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6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7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10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1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1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3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14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5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6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EIT/"/>
    </mc:Choice>
  </mc:AlternateContent>
  <xr:revisionPtr revIDLastSave="42" documentId="8_{89CE44C0-5956-4619-9976-B6576861010A}" xr6:coauthVersionLast="47" xr6:coauthVersionMax="47" xr10:uidLastSave="{A1451AE9-24E5-4069-BB7E-E5875690A67F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Regioner" sheetId="6" r:id="rId8"/>
    <sheet name="R" sheetId="69" r:id="rId9"/>
    <sheet name="Organisasjon" sheetId="16" r:id="rId10"/>
    <sheet name="RNR" sheetId="81" state="hidden" r:id="rId11"/>
    <sheet name="O" sheetId="66" r:id="rId12"/>
    <sheet name="Regorg" sheetId="44" r:id="rId13"/>
    <sheet name="RO" sheetId="74" r:id="rId14"/>
    <sheet name="Bedrifter" sheetId="45" r:id="rId15"/>
    <sheet name="B" sheetId="75" r:id="rId16"/>
    <sheet name="Slakteri" sheetId="46" r:id="rId17"/>
    <sheet name="S" sheetId="71" r:id="rId18"/>
    <sheet name="Klasse" sheetId="48" r:id="rId19"/>
    <sheet name="KL" sheetId="70" r:id="rId20"/>
    <sheet name="Klasse per mnd" sheetId="60" r:id="rId21"/>
    <sheet name="KPM" sheetId="78" r:id="rId22"/>
    <sheet name="Klasse_Slakteri" sheetId="62" r:id="rId23"/>
    <sheet name="KLS" sheetId="77" r:id="rId24"/>
    <sheet name="Fettgruppe" sheetId="49" r:id="rId25"/>
    <sheet name="FE" sheetId="73" r:id="rId26"/>
    <sheet name="Fett per mnd" sheetId="61" r:id="rId27"/>
    <sheet name="Vektgrupper" sheetId="50" r:id="rId28"/>
    <sheet name="VK" sheetId="76" r:id="rId29"/>
    <sheet name="Variant" sheetId="47" r:id="rId30"/>
    <sheet name="Fylker" sheetId="51" r:id="rId31"/>
    <sheet name="F" sheetId="68" r:id="rId32"/>
    <sheet name="Komm_nr" sheetId="80" state="hidden" r:id="rId33"/>
    <sheet name="Ark2" sheetId="56" state="hidden" r:id="rId34"/>
  </sheets>
  <externalReferences>
    <externalReference r:id="rId35"/>
    <externalReference r:id="rId36"/>
    <externalReference r:id="rId37"/>
  </externalReferences>
  <definedNames>
    <definedName name="__123Graph_ADIAGRAM1" localSheetId="15" hidden="1">Uke!#REF!</definedName>
    <definedName name="__123Graph_ADIAGRAM1" localSheetId="14" hidden="1">Uke!#REF!</definedName>
    <definedName name="__123Graph_ADIAGRAM1" localSheetId="31" hidden="1">Uke!#REF!</definedName>
    <definedName name="__123Graph_ADIAGRAM1" localSheetId="25" hidden="1">Uke!#REF!</definedName>
    <definedName name="__123Graph_ADIAGRAM1" localSheetId="26" hidden="1">[1]Uke!#REF!</definedName>
    <definedName name="__123Graph_ADIAGRAM1" localSheetId="24" hidden="1">Uke!#REF!</definedName>
    <definedName name="__123Graph_ADIAGRAM1" localSheetId="30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[1]Uke!#REF!</definedName>
    <definedName name="__123Graph_ADIAGRAM1" localSheetId="22" hidden="1">[2]Uke!#REF!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1" hidden="1">Uke!#REF!</definedName>
    <definedName name="__123Graph_ADIAGRAM1" localSheetId="8" hidden="1">Uke!#REF!</definedName>
    <definedName name="__123Graph_ADIAGRAM1" localSheetId="12" hidden="1">Uke!#REF!</definedName>
    <definedName name="__123Graph_ADIAGRAM1" localSheetId="13" hidden="1">Uke!#REF!</definedName>
    <definedName name="__123Graph_ADIAGRAM1" localSheetId="17" hidden="1">Uke!#REF!</definedName>
    <definedName name="__123Graph_ADIAGRAM1" localSheetId="16" hidden="1">Uke!#REF!</definedName>
    <definedName name="__123Graph_ADIAGRAM1" localSheetId="6" hidden="1">U!#REF!</definedName>
    <definedName name="__123Graph_ADIAGRAM1" localSheetId="29" hidden="1">Uke!#REF!</definedName>
    <definedName name="__123Graph_ADIAGRAM1" localSheetId="27" hidden="1">Uke!#REF!</definedName>
    <definedName name="__123Graph_ADIAGRAM1" localSheetId="28" hidden="1">Uke!#REF!</definedName>
    <definedName name="__123Graph_ADIAGRAM1" localSheetId="2" hidden="1">Uke!#REF!</definedName>
    <definedName name="__123Graph_ADIAGRAM1" hidden="1">Uke!#REF!</definedName>
    <definedName name="__123Graph_ADIAGRAM2" localSheetId="15" hidden="1">Uke!#REF!</definedName>
    <definedName name="__123Graph_ADIAGRAM2" localSheetId="14" hidden="1">Uke!#REF!</definedName>
    <definedName name="__123Graph_ADIAGRAM2" localSheetId="31" hidden="1">Uke!#REF!</definedName>
    <definedName name="__123Graph_ADIAGRAM2" localSheetId="25" hidden="1">Uke!#REF!</definedName>
    <definedName name="__123Graph_ADIAGRAM2" localSheetId="26" hidden="1">[1]Uke!#REF!</definedName>
    <definedName name="__123Graph_ADIAGRAM2" localSheetId="24" hidden="1">Uke!#REF!</definedName>
    <definedName name="__123Graph_ADIAGRAM2" localSheetId="30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[1]Uke!#REF!</definedName>
    <definedName name="__123Graph_ADIAGRAM2" localSheetId="22" hidden="1">[2]Uke!#REF!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1" hidden="1">Uke!#REF!</definedName>
    <definedName name="__123Graph_ADIAGRAM2" localSheetId="8" hidden="1">Uke!#REF!</definedName>
    <definedName name="__123Graph_ADIAGRAM2" localSheetId="12" hidden="1">Uke!#REF!</definedName>
    <definedName name="__123Graph_ADIAGRAM2" localSheetId="13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6" hidden="1">U!#REF!</definedName>
    <definedName name="__123Graph_ADIAGRAM2" localSheetId="29" hidden="1">Uke!#REF!</definedName>
    <definedName name="__123Graph_ADIAGRAM2" localSheetId="27" hidden="1">Uke!#REF!</definedName>
    <definedName name="__123Graph_ADIAGRAM2" localSheetId="28" hidden="1">Uke!#REF!</definedName>
    <definedName name="__123Graph_ADIAGRAM2" localSheetId="2" hidden="1">Uke!#REF!</definedName>
    <definedName name="__123Graph_ADIAGRAM2" hidden="1">Uke!#REF!</definedName>
    <definedName name="__123Graph_ADIAGRAM3" localSheetId="15" hidden="1">Uke!#REF!</definedName>
    <definedName name="__123Graph_ADIAGRAM3" localSheetId="31" hidden="1">Uke!#REF!</definedName>
    <definedName name="__123Graph_ADIAGRAM3" localSheetId="25" hidden="1">Uke!#REF!</definedName>
    <definedName name="__123Graph_ADIAGRAM3" localSheetId="26" hidden="1">[1]Uke!#REF!</definedName>
    <definedName name="__123Graph_ADIAGRAM3" localSheetId="19" hidden="1">Uke!#REF!</definedName>
    <definedName name="__123Graph_ADIAGRAM3" localSheetId="20" hidden="1">[1]Uke!#REF!</definedName>
    <definedName name="__123Graph_ADIAGRAM3" localSheetId="22" hidden="1">[2]Uke!#REF!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1" hidden="1">Uke!#REF!</definedName>
    <definedName name="__123Graph_ADIAGRAM3" localSheetId="8" hidden="1">Uke!#REF!</definedName>
    <definedName name="__123Graph_ADIAGRAM3" localSheetId="13" hidden="1">Uke!#REF!</definedName>
    <definedName name="__123Graph_ADIAGRAM3" localSheetId="17" hidden="1">Uke!#REF!</definedName>
    <definedName name="__123Graph_ADIAGRAM3" localSheetId="6" hidden="1">U!#REF!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5" hidden="1">Uke!#REF!</definedName>
    <definedName name="__123Graph_ADIAGRAM4" localSheetId="14" hidden="1">Uke!#REF!</definedName>
    <definedName name="__123Graph_ADIAGRAM4" localSheetId="31" hidden="1">Uke!#REF!</definedName>
    <definedName name="__123Graph_ADIAGRAM4" localSheetId="25" hidden="1">Uke!#REF!</definedName>
    <definedName name="__123Graph_ADIAGRAM4" localSheetId="26" hidden="1">[1]Uke!#REF!</definedName>
    <definedName name="__123Graph_ADIAGRAM4" localSheetId="24" hidden="1">Uke!#REF!</definedName>
    <definedName name="__123Graph_ADIAGRAM4" localSheetId="30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[1]Uke!#REF!</definedName>
    <definedName name="__123Graph_ADIAGRAM4" localSheetId="22" hidden="1">[2]Uke!#REF!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1" hidden="1">Uke!#REF!</definedName>
    <definedName name="__123Graph_ADIAGRAM4" localSheetId="8" hidden="1">Uke!#REF!</definedName>
    <definedName name="__123Graph_ADIAGRAM4" localSheetId="12" hidden="1">Uke!#REF!</definedName>
    <definedName name="__123Graph_ADIAGRAM4" localSheetId="1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6" hidden="1">U!#REF!</definedName>
    <definedName name="__123Graph_ADIAGRAM4" localSheetId="29" hidden="1">Uke!#REF!</definedName>
    <definedName name="__123Graph_ADIAGRAM4" localSheetId="27" hidden="1">Uke!#REF!</definedName>
    <definedName name="__123Graph_ADIAGRAM4" localSheetId="28" hidden="1">Uke!#REF!</definedName>
    <definedName name="__123Graph_ADIAGRAM4" localSheetId="2" hidden="1">Uke!#REF!</definedName>
    <definedName name="__123Graph_ADIAGRAM4" hidden="1">Uke!#REF!</definedName>
    <definedName name="__123Graph_ADIAGRAM5" localSheetId="15" hidden="1">Uke!#REF!</definedName>
    <definedName name="__123Graph_ADIAGRAM5" localSheetId="14" hidden="1">Uke!#REF!</definedName>
    <definedName name="__123Graph_ADIAGRAM5" localSheetId="31" hidden="1">Uke!#REF!</definedName>
    <definedName name="__123Graph_ADIAGRAM5" localSheetId="25" hidden="1">Uke!#REF!</definedName>
    <definedName name="__123Graph_ADIAGRAM5" localSheetId="26" hidden="1">[1]Uke!#REF!</definedName>
    <definedName name="__123Graph_ADIAGRAM5" localSheetId="24" hidden="1">Uke!#REF!</definedName>
    <definedName name="__123Graph_ADIAGRAM5" localSheetId="30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[1]Uke!#REF!</definedName>
    <definedName name="__123Graph_ADIAGRAM5" localSheetId="22" hidden="1">[2]Uke!#REF!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1" hidden="1">Uke!#REF!</definedName>
    <definedName name="__123Graph_ADIAGRAM5" localSheetId="8" hidden="1">Uke!#REF!</definedName>
    <definedName name="__123Graph_ADIAGRAM5" localSheetId="12" hidden="1">Uke!#REF!</definedName>
    <definedName name="__123Graph_ADIAGRAM5" localSheetId="13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6" hidden="1">U!#REF!</definedName>
    <definedName name="__123Graph_ADIAGRAM5" localSheetId="29" hidden="1">Uke!#REF!</definedName>
    <definedName name="__123Graph_ADIAGRAM5" localSheetId="27" hidden="1">Uke!#REF!</definedName>
    <definedName name="__123Graph_ADIAGRAM5" localSheetId="28" hidden="1">Uke!#REF!</definedName>
    <definedName name="__123Graph_ADIAGRAM5" localSheetId="2" hidden="1">Uke!#REF!</definedName>
    <definedName name="__123Graph_ADIAGRAM5" hidden="1">Uke!#REF!</definedName>
    <definedName name="__123Graph_BDIAGRAM1" localSheetId="15" hidden="1">Uke!#REF!</definedName>
    <definedName name="__123Graph_BDIAGRAM1" localSheetId="14" hidden="1">Uke!#REF!</definedName>
    <definedName name="__123Graph_BDIAGRAM1" localSheetId="31" hidden="1">Uke!#REF!</definedName>
    <definedName name="__123Graph_BDIAGRAM1" localSheetId="25" hidden="1">Uke!#REF!</definedName>
    <definedName name="__123Graph_BDIAGRAM1" localSheetId="26" hidden="1">[1]Uke!#REF!</definedName>
    <definedName name="__123Graph_BDIAGRAM1" localSheetId="24" hidden="1">Uke!#REF!</definedName>
    <definedName name="__123Graph_BDIAGRAM1" localSheetId="30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[1]Uke!#REF!</definedName>
    <definedName name="__123Graph_BDIAGRAM1" localSheetId="22" hidden="1">[2]Uke!#REF!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1" hidden="1">Uke!#REF!</definedName>
    <definedName name="__123Graph_BDIAGRAM1" localSheetId="8" hidden="1">Uke!#REF!</definedName>
    <definedName name="__123Graph_BDIAGRAM1" localSheetId="12" hidden="1">Uke!#REF!</definedName>
    <definedName name="__123Graph_BDIAGRAM1" localSheetId="13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6" hidden="1">U!#REF!</definedName>
    <definedName name="__123Graph_BDIAGRAM1" localSheetId="29" hidden="1">Uke!#REF!</definedName>
    <definedName name="__123Graph_BDIAGRAM1" localSheetId="27" hidden="1">Uke!#REF!</definedName>
    <definedName name="__123Graph_BDIAGRAM1" localSheetId="28" hidden="1">Uke!#REF!</definedName>
    <definedName name="__123Graph_BDIAGRAM1" localSheetId="2" hidden="1">Uke!#REF!</definedName>
    <definedName name="__123Graph_BDIAGRAM1" hidden="1">Uke!#REF!</definedName>
    <definedName name="__123Graph_BDIAGRAM2" localSheetId="15" hidden="1">Uke!#REF!</definedName>
    <definedName name="__123Graph_BDIAGRAM2" localSheetId="14" hidden="1">Uke!#REF!</definedName>
    <definedName name="__123Graph_BDIAGRAM2" localSheetId="31" hidden="1">Uke!#REF!</definedName>
    <definedName name="__123Graph_BDIAGRAM2" localSheetId="25" hidden="1">Uke!#REF!</definedName>
    <definedName name="__123Graph_BDIAGRAM2" localSheetId="26" hidden="1">[1]Uke!#REF!</definedName>
    <definedName name="__123Graph_BDIAGRAM2" localSheetId="24" hidden="1">Uke!#REF!</definedName>
    <definedName name="__123Graph_BDIAGRAM2" localSheetId="30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[1]Uke!#REF!</definedName>
    <definedName name="__123Graph_BDIAGRAM2" localSheetId="22" hidden="1">[2]Uke!#REF!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1" hidden="1">Uke!#REF!</definedName>
    <definedName name="__123Graph_BDIAGRAM2" localSheetId="8" hidden="1">Uke!#REF!</definedName>
    <definedName name="__123Graph_BDIAGRAM2" localSheetId="12" hidden="1">Uke!#REF!</definedName>
    <definedName name="__123Graph_BDIAGRAM2" localSheetId="13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6" hidden="1">U!#REF!</definedName>
    <definedName name="__123Graph_BDIAGRAM2" localSheetId="29" hidden="1">Uke!#REF!</definedName>
    <definedName name="__123Graph_BDIAGRAM2" localSheetId="27" hidden="1">Uke!#REF!</definedName>
    <definedName name="__123Graph_BDIAGRAM2" localSheetId="28" hidden="1">Uke!#REF!</definedName>
    <definedName name="__123Graph_BDIAGRAM2" localSheetId="2" hidden="1">Uke!#REF!</definedName>
    <definedName name="__123Graph_BDIAGRAM2" hidden="1">Uke!#REF!</definedName>
    <definedName name="__123Graph_BDIAGRAM3" localSheetId="15" hidden="1">Uke!#REF!</definedName>
    <definedName name="__123Graph_BDIAGRAM3" localSheetId="31" hidden="1">Uke!#REF!</definedName>
    <definedName name="__123Graph_BDIAGRAM3" localSheetId="25" hidden="1">Uke!#REF!</definedName>
    <definedName name="__123Graph_BDIAGRAM3" localSheetId="26" hidden="1">[1]Uke!#REF!</definedName>
    <definedName name="__123Graph_BDIAGRAM3" localSheetId="19" hidden="1">Uke!#REF!</definedName>
    <definedName name="__123Graph_BDIAGRAM3" localSheetId="20" hidden="1">[1]Uke!#REF!</definedName>
    <definedName name="__123Graph_BDIAGRAM3" localSheetId="22" hidden="1">[2]Uke!#REF!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1" hidden="1">Uke!#REF!</definedName>
    <definedName name="__123Graph_BDIAGRAM3" localSheetId="8" hidden="1">Uke!#REF!</definedName>
    <definedName name="__123Graph_BDIAGRAM3" localSheetId="13" hidden="1">Uke!#REF!</definedName>
    <definedName name="__123Graph_BDIAGRAM3" localSheetId="17" hidden="1">Uke!#REF!</definedName>
    <definedName name="__123Graph_BDIAGRAM3" localSheetId="6" hidden="1">U!#REF!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5" hidden="1">Uke!#REF!</definedName>
    <definedName name="__123Graph_BDIAGRAM4" localSheetId="14" hidden="1">Uke!#REF!</definedName>
    <definedName name="__123Graph_BDIAGRAM4" localSheetId="31" hidden="1">Uke!#REF!</definedName>
    <definedName name="__123Graph_BDIAGRAM4" localSheetId="25" hidden="1">Uke!#REF!</definedName>
    <definedName name="__123Graph_BDIAGRAM4" localSheetId="26" hidden="1">[1]Uke!#REF!</definedName>
    <definedName name="__123Graph_BDIAGRAM4" localSheetId="24" hidden="1">Uke!#REF!</definedName>
    <definedName name="__123Graph_BDIAGRAM4" localSheetId="30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[1]Uke!#REF!</definedName>
    <definedName name="__123Graph_BDIAGRAM4" localSheetId="22" hidden="1">[2]Uke!#REF!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1" hidden="1">Uke!#REF!</definedName>
    <definedName name="__123Graph_BDIAGRAM4" localSheetId="8" hidden="1">Uke!#REF!</definedName>
    <definedName name="__123Graph_BDIAGRAM4" localSheetId="12" hidden="1">Uke!#REF!</definedName>
    <definedName name="__123Graph_BDIAGRAM4" localSheetId="1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6" hidden="1">U!#REF!</definedName>
    <definedName name="__123Graph_BDIAGRAM4" localSheetId="29" hidden="1">Uke!#REF!</definedName>
    <definedName name="__123Graph_BDIAGRAM4" localSheetId="27" hidden="1">Uke!#REF!</definedName>
    <definedName name="__123Graph_BDIAGRAM4" localSheetId="28" hidden="1">Uke!#REF!</definedName>
    <definedName name="__123Graph_BDIAGRAM4" localSheetId="2" hidden="1">Uke!#REF!</definedName>
    <definedName name="__123Graph_BDIAGRAM4" hidden="1">Uke!#REF!</definedName>
    <definedName name="__123Graph_CDIAGRAM5" localSheetId="15" hidden="1">Uke!#REF!</definedName>
    <definedName name="__123Graph_CDIAGRAM5" localSheetId="14" hidden="1">Uke!#REF!</definedName>
    <definedName name="__123Graph_CDIAGRAM5" localSheetId="31" hidden="1">Uke!#REF!</definedName>
    <definedName name="__123Graph_CDIAGRAM5" localSheetId="25" hidden="1">Uke!#REF!</definedName>
    <definedName name="__123Graph_CDIAGRAM5" localSheetId="26" hidden="1">[1]Uke!#REF!</definedName>
    <definedName name="__123Graph_CDIAGRAM5" localSheetId="24" hidden="1">Uke!#REF!</definedName>
    <definedName name="__123Graph_CDIAGRAM5" localSheetId="30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[1]Uke!#REF!</definedName>
    <definedName name="__123Graph_CDIAGRAM5" localSheetId="22" hidden="1">[2]Uke!#REF!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1" hidden="1">Uke!#REF!</definedName>
    <definedName name="__123Graph_CDIAGRAM5" localSheetId="8" hidden="1">Uke!#REF!</definedName>
    <definedName name="__123Graph_CDIAGRAM5" localSheetId="12" hidden="1">Uke!#REF!</definedName>
    <definedName name="__123Graph_CDIAGRAM5" localSheetId="13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6" hidden="1">U!#REF!</definedName>
    <definedName name="__123Graph_CDIAGRAM5" localSheetId="29" hidden="1">Uke!#REF!</definedName>
    <definedName name="__123Graph_CDIAGRAM5" localSheetId="27" hidden="1">Uke!#REF!</definedName>
    <definedName name="__123Graph_CDIAGRAM5" localSheetId="28" hidden="1">Uke!#REF!</definedName>
    <definedName name="__123Graph_CDIAGRAM5" localSheetId="2" hidden="1">Uke!#REF!</definedName>
    <definedName name="__123Graph_CDIAGRAM5" hidden="1">Uke!#REF!</definedName>
    <definedName name="__123Graph_XDIAGRAM1" localSheetId="15" hidden="1">Uke!#REF!</definedName>
    <definedName name="__123Graph_XDIAGRAM1" localSheetId="31" hidden="1">Uke!#REF!</definedName>
    <definedName name="__123Graph_XDIAGRAM1" localSheetId="25" hidden="1">Uke!#REF!</definedName>
    <definedName name="__123Graph_XDIAGRAM1" localSheetId="26" hidden="1">[1]Uke!#REF!</definedName>
    <definedName name="__123Graph_XDIAGRAM1" localSheetId="19" hidden="1">Uke!#REF!</definedName>
    <definedName name="__123Graph_XDIAGRAM1" localSheetId="20" hidden="1">[1]Uke!#REF!</definedName>
    <definedName name="__123Graph_XDIAGRAM1" localSheetId="22" hidden="1">[2]Uke!#REF!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1" hidden="1">Uke!#REF!</definedName>
    <definedName name="__123Graph_XDIAGRAM1" localSheetId="8" hidden="1">Uke!#REF!</definedName>
    <definedName name="__123Graph_XDIAGRAM1" localSheetId="13" hidden="1">Uke!#REF!</definedName>
    <definedName name="__123Graph_XDIAGRAM1" localSheetId="17" hidden="1">Uke!#REF!</definedName>
    <definedName name="__123Graph_XDIAGRAM1" localSheetId="6" hidden="1">U!#REF!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5" hidden="1">Uke!#REF!</definedName>
    <definedName name="__123Graph_XDIAGRAM2" localSheetId="31" hidden="1">Uke!#REF!</definedName>
    <definedName name="__123Graph_XDIAGRAM2" localSheetId="25" hidden="1">Uke!#REF!</definedName>
    <definedName name="__123Graph_XDIAGRAM2" localSheetId="26" hidden="1">[1]Uke!#REF!</definedName>
    <definedName name="__123Graph_XDIAGRAM2" localSheetId="19" hidden="1">Uke!#REF!</definedName>
    <definedName name="__123Graph_XDIAGRAM2" localSheetId="20" hidden="1">[1]Uke!#REF!</definedName>
    <definedName name="__123Graph_XDIAGRAM2" localSheetId="22" hidden="1">[2]Uke!#REF!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1" hidden="1">Uke!#REF!</definedName>
    <definedName name="__123Graph_XDIAGRAM2" localSheetId="8" hidden="1">Uke!#REF!</definedName>
    <definedName name="__123Graph_XDIAGRAM2" localSheetId="13" hidden="1">Uke!#REF!</definedName>
    <definedName name="__123Graph_XDIAGRAM2" localSheetId="17" hidden="1">Uke!#REF!</definedName>
    <definedName name="__123Graph_XDIAGRAM2" localSheetId="6" hidden="1">U!#REF!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5" hidden="1">Uke!#REF!</definedName>
    <definedName name="__123Graph_XDIAGRAM3" localSheetId="31" hidden="1">Uke!#REF!</definedName>
    <definedName name="__123Graph_XDIAGRAM3" localSheetId="25" hidden="1">Uke!#REF!</definedName>
    <definedName name="__123Graph_XDIAGRAM3" localSheetId="26" hidden="1">[1]Uke!#REF!</definedName>
    <definedName name="__123Graph_XDIAGRAM3" localSheetId="19" hidden="1">Uke!#REF!</definedName>
    <definedName name="__123Graph_XDIAGRAM3" localSheetId="20" hidden="1">[1]Uke!#REF!</definedName>
    <definedName name="__123Graph_XDIAGRAM3" localSheetId="22" hidden="1">[2]Uke!#REF!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1" hidden="1">Uke!#REF!</definedName>
    <definedName name="__123Graph_XDIAGRAM3" localSheetId="8" hidden="1">Uke!#REF!</definedName>
    <definedName name="__123Graph_XDIAGRAM3" localSheetId="13" hidden="1">Uke!#REF!</definedName>
    <definedName name="__123Graph_XDIAGRAM3" localSheetId="17" hidden="1">Uke!#REF!</definedName>
    <definedName name="__123Graph_XDIAGRAM3" localSheetId="6" hidden="1">U!#REF!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5" hidden="1">Uke!#REF!</definedName>
    <definedName name="__123Graph_XDIAGRAM4" localSheetId="31" hidden="1">Uke!#REF!</definedName>
    <definedName name="__123Graph_XDIAGRAM4" localSheetId="25" hidden="1">Uke!#REF!</definedName>
    <definedName name="__123Graph_XDIAGRAM4" localSheetId="26" hidden="1">[1]Uke!#REF!</definedName>
    <definedName name="__123Graph_XDIAGRAM4" localSheetId="19" hidden="1">Uke!#REF!</definedName>
    <definedName name="__123Graph_XDIAGRAM4" localSheetId="20" hidden="1">[1]Uke!#REF!</definedName>
    <definedName name="__123Graph_XDIAGRAM4" localSheetId="22" hidden="1">[2]Uke!#REF!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1" hidden="1">Uke!#REF!</definedName>
    <definedName name="__123Graph_XDIAGRAM4" localSheetId="8" hidden="1">Uke!#REF!</definedName>
    <definedName name="__123Graph_XDIAGRAM4" localSheetId="13" hidden="1">Uke!#REF!</definedName>
    <definedName name="__123Graph_XDIAGRAM4" localSheetId="17" hidden="1">Uke!#REF!</definedName>
    <definedName name="__123Graph_XDIAGRAM4" localSheetId="6" hidden="1">U!#REF!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5" hidden="1">Uke!#REF!</definedName>
    <definedName name="__123Graph_XDIAGRAM5" localSheetId="31" hidden="1">Uke!#REF!</definedName>
    <definedName name="__123Graph_XDIAGRAM5" localSheetId="25" hidden="1">Uke!#REF!</definedName>
    <definedName name="__123Graph_XDIAGRAM5" localSheetId="26" hidden="1">[1]Uke!#REF!</definedName>
    <definedName name="__123Graph_XDIAGRAM5" localSheetId="19" hidden="1">Uke!#REF!</definedName>
    <definedName name="__123Graph_XDIAGRAM5" localSheetId="20" hidden="1">[1]Uke!#REF!</definedName>
    <definedName name="__123Graph_XDIAGRAM5" localSheetId="22" hidden="1">[2]Uke!#REF!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1" hidden="1">Uke!#REF!</definedName>
    <definedName name="__123Graph_XDIAGRAM5" localSheetId="8" hidden="1">Uke!#REF!</definedName>
    <definedName name="__123Graph_XDIAGRAM5" localSheetId="13" hidden="1">Uke!#REF!</definedName>
    <definedName name="__123Graph_XDIAGRAM5" localSheetId="17" hidden="1">Uke!#REF!</definedName>
    <definedName name="__123Graph_XDIAGRAM5" localSheetId="6" hidden="1">U!#REF!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5" hidden="1">Uke!#REF!</definedName>
    <definedName name="a" localSheetId="31" hidden="1">Uke!#REF!</definedName>
    <definedName name="a" localSheetId="25" hidden="1">Uke!#REF!</definedName>
    <definedName name="a" localSheetId="26" hidden="1">[1]Uke!#REF!</definedName>
    <definedName name="a" localSheetId="19" hidden="1">Uke!#REF!</definedName>
    <definedName name="a" localSheetId="20" hidden="1">[1]Uke!#REF!</definedName>
    <definedName name="a" localSheetId="22" hidden="1">[2]Uke!#REF!</definedName>
    <definedName name="a" localSheetId="4" hidden="1">Uke!#REF!</definedName>
    <definedName name="a" localSheetId="11" hidden="1">Uke!#REF!</definedName>
    <definedName name="a" localSheetId="8" hidden="1">Uke!#REF!</definedName>
    <definedName name="a" localSheetId="13" hidden="1">Uke!#REF!</definedName>
    <definedName name="a" localSheetId="17" hidden="1">Uke!#REF!</definedName>
    <definedName name="a" localSheetId="6" hidden="1">U!#REF!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'Ark1'!$A$1:$AH$2580</definedName>
    <definedName name="Ark2" localSheetId="26">#REF!</definedName>
    <definedName name="Ark2" localSheetId="20">#REF!</definedName>
    <definedName name="Ark2" localSheetId="22">#REF!</definedName>
    <definedName name="Ark2">'Ark2'!$A$1:$P$22</definedName>
    <definedName name="asdadsa" localSheetId="15" hidden="1">[3]Uke!#REF!</definedName>
    <definedName name="asdadsa" localSheetId="31" hidden="1">[3]Uke!#REF!</definedName>
    <definedName name="asdadsa" localSheetId="25" hidden="1">[3]Uke!#REF!</definedName>
    <definedName name="asdadsa" localSheetId="26" hidden="1">[3]Uke!#REF!</definedName>
    <definedName name="asdadsa" localSheetId="19" hidden="1">[3]Uke!#REF!</definedName>
    <definedName name="asdadsa" localSheetId="20" hidden="1">[3]Uke!#REF!</definedName>
    <definedName name="asdadsa" localSheetId="22" hidden="1">[3]Uke!#REF!</definedName>
    <definedName name="asdadsa" localSheetId="4" hidden="1">[3]Uke!#REF!</definedName>
    <definedName name="asdadsa" localSheetId="11" hidden="1">[3]Uke!#REF!</definedName>
    <definedName name="asdadsa" localSheetId="8" hidden="1">[3]Uke!#REF!</definedName>
    <definedName name="asdadsa" localSheetId="13" hidden="1">[3]Uke!#REF!</definedName>
    <definedName name="asdadsa" localSheetId="17" hidden="1">[3]Uke!#REF!</definedName>
    <definedName name="asdadsa" localSheetId="6" hidden="1">[3]Uke!#REF!</definedName>
    <definedName name="asdadsa" localSheetId="28" hidden="1">[3]Uke!#REF!</definedName>
    <definedName name="asdadsa" localSheetId="2" hidden="1">[3]Uke!#REF!</definedName>
    <definedName name="asdadsa" hidden="1">[3]Uke!#REF!</definedName>
    <definedName name="BBB" localSheetId="15" hidden="1">Uke!#REF!</definedName>
    <definedName name="BBB" localSheetId="31" hidden="1">Uke!#REF!</definedName>
    <definedName name="BBB" localSheetId="25" hidden="1">Uke!#REF!</definedName>
    <definedName name="BBB" localSheetId="26" hidden="1">[1]Uke!#REF!</definedName>
    <definedName name="BBB" localSheetId="24" hidden="1">Uke!#REF!</definedName>
    <definedName name="BBB" localSheetId="30" hidden="1">Uke!#REF!</definedName>
    <definedName name="BBB" localSheetId="19" hidden="1">Uke!#REF!</definedName>
    <definedName name="BBB" localSheetId="20" hidden="1">[1]Uke!#REF!</definedName>
    <definedName name="BBB" localSheetId="22" hidden="1">[2]Uke!#REF!</definedName>
    <definedName name="BBB" localSheetId="4" hidden="1">Uke!#REF!</definedName>
    <definedName name="BBB" localSheetId="11" hidden="1">Uke!#REF!</definedName>
    <definedName name="BBB" localSheetId="8" hidden="1">Uke!#REF!</definedName>
    <definedName name="BBB" localSheetId="13" hidden="1">Uke!#REF!</definedName>
    <definedName name="BBB" localSheetId="17" hidden="1">Uke!#REF!</definedName>
    <definedName name="BBB" localSheetId="6" hidden="1">U!#REF!</definedName>
    <definedName name="BBB" localSheetId="27" hidden="1">Uke!#REF!</definedName>
    <definedName name="BBB" localSheetId="28" hidden="1">Uke!#REF!</definedName>
    <definedName name="BBB" localSheetId="2" hidden="1">Uke!#REF!</definedName>
    <definedName name="BBB" hidden="1">Uke!#REF!</definedName>
    <definedName name="BNM" localSheetId="15" hidden="1">Uke!#REF!</definedName>
    <definedName name="BNM" localSheetId="31" hidden="1">Uke!#REF!</definedName>
    <definedName name="BNM" localSheetId="25" hidden="1">Uke!#REF!</definedName>
    <definedName name="BNM" localSheetId="26" hidden="1">[1]Uke!#REF!</definedName>
    <definedName name="BNM" localSheetId="19" hidden="1">Uke!#REF!</definedName>
    <definedName name="BNM" localSheetId="20" hidden="1">[1]Uke!#REF!</definedName>
    <definedName name="BNM" localSheetId="22" hidden="1">[2]Uke!#REF!</definedName>
    <definedName name="BNM" localSheetId="4" hidden="1">Uke!#REF!</definedName>
    <definedName name="BNM" localSheetId="11" hidden="1">Uke!#REF!</definedName>
    <definedName name="BNM" localSheetId="8" hidden="1">Uke!#REF!</definedName>
    <definedName name="BNM" localSheetId="13" hidden="1">Uke!#REF!</definedName>
    <definedName name="BNM" localSheetId="17" hidden="1">Uke!#REF!</definedName>
    <definedName name="BNM" localSheetId="6" hidden="1">U!#REF!</definedName>
    <definedName name="BNM" localSheetId="28" hidden="1">Uke!#REF!</definedName>
    <definedName name="BNM" localSheetId="2" hidden="1">Uke!#REF!</definedName>
    <definedName name="BNM" hidden="1">Uke!#REF!</definedName>
    <definedName name="bvnbvnbvn" localSheetId="15" hidden="1">[3]Uke!#REF!</definedName>
    <definedName name="bvnbvnbvn" localSheetId="31" hidden="1">[3]Uke!#REF!</definedName>
    <definedName name="bvnbvnbvn" localSheetId="25" hidden="1">[3]Uke!#REF!</definedName>
    <definedName name="bvnbvnbvn" localSheetId="26" hidden="1">[3]Uke!#REF!</definedName>
    <definedName name="bvnbvnbvn" localSheetId="19" hidden="1">[3]Uke!#REF!</definedName>
    <definedName name="bvnbvnbvn" localSheetId="20" hidden="1">[3]Uke!#REF!</definedName>
    <definedName name="bvnbvnbvn" localSheetId="22" hidden="1">[3]Uke!#REF!</definedName>
    <definedName name="bvnbvnbvn" localSheetId="4" hidden="1">[3]Uke!#REF!</definedName>
    <definedName name="bvnbvnbvn" localSheetId="11" hidden="1">[3]Uke!#REF!</definedName>
    <definedName name="bvnbvnbvn" localSheetId="8" hidden="1">[3]Uke!#REF!</definedName>
    <definedName name="bvnbvnbvn" localSheetId="13" hidden="1">[3]Uke!#REF!</definedName>
    <definedName name="bvnbvnbvn" localSheetId="17" hidden="1">[3]Uke!#REF!</definedName>
    <definedName name="bvnbvnbvn" localSheetId="6" hidden="1">[3]Uke!#REF!</definedName>
    <definedName name="bvnbvnbvn" localSheetId="28" hidden="1">[3]Uke!#REF!</definedName>
    <definedName name="bvnbvnbvn" localSheetId="2" hidden="1">[3]Uke!#REF!</definedName>
    <definedName name="bvnbvnbvn" hidden="1">[3]Uke!#REF!</definedName>
    <definedName name="cc" localSheetId="15" hidden="1">Uke!#REF!</definedName>
    <definedName name="cc" localSheetId="31" hidden="1">Uke!#REF!</definedName>
    <definedName name="cc" localSheetId="25" hidden="1">Uke!#REF!</definedName>
    <definedName name="cc" localSheetId="26" hidden="1">[1]Uke!#REF!</definedName>
    <definedName name="cc" localSheetId="19" hidden="1">Uke!#REF!</definedName>
    <definedName name="cc" localSheetId="20" hidden="1">[1]Uke!#REF!</definedName>
    <definedName name="cc" localSheetId="22" hidden="1">[2]Uke!#REF!</definedName>
    <definedName name="cc" localSheetId="4" hidden="1">Uke!#REF!</definedName>
    <definedName name="cc" localSheetId="11" hidden="1">Uke!#REF!</definedName>
    <definedName name="cc" localSheetId="8" hidden="1">Uke!#REF!</definedName>
    <definedName name="cc" localSheetId="13" hidden="1">Uke!#REF!</definedName>
    <definedName name="cc" localSheetId="17" hidden="1">Uke!#REF!</definedName>
    <definedName name="cc" localSheetId="6" hidden="1">U!#REF!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5" hidden="1">Uke!#REF!</definedName>
    <definedName name="CFE" localSheetId="31" hidden="1">Uke!#REF!</definedName>
    <definedName name="CFE" localSheetId="25" hidden="1">Uke!#REF!</definedName>
    <definedName name="CFE" localSheetId="26" hidden="1">[1]Uke!#REF!</definedName>
    <definedName name="CFE" localSheetId="30" hidden="1">Uke!#REF!</definedName>
    <definedName name="CFE" localSheetId="19" hidden="1">Uke!#REF!</definedName>
    <definedName name="CFE" localSheetId="20" hidden="1">[1]Uke!#REF!</definedName>
    <definedName name="CFE" localSheetId="22" hidden="1">[2]Uke!#REF!</definedName>
    <definedName name="CFE" localSheetId="4" hidden="1">Uke!#REF!</definedName>
    <definedName name="CFE" localSheetId="11" hidden="1">Uke!#REF!</definedName>
    <definedName name="CFE" localSheetId="8" hidden="1">Uke!#REF!</definedName>
    <definedName name="CFE" localSheetId="13" hidden="1">Uke!#REF!</definedName>
    <definedName name="CFE" localSheetId="17" hidden="1">Uke!#REF!</definedName>
    <definedName name="CFE" localSheetId="6" hidden="1">U!#REF!</definedName>
    <definedName name="CFE" localSheetId="27" hidden="1">Uke!#REF!</definedName>
    <definedName name="CFE" localSheetId="28" hidden="1">Uke!#REF!</definedName>
    <definedName name="CFE" localSheetId="2" hidden="1">Uke!#REF!</definedName>
    <definedName name="CFE" hidden="1">Uke!#REF!</definedName>
    <definedName name="cvxvcxvc" localSheetId="15" hidden="1">[3]Uke!#REF!</definedName>
    <definedName name="cvxvcxvc" localSheetId="31" hidden="1">[3]Uke!#REF!</definedName>
    <definedName name="cvxvcxvc" localSheetId="25" hidden="1">[3]Uke!#REF!</definedName>
    <definedName name="cvxvcxvc" localSheetId="26" hidden="1">[3]Uke!#REF!</definedName>
    <definedName name="cvxvcxvc" localSheetId="19" hidden="1">[3]Uke!#REF!</definedName>
    <definedName name="cvxvcxvc" localSheetId="20" hidden="1">[3]Uke!#REF!</definedName>
    <definedName name="cvxvcxvc" localSheetId="22" hidden="1">[3]Uke!#REF!</definedName>
    <definedName name="cvxvcxvc" localSheetId="4" hidden="1">[3]Uke!#REF!</definedName>
    <definedName name="cvxvcxvc" localSheetId="11" hidden="1">[3]Uke!#REF!</definedName>
    <definedName name="cvxvcxvc" localSheetId="8" hidden="1">[3]Uke!#REF!</definedName>
    <definedName name="cvxvcxvc" localSheetId="13" hidden="1">[3]Uke!#REF!</definedName>
    <definedName name="cvxvcxvc" localSheetId="17" hidden="1">[3]Uke!#REF!</definedName>
    <definedName name="cvxvcxvc" localSheetId="6" hidden="1">[3]Uke!#REF!</definedName>
    <definedName name="cvxvcxvc" localSheetId="28" hidden="1">[3]Uke!#REF!</definedName>
    <definedName name="cvxvcxvc" localSheetId="2" hidden="1">[3]Uke!#REF!</definedName>
    <definedName name="cvxvcxvc" hidden="1">[3]Uke!#REF!</definedName>
    <definedName name="d" localSheetId="15" hidden="1">Uke!#REF!</definedName>
    <definedName name="d" localSheetId="31" hidden="1">Uke!#REF!</definedName>
    <definedName name="d" localSheetId="25" hidden="1">Uke!#REF!</definedName>
    <definedName name="d" localSheetId="26" hidden="1">[1]Uke!#REF!</definedName>
    <definedName name="d" localSheetId="19" hidden="1">Uke!#REF!</definedName>
    <definedName name="d" localSheetId="20" hidden="1">[1]Uke!#REF!</definedName>
    <definedName name="d" localSheetId="22" hidden="1">[2]Uke!#REF!</definedName>
    <definedName name="d" localSheetId="4" hidden="1">Uke!#REF!</definedName>
    <definedName name="d" localSheetId="11" hidden="1">Uke!#REF!</definedName>
    <definedName name="d" localSheetId="8" hidden="1">Uke!#REF!</definedName>
    <definedName name="d" localSheetId="13" hidden="1">Uke!#REF!</definedName>
    <definedName name="d" localSheetId="17" hidden="1">Uke!#REF!</definedName>
    <definedName name="d" localSheetId="6" hidden="1">U!#REF!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5" hidden="1">Uke!#REF!</definedName>
    <definedName name="DDD" localSheetId="31" hidden="1">Uke!#REF!</definedName>
    <definedName name="DDD" localSheetId="25" hidden="1">Uke!#REF!</definedName>
    <definedName name="DDD" localSheetId="26" hidden="1">[1]Uke!#REF!</definedName>
    <definedName name="DDD" localSheetId="24" hidden="1">Uke!#REF!</definedName>
    <definedName name="DDD" localSheetId="30" hidden="1">Uke!#REF!</definedName>
    <definedName name="DDD" localSheetId="19" hidden="1">Uke!#REF!</definedName>
    <definedName name="DDD" localSheetId="18" hidden="1">Uke!#REF!</definedName>
    <definedName name="DDD" localSheetId="20" hidden="1">[1]Uke!#REF!</definedName>
    <definedName name="DDD" localSheetId="22" hidden="1">[2]Uke!#REF!</definedName>
    <definedName name="DDD" localSheetId="4" hidden="1">Uke!#REF!</definedName>
    <definedName name="DDD" localSheetId="11" hidden="1">Uke!#REF!</definedName>
    <definedName name="DDD" localSheetId="8" hidden="1">Uke!#REF!</definedName>
    <definedName name="DDD" localSheetId="13" hidden="1">Uke!#REF!</definedName>
    <definedName name="DDD" localSheetId="17" hidden="1">Uke!#REF!</definedName>
    <definedName name="DDD" localSheetId="16" hidden="1">Uke!#REF!</definedName>
    <definedName name="DDD" localSheetId="6" hidden="1">U!#REF!</definedName>
    <definedName name="DDD" localSheetId="29" hidden="1">Uke!#REF!</definedName>
    <definedName name="DDD" localSheetId="27" hidden="1">Uke!#REF!</definedName>
    <definedName name="DDD" localSheetId="28" hidden="1">Uke!#REF!</definedName>
    <definedName name="DDD" localSheetId="2" hidden="1">Uke!#REF!</definedName>
    <definedName name="DDD" hidden="1">Uke!#REF!</definedName>
    <definedName name="dfd" localSheetId="15" hidden="1">[3]Uke!#REF!</definedName>
    <definedName name="dfd" localSheetId="31" hidden="1">[3]Uke!#REF!</definedName>
    <definedName name="dfd" localSheetId="25" hidden="1">[3]Uke!#REF!</definedName>
    <definedName name="dfd" localSheetId="26" hidden="1">[3]Uke!#REF!</definedName>
    <definedName name="dfd" localSheetId="19" hidden="1">[3]Uke!#REF!</definedName>
    <definedName name="dfd" localSheetId="20" hidden="1">[3]Uke!#REF!</definedName>
    <definedName name="dfd" localSheetId="22" hidden="1">[3]Uke!#REF!</definedName>
    <definedName name="dfd" localSheetId="4" hidden="1">[3]Uke!#REF!</definedName>
    <definedName name="dfd" localSheetId="11" hidden="1">[3]Uke!#REF!</definedName>
    <definedName name="dfd" localSheetId="8" hidden="1">[3]Uke!#REF!</definedName>
    <definedName name="dfd" localSheetId="13" hidden="1">[3]Uke!#REF!</definedName>
    <definedName name="dfd" localSheetId="17" hidden="1">[3]Uke!#REF!</definedName>
    <definedName name="dfd" localSheetId="6" hidden="1">[3]Uke!#REF!</definedName>
    <definedName name="dfd" localSheetId="28" hidden="1">[3]Uke!#REF!</definedName>
    <definedName name="dfd" localSheetId="2" hidden="1">[3]Uke!#REF!</definedName>
    <definedName name="dfd" hidden="1">[3]Uke!#REF!</definedName>
    <definedName name="EEE" localSheetId="15" hidden="1">Uke!#REF!</definedName>
    <definedName name="EEE" localSheetId="31" hidden="1">Uke!#REF!</definedName>
    <definedName name="EEE" localSheetId="25" hidden="1">Uke!#REF!</definedName>
    <definedName name="EEE" localSheetId="26" hidden="1">[1]Uke!#REF!</definedName>
    <definedName name="EEE" localSheetId="24" hidden="1">Uke!#REF!</definedName>
    <definedName name="EEE" localSheetId="30" hidden="1">Uke!#REF!</definedName>
    <definedName name="EEE" localSheetId="19" hidden="1">Uke!#REF!</definedName>
    <definedName name="EEE" localSheetId="20" hidden="1">[1]Uke!#REF!</definedName>
    <definedName name="EEE" localSheetId="22" hidden="1">[2]Uke!#REF!</definedName>
    <definedName name="EEE" localSheetId="4" hidden="1">Uke!#REF!</definedName>
    <definedName name="EEE" localSheetId="11" hidden="1">Uke!#REF!</definedName>
    <definedName name="EEE" localSheetId="8" hidden="1">Uke!#REF!</definedName>
    <definedName name="EEE" localSheetId="13" hidden="1">Uke!#REF!</definedName>
    <definedName name="EEE" localSheetId="17" hidden="1">Uke!#REF!</definedName>
    <definedName name="EEE" localSheetId="6" hidden="1">U!#REF!</definedName>
    <definedName name="EEE" localSheetId="27" hidden="1">Uke!#REF!</definedName>
    <definedName name="EEE" localSheetId="28" hidden="1">Uke!#REF!</definedName>
    <definedName name="EEE" localSheetId="2" hidden="1">Uke!#REF!</definedName>
    <definedName name="EEE" hidden="1">Uke!#REF!</definedName>
    <definedName name="f" localSheetId="15" hidden="1">Uke!#REF!</definedName>
    <definedName name="f" localSheetId="31" hidden="1">Uke!#REF!</definedName>
    <definedName name="f" localSheetId="25" hidden="1">Uke!#REF!</definedName>
    <definedName name="f" localSheetId="26" hidden="1">[1]Uke!#REF!</definedName>
    <definedName name="f" localSheetId="19" hidden="1">Uke!#REF!</definedName>
    <definedName name="f" localSheetId="20" hidden="1">[1]Uke!#REF!</definedName>
    <definedName name="f" localSheetId="22" hidden="1">[2]Uke!#REF!</definedName>
    <definedName name="f" localSheetId="4" hidden="1">Uke!#REF!</definedName>
    <definedName name="f" localSheetId="11" hidden="1">Uke!#REF!</definedName>
    <definedName name="f" localSheetId="8" hidden="1">Uke!#REF!</definedName>
    <definedName name="f" localSheetId="13" hidden="1">Uke!#REF!</definedName>
    <definedName name="f" localSheetId="17" hidden="1">Uke!#REF!</definedName>
    <definedName name="f" localSheetId="6" hidden="1">U!#REF!</definedName>
    <definedName name="f" localSheetId="28" hidden="1">Uke!#REF!</definedName>
    <definedName name="f" localSheetId="2" hidden="1">Uke!#REF!</definedName>
    <definedName name="f" hidden="1">Uke!#REF!</definedName>
    <definedName name="fdgfdg" localSheetId="15" hidden="1">[3]Uke!#REF!</definedName>
    <definedName name="fdgfdg" localSheetId="31" hidden="1">[3]Uke!#REF!</definedName>
    <definedName name="fdgfdg" localSheetId="25" hidden="1">[3]Uke!#REF!</definedName>
    <definedName name="fdgfdg" localSheetId="26" hidden="1">[3]Uke!#REF!</definedName>
    <definedName name="fdgfdg" localSheetId="19" hidden="1">[3]Uke!#REF!</definedName>
    <definedName name="fdgfdg" localSheetId="20" hidden="1">[3]Uke!#REF!</definedName>
    <definedName name="fdgfdg" localSheetId="22" hidden="1">[3]Uke!#REF!</definedName>
    <definedName name="fdgfdg" localSheetId="4" hidden="1">[3]Uke!#REF!</definedName>
    <definedName name="fdgfdg" localSheetId="11" hidden="1">[3]Uke!#REF!</definedName>
    <definedName name="fdgfdg" localSheetId="8" hidden="1">[3]Uke!#REF!</definedName>
    <definedName name="fdgfdg" localSheetId="13" hidden="1">[3]Uke!#REF!</definedName>
    <definedName name="fdgfdg" localSheetId="17" hidden="1">[3]Uke!#REF!</definedName>
    <definedName name="fdgfdg" localSheetId="6" hidden="1">[3]Uke!#REF!</definedName>
    <definedName name="fdgfdg" localSheetId="28" hidden="1">[3]Uke!#REF!</definedName>
    <definedName name="fdgfdg" localSheetId="2" hidden="1">[3]Uke!#REF!</definedName>
    <definedName name="fdgfdg" hidden="1">[3]Uke!#REF!</definedName>
    <definedName name="FF" localSheetId="15" hidden="1">Uke!#REF!</definedName>
    <definedName name="FF" localSheetId="31" hidden="1">Uke!#REF!</definedName>
    <definedName name="FF" localSheetId="25" hidden="1">Uke!#REF!</definedName>
    <definedName name="FF" localSheetId="26" hidden="1">[1]Uke!#REF!</definedName>
    <definedName name="FF" localSheetId="19" hidden="1">Uke!#REF!</definedName>
    <definedName name="FF" localSheetId="20" hidden="1">[1]Uke!#REF!</definedName>
    <definedName name="FF" localSheetId="22" hidden="1">[2]Uke!#REF!</definedName>
    <definedName name="FF" localSheetId="4" hidden="1">Uke!#REF!</definedName>
    <definedName name="FF" localSheetId="11" hidden="1">Uke!#REF!</definedName>
    <definedName name="FF" localSheetId="8" hidden="1">Uke!#REF!</definedName>
    <definedName name="FF" localSheetId="13" hidden="1">Uke!#REF!</definedName>
    <definedName name="FF" localSheetId="17" hidden="1">Uke!#REF!</definedName>
    <definedName name="FF" localSheetId="6" hidden="1">U!#REF!</definedName>
    <definedName name="FF" localSheetId="28" hidden="1">Uke!#REF!</definedName>
    <definedName name="FF" localSheetId="2" hidden="1">Uke!#REF!</definedName>
    <definedName name="FF" hidden="1">Uke!#REF!</definedName>
    <definedName name="fff" localSheetId="15" hidden="1">[3]Uke!#REF!</definedName>
    <definedName name="fff" localSheetId="31" hidden="1">[3]Uke!#REF!</definedName>
    <definedName name="fff" localSheetId="25" hidden="1">[3]Uke!#REF!</definedName>
    <definedName name="fff" localSheetId="26" hidden="1">[3]Uke!#REF!</definedName>
    <definedName name="fff" localSheetId="19" hidden="1">[3]Uke!#REF!</definedName>
    <definedName name="fff" localSheetId="20" hidden="1">[3]Uke!#REF!</definedName>
    <definedName name="fff" localSheetId="22" hidden="1">[3]Uke!#REF!</definedName>
    <definedName name="fff" localSheetId="4" hidden="1">[3]Uke!#REF!</definedName>
    <definedName name="fff" localSheetId="11" hidden="1">[3]Uke!#REF!</definedName>
    <definedName name="fff" localSheetId="8" hidden="1">[3]Uke!#REF!</definedName>
    <definedName name="fff" localSheetId="13" hidden="1">[3]Uke!#REF!</definedName>
    <definedName name="fff" localSheetId="17" hidden="1">[3]Uke!#REF!</definedName>
    <definedName name="fff" localSheetId="6" hidden="1">[3]Uke!#REF!</definedName>
    <definedName name="fff" localSheetId="28" hidden="1">[3]Uke!#REF!</definedName>
    <definedName name="fff" localSheetId="2" hidden="1">[3]Uke!#REF!</definedName>
    <definedName name="fff" hidden="1">[3]Uke!#REF!</definedName>
    <definedName name="fgfhg" localSheetId="15" hidden="1">[1]Uke!#REF!</definedName>
    <definedName name="fgfhg" localSheetId="31" hidden="1">[1]Uke!#REF!</definedName>
    <definedName name="fgfhg" localSheetId="25" hidden="1">[1]Uke!#REF!</definedName>
    <definedName name="fgfhg" localSheetId="26" hidden="1">[1]Uke!#REF!</definedName>
    <definedName name="fgfhg" localSheetId="19" hidden="1">[1]Uke!#REF!</definedName>
    <definedName name="fgfhg" localSheetId="20" hidden="1">[1]Uke!#REF!</definedName>
    <definedName name="fgfhg" localSheetId="22" hidden="1">[2]Uke!#REF!</definedName>
    <definedName name="fgfhg" localSheetId="4" hidden="1">[1]Uke!#REF!</definedName>
    <definedName name="fgfhg" localSheetId="11" hidden="1">[1]Uke!#REF!</definedName>
    <definedName name="fgfhg" localSheetId="8" hidden="1">[1]Uke!#REF!</definedName>
    <definedName name="fgfhg" localSheetId="13" hidden="1">[1]Uke!#REF!</definedName>
    <definedName name="fgfhg" localSheetId="17" hidden="1">[1]Uke!#REF!</definedName>
    <definedName name="fgfhg" localSheetId="6" hidden="1">[1]Uke!#REF!</definedName>
    <definedName name="fgfhg" localSheetId="28" hidden="1">[1]Uke!#REF!</definedName>
    <definedName name="fgfhg" localSheetId="2" hidden="1">[1]Uke!#REF!</definedName>
    <definedName name="fgfhg" hidden="1">[1]Uke!#REF!</definedName>
    <definedName name="fhgfhgfhg" localSheetId="15" hidden="1">[3]Uke!#REF!</definedName>
    <definedName name="fhgfhgfhg" localSheetId="31" hidden="1">[3]Uke!#REF!</definedName>
    <definedName name="fhgfhgfhg" localSheetId="25" hidden="1">[3]Uke!#REF!</definedName>
    <definedName name="fhgfhgfhg" localSheetId="26" hidden="1">[3]Uke!#REF!</definedName>
    <definedName name="fhgfhgfhg" localSheetId="19" hidden="1">[3]Uke!#REF!</definedName>
    <definedName name="fhgfhgfhg" localSheetId="20" hidden="1">[3]Uke!#REF!</definedName>
    <definedName name="fhgfhgfhg" localSheetId="22" hidden="1">[3]Uke!#REF!</definedName>
    <definedName name="fhgfhgfhg" localSheetId="4" hidden="1">[3]Uke!#REF!</definedName>
    <definedName name="fhgfhgfhg" localSheetId="11" hidden="1">[3]Uke!#REF!</definedName>
    <definedName name="fhgfhgfhg" localSheetId="8" hidden="1">[3]Uke!#REF!</definedName>
    <definedName name="fhgfhgfhg" localSheetId="13" hidden="1">[3]Uke!#REF!</definedName>
    <definedName name="fhgfhgfhg" localSheetId="17" hidden="1">[3]Uke!#REF!</definedName>
    <definedName name="fhgfhgfhg" localSheetId="6" hidden="1">[3]Uke!#REF!</definedName>
    <definedName name="fhgfhgfhg" localSheetId="28" hidden="1">[3]Uke!#REF!</definedName>
    <definedName name="fhgfhgfhg" localSheetId="2" hidden="1">[3]Uke!#REF!</definedName>
    <definedName name="fhgfhgfhg" hidden="1">[3]Uke!#REF!</definedName>
    <definedName name="GGG" localSheetId="15" hidden="1">Uke!#REF!</definedName>
    <definedName name="GGG" localSheetId="31" hidden="1">Uke!#REF!</definedName>
    <definedName name="GGG" localSheetId="25" hidden="1">Uke!#REF!</definedName>
    <definedName name="GGG" localSheetId="26" hidden="1">[1]Uke!#REF!</definedName>
    <definedName name="GGG" localSheetId="24" hidden="1">Uke!#REF!</definedName>
    <definedName name="GGG" localSheetId="30" hidden="1">Uke!#REF!</definedName>
    <definedName name="GGG" localSheetId="19" hidden="1">Uke!#REF!</definedName>
    <definedName name="GGG" localSheetId="20" hidden="1">[1]Uke!#REF!</definedName>
    <definedName name="GGG" localSheetId="22" hidden="1">[2]Uke!#REF!</definedName>
    <definedName name="GGG" localSheetId="4" hidden="1">Uke!#REF!</definedName>
    <definedName name="GGG" localSheetId="11" hidden="1">Uke!#REF!</definedName>
    <definedName name="GGG" localSheetId="8" hidden="1">Uke!#REF!</definedName>
    <definedName name="GGG" localSheetId="13" hidden="1">Uke!#REF!</definedName>
    <definedName name="GGG" localSheetId="17" hidden="1">Uke!#REF!</definedName>
    <definedName name="GGG" localSheetId="6" hidden="1">U!#REF!</definedName>
    <definedName name="GGG" localSheetId="27" hidden="1">Uke!#REF!</definedName>
    <definedName name="GGG" localSheetId="28" hidden="1">Uke!#REF!</definedName>
    <definedName name="GGG" localSheetId="2" hidden="1">Uke!#REF!</definedName>
    <definedName name="GGG" hidden="1">Uke!#REF!</definedName>
    <definedName name="GH" localSheetId="15" hidden="1">Uke!#REF!</definedName>
    <definedName name="GH" localSheetId="31" hidden="1">Uke!#REF!</definedName>
    <definedName name="GH" localSheetId="25" hidden="1">Uke!#REF!</definedName>
    <definedName name="GH" localSheetId="26" hidden="1">[1]Uke!#REF!</definedName>
    <definedName name="GH" localSheetId="19" hidden="1">Uke!#REF!</definedName>
    <definedName name="GH" localSheetId="20" hidden="1">[1]Uke!#REF!</definedName>
    <definedName name="GH" localSheetId="22" hidden="1">[2]Uke!#REF!</definedName>
    <definedName name="GH" localSheetId="4" hidden="1">Uke!#REF!</definedName>
    <definedName name="GH" localSheetId="11" hidden="1">Uke!#REF!</definedName>
    <definedName name="GH" localSheetId="8" hidden="1">Uke!#REF!</definedName>
    <definedName name="GH" localSheetId="13" hidden="1">Uke!#REF!</definedName>
    <definedName name="GH" localSheetId="17" hidden="1">Uke!#REF!</definedName>
    <definedName name="GH" localSheetId="6" hidden="1">U!#REF!</definedName>
    <definedName name="GH" localSheetId="28" hidden="1">Uke!#REF!</definedName>
    <definedName name="GH" localSheetId="2" hidden="1">Uke!#REF!</definedName>
    <definedName name="GH" hidden="1">Uke!#REF!</definedName>
    <definedName name="ghj" localSheetId="15" hidden="1">[1]Uke!#REF!</definedName>
    <definedName name="ghj" localSheetId="31" hidden="1">[1]Uke!#REF!</definedName>
    <definedName name="ghj" localSheetId="25" hidden="1">[1]Uke!#REF!</definedName>
    <definedName name="ghj" localSheetId="26" hidden="1">[1]Uke!#REF!</definedName>
    <definedName name="ghj" localSheetId="19" hidden="1">[1]Uke!#REF!</definedName>
    <definedName name="ghj" localSheetId="20" hidden="1">[1]Uke!#REF!</definedName>
    <definedName name="ghj" localSheetId="22" hidden="1">[2]Uke!#REF!</definedName>
    <definedName name="ghj" localSheetId="4" hidden="1">[1]Uke!#REF!</definedName>
    <definedName name="ghj" localSheetId="11" hidden="1">[1]Uke!#REF!</definedName>
    <definedName name="ghj" localSheetId="8" hidden="1">[1]Uke!#REF!</definedName>
    <definedName name="ghj" localSheetId="13" hidden="1">[1]Uke!#REF!</definedName>
    <definedName name="ghj" localSheetId="17" hidden="1">[1]Uke!#REF!</definedName>
    <definedName name="ghj" localSheetId="6" hidden="1">[1]Uke!#REF!</definedName>
    <definedName name="ghj" localSheetId="28" hidden="1">[1]Uke!#REF!</definedName>
    <definedName name="ghj" localSheetId="2" hidden="1">[1]Uke!#REF!</definedName>
    <definedName name="ghj" hidden="1">[1]Uke!#REF!</definedName>
    <definedName name="ghjghj" localSheetId="15" hidden="1">[3]Uke!#REF!</definedName>
    <definedName name="ghjghj" localSheetId="31" hidden="1">[3]Uke!#REF!</definedName>
    <definedName name="ghjghj" localSheetId="25" hidden="1">[3]Uke!#REF!</definedName>
    <definedName name="ghjghj" localSheetId="26" hidden="1">[3]Uke!#REF!</definedName>
    <definedName name="ghjghj" localSheetId="19" hidden="1">[3]Uke!#REF!</definedName>
    <definedName name="ghjghj" localSheetId="20" hidden="1">[3]Uke!#REF!</definedName>
    <definedName name="ghjghj" localSheetId="22" hidden="1">[3]Uke!#REF!</definedName>
    <definedName name="ghjghj" localSheetId="4" hidden="1">[3]Uke!#REF!</definedName>
    <definedName name="ghjghj" localSheetId="11" hidden="1">[3]Uke!#REF!</definedName>
    <definedName name="ghjghj" localSheetId="8" hidden="1">[3]Uke!#REF!</definedName>
    <definedName name="ghjghj" localSheetId="13" hidden="1">[3]Uke!#REF!</definedName>
    <definedName name="ghjghj" localSheetId="17" hidden="1">[3]Uke!#REF!</definedName>
    <definedName name="ghjghj" localSheetId="6" hidden="1">[3]Uke!#REF!</definedName>
    <definedName name="ghjghj" localSheetId="28" hidden="1">[3]Uke!#REF!</definedName>
    <definedName name="ghjghj" localSheetId="2" hidden="1">[3]Uke!#REF!</definedName>
    <definedName name="ghjghj" hidden="1">[3]Uke!#REF!</definedName>
    <definedName name="GI" localSheetId="15" hidden="1">Uke!#REF!</definedName>
    <definedName name="GI" localSheetId="31" hidden="1">Uke!#REF!</definedName>
    <definedName name="GI" localSheetId="25" hidden="1">Uke!#REF!</definedName>
    <definedName name="GI" localSheetId="26" hidden="1">[1]Uke!#REF!</definedName>
    <definedName name="GI" localSheetId="19" hidden="1">Uke!#REF!</definedName>
    <definedName name="GI" localSheetId="20" hidden="1">[1]Uke!#REF!</definedName>
    <definedName name="GI" localSheetId="22" hidden="1">[2]Uke!#REF!</definedName>
    <definedName name="GI" localSheetId="4" hidden="1">Uke!#REF!</definedName>
    <definedName name="GI" localSheetId="11" hidden="1">Uke!#REF!</definedName>
    <definedName name="GI" localSheetId="8" hidden="1">Uke!#REF!</definedName>
    <definedName name="GI" localSheetId="13" hidden="1">Uke!#REF!</definedName>
    <definedName name="GI" localSheetId="17" hidden="1">Uke!#REF!</definedName>
    <definedName name="GI" localSheetId="6" hidden="1">U!#REF!</definedName>
    <definedName name="GI" localSheetId="28" hidden="1">Uke!#REF!</definedName>
    <definedName name="GI" localSheetId="2" hidden="1">Uke!#REF!</definedName>
    <definedName name="GI" hidden="1">Uke!#REF!</definedName>
    <definedName name="gjhghj" localSheetId="15" hidden="1">[3]Uke!#REF!</definedName>
    <definedName name="gjhghj" localSheetId="31" hidden="1">[3]Uke!#REF!</definedName>
    <definedName name="gjhghj" localSheetId="25" hidden="1">[3]Uke!#REF!</definedName>
    <definedName name="gjhghj" localSheetId="26" hidden="1">[3]Uke!#REF!</definedName>
    <definedName name="gjhghj" localSheetId="19" hidden="1">[3]Uke!#REF!</definedName>
    <definedName name="gjhghj" localSheetId="20" hidden="1">[3]Uke!#REF!</definedName>
    <definedName name="gjhghj" localSheetId="22" hidden="1">[3]Uke!#REF!</definedName>
    <definedName name="gjhghj" localSheetId="4" hidden="1">[3]Uke!#REF!</definedName>
    <definedName name="gjhghj" localSheetId="11" hidden="1">[3]Uke!#REF!</definedName>
    <definedName name="gjhghj" localSheetId="8" hidden="1">[3]Uke!#REF!</definedName>
    <definedName name="gjhghj" localSheetId="13" hidden="1">[3]Uke!#REF!</definedName>
    <definedName name="gjhghj" localSheetId="17" hidden="1">[3]Uke!#REF!</definedName>
    <definedName name="gjhghj" localSheetId="6" hidden="1">[3]Uke!#REF!</definedName>
    <definedName name="gjhghj" localSheetId="28" hidden="1">[3]Uke!#REF!</definedName>
    <definedName name="gjhghj" localSheetId="2" hidden="1">[3]Uke!#REF!</definedName>
    <definedName name="gjhghj" hidden="1">[3]Uke!#REF!</definedName>
    <definedName name="HG" localSheetId="15" hidden="1">Uke!#REF!</definedName>
    <definedName name="HG" localSheetId="31" hidden="1">Uke!#REF!</definedName>
    <definedName name="HG" localSheetId="25" hidden="1">Uke!#REF!</definedName>
    <definedName name="HG" localSheetId="26" hidden="1">[1]Uke!#REF!</definedName>
    <definedName name="HG" localSheetId="19" hidden="1">Uke!#REF!</definedName>
    <definedName name="HG" localSheetId="20" hidden="1">[1]Uke!#REF!</definedName>
    <definedName name="HG" localSheetId="22" hidden="1">[2]Uke!#REF!</definedName>
    <definedName name="HG" localSheetId="4" hidden="1">Uke!#REF!</definedName>
    <definedName name="HG" localSheetId="11" hidden="1">Uke!#REF!</definedName>
    <definedName name="HG" localSheetId="8" hidden="1">Uke!#REF!</definedName>
    <definedName name="HG" localSheetId="13" hidden="1">Uke!#REF!</definedName>
    <definedName name="HG" localSheetId="17" hidden="1">Uke!#REF!</definedName>
    <definedName name="HG" localSheetId="6" hidden="1">U!#REF!</definedName>
    <definedName name="HG" localSheetId="28" hidden="1">Uke!#REF!</definedName>
    <definedName name="HG" localSheetId="2" hidden="1">Uke!#REF!</definedName>
    <definedName name="HG" hidden="1">Uke!#REF!</definedName>
    <definedName name="hghjg" localSheetId="15" hidden="1">[3]Uke!#REF!</definedName>
    <definedName name="hghjg" localSheetId="31" hidden="1">[3]Uke!#REF!</definedName>
    <definedName name="hghjg" localSheetId="25" hidden="1">[3]Uke!#REF!</definedName>
    <definedName name="hghjg" localSheetId="26" hidden="1">[3]Uke!#REF!</definedName>
    <definedName name="hghjg" localSheetId="19" hidden="1">[3]Uke!#REF!</definedName>
    <definedName name="hghjg" localSheetId="20" hidden="1">[3]Uke!#REF!</definedName>
    <definedName name="hghjg" localSheetId="22" hidden="1">[3]Uke!#REF!</definedName>
    <definedName name="hghjg" localSheetId="4" hidden="1">[3]Uke!#REF!</definedName>
    <definedName name="hghjg" localSheetId="11" hidden="1">[3]Uke!#REF!</definedName>
    <definedName name="hghjg" localSheetId="8" hidden="1">[3]Uke!#REF!</definedName>
    <definedName name="hghjg" localSheetId="13" hidden="1">[3]Uke!#REF!</definedName>
    <definedName name="hghjg" localSheetId="17" hidden="1">[3]Uke!#REF!</definedName>
    <definedName name="hghjg" localSheetId="6" hidden="1">[3]Uke!#REF!</definedName>
    <definedName name="hghjg" localSheetId="28" hidden="1">[3]Uke!#REF!</definedName>
    <definedName name="hghjg" localSheetId="2" hidden="1">[3]Uke!#REF!</definedName>
    <definedName name="hghjg" hidden="1">[3]Uke!#REF!</definedName>
    <definedName name="hjgjhgjh" localSheetId="15" hidden="1">[3]Uke!#REF!</definedName>
    <definedName name="hjgjhgjh" localSheetId="31" hidden="1">[3]Uke!#REF!</definedName>
    <definedName name="hjgjhgjh" localSheetId="25" hidden="1">[3]Uke!#REF!</definedName>
    <definedName name="hjgjhgjh" localSheetId="26" hidden="1">[3]Uke!#REF!</definedName>
    <definedName name="hjgjhgjh" localSheetId="19" hidden="1">[3]Uke!#REF!</definedName>
    <definedName name="hjgjhgjh" localSheetId="20" hidden="1">[3]Uke!#REF!</definedName>
    <definedName name="hjgjhgjh" localSheetId="22" hidden="1">[3]Uke!#REF!</definedName>
    <definedName name="hjgjhgjh" localSheetId="4" hidden="1">[3]Uke!#REF!</definedName>
    <definedName name="hjgjhgjh" localSheetId="11" hidden="1">[3]Uke!#REF!</definedName>
    <definedName name="hjgjhgjh" localSheetId="8" hidden="1">[3]Uke!#REF!</definedName>
    <definedName name="hjgjhgjh" localSheetId="13" hidden="1">[3]Uke!#REF!</definedName>
    <definedName name="hjgjhgjh" localSheetId="17" hidden="1">[3]Uke!#REF!</definedName>
    <definedName name="hjgjhgjh" localSheetId="6" hidden="1">[3]Uke!#REF!</definedName>
    <definedName name="hjgjhgjh" localSheetId="28" hidden="1">[3]Uke!#REF!</definedName>
    <definedName name="hjgjhgjh" localSheetId="2" hidden="1">[3]Uke!#REF!</definedName>
    <definedName name="hjgjhgjh" hidden="1">[3]Uke!#REF!</definedName>
    <definedName name="hkjhkj" localSheetId="15" hidden="1">[3]Uke!#REF!</definedName>
    <definedName name="hkjhkj" localSheetId="31" hidden="1">[3]Uke!#REF!</definedName>
    <definedName name="hkjhkj" localSheetId="25" hidden="1">[3]Uke!#REF!</definedName>
    <definedName name="hkjhkj" localSheetId="26" hidden="1">[3]Uke!#REF!</definedName>
    <definedName name="hkjhkj" localSheetId="19" hidden="1">[3]Uke!#REF!</definedName>
    <definedName name="hkjhkj" localSheetId="20" hidden="1">[3]Uke!#REF!</definedName>
    <definedName name="hkjhkj" localSheetId="22" hidden="1">[3]Uke!#REF!</definedName>
    <definedName name="hkjhkj" localSheetId="4" hidden="1">[3]Uke!#REF!</definedName>
    <definedName name="hkjhkj" localSheetId="11" hidden="1">[3]Uke!#REF!</definedName>
    <definedName name="hkjhkj" localSheetId="8" hidden="1">[3]Uke!#REF!</definedName>
    <definedName name="hkjhkj" localSheetId="13" hidden="1">[3]Uke!#REF!</definedName>
    <definedName name="hkjhkj" localSheetId="17" hidden="1">[3]Uke!#REF!</definedName>
    <definedName name="hkjhkj" localSheetId="6" hidden="1">[3]Uke!#REF!</definedName>
    <definedName name="hkjhkj" localSheetId="28" hidden="1">[3]Uke!#REF!</definedName>
    <definedName name="hkjhkj" localSheetId="2" hidden="1">[3]Uke!#REF!</definedName>
    <definedName name="hkjhkj" hidden="1">[3]Uke!#REF!</definedName>
    <definedName name="hkjhkjh" localSheetId="15" hidden="1">[3]Uke!#REF!</definedName>
    <definedName name="hkjhkjh" localSheetId="31" hidden="1">[3]Uke!#REF!</definedName>
    <definedName name="hkjhkjh" localSheetId="25" hidden="1">[3]Uke!#REF!</definedName>
    <definedName name="HKJHKJH" localSheetId="26" hidden="1">[1]Uke!#REF!</definedName>
    <definedName name="hkjhkjh" localSheetId="19" hidden="1">[3]Uke!#REF!</definedName>
    <definedName name="HKJHKJH" localSheetId="20" hidden="1">[1]Uke!#REF!</definedName>
    <definedName name="HKJHKJH" localSheetId="22" hidden="1">[2]Uke!#REF!</definedName>
    <definedName name="hkjhkjh" localSheetId="4" hidden="1">[3]Uke!#REF!</definedName>
    <definedName name="hkjhkjh" localSheetId="11" hidden="1">[3]Uke!#REF!</definedName>
    <definedName name="hkjhkjh" localSheetId="8" hidden="1">[3]Uke!#REF!</definedName>
    <definedName name="hkjhkjh" localSheetId="13" hidden="1">[3]Uke!#REF!</definedName>
    <definedName name="hkjhkjh" localSheetId="17" hidden="1">[3]Uke!#REF!</definedName>
    <definedName name="hkjhkjh" localSheetId="6" hidden="1">[3]Uke!#REF!</definedName>
    <definedName name="hkjhkjh" localSheetId="28" hidden="1">[3]Uke!#REF!</definedName>
    <definedName name="hkjhkjh" localSheetId="2" hidden="1">[3]Uke!#REF!</definedName>
    <definedName name="hkjhkjh" hidden="1">[3]Uke!#REF!</definedName>
    <definedName name="HT" localSheetId="15" hidden="1">Uke!#REF!</definedName>
    <definedName name="HT" localSheetId="31" hidden="1">Uke!#REF!</definedName>
    <definedName name="HT" localSheetId="25" hidden="1">Uke!#REF!</definedName>
    <definedName name="HT" localSheetId="26" hidden="1">[1]Uke!#REF!</definedName>
    <definedName name="HT" localSheetId="19" hidden="1">Uke!#REF!</definedName>
    <definedName name="HT" localSheetId="20" hidden="1">[1]Uke!#REF!</definedName>
    <definedName name="HT" localSheetId="22" hidden="1">[2]Uke!#REF!</definedName>
    <definedName name="HT" localSheetId="4" hidden="1">Uke!#REF!</definedName>
    <definedName name="HT" localSheetId="11" hidden="1">Uke!#REF!</definedName>
    <definedName name="HT" localSheetId="8" hidden="1">Uke!#REF!</definedName>
    <definedName name="HT" localSheetId="13" hidden="1">Uke!#REF!</definedName>
    <definedName name="HT" localSheetId="17" hidden="1">Uke!#REF!</definedName>
    <definedName name="HT" localSheetId="6" hidden="1">U!#REF!</definedName>
    <definedName name="HT" localSheetId="28" hidden="1">Uke!#REF!</definedName>
    <definedName name="HT" localSheetId="2" hidden="1">Uke!#REF!</definedName>
    <definedName name="HT" hidden="1">Uke!#REF!</definedName>
    <definedName name="htt" localSheetId="15" hidden="1">[3]Uke!#REF!</definedName>
    <definedName name="htt" localSheetId="31" hidden="1">[3]Uke!#REF!</definedName>
    <definedName name="htt" localSheetId="25" hidden="1">[3]Uke!#REF!</definedName>
    <definedName name="htt" localSheetId="26" hidden="1">[3]Uke!#REF!</definedName>
    <definedName name="htt" localSheetId="19" hidden="1">[3]Uke!#REF!</definedName>
    <definedName name="htt" localSheetId="20" hidden="1">[3]Uke!#REF!</definedName>
    <definedName name="htt" localSheetId="22" hidden="1">[3]Uke!#REF!</definedName>
    <definedName name="htt" localSheetId="4" hidden="1">[3]Uke!#REF!</definedName>
    <definedName name="htt" localSheetId="11" hidden="1">[3]Uke!#REF!</definedName>
    <definedName name="htt" localSheetId="8" hidden="1">[3]Uke!#REF!</definedName>
    <definedName name="htt" localSheetId="13" hidden="1">[3]Uke!#REF!</definedName>
    <definedName name="htt" localSheetId="17" hidden="1">[3]Uke!#REF!</definedName>
    <definedName name="htt" localSheetId="6" hidden="1">[3]Uke!#REF!</definedName>
    <definedName name="htt" localSheetId="28" hidden="1">[3]Uke!#REF!</definedName>
    <definedName name="htt" localSheetId="2" hidden="1">[3]Uke!#REF!</definedName>
    <definedName name="htt" hidden="1">[3]Uke!#REF!</definedName>
    <definedName name="JHK" localSheetId="15" hidden="1">Uke!#REF!</definedName>
    <definedName name="JHK" localSheetId="31" hidden="1">Uke!#REF!</definedName>
    <definedName name="JHK" localSheetId="25" hidden="1">Uke!#REF!</definedName>
    <definedName name="JHK" localSheetId="26" hidden="1">[1]Uke!#REF!</definedName>
    <definedName name="JHK" localSheetId="19" hidden="1">Uke!#REF!</definedName>
    <definedName name="JHK" localSheetId="20" hidden="1">[1]Uke!#REF!</definedName>
    <definedName name="JHK" localSheetId="22" hidden="1">[2]Uke!#REF!</definedName>
    <definedName name="JHK" localSheetId="4" hidden="1">Uke!#REF!</definedName>
    <definedName name="JHK" localSheetId="11" hidden="1">Uke!#REF!</definedName>
    <definedName name="JHK" localSheetId="8" hidden="1">Uke!#REF!</definedName>
    <definedName name="JHK" localSheetId="13" hidden="1">Uke!#REF!</definedName>
    <definedName name="JHK" localSheetId="17" hidden="1">Uke!#REF!</definedName>
    <definedName name="JHK" localSheetId="6" hidden="1">U!#REF!</definedName>
    <definedName name="JHK" localSheetId="28" hidden="1">Uke!#REF!</definedName>
    <definedName name="JHK" localSheetId="2" hidden="1">Uke!#REF!</definedName>
    <definedName name="JHK" hidden="1">Uke!#REF!</definedName>
    <definedName name="jhkjhjhjhkjhkj" localSheetId="15" hidden="1">[3]Uke!#REF!</definedName>
    <definedName name="jhkjhjhjhkjhkj" localSheetId="31" hidden="1">[3]Uke!#REF!</definedName>
    <definedName name="jhkjhjhjhkjhkj" localSheetId="25" hidden="1">[3]Uke!#REF!</definedName>
    <definedName name="jhkjhjhjhkjhkj" localSheetId="26" hidden="1">[3]Uke!#REF!</definedName>
    <definedName name="jhkjhjhjhkjhkj" localSheetId="19" hidden="1">[3]Uke!#REF!</definedName>
    <definedName name="jhkjhjhjhkjhkj" localSheetId="20" hidden="1">[3]Uke!#REF!</definedName>
    <definedName name="jhkjhjhjhkjhkj" localSheetId="22" hidden="1">[3]Uke!#REF!</definedName>
    <definedName name="jhkjhjhjhkjhkj" localSheetId="4" hidden="1">[3]Uke!#REF!</definedName>
    <definedName name="jhkjhjhjhkjhkj" localSheetId="11" hidden="1">[3]Uke!#REF!</definedName>
    <definedName name="jhkjhjhjhkjhkj" localSheetId="8" hidden="1">[3]Uke!#REF!</definedName>
    <definedName name="jhkjhjhjhkjhkj" localSheetId="13" hidden="1">[3]Uke!#REF!</definedName>
    <definedName name="jhkjhjhjhkjhkj" localSheetId="17" hidden="1">[3]Uke!#REF!</definedName>
    <definedName name="jhkjhjhjhkjhkj" localSheetId="6" hidden="1">[3]Uke!#REF!</definedName>
    <definedName name="jhkjhjhjhkjhkj" localSheetId="28" hidden="1">[3]Uke!#REF!</definedName>
    <definedName name="jhkjhjhjhkjhkj" localSheetId="2" hidden="1">[3]Uke!#REF!</definedName>
    <definedName name="jhkjhjhjhkjhkj" hidden="1">[3]Uke!#REF!</definedName>
    <definedName name="jhkjhkjh" localSheetId="15" hidden="1">[3]Uke!#REF!</definedName>
    <definedName name="jhkjhkjh" localSheetId="31" hidden="1">[3]Uke!#REF!</definedName>
    <definedName name="jhkjhkjh" localSheetId="25" hidden="1">[3]Uke!#REF!</definedName>
    <definedName name="jhkjhkjh" localSheetId="26" hidden="1">[3]Uke!#REF!</definedName>
    <definedName name="jhkjhkjh" localSheetId="19" hidden="1">[3]Uke!#REF!</definedName>
    <definedName name="jhkjhkjh" localSheetId="20" hidden="1">[3]Uke!#REF!</definedName>
    <definedName name="jhkjhkjh" localSheetId="22" hidden="1">[3]Uke!#REF!</definedName>
    <definedName name="jhkjhkjh" localSheetId="4" hidden="1">[3]Uke!#REF!</definedName>
    <definedName name="jhkjhkjh" localSheetId="11" hidden="1">[3]Uke!#REF!</definedName>
    <definedName name="jhkjhkjh" localSheetId="8" hidden="1">[3]Uke!#REF!</definedName>
    <definedName name="jhkjhkjh" localSheetId="13" hidden="1">[3]Uke!#REF!</definedName>
    <definedName name="jhkjhkjh" localSheetId="17" hidden="1">[3]Uke!#REF!</definedName>
    <definedName name="jhkjhkjh" localSheetId="6" hidden="1">[3]Uke!#REF!</definedName>
    <definedName name="jhkjhkjh" localSheetId="28" hidden="1">[3]Uke!#REF!</definedName>
    <definedName name="jhkjhkjh" localSheetId="2" hidden="1">[3]Uke!#REF!</definedName>
    <definedName name="jhkjhkjh" hidden="1">[3]Uke!#REF!</definedName>
    <definedName name="JK" localSheetId="15" hidden="1">[1]Uke!#REF!</definedName>
    <definedName name="JK" localSheetId="31" hidden="1">[1]Uke!#REF!</definedName>
    <definedName name="JK" localSheetId="25" hidden="1">[1]Uke!#REF!</definedName>
    <definedName name="JK" localSheetId="26" hidden="1">[1]Uke!#REF!</definedName>
    <definedName name="JK" localSheetId="19" hidden="1">[1]Uke!#REF!</definedName>
    <definedName name="JK" localSheetId="20" hidden="1">[1]Uke!#REF!</definedName>
    <definedName name="JK" localSheetId="22" hidden="1">[2]Uke!#REF!</definedName>
    <definedName name="JK" localSheetId="4" hidden="1">[1]Uke!#REF!</definedName>
    <definedName name="JK" localSheetId="11" hidden="1">[1]Uke!#REF!</definedName>
    <definedName name="JK" localSheetId="8" hidden="1">[1]Uke!#REF!</definedName>
    <definedName name="JK" localSheetId="13" hidden="1">[1]Uke!#REF!</definedName>
    <definedName name="JK" localSheetId="17" hidden="1">[1]Uke!#REF!</definedName>
    <definedName name="JK" localSheetId="6" hidden="1">[1]Uke!#REF!</definedName>
    <definedName name="JK" localSheetId="28" hidden="1">[1]Uke!#REF!</definedName>
    <definedName name="JK" localSheetId="2" hidden="1">[1]Uke!#REF!</definedName>
    <definedName name="JK" hidden="1">[1]Uke!#REF!</definedName>
    <definedName name="JLK" localSheetId="15" hidden="1">Uke!#REF!</definedName>
    <definedName name="JLK" localSheetId="31" hidden="1">Uke!#REF!</definedName>
    <definedName name="JLK" localSheetId="25" hidden="1">Uke!#REF!</definedName>
    <definedName name="JLK" localSheetId="26" hidden="1">[1]Uke!#REF!</definedName>
    <definedName name="JLK" localSheetId="19" hidden="1">Uke!#REF!</definedName>
    <definedName name="JLK" localSheetId="20" hidden="1">[1]Uke!#REF!</definedName>
    <definedName name="JLK" localSheetId="22" hidden="1">[2]Uke!#REF!</definedName>
    <definedName name="JLK" localSheetId="4" hidden="1">Uke!#REF!</definedName>
    <definedName name="JLK" localSheetId="11" hidden="1">Uke!#REF!</definedName>
    <definedName name="JLK" localSheetId="8" hidden="1">Uke!#REF!</definedName>
    <definedName name="JLK" localSheetId="13" hidden="1">Uke!#REF!</definedName>
    <definedName name="JLK" localSheetId="17" hidden="1">Uke!#REF!</definedName>
    <definedName name="JLK" localSheetId="6" hidden="1">U!#REF!</definedName>
    <definedName name="JLK" localSheetId="28" hidden="1">Uke!#REF!</definedName>
    <definedName name="JLK" localSheetId="2" hidden="1">Uke!#REF!</definedName>
    <definedName name="JLK" hidden="1">Uke!#REF!</definedName>
    <definedName name="JLKJ" localSheetId="15" hidden="1">Uke!#REF!</definedName>
    <definedName name="JLKJ" localSheetId="31" hidden="1">Uke!#REF!</definedName>
    <definedName name="JLKJ" localSheetId="25" hidden="1">Uke!#REF!</definedName>
    <definedName name="JLKJ" localSheetId="26" hidden="1">[1]Uke!#REF!</definedName>
    <definedName name="JLKJ" localSheetId="19" hidden="1">Uke!#REF!</definedName>
    <definedName name="JLKJ" localSheetId="20" hidden="1">[1]Uke!#REF!</definedName>
    <definedName name="JLKJ" localSheetId="22" hidden="1">[2]Uke!#REF!</definedName>
    <definedName name="JLKJ" localSheetId="4" hidden="1">Uke!#REF!</definedName>
    <definedName name="JLKJ" localSheetId="11" hidden="1">Uke!#REF!</definedName>
    <definedName name="JLKJ" localSheetId="8" hidden="1">Uke!#REF!</definedName>
    <definedName name="JLKJ" localSheetId="13" hidden="1">Uke!#REF!</definedName>
    <definedName name="JLKJ" localSheetId="17" hidden="1">Uke!#REF!</definedName>
    <definedName name="JLKJ" localSheetId="6" hidden="1">U!#REF!</definedName>
    <definedName name="JLKJ" localSheetId="28" hidden="1">Uke!#REF!</definedName>
    <definedName name="JLKJ" localSheetId="2" hidden="1">Uke!#REF!</definedName>
    <definedName name="JLKJ" hidden="1">Uke!#REF!</definedName>
    <definedName name="JLKJL" localSheetId="15" hidden="1">[1]Uke!#REF!</definedName>
    <definedName name="JLKJL" localSheetId="31" hidden="1">[1]Uke!#REF!</definedName>
    <definedName name="JLKJL" localSheetId="25" hidden="1">[1]Uke!#REF!</definedName>
    <definedName name="JLKJL" localSheetId="26" hidden="1">[1]Uke!#REF!</definedName>
    <definedName name="JLKJL" localSheetId="19" hidden="1">[1]Uke!#REF!</definedName>
    <definedName name="JLKJL" localSheetId="20" hidden="1">[1]Uke!#REF!</definedName>
    <definedName name="JLKJL" localSheetId="22" hidden="1">[2]Uke!#REF!</definedName>
    <definedName name="JLKJL" localSheetId="4" hidden="1">[1]Uke!#REF!</definedName>
    <definedName name="JLKJL" localSheetId="11" hidden="1">[1]Uke!#REF!</definedName>
    <definedName name="JLKJL" localSheetId="8" hidden="1">[1]Uke!#REF!</definedName>
    <definedName name="JLKJL" localSheetId="13" hidden="1">[1]Uke!#REF!</definedName>
    <definedName name="JLKJL" localSheetId="17" hidden="1">[1]Uke!#REF!</definedName>
    <definedName name="JLKJL" localSheetId="6" hidden="1">[1]Uke!#REF!</definedName>
    <definedName name="JLKJL" localSheetId="28" hidden="1">[1]Uke!#REF!</definedName>
    <definedName name="JLKJL" localSheetId="2" hidden="1">[1]Uke!#REF!</definedName>
    <definedName name="JLKJL" hidden="1">[1]Uke!#REF!</definedName>
    <definedName name="JLKJLK" localSheetId="15" hidden="1">Uke!#REF!</definedName>
    <definedName name="JLKJLK" localSheetId="31" hidden="1">Uke!#REF!</definedName>
    <definedName name="JLKJLK" localSheetId="25" hidden="1">Uke!#REF!</definedName>
    <definedName name="JLKJLK" localSheetId="26" hidden="1">[1]Uke!#REF!</definedName>
    <definedName name="JLKJLK" localSheetId="19" hidden="1">Uke!#REF!</definedName>
    <definedName name="JLKJLK" localSheetId="20" hidden="1">[1]Uke!#REF!</definedName>
    <definedName name="JLKJLK" localSheetId="22" hidden="1">[2]Uke!#REF!</definedName>
    <definedName name="JLKJLK" localSheetId="4" hidden="1">Uke!#REF!</definedName>
    <definedName name="JLKJLK" localSheetId="11" hidden="1">Uke!#REF!</definedName>
    <definedName name="JLKJLK" localSheetId="8" hidden="1">Uke!#REF!</definedName>
    <definedName name="JLKJLK" localSheetId="13" hidden="1">Uke!#REF!</definedName>
    <definedName name="JLKJLK" localSheetId="17" hidden="1">Uke!#REF!</definedName>
    <definedName name="JLKJLK" localSheetId="6" hidden="1">U!#REF!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5" hidden="1">Uke!#REF!</definedName>
    <definedName name="KJH" localSheetId="31" hidden="1">Uke!#REF!</definedName>
    <definedName name="KJH" localSheetId="25" hidden="1">Uke!#REF!</definedName>
    <definedName name="KJH" localSheetId="26" hidden="1">[1]Uke!#REF!</definedName>
    <definedName name="KJH" localSheetId="30" hidden="1">Uke!#REF!</definedName>
    <definedName name="KJH" localSheetId="19" hidden="1">Uke!#REF!</definedName>
    <definedName name="KJH" localSheetId="20" hidden="1">[1]Uke!#REF!</definedName>
    <definedName name="KJH" localSheetId="22" hidden="1">[2]Uke!#REF!</definedName>
    <definedName name="KJH" localSheetId="4" hidden="1">Uke!#REF!</definedName>
    <definedName name="KJH" localSheetId="11" hidden="1">Uke!#REF!</definedName>
    <definedName name="KJH" localSheetId="8" hidden="1">Uke!#REF!</definedName>
    <definedName name="KJH" localSheetId="13" hidden="1">Uke!#REF!</definedName>
    <definedName name="KJH" localSheetId="17" hidden="1">Uke!#REF!</definedName>
    <definedName name="KJH" localSheetId="6" hidden="1">U!#REF!</definedName>
    <definedName name="KJH" localSheetId="27" hidden="1">Uke!#REF!</definedName>
    <definedName name="KJH" localSheetId="28" hidden="1">Uke!#REF!</definedName>
    <definedName name="KJH" localSheetId="2" hidden="1">Uke!#REF!</definedName>
    <definedName name="KJH" hidden="1">Uke!#REF!</definedName>
    <definedName name="KJHK" localSheetId="15" hidden="1">Uke!#REF!</definedName>
    <definedName name="KJHK" localSheetId="31" hidden="1">Uke!#REF!</definedName>
    <definedName name="KJHK" localSheetId="25" hidden="1">Uke!#REF!</definedName>
    <definedName name="KJHK" localSheetId="26" hidden="1">[1]Uke!#REF!</definedName>
    <definedName name="KJHK" localSheetId="19" hidden="1">Uke!#REF!</definedName>
    <definedName name="KJHK" localSheetId="20" hidden="1">[1]Uke!#REF!</definedName>
    <definedName name="KJHK" localSheetId="22" hidden="1">[2]Uke!#REF!</definedName>
    <definedName name="KJHK" localSheetId="4" hidden="1">Uke!#REF!</definedName>
    <definedName name="KJHK" localSheetId="11" hidden="1">Uke!#REF!</definedName>
    <definedName name="KJHK" localSheetId="8" hidden="1">Uke!#REF!</definedName>
    <definedName name="KJHK" localSheetId="13" hidden="1">Uke!#REF!</definedName>
    <definedName name="KJHK" localSheetId="17" hidden="1">Uke!#REF!</definedName>
    <definedName name="KJHK" localSheetId="6" hidden="1">U!#REF!</definedName>
    <definedName name="KJHK" localSheetId="28" hidden="1">Uke!#REF!</definedName>
    <definedName name="KJHK" localSheetId="2" hidden="1">Uke!#REF!</definedName>
    <definedName name="KJHK" hidden="1">Uke!#REF!</definedName>
    <definedName name="KJLKJ" localSheetId="15" hidden="1">[1]Uke!#REF!</definedName>
    <definedName name="KJLKJ" localSheetId="31" hidden="1">[1]Uke!#REF!</definedName>
    <definedName name="KJLKJ" localSheetId="25" hidden="1">[1]Uke!#REF!</definedName>
    <definedName name="KJLKJ" localSheetId="26" hidden="1">[1]Uke!#REF!</definedName>
    <definedName name="KJLKJ" localSheetId="19" hidden="1">[1]Uke!#REF!</definedName>
    <definedName name="KJLKJ" localSheetId="20" hidden="1">[1]Uke!#REF!</definedName>
    <definedName name="KJLKJ" localSheetId="22" hidden="1">[2]Uke!#REF!</definedName>
    <definedName name="KJLKJ" localSheetId="4" hidden="1">[1]Uke!#REF!</definedName>
    <definedName name="KJLKJ" localSheetId="11" hidden="1">[1]Uke!#REF!</definedName>
    <definedName name="KJLKJ" localSheetId="8" hidden="1">[1]Uke!#REF!</definedName>
    <definedName name="KJLKJ" localSheetId="13" hidden="1">[1]Uke!#REF!</definedName>
    <definedName name="KJLKJ" localSheetId="17" hidden="1">[1]Uke!#REF!</definedName>
    <definedName name="KJLKJ" localSheetId="6" hidden="1">[1]Uke!#REF!</definedName>
    <definedName name="KJLKJ" localSheetId="28" hidden="1">[1]Uke!#REF!</definedName>
    <definedName name="KJLKJ" localSheetId="2" hidden="1">[1]Uke!#REF!</definedName>
    <definedName name="KJLKJ" hidden="1">[1]Uke!#REF!</definedName>
    <definedName name="kkk" localSheetId="15" hidden="1">Uke!#REF!</definedName>
    <definedName name="kkk" localSheetId="31" hidden="1">Uke!#REF!</definedName>
    <definedName name="kkk" localSheetId="25" hidden="1">Uke!#REF!</definedName>
    <definedName name="kkk" localSheetId="26" hidden="1">[1]Uke!#REF!</definedName>
    <definedName name="kkk" localSheetId="19" hidden="1">Uke!#REF!</definedName>
    <definedName name="kkk" localSheetId="20" hidden="1">[1]Uke!#REF!</definedName>
    <definedName name="kkk" localSheetId="22" hidden="1">[2]Uke!#REF!</definedName>
    <definedName name="kkk" localSheetId="4" hidden="1">Uke!#REF!</definedName>
    <definedName name="kkk" localSheetId="11" hidden="1">Uke!#REF!</definedName>
    <definedName name="kkk" localSheetId="8" hidden="1">Uke!#REF!</definedName>
    <definedName name="kkk" localSheetId="13" hidden="1">Uke!#REF!</definedName>
    <definedName name="kkk" localSheetId="17" hidden="1">Uke!#REF!</definedName>
    <definedName name="kkk" localSheetId="6" hidden="1">U!#REF!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5" hidden="1">Uke!#REF!</definedName>
    <definedName name="LKH" localSheetId="31" hidden="1">Uke!#REF!</definedName>
    <definedName name="LKH" localSheetId="25" hidden="1">Uke!#REF!</definedName>
    <definedName name="LKH" localSheetId="26" hidden="1">[1]Uke!#REF!</definedName>
    <definedName name="LKH" localSheetId="30" hidden="1">Uke!#REF!</definedName>
    <definedName name="LKH" localSheetId="19" hidden="1">Uke!#REF!</definedName>
    <definedName name="LKH" localSheetId="20" hidden="1">[1]Uke!#REF!</definedName>
    <definedName name="LKH" localSheetId="22" hidden="1">[2]Uke!#REF!</definedName>
    <definedName name="LKH" localSheetId="4" hidden="1">Uke!#REF!</definedName>
    <definedName name="LKH" localSheetId="11" hidden="1">Uke!#REF!</definedName>
    <definedName name="LKH" localSheetId="8" hidden="1">Uke!#REF!</definedName>
    <definedName name="LKH" localSheetId="13" hidden="1">Uke!#REF!</definedName>
    <definedName name="LKH" localSheetId="17" hidden="1">Uke!#REF!</definedName>
    <definedName name="LKH" localSheetId="6" hidden="1">U!#REF!</definedName>
    <definedName name="LKH" localSheetId="27" hidden="1">Uke!#REF!</definedName>
    <definedName name="LKH" localSheetId="28" hidden="1">Uke!#REF!</definedName>
    <definedName name="LKH" localSheetId="2" hidden="1">Uke!#REF!</definedName>
    <definedName name="LKH" hidden="1">Uke!#REF!</definedName>
    <definedName name="lll" localSheetId="15" hidden="1">Uke!#REF!</definedName>
    <definedName name="lll" localSheetId="31" hidden="1">Uke!#REF!</definedName>
    <definedName name="lll" localSheetId="25" hidden="1">Uke!#REF!</definedName>
    <definedName name="lll" localSheetId="26" hidden="1">[1]Uke!#REF!</definedName>
    <definedName name="lll" localSheetId="19" hidden="1">Uke!#REF!</definedName>
    <definedName name="lll" localSheetId="20" hidden="1">[1]Uke!#REF!</definedName>
    <definedName name="lll" localSheetId="22" hidden="1">[2]Uke!#REF!</definedName>
    <definedName name="lll" localSheetId="4" hidden="1">Uke!#REF!</definedName>
    <definedName name="lll" localSheetId="11" hidden="1">Uke!#REF!</definedName>
    <definedName name="lll" localSheetId="8" hidden="1">Uke!#REF!</definedName>
    <definedName name="lll" localSheetId="13" hidden="1">Uke!#REF!</definedName>
    <definedName name="lll" localSheetId="17" hidden="1">Uke!#REF!</definedName>
    <definedName name="lll" localSheetId="6" hidden="1">U!#REF!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5" hidden="1">Uke!#REF!</definedName>
    <definedName name="MM" localSheetId="31" hidden="1">Uke!#REF!</definedName>
    <definedName name="MM" localSheetId="25" hidden="1">Uke!#REF!</definedName>
    <definedName name="MM" localSheetId="26" hidden="1">[1]Uke!#REF!</definedName>
    <definedName name="MM" localSheetId="19" hidden="1">Uke!#REF!</definedName>
    <definedName name="MM" localSheetId="20" hidden="1">[1]Uke!#REF!</definedName>
    <definedName name="MM" localSheetId="22" hidden="1">[2]Uke!#REF!</definedName>
    <definedName name="MM" localSheetId="4" hidden="1">Uke!#REF!</definedName>
    <definedName name="MM" localSheetId="11" hidden="1">Uke!#REF!</definedName>
    <definedName name="MM" localSheetId="8" hidden="1">Uke!#REF!</definedName>
    <definedName name="MM" localSheetId="13" hidden="1">Uke!#REF!</definedName>
    <definedName name="MM" localSheetId="17" hidden="1">Uke!#REF!</definedName>
    <definedName name="MM" localSheetId="6" hidden="1">U!#REF!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5" hidden="1">Uke!#REF!</definedName>
    <definedName name="mmm" localSheetId="31" hidden="1">Uke!#REF!</definedName>
    <definedName name="mmm" localSheetId="25" hidden="1">Uke!#REF!</definedName>
    <definedName name="mmm" localSheetId="26" hidden="1">[1]Uke!#REF!</definedName>
    <definedName name="mmm" localSheetId="19" hidden="1">Uke!#REF!</definedName>
    <definedName name="mmm" localSheetId="20" hidden="1">[1]Uke!#REF!</definedName>
    <definedName name="mmm" localSheetId="22" hidden="1">[2]Uke!#REF!</definedName>
    <definedName name="mmm" localSheetId="4" hidden="1">Uke!#REF!</definedName>
    <definedName name="mmm" localSheetId="11" hidden="1">Uke!#REF!</definedName>
    <definedName name="mmm" localSheetId="8" hidden="1">Uke!#REF!</definedName>
    <definedName name="mmm" localSheetId="13" hidden="1">Uke!#REF!</definedName>
    <definedName name="mmm" localSheetId="17" hidden="1">Uke!#REF!</definedName>
    <definedName name="mmm" localSheetId="6" hidden="1">U!#REF!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5" hidden="1">Uke!#REF!</definedName>
    <definedName name="nn" localSheetId="31" hidden="1">Uke!#REF!</definedName>
    <definedName name="nn" localSheetId="25" hidden="1">Uke!#REF!</definedName>
    <definedName name="nn" localSheetId="26" hidden="1">[1]Uke!#REF!</definedName>
    <definedName name="nn" localSheetId="19" hidden="1">Uke!#REF!</definedName>
    <definedName name="nn" localSheetId="20" hidden="1">[1]Uke!#REF!</definedName>
    <definedName name="nn" localSheetId="22" hidden="1">[2]Uke!#REF!</definedName>
    <definedName name="nn" localSheetId="4" hidden="1">Uke!#REF!</definedName>
    <definedName name="nn" localSheetId="11" hidden="1">Uke!#REF!</definedName>
    <definedName name="nn" localSheetId="8" hidden="1">Uke!#REF!</definedName>
    <definedName name="nn" localSheetId="13" hidden="1">Uke!#REF!</definedName>
    <definedName name="nn" localSheetId="17" hidden="1">Uke!#REF!</definedName>
    <definedName name="nn" localSheetId="6" hidden="1">U!#REF!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5" hidden="1">Uke!#REF!</definedName>
    <definedName name="NVN" localSheetId="31" hidden="1">Uke!#REF!</definedName>
    <definedName name="NVN" localSheetId="25" hidden="1">Uke!#REF!</definedName>
    <definedName name="NVN" localSheetId="26" hidden="1">[1]Uke!#REF!</definedName>
    <definedName name="NVN" localSheetId="19" hidden="1">Uke!#REF!</definedName>
    <definedName name="NVN" localSheetId="20" hidden="1">[1]Uke!#REF!</definedName>
    <definedName name="NVN" localSheetId="22" hidden="1">[2]Uke!#REF!</definedName>
    <definedName name="NVN" localSheetId="4" hidden="1">Uke!#REF!</definedName>
    <definedName name="NVN" localSheetId="11" hidden="1">Uke!#REF!</definedName>
    <definedName name="NVN" localSheetId="8" hidden="1">Uke!#REF!</definedName>
    <definedName name="NVN" localSheetId="13" hidden="1">Uke!#REF!</definedName>
    <definedName name="NVN" localSheetId="17" hidden="1">Uke!#REF!</definedName>
    <definedName name="NVN" localSheetId="6" hidden="1">U!#REF!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5" hidden="1">Uke!#REF!</definedName>
    <definedName name="q" localSheetId="31" hidden="1">Uke!#REF!</definedName>
    <definedName name="q" localSheetId="25" hidden="1">Uke!#REF!</definedName>
    <definedName name="q" localSheetId="26" hidden="1">[1]Uke!#REF!</definedName>
    <definedName name="q" localSheetId="19" hidden="1">Uke!#REF!</definedName>
    <definedName name="q" localSheetId="20" hidden="1">[1]Uke!#REF!</definedName>
    <definedName name="q" localSheetId="22" hidden="1">[2]Uke!#REF!</definedName>
    <definedName name="q" localSheetId="4" hidden="1">Uke!#REF!</definedName>
    <definedName name="q" localSheetId="11" hidden="1">Uke!#REF!</definedName>
    <definedName name="q" localSheetId="8" hidden="1">Uke!#REF!</definedName>
    <definedName name="q" localSheetId="13" hidden="1">Uke!#REF!</definedName>
    <definedName name="q" localSheetId="17" hidden="1">Uke!#REF!</definedName>
    <definedName name="q" localSheetId="6" hidden="1">U!#REF!</definedName>
    <definedName name="q" localSheetId="28" hidden="1">Uke!#REF!</definedName>
    <definedName name="q" localSheetId="2" hidden="1">Uke!#REF!</definedName>
    <definedName name="q" hidden="1">Uke!#REF!</definedName>
    <definedName name="reyteyt" localSheetId="15" hidden="1">[3]Uke!#REF!</definedName>
    <definedName name="reyteyt" localSheetId="31" hidden="1">[3]Uke!#REF!</definedName>
    <definedName name="reyteyt" localSheetId="25" hidden="1">[3]Uke!#REF!</definedName>
    <definedName name="reyteyt" localSheetId="26" hidden="1">[3]Uke!#REF!</definedName>
    <definedName name="reyteyt" localSheetId="19" hidden="1">[3]Uke!#REF!</definedName>
    <definedName name="reyteyt" localSheetId="20" hidden="1">[3]Uke!#REF!</definedName>
    <definedName name="reyteyt" localSheetId="22" hidden="1">[3]Uke!#REF!</definedName>
    <definedName name="reyteyt" localSheetId="4" hidden="1">[3]Uke!#REF!</definedName>
    <definedName name="reyteyt" localSheetId="11" hidden="1">[3]Uke!#REF!</definedName>
    <definedName name="reyteyt" localSheetId="8" hidden="1">[3]Uke!#REF!</definedName>
    <definedName name="reyteyt" localSheetId="13" hidden="1">[3]Uke!#REF!</definedName>
    <definedName name="reyteyt" localSheetId="17" hidden="1">[3]Uke!#REF!</definedName>
    <definedName name="reyteyt" localSheetId="6" hidden="1">[3]Uke!#REF!</definedName>
    <definedName name="reyteyt" localSheetId="28" hidden="1">[3]Uke!#REF!</definedName>
    <definedName name="reyteyt" localSheetId="2" hidden="1">[3]Uke!#REF!</definedName>
    <definedName name="reyteyt" hidden="1">[3]Uke!#REF!</definedName>
    <definedName name="rr" localSheetId="15" hidden="1">Uke!#REF!</definedName>
    <definedName name="rr" localSheetId="31" hidden="1">Uke!#REF!</definedName>
    <definedName name="rr" localSheetId="25" hidden="1">Uke!#REF!</definedName>
    <definedName name="rr" localSheetId="26" hidden="1">[1]Uke!#REF!</definedName>
    <definedName name="rr" localSheetId="19" hidden="1">Uke!#REF!</definedName>
    <definedName name="rr" localSheetId="20" hidden="1">[1]Uke!#REF!</definedName>
    <definedName name="rr" localSheetId="22" hidden="1">[2]Uke!#REF!</definedName>
    <definedName name="rr" localSheetId="4" hidden="1">Uke!#REF!</definedName>
    <definedName name="rr" localSheetId="11" hidden="1">Uke!#REF!</definedName>
    <definedName name="rr" localSheetId="8" hidden="1">Uke!#REF!</definedName>
    <definedName name="rr" localSheetId="13" hidden="1">Uke!#REF!</definedName>
    <definedName name="rr" localSheetId="17" hidden="1">Uke!#REF!</definedName>
    <definedName name="rr" localSheetId="6" hidden="1">U!#REF!</definedName>
    <definedName name="rr" localSheetId="28" hidden="1">Uke!#REF!</definedName>
    <definedName name="rr" localSheetId="2" hidden="1">Uke!#REF!</definedName>
    <definedName name="rr" hidden="1">Uke!#REF!</definedName>
    <definedName name="rw" localSheetId="15" hidden="1">[3]Uke!#REF!</definedName>
    <definedName name="rw" localSheetId="31" hidden="1">[3]Uke!#REF!</definedName>
    <definedName name="rw" localSheetId="25" hidden="1">[3]Uke!#REF!</definedName>
    <definedName name="rw" localSheetId="26" hidden="1">[3]Uke!#REF!</definedName>
    <definedName name="rw" localSheetId="19" hidden="1">[3]Uke!#REF!</definedName>
    <definedName name="rw" localSheetId="20" hidden="1">[3]Uke!#REF!</definedName>
    <definedName name="rw" localSheetId="22" hidden="1">[3]Uke!#REF!</definedName>
    <definedName name="rw" localSheetId="4" hidden="1">[3]Uke!#REF!</definedName>
    <definedName name="rw" localSheetId="11" hidden="1">[3]Uke!#REF!</definedName>
    <definedName name="rw" localSheetId="8" hidden="1">[3]Uke!#REF!</definedName>
    <definedName name="rw" localSheetId="13" hidden="1">[3]Uke!#REF!</definedName>
    <definedName name="rw" localSheetId="17" hidden="1">[3]Uke!#REF!</definedName>
    <definedName name="rw" localSheetId="6" hidden="1">[3]Uke!#REF!</definedName>
    <definedName name="rw" localSheetId="28" hidden="1">[3]Uke!#REF!</definedName>
    <definedName name="rw" localSheetId="2" hidden="1">[3]Uke!#REF!</definedName>
    <definedName name="rw" hidden="1">[3]Uke!#REF!</definedName>
    <definedName name="saff" localSheetId="15" hidden="1">[3]Uke!#REF!</definedName>
    <definedName name="saff" localSheetId="31" hidden="1">[3]Uke!#REF!</definedName>
    <definedName name="saff" localSheetId="25" hidden="1">[3]Uke!#REF!</definedName>
    <definedName name="saff" localSheetId="26" hidden="1">[3]Uke!#REF!</definedName>
    <definedName name="saff" localSheetId="19" hidden="1">[3]Uke!#REF!</definedName>
    <definedName name="saff" localSheetId="20" hidden="1">[3]Uke!#REF!</definedName>
    <definedName name="saff" localSheetId="22" hidden="1">[3]Uke!#REF!</definedName>
    <definedName name="saff" localSheetId="4" hidden="1">[3]Uke!#REF!</definedName>
    <definedName name="saff" localSheetId="11" hidden="1">[3]Uke!#REF!</definedName>
    <definedName name="saff" localSheetId="8" hidden="1">[3]Uke!#REF!</definedName>
    <definedName name="saff" localSheetId="13" hidden="1">[3]Uke!#REF!</definedName>
    <definedName name="saff" localSheetId="17" hidden="1">[3]Uke!#REF!</definedName>
    <definedName name="saff" localSheetId="6" hidden="1">[3]Uke!#REF!</definedName>
    <definedName name="saff" localSheetId="28" hidden="1">[3]Uke!#REF!</definedName>
    <definedName name="saff" localSheetId="2" hidden="1">[3]Uke!#REF!</definedName>
    <definedName name="saff" hidden="1">[3]Uke!#REF!</definedName>
    <definedName name="sdf" localSheetId="15" hidden="1">[3]Uke!#REF!</definedName>
    <definedName name="sdf" localSheetId="31" hidden="1">[3]Uke!#REF!</definedName>
    <definedName name="sdf" localSheetId="25" hidden="1">[3]Uke!#REF!</definedName>
    <definedName name="sdf" localSheetId="26" hidden="1">[3]Uke!#REF!</definedName>
    <definedName name="sdf" localSheetId="19" hidden="1">[3]Uke!#REF!</definedName>
    <definedName name="sdf" localSheetId="20" hidden="1">[3]Uke!#REF!</definedName>
    <definedName name="sdf" localSheetId="22" hidden="1">[3]Uke!#REF!</definedName>
    <definedName name="sdf" localSheetId="4" hidden="1">[3]Uke!#REF!</definedName>
    <definedName name="sdf" localSheetId="11" hidden="1">[3]Uke!#REF!</definedName>
    <definedName name="sdf" localSheetId="8" hidden="1">[3]Uke!#REF!</definedName>
    <definedName name="sdf" localSheetId="13" hidden="1">[3]Uke!#REF!</definedName>
    <definedName name="sdf" localSheetId="17" hidden="1">[3]Uke!#REF!</definedName>
    <definedName name="sdf" localSheetId="6" hidden="1">[3]Uke!#REF!</definedName>
    <definedName name="sdf" localSheetId="28" hidden="1">[3]Uke!#REF!</definedName>
    <definedName name="sdf" localSheetId="2" hidden="1">[3]Uke!#REF!</definedName>
    <definedName name="sdf" hidden="1">[3]Uke!#REF!</definedName>
    <definedName name="sdfdsa" localSheetId="15" hidden="1">[3]Uke!#REF!</definedName>
    <definedName name="sdfdsa" localSheetId="31" hidden="1">[3]Uke!#REF!</definedName>
    <definedName name="sdfdsa" localSheetId="25" hidden="1">[3]Uke!#REF!</definedName>
    <definedName name="sdfdsa" localSheetId="26" hidden="1">[3]Uke!#REF!</definedName>
    <definedName name="sdfdsa" localSheetId="19" hidden="1">[3]Uke!#REF!</definedName>
    <definedName name="sdfdsa" localSheetId="20" hidden="1">[3]Uke!#REF!</definedName>
    <definedName name="sdfdsa" localSheetId="22" hidden="1">[3]Uke!#REF!</definedName>
    <definedName name="sdfdsa" localSheetId="4" hidden="1">[3]Uke!#REF!</definedName>
    <definedName name="sdfdsa" localSheetId="11" hidden="1">[3]Uke!#REF!</definedName>
    <definedName name="sdfdsa" localSheetId="8" hidden="1">[3]Uke!#REF!</definedName>
    <definedName name="sdfdsa" localSheetId="13" hidden="1">[3]Uke!#REF!</definedName>
    <definedName name="sdfdsa" localSheetId="17" hidden="1">[3]Uke!#REF!</definedName>
    <definedName name="sdfdsa" localSheetId="6" hidden="1">[3]Uke!#REF!</definedName>
    <definedName name="sdfdsa" localSheetId="28" hidden="1">[3]Uke!#REF!</definedName>
    <definedName name="sdfdsa" localSheetId="2" hidden="1">[3]Uke!#REF!</definedName>
    <definedName name="sdfdsa" hidden="1">[3]Uke!#REF!</definedName>
    <definedName name="sf" localSheetId="15" hidden="1">[3]Uke!#REF!</definedName>
    <definedName name="sf" localSheetId="31" hidden="1">[3]Uke!#REF!</definedName>
    <definedName name="sf" localSheetId="25" hidden="1">[3]Uke!#REF!</definedName>
    <definedName name="sf" localSheetId="26" hidden="1">[3]Uke!#REF!</definedName>
    <definedName name="sf" localSheetId="19" hidden="1">[3]Uke!#REF!</definedName>
    <definedName name="sf" localSheetId="20" hidden="1">[3]Uke!#REF!</definedName>
    <definedName name="sf" localSheetId="22" hidden="1">[3]Uke!#REF!</definedName>
    <definedName name="sf" localSheetId="4" hidden="1">[3]Uke!#REF!</definedName>
    <definedName name="sf" localSheetId="11" hidden="1">[3]Uke!#REF!</definedName>
    <definedName name="sf" localSheetId="8" hidden="1">[3]Uke!#REF!</definedName>
    <definedName name="sf" localSheetId="13" hidden="1">[3]Uke!#REF!</definedName>
    <definedName name="sf" localSheetId="17" hidden="1">[3]Uke!#REF!</definedName>
    <definedName name="sf" localSheetId="6" hidden="1">[3]Uke!#REF!</definedName>
    <definedName name="sf" localSheetId="28" hidden="1">[3]Uke!#REF!</definedName>
    <definedName name="sf" localSheetId="2" hidden="1">[3]Uke!#REF!</definedName>
    <definedName name="sf" hidden="1">[3]Uke!#REF!</definedName>
    <definedName name="sfd" localSheetId="15" hidden="1">[3]Uke!#REF!</definedName>
    <definedName name="sfd" localSheetId="31" hidden="1">[3]Uke!#REF!</definedName>
    <definedName name="sfd" localSheetId="25" hidden="1">[3]Uke!#REF!</definedName>
    <definedName name="sfd" localSheetId="26" hidden="1">[3]Uke!#REF!</definedName>
    <definedName name="sfd" localSheetId="19" hidden="1">[3]Uke!#REF!</definedName>
    <definedName name="sfd" localSheetId="20" hidden="1">[3]Uke!#REF!</definedName>
    <definedName name="sfd" localSheetId="22" hidden="1">[3]Uke!#REF!</definedName>
    <definedName name="sfd" localSheetId="4" hidden="1">[3]Uke!#REF!</definedName>
    <definedName name="sfd" localSheetId="11" hidden="1">[3]Uke!#REF!</definedName>
    <definedName name="sfd" localSheetId="8" hidden="1">[3]Uke!#REF!</definedName>
    <definedName name="sfd" localSheetId="13" hidden="1">[3]Uke!#REF!</definedName>
    <definedName name="sfd" localSheetId="17" hidden="1">[3]Uke!#REF!</definedName>
    <definedName name="sfd" localSheetId="6" hidden="1">[3]Uke!#REF!</definedName>
    <definedName name="sfd" localSheetId="28" hidden="1">[3]Uke!#REF!</definedName>
    <definedName name="sfd" localSheetId="2" hidden="1">[3]Uke!#REF!</definedName>
    <definedName name="sfd" hidden="1">[3]Uke!#REF!</definedName>
    <definedName name="sfdd" localSheetId="15" hidden="1">[3]Uke!#REF!</definedName>
    <definedName name="sfdd" localSheetId="31" hidden="1">[3]Uke!#REF!</definedName>
    <definedName name="sfdd" localSheetId="25" hidden="1">[3]Uke!#REF!</definedName>
    <definedName name="sfdd" localSheetId="26" hidden="1">[3]Uke!#REF!</definedName>
    <definedName name="sfdd" localSheetId="19" hidden="1">[3]Uke!#REF!</definedName>
    <definedName name="sfdd" localSheetId="20" hidden="1">[3]Uke!#REF!</definedName>
    <definedName name="sfdd" localSheetId="22" hidden="1">[3]Uke!#REF!</definedName>
    <definedName name="sfdd" localSheetId="4" hidden="1">[3]Uke!#REF!</definedName>
    <definedName name="sfdd" localSheetId="11" hidden="1">[3]Uke!#REF!</definedName>
    <definedName name="sfdd" localSheetId="8" hidden="1">[3]Uke!#REF!</definedName>
    <definedName name="sfdd" localSheetId="13" hidden="1">[3]Uke!#REF!</definedName>
    <definedName name="sfdd" localSheetId="17" hidden="1">[3]Uke!#REF!</definedName>
    <definedName name="sfdd" localSheetId="6" hidden="1">[3]Uke!#REF!</definedName>
    <definedName name="sfdd" localSheetId="28" hidden="1">[3]Uke!#REF!</definedName>
    <definedName name="sfdd" localSheetId="2" hidden="1">[3]Uke!#REF!</definedName>
    <definedName name="sfdd" hidden="1">[3]Uke!#REF!</definedName>
    <definedName name="SSS" localSheetId="15" hidden="1">Uke!#REF!</definedName>
    <definedName name="SSS" localSheetId="31" hidden="1">Uke!#REF!</definedName>
    <definedName name="SSS" localSheetId="25" hidden="1">Uke!#REF!</definedName>
    <definedName name="SSS" localSheetId="26" hidden="1">[1]Uke!#REF!</definedName>
    <definedName name="SSS" localSheetId="24" hidden="1">Uke!#REF!</definedName>
    <definedName name="SSS" localSheetId="30" hidden="1">Uke!#REF!</definedName>
    <definedName name="SSS" localSheetId="19" hidden="1">Uke!#REF!</definedName>
    <definedName name="SSS" localSheetId="20" hidden="1">[1]Uke!#REF!</definedName>
    <definedName name="SSS" localSheetId="22" hidden="1">[2]Uke!#REF!</definedName>
    <definedName name="SSS" localSheetId="4" hidden="1">Uke!#REF!</definedName>
    <definedName name="SSS" localSheetId="11" hidden="1">Uke!#REF!</definedName>
    <definedName name="SSS" localSheetId="8" hidden="1">Uke!#REF!</definedName>
    <definedName name="SSS" localSheetId="13" hidden="1">Uke!#REF!</definedName>
    <definedName name="SSS" localSheetId="17" hidden="1">Uke!#REF!</definedName>
    <definedName name="SSS" localSheetId="6" hidden="1">U!#REF!</definedName>
    <definedName name="SSS" localSheetId="27" hidden="1">Uke!#REF!</definedName>
    <definedName name="SSS" localSheetId="28" hidden="1">Uke!#REF!</definedName>
    <definedName name="SSS" localSheetId="2" hidden="1">Uke!#REF!</definedName>
    <definedName name="SSS" hidden="1">Uke!#REF!</definedName>
    <definedName name="SSSS" localSheetId="15" hidden="1">Uke!#REF!</definedName>
    <definedName name="SSSS" localSheetId="31" hidden="1">Uke!#REF!</definedName>
    <definedName name="SSSS" localSheetId="25" hidden="1">Uke!#REF!</definedName>
    <definedName name="SSSS" localSheetId="26" hidden="1">[1]Uke!#REF!</definedName>
    <definedName name="SSSS" localSheetId="19" hidden="1">Uke!#REF!</definedName>
    <definedName name="SSSS" localSheetId="20" hidden="1">[1]Uke!#REF!</definedName>
    <definedName name="SSSS" localSheetId="22" hidden="1">[2]Uke!#REF!</definedName>
    <definedName name="SSSS" localSheetId="4" hidden="1">Uke!#REF!</definedName>
    <definedName name="SSSS" localSheetId="11" hidden="1">Uke!#REF!</definedName>
    <definedName name="SSSS" localSheetId="8" hidden="1">Uke!#REF!</definedName>
    <definedName name="SSSS" localSheetId="13" hidden="1">Uke!#REF!</definedName>
    <definedName name="SSSS" localSheetId="17" hidden="1">Uke!#REF!</definedName>
    <definedName name="SSSS" localSheetId="6" hidden="1">U!#REF!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5" hidden="1">Uke!#REF!</definedName>
    <definedName name="T" localSheetId="31" hidden="1">Uke!#REF!</definedName>
    <definedName name="T" localSheetId="25" hidden="1">Uke!#REF!</definedName>
    <definedName name="T" localSheetId="26" hidden="1">[1]Uke!#REF!</definedName>
    <definedName name="T" localSheetId="19" hidden="1">Uke!#REF!</definedName>
    <definedName name="T" localSheetId="20" hidden="1">[1]Uke!#REF!</definedName>
    <definedName name="T" localSheetId="22" hidden="1">[2]Uke!#REF!</definedName>
    <definedName name="T" localSheetId="4" hidden="1">Uke!#REF!</definedName>
    <definedName name="T" localSheetId="11" hidden="1">Uke!#REF!</definedName>
    <definedName name="T" localSheetId="8" hidden="1">Uke!#REF!</definedName>
    <definedName name="T" localSheetId="13" hidden="1">Uke!#REF!</definedName>
    <definedName name="T" localSheetId="17" hidden="1">Uke!#REF!</definedName>
    <definedName name="T" localSheetId="6" hidden="1">U!#REF!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5" hidden="1">Uke!#REF!</definedName>
    <definedName name="TT" localSheetId="31" hidden="1">Uke!#REF!</definedName>
    <definedName name="TT" localSheetId="25" hidden="1">Uke!#REF!</definedName>
    <definedName name="TT" localSheetId="26" hidden="1">[1]Uke!#REF!</definedName>
    <definedName name="TT" localSheetId="19" hidden="1">Uke!#REF!</definedName>
    <definedName name="TT" localSheetId="20" hidden="1">[1]Uke!#REF!</definedName>
    <definedName name="TT" localSheetId="22" hidden="1">[2]Uke!#REF!</definedName>
    <definedName name="TT" localSheetId="4" hidden="1">Uke!#REF!</definedName>
    <definedName name="TT" localSheetId="11" hidden="1">Uke!#REF!</definedName>
    <definedName name="TT" localSheetId="8" hidden="1">Uke!#REF!</definedName>
    <definedName name="TT" localSheetId="13" hidden="1">Uke!#REF!</definedName>
    <definedName name="TT" localSheetId="17" hidden="1">Uke!#REF!</definedName>
    <definedName name="TT" localSheetId="6" hidden="1">U!#REF!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5" hidden="1">Uke!#REF!</definedName>
    <definedName name="TTT" localSheetId="31" hidden="1">Uke!#REF!</definedName>
    <definedName name="TTT" localSheetId="25" hidden="1">Uke!#REF!</definedName>
    <definedName name="TTT" localSheetId="26" hidden="1">[1]Uke!#REF!</definedName>
    <definedName name="TTT" localSheetId="24" hidden="1">Uke!#REF!</definedName>
    <definedName name="TTT" localSheetId="30" hidden="1">Uke!#REF!</definedName>
    <definedName name="TTT" localSheetId="19" hidden="1">Uke!#REF!</definedName>
    <definedName name="TTT" localSheetId="20" hidden="1">[1]Uke!#REF!</definedName>
    <definedName name="TTT" localSheetId="22" hidden="1">[2]Uke!#REF!</definedName>
    <definedName name="TTT" localSheetId="4" hidden="1">Uke!#REF!</definedName>
    <definedName name="TTT" localSheetId="11" hidden="1">Uke!#REF!</definedName>
    <definedName name="TTT" localSheetId="8" hidden="1">Uke!#REF!</definedName>
    <definedName name="TTT" localSheetId="13" hidden="1">Uke!#REF!</definedName>
    <definedName name="TTT" localSheetId="17" hidden="1">Uke!#REF!</definedName>
    <definedName name="TTT" localSheetId="6" hidden="1">U!#REF!</definedName>
    <definedName name="TTT" localSheetId="27" hidden="1">Uke!#REF!</definedName>
    <definedName name="TTT" localSheetId="28" hidden="1">Uke!#REF!</definedName>
    <definedName name="TTT" localSheetId="2" hidden="1">Uke!#REF!</definedName>
    <definedName name="TTT" hidden="1">Uke!#REF!</definedName>
    <definedName name="tttt" localSheetId="15" hidden="1">[3]Uke!#REF!</definedName>
    <definedName name="tttt" localSheetId="31" hidden="1">[3]Uke!#REF!</definedName>
    <definedName name="tttt" localSheetId="25" hidden="1">[3]Uke!#REF!</definedName>
    <definedName name="tttt" localSheetId="26" hidden="1">[3]Uke!#REF!</definedName>
    <definedName name="tttt" localSheetId="19" hidden="1">[3]Uke!#REF!</definedName>
    <definedName name="tttt" localSheetId="20" hidden="1">[3]Uke!#REF!</definedName>
    <definedName name="tttt" localSheetId="22" hidden="1">[3]Uke!#REF!</definedName>
    <definedName name="tttt" localSheetId="4" hidden="1">[3]Uke!#REF!</definedName>
    <definedName name="tttt" localSheetId="11" hidden="1">[3]Uke!#REF!</definedName>
    <definedName name="tttt" localSheetId="8" hidden="1">[3]Uke!#REF!</definedName>
    <definedName name="tttt" localSheetId="13" hidden="1">[3]Uke!#REF!</definedName>
    <definedName name="tttt" localSheetId="17" hidden="1">[3]Uke!#REF!</definedName>
    <definedName name="tttt" localSheetId="6" hidden="1">[3]Uke!#REF!</definedName>
    <definedName name="tttt" localSheetId="28" hidden="1">[3]Uke!#REF!</definedName>
    <definedName name="tttt" localSheetId="2" hidden="1">[3]Uke!#REF!</definedName>
    <definedName name="tttt" hidden="1">[3]Uke!#REF!</definedName>
    <definedName name="ttyrytr" localSheetId="15" hidden="1">[3]Uke!#REF!</definedName>
    <definedName name="ttyrytr" localSheetId="31" hidden="1">[3]Uke!#REF!</definedName>
    <definedName name="ttyrytr" localSheetId="25" hidden="1">[3]Uke!#REF!</definedName>
    <definedName name="ttyrytr" localSheetId="26" hidden="1">[3]Uke!#REF!</definedName>
    <definedName name="ttyrytr" localSheetId="19" hidden="1">[3]Uke!#REF!</definedName>
    <definedName name="ttyrytr" localSheetId="20" hidden="1">[3]Uke!#REF!</definedName>
    <definedName name="ttyrytr" localSheetId="22" hidden="1">[3]Uke!#REF!</definedName>
    <definedName name="ttyrytr" localSheetId="4" hidden="1">[3]Uke!#REF!</definedName>
    <definedName name="ttyrytr" localSheetId="11" hidden="1">[3]Uke!#REF!</definedName>
    <definedName name="ttyrytr" localSheetId="8" hidden="1">[3]Uke!#REF!</definedName>
    <definedName name="ttyrytr" localSheetId="13" hidden="1">[3]Uke!#REF!</definedName>
    <definedName name="ttyrytr" localSheetId="17" hidden="1">[3]Uke!#REF!</definedName>
    <definedName name="ttyrytr" localSheetId="6" hidden="1">[3]Uke!#REF!</definedName>
    <definedName name="ttyrytr" localSheetId="28" hidden="1">[3]Uke!#REF!</definedName>
    <definedName name="ttyrytr" localSheetId="2" hidden="1">[3]Uke!#REF!</definedName>
    <definedName name="ttyrytr" hidden="1">[3]Uke!#REF!</definedName>
    <definedName name="u" localSheetId="15" hidden="1">Uke!#REF!</definedName>
    <definedName name="u" localSheetId="31" hidden="1">Uke!#REF!</definedName>
    <definedName name="u" localSheetId="25" hidden="1">Uke!#REF!</definedName>
    <definedName name="u" localSheetId="26" hidden="1">[1]Uke!#REF!</definedName>
    <definedName name="u" localSheetId="19" hidden="1">Uke!#REF!</definedName>
    <definedName name="u" localSheetId="20" hidden="1">[1]Uke!#REF!</definedName>
    <definedName name="u" localSheetId="22" hidden="1">[2]Uke!#REF!</definedName>
    <definedName name="u" localSheetId="4" hidden="1">Uke!#REF!</definedName>
    <definedName name="u" localSheetId="11" hidden="1">Uke!#REF!</definedName>
    <definedName name="u" localSheetId="8" hidden="1">Uke!#REF!</definedName>
    <definedName name="u" localSheetId="13" hidden="1">Uke!#REF!</definedName>
    <definedName name="u" localSheetId="17" hidden="1">Uke!#REF!</definedName>
    <definedName name="u" localSheetId="6" hidden="1">U!#REF!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3">Måned!$A$1:$AJ$49</definedName>
    <definedName name="_xlnm.Print_Area" localSheetId="2">Å!$A$276:$H$301</definedName>
    <definedName name="_xlnm.Print_Area" localSheetId="1">År!$A$4:$AI$37</definedName>
    <definedName name="v" localSheetId="15" hidden="1">Uke!#REF!</definedName>
    <definedName name="v" localSheetId="31" hidden="1">Uke!#REF!</definedName>
    <definedName name="v" localSheetId="25" hidden="1">Uke!#REF!</definedName>
    <definedName name="v" localSheetId="26" hidden="1">[1]Uke!#REF!</definedName>
    <definedName name="v" localSheetId="19" hidden="1">Uke!#REF!</definedName>
    <definedName name="v" localSheetId="20" hidden="1">[1]Uke!#REF!</definedName>
    <definedName name="v" localSheetId="22" hidden="1">[2]Uke!#REF!</definedName>
    <definedName name="v" localSheetId="4" hidden="1">Uke!#REF!</definedName>
    <definedName name="v" localSheetId="11" hidden="1">Uke!#REF!</definedName>
    <definedName name="v" localSheetId="8" hidden="1">Uke!#REF!</definedName>
    <definedName name="v" localSheetId="13" hidden="1">Uke!#REF!</definedName>
    <definedName name="v" localSheetId="17" hidden="1">Uke!#REF!</definedName>
    <definedName name="v" localSheetId="6" hidden="1">U!#REF!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5" hidden="1">Uke!#REF!</definedName>
    <definedName name="vv" localSheetId="31" hidden="1">Uke!#REF!</definedName>
    <definedName name="vv" localSheetId="25" hidden="1">Uke!#REF!</definedName>
    <definedName name="vv" localSheetId="26" hidden="1">[1]Uke!#REF!</definedName>
    <definedName name="vv" localSheetId="19" hidden="1">Uke!#REF!</definedName>
    <definedName name="vv" localSheetId="20" hidden="1">[1]Uke!#REF!</definedName>
    <definedName name="vv" localSheetId="22" hidden="1">[2]Uke!#REF!</definedName>
    <definedName name="vv" localSheetId="4" hidden="1">Uke!#REF!</definedName>
    <definedName name="vv" localSheetId="11" hidden="1">Uke!#REF!</definedName>
    <definedName name="vv" localSheetId="8" hidden="1">Uke!#REF!</definedName>
    <definedName name="vv" localSheetId="13" hidden="1">Uke!#REF!</definedName>
    <definedName name="vv" localSheetId="17" hidden="1">Uke!#REF!</definedName>
    <definedName name="vv" localSheetId="6" hidden="1">U!#REF!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5" hidden="1">Uke!#REF!</definedName>
    <definedName name="VVV" localSheetId="31" hidden="1">Uke!#REF!</definedName>
    <definedName name="VVV" localSheetId="25" hidden="1">Uke!#REF!</definedName>
    <definedName name="VVV" localSheetId="26" hidden="1">[1]Uke!#REF!</definedName>
    <definedName name="VVV" localSheetId="24" hidden="1">Uke!#REF!</definedName>
    <definedName name="VVV" localSheetId="30" hidden="1">Uke!#REF!</definedName>
    <definedName name="VVV" localSheetId="19" hidden="1">Uke!#REF!</definedName>
    <definedName name="VVV" localSheetId="20" hidden="1">[1]Uke!#REF!</definedName>
    <definedName name="VVV" localSheetId="22" hidden="1">[2]Uke!#REF!</definedName>
    <definedName name="VVV" localSheetId="4" hidden="1">Uke!#REF!</definedName>
    <definedName name="VVV" localSheetId="11" hidden="1">Uke!#REF!</definedName>
    <definedName name="VVV" localSheetId="8" hidden="1">Uke!#REF!</definedName>
    <definedName name="VVV" localSheetId="13" hidden="1">Uke!#REF!</definedName>
    <definedName name="VVV" localSheetId="17" hidden="1">Uke!#REF!</definedName>
    <definedName name="VVV" localSheetId="6" hidden="1">U!#REF!</definedName>
    <definedName name="VVV" localSheetId="27" hidden="1">Uke!#REF!</definedName>
    <definedName name="VVV" localSheetId="28" hidden="1">Uke!#REF!</definedName>
    <definedName name="VVV" localSheetId="2" hidden="1">Uke!#REF!</definedName>
    <definedName name="VVV" hidden="1">Uke!#REF!</definedName>
    <definedName name="w" localSheetId="15" hidden="1">Uke!#REF!</definedName>
    <definedName name="w" localSheetId="31" hidden="1">Uke!#REF!</definedName>
    <definedName name="w" localSheetId="25" hidden="1">Uke!#REF!</definedName>
    <definedName name="w" localSheetId="26" hidden="1">[1]Uke!#REF!</definedName>
    <definedName name="w" localSheetId="19" hidden="1">Uke!#REF!</definedName>
    <definedName name="w" localSheetId="20" hidden="1">[1]Uke!#REF!</definedName>
    <definedName name="w" localSheetId="22" hidden="1">[2]Uke!#REF!</definedName>
    <definedName name="w" localSheetId="4" hidden="1">Uke!#REF!</definedName>
    <definedName name="w" localSheetId="11" hidden="1">Uke!#REF!</definedName>
    <definedName name="w" localSheetId="8" hidden="1">Uke!#REF!</definedName>
    <definedName name="w" localSheetId="13" hidden="1">Uke!#REF!</definedName>
    <definedName name="w" localSheetId="17" hidden="1">Uke!#REF!</definedName>
    <definedName name="w" localSheetId="6" hidden="1">U!#REF!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5" hidden="1">Uke!#REF!</definedName>
    <definedName name="XCV" localSheetId="31" hidden="1">Uke!#REF!</definedName>
    <definedName name="XCV" localSheetId="25" hidden="1">Uke!#REF!</definedName>
    <definedName name="XCV" localSheetId="26" hidden="1">[1]Uke!#REF!</definedName>
    <definedName name="XCV" localSheetId="30" hidden="1">Uke!#REF!</definedName>
    <definedName name="XCV" localSheetId="19" hidden="1">Uke!#REF!</definedName>
    <definedName name="XCV" localSheetId="20" hidden="1">[1]Uke!#REF!</definedName>
    <definedName name="XCV" localSheetId="22" hidden="1">[2]Uke!#REF!</definedName>
    <definedName name="XCV" localSheetId="4" hidden="1">Uke!#REF!</definedName>
    <definedName name="XCV" localSheetId="11" hidden="1">Uke!#REF!</definedName>
    <definedName name="XCV" localSheetId="8" hidden="1">Uke!#REF!</definedName>
    <definedName name="XCV" localSheetId="13" hidden="1">Uke!#REF!</definedName>
    <definedName name="XCV" localSheetId="17" hidden="1">Uke!#REF!</definedName>
    <definedName name="XCV" localSheetId="6" hidden="1">U!#REF!</definedName>
    <definedName name="XCV" localSheetId="27" hidden="1">Uke!#REF!</definedName>
    <definedName name="XCV" localSheetId="28" hidden="1">Uke!#REF!</definedName>
    <definedName name="XCV" localSheetId="2" hidden="1">Uke!#REF!</definedName>
    <definedName name="XCV" hidden="1">Uke!#REF!</definedName>
    <definedName name="XGXGF" localSheetId="15" hidden="1">Uke!#REF!</definedName>
    <definedName name="XGXGF" localSheetId="31" hidden="1">Uke!#REF!</definedName>
    <definedName name="XGXGF" localSheetId="25" hidden="1">Uke!#REF!</definedName>
    <definedName name="XGXGF" localSheetId="26" hidden="1">[1]Uke!#REF!</definedName>
    <definedName name="XGXGF" localSheetId="19" hidden="1">Uke!#REF!</definedName>
    <definedName name="XGXGF" localSheetId="20" hidden="1">[1]Uke!#REF!</definedName>
    <definedName name="XGXGF" localSheetId="22" hidden="1">[2]Uke!#REF!</definedName>
    <definedName name="XGXGF" localSheetId="4" hidden="1">Uke!#REF!</definedName>
    <definedName name="XGXGF" localSheetId="11" hidden="1">Uke!#REF!</definedName>
    <definedName name="XGXGF" localSheetId="8" hidden="1">Uke!#REF!</definedName>
    <definedName name="XGXGF" localSheetId="13" hidden="1">Uke!#REF!</definedName>
    <definedName name="XGXGF" localSheetId="17" hidden="1">Uke!#REF!</definedName>
    <definedName name="XGXGF" localSheetId="6" hidden="1">U!#REF!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5" hidden="1">Uke!#REF!</definedName>
    <definedName name="XXX" localSheetId="31" hidden="1">Uke!#REF!</definedName>
    <definedName name="XXX" localSheetId="25" hidden="1">Uke!#REF!</definedName>
    <definedName name="XXX" localSheetId="26" hidden="1">[1]Uke!#REF!</definedName>
    <definedName name="XXX" localSheetId="24" hidden="1">Uke!#REF!</definedName>
    <definedName name="XXX" localSheetId="30" hidden="1">Uke!#REF!</definedName>
    <definedName name="XXX" localSheetId="19" hidden="1">Uke!#REF!</definedName>
    <definedName name="XXX" localSheetId="18" hidden="1">Uke!#REF!</definedName>
    <definedName name="XXX" localSheetId="20" hidden="1">[1]Uke!#REF!</definedName>
    <definedName name="XXX" localSheetId="22" hidden="1">[2]Uke!#REF!</definedName>
    <definedName name="XXX" localSheetId="4" hidden="1">Uke!#REF!</definedName>
    <definedName name="XXX" localSheetId="11" hidden="1">Uke!#REF!</definedName>
    <definedName name="XXX" localSheetId="8" hidden="1">Uke!#REF!</definedName>
    <definedName name="XXX" localSheetId="13" hidden="1">Uke!#REF!</definedName>
    <definedName name="XXX" localSheetId="17" hidden="1">Uke!#REF!</definedName>
    <definedName name="XXX" localSheetId="16" hidden="1">Uke!#REF!</definedName>
    <definedName name="XXX" localSheetId="6" hidden="1">U!#REF!</definedName>
    <definedName name="XXX" localSheetId="29" hidden="1">Uke!#REF!</definedName>
    <definedName name="XXX" localSheetId="27" hidden="1">Uke!#REF!</definedName>
    <definedName name="XXX" localSheetId="28" hidden="1">Uke!#REF!</definedName>
    <definedName name="XXX" localSheetId="2" hidden="1">Uke!#REF!</definedName>
    <definedName name="XXX" hidden="1">Uke!#REF!</definedName>
    <definedName name="YUT" localSheetId="15" hidden="1">Uke!#REF!</definedName>
    <definedName name="YUT" localSheetId="31" hidden="1">Uke!#REF!</definedName>
    <definedName name="YUT" localSheetId="25" hidden="1">Uke!#REF!</definedName>
    <definedName name="YUT" localSheetId="26" hidden="1">[1]Uke!#REF!</definedName>
    <definedName name="YUT" localSheetId="19" hidden="1">Uke!#REF!</definedName>
    <definedName name="YUT" localSheetId="20" hidden="1">[1]Uke!#REF!</definedName>
    <definedName name="YUT" localSheetId="22" hidden="1">[2]Uke!#REF!</definedName>
    <definedName name="YUT" localSheetId="4" hidden="1">Uke!#REF!</definedName>
    <definedName name="YUT" localSheetId="11" hidden="1">Uke!#REF!</definedName>
    <definedName name="YUT" localSheetId="8" hidden="1">Uke!#REF!</definedName>
    <definedName name="YUT" localSheetId="13" hidden="1">Uke!#REF!</definedName>
    <definedName name="YUT" localSheetId="17" hidden="1">Uke!#REF!</definedName>
    <definedName name="YUT" localSheetId="6" hidden="1">U!#REF!</definedName>
    <definedName name="YUT" localSheetId="28" hidden="1">Uke!#REF!</definedName>
    <definedName name="YUT" localSheetId="2" hidden="1">Uke!#REF!</definedName>
    <definedName name="YUT" hidden="1">Uke!#REF!</definedName>
    <definedName name="YY" localSheetId="15" hidden="1">Uke!#REF!</definedName>
    <definedName name="YY" localSheetId="31" hidden="1">Uke!#REF!</definedName>
    <definedName name="YY" localSheetId="25" hidden="1">Uke!#REF!</definedName>
    <definedName name="YY" localSheetId="26" hidden="1">[1]Uke!#REF!</definedName>
    <definedName name="YY" localSheetId="19" hidden="1">Uke!#REF!</definedName>
    <definedName name="YY" localSheetId="20" hidden="1">[1]Uke!#REF!</definedName>
    <definedName name="YY" localSheetId="22" hidden="1">[2]Uke!#REF!</definedName>
    <definedName name="YY" localSheetId="4" hidden="1">Uke!#REF!</definedName>
    <definedName name="YY" localSheetId="11" hidden="1">Uke!#REF!</definedName>
    <definedName name="YY" localSheetId="8" hidden="1">Uke!#REF!</definedName>
    <definedName name="YY" localSheetId="13" hidden="1">Uke!#REF!</definedName>
    <definedName name="YY" localSheetId="17" hidden="1">Uke!#REF!</definedName>
    <definedName name="YY" localSheetId="6" hidden="1">U!#REF!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5" hidden="1">Uke!#REF!</definedName>
    <definedName name="YYY" localSheetId="31" hidden="1">Uke!#REF!</definedName>
    <definedName name="YYY" localSheetId="25" hidden="1">Uke!#REF!</definedName>
    <definedName name="YYY" localSheetId="26" hidden="1">[1]Uke!#REF!</definedName>
    <definedName name="YYY" localSheetId="19" hidden="1">Uke!#REF!</definedName>
    <definedName name="YYY" localSheetId="20" hidden="1">[1]Uke!#REF!</definedName>
    <definedName name="YYY" localSheetId="22" hidden="1">[2]Uke!#REF!</definedName>
    <definedName name="YYY" localSheetId="4" hidden="1">Uke!#REF!</definedName>
    <definedName name="YYY" localSheetId="11" hidden="1">Uke!#REF!</definedName>
    <definedName name="YYY" localSheetId="8" hidden="1">Uke!#REF!</definedName>
    <definedName name="YYY" localSheetId="13" hidden="1">Uke!#REF!</definedName>
    <definedName name="YYY" localSheetId="17" hidden="1">Uke!#REF!</definedName>
    <definedName name="YYY" localSheetId="6" hidden="1">U!#REF!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5" hidden="1">Uke!#REF!</definedName>
    <definedName name="YYYY" localSheetId="31" hidden="1">Uke!#REF!</definedName>
    <definedName name="YYYY" localSheetId="25" hidden="1">Uke!#REF!</definedName>
    <definedName name="YYYY" localSheetId="26" hidden="1">[1]Uke!#REF!</definedName>
    <definedName name="YYYY" localSheetId="19" hidden="1">Uke!#REF!</definedName>
    <definedName name="YYYY" localSheetId="20" hidden="1">[1]Uke!#REF!</definedName>
    <definedName name="YYYY" localSheetId="22" hidden="1">[2]Uke!#REF!</definedName>
    <definedName name="YYYY" localSheetId="4" hidden="1">Uke!#REF!</definedName>
    <definedName name="YYYY" localSheetId="11" hidden="1">Uke!#REF!</definedName>
    <definedName name="YYYY" localSheetId="8" hidden="1">Uke!#REF!</definedName>
    <definedName name="YYYY" localSheetId="13" hidden="1">Uke!#REF!</definedName>
    <definedName name="YYYY" localSheetId="17" hidden="1">Uke!#REF!</definedName>
    <definedName name="YYYY" localSheetId="6" hidden="1">U!#REF!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5" hidden="1">Uke!#REF!</definedName>
    <definedName name="zz" localSheetId="31" hidden="1">Uke!#REF!</definedName>
    <definedName name="zz" localSheetId="25" hidden="1">Uke!#REF!</definedName>
    <definedName name="zz" localSheetId="26" hidden="1">[1]Uke!#REF!</definedName>
    <definedName name="zz" localSheetId="19" hidden="1">Uke!#REF!</definedName>
    <definedName name="zz" localSheetId="20" hidden="1">[1]Uke!#REF!</definedName>
    <definedName name="zz" localSheetId="22" hidden="1">[2]Uke!#REF!</definedName>
    <definedName name="zz" localSheetId="4" hidden="1">Uke!#REF!</definedName>
    <definedName name="zz" localSheetId="11" hidden="1">Uke!#REF!</definedName>
    <definedName name="zz" localSheetId="8" hidden="1">Uke!#REF!</definedName>
    <definedName name="zz" localSheetId="13" hidden="1">Uke!#REF!</definedName>
    <definedName name="zz" localSheetId="17" hidden="1">Uke!#REF!</definedName>
    <definedName name="zz" localSheetId="6" hidden="1">U!#REF!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5" hidden="1">Uke!#REF!</definedName>
    <definedName name="øøø" localSheetId="31" hidden="1">Uke!#REF!</definedName>
    <definedName name="øøø" localSheetId="25" hidden="1">Uke!#REF!</definedName>
    <definedName name="øøø" localSheetId="26" hidden="1">[1]Uke!#REF!</definedName>
    <definedName name="øøø" localSheetId="19" hidden="1">Uke!#REF!</definedName>
    <definedName name="øøø" localSheetId="20" hidden="1">[1]Uke!#REF!</definedName>
    <definedName name="øøø" localSheetId="22" hidden="1">[2]Uke!#REF!</definedName>
    <definedName name="øøø" localSheetId="4" hidden="1">Uke!#REF!</definedName>
    <definedName name="øøø" localSheetId="11" hidden="1">Uke!#REF!</definedName>
    <definedName name="øøø" localSheetId="8" hidden="1">Uke!#REF!</definedName>
    <definedName name="øøø" localSheetId="13" hidden="1">Uke!#REF!</definedName>
    <definedName name="øøø" localSheetId="17" hidden="1">Uke!#REF!</definedName>
    <definedName name="øøø" localSheetId="6" hidden="1">U!#REF!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5" hidden="1">Uke!#REF!</definedName>
    <definedName name="aa" localSheetId="31" hidden="1">Uke!#REF!</definedName>
    <definedName name="aa" localSheetId="25" hidden="1">Uke!#REF!</definedName>
    <definedName name="aa" localSheetId="26" hidden="1">[1]Uke!#REF!</definedName>
    <definedName name="aa" localSheetId="24" hidden="1">Uke!#REF!</definedName>
    <definedName name="aa" localSheetId="30" hidden="1">Uke!#REF!</definedName>
    <definedName name="aa" localSheetId="19" hidden="1">Uke!#REF!</definedName>
    <definedName name="aa" localSheetId="18" hidden="1">Uke!#REF!</definedName>
    <definedName name="aa" localSheetId="20" hidden="1">[1]Uke!#REF!</definedName>
    <definedName name="aa" localSheetId="22" hidden="1">[2]Uke!#REF!</definedName>
    <definedName name="aa" localSheetId="4" hidden="1">Uke!#REF!</definedName>
    <definedName name="aa" localSheetId="11" hidden="1">Uke!#REF!</definedName>
    <definedName name="aa" localSheetId="8" hidden="1">Uke!#REF!</definedName>
    <definedName name="aa" localSheetId="13" hidden="1">Uke!#REF!</definedName>
    <definedName name="aa" localSheetId="17" hidden="1">Uke!#REF!</definedName>
    <definedName name="aa" localSheetId="6" hidden="1">U!#REF!</definedName>
    <definedName name="aa" localSheetId="29" hidden="1">Uke!#REF!</definedName>
    <definedName name="aa" localSheetId="27" hidden="1">Uke!#REF!</definedName>
    <definedName name="aa" localSheetId="28" hidden="1">Uke!#REF!</definedName>
    <definedName name="aa" localSheetId="2" hidden="1">Uke!#REF!</definedName>
    <definedName name="aa" hidden="1">Uke!#REF!</definedName>
    <definedName name="aaa" localSheetId="15" hidden="1">Uke!#REF!</definedName>
    <definedName name="aaa" localSheetId="31" hidden="1">Uke!#REF!</definedName>
    <definedName name="aaa" localSheetId="25" hidden="1">Uke!#REF!</definedName>
    <definedName name="aaa" localSheetId="26" hidden="1">[1]Uke!#REF!</definedName>
    <definedName name="aaa" localSheetId="24" hidden="1">Uke!#REF!</definedName>
    <definedName name="aaa" localSheetId="30" hidden="1">Uke!#REF!</definedName>
    <definedName name="aaa" localSheetId="19" hidden="1">Uke!#REF!</definedName>
    <definedName name="aaa" localSheetId="18" hidden="1">Uke!#REF!</definedName>
    <definedName name="aaa" localSheetId="20" hidden="1">[1]Uke!#REF!</definedName>
    <definedName name="aaa" localSheetId="22" hidden="1">[2]Uke!#REF!</definedName>
    <definedName name="aaa" localSheetId="4" hidden="1">Uke!#REF!</definedName>
    <definedName name="aaa" localSheetId="11" hidden="1">Uke!#REF!</definedName>
    <definedName name="aaa" localSheetId="8" hidden="1">Uke!#REF!</definedName>
    <definedName name="aaa" localSheetId="13" hidden="1">Uke!#REF!</definedName>
    <definedName name="aaa" localSheetId="17" hidden="1">Uke!#REF!</definedName>
    <definedName name="aaa" localSheetId="6" hidden="1">U!#REF!</definedName>
    <definedName name="aaa" localSheetId="27" hidden="1">Uke!#REF!</definedName>
    <definedName name="aaa" localSheetId="28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3" i="16" l="1"/>
  <c r="R43" i="16"/>
  <c r="O28" i="44"/>
  <c r="Q28" i="44"/>
  <c r="R28" i="44"/>
  <c r="O29" i="44"/>
  <c r="Q29" i="44"/>
  <c r="R29" i="44"/>
  <c r="O30" i="44"/>
  <c r="Q30" i="44"/>
  <c r="R30" i="44"/>
  <c r="O31" i="44"/>
  <c r="Q31" i="44"/>
  <c r="R31" i="44"/>
  <c r="O32" i="44"/>
  <c r="Q32" i="44"/>
  <c r="R32" i="44"/>
  <c r="O33" i="44"/>
  <c r="Q33" i="44"/>
  <c r="R33" i="44"/>
  <c r="O34" i="44"/>
  <c r="Q34" i="44"/>
  <c r="R34" i="44"/>
  <c r="O35" i="44"/>
  <c r="Q35" i="44"/>
  <c r="R35" i="44"/>
  <c r="P20" i="6"/>
  <c r="R20" i="6"/>
  <c r="T20" i="6"/>
  <c r="P21" i="6"/>
  <c r="R21" i="6"/>
  <c r="T21" i="6"/>
  <c r="P22" i="6"/>
  <c r="R22" i="6"/>
  <c r="T22" i="6"/>
  <c r="P23" i="6"/>
  <c r="R23" i="6"/>
  <c r="T23" i="6"/>
  <c r="N2" i="48"/>
  <c r="Q12" i="45"/>
  <c r="W12" i="45" s="1"/>
  <c r="Q13" i="45"/>
  <c r="U13" i="45" s="1"/>
  <c r="Q14" i="45"/>
  <c r="U14" i="45" s="1"/>
  <c r="Q15" i="45"/>
  <c r="W15" i="45" s="1"/>
  <c r="Q16" i="45"/>
  <c r="W16" i="45" s="1"/>
  <c r="Q18" i="45"/>
  <c r="W18" i="45" s="1"/>
  <c r="Q19" i="45"/>
  <c r="U19" i="45" s="1"/>
  <c r="Q20" i="45"/>
  <c r="U20" i="45" s="1"/>
  <c r="Q21" i="45"/>
  <c r="U21" i="45" s="1"/>
  <c r="Q22" i="45"/>
  <c r="U22" i="45" s="1"/>
  <c r="Q23" i="45"/>
  <c r="W23" i="45" s="1"/>
  <c r="Q11" i="45"/>
  <c r="W11" i="45" s="1"/>
  <c r="P15" i="6"/>
  <c r="R15" i="6"/>
  <c r="T15" i="6"/>
  <c r="P16" i="6"/>
  <c r="R16" i="6"/>
  <c r="T16" i="6"/>
  <c r="P17" i="6"/>
  <c r="R17" i="6"/>
  <c r="T17" i="6"/>
  <c r="P18" i="6"/>
  <c r="R18" i="6"/>
  <c r="T18" i="6"/>
  <c r="R10" i="6"/>
  <c r="T10" i="6"/>
  <c r="R11" i="6"/>
  <c r="T11" i="6"/>
  <c r="R12" i="6"/>
  <c r="T12" i="6"/>
  <c r="R13" i="6"/>
  <c r="T13" i="6"/>
  <c r="D34" i="6"/>
  <c r="D39" i="6"/>
  <c r="D44" i="6"/>
  <c r="D49" i="6"/>
  <c r="D54" i="6"/>
  <c r="D59" i="6"/>
  <c r="D64" i="6"/>
  <c r="D69" i="6"/>
  <c r="D74" i="6"/>
  <c r="D79" i="6"/>
  <c r="D84" i="6"/>
  <c r="D89" i="6"/>
  <c r="D94" i="6"/>
  <c r="D99" i="6"/>
  <c r="D104" i="6"/>
  <c r="D109" i="6"/>
  <c r="N59" i="60"/>
  <c r="P59" i="60" s="1"/>
  <c r="N60" i="60"/>
  <c r="P60" i="60" s="1"/>
  <c r="N61" i="60"/>
  <c r="P61" i="60" s="1"/>
  <c r="N62" i="60"/>
  <c r="P62" i="60" s="1"/>
  <c r="N63" i="60"/>
  <c r="P63" i="60" s="1"/>
  <c r="N64" i="60"/>
  <c r="P64" i="60" s="1"/>
  <c r="N65" i="60"/>
  <c r="P65" i="60" s="1"/>
  <c r="N66" i="60"/>
  <c r="P66" i="60" s="1"/>
  <c r="N67" i="60"/>
  <c r="P67" i="60" s="1"/>
  <c r="N68" i="60"/>
  <c r="P68" i="60" s="1"/>
  <c r="N69" i="60"/>
  <c r="P69" i="60" s="1"/>
  <c r="N58" i="60"/>
  <c r="R58" i="60" s="1"/>
  <c r="N44" i="60"/>
  <c r="P44" i="60" s="1"/>
  <c r="N45" i="60"/>
  <c r="R45" i="60" s="1"/>
  <c r="N46" i="60"/>
  <c r="P46" i="60" s="1"/>
  <c r="N47" i="60"/>
  <c r="P47" i="60" s="1"/>
  <c r="N48" i="60"/>
  <c r="P48" i="60" s="1"/>
  <c r="N49" i="60"/>
  <c r="R49" i="60" s="1"/>
  <c r="N50" i="60"/>
  <c r="P50" i="60" s="1"/>
  <c r="N51" i="60"/>
  <c r="P51" i="60" s="1"/>
  <c r="N52" i="60"/>
  <c r="P52" i="60" s="1"/>
  <c r="N53" i="60"/>
  <c r="P53" i="60" s="1"/>
  <c r="N54" i="60"/>
  <c r="P54" i="60" s="1"/>
  <c r="N43" i="60"/>
  <c r="R43" i="60" s="1"/>
  <c r="N29" i="60"/>
  <c r="P29" i="60" s="1"/>
  <c r="N30" i="60"/>
  <c r="P30" i="60" s="1"/>
  <c r="N31" i="60"/>
  <c r="R31" i="60" s="1"/>
  <c r="N32" i="60"/>
  <c r="P32" i="60" s="1"/>
  <c r="N33" i="60"/>
  <c r="R33" i="60" s="1"/>
  <c r="N34" i="60"/>
  <c r="P34" i="60" s="1"/>
  <c r="N35" i="60"/>
  <c r="R35" i="60" s="1"/>
  <c r="N36" i="60"/>
  <c r="P36" i="60" s="1"/>
  <c r="N37" i="60"/>
  <c r="R37" i="60" s="1"/>
  <c r="N38" i="60"/>
  <c r="P38" i="60" s="1"/>
  <c r="N39" i="60"/>
  <c r="R39" i="60" s="1"/>
  <c r="N28" i="60"/>
  <c r="R28" i="60" s="1"/>
  <c r="N14" i="60"/>
  <c r="P14" i="60" s="1"/>
  <c r="N15" i="60"/>
  <c r="P15" i="60" s="1"/>
  <c r="N16" i="60"/>
  <c r="P16" i="60" s="1"/>
  <c r="N17" i="60"/>
  <c r="P17" i="60" s="1"/>
  <c r="N18" i="60"/>
  <c r="P18" i="60" s="1"/>
  <c r="N19" i="60"/>
  <c r="P19" i="60" s="1"/>
  <c r="N20" i="60"/>
  <c r="P20" i="60" s="1"/>
  <c r="N21" i="60"/>
  <c r="P21" i="60" s="1"/>
  <c r="N22" i="60"/>
  <c r="P22" i="60" s="1"/>
  <c r="N23" i="60"/>
  <c r="P23" i="60" s="1"/>
  <c r="N24" i="60"/>
  <c r="P24" i="60" s="1"/>
  <c r="P68" i="62"/>
  <c r="R68" i="62" s="1"/>
  <c r="P69" i="62"/>
  <c r="R69" i="62" s="1"/>
  <c r="P70" i="62"/>
  <c r="R70" i="62" s="1"/>
  <c r="P71" i="62"/>
  <c r="R71" i="62" s="1"/>
  <c r="P72" i="62"/>
  <c r="R72" i="62" s="1"/>
  <c r="P73" i="62"/>
  <c r="R73" i="62" s="1"/>
  <c r="P74" i="62"/>
  <c r="R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R81" i="62" s="1"/>
  <c r="P82" i="62"/>
  <c r="R82" i="62" s="1"/>
  <c r="P83" i="62"/>
  <c r="R83" i="62" s="1"/>
  <c r="P84" i="62"/>
  <c r="R84" i="62" s="1"/>
  <c r="P85" i="62"/>
  <c r="R85" i="62" s="1"/>
  <c r="P86" i="62"/>
  <c r="R86" i="62" s="1"/>
  <c r="P87" i="62"/>
  <c r="R87" i="62" s="1"/>
  <c r="P88" i="62"/>
  <c r="R88" i="62" s="1"/>
  <c r="P89" i="62"/>
  <c r="R89" i="62" s="1"/>
  <c r="P90" i="62"/>
  <c r="R90" i="62" s="1"/>
  <c r="P67" i="62"/>
  <c r="T67" i="62" s="1"/>
  <c r="P63" i="62"/>
  <c r="T63" i="62" s="1"/>
  <c r="P62" i="62"/>
  <c r="T62" i="62" s="1"/>
  <c r="P61" i="62"/>
  <c r="T61" i="62" s="1"/>
  <c r="P60" i="62"/>
  <c r="R60" i="62" s="1"/>
  <c r="P59" i="62"/>
  <c r="T59" i="62" s="1"/>
  <c r="P58" i="62"/>
  <c r="T58" i="62" s="1"/>
  <c r="P57" i="62"/>
  <c r="T57" i="62" s="1"/>
  <c r="P56" i="62"/>
  <c r="T56" i="62" s="1"/>
  <c r="P55" i="62"/>
  <c r="T55" i="62" s="1"/>
  <c r="P54" i="62"/>
  <c r="T54" i="62" s="1"/>
  <c r="P53" i="62"/>
  <c r="T53" i="62" s="1"/>
  <c r="P52" i="62"/>
  <c r="T52" i="62" s="1"/>
  <c r="P51" i="62"/>
  <c r="T51" i="62" s="1"/>
  <c r="P50" i="62"/>
  <c r="T50" i="62" s="1"/>
  <c r="P49" i="62"/>
  <c r="T49" i="62" s="1"/>
  <c r="P48" i="62"/>
  <c r="T48" i="62" s="1"/>
  <c r="P47" i="62"/>
  <c r="T47" i="62" s="1"/>
  <c r="P46" i="62"/>
  <c r="T46" i="62" s="1"/>
  <c r="P45" i="62"/>
  <c r="T45" i="62" s="1"/>
  <c r="P44" i="62"/>
  <c r="R44" i="62" s="1"/>
  <c r="P43" i="62"/>
  <c r="T43" i="62" s="1"/>
  <c r="P42" i="62"/>
  <c r="T42" i="62" s="1"/>
  <c r="P41" i="62"/>
  <c r="T41" i="62" s="1"/>
  <c r="P40" i="62"/>
  <c r="R40" i="62" s="1"/>
  <c r="P14" i="62"/>
  <c r="T14" i="62" s="1"/>
  <c r="P15" i="62"/>
  <c r="T15" i="62" s="1"/>
  <c r="P16" i="62"/>
  <c r="T16" i="62" s="1"/>
  <c r="P17" i="62"/>
  <c r="R17" i="62" s="1"/>
  <c r="P18" i="62"/>
  <c r="R18" i="62" s="1"/>
  <c r="P19" i="62"/>
  <c r="T19" i="62" s="1"/>
  <c r="P20" i="62"/>
  <c r="R20" i="62" s="1"/>
  <c r="P21" i="62"/>
  <c r="R21" i="62" s="1"/>
  <c r="P22" i="62"/>
  <c r="T22" i="62" s="1"/>
  <c r="P23" i="62"/>
  <c r="T23" i="62" s="1"/>
  <c r="P24" i="62"/>
  <c r="R24" i="62" s="1"/>
  <c r="P25" i="62"/>
  <c r="R25" i="62" s="1"/>
  <c r="P26" i="62"/>
  <c r="R26" i="62" s="1"/>
  <c r="P27" i="62"/>
  <c r="T27" i="62" s="1"/>
  <c r="P28" i="62"/>
  <c r="R28" i="62" s="1"/>
  <c r="P29" i="62"/>
  <c r="R29" i="62" s="1"/>
  <c r="P30" i="62"/>
  <c r="T30" i="62" s="1"/>
  <c r="P31" i="62"/>
  <c r="T31" i="62" s="1"/>
  <c r="P32" i="62"/>
  <c r="T32" i="62" s="1"/>
  <c r="P33" i="62"/>
  <c r="R33" i="62" s="1"/>
  <c r="P34" i="62"/>
  <c r="R34" i="62" s="1"/>
  <c r="P35" i="62"/>
  <c r="R35" i="62" s="1"/>
  <c r="P36" i="62"/>
  <c r="R36" i="62" s="1"/>
  <c r="P13" i="62"/>
  <c r="T13" i="62" s="1"/>
  <c r="O11" i="49"/>
  <c r="Q11" i="49"/>
  <c r="O12" i="49"/>
  <c r="Q12" i="49"/>
  <c r="O13" i="49"/>
  <c r="Q13" i="49"/>
  <c r="O14" i="49"/>
  <c r="Q14" i="49"/>
  <c r="O15" i="49"/>
  <c r="Q15" i="49"/>
  <c r="O16" i="49"/>
  <c r="Q16" i="49"/>
  <c r="O17" i="49"/>
  <c r="Q17" i="49"/>
  <c r="O18" i="49"/>
  <c r="Q18" i="49"/>
  <c r="O19" i="49"/>
  <c r="Q19" i="49"/>
  <c r="O20" i="49"/>
  <c r="Q20" i="49"/>
  <c r="O21" i="49"/>
  <c r="Q21" i="49"/>
  <c r="O22" i="49"/>
  <c r="Q22" i="49"/>
  <c r="O23" i="49"/>
  <c r="Q23" i="49"/>
  <c r="O24" i="49"/>
  <c r="Q24" i="49"/>
  <c r="O25" i="49"/>
  <c r="Q25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11" i="49"/>
  <c r="L12" i="50"/>
  <c r="N12" i="50"/>
  <c r="P12" i="50"/>
  <c r="L13" i="50"/>
  <c r="N13" i="50"/>
  <c r="P13" i="50"/>
  <c r="L14" i="50"/>
  <c r="N14" i="50"/>
  <c r="P14" i="50"/>
  <c r="L15" i="50"/>
  <c r="N15" i="50"/>
  <c r="P15" i="50"/>
  <c r="L16" i="50"/>
  <c r="N16" i="50"/>
  <c r="P16" i="50"/>
  <c r="L17" i="50"/>
  <c r="N17" i="50"/>
  <c r="P17" i="50"/>
  <c r="L18" i="50"/>
  <c r="N18" i="50"/>
  <c r="P18" i="50"/>
  <c r="L19" i="50"/>
  <c r="N19" i="50"/>
  <c r="P19" i="50"/>
  <c r="L20" i="50"/>
  <c r="N20" i="50"/>
  <c r="P20" i="50"/>
  <c r="L21" i="50"/>
  <c r="N21" i="50"/>
  <c r="P21" i="50"/>
  <c r="L22" i="50"/>
  <c r="N22" i="50"/>
  <c r="P22" i="50"/>
  <c r="L23" i="50"/>
  <c r="N23" i="50"/>
  <c r="P23" i="50"/>
  <c r="L24" i="50"/>
  <c r="N24" i="50"/>
  <c r="P24" i="50"/>
  <c r="L25" i="50"/>
  <c r="N25" i="50"/>
  <c r="P25" i="50"/>
  <c r="L26" i="50"/>
  <c r="N26" i="50"/>
  <c r="P26" i="50"/>
  <c r="N11" i="50"/>
  <c r="P11" i="50"/>
  <c r="L11" i="50"/>
  <c r="G25" i="51"/>
  <c r="I25" i="51"/>
  <c r="K25" i="51"/>
  <c r="L25" i="51"/>
  <c r="M25" i="51"/>
  <c r="P25" i="51"/>
  <c r="Q25" i="51"/>
  <c r="S25" i="51"/>
  <c r="G26" i="51"/>
  <c r="I26" i="51"/>
  <c r="K26" i="51"/>
  <c r="L26" i="51"/>
  <c r="M26" i="51"/>
  <c r="P26" i="51"/>
  <c r="Q26" i="51"/>
  <c r="S26" i="51"/>
  <c r="G27" i="51"/>
  <c r="I27" i="51"/>
  <c r="K27" i="51"/>
  <c r="L27" i="51"/>
  <c r="M27" i="51"/>
  <c r="P27" i="51"/>
  <c r="Q27" i="51"/>
  <c r="S27" i="51"/>
  <c r="G28" i="51"/>
  <c r="I28" i="51"/>
  <c r="K28" i="51"/>
  <c r="L28" i="51"/>
  <c r="M28" i="51"/>
  <c r="P28" i="51"/>
  <c r="Q28" i="51"/>
  <c r="S28" i="51"/>
  <c r="G29" i="51"/>
  <c r="I29" i="51"/>
  <c r="K29" i="51"/>
  <c r="L29" i="51"/>
  <c r="M29" i="51"/>
  <c r="P29" i="51"/>
  <c r="Q29" i="51"/>
  <c r="S29" i="51"/>
  <c r="G30" i="51"/>
  <c r="I30" i="51"/>
  <c r="K30" i="51"/>
  <c r="L30" i="51"/>
  <c r="M30" i="51"/>
  <c r="P30" i="51"/>
  <c r="Q30" i="51"/>
  <c r="S30" i="51"/>
  <c r="G31" i="51"/>
  <c r="I31" i="51"/>
  <c r="K31" i="51"/>
  <c r="L31" i="51"/>
  <c r="M31" i="51"/>
  <c r="P31" i="51"/>
  <c r="Q31" i="51"/>
  <c r="S31" i="51"/>
  <c r="G32" i="51"/>
  <c r="I32" i="51"/>
  <c r="K32" i="51"/>
  <c r="L32" i="51"/>
  <c r="M32" i="51"/>
  <c r="P32" i="51"/>
  <c r="Q32" i="51"/>
  <c r="S32" i="51"/>
  <c r="G33" i="51"/>
  <c r="I33" i="51"/>
  <c r="K33" i="51"/>
  <c r="L33" i="51"/>
  <c r="M33" i="51"/>
  <c r="P33" i="51"/>
  <c r="Q33" i="51"/>
  <c r="S33" i="51"/>
  <c r="G34" i="51"/>
  <c r="I34" i="51"/>
  <c r="K34" i="51"/>
  <c r="L34" i="51"/>
  <c r="M34" i="51"/>
  <c r="P34" i="51"/>
  <c r="Q34" i="51"/>
  <c r="S34" i="51"/>
  <c r="G35" i="51"/>
  <c r="I35" i="51"/>
  <c r="K35" i="51"/>
  <c r="L35" i="51"/>
  <c r="M35" i="51"/>
  <c r="P35" i="51"/>
  <c r="Q35" i="51"/>
  <c r="S35" i="51"/>
  <c r="G36" i="51"/>
  <c r="I36" i="51"/>
  <c r="K36" i="51"/>
  <c r="L36" i="51"/>
  <c r="M36" i="51"/>
  <c r="P36" i="51"/>
  <c r="Q36" i="51"/>
  <c r="S36" i="51"/>
  <c r="G37" i="51"/>
  <c r="I37" i="51"/>
  <c r="K37" i="51"/>
  <c r="L37" i="51"/>
  <c r="M37" i="51"/>
  <c r="P37" i="51"/>
  <c r="Q37" i="51"/>
  <c r="S37" i="51"/>
  <c r="G10" i="51"/>
  <c r="I10" i="51"/>
  <c r="K10" i="51"/>
  <c r="L10" i="51"/>
  <c r="M10" i="51"/>
  <c r="P10" i="51"/>
  <c r="Q10" i="51"/>
  <c r="S10" i="51"/>
  <c r="G11" i="51"/>
  <c r="I11" i="51"/>
  <c r="K11" i="51"/>
  <c r="L11" i="51"/>
  <c r="M11" i="51"/>
  <c r="P11" i="51"/>
  <c r="Q11" i="51"/>
  <c r="S11" i="51"/>
  <c r="G12" i="51"/>
  <c r="I12" i="51"/>
  <c r="K12" i="51"/>
  <c r="L12" i="51"/>
  <c r="M12" i="51"/>
  <c r="P12" i="51"/>
  <c r="Q12" i="51"/>
  <c r="S12" i="51"/>
  <c r="G13" i="51"/>
  <c r="I13" i="51"/>
  <c r="J13" i="51" s="1"/>
  <c r="K13" i="51"/>
  <c r="L13" i="51"/>
  <c r="M13" i="51"/>
  <c r="P13" i="51"/>
  <c r="Q13" i="51"/>
  <c r="S13" i="51"/>
  <c r="T13" i="51" s="1"/>
  <c r="G14" i="51"/>
  <c r="I14" i="51"/>
  <c r="K14" i="51"/>
  <c r="L14" i="51"/>
  <c r="M14" i="51"/>
  <c r="N14" i="51" s="1"/>
  <c r="P14" i="51"/>
  <c r="Q14" i="51"/>
  <c r="S14" i="51"/>
  <c r="T14" i="51" s="1"/>
  <c r="G15" i="51"/>
  <c r="I15" i="51"/>
  <c r="K15" i="51"/>
  <c r="L15" i="51"/>
  <c r="M15" i="51"/>
  <c r="P15" i="51"/>
  <c r="Q15" i="51"/>
  <c r="S15" i="51"/>
  <c r="G16" i="51"/>
  <c r="H16" i="51" s="1"/>
  <c r="I16" i="51"/>
  <c r="J16" i="51" s="1"/>
  <c r="K16" i="51"/>
  <c r="L16" i="51"/>
  <c r="M16" i="51"/>
  <c r="P16" i="51"/>
  <c r="Q16" i="51"/>
  <c r="S16" i="51"/>
  <c r="G17" i="51"/>
  <c r="I17" i="51"/>
  <c r="J17" i="51" s="1"/>
  <c r="K17" i="51"/>
  <c r="L17" i="51"/>
  <c r="M17" i="51"/>
  <c r="N17" i="51" s="1"/>
  <c r="P17" i="51"/>
  <c r="Q17" i="51"/>
  <c r="S17" i="51"/>
  <c r="T17" i="51" s="1"/>
  <c r="G18" i="51"/>
  <c r="I18" i="51"/>
  <c r="J18" i="51" s="1"/>
  <c r="K18" i="51"/>
  <c r="L18" i="51"/>
  <c r="M18" i="51"/>
  <c r="P18" i="51"/>
  <c r="Q18" i="51"/>
  <c r="S18" i="51"/>
  <c r="G19" i="51"/>
  <c r="H19" i="51" s="1"/>
  <c r="I19" i="51"/>
  <c r="K19" i="51"/>
  <c r="L19" i="51"/>
  <c r="M19" i="51"/>
  <c r="P19" i="51"/>
  <c r="Q19" i="51"/>
  <c r="S19" i="51"/>
  <c r="G20" i="51"/>
  <c r="H20" i="51" s="1"/>
  <c r="I20" i="51"/>
  <c r="K20" i="51"/>
  <c r="L20" i="51"/>
  <c r="M20" i="51"/>
  <c r="P20" i="51"/>
  <c r="Q20" i="51"/>
  <c r="S20" i="51"/>
  <c r="G21" i="51"/>
  <c r="I21" i="51"/>
  <c r="K21" i="51"/>
  <c r="L21" i="51"/>
  <c r="M21" i="51"/>
  <c r="P21" i="51"/>
  <c r="Q21" i="51"/>
  <c r="S21" i="51"/>
  <c r="G22" i="51"/>
  <c r="I22" i="51"/>
  <c r="K22" i="51"/>
  <c r="L22" i="51"/>
  <c r="M22" i="51"/>
  <c r="P22" i="51"/>
  <c r="Q22" i="51"/>
  <c r="S22" i="51"/>
  <c r="P39" i="51"/>
  <c r="Q39" i="51"/>
  <c r="P40" i="51"/>
  <c r="Q40" i="51"/>
  <c r="P41" i="51"/>
  <c r="Q41" i="51"/>
  <c r="P42" i="51"/>
  <c r="Q42" i="51"/>
  <c r="P43" i="51"/>
  <c r="Q43" i="51"/>
  <c r="P44" i="51"/>
  <c r="Q44" i="51"/>
  <c r="P45" i="51"/>
  <c r="Q45" i="51"/>
  <c r="P46" i="51"/>
  <c r="Q46" i="51"/>
  <c r="P47" i="51"/>
  <c r="Q47" i="51"/>
  <c r="P48" i="51"/>
  <c r="Q48" i="51"/>
  <c r="P49" i="51"/>
  <c r="Q49" i="51"/>
  <c r="P50" i="51"/>
  <c r="Q50" i="51"/>
  <c r="P51" i="51"/>
  <c r="Q51" i="51"/>
  <c r="P52" i="51"/>
  <c r="Q52" i="51"/>
  <c r="L39" i="51"/>
  <c r="L40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P24" i="51"/>
  <c r="Q24" i="51"/>
  <c r="L24" i="51"/>
  <c r="F4" i="51"/>
  <c r="Q9" i="51"/>
  <c r="P9" i="51"/>
  <c r="L9" i="51"/>
  <c r="B40" i="51"/>
  <c r="C40" i="51"/>
  <c r="D40" i="51" s="1"/>
  <c r="E40" i="51"/>
  <c r="G40" i="51"/>
  <c r="I40" i="51"/>
  <c r="K40" i="51"/>
  <c r="M40" i="51"/>
  <c r="S40" i="51"/>
  <c r="U40" i="51"/>
  <c r="V40" i="51"/>
  <c r="W40" i="51"/>
  <c r="X40" i="51"/>
  <c r="Y40" i="51"/>
  <c r="Z40" i="51"/>
  <c r="AA40" i="51"/>
  <c r="AB40" i="51"/>
  <c r="AC40" i="51"/>
  <c r="AD40" i="51"/>
  <c r="AE40" i="51"/>
  <c r="B41" i="51"/>
  <c r="C41" i="51"/>
  <c r="D41" i="51" s="1"/>
  <c r="E41" i="51"/>
  <c r="G41" i="51"/>
  <c r="I41" i="51"/>
  <c r="K41" i="51"/>
  <c r="M41" i="51"/>
  <c r="S41" i="51"/>
  <c r="U41" i="51"/>
  <c r="V41" i="51"/>
  <c r="W41" i="51"/>
  <c r="X41" i="51"/>
  <c r="Y41" i="51"/>
  <c r="Z41" i="51"/>
  <c r="AA41" i="51"/>
  <c r="AB41" i="51"/>
  <c r="AC41" i="51"/>
  <c r="AD41" i="51"/>
  <c r="AE41" i="51"/>
  <c r="B42" i="51"/>
  <c r="C42" i="51"/>
  <c r="D42" i="51" s="1"/>
  <c r="E42" i="51"/>
  <c r="G42" i="51"/>
  <c r="I42" i="51"/>
  <c r="K42" i="51"/>
  <c r="M42" i="51"/>
  <c r="S42" i="51"/>
  <c r="U42" i="51"/>
  <c r="V42" i="51"/>
  <c r="W42" i="51"/>
  <c r="X42" i="51"/>
  <c r="Y42" i="51"/>
  <c r="Z42" i="51"/>
  <c r="AA42" i="51"/>
  <c r="AB42" i="51"/>
  <c r="AC42" i="51"/>
  <c r="AD42" i="51"/>
  <c r="AE42" i="51"/>
  <c r="B43" i="51"/>
  <c r="C43" i="51"/>
  <c r="D43" i="51" s="1"/>
  <c r="E43" i="51"/>
  <c r="G43" i="51"/>
  <c r="I43" i="51"/>
  <c r="K43" i="51"/>
  <c r="M43" i="51"/>
  <c r="S43" i="51"/>
  <c r="U43" i="51"/>
  <c r="V43" i="51"/>
  <c r="W43" i="51"/>
  <c r="X43" i="51"/>
  <c r="Y43" i="51"/>
  <c r="Z43" i="51"/>
  <c r="AA43" i="51"/>
  <c r="AB43" i="51"/>
  <c r="AC43" i="51"/>
  <c r="AD43" i="51"/>
  <c r="AE43" i="51"/>
  <c r="B44" i="51"/>
  <c r="C44" i="51"/>
  <c r="D44" i="51" s="1"/>
  <c r="E44" i="51"/>
  <c r="G44" i="51"/>
  <c r="I44" i="51"/>
  <c r="J29" i="51" s="1"/>
  <c r="K44" i="51"/>
  <c r="M44" i="51"/>
  <c r="S44" i="51"/>
  <c r="U44" i="51"/>
  <c r="V44" i="51"/>
  <c r="W44" i="51"/>
  <c r="X44" i="51"/>
  <c r="Y44" i="51"/>
  <c r="Z44" i="51"/>
  <c r="AA44" i="51"/>
  <c r="AB44" i="51"/>
  <c r="AC44" i="51"/>
  <c r="AD44" i="51"/>
  <c r="AE44" i="51"/>
  <c r="B45" i="51"/>
  <c r="C45" i="51"/>
  <c r="D45" i="51" s="1"/>
  <c r="E45" i="51"/>
  <c r="G45" i="51"/>
  <c r="I45" i="51"/>
  <c r="K45" i="51"/>
  <c r="M45" i="51"/>
  <c r="S45" i="51"/>
  <c r="U45" i="51"/>
  <c r="V45" i="51"/>
  <c r="W45" i="51"/>
  <c r="X45" i="51"/>
  <c r="Y45" i="51"/>
  <c r="Z45" i="51"/>
  <c r="AA45" i="51"/>
  <c r="AB45" i="51"/>
  <c r="AC45" i="51"/>
  <c r="AD45" i="51"/>
  <c r="AE45" i="51"/>
  <c r="B46" i="51"/>
  <c r="C46" i="51"/>
  <c r="D46" i="51" s="1"/>
  <c r="E46" i="51"/>
  <c r="G46" i="51"/>
  <c r="I46" i="51"/>
  <c r="K46" i="51"/>
  <c r="M46" i="51"/>
  <c r="S46" i="51"/>
  <c r="U46" i="51"/>
  <c r="V46" i="51"/>
  <c r="W46" i="51"/>
  <c r="X46" i="51"/>
  <c r="Y46" i="51"/>
  <c r="Z46" i="51"/>
  <c r="AA46" i="51"/>
  <c r="AB46" i="51"/>
  <c r="AC46" i="51"/>
  <c r="AD46" i="51"/>
  <c r="AE46" i="51"/>
  <c r="B47" i="51"/>
  <c r="C47" i="51"/>
  <c r="D47" i="51" s="1"/>
  <c r="E47" i="51"/>
  <c r="G47" i="51"/>
  <c r="I47" i="51"/>
  <c r="K47" i="51"/>
  <c r="M47" i="51"/>
  <c r="S47" i="51"/>
  <c r="U47" i="51"/>
  <c r="V47" i="51"/>
  <c r="W47" i="51"/>
  <c r="X47" i="51"/>
  <c r="Y47" i="51"/>
  <c r="Z47" i="51"/>
  <c r="AA47" i="51"/>
  <c r="AB47" i="51"/>
  <c r="AC47" i="51"/>
  <c r="AD47" i="51"/>
  <c r="AE47" i="51"/>
  <c r="B48" i="51"/>
  <c r="C48" i="51"/>
  <c r="D48" i="51" s="1"/>
  <c r="E48" i="51"/>
  <c r="G48" i="51"/>
  <c r="I48" i="51"/>
  <c r="K48" i="51"/>
  <c r="M48" i="51"/>
  <c r="S48" i="51"/>
  <c r="U48" i="51"/>
  <c r="V48" i="51"/>
  <c r="W48" i="51"/>
  <c r="X48" i="51"/>
  <c r="Y48" i="51"/>
  <c r="Z48" i="51"/>
  <c r="AA48" i="51"/>
  <c r="AB48" i="51"/>
  <c r="AC48" i="51"/>
  <c r="AD48" i="51"/>
  <c r="AE48" i="51"/>
  <c r="B49" i="51"/>
  <c r="C49" i="51"/>
  <c r="D49" i="51" s="1"/>
  <c r="E49" i="51"/>
  <c r="G49" i="51"/>
  <c r="I49" i="51"/>
  <c r="K49" i="51"/>
  <c r="M49" i="51"/>
  <c r="S49" i="51"/>
  <c r="U49" i="51"/>
  <c r="V49" i="51"/>
  <c r="W49" i="51"/>
  <c r="X49" i="51"/>
  <c r="Y49" i="51"/>
  <c r="Z49" i="51"/>
  <c r="AA49" i="51"/>
  <c r="AB49" i="51"/>
  <c r="AC49" i="51"/>
  <c r="AD49" i="51"/>
  <c r="AE49" i="51"/>
  <c r="B50" i="51"/>
  <c r="C50" i="51"/>
  <c r="D50" i="51" s="1"/>
  <c r="E50" i="51"/>
  <c r="G50" i="51"/>
  <c r="I50" i="51"/>
  <c r="K50" i="51"/>
  <c r="M50" i="51"/>
  <c r="S50" i="51"/>
  <c r="U50" i="51"/>
  <c r="V50" i="51"/>
  <c r="W50" i="51"/>
  <c r="X50" i="51"/>
  <c r="Y50" i="51"/>
  <c r="Z50" i="51"/>
  <c r="AA50" i="51"/>
  <c r="AB50" i="51"/>
  <c r="AC50" i="51"/>
  <c r="AD50" i="51"/>
  <c r="AE50" i="51"/>
  <c r="B51" i="51"/>
  <c r="C51" i="51"/>
  <c r="D51" i="51" s="1"/>
  <c r="E51" i="51"/>
  <c r="G51" i="51"/>
  <c r="I51" i="51"/>
  <c r="K51" i="51"/>
  <c r="M51" i="51"/>
  <c r="S51" i="51"/>
  <c r="U51" i="51"/>
  <c r="V51" i="51"/>
  <c r="W51" i="51"/>
  <c r="X51" i="51"/>
  <c r="Y51" i="51"/>
  <c r="Z51" i="51"/>
  <c r="AA51" i="51"/>
  <c r="AB51" i="51"/>
  <c r="AC51" i="51"/>
  <c r="AD51" i="51"/>
  <c r="AE51" i="51"/>
  <c r="B52" i="51"/>
  <c r="C52" i="51"/>
  <c r="D52" i="51" s="1"/>
  <c r="E52" i="51"/>
  <c r="G52" i="51"/>
  <c r="I52" i="51"/>
  <c r="K52" i="51"/>
  <c r="M52" i="51"/>
  <c r="S52" i="51"/>
  <c r="U52" i="51"/>
  <c r="V52" i="51"/>
  <c r="W52" i="51"/>
  <c r="X52" i="51"/>
  <c r="Y52" i="51"/>
  <c r="Z52" i="51"/>
  <c r="AA52" i="51"/>
  <c r="AB52" i="51"/>
  <c r="AC52" i="51"/>
  <c r="AD52" i="51"/>
  <c r="AE52" i="51"/>
  <c r="D16" i="47"/>
  <c r="D19" i="47" s="1"/>
  <c r="D13" i="47"/>
  <c r="B30" i="51"/>
  <c r="C30" i="51"/>
  <c r="D30" i="51" s="1"/>
  <c r="E30" i="51"/>
  <c r="U30" i="51"/>
  <c r="V30" i="51"/>
  <c r="W30" i="51"/>
  <c r="X30" i="51"/>
  <c r="Y30" i="51"/>
  <c r="Z30" i="51"/>
  <c r="AA30" i="51"/>
  <c r="AB30" i="51"/>
  <c r="AC30" i="51"/>
  <c r="AD30" i="51"/>
  <c r="AE30" i="51"/>
  <c r="B31" i="51"/>
  <c r="C31" i="51"/>
  <c r="D31" i="51" s="1"/>
  <c r="E31" i="51"/>
  <c r="U31" i="51"/>
  <c r="V31" i="51"/>
  <c r="W31" i="51"/>
  <c r="X31" i="51"/>
  <c r="Y31" i="51"/>
  <c r="Z31" i="51"/>
  <c r="AA31" i="51"/>
  <c r="AB31" i="51"/>
  <c r="AC31" i="51"/>
  <c r="AD31" i="51"/>
  <c r="AE31" i="51"/>
  <c r="B32" i="51"/>
  <c r="C32" i="51"/>
  <c r="D32" i="51" s="1"/>
  <c r="E32" i="51"/>
  <c r="F32" i="51" s="1"/>
  <c r="U32" i="51"/>
  <c r="V32" i="51"/>
  <c r="W32" i="51"/>
  <c r="X32" i="51"/>
  <c r="Y32" i="51"/>
  <c r="Z32" i="51"/>
  <c r="AA32" i="51"/>
  <c r="AB32" i="51"/>
  <c r="AC32" i="51"/>
  <c r="AD32" i="51"/>
  <c r="AE32" i="51"/>
  <c r="B33" i="51"/>
  <c r="C33" i="51"/>
  <c r="D33" i="51" s="1"/>
  <c r="E33" i="51"/>
  <c r="U33" i="51"/>
  <c r="V33" i="51"/>
  <c r="W33" i="51"/>
  <c r="X33" i="51"/>
  <c r="Y33" i="51"/>
  <c r="Z33" i="51"/>
  <c r="AA33" i="51"/>
  <c r="AB33" i="51"/>
  <c r="AC33" i="51"/>
  <c r="AD33" i="51"/>
  <c r="AE33" i="51"/>
  <c r="B34" i="51"/>
  <c r="C34" i="51"/>
  <c r="D34" i="51" s="1"/>
  <c r="E34" i="51"/>
  <c r="U34" i="51"/>
  <c r="V34" i="51"/>
  <c r="W34" i="51"/>
  <c r="X34" i="51"/>
  <c r="Y34" i="51"/>
  <c r="Z34" i="51"/>
  <c r="AA34" i="51"/>
  <c r="AB34" i="51"/>
  <c r="AC34" i="51"/>
  <c r="AD34" i="51"/>
  <c r="AE34" i="51"/>
  <c r="B35" i="51"/>
  <c r="C35" i="51"/>
  <c r="D35" i="51" s="1"/>
  <c r="E35" i="51"/>
  <c r="U35" i="51"/>
  <c r="V35" i="51"/>
  <c r="W35" i="51"/>
  <c r="X35" i="51"/>
  <c r="Y35" i="51"/>
  <c r="Z35" i="51"/>
  <c r="AA35" i="51"/>
  <c r="AB35" i="51"/>
  <c r="AC35" i="51"/>
  <c r="AD35" i="51"/>
  <c r="AE35" i="51"/>
  <c r="B36" i="51"/>
  <c r="C36" i="51"/>
  <c r="D36" i="51" s="1"/>
  <c r="E36" i="51"/>
  <c r="U36" i="51"/>
  <c r="V36" i="51"/>
  <c r="W36" i="51"/>
  <c r="X36" i="51"/>
  <c r="Y36" i="51"/>
  <c r="Z36" i="51"/>
  <c r="AA36" i="51"/>
  <c r="AB36" i="51"/>
  <c r="AC36" i="51"/>
  <c r="AD36" i="51"/>
  <c r="AE36" i="51"/>
  <c r="B37" i="51"/>
  <c r="C37" i="51"/>
  <c r="D37" i="51" s="1"/>
  <c r="E37" i="51"/>
  <c r="U37" i="51"/>
  <c r="V37" i="51"/>
  <c r="W37" i="51"/>
  <c r="X37" i="51"/>
  <c r="Y37" i="51"/>
  <c r="Z37" i="51"/>
  <c r="AA37" i="51"/>
  <c r="AB37" i="51"/>
  <c r="AC37" i="51"/>
  <c r="AD37" i="51"/>
  <c r="AE37" i="51"/>
  <c r="N12" i="51" l="1"/>
  <c r="N13" i="51"/>
  <c r="F35" i="51"/>
  <c r="F31" i="51"/>
  <c r="J14" i="51"/>
  <c r="J31" i="51"/>
  <c r="J33" i="51"/>
  <c r="AG52" i="51"/>
  <c r="P28" i="60"/>
  <c r="T40" i="62"/>
  <c r="F37" i="51"/>
  <c r="H34" i="51"/>
  <c r="H35" i="51"/>
  <c r="T30" i="51"/>
  <c r="T21" i="51"/>
  <c r="T19" i="51"/>
  <c r="T18" i="51"/>
  <c r="T32" i="51"/>
  <c r="F34" i="51"/>
  <c r="N34" i="51"/>
  <c r="P31" i="60"/>
  <c r="P49" i="60"/>
  <c r="P58" i="60"/>
  <c r="F33" i="51"/>
  <c r="N35" i="51"/>
  <c r="F30" i="51"/>
  <c r="N22" i="51"/>
  <c r="N21" i="51"/>
  <c r="N20" i="51"/>
  <c r="N19" i="51"/>
  <c r="N37" i="51"/>
  <c r="T29" i="51"/>
  <c r="N33" i="51"/>
  <c r="R50" i="62"/>
  <c r="J37" i="51"/>
  <c r="J21" i="51"/>
  <c r="N29" i="51"/>
  <c r="N25" i="51"/>
  <c r="R18" i="60"/>
  <c r="H15" i="51"/>
  <c r="H13" i="51"/>
  <c r="H12" i="51"/>
  <c r="H11" i="51"/>
  <c r="H10" i="51"/>
  <c r="H33" i="51"/>
  <c r="H32" i="51"/>
  <c r="R46" i="62"/>
  <c r="R53" i="60"/>
  <c r="T33" i="51"/>
  <c r="P39" i="60"/>
  <c r="AG40" i="51"/>
  <c r="T16" i="51"/>
  <c r="N28" i="51"/>
  <c r="N27" i="51"/>
  <c r="N26" i="51"/>
  <c r="R58" i="62"/>
  <c r="R14" i="60"/>
  <c r="J30" i="51"/>
  <c r="T37" i="51"/>
  <c r="R54" i="62"/>
  <c r="R67" i="62"/>
  <c r="F36" i="51"/>
  <c r="T36" i="51"/>
  <c r="J26" i="51"/>
  <c r="N16" i="51"/>
  <c r="H27" i="51"/>
  <c r="H26" i="51"/>
  <c r="J25" i="51"/>
  <c r="T31" i="51"/>
  <c r="J22" i="51"/>
  <c r="R42" i="62"/>
  <c r="H31" i="51"/>
  <c r="N10" i="51"/>
  <c r="T25" i="51"/>
  <c r="R62" i="62"/>
  <c r="H18" i="51"/>
  <c r="J15" i="51"/>
  <c r="N36" i="51"/>
  <c r="J32" i="51"/>
  <c r="P33" i="60"/>
  <c r="P45" i="60"/>
  <c r="U18" i="45"/>
  <c r="U15" i="45"/>
  <c r="W20" i="45"/>
  <c r="W22" i="45"/>
  <c r="W13" i="45"/>
  <c r="U23" i="45"/>
  <c r="W14" i="45"/>
  <c r="W21" i="45"/>
  <c r="U16" i="45"/>
  <c r="U12" i="45"/>
  <c r="U11" i="45"/>
  <c r="W19" i="45"/>
  <c r="R68" i="60"/>
  <c r="R66" i="60"/>
  <c r="R64" i="60"/>
  <c r="R62" i="60"/>
  <c r="R60" i="60"/>
  <c r="R69" i="60"/>
  <c r="R67" i="60"/>
  <c r="R65" i="60"/>
  <c r="R63" i="60"/>
  <c r="R61" i="60"/>
  <c r="R59" i="60"/>
  <c r="R16" i="60"/>
  <c r="R24" i="60"/>
  <c r="R51" i="60"/>
  <c r="R22" i="60"/>
  <c r="P43" i="60"/>
  <c r="R20" i="60"/>
  <c r="P35" i="60"/>
  <c r="R23" i="60"/>
  <c r="R19" i="60"/>
  <c r="R15" i="60"/>
  <c r="P37" i="60"/>
  <c r="R47" i="60"/>
  <c r="R21" i="60"/>
  <c r="R17" i="60"/>
  <c r="R54" i="60"/>
  <c r="R52" i="60"/>
  <c r="R50" i="60"/>
  <c r="R48" i="60"/>
  <c r="R46" i="60"/>
  <c r="R44" i="60"/>
  <c r="R38" i="60"/>
  <c r="R36" i="60"/>
  <c r="R34" i="60"/>
  <c r="R32" i="60"/>
  <c r="R30" i="60"/>
  <c r="R29" i="60"/>
  <c r="T89" i="62"/>
  <c r="T87" i="62"/>
  <c r="T85" i="62"/>
  <c r="T83" i="62"/>
  <c r="T81" i="62"/>
  <c r="T79" i="62"/>
  <c r="T77" i="62"/>
  <c r="T75" i="62"/>
  <c r="T73" i="62"/>
  <c r="T71" i="62"/>
  <c r="T69" i="62"/>
  <c r="T90" i="62"/>
  <c r="T88" i="62"/>
  <c r="T86" i="62"/>
  <c r="T84" i="62"/>
  <c r="T82" i="62"/>
  <c r="T80" i="62"/>
  <c r="T78" i="62"/>
  <c r="T76" i="62"/>
  <c r="T74" i="62"/>
  <c r="T72" i="62"/>
  <c r="T70" i="62"/>
  <c r="T68" i="62"/>
  <c r="R52" i="62"/>
  <c r="T44" i="62"/>
  <c r="T60" i="62"/>
  <c r="R48" i="62"/>
  <c r="R56" i="62"/>
  <c r="R41" i="62"/>
  <c r="R43" i="62"/>
  <c r="R45" i="62"/>
  <c r="R47" i="62"/>
  <c r="R49" i="62"/>
  <c r="R51" i="62"/>
  <c r="R53" i="62"/>
  <c r="R55" i="62"/>
  <c r="R57" i="62"/>
  <c r="R59" i="62"/>
  <c r="R61" i="62"/>
  <c r="R63" i="62"/>
  <c r="R16" i="62"/>
  <c r="R23" i="62"/>
  <c r="R32" i="62"/>
  <c r="T24" i="62"/>
  <c r="R27" i="62"/>
  <c r="T25" i="62"/>
  <c r="T20" i="62"/>
  <c r="T33" i="62"/>
  <c r="R19" i="62"/>
  <c r="R13" i="62"/>
  <c r="R30" i="62"/>
  <c r="T36" i="62"/>
  <c r="T29" i="62"/>
  <c r="R22" i="62"/>
  <c r="R15" i="62"/>
  <c r="T35" i="62"/>
  <c r="T28" i="62"/>
  <c r="T21" i="62"/>
  <c r="R14" i="62"/>
  <c r="R31" i="62"/>
  <c r="T34" i="62"/>
  <c r="T26" i="62"/>
  <c r="T18" i="62"/>
  <c r="T17" i="62"/>
  <c r="H36" i="51"/>
  <c r="T15" i="51"/>
  <c r="J10" i="51"/>
  <c r="J35" i="51"/>
  <c r="N32" i="51"/>
  <c r="N30" i="51"/>
  <c r="T26" i="51"/>
  <c r="H21" i="51"/>
  <c r="T35" i="51"/>
  <c r="H29" i="51"/>
  <c r="AF49" i="51"/>
  <c r="T10" i="51"/>
  <c r="J28" i="51"/>
  <c r="N11" i="51"/>
  <c r="J34" i="51"/>
  <c r="T28" i="51"/>
  <c r="H28" i="51"/>
  <c r="T34" i="51"/>
  <c r="J27" i="51"/>
  <c r="AG41" i="51"/>
  <c r="T22" i="51"/>
  <c r="N18" i="51"/>
  <c r="H17" i="51"/>
  <c r="H37" i="51"/>
  <c r="H30" i="51"/>
  <c r="T27" i="51"/>
  <c r="H25" i="51"/>
  <c r="J11" i="51"/>
  <c r="J36" i="51"/>
  <c r="J12" i="51"/>
  <c r="T12" i="51"/>
  <c r="N31" i="51"/>
  <c r="J20" i="51"/>
  <c r="T11" i="51"/>
  <c r="T20" i="51"/>
  <c r="H14" i="51"/>
  <c r="H22" i="51"/>
  <c r="J19" i="51"/>
  <c r="N15" i="51"/>
  <c r="AG45" i="51"/>
  <c r="AF41" i="51"/>
  <c r="AG47" i="51"/>
  <c r="AF52" i="51"/>
  <c r="AF43" i="51"/>
  <c r="AF50" i="51"/>
  <c r="AF45" i="51"/>
  <c r="AG33" i="51"/>
  <c r="AF42" i="51"/>
  <c r="AF47" i="51"/>
  <c r="AG43" i="51"/>
  <c r="AG49" i="51"/>
  <c r="AF48" i="51"/>
  <c r="AG51" i="51"/>
  <c r="AF46" i="51"/>
  <c r="AG35" i="51"/>
  <c r="AG48" i="51"/>
  <c r="AG46" i="51"/>
  <c r="AF40" i="51"/>
  <c r="AF51" i="51"/>
  <c r="AF44" i="51"/>
  <c r="AG50" i="51"/>
  <c r="AG44" i="51"/>
  <c r="AG42" i="51"/>
  <c r="AG30" i="51"/>
  <c r="AF30" i="51"/>
  <c r="AG37" i="51"/>
  <c r="AF35" i="51"/>
  <c r="AG31" i="51"/>
  <c r="AF32" i="51"/>
  <c r="AF34" i="51"/>
  <c r="AF31" i="51"/>
  <c r="AF33" i="51"/>
  <c r="AG32" i="51"/>
  <c r="AF37" i="51"/>
  <c r="AG36" i="51"/>
  <c r="AF36" i="51"/>
  <c r="AG34" i="51"/>
  <c r="B15" i="51"/>
  <c r="C15" i="51"/>
  <c r="D15" i="51" s="1"/>
  <c r="E15" i="51"/>
  <c r="F15" i="51" s="1"/>
  <c r="U15" i="51"/>
  <c r="V15" i="51"/>
  <c r="W15" i="51"/>
  <c r="X15" i="51"/>
  <c r="Y15" i="51"/>
  <c r="Z15" i="51"/>
  <c r="AA15" i="51"/>
  <c r="AB15" i="51"/>
  <c r="AC15" i="51"/>
  <c r="AD15" i="51"/>
  <c r="AE15" i="51"/>
  <c r="B16" i="51"/>
  <c r="C16" i="51"/>
  <c r="D16" i="51" s="1"/>
  <c r="E16" i="51"/>
  <c r="F16" i="51" s="1"/>
  <c r="U16" i="51"/>
  <c r="V16" i="51"/>
  <c r="W16" i="51"/>
  <c r="X16" i="51"/>
  <c r="Y16" i="51"/>
  <c r="Z16" i="51"/>
  <c r="AA16" i="51"/>
  <c r="AB16" i="51"/>
  <c r="AC16" i="51"/>
  <c r="AD16" i="51"/>
  <c r="AE16" i="51"/>
  <c r="B17" i="51"/>
  <c r="C17" i="51"/>
  <c r="D17" i="51" s="1"/>
  <c r="E17" i="51"/>
  <c r="F17" i="51" s="1"/>
  <c r="U17" i="51"/>
  <c r="V17" i="51"/>
  <c r="W17" i="51"/>
  <c r="X17" i="51"/>
  <c r="Y17" i="51"/>
  <c r="Z17" i="51"/>
  <c r="AA17" i="51"/>
  <c r="AB17" i="51"/>
  <c r="AC17" i="51"/>
  <c r="AD17" i="51"/>
  <c r="AE17" i="51"/>
  <c r="B18" i="51"/>
  <c r="C18" i="51"/>
  <c r="D18" i="51" s="1"/>
  <c r="E18" i="51"/>
  <c r="F18" i="51" s="1"/>
  <c r="U18" i="51"/>
  <c r="V18" i="51"/>
  <c r="W18" i="51"/>
  <c r="X18" i="51"/>
  <c r="Y18" i="51"/>
  <c r="Z18" i="51"/>
  <c r="AA18" i="51"/>
  <c r="AB18" i="51"/>
  <c r="AC18" i="51"/>
  <c r="AD18" i="51"/>
  <c r="AE18" i="51"/>
  <c r="B19" i="51"/>
  <c r="C19" i="51"/>
  <c r="D19" i="51" s="1"/>
  <c r="E19" i="51"/>
  <c r="F19" i="51" s="1"/>
  <c r="U19" i="51"/>
  <c r="V19" i="51"/>
  <c r="W19" i="51"/>
  <c r="X19" i="51"/>
  <c r="Y19" i="51"/>
  <c r="Z19" i="51"/>
  <c r="AA19" i="51"/>
  <c r="AB19" i="51"/>
  <c r="AC19" i="51"/>
  <c r="AD19" i="51"/>
  <c r="AE19" i="51"/>
  <c r="B20" i="51"/>
  <c r="C20" i="51"/>
  <c r="D20" i="51" s="1"/>
  <c r="E20" i="51"/>
  <c r="F20" i="51" s="1"/>
  <c r="U20" i="51"/>
  <c r="V20" i="51"/>
  <c r="W20" i="51"/>
  <c r="X20" i="51"/>
  <c r="Y20" i="51"/>
  <c r="Z20" i="51"/>
  <c r="AA20" i="51"/>
  <c r="AB20" i="51"/>
  <c r="AC20" i="51"/>
  <c r="AD20" i="51"/>
  <c r="AE20" i="51"/>
  <c r="B21" i="51"/>
  <c r="C21" i="51"/>
  <c r="D21" i="51" s="1"/>
  <c r="E21" i="51"/>
  <c r="F21" i="51" s="1"/>
  <c r="U21" i="51"/>
  <c r="V21" i="51"/>
  <c r="W21" i="51"/>
  <c r="X21" i="51"/>
  <c r="Y21" i="51"/>
  <c r="Z21" i="51"/>
  <c r="AA21" i="51"/>
  <c r="AB21" i="51"/>
  <c r="AC21" i="51"/>
  <c r="AD21" i="51"/>
  <c r="AE21" i="51"/>
  <c r="B22" i="51"/>
  <c r="C22" i="51"/>
  <c r="D22" i="51" s="1"/>
  <c r="E22" i="51"/>
  <c r="F22" i="51" s="1"/>
  <c r="U22" i="51"/>
  <c r="V22" i="51"/>
  <c r="W22" i="51"/>
  <c r="X22" i="51"/>
  <c r="Y22" i="51"/>
  <c r="Z22" i="51"/>
  <c r="AA22" i="51"/>
  <c r="AB22" i="51"/>
  <c r="AC22" i="51"/>
  <c r="AD22" i="51"/>
  <c r="AE22" i="51"/>
  <c r="B42" i="48"/>
  <c r="C42" i="48"/>
  <c r="D42" i="48" s="1"/>
  <c r="E42" i="48"/>
  <c r="F42" i="48"/>
  <c r="P42" i="48" s="1"/>
  <c r="G42" i="48"/>
  <c r="I42" i="48"/>
  <c r="N42" i="48"/>
  <c r="U42" i="48" s="1"/>
  <c r="K42" i="48"/>
  <c r="W42" i="48"/>
  <c r="Y42" i="48"/>
  <c r="AA42" i="48"/>
  <c r="AB42" i="48"/>
  <c r="AC42" i="48"/>
  <c r="AE42" i="48"/>
  <c r="AF42" i="48"/>
  <c r="B44" i="48"/>
  <c r="C44" i="48"/>
  <c r="D44" i="48" s="1"/>
  <c r="E44" i="48"/>
  <c r="F44" i="48"/>
  <c r="P44" i="48" s="1"/>
  <c r="G44" i="48"/>
  <c r="I44" i="48"/>
  <c r="N44" i="48"/>
  <c r="U44" i="48" s="1"/>
  <c r="K44" i="48"/>
  <c r="W44" i="48"/>
  <c r="Y44" i="48"/>
  <c r="AA44" i="48"/>
  <c r="AB44" i="48"/>
  <c r="AC44" i="48"/>
  <c r="AE44" i="48"/>
  <c r="AF44" i="48"/>
  <c r="B24" i="48"/>
  <c r="C24" i="48"/>
  <c r="D24" i="48" s="1"/>
  <c r="E24" i="48"/>
  <c r="AI24" i="48" s="1"/>
  <c r="F24" i="48"/>
  <c r="P24" i="48" s="1"/>
  <c r="G24" i="48"/>
  <c r="I24" i="48"/>
  <c r="N24" i="48"/>
  <c r="S24" i="48" s="1"/>
  <c r="Y24" i="48"/>
  <c r="AA24" i="48"/>
  <c r="AB24" i="48"/>
  <c r="AC24" i="48"/>
  <c r="AE24" i="48"/>
  <c r="AF24" i="48"/>
  <c r="B26" i="48"/>
  <c r="C26" i="48"/>
  <c r="D26" i="48" s="1"/>
  <c r="E26" i="48"/>
  <c r="F26" i="48"/>
  <c r="K26" i="48" s="1"/>
  <c r="G26" i="48"/>
  <c r="I26" i="48"/>
  <c r="N26" i="48"/>
  <c r="S26" i="48" s="1"/>
  <c r="Y26" i="48"/>
  <c r="AA26" i="48"/>
  <c r="AB26" i="48"/>
  <c r="AC26" i="48"/>
  <c r="AE26" i="48"/>
  <c r="AF26" i="48"/>
  <c r="R44" i="16"/>
  <c r="R10" i="16" s="1"/>
  <c r="Q44" i="16"/>
  <c r="Q10" i="16" s="1"/>
  <c r="Q73" i="16"/>
  <c r="R73" i="16"/>
  <c r="Q74" i="16"/>
  <c r="R74" i="16"/>
  <c r="R75" i="16"/>
  <c r="R11" i="16" s="1"/>
  <c r="M73" i="16"/>
  <c r="M74" i="16"/>
  <c r="Q75" i="16"/>
  <c r="Q11" i="16" s="1"/>
  <c r="M75" i="16"/>
  <c r="M11" i="16" s="1"/>
  <c r="P34" i="2"/>
  <c r="P35" i="2"/>
  <c r="P36" i="2"/>
  <c r="N34" i="2"/>
  <c r="N35" i="2"/>
  <c r="N36" i="2"/>
  <c r="G34" i="2"/>
  <c r="G35" i="2"/>
  <c r="G36" i="2"/>
  <c r="D11" i="16"/>
  <c r="B72" i="16"/>
  <c r="C72" i="16"/>
  <c r="E72" i="16"/>
  <c r="G72" i="16"/>
  <c r="I72" i="16"/>
  <c r="K72" i="16"/>
  <c r="O72" i="16"/>
  <c r="T72" i="16"/>
  <c r="V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E73" i="16"/>
  <c r="G73" i="16"/>
  <c r="I73" i="16"/>
  <c r="K73" i="16"/>
  <c r="O73" i="16"/>
  <c r="T73" i="16"/>
  <c r="V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E74" i="16"/>
  <c r="G74" i="16"/>
  <c r="I74" i="16"/>
  <c r="K74" i="16"/>
  <c r="O74" i="16"/>
  <c r="T74" i="16"/>
  <c r="V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E75" i="16"/>
  <c r="G75" i="16"/>
  <c r="I75" i="16"/>
  <c r="K75" i="16"/>
  <c r="O75" i="16"/>
  <c r="T75" i="16"/>
  <c r="V75" i="16"/>
  <c r="X75" i="16"/>
  <c r="Y75" i="16"/>
  <c r="Z75" i="16"/>
  <c r="AA75" i="16"/>
  <c r="AB75" i="16"/>
  <c r="AC75" i="16"/>
  <c r="AD75" i="16"/>
  <c r="AE75" i="16"/>
  <c r="AF75" i="16"/>
  <c r="AG75" i="16"/>
  <c r="B43" i="16"/>
  <c r="C43" i="16"/>
  <c r="E43" i="16"/>
  <c r="G43" i="16"/>
  <c r="I43" i="16"/>
  <c r="K43" i="16"/>
  <c r="M43" i="16"/>
  <c r="O43" i="16"/>
  <c r="T43" i="16"/>
  <c r="V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E44" i="16"/>
  <c r="G44" i="16"/>
  <c r="I44" i="16"/>
  <c r="K44" i="16"/>
  <c r="M44" i="16"/>
  <c r="M10" i="16" s="1"/>
  <c r="O44" i="16"/>
  <c r="T44" i="16"/>
  <c r="V44" i="16"/>
  <c r="X44" i="16"/>
  <c r="Y44" i="16"/>
  <c r="Z44" i="16"/>
  <c r="AA44" i="16"/>
  <c r="AB44" i="16"/>
  <c r="AC44" i="16"/>
  <c r="AD44" i="16"/>
  <c r="AE44" i="16"/>
  <c r="AF44" i="16"/>
  <c r="AG44" i="16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A35" i="2"/>
  <c r="A36" i="2" s="1"/>
  <c r="I10" i="2"/>
  <c r="K10" i="2"/>
  <c r="R10" i="2"/>
  <c r="T10" i="2"/>
  <c r="X10" i="2"/>
  <c r="Y10" i="2"/>
  <c r="Z10" i="2"/>
  <c r="AA10" i="2"/>
  <c r="AE10" i="2"/>
  <c r="I11" i="2"/>
  <c r="K11" i="2"/>
  <c r="R11" i="2"/>
  <c r="T11" i="2"/>
  <c r="X11" i="2"/>
  <c r="Y11" i="2"/>
  <c r="Z11" i="2"/>
  <c r="AA11" i="2"/>
  <c r="AE11" i="2"/>
  <c r="I12" i="2"/>
  <c r="K12" i="2"/>
  <c r="R12" i="2"/>
  <c r="T12" i="2"/>
  <c r="X12" i="2"/>
  <c r="Y12" i="2"/>
  <c r="Z12" i="2"/>
  <c r="AA12" i="2"/>
  <c r="AE12" i="2"/>
  <c r="I13" i="2"/>
  <c r="K13" i="2"/>
  <c r="R13" i="2"/>
  <c r="T13" i="2"/>
  <c r="X13" i="2"/>
  <c r="Y13" i="2"/>
  <c r="Z13" i="2"/>
  <c r="AA13" i="2"/>
  <c r="AE13" i="2"/>
  <c r="I14" i="2"/>
  <c r="K14" i="2"/>
  <c r="R14" i="2"/>
  <c r="T14" i="2"/>
  <c r="X14" i="2"/>
  <c r="Y14" i="2"/>
  <c r="Z14" i="2"/>
  <c r="AA14" i="2"/>
  <c r="AE14" i="2"/>
  <c r="I15" i="2"/>
  <c r="K15" i="2"/>
  <c r="R15" i="2"/>
  <c r="T15" i="2"/>
  <c r="X15" i="2"/>
  <c r="Y15" i="2"/>
  <c r="Z15" i="2"/>
  <c r="AA15" i="2"/>
  <c r="AE15" i="2"/>
  <c r="I16" i="2"/>
  <c r="K16" i="2"/>
  <c r="R16" i="2"/>
  <c r="T16" i="2"/>
  <c r="X16" i="2"/>
  <c r="Y16" i="2"/>
  <c r="Z16" i="2"/>
  <c r="AA16" i="2"/>
  <c r="AE16" i="2"/>
  <c r="I17" i="2"/>
  <c r="K17" i="2"/>
  <c r="R17" i="2"/>
  <c r="T17" i="2"/>
  <c r="X17" i="2"/>
  <c r="Y17" i="2"/>
  <c r="Z17" i="2"/>
  <c r="AA17" i="2"/>
  <c r="AE17" i="2"/>
  <c r="I18" i="2"/>
  <c r="K18" i="2"/>
  <c r="R18" i="2"/>
  <c r="T18" i="2"/>
  <c r="X18" i="2"/>
  <c r="Y18" i="2"/>
  <c r="Z18" i="2"/>
  <c r="AA18" i="2"/>
  <c r="AE18" i="2"/>
  <c r="I19" i="2"/>
  <c r="K19" i="2"/>
  <c r="R19" i="2"/>
  <c r="T19" i="2"/>
  <c r="X19" i="2"/>
  <c r="Y19" i="2"/>
  <c r="Z19" i="2"/>
  <c r="AA19" i="2"/>
  <c r="AE19" i="2"/>
  <c r="I20" i="2"/>
  <c r="K20" i="2"/>
  <c r="R20" i="2"/>
  <c r="T20" i="2"/>
  <c r="X20" i="2"/>
  <c r="Y20" i="2"/>
  <c r="Z20" i="2"/>
  <c r="AA20" i="2"/>
  <c r="AE20" i="2"/>
  <c r="I21" i="2"/>
  <c r="K21" i="2"/>
  <c r="R21" i="2"/>
  <c r="T21" i="2"/>
  <c r="X21" i="2"/>
  <c r="Y21" i="2"/>
  <c r="Z21" i="2"/>
  <c r="AA21" i="2"/>
  <c r="AE21" i="2"/>
  <c r="I22" i="2"/>
  <c r="K22" i="2"/>
  <c r="R22" i="2"/>
  <c r="T22" i="2"/>
  <c r="X22" i="2"/>
  <c r="Y22" i="2"/>
  <c r="Z22" i="2"/>
  <c r="AA22" i="2"/>
  <c r="AE22" i="2"/>
  <c r="I23" i="2"/>
  <c r="K23" i="2"/>
  <c r="R23" i="2"/>
  <c r="T23" i="2"/>
  <c r="X23" i="2"/>
  <c r="Y23" i="2"/>
  <c r="Z23" i="2"/>
  <c r="AA23" i="2"/>
  <c r="AE23" i="2"/>
  <c r="I24" i="2"/>
  <c r="K24" i="2"/>
  <c r="R24" i="2"/>
  <c r="T24" i="2"/>
  <c r="X24" i="2"/>
  <c r="Y24" i="2"/>
  <c r="Z24" i="2"/>
  <c r="AA24" i="2"/>
  <c r="AE24" i="2"/>
  <c r="I25" i="2"/>
  <c r="K25" i="2"/>
  <c r="R25" i="2"/>
  <c r="T25" i="2"/>
  <c r="X25" i="2"/>
  <c r="Y25" i="2"/>
  <c r="Z25" i="2"/>
  <c r="AA25" i="2"/>
  <c r="AE25" i="2"/>
  <c r="I26" i="2"/>
  <c r="K26" i="2"/>
  <c r="R26" i="2"/>
  <c r="T26" i="2"/>
  <c r="X26" i="2"/>
  <c r="Y26" i="2"/>
  <c r="Z26" i="2"/>
  <c r="AA26" i="2"/>
  <c r="AE26" i="2"/>
  <c r="I27" i="2"/>
  <c r="K27" i="2"/>
  <c r="R27" i="2"/>
  <c r="T27" i="2"/>
  <c r="X27" i="2"/>
  <c r="Y27" i="2"/>
  <c r="Z27" i="2"/>
  <c r="AA27" i="2"/>
  <c r="AE27" i="2"/>
  <c r="I28" i="2"/>
  <c r="K28" i="2"/>
  <c r="R28" i="2"/>
  <c r="T28" i="2"/>
  <c r="X28" i="2"/>
  <c r="Y28" i="2"/>
  <c r="Z28" i="2"/>
  <c r="AA28" i="2"/>
  <c r="AE28" i="2"/>
  <c r="I29" i="2"/>
  <c r="K29" i="2"/>
  <c r="R29" i="2"/>
  <c r="T29" i="2"/>
  <c r="X29" i="2"/>
  <c r="Y29" i="2"/>
  <c r="Z29" i="2"/>
  <c r="AA29" i="2"/>
  <c r="AE29" i="2"/>
  <c r="I30" i="2"/>
  <c r="K30" i="2"/>
  <c r="R30" i="2"/>
  <c r="T30" i="2"/>
  <c r="X30" i="2"/>
  <c r="Y30" i="2"/>
  <c r="Z30" i="2"/>
  <c r="AA30" i="2"/>
  <c r="AE30" i="2"/>
  <c r="I31" i="2"/>
  <c r="K31" i="2"/>
  <c r="R31" i="2"/>
  <c r="T31" i="2"/>
  <c r="X31" i="2"/>
  <c r="Y31" i="2"/>
  <c r="Z31" i="2"/>
  <c r="AA31" i="2"/>
  <c r="AE31" i="2"/>
  <c r="I32" i="2"/>
  <c r="K32" i="2"/>
  <c r="R32" i="2"/>
  <c r="T32" i="2"/>
  <c r="X32" i="2"/>
  <c r="Y32" i="2"/>
  <c r="Z32" i="2"/>
  <c r="AA32" i="2"/>
  <c r="AE32" i="2"/>
  <c r="I33" i="2"/>
  <c r="K33" i="2"/>
  <c r="R33" i="2"/>
  <c r="T33" i="2"/>
  <c r="X33" i="2"/>
  <c r="Y33" i="2"/>
  <c r="Z33" i="2"/>
  <c r="AA33" i="2"/>
  <c r="AE33" i="2"/>
  <c r="I34" i="2"/>
  <c r="K34" i="2"/>
  <c r="R34" i="2"/>
  <c r="T34" i="2"/>
  <c r="X34" i="2"/>
  <c r="Y34" i="2"/>
  <c r="Z34" i="2"/>
  <c r="AA34" i="2"/>
  <c r="AE34" i="2"/>
  <c r="I35" i="2"/>
  <c r="K35" i="2"/>
  <c r="R35" i="2"/>
  <c r="T35" i="2"/>
  <c r="X35" i="2"/>
  <c r="Y35" i="2"/>
  <c r="Z35" i="2"/>
  <c r="AA35" i="2"/>
  <c r="AE35" i="2"/>
  <c r="I36" i="2"/>
  <c r="K36" i="2"/>
  <c r="R36" i="2"/>
  <c r="T36" i="2"/>
  <c r="X36" i="2"/>
  <c r="Y36" i="2"/>
  <c r="Z36" i="2"/>
  <c r="AA36" i="2"/>
  <c r="AE36" i="2"/>
  <c r="AG27" i="48"/>
  <c r="AG45" i="48"/>
  <c r="N13" i="60"/>
  <c r="AE133" i="6"/>
  <c r="AE132" i="6"/>
  <c r="AE131" i="6"/>
  <c r="AE130" i="6"/>
  <c r="AE128" i="6"/>
  <c r="AE127" i="6"/>
  <c r="AE126" i="6"/>
  <c r="AE125" i="6"/>
  <c r="AE123" i="6"/>
  <c r="AE122" i="6"/>
  <c r="AE121" i="6"/>
  <c r="AE120" i="6"/>
  <c r="AE118" i="6"/>
  <c r="AE117" i="6"/>
  <c r="AE116" i="6"/>
  <c r="AE115" i="6"/>
  <c r="AE113" i="6"/>
  <c r="AE112" i="6"/>
  <c r="AE111" i="6"/>
  <c r="AE110" i="6"/>
  <c r="AE108" i="6"/>
  <c r="AE107" i="6"/>
  <c r="AE106" i="6"/>
  <c r="AE105" i="6"/>
  <c r="AE103" i="6"/>
  <c r="AE102" i="6"/>
  <c r="AE101" i="6"/>
  <c r="AE100" i="6"/>
  <c r="AE98" i="6"/>
  <c r="AE97" i="6"/>
  <c r="AE96" i="6"/>
  <c r="AE95" i="6"/>
  <c r="AE93" i="6"/>
  <c r="AE92" i="6"/>
  <c r="AE91" i="6"/>
  <c r="AE90" i="6"/>
  <c r="AE88" i="6"/>
  <c r="AE87" i="6"/>
  <c r="AE86" i="6"/>
  <c r="AE85" i="6"/>
  <c r="AE83" i="6"/>
  <c r="AE82" i="6"/>
  <c r="AE81" i="6"/>
  <c r="AE80" i="6"/>
  <c r="AE78" i="6"/>
  <c r="AE77" i="6"/>
  <c r="AE76" i="6"/>
  <c r="AE75" i="6"/>
  <c r="AE73" i="6"/>
  <c r="AE72" i="6"/>
  <c r="AE71" i="6"/>
  <c r="AE70" i="6"/>
  <c r="AE68" i="6"/>
  <c r="AE67" i="6"/>
  <c r="AE66" i="6"/>
  <c r="AE65" i="6"/>
  <c r="AE63" i="6"/>
  <c r="AE62" i="6"/>
  <c r="AE61" i="6"/>
  <c r="AE60" i="6"/>
  <c r="AE58" i="6"/>
  <c r="AE57" i="6"/>
  <c r="AE56" i="6"/>
  <c r="AE55" i="6"/>
  <c r="AE53" i="6"/>
  <c r="AE52" i="6"/>
  <c r="AE51" i="6"/>
  <c r="AE50" i="6"/>
  <c r="AE48" i="6"/>
  <c r="AE47" i="6"/>
  <c r="AE46" i="6"/>
  <c r="AE45" i="6"/>
  <c r="AE43" i="6"/>
  <c r="AE42" i="6"/>
  <c r="AE41" i="6"/>
  <c r="AE40" i="6"/>
  <c r="AE38" i="6"/>
  <c r="AE37" i="6"/>
  <c r="AE36" i="6"/>
  <c r="AE35" i="6"/>
  <c r="AE33" i="6"/>
  <c r="AE32" i="6"/>
  <c r="AE31" i="6"/>
  <c r="AE30" i="6"/>
  <c r="AE28" i="6"/>
  <c r="AE27" i="6"/>
  <c r="AE26" i="6"/>
  <c r="AE25" i="6"/>
  <c r="AE23" i="6"/>
  <c r="AE22" i="6"/>
  <c r="AE21" i="6"/>
  <c r="AE20" i="6"/>
  <c r="AE18" i="6"/>
  <c r="AE17" i="6"/>
  <c r="AE16" i="6"/>
  <c r="AE15" i="6"/>
  <c r="AE13" i="6"/>
  <c r="AE12" i="6"/>
  <c r="AE11" i="6"/>
  <c r="AE10" i="6"/>
  <c r="AE11" i="44"/>
  <c r="AF11" i="44"/>
  <c r="AG11" i="44"/>
  <c r="AE12" i="44"/>
  <c r="AF12" i="44"/>
  <c r="AG12" i="44"/>
  <c r="AE13" i="44"/>
  <c r="AF13" i="44"/>
  <c r="AG13" i="44"/>
  <c r="AE14" i="44"/>
  <c r="AF14" i="44"/>
  <c r="AG14" i="44"/>
  <c r="AE15" i="44"/>
  <c r="AF15" i="44"/>
  <c r="AG15" i="44"/>
  <c r="AE16" i="44"/>
  <c r="AF16" i="44"/>
  <c r="AG16" i="44"/>
  <c r="AE17" i="44"/>
  <c r="AF17" i="44"/>
  <c r="AG17" i="44"/>
  <c r="AF10" i="44"/>
  <c r="AG10" i="44"/>
  <c r="AE10" i="44"/>
  <c r="Q19" i="44"/>
  <c r="R19" i="44"/>
  <c r="Q20" i="44"/>
  <c r="R20" i="44"/>
  <c r="Q21" i="44"/>
  <c r="R21" i="44"/>
  <c r="Q22" i="44"/>
  <c r="R22" i="44"/>
  <c r="Q23" i="44"/>
  <c r="R23" i="44"/>
  <c r="Q24" i="44"/>
  <c r="R24" i="44"/>
  <c r="Q25" i="44"/>
  <c r="R25" i="44"/>
  <c r="Q26" i="44"/>
  <c r="R26" i="44"/>
  <c r="O20" i="44"/>
  <c r="O21" i="44"/>
  <c r="O22" i="44"/>
  <c r="O23" i="44"/>
  <c r="O24" i="44"/>
  <c r="O25" i="44"/>
  <c r="O26" i="44"/>
  <c r="O19" i="44"/>
  <c r="Q11" i="44"/>
  <c r="R11" i="44"/>
  <c r="Q12" i="44"/>
  <c r="R12" i="44"/>
  <c r="Q13" i="44"/>
  <c r="R13" i="44"/>
  <c r="Q14" i="44"/>
  <c r="R14" i="44"/>
  <c r="Q15" i="44"/>
  <c r="R15" i="44"/>
  <c r="Q16" i="44"/>
  <c r="R16" i="44"/>
  <c r="Q17" i="44"/>
  <c r="R17" i="44"/>
  <c r="O11" i="44"/>
  <c r="O12" i="44"/>
  <c r="O13" i="44"/>
  <c r="O14" i="44"/>
  <c r="O15" i="44"/>
  <c r="O16" i="44"/>
  <c r="O17" i="44"/>
  <c r="Q10" i="44"/>
  <c r="R10" i="44"/>
  <c r="O10" i="44"/>
  <c r="T10" i="46"/>
  <c r="V10" i="46"/>
  <c r="T11" i="46"/>
  <c r="V11" i="46"/>
  <c r="T12" i="46"/>
  <c r="V12" i="46"/>
  <c r="T13" i="46"/>
  <c r="V13" i="46"/>
  <c r="T14" i="46"/>
  <c r="V14" i="46"/>
  <c r="T15" i="46"/>
  <c r="V15" i="46"/>
  <c r="T16" i="46"/>
  <c r="V16" i="46"/>
  <c r="T17" i="46"/>
  <c r="V17" i="46"/>
  <c r="T18" i="46"/>
  <c r="V18" i="46"/>
  <c r="T19" i="46"/>
  <c r="V19" i="46"/>
  <c r="T20" i="46"/>
  <c r="V20" i="46"/>
  <c r="T21" i="46"/>
  <c r="V21" i="46"/>
  <c r="T22" i="46"/>
  <c r="V22" i="46"/>
  <c r="T23" i="46"/>
  <c r="V23" i="46"/>
  <c r="T24" i="46"/>
  <c r="V24" i="46"/>
  <c r="T25" i="46"/>
  <c r="V25" i="46"/>
  <c r="T26" i="46"/>
  <c r="V26" i="46"/>
  <c r="T27" i="46"/>
  <c r="V27" i="46"/>
  <c r="T28" i="46"/>
  <c r="V28" i="46"/>
  <c r="T29" i="46"/>
  <c r="V29" i="46"/>
  <c r="T30" i="46"/>
  <c r="V30" i="46"/>
  <c r="T31" i="46"/>
  <c r="V31" i="46"/>
  <c r="T32" i="46"/>
  <c r="V32" i="46"/>
  <c r="T33" i="46"/>
  <c r="V33" i="46"/>
  <c r="T34" i="46"/>
  <c r="V34" i="46"/>
  <c r="M14" i="16"/>
  <c r="M15" i="16"/>
  <c r="M13" i="16"/>
  <c r="M42" i="16"/>
  <c r="C35" i="2" l="1"/>
  <c r="C34" i="2"/>
  <c r="C36" i="2"/>
  <c r="H24" i="48"/>
  <c r="AF36" i="2"/>
  <c r="AC36" i="2"/>
  <c r="S31" i="2"/>
  <c r="J25" i="2"/>
  <c r="L24" i="2"/>
  <c r="E29" i="2"/>
  <c r="R13" i="60"/>
  <c r="P13" i="60"/>
  <c r="AF27" i="2"/>
  <c r="AB33" i="2"/>
  <c r="S36" i="2"/>
  <c r="X24" i="48"/>
  <c r="AH24" i="48"/>
  <c r="AG15" i="51"/>
  <c r="AG17" i="51"/>
  <c r="AF15" i="51"/>
  <c r="AG16" i="51"/>
  <c r="AG22" i="51"/>
  <c r="AG20" i="51"/>
  <c r="AF18" i="51"/>
  <c r="AF16" i="51"/>
  <c r="AB19" i="2"/>
  <c r="E30" i="2"/>
  <c r="E22" i="2"/>
  <c r="E14" i="2"/>
  <c r="AF20" i="51"/>
  <c r="AC29" i="2"/>
  <c r="AC13" i="2"/>
  <c r="AF19" i="51"/>
  <c r="AI42" i="48"/>
  <c r="AG18" i="51"/>
  <c r="AF17" i="51"/>
  <c r="W26" i="48"/>
  <c r="AF29" i="2"/>
  <c r="H44" i="16"/>
  <c r="AF22" i="51"/>
  <c r="AG19" i="51"/>
  <c r="AG21" i="51"/>
  <c r="AF21" i="51"/>
  <c r="AG26" i="48"/>
  <c r="U24" i="48"/>
  <c r="AI44" i="48"/>
  <c r="S44" i="48"/>
  <c r="AI26" i="48"/>
  <c r="S42" i="48"/>
  <c r="AG44" i="48"/>
  <c r="AG42" i="48"/>
  <c r="U26" i="48"/>
  <c r="AG24" i="48"/>
  <c r="W24" i="48"/>
  <c r="L24" i="48"/>
  <c r="P26" i="48"/>
  <c r="K24" i="48"/>
  <c r="AH26" i="48"/>
  <c r="L18" i="2"/>
  <c r="J24" i="2"/>
  <c r="L23" i="2"/>
  <c r="J15" i="2"/>
  <c r="AB30" i="2"/>
  <c r="J14" i="2"/>
  <c r="S12" i="2"/>
  <c r="S34" i="2"/>
  <c r="L28" i="2"/>
  <c r="AB13" i="2"/>
  <c r="L22" i="2"/>
  <c r="S14" i="2"/>
  <c r="E12" i="2"/>
  <c r="J22" i="2"/>
  <c r="P74" i="16"/>
  <c r="S26" i="2"/>
  <c r="J13" i="2"/>
  <c r="AH73" i="16"/>
  <c r="L25" i="2"/>
  <c r="S24" i="2"/>
  <c r="L19" i="2"/>
  <c r="S18" i="2"/>
  <c r="AF13" i="2"/>
  <c r="J11" i="2"/>
  <c r="E31" i="2"/>
  <c r="E23" i="2"/>
  <c r="L36" i="2"/>
  <c r="AF30" i="2"/>
  <c r="AC25" i="2"/>
  <c r="AF20" i="2"/>
  <c r="W74" i="16"/>
  <c r="S27" i="2"/>
  <c r="J16" i="2"/>
  <c r="L15" i="2"/>
  <c r="AF12" i="2"/>
  <c r="AC11" i="2"/>
  <c r="J75" i="16"/>
  <c r="F73" i="16"/>
  <c r="J21" i="2"/>
  <c r="S20" i="2"/>
  <c r="E18" i="2"/>
  <c r="AC10" i="2"/>
  <c r="J44" i="16"/>
  <c r="AB28" i="2"/>
  <c r="L12" i="2"/>
  <c r="AI72" i="16"/>
  <c r="S30" i="2"/>
  <c r="AB27" i="2"/>
  <c r="AH75" i="16"/>
  <c r="E21" i="2"/>
  <c r="AB36" i="2"/>
  <c r="S35" i="2"/>
  <c r="AB31" i="2"/>
  <c r="AF21" i="2"/>
  <c r="L17" i="2"/>
  <c r="E36" i="2"/>
  <c r="AF26" i="2"/>
  <c r="C41" i="2"/>
  <c r="E13" i="2"/>
  <c r="AB34" i="2"/>
  <c r="J34" i="2"/>
  <c r="AF28" i="2"/>
  <c r="AB24" i="2"/>
  <c r="S11" i="2"/>
  <c r="J73" i="16"/>
  <c r="E20" i="2"/>
  <c r="L32" i="2"/>
  <c r="S13" i="2"/>
  <c r="AC32" i="2"/>
  <c r="AC16" i="2"/>
  <c r="C42" i="2"/>
  <c r="J27" i="2"/>
  <c r="AF19" i="2"/>
  <c r="L11" i="2"/>
  <c r="W75" i="16"/>
  <c r="AB35" i="2"/>
  <c r="J35" i="2"/>
  <c r="AC30" i="2"/>
  <c r="L27" i="2"/>
  <c r="S23" i="2"/>
  <c r="AB21" i="2"/>
  <c r="AC19" i="2"/>
  <c r="J19" i="2"/>
  <c r="S15" i="2"/>
  <c r="AC12" i="2"/>
  <c r="H73" i="16"/>
  <c r="L34" i="2"/>
  <c r="S33" i="2"/>
  <c r="L29" i="2"/>
  <c r="L13" i="2"/>
  <c r="AB12" i="2"/>
  <c r="AC24" i="2"/>
  <c r="AB29" i="2"/>
  <c r="J29" i="2"/>
  <c r="L20" i="2"/>
  <c r="L14" i="2"/>
  <c r="J12" i="2"/>
  <c r="U44" i="16"/>
  <c r="C40" i="2"/>
  <c r="S28" i="2"/>
  <c r="L26" i="2"/>
  <c r="AC22" i="2"/>
  <c r="AB20" i="2"/>
  <c r="J20" i="2"/>
  <c r="AB32" i="2"/>
  <c r="AF31" i="2"/>
  <c r="J23" i="2"/>
  <c r="S21" i="2"/>
  <c r="AB14" i="2"/>
  <c r="AF11" i="2"/>
  <c r="F44" i="16"/>
  <c r="F74" i="16"/>
  <c r="AF18" i="2"/>
  <c r="AC28" i="2"/>
  <c r="S19" i="2"/>
  <c r="AB17" i="2"/>
  <c r="J17" i="2"/>
  <c r="S16" i="2"/>
  <c r="E25" i="2"/>
  <c r="AF34" i="2"/>
  <c r="J32" i="2"/>
  <c r="J30" i="2"/>
  <c r="AC27" i="2"/>
  <c r="AB25" i="2"/>
  <c r="AB22" i="2"/>
  <c r="W44" i="16"/>
  <c r="E19" i="2"/>
  <c r="L31" i="2"/>
  <c r="E16" i="2"/>
  <c r="P44" i="16"/>
  <c r="J74" i="16"/>
  <c r="J31" i="2"/>
  <c r="S29" i="2"/>
  <c r="AB11" i="2"/>
  <c r="AC35" i="2"/>
  <c r="AF22" i="2"/>
  <c r="AF14" i="2"/>
  <c r="U75" i="16"/>
  <c r="H74" i="16"/>
  <c r="U74" i="16"/>
  <c r="AC33" i="2"/>
  <c r="L33" i="2"/>
  <c r="AB18" i="2"/>
  <c r="J18" i="2"/>
  <c r="S17" i="2"/>
  <c r="AB15" i="2"/>
  <c r="P73" i="16"/>
  <c r="L35" i="2"/>
  <c r="AC21" i="2"/>
  <c r="L21" i="2"/>
  <c r="AC20" i="2"/>
  <c r="AI44" i="16"/>
  <c r="AH43" i="16"/>
  <c r="AH72" i="16"/>
  <c r="J33" i="2"/>
  <c r="S32" i="2"/>
  <c r="L30" i="2"/>
  <c r="AB26" i="2"/>
  <c r="J26" i="2"/>
  <c r="S25" i="2"/>
  <c r="AB23" i="2"/>
  <c r="S22" i="2"/>
  <c r="AF10" i="2"/>
  <c r="AI43" i="16"/>
  <c r="P75" i="16"/>
  <c r="AI74" i="16"/>
  <c r="AH74" i="16"/>
  <c r="W73" i="16"/>
  <c r="F75" i="16"/>
  <c r="AI75" i="16"/>
  <c r="U73" i="16"/>
  <c r="H75" i="16"/>
  <c r="AI73" i="16"/>
  <c r="AH44" i="16"/>
  <c r="E24" i="2"/>
  <c r="AC17" i="2"/>
  <c r="AC14" i="2"/>
  <c r="AF35" i="2"/>
  <c r="AF33" i="2"/>
  <c r="AF25" i="2"/>
  <c r="AF17" i="2"/>
  <c r="AF32" i="2"/>
  <c r="AF24" i="2"/>
  <c r="AF16" i="2"/>
  <c r="AC34" i="2"/>
  <c r="AC26" i="2"/>
  <c r="AF23" i="2"/>
  <c r="AC18" i="2"/>
  <c r="AF15" i="2"/>
  <c r="J36" i="2"/>
  <c r="J28" i="2"/>
  <c r="AC31" i="2"/>
  <c r="AC23" i="2"/>
  <c r="AB16" i="2"/>
  <c r="L16" i="2"/>
  <c r="AC15" i="2"/>
  <c r="E33" i="2"/>
  <c r="E32" i="2"/>
  <c r="E27" i="2"/>
  <c r="E26" i="2"/>
  <c r="E34" i="2"/>
  <c r="E28" i="2"/>
  <c r="E15" i="2"/>
  <c r="E11" i="2"/>
  <c r="E17" i="2"/>
  <c r="N11" i="60"/>
  <c r="AA118" i="51"/>
  <c r="AA117" i="51"/>
  <c r="AA116" i="51"/>
  <c r="AA115" i="51"/>
  <c r="AA114" i="51"/>
  <c r="AA113" i="51"/>
  <c r="AA112" i="51"/>
  <c r="AA111" i="51"/>
  <c r="AA110" i="51"/>
  <c r="AA109" i="51"/>
  <c r="AA107" i="51"/>
  <c r="AA106" i="51"/>
  <c r="AA105" i="51"/>
  <c r="AA104" i="51"/>
  <c r="AA103" i="51"/>
  <c r="AA102" i="51"/>
  <c r="AA101" i="51"/>
  <c r="AA100" i="51"/>
  <c r="AA99" i="51"/>
  <c r="AA98" i="51"/>
  <c r="AA96" i="51"/>
  <c r="AA95" i="51"/>
  <c r="AA94" i="51"/>
  <c r="AA93" i="51"/>
  <c r="AA92" i="51"/>
  <c r="AA91" i="51"/>
  <c r="AA90" i="51"/>
  <c r="AA89" i="51"/>
  <c r="AA88" i="51"/>
  <c r="AA87" i="51"/>
  <c r="AA85" i="51"/>
  <c r="AA84" i="51"/>
  <c r="AA83" i="51"/>
  <c r="AA82" i="51"/>
  <c r="AA81" i="51"/>
  <c r="AA80" i="51"/>
  <c r="AA79" i="51"/>
  <c r="AA78" i="51"/>
  <c r="AA77" i="51"/>
  <c r="AA76" i="51"/>
  <c r="AA74" i="51"/>
  <c r="AA73" i="51"/>
  <c r="AA72" i="51"/>
  <c r="AA71" i="51"/>
  <c r="AA70" i="51"/>
  <c r="AA69" i="51"/>
  <c r="AA68" i="51"/>
  <c r="AA67" i="51"/>
  <c r="AA66" i="51"/>
  <c r="AA65" i="51"/>
  <c r="AA63" i="51"/>
  <c r="AA62" i="51"/>
  <c r="AA61" i="51"/>
  <c r="AA60" i="51"/>
  <c r="AA59" i="51"/>
  <c r="AA58" i="51"/>
  <c r="AA57" i="51"/>
  <c r="AA56" i="51"/>
  <c r="AA55" i="51"/>
  <c r="AA54" i="51"/>
  <c r="AA39" i="51"/>
  <c r="AA29" i="51"/>
  <c r="AA28" i="51"/>
  <c r="AA27" i="51"/>
  <c r="AA26" i="51"/>
  <c r="AA25" i="51"/>
  <c r="AA24" i="51"/>
  <c r="AA14" i="51"/>
  <c r="AA13" i="51"/>
  <c r="AA12" i="51"/>
  <c r="AA11" i="51"/>
  <c r="AA10" i="51"/>
  <c r="AA9" i="51"/>
  <c r="AB118" i="51"/>
  <c r="AB117" i="51"/>
  <c r="AB116" i="51"/>
  <c r="AB115" i="51"/>
  <c r="AB114" i="51"/>
  <c r="AB113" i="51"/>
  <c r="AB112" i="51"/>
  <c r="AB111" i="51"/>
  <c r="AB110" i="51"/>
  <c r="AB109" i="51"/>
  <c r="AB107" i="51"/>
  <c r="AB106" i="51"/>
  <c r="AB105" i="51"/>
  <c r="AB104" i="51"/>
  <c r="AB103" i="51"/>
  <c r="AB102" i="51"/>
  <c r="AB101" i="51"/>
  <c r="AB100" i="51"/>
  <c r="AB99" i="51"/>
  <c r="AB98" i="51"/>
  <c r="AB96" i="51"/>
  <c r="AB95" i="51"/>
  <c r="AB94" i="51"/>
  <c r="AB93" i="51"/>
  <c r="AB92" i="51"/>
  <c r="AB91" i="51"/>
  <c r="AB90" i="51"/>
  <c r="AB89" i="51"/>
  <c r="AB88" i="51"/>
  <c r="AB87" i="51"/>
  <c r="AB85" i="51"/>
  <c r="AB84" i="51"/>
  <c r="AB83" i="51"/>
  <c r="AB82" i="51"/>
  <c r="AB81" i="51"/>
  <c r="AB80" i="51"/>
  <c r="AB79" i="51"/>
  <c r="AB78" i="51"/>
  <c r="AB77" i="51"/>
  <c r="AB76" i="51"/>
  <c r="AB74" i="51"/>
  <c r="AB73" i="51"/>
  <c r="AB72" i="51"/>
  <c r="AB71" i="51"/>
  <c r="AB70" i="51"/>
  <c r="AB69" i="51"/>
  <c r="AB68" i="51"/>
  <c r="AB67" i="51"/>
  <c r="AB66" i="51"/>
  <c r="AB65" i="51"/>
  <c r="AB63" i="51"/>
  <c r="AB62" i="51"/>
  <c r="AB61" i="51"/>
  <c r="AB60" i="51"/>
  <c r="AB59" i="51"/>
  <c r="AB58" i="51"/>
  <c r="AB57" i="51"/>
  <c r="AB56" i="51"/>
  <c r="AB55" i="51"/>
  <c r="AB54" i="51"/>
  <c r="AB39" i="51"/>
  <c r="AB29" i="51"/>
  <c r="AB28" i="51"/>
  <c r="AB27" i="51"/>
  <c r="AB26" i="51"/>
  <c r="AB25" i="51"/>
  <c r="AB24" i="51"/>
  <c r="AB14" i="51"/>
  <c r="AB13" i="51"/>
  <c r="AB12" i="51"/>
  <c r="AB11" i="51"/>
  <c r="AB10" i="51"/>
  <c r="AB9" i="51"/>
  <c r="AA156" i="50"/>
  <c r="AA155" i="50"/>
  <c r="AA154" i="50"/>
  <c r="AA153" i="50"/>
  <c r="AA152" i="50"/>
  <c r="AA151" i="50"/>
  <c r="AA150" i="50"/>
  <c r="AA149" i="50"/>
  <c r="AA148" i="50"/>
  <c r="AA147" i="50"/>
  <c r="AA146" i="50"/>
  <c r="AA145" i="50"/>
  <c r="AA144" i="50"/>
  <c r="AA143" i="50"/>
  <c r="AA142" i="50"/>
  <c r="AA141" i="50"/>
  <c r="AA140" i="50"/>
  <c r="AA139" i="50"/>
  <c r="AA138" i="50"/>
  <c r="AA137" i="50"/>
  <c r="AA136" i="50"/>
  <c r="AA135" i="50"/>
  <c r="AA134" i="50"/>
  <c r="AA133" i="50"/>
  <c r="AA132" i="50"/>
  <c r="AA131" i="50"/>
  <c r="AA130" i="50"/>
  <c r="AA129" i="50"/>
  <c r="AA128" i="50"/>
  <c r="AA127" i="50"/>
  <c r="AA126" i="50"/>
  <c r="AA125" i="50"/>
  <c r="AA124" i="50"/>
  <c r="AA123" i="50"/>
  <c r="AA122" i="50"/>
  <c r="AA121" i="50"/>
  <c r="AA120" i="50"/>
  <c r="AA119" i="50"/>
  <c r="AA118" i="50"/>
  <c r="AA117" i="50"/>
  <c r="AA116" i="50"/>
  <c r="AA115" i="50"/>
  <c r="AA114" i="50"/>
  <c r="AA113" i="50"/>
  <c r="AA112" i="50"/>
  <c r="AA111" i="50"/>
  <c r="AA110" i="50"/>
  <c r="AA109" i="50"/>
  <c r="AA108" i="50"/>
  <c r="AA107" i="50"/>
  <c r="AA106" i="50"/>
  <c r="AA105" i="50"/>
  <c r="AA104" i="50"/>
  <c r="AA103" i="50"/>
  <c r="AA102" i="50"/>
  <c r="AA101" i="50"/>
  <c r="AA100" i="50"/>
  <c r="AA99" i="50"/>
  <c r="AA98" i="50"/>
  <c r="AA97" i="50"/>
  <c r="AA96" i="50"/>
  <c r="AA95" i="50"/>
  <c r="AA94" i="50"/>
  <c r="AA93" i="50"/>
  <c r="AA92" i="50"/>
  <c r="AA91" i="50"/>
  <c r="AA90" i="50"/>
  <c r="AA89" i="50"/>
  <c r="AA88" i="50"/>
  <c r="AA87" i="50"/>
  <c r="AA86" i="50"/>
  <c r="AA85" i="50"/>
  <c r="AA84" i="50"/>
  <c r="AA83" i="50"/>
  <c r="AA82" i="50"/>
  <c r="AA81" i="50"/>
  <c r="AA80" i="50"/>
  <c r="AA79" i="50"/>
  <c r="AA78" i="50"/>
  <c r="AA77" i="50"/>
  <c r="AA76" i="50"/>
  <c r="AA75" i="50"/>
  <c r="AA74" i="50"/>
  <c r="AA73" i="50"/>
  <c r="AA72" i="50"/>
  <c r="AA71" i="50"/>
  <c r="AA70" i="50"/>
  <c r="AA69" i="50"/>
  <c r="AA68" i="50"/>
  <c r="AA67" i="50"/>
  <c r="AA66" i="50"/>
  <c r="AA65" i="50"/>
  <c r="AA64" i="50"/>
  <c r="AA63" i="50"/>
  <c r="AA62" i="50"/>
  <c r="AA61" i="50"/>
  <c r="AA60" i="50"/>
  <c r="AA59" i="50"/>
  <c r="AA58" i="50"/>
  <c r="AA57" i="50"/>
  <c r="AA56" i="50"/>
  <c r="AA55" i="50"/>
  <c r="AA54" i="50"/>
  <c r="AA53" i="50"/>
  <c r="AA52" i="50"/>
  <c r="AA51" i="50"/>
  <c r="AA50" i="50"/>
  <c r="AA49" i="50"/>
  <c r="AA48" i="50"/>
  <c r="AA47" i="50"/>
  <c r="AA46" i="50"/>
  <c r="AA45" i="50"/>
  <c r="AA43" i="50"/>
  <c r="AA42" i="50"/>
  <c r="AA41" i="50"/>
  <c r="AA40" i="50"/>
  <c r="AA39" i="50"/>
  <c r="AA38" i="50"/>
  <c r="AA37" i="50"/>
  <c r="AA36" i="50"/>
  <c r="AA35" i="50"/>
  <c r="AA34" i="50"/>
  <c r="AA33" i="50"/>
  <c r="AA32" i="50"/>
  <c r="AA31" i="50"/>
  <c r="AA30" i="50"/>
  <c r="AA29" i="50"/>
  <c r="AA28" i="50"/>
  <c r="AA26" i="50"/>
  <c r="AA25" i="50"/>
  <c r="AA24" i="50"/>
  <c r="AA23" i="50"/>
  <c r="AA22" i="50"/>
  <c r="AA21" i="50"/>
  <c r="AA20" i="50"/>
  <c r="AA19" i="50"/>
  <c r="AA18" i="50"/>
  <c r="AA17" i="50"/>
  <c r="AA16" i="50"/>
  <c r="AA15" i="50"/>
  <c r="AA14" i="50"/>
  <c r="AA13" i="50"/>
  <c r="AA12" i="50"/>
  <c r="AA11" i="50"/>
  <c r="AF151" i="48"/>
  <c r="AF150" i="48"/>
  <c r="AF149" i="48"/>
  <c r="AF148" i="48"/>
  <c r="AF147" i="48"/>
  <c r="AF146" i="48"/>
  <c r="AF145" i="48"/>
  <c r="AF144" i="48"/>
  <c r="AF143" i="48"/>
  <c r="AF142" i="48"/>
  <c r="AF141" i="48"/>
  <c r="AF140" i="48"/>
  <c r="AF139" i="48"/>
  <c r="AF138" i="48"/>
  <c r="AF137" i="48"/>
  <c r="AF136" i="48"/>
  <c r="AF135" i="48"/>
  <c r="AF134" i="48"/>
  <c r="AF133" i="48"/>
  <c r="AF132" i="48"/>
  <c r="AF131" i="48"/>
  <c r="AF130" i="48"/>
  <c r="AF129" i="48"/>
  <c r="AF128" i="48"/>
  <c r="AF127" i="48"/>
  <c r="AF126" i="48"/>
  <c r="AF125" i="48"/>
  <c r="AF124" i="48"/>
  <c r="AF123" i="48"/>
  <c r="AF122" i="48"/>
  <c r="AF121" i="48"/>
  <c r="AF120" i="48"/>
  <c r="AF119" i="48"/>
  <c r="AF118" i="48"/>
  <c r="AF117" i="48"/>
  <c r="AF116" i="48"/>
  <c r="AF115" i="48"/>
  <c r="AF114" i="48"/>
  <c r="AF113" i="48"/>
  <c r="AF112" i="48"/>
  <c r="AF111" i="48"/>
  <c r="AF110" i="48"/>
  <c r="AF109" i="48"/>
  <c r="AF108" i="48"/>
  <c r="AF107" i="48"/>
  <c r="AF106" i="48"/>
  <c r="AF105" i="48"/>
  <c r="AF104" i="48"/>
  <c r="AF103" i="48"/>
  <c r="AF102" i="48"/>
  <c r="AF101" i="48"/>
  <c r="AF100" i="48"/>
  <c r="AF99" i="48"/>
  <c r="AF98" i="48"/>
  <c r="AF97" i="48"/>
  <c r="AF96" i="48"/>
  <c r="AF95" i="48"/>
  <c r="AF94" i="48"/>
  <c r="AF93" i="48"/>
  <c r="AF92" i="48"/>
  <c r="AF91" i="48"/>
  <c r="AF90" i="48"/>
  <c r="AF89" i="48"/>
  <c r="AF88" i="48"/>
  <c r="AF87" i="48"/>
  <c r="AF86" i="48"/>
  <c r="AF85" i="48"/>
  <c r="AF84" i="48"/>
  <c r="AF83" i="48"/>
  <c r="AF82" i="48"/>
  <c r="AF81" i="48"/>
  <c r="AF80" i="48"/>
  <c r="AF79" i="48"/>
  <c r="AF78" i="48"/>
  <c r="AF77" i="48"/>
  <c r="AF76" i="48"/>
  <c r="AF75" i="48"/>
  <c r="AF74" i="48"/>
  <c r="AF73" i="48"/>
  <c r="AF72" i="48"/>
  <c r="AF71" i="48"/>
  <c r="AF70" i="48"/>
  <c r="AF69" i="48"/>
  <c r="AF68" i="48"/>
  <c r="AF67" i="48"/>
  <c r="AF66" i="48"/>
  <c r="AF65" i="48"/>
  <c r="AF64" i="48"/>
  <c r="AF63" i="48"/>
  <c r="AF62" i="48"/>
  <c r="AF60" i="48"/>
  <c r="AF59" i="48"/>
  <c r="AF58" i="48"/>
  <c r="AF57" i="48"/>
  <c r="AF56" i="48"/>
  <c r="AF55" i="48"/>
  <c r="AF54" i="48"/>
  <c r="AF53" i="48"/>
  <c r="AF52" i="48"/>
  <c r="AF51" i="48"/>
  <c r="AF50" i="48"/>
  <c r="AF49" i="48"/>
  <c r="AF48" i="48"/>
  <c r="AF47" i="48"/>
  <c r="AF46" i="48"/>
  <c r="AF41" i="48"/>
  <c r="AF40" i="48"/>
  <c r="AF39" i="48"/>
  <c r="AF38" i="48"/>
  <c r="AF37" i="48"/>
  <c r="AF36" i="48"/>
  <c r="AF35" i="48"/>
  <c r="AF34" i="48"/>
  <c r="AF33" i="48"/>
  <c r="AF32" i="48"/>
  <c r="AF31" i="48"/>
  <c r="AF30" i="48"/>
  <c r="AF29" i="48"/>
  <c r="AF28" i="48"/>
  <c r="AF23" i="48"/>
  <c r="AF22" i="48"/>
  <c r="AF21" i="48"/>
  <c r="AF20" i="48"/>
  <c r="AF19" i="48"/>
  <c r="AF18" i="48"/>
  <c r="AF17" i="48"/>
  <c r="AF16" i="48"/>
  <c r="AF15" i="48"/>
  <c r="AF14" i="48"/>
  <c r="AF13" i="48"/>
  <c r="AF12" i="48"/>
  <c r="AF11" i="48"/>
  <c r="AF10" i="48"/>
  <c r="AK30" i="45"/>
  <c r="AK29" i="45"/>
  <c r="AK28" i="45"/>
  <c r="AK27" i="45"/>
  <c r="AK26" i="45"/>
  <c r="AK25" i="45"/>
  <c r="AK23" i="45"/>
  <c r="AK22" i="45"/>
  <c r="AK21" i="45"/>
  <c r="AK20" i="45"/>
  <c r="AK19" i="45"/>
  <c r="AK18" i="45"/>
  <c r="AK16" i="45"/>
  <c r="AK15" i="45"/>
  <c r="AK14" i="45"/>
  <c r="AK13" i="45"/>
  <c r="AK12" i="45"/>
  <c r="AK11" i="45"/>
  <c r="AG35" i="44"/>
  <c r="AG34" i="44"/>
  <c r="AG33" i="44"/>
  <c r="AG32" i="44"/>
  <c r="AG31" i="44"/>
  <c r="AG30" i="44"/>
  <c r="AG29" i="44"/>
  <c r="AG28" i="44"/>
  <c r="AG26" i="44"/>
  <c r="AG25" i="44"/>
  <c r="AG24" i="44"/>
  <c r="AG23" i="44"/>
  <c r="AG22" i="44"/>
  <c r="AG21" i="44"/>
  <c r="AG20" i="44"/>
  <c r="AG19" i="44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0" i="16"/>
  <c r="AG133" i="6"/>
  <c r="AG132" i="6"/>
  <c r="AG131" i="6"/>
  <c r="AG130" i="6"/>
  <c r="AG128" i="6"/>
  <c r="AG127" i="6"/>
  <c r="AG126" i="6"/>
  <c r="AG125" i="6"/>
  <c r="AG123" i="6"/>
  <c r="AG122" i="6"/>
  <c r="AG121" i="6"/>
  <c r="AG120" i="6"/>
  <c r="AG118" i="6"/>
  <c r="AG117" i="6"/>
  <c r="AG116" i="6"/>
  <c r="AG115" i="6"/>
  <c r="AG113" i="6"/>
  <c r="AG112" i="6"/>
  <c r="AG111" i="6"/>
  <c r="AG110" i="6"/>
  <c r="AG108" i="6"/>
  <c r="AG107" i="6"/>
  <c r="AG106" i="6"/>
  <c r="AG105" i="6"/>
  <c r="AG103" i="6"/>
  <c r="AG102" i="6"/>
  <c r="AG101" i="6"/>
  <c r="AG100" i="6"/>
  <c r="AG98" i="6"/>
  <c r="AG97" i="6"/>
  <c r="AG96" i="6"/>
  <c r="AG95" i="6"/>
  <c r="AG93" i="6"/>
  <c r="AG92" i="6"/>
  <c r="AG91" i="6"/>
  <c r="AG90" i="6"/>
  <c r="AG88" i="6"/>
  <c r="AG87" i="6"/>
  <c r="AG86" i="6"/>
  <c r="AG85" i="6"/>
  <c r="AG83" i="6"/>
  <c r="AG82" i="6"/>
  <c r="AG81" i="6"/>
  <c r="AG80" i="6"/>
  <c r="AG78" i="6"/>
  <c r="AG77" i="6"/>
  <c r="AG76" i="6"/>
  <c r="AG75" i="6"/>
  <c r="AG73" i="6"/>
  <c r="AG72" i="6"/>
  <c r="AG71" i="6"/>
  <c r="AG70" i="6"/>
  <c r="AG68" i="6"/>
  <c r="AG67" i="6"/>
  <c r="AG66" i="6"/>
  <c r="AG65" i="6"/>
  <c r="AG63" i="6"/>
  <c r="AG62" i="6"/>
  <c r="AG61" i="6"/>
  <c r="AG60" i="6"/>
  <c r="AG58" i="6"/>
  <c r="AG57" i="6"/>
  <c r="AG56" i="6"/>
  <c r="AG55" i="6"/>
  <c r="AG53" i="6"/>
  <c r="AG52" i="6"/>
  <c r="AG51" i="6"/>
  <c r="AG50" i="6"/>
  <c r="AG48" i="6"/>
  <c r="AG47" i="6"/>
  <c r="AG46" i="6"/>
  <c r="AG45" i="6"/>
  <c r="AG43" i="6"/>
  <c r="AG42" i="6"/>
  <c r="AG41" i="6"/>
  <c r="AG40" i="6"/>
  <c r="AG38" i="6"/>
  <c r="AG37" i="6"/>
  <c r="AG36" i="6"/>
  <c r="AG35" i="6"/>
  <c r="AG33" i="6"/>
  <c r="AG32" i="6"/>
  <c r="AG31" i="6"/>
  <c r="AG30" i="6"/>
  <c r="AG28" i="6"/>
  <c r="AG27" i="6"/>
  <c r="AG26" i="6"/>
  <c r="AG25" i="6"/>
  <c r="AG23" i="6"/>
  <c r="AG22" i="6"/>
  <c r="AG21" i="6"/>
  <c r="AG20" i="6"/>
  <c r="AG18" i="6"/>
  <c r="AG17" i="6"/>
  <c r="AG16" i="6"/>
  <c r="AG15" i="6"/>
  <c r="AG13" i="6"/>
  <c r="AG12" i="6"/>
  <c r="AG11" i="6"/>
  <c r="AG10" i="6"/>
  <c r="AJ30" i="45"/>
  <c r="AJ29" i="45"/>
  <c r="AJ28" i="45"/>
  <c r="AJ27" i="45"/>
  <c r="AJ26" i="45"/>
  <c r="AJ25" i="45"/>
  <c r="AJ23" i="45"/>
  <c r="AJ22" i="45"/>
  <c r="AJ21" i="45"/>
  <c r="AJ20" i="45"/>
  <c r="AJ19" i="45"/>
  <c r="AJ18" i="45"/>
  <c r="AJ16" i="45"/>
  <c r="AJ15" i="45"/>
  <c r="AJ14" i="45"/>
  <c r="AJ13" i="45"/>
  <c r="AJ12" i="45"/>
  <c r="AJ11" i="45"/>
  <c r="AF35" i="44"/>
  <c r="AF34" i="44"/>
  <c r="AF33" i="44"/>
  <c r="AF32" i="44"/>
  <c r="AF31" i="44"/>
  <c r="AF30" i="44"/>
  <c r="AF29" i="44"/>
  <c r="AF28" i="44"/>
  <c r="AF26" i="44"/>
  <c r="AF25" i="44"/>
  <c r="AF24" i="44"/>
  <c r="AF23" i="44"/>
  <c r="AF22" i="44"/>
  <c r="AF21" i="44"/>
  <c r="AF20" i="44"/>
  <c r="AF19" i="44"/>
  <c r="AC71" i="16"/>
  <c r="AC70" i="16"/>
  <c r="AC69" i="16"/>
  <c r="AC68" i="16"/>
  <c r="AC67" i="16"/>
  <c r="AC66" i="16"/>
  <c r="AC65" i="16"/>
  <c r="AC64" i="16"/>
  <c r="AC63" i="16"/>
  <c r="AC62" i="16"/>
  <c r="AC61" i="16"/>
  <c r="AC60" i="16"/>
  <c r="AC59" i="16"/>
  <c r="AC58" i="16"/>
  <c r="AC57" i="16"/>
  <c r="AC56" i="16"/>
  <c r="AC55" i="16"/>
  <c r="AC54" i="16"/>
  <c r="AC53" i="16"/>
  <c r="AC52" i="16"/>
  <c r="AC51" i="16"/>
  <c r="AC50" i="16"/>
  <c r="AC49" i="16"/>
  <c r="AC48" i="16"/>
  <c r="AC47" i="16"/>
  <c r="AC42" i="16"/>
  <c r="AC41" i="16"/>
  <c r="AC40" i="16"/>
  <c r="AC39" i="16"/>
  <c r="AC38" i="16"/>
  <c r="AC37" i="16"/>
  <c r="AC36" i="16"/>
  <c r="AC35" i="16"/>
  <c r="AC34" i="16"/>
  <c r="AC33" i="16"/>
  <c r="AC32" i="16"/>
  <c r="AC31" i="16"/>
  <c r="AC30" i="16"/>
  <c r="AC29" i="16"/>
  <c r="AC28" i="16"/>
  <c r="AC27" i="16"/>
  <c r="AC26" i="16"/>
  <c r="AC25" i="16"/>
  <c r="AC24" i="16"/>
  <c r="AC23" i="16"/>
  <c r="AC22" i="16"/>
  <c r="AC21" i="16"/>
  <c r="AC20" i="16"/>
  <c r="AC19" i="16"/>
  <c r="AC18" i="16"/>
  <c r="AC17" i="16"/>
  <c r="AC16" i="16"/>
  <c r="AC10" i="16"/>
  <c r="AF133" i="6"/>
  <c r="AF132" i="6"/>
  <c r="AF131" i="6"/>
  <c r="AF130" i="6"/>
  <c r="AF128" i="6"/>
  <c r="AF127" i="6"/>
  <c r="AF126" i="6"/>
  <c r="AF125" i="6"/>
  <c r="AF123" i="6"/>
  <c r="AF122" i="6"/>
  <c r="AF121" i="6"/>
  <c r="AF120" i="6"/>
  <c r="AF118" i="6"/>
  <c r="AF117" i="6"/>
  <c r="AF116" i="6"/>
  <c r="AF115" i="6"/>
  <c r="AF113" i="6"/>
  <c r="AF112" i="6"/>
  <c r="AF111" i="6"/>
  <c r="AF110" i="6"/>
  <c r="AF108" i="6"/>
  <c r="AF107" i="6"/>
  <c r="AF106" i="6"/>
  <c r="AF105" i="6"/>
  <c r="AF103" i="6"/>
  <c r="AF102" i="6"/>
  <c r="AF101" i="6"/>
  <c r="AF100" i="6"/>
  <c r="AF98" i="6"/>
  <c r="AF97" i="6"/>
  <c r="AF96" i="6"/>
  <c r="AF95" i="6"/>
  <c r="AF93" i="6"/>
  <c r="AF92" i="6"/>
  <c r="AF91" i="6"/>
  <c r="AF90" i="6"/>
  <c r="AF88" i="6"/>
  <c r="AF87" i="6"/>
  <c r="AF86" i="6"/>
  <c r="AF85" i="6"/>
  <c r="AF83" i="6"/>
  <c r="AF82" i="6"/>
  <c r="AF81" i="6"/>
  <c r="AF80" i="6"/>
  <c r="AF78" i="6"/>
  <c r="AF77" i="6"/>
  <c r="AF76" i="6"/>
  <c r="AF75" i="6"/>
  <c r="AF73" i="6"/>
  <c r="AF72" i="6"/>
  <c r="AF71" i="6"/>
  <c r="AF70" i="6"/>
  <c r="AF68" i="6"/>
  <c r="AF67" i="6"/>
  <c r="AF66" i="6"/>
  <c r="AF65" i="6"/>
  <c r="AF63" i="6"/>
  <c r="AF62" i="6"/>
  <c r="AF61" i="6"/>
  <c r="AF60" i="6"/>
  <c r="AF58" i="6"/>
  <c r="AF57" i="6"/>
  <c r="AF56" i="6"/>
  <c r="AF55" i="6"/>
  <c r="AF53" i="6"/>
  <c r="AF52" i="6"/>
  <c r="AF51" i="6"/>
  <c r="AF50" i="6"/>
  <c r="AF48" i="6"/>
  <c r="AF47" i="6"/>
  <c r="AF46" i="6"/>
  <c r="AF45" i="6"/>
  <c r="AF43" i="6"/>
  <c r="AF42" i="6"/>
  <c r="AF41" i="6"/>
  <c r="AF40" i="6"/>
  <c r="AF38" i="6"/>
  <c r="AF37" i="6"/>
  <c r="AF36" i="6"/>
  <c r="AF35" i="6"/>
  <c r="AF33" i="6"/>
  <c r="AF32" i="6"/>
  <c r="AF31" i="6"/>
  <c r="AF30" i="6"/>
  <c r="AF28" i="6"/>
  <c r="AF27" i="6"/>
  <c r="AF26" i="6"/>
  <c r="AF25" i="6"/>
  <c r="AF23" i="6"/>
  <c r="AF22" i="6"/>
  <c r="AF21" i="6"/>
  <c r="AF20" i="6"/>
  <c r="AF18" i="6"/>
  <c r="AF17" i="6"/>
  <c r="AF16" i="6"/>
  <c r="AF15" i="6"/>
  <c r="AF13" i="6"/>
  <c r="AF12" i="6"/>
  <c r="AF11" i="6"/>
  <c r="AF10" i="6"/>
  <c r="Y156" i="50"/>
  <c r="Y155" i="50"/>
  <c r="Y154" i="50"/>
  <c r="Y153" i="50"/>
  <c r="Y152" i="50"/>
  <c r="Y151" i="50"/>
  <c r="Y150" i="50"/>
  <c r="Y149" i="50"/>
  <c r="Y148" i="50"/>
  <c r="Y147" i="50"/>
  <c r="Y146" i="50"/>
  <c r="Y145" i="50"/>
  <c r="Y144" i="50"/>
  <c r="Y143" i="50"/>
  <c r="Y142" i="50"/>
  <c r="Y141" i="50"/>
  <c r="Y140" i="50"/>
  <c r="Y139" i="50"/>
  <c r="Y138" i="50"/>
  <c r="Y137" i="50"/>
  <c r="Y136" i="50"/>
  <c r="Y135" i="50"/>
  <c r="Y134" i="50"/>
  <c r="Y133" i="50"/>
  <c r="Y132" i="50"/>
  <c r="Y131" i="50"/>
  <c r="Y130" i="50"/>
  <c r="Y129" i="50"/>
  <c r="Y128" i="50"/>
  <c r="Y127" i="50"/>
  <c r="Y126" i="50"/>
  <c r="Y125" i="50"/>
  <c r="Y124" i="50"/>
  <c r="Y123" i="50"/>
  <c r="Y122" i="50"/>
  <c r="Y121" i="50"/>
  <c r="Y120" i="50"/>
  <c r="Y119" i="50"/>
  <c r="Y118" i="50"/>
  <c r="Y117" i="50"/>
  <c r="Y116" i="50"/>
  <c r="Y115" i="50"/>
  <c r="Y114" i="50"/>
  <c r="Y113" i="50"/>
  <c r="Y112" i="50"/>
  <c r="Y111" i="50"/>
  <c r="Y110" i="50"/>
  <c r="Y109" i="50"/>
  <c r="Y108" i="50"/>
  <c r="Y107" i="50"/>
  <c r="Y106" i="50"/>
  <c r="Y105" i="50"/>
  <c r="Y104" i="50"/>
  <c r="Y103" i="50"/>
  <c r="Y102" i="50"/>
  <c r="Y101" i="50"/>
  <c r="Y100" i="50"/>
  <c r="Y99" i="50"/>
  <c r="Y98" i="50"/>
  <c r="Y97" i="50"/>
  <c r="Y96" i="50"/>
  <c r="Y95" i="50"/>
  <c r="Y94" i="50"/>
  <c r="Y93" i="50"/>
  <c r="Y92" i="50"/>
  <c r="Y91" i="50"/>
  <c r="Y90" i="50"/>
  <c r="Y89" i="50"/>
  <c r="Y88" i="50"/>
  <c r="Y87" i="50"/>
  <c r="Y86" i="50"/>
  <c r="Y85" i="50"/>
  <c r="Y84" i="50"/>
  <c r="Y83" i="50"/>
  <c r="Y82" i="50"/>
  <c r="Y81" i="50"/>
  <c r="Y80" i="50"/>
  <c r="Y79" i="50"/>
  <c r="Y78" i="50"/>
  <c r="Y77" i="50"/>
  <c r="Y76" i="50"/>
  <c r="Y75" i="50"/>
  <c r="Y74" i="50"/>
  <c r="Y73" i="50"/>
  <c r="Y72" i="50"/>
  <c r="Y71" i="50"/>
  <c r="Y70" i="50"/>
  <c r="Y69" i="50"/>
  <c r="Y68" i="50"/>
  <c r="Y67" i="50"/>
  <c r="Y66" i="50"/>
  <c r="Y65" i="50"/>
  <c r="Y64" i="50"/>
  <c r="Y63" i="50"/>
  <c r="Y62" i="50"/>
  <c r="Y61" i="50"/>
  <c r="Y60" i="50"/>
  <c r="Y59" i="50"/>
  <c r="Y58" i="50"/>
  <c r="Y57" i="50"/>
  <c r="Y56" i="50"/>
  <c r="Y55" i="50"/>
  <c r="Y54" i="50"/>
  <c r="Y53" i="50"/>
  <c r="Y52" i="50"/>
  <c r="Y51" i="50"/>
  <c r="Y50" i="50"/>
  <c r="Y49" i="50"/>
  <c r="Y48" i="50"/>
  <c r="Y47" i="50"/>
  <c r="Y46" i="50"/>
  <c r="Y45" i="50"/>
  <c r="Y43" i="50"/>
  <c r="Y42" i="50"/>
  <c r="Y41" i="50"/>
  <c r="Y40" i="50"/>
  <c r="Y39" i="50"/>
  <c r="Y38" i="50"/>
  <c r="Y37" i="50"/>
  <c r="Y36" i="50"/>
  <c r="Y35" i="50"/>
  <c r="Y34" i="50"/>
  <c r="Y33" i="50"/>
  <c r="Y32" i="50"/>
  <c r="Y31" i="50"/>
  <c r="Y30" i="50"/>
  <c r="Y29" i="50"/>
  <c r="Y28" i="50"/>
  <c r="Y26" i="50"/>
  <c r="Y25" i="50"/>
  <c r="Y24" i="50"/>
  <c r="Y23" i="50"/>
  <c r="Y22" i="50"/>
  <c r="Y21" i="50"/>
  <c r="Y20" i="50"/>
  <c r="Y19" i="50"/>
  <c r="Y18" i="50"/>
  <c r="Y17" i="50"/>
  <c r="Y16" i="50"/>
  <c r="Y15" i="50"/>
  <c r="Y14" i="50"/>
  <c r="Y13" i="50"/>
  <c r="Y12" i="50"/>
  <c r="Y11" i="50"/>
  <c r="Z118" i="51"/>
  <c r="Z117" i="51"/>
  <c r="Z116" i="51"/>
  <c r="Z115" i="51"/>
  <c r="Z114" i="51"/>
  <c r="Z113" i="51"/>
  <c r="Z112" i="51"/>
  <c r="Z111" i="51"/>
  <c r="Z110" i="51"/>
  <c r="Z109" i="51"/>
  <c r="Z107" i="51"/>
  <c r="Z106" i="51"/>
  <c r="Z105" i="51"/>
  <c r="Z104" i="51"/>
  <c r="Z103" i="51"/>
  <c r="Z102" i="51"/>
  <c r="Z101" i="51"/>
  <c r="Z100" i="51"/>
  <c r="Z99" i="51"/>
  <c r="Z98" i="51"/>
  <c r="Z96" i="51"/>
  <c r="Z95" i="51"/>
  <c r="Z94" i="51"/>
  <c r="Z93" i="51"/>
  <c r="Z92" i="51"/>
  <c r="Z91" i="51"/>
  <c r="Z90" i="51"/>
  <c r="Z89" i="51"/>
  <c r="Z88" i="51"/>
  <c r="Z87" i="51"/>
  <c r="Z85" i="51"/>
  <c r="Z84" i="51"/>
  <c r="Z83" i="51"/>
  <c r="Z82" i="51"/>
  <c r="Z81" i="51"/>
  <c r="Z80" i="51"/>
  <c r="Z79" i="51"/>
  <c r="Z78" i="51"/>
  <c r="Z77" i="51"/>
  <c r="Z76" i="51"/>
  <c r="Z74" i="51"/>
  <c r="Z73" i="51"/>
  <c r="Z72" i="51"/>
  <c r="Z71" i="51"/>
  <c r="Z70" i="51"/>
  <c r="Z69" i="51"/>
  <c r="Z68" i="51"/>
  <c r="Z67" i="51"/>
  <c r="Z66" i="51"/>
  <c r="Z65" i="51"/>
  <c r="Z63" i="51"/>
  <c r="Z62" i="51"/>
  <c r="Z61" i="51"/>
  <c r="Z60" i="51"/>
  <c r="Z59" i="51"/>
  <c r="Z58" i="51"/>
  <c r="Z57" i="51"/>
  <c r="Z56" i="51"/>
  <c r="Z55" i="51"/>
  <c r="Z54" i="51"/>
  <c r="Z39" i="51"/>
  <c r="Z29" i="51"/>
  <c r="Z28" i="51"/>
  <c r="Z27" i="51"/>
  <c r="Z26" i="51"/>
  <c r="Z25" i="51"/>
  <c r="Z24" i="51"/>
  <c r="Z14" i="51"/>
  <c r="Z13" i="51"/>
  <c r="Z12" i="51"/>
  <c r="Z11" i="51"/>
  <c r="Z10" i="51"/>
  <c r="Z9" i="51"/>
  <c r="Y149" i="49"/>
  <c r="Y148" i="49"/>
  <c r="Y147" i="49"/>
  <c r="Y146" i="49"/>
  <c r="Y145" i="49"/>
  <c r="Y144" i="49"/>
  <c r="Y143" i="49"/>
  <c r="Y142" i="49"/>
  <c r="Y141" i="49"/>
  <c r="Y140" i="49"/>
  <c r="Y139" i="49"/>
  <c r="Y138" i="49"/>
  <c r="Y137" i="49"/>
  <c r="Y136" i="49"/>
  <c r="Y135" i="49"/>
  <c r="Y133" i="49"/>
  <c r="Y132" i="49"/>
  <c r="Y131" i="49"/>
  <c r="Y130" i="49"/>
  <c r="Y129" i="49"/>
  <c r="Y128" i="49"/>
  <c r="Y127" i="49"/>
  <c r="Y126" i="49"/>
  <c r="Y125" i="49"/>
  <c r="Y124" i="49"/>
  <c r="Y123" i="49"/>
  <c r="Y122" i="49"/>
  <c r="Y121" i="49"/>
  <c r="Y120" i="49"/>
  <c r="Y119" i="49"/>
  <c r="Y118" i="49"/>
  <c r="Y117" i="49"/>
  <c r="Y116" i="49"/>
  <c r="Y115" i="49"/>
  <c r="Y114" i="49"/>
  <c r="Y113" i="49"/>
  <c r="Y112" i="49"/>
  <c r="Y111" i="49"/>
  <c r="Y110" i="49"/>
  <c r="Y109" i="49"/>
  <c r="Y108" i="49"/>
  <c r="Y107" i="49"/>
  <c r="Y106" i="49"/>
  <c r="Y105" i="49"/>
  <c r="Y104" i="49"/>
  <c r="Y103" i="49"/>
  <c r="Y102" i="49"/>
  <c r="Y101" i="49"/>
  <c r="Y100" i="49"/>
  <c r="Y99" i="49"/>
  <c r="Y98" i="49"/>
  <c r="Y97" i="49"/>
  <c r="Y96" i="49"/>
  <c r="Y95" i="49"/>
  <c r="Y94" i="49"/>
  <c r="Y93" i="49"/>
  <c r="Y92" i="49"/>
  <c r="Y91" i="49"/>
  <c r="Y90" i="49"/>
  <c r="Y89" i="49"/>
  <c r="Y88" i="49"/>
  <c r="Y87" i="49"/>
  <c r="Y86" i="49"/>
  <c r="Y85" i="49"/>
  <c r="Y84" i="49"/>
  <c r="Y83" i="49"/>
  <c r="Y82" i="49"/>
  <c r="Y81" i="49"/>
  <c r="Y80" i="49"/>
  <c r="Y79" i="49"/>
  <c r="Y78" i="49"/>
  <c r="Y77" i="49"/>
  <c r="Y76" i="49"/>
  <c r="Y75" i="49"/>
  <c r="Y74" i="49"/>
  <c r="Y73" i="49"/>
  <c r="Y72" i="49"/>
  <c r="Y71" i="49"/>
  <c r="Y70" i="49"/>
  <c r="Y69" i="49"/>
  <c r="Y68" i="49"/>
  <c r="Y67" i="49"/>
  <c r="Y66" i="49"/>
  <c r="Y65" i="49"/>
  <c r="Y64" i="49"/>
  <c r="Y63" i="49"/>
  <c r="Y62" i="49"/>
  <c r="Y61" i="49"/>
  <c r="Y60" i="49"/>
  <c r="Y59" i="49"/>
  <c r="Y57" i="49"/>
  <c r="Y56" i="49"/>
  <c r="Y55" i="49"/>
  <c r="Y54" i="49"/>
  <c r="Y53" i="49"/>
  <c r="Y52" i="49"/>
  <c r="Y51" i="49"/>
  <c r="Y50" i="49"/>
  <c r="Y49" i="49"/>
  <c r="Y48" i="49"/>
  <c r="Y47" i="49"/>
  <c r="Y46" i="49"/>
  <c r="Y45" i="49"/>
  <c r="Y44" i="49"/>
  <c r="Y43" i="49"/>
  <c r="Y41" i="49"/>
  <c r="Y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5" i="49"/>
  <c r="Y24" i="49"/>
  <c r="Y23" i="49"/>
  <c r="Y22" i="49"/>
  <c r="Y21" i="49"/>
  <c r="Y20" i="49"/>
  <c r="Y19" i="49"/>
  <c r="Y18" i="49"/>
  <c r="Y17" i="49"/>
  <c r="Y16" i="49"/>
  <c r="Y15" i="49"/>
  <c r="Y14" i="49"/>
  <c r="Y13" i="49"/>
  <c r="Y12" i="49"/>
  <c r="Y11" i="49"/>
  <c r="AE151" i="48"/>
  <c r="AE150" i="48"/>
  <c r="AE149" i="48"/>
  <c r="AE148" i="48"/>
  <c r="AE147" i="48"/>
  <c r="AE146" i="48"/>
  <c r="AE145" i="48"/>
  <c r="AE144" i="48"/>
  <c r="AE143" i="48"/>
  <c r="AE142" i="48"/>
  <c r="AE141" i="48"/>
  <c r="AE140" i="48"/>
  <c r="AE139" i="48"/>
  <c r="AE138" i="48"/>
  <c r="AE137" i="48"/>
  <c r="AE136" i="48"/>
  <c r="AE135" i="48"/>
  <c r="AE134" i="48"/>
  <c r="AE133" i="48"/>
  <c r="AE132" i="48"/>
  <c r="AE131" i="48"/>
  <c r="AE130" i="48"/>
  <c r="AE129" i="48"/>
  <c r="AE128" i="48"/>
  <c r="AE127" i="48"/>
  <c r="AE126" i="48"/>
  <c r="AE125" i="48"/>
  <c r="AE124" i="48"/>
  <c r="AE123" i="48"/>
  <c r="AE122" i="48"/>
  <c r="AE121" i="48"/>
  <c r="AE120" i="48"/>
  <c r="AE119" i="48"/>
  <c r="AE118" i="48"/>
  <c r="AE117" i="48"/>
  <c r="AE116" i="48"/>
  <c r="AE115" i="48"/>
  <c r="AE114" i="48"/>
  <c r="AE113" i="48"/>
  <c r="AE112" i="48"/>
  <c r="AE111" i="48"/>
  <c r="AE110" i="48"/>
  <c r="AE109" i="48"/>
  <c r="AE108" i="48"/>
  <c r="AE107" i="48"/>
  <c r="AE106" i="48"/>
  <c r="AE105" i="48"/>
  <c r="AE104" i="48"/>
  <c r="AE103" i="48"/>
  <c r="AE102" i="48"/>
  <c r="AE101" i="48"/>
  <c r="AE100" i="48"/>
  <c r="AE99" i="48"/>
  <c r="AE98" i="48"/>
  <c r="AE97" i="48"/>
  <c r="AE96" i="48"/>
  <c r="AE95" i="48"/>
  <c r="AE94" i="48"/>
  <c r="AE93" i="48"/>
  <c r="AE92" i="48"/>
  <c r="AE91" i="48"/>
  <c r="AE90" i="48"/>
  <c r="AE89" i="48"/>
  <c r="AE88" i="48"/>
  <c r="AE87" i="48"/>
  <c r="AE86" i="48"/>
  <c r="AE85" i="48"/>
  <c r="AE84" i="48"/>
  <c r="AE83" i="48"/>
  <c r="AE82" i="48"/>
  <c r="AE81" i="48"/>
  <c r="AE80" i="48"/>
  <c r="AE79" i="48"/>
  <c r="AE78" i="48"/>
  <c r="AE77" i="48"/>
  <c r="AE76" i="48"/>
  <c r="AE75" i="48"/>
  <c r="AE74" i="48"/>
  <c r="AE73" i="48"/>
  <c r="AE72" i="48"/>
  <c r="AE71" i="48"/>
  <c r="AE70" i="48"/>
  <c r="AE69" i="48"/>
  <c r="AE68" i="48"/>
  <c r="AE67" i="48"/>
  <c r="AE66" i="48"/>
  <c r="AE65" i="48"/>
  <c r="AE64" i="48"/>
  <c r="AE63" i="48"/>
  <c r="AE62" i="48"/>
  <c r="AE60" i="48"/>
  <c r="AE59" i="48"/>
  <c r="AE58" i="48"/>
  <c r="AE57" i="48"/>
  <c r="AE56" i="48"/>
  <c r="AE55" i="48"/>
  <c r="AE54" i="48"/>
  <c r="AE53" i="48"/>
  <c r="AE52" i="48"/>
  <c r="AE51" i="48"/>
  <c r="AE50" i="48"/>
  <c r="AE49" i="48"/>
  <c r="AE48" i="48"/>
  <c r="AE47" i="48"/>
  <c r="AE46" i="48"/>
  <c r="AE41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AE10" i="48"/>
  <c r="AB71" i="16"/>
  <c r="AB70" i="16"/>
  <c r="AB69" i="16"/>
  <c r="AB68" i="16"/>
  <c r="AB67" i="16"/>
  <c r="AB66" i="16"/>
  <c r="AB65" i="16"/>
  <c r="AB64" i="16"/>
  <c r="AB63" i="16"/>
  <c r="AB62" i="16"/>
  <c r="AB61" i="16"/>
  <c r="AB60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0" i="16"/>
  <c r="AG28" i="2" l="1"/>
  <c r="AG27" i="2"/>
  <c r="AG21" i="2"/>
  <c r="AG30" i="2"/>
  <c r="AG12" i="2"/>
  <c r="AG25" i="2"/>
  <c r="AG14" i="2"/>
  <c r="AG29" i="2"/>
  <c r="AG22" i="2"/>
  <c r="AG13" i="2"/>
  <c r="AG31" i="2"/>
  <c r="AG20" i="2"/>
  <c r="AG15" i="2"/>
  <c r="AG19" i="2"/>
  <c r="AG32" i="2"/>
  <c r="AG17" i="2"/>
  <c r="AG23" i="2"/>
  <c r="AG33" i="2"/>
  <c r="AG11" i="2"/>
  <c r="AG35" i="2"/>
  <c r="AG36" i="2"/>
  <c r="AG26" i="2"/>
  <c r="AG16" i="2"/>
  <c r="AG18" i="2"/>
  <c r="AG24" i="2"/>
  <c r="AG34" i="2"/>
  <c r="G156" i="50"/>
  <c r="G155" i="50"/>
  <c r="G154" i="50"/>
  <c r="G153" i="50"/>
  <c r="G152" i="50"/>
  <c r="G151" i="50"/>
  <c r="G150" i="50"/>
  <c r="G149" i="50"/>
  <c r="G148" i="50"/>
  <c r="G147" i="50"/>
  <c r="G146" i="50"/>
  <c r="G145" i="50"/>
  <c r="G144" i="50"/>
  <c r="G143" i="50"/>
  <c r="G142" i="50"/>
  <c r="G141" i="50"/>
  <c r="G140" i="50"/>
  <c r="G139" i="50"/>
  <c r="G138" i="50"/>
  <c r="G137" i="50"/>
  <c r="G136" i="50"/>
  <c r="G135" i="50"/>
  <c r="G134" i="50"/>
  <c r="G133" i="50"/>
  <c r="G132" i="50"/>
  <c r="G131" i="50"/>
  <c r="G130" i="50"/>
  <c r="G129" i="50"/>
  <c r="G128" i="50"/>
  <c r="G127" i="50"/>
  <c r="G126" i="50"/>
  <c r="G125" i="50"/>
  <c r="G124" i="50"/>
  <c r="G123" i="50"/>
  <c r="G122" i="50"/>
  <c r="G121" i="50"/>
  <c r="G120" i="50"/>
  <c r="G119" i="50"/>
  <c r="G118" i="50"/>
  <c r="G117" i="50"/>
  <c r="G116" i="50"/>
  <c r="G115" i="50"/>
  <c r="G114" i="50"/>
  <c r="G113" i="50"/>
  <c r="G112" i="50"/>
  <c r="G111" i="50"/>
  <c r="G110" i="50"/>
  <c r="G109" i="50"/>
  <c r="G108" i="50"/>
  <c r="G107" i="50"/>
  <c r="G106" i="50"/>
  <c r="G105" i="50"/>
  <c r="G104" i="50"/>
  <c r="G103" i="50"/>
  <c r="G102" i="50"/>
  <c r="G101" i="50"/>
  <c r="G100" i="50"/>
  <c r="G99" i="50"/>
  <c r="G98" i="50"/>
  <c r="G97" i="50"/>
  <c r="G96" i="50"/>
  <c r="G95" i="50"/>
  <c r="G94" i="50"/>
  <c r="G93" i="50"/>
  <c r="G92" i="50"/>
  <c r="G91" i="50"/>
  <c r="G90" i="50"/>
  <c r="G89" i="50"/>
  <c r="G88" i="50"/>
  <c r="G87" i="50"/>
  <c r="G86" i="50"/>
  <c r="G85" i="50"/>
  <c r="G84" i="50"/>
  <c r="G83" i="50"/>
  <c r="G82" i="50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18" i="51"/>
  <c r="I117" i="51"/>
  <c r="I116" i="51"/>
  <c r="I115" i="51"/>
  <c r="I114" i="51"/>
  <c r="I113" i="51"/>
  <c r="I112" i="51"/>
  <c r="I111" i="51"/>
  <c r="I110" i="51"/>
  <c r="I109" i="51"/>
  <c r="I107" i="51"/>
  <c r="I106" i="51"/>
  <c r="I105" i="51"/>
  <c r="I104" i="51"/>
  <c r="I103" i="51"/>
  <c r="I102" i="51"/>
  <c r="I101" i="51"/>
  <c r="I100" i="51"/>
  <c r="I99" i="51"/>
  <c r="I98" i="51"/>
  <c r="I96" i="51"/>
  <c r="I95" i="51"/>
  <c r="I94" i="51"/>
  <c r="I93" i="51"/>
  <c r="I92" i="51"/>
  <c r="I91" i="51"/>
  <c r="I90" i="51"/>
  <c r="I89" i="51"/>
  <c r="I88" i="51"/>
  <c r="I87" i="51"/>
  <c r="I85" i="51"/>
  <c r="I84" i="51"/>
  <c r="I83" i="51"/>
  <c r="I82" i="51"/>
  <c r="I81" i="51"/>
  <c r="I80" i="51"/>
  <c r="I79" i="51"/>
  <c r="I78" i="51"/>
  <c r="I77" i="51"/>
  <c r="I76" i="51"/>
  <c r="I74" i="51"/>
  <c r="I73" i="51"/>
  <c r="I72" i="51"/>
  <c r="I71" i="51"/>
  <c r="I70" i="51"/>
  <c r="I69" i="51"/>
  <c r="I68" i="51"/>
  <c r="I67" i="51"/>
  <c r="I66" i="51"/>
  <c r="I65" i="51"/>
  <c r="I63" i="51"/>
  <c r="I62" i="51"/>
  <c r="I61" i="51"/>
  <c r="I60" i="51"/>
  <c r="I59" i="51"/>
  <c r="I58" i="51"/>
  <c r="I57" i="51"/>
  <c r="I56" i="51"/>
  <c r="I55" i="51"/>
  <c r="I54" i="51"/>
  <c r="I39" i="51"/>
  <c r="I24" i="51"/>
  <c r="I9" i="51"/>
  <c r="K118" i="51"/>
  <c r="K117" i="51"/>
  <c r="K116" i="51"/>
  <c r="K115" i="51"/>
  <c r="K114" i="51"/>
  <c r="K113" i="51"/>
  <c r="K112" i="51"/>
  <c r="K111" i="51"/>
  <c r="K110" i="51"/>
  <c r="K109" i="51"/>
  <c r="K107" i="51"/>
  <c r="K106" i="51"/>
  <c r="K105" i="51"/>
  <c r="K104" i="51"/>
  <c r="K103" i="51"/>
  <c r="K102" i="51"/>
  <c r="K101" i="51"/>
  <c r="K100" i="51"/>
  <c r="K99" i="51"/>
  <c r="K98" i="51"/>
  <c r="K96" i="51"/>
  <c r="K95" i="51"/>
  <c r="K94" i="51"/>
  <c r="K93" i="51"/>
  <c r="K92" i="51"/>
  <c r="K91" i="51"/>
  <c r="K90" i="51"/>
  <c r="K89" i="51"/>
  <c r="K88" i="51"/>
  <c r="K87" i="51"/>
  <c r="K85" i="51"/>
  <c r="K84" i="51"/>
  <c r="K83" i="51"/>
  <c r="K82" i="51"/>
  <c r="K81" i="51"/>
  <c r="K80" i="51"/>
  <c r="K79" i="51"/>
  <c r="K78" i="51"/>
  <c r="K77" i="51"/>
  <c r="K76" i="51"/>
  <c r="K74" i="51"/>
  <c r="K73" i="51"/>
  <c r="K72" i="51"/>
  <c r="K71" i="51"/>
  <c r="K70" i="51"/>
  <c r="K69" i="51"/>
  <c r="K68" i="51"/>
  <c r="K67" i="51"/>
  <c r="K66" i="51"/>
  <c r="K65" i="51"/>
  <c r="K63" i="51"/>
  <c r="K62" i="51"/>
  <c r="K61" i="51"/>
  <c r="K60" i="51"/>
  <c r="K59" i="51"/>
  <c r="K58" i="51"/>
  <c r="K57" i="51"/>
  <c r="K56" i="51"/>
  <c r="K55" i="51"/>
  <c r="K54" i="51"/>
  <c r="K39" i="51"/>
  <c r="K24" i="51"/>
  <c r="K9" i="51"/>
  <c r="B11" i="47"/>
  <c r="C11" i="47"/>
  <c r="F11" i="47"/>
  <c r="B30" i="47"/>
  <c r="C30" i="47"/>
  <c r="F30" i="47"/>
  <c r="B31" i="47"/>
  <c r="C31" i="47"/>
  <c r="F31" i="47"/>
  <c r="B28" i="47"/>
  <c r="C28" i="47"/>
  <c r="F28" i="47"/>
  <c r="B29" i="47"/>
  <c r="C29" i="47"/>
  <c r="F29" i="47"/>
  <c r="B20" i="47"/>
  <c r="C20" i="47"/>
  <c r="F20" i="47"/>
  <c r="B22" i="47"/>
  <c r="C22" i="47"/>
  <c r="F22" i="47"/>
  <c r="X22" i="47" s="1"/>
  <c r="B23" i="47"/>
  <c r="C23" i="47"/>
  <c r="F23" i="47"/>
  <c r="B24" i="47"/>
  <c r="C24" i="47"/>
  <c r="F24" i="47"/>
  <c r="B25" i="47"/>
  <c r="C25" i="47"/>
  <c r="F25" i="47"/>
  <c r="Y25" i="47" s="1"/>
  <c r="B26" i="47"/>
  <c r="C26" i="47"/>
  <c r="F26" i="47"/>
  <c r="B27" i="47"/>
  <c r="C27" i="47"/>
  <c r="F27" i="47"/>
  <c r="B14" i="47"/>
  <c r="C14" i="47"/>
  <c r="F14" i="47"/>
  <c r="B16" i="47"/>
  <c r="C16" i="47"/>
  <c r="F16" i="47"/>
  <c r="B17" i="47"/>
  <c r="C17" i="47"/>
  <c r="F17" i="47"/>
  <c r="B19" i="47"/>
  <c r="C19" i="47"/>
  <c r="F19" i="47"/>
  <c r="P19" i="47" s="1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G149" i="49"/>
  <c r="G148" i="49"/>
  <c r="G147" i="49"/>
  <c r="G146" i="49"/>
  <c r="G145" i="49"/>
  <c r="G144" i="49"/>
  <c r="G143" i="49"/>
  <c r="G142" i="49"/>
  <c r="G141" i="49"/>
  <c r="G140" i="49"/>
  <c r="G139" i="49"/>
  <c r="G138" i="49"/>
  <c r="G137" i="49"/>
  <c r="G136" i="49"/>
  <c r="G135" i="49"/>
  <c r="G133" i="49"/>
  <c r="G132" i="49"/>
  <c r="G131" i="49"/>
  <c r="G130" i="49"/>
  <c r="G129" i="49"/>
  <c r="G128" i="49"/>
  <c r="G127" i="49"/>
  <c r="G126" i="49"/>
  <c r="G125" i="49"/>
  <c r="G124" i="49"/>
  <c r="G123" i="49"/>
  <c r="G122" i="49"/>
  <c r="G121" i="49"/>
  <c r="G120" i="49"/>
  <c r="G119" i="49"/>
  <c r="G118" i="49"/>
  <c r="G117" i="49"/>
  <c r="G116" i="49"/>
  <c r="G115" i="49"/>
  <c r="G114" i="49"/>
  <c r="G113" i="49"/>
  <c r="G112" i="49"/>
  <c r="G111" i="49"/>
  <c r="G110" i="49"/>
  <c r="G109" i="49"/>
  <c r="G108" i="49"/>
  <c r="G107" i="49"/>
  <c r="G106" i="49"/>
  <c r="G105" i="49"/>
  <c r="G104" i="49"/>
  <c r="G103" i="49"/>
  <c r="G102" i="49"/>
  <c r="G101" i="49"/>
  <c r="G100" i="49"/>
  <c r="G99" i="49"/>
  <c r="G98" i="49"/>
  <c r="G97" i="49"/>
  <c r="G96" i="49"/>
  <c r="G95" i="49"/>
  <c r="G94" i="49"/>
  <c r="G93" i="49"/>
  <c r="G92" i="49"/>
  <c r="G91" i="49"/>
  <c r="G90" i="49"/>
  <c r="G89" i="49"/>
  <c r="G88" i="49"/>
  <c r="G87" i="49"/>
  <c r="G86" i="49"/>
  <c r="G85" i="49"/>
  <c r="G84" i="49"/>
  <c r="G83" i="49"/>
  <c r="G82" i="49"/>
  <c r="G81" i="49"/>
  <c r="G80" i="49"/>
  <c r="G79" i="49"/>
  <c r="G78" i="49"/>
  <c r="G77" i="49"/>
  <c r="G76" i="49"/>
  <c r="G75" i="49"/>
  <c r="G74" i="49"/>
  <c r="G73" i="49"/>
  <c r="G72" i="49"/>
  <c r="G71" i="49"/>
  <c r="G70" i="49"/>
  <c r="G69" i="49"/>
  <c r="G68" i="49"/>
  <c r="G67" i="49"/>
  <c r="G66" i="49"/>
  <c r="G65" i="49"/>
  <c r="G64" i="49"/>
  <c r="G63" i="49"/>
  <c r="G62" i="49"/>
  <c r="G61" i="49"/>
  <c r="G60" i="49"/>
  <c r="G59" i="49"/>
  <c r="G41" i="49"/>
  <c r="G40" i="49"/>
  <c r="G39" i="49"/>
  <c r="G38" i="49"/>
  <c r="G37" i="49"/>
  <c r="G36" i="49"/>
  <c r="G35" i="49"/>
  <c r="G34" i="49"/>
  <c r="G33" i="49"/>
  <c r="G32" i="49"/>
  <c r="G31" i="49"/>
  <c r="G30" i="49"/>
  <c r="G29" i="49"/>
  <c r="G28" i="49"/>
  <c r="G27" i="49"/>
  <c r="G25" i="49"/>
  <c r="G24" i="49"/>
  <c r="G23" i="49"/>
  <c r="G22" i="49"/>
  <c r="G21" i="49"/>
  <c r="G20" i="49"/>
  <c r="G19" i="49"/>
  <c r="G18" i="49"/>
  <c r="G17" i="49"/>
  <c r="G16" i="49"/>
  <c r="G15" i="49"/>
  <c r="G14" i="49"/>
  <c r="G13" i="49"/>
  <c r="G12" i="49"/>
  <c r="G11" i="49"/>
  <c r="I151" i="48"/>
  <c r="I150" i="48"/>
  <c r="I149" i="48"/>
  <c r="I148" i="48"/>
  <c r="I147" i="48"/>
  <c r="I146" i="48"/>
  <c r="I145" i="48"/>
  <c r="I144" i="48"/>
  <c r="I143" i="48"/>
  <c r="I142" i="48"/>
  <c r="I141" i="48"/>
  <c r="I140" i="48"/>
  <c r="I139" i="48"/>
  <c r="I138" i="48"/>
  <c r="I137" i="48"/>
  <c r="I136" i="48"/>
  <c r="I135" i="48"/>
  <c r="I134" i="48"/>
  <c r="I133" i="48"/>
  <c r="I132" i="48"/>
  <c r="I131" i="48"/>
  <c r="I130" i="48"/>
  <c r="I129" i="48"/>
  <c r="I128" i="48"/>
  <c r="I127" i="48"/>
  <c r="I126" i="48"/>
  <c r="I125" i="48"/>
  <c r="I124" i="48"/>
  <c r="I123" i="48"/>
  <c r="I122" i="48"/>
  <c r="I121" i="48"/>
  <c r="I120" i="48"/>
  <c r="I119" i="48"/>
  <c r="I118" i="48"/>
  <c r="I117" i="48"/>
  <c r="I116" i="48"/>
  <c r="I115" i="48"/>
  <c r="I114" i="48"/>
  <c r="I113" i="48"/>
  <c r="I112" i="48"/>
  <c r="I111" i="48"/>
  <c r="I110" i="48"/>
  <c r="I109" i="48"/>
  <c r="I108" i="48"/>
  <c r="I107" i="48"/>
  <c r="I106" i="48"/>
  <c r="I105" i="48"/>
  <c r="I104" i="48"/>
  <c r="I103" i="48"/>
  <c r="I102" i="48"/>
  <c r="I101" i="48"/>
  <c r="I100" i="48"/>
  <c r="I99" i="48"/>
  <c r="I98" i="48"/>
  <c r="I97" i="48"/>
  <c r="I96" i="48"/>
  <c r="I95" i="48"/>
  <c r="I94" i="48"/>
  <c r="I93" i="48"/>
  <c r="I92" i="48"/>
  <c r="I91" i="48"/>
  <c r="I90" i="48"/>
  <c r="I89" i="48"/>
  <c r="I88" i="48"/>
  <c r="I87" i="48"/>
  <c r="I86" i="48"/>
  <c r="I85" i="48"/>
  <c r="I84" i="48"/>
  <c r="I83" i="48"/>
  <c r="I82" i="48"/>
  <c r="I81" i="48"/>
  <c r="I80" i="48"/>
  <c r="I79" i="48"/>
  <c r="I78" i="48"/>
  <c r="I77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10" i="48"/>
  <c r="G151" i="48"/>
  <c r="G150" i="48"/>
  <c r="G149" i="48"/>
  <c r="G148" i="48"/>
  <c r="G147" i="48"/>
  <c r="G146" i="48"/>
  <c r="G145" i="48"/>
  <c r="G144" i="48"/>
  <c r="G143" i="48"/>
  <c r="G142" i="48"/>
  <c r="G141" i="48"/>
  <c r="G140" i="48"/>
  <c r="G139" i="48"/>
  <c r="G138" i="48"/>
  <c r="G137" i="48"/>
  <c r="G136" i="48"/>
  <c r="G135" i="48"/>
  <c r="G134" i="48"/>
  <c r="G133" i="48"/>
  <c r="G132" i="48"/>
  <c r="G131" i="48"/>
  <c r="G130" i="48"/>
  <c r="G129" i="48"/>
  <c r="G128" i="48"/>
  <c r="G127" i="48"/>
  <c r="G126" i="48"/>
  <c r="G125" i="48"/>
  <c r="G124" i="48"/>
  <c r="G123" i="48"/>
  <c r="G122" i="48"/>
  <c r="G121" i="48"/>
  <c r="G120" i="48"/>
  <c r="G119" i="48"/>
  <c r="G118" i="48"/>
  <c r="G117" i="48"/>
  <c r="G116" i="48"/>
  <c r="G115" i="48"/>
  <c r="G114" i="48"/>
  <c r="G113" i="48"/>
  <c r="G112" i="48"/>
  <c r="G111" i="48"/>
  <c r="G110" i="48"/>
  <c r="G109" i="48"/>
  <c r="G108" i="48"/>
  <c r="G107" i="48"/>
  <c r="G106" i="48"/>
  <c r="G105" i="48"/>
  <c r="G104" i="48"/>
  <c r="G103" i="48"/>
  <c r="G102" i="48"/>
  <c r="G101" i="48"/>
  <c r="G100" i="48"/>
  <c r="G99" i="48"/>
  <c r="G98" i="48"/>
  <c r="G97" i="48"/>
  <c r="G96" i="48"/>
  <c r="G95" i="48"/>
  <c r="G94" i="48"/>
  <c r="G93" i="48"/>
  <c r="G92" i="48"/>
  <c r="G91" i="48"/>
  <c r="G90" i="48"/>
  <c r="G89" i="48"/>
  <c r="G88" i="48"/>
  <c r="G87" i="48"/>
  <c r="G86" i="48"/>
  <c r="G85" i="48"/>
  <c r="G84" i="48"/>
  <c r="G83" i="48"/>
  <c r="G82" i="48"/>
  <c r="G81" i="48"/>
  <c r="G80" i="48"/>
  <c r="G79" i="48"/>
  <c r="G78" i="48"/>
  <c r="G77" i="48"/>
  <c r="G76" i="48"/>
  <c r="G75" i="48"/>
  <c r="G74" i="48"/>
  <c r="G73" i="48"/>
  <c r="G72" i="48"/>
  <c r="G71" i="48"/>
  <c r="G70" i="48"/>
  <c r="G69" i="48"/>
  <c r="G68" i="48"/>
  <c r="G67" i="48"/>
  <c r="G66" i="48"/>
  <c r="G65" i="48"/>
  <c r="G64" i="48"/>
  <c r="G63" i="48"/>
  <c r="G62" i="48"/>
  <c r="H44" i="48" s="1"/>
  <c r="G60" i="48"/>
  <c r="H42" i="48" s="1"/>
  <c r="G59" i="48"/>
  <c r="G58" i="48"/>
  <c r="G57" i="48"/>
  <c r="G56" i="48"/>
  <c r="G55" i="48"/>
  <c r="G54" i="48"/>
  <c r="G53" i="48"/>
  <c r="G52" i="48"/>
  <c r="G51" i="48"/>
  <c r="G50" i="48"/>
  <c r="G49" i="48"/>
  <c r="G48" i="48"/>
  <c r="G47" i="48"/>
  <c r="G46" i="48"/>
  <c r="G41" i="48"/>
  <c r="G40" i="48"/>
  <c r="G39" i="48"/>
  <c r="G38" i="48"/>
  <c r="G37" i="48"/>
  <c r="G36" i="48"/>
  <c r="G35" i="48"/>
  <c r="G34" i="48"/>
  <c r="G33" i="48"/>
  <c r="G32" i="48"/>
  <c r="G31" i="48"/>
  <c r="G30" i="48"/>
  <c r="G29" i="48"/>
  <c r="G28" i="48"/>
  <c r="G23" i="48"/>
  <c r="G22" i="48"/>
  <c r="G21" i="48"/>
  <c r="G20" i="48"/>
  <c r="G19" i="48"/>
  <c r="G18" i="48"/>
  <c r="G17" i="48"/>
  <c r="G16" i="48"/>
  <c r="G15" i="48"/>
  <c r="G14" i="48"/>
  <c r="G13" i="48"/>
  <c r="G12" i="48"/>
  <c r="G11" i="48"/>
  <c r="G10" i="48"/>
  <c r="K35" i="44"/>
  <c r="K34" i="44"/>
  <c r="K33" i="44"/>
  <c r="K32" i="44"/>
  <c r="K31" i="44"/>
  <c r="K30" i="44"/>
  <c r="K29" i="44"/>
  <c r="K28" i="44"/>
  <c r="K26" i="44"/>
  <c r="K25" i="44"/>
  <c r="K24" i="44"/>
  <c r="K23" i="44"/>
  <c r="K22" i="44"/>
  <c r="K21" i="44"/>
  <c r="K20" i="44"/>
  <c r="K19" i="44"/>
  <c r="K17" i="44"/>
  <c r="K16" i="44"/>
  <c r="K15" i="44"/>
  <c r="K14" i="44"/>
  <c r="K13" i="44"/>
  <c r="K12" i="44"/>
  <c r="K11" i="44"/>
  <c r="K10" i="44"/>
  <c r="M35" i="44"/>
  <c r="M34" i="44"/>
  <c r="M33" i="44"/>
  <c r="M32" i="44"/>
  <c r="M31" i="44"/>
  <c r="M30" i="44"/>
  <c r="M29" i="44"/>
  <c r="M28" i="44"/>
  <c r="M26" i="44"/>
  <c r="M25" i="44"/>
  <c r="M24" i="44"/>
  <c r="M23" i="44"/>
  <c r="M22" i="44"/>
  <c r="M21" i="44"/>
  <c r="M20" i="44"/>
  <c r="M19" i="44"/>
  <c r="M17" i="44"/>
  <c r="M16" i="44"/>
  <c r="M15" i="44"/>
  <c r="M14" i="44"/>
  <c r="M13" i="44"/>
  <c r="M12" i="44"/>
  <c r="M11" i="44"/>
  <c r="M10" i="44"/>
  <c r="L30" i="45"/>
  <c r="L29" i="45"/>
  <c r="L28" i="45"/>
  <c r="L27" i="45"/>
  <c r="L26" i="45"/>
  <c r="L25" i="45"/>
  <c r="L23" i="45"/>
  <c r="L22" i="45"/>
  <c r="L21" i="45"/>
  <c r="L20" i="45"/>
  <c r="L19" i="45"/>
  <c r="L18" i="45"/>
  <c r="L16" i="45"/>
  <c r="L15" i="45"/>
  <c r="L14" i="45"/>
  <c r="L13" i="45"/>
  <c r="L12" i="45"/>
  <c r="L11" i="45"/>
  <c r="J30" i="45"/>
  <c r="J29" i="45"/>
  <c r="J28" i="45"/>
  <c r="J27" i="45"/>
  <c r="J26" i="45"/>
  <c r="J25" i="45"/>
  <c r="J23" i="45"/>
  <c r="J22" i="45"/>
  <c r="J21" i="45"/>
  <c r="J20" i="45"/>
  <c r="J19" i="45"/>
  <c r="J18" i="45"/>
  <c r="J16" i="45"/>
  <c r="J15" i="45"/>
  <c r="J14" i="45"/>
  <c r="J13" i="45"/>
  <c r="J12" i="45"/>
  <c r="J11" i="45"/>
  <c r="U19" i="47" l="1"/>
  <c r="M26" i="47"/>
  <c r="V26" i="47"/>
  <c r="T26" i="47"/>
  <c r="O11" i="47"/>
  <c r="V11" i="47"/>
  <c r="T11" i="47"/>
  <c r="E19" i="47"/>
  <c r="AA19" i="47" s="1"/>
  <c r="T19" i="47"/>
  <c r="V19" i="47"/>
  <c r="E20" i="47"/>
  <c r="V20" i="47"/>
  <c r="T20" i="47"/>
  <c r="P14" i="47"/>
  <c r="V14" i="47"/>
  <c r="T14" i="47"/>
  <c r="E23" i="47"/>
  <c r="AA23" i="47" s="1"/>
  <c r="V23" i="47"/>
  <c r="T23" i="47"/>
  <c r="L31" i="47"/>
  <c r="V31" i="47"/>
  <c r="T31" i="47"/>
  <c r="V16" i="47"/>
  <c r="T16" i="47"/>
  <c r="E17" i="47"/>
  <c r="AA17" i="47" s="1"/>
  <c r="V17" i="47"/>
  <c r="T17" i="47"/>
  <c r="I25" i="47"/>
  <c r="V25" i="47"/>
  <c r="T25" i="47"/>
  <c r="K29" i="47"/>
  <c r="V29" i="47"/>
  <c r="T29" i="47"/>
  <c r="E24" i="47"/>
  <c r="AA24" i="47" s="1"/>
  <c r="V24" i="47"/>
  <c r="T24" i="47"/>
  <c r="K27" i="47"/>
  <c r="V27" i="47"/>
  <c r="T27" i="47"/>
  <c r="V30" i="47"/>
  <c r="T30" i="47"/>
  <c r="K28" i="47"/>
  <c r="T28" i="47"/>
  <c r="V28" i="47"/>
  <c r="M22" i="47"/>
  <c r="V22" i="47"/>
  <c r="T22" i="47"/>
  <c r="S19" i="47"/>
  <c r="G25" i="47"/>
  <c r="G30" i="47"/>
  <c r="O19" i="47"/>
  <c r="S25" i="47"/>
  <c r="G31" i="47"/>
  <c r="X19" i="47"/>
  <c r="N19" i="47"/>
  <c r="I19" i="47"/>
  <c r="W19" i="47"/>
  <c r="M19" i="47"/>
  <c r="I23" i="47"/>
  <c r="K19" i="47"/>
  <c r="I28" i="47"/>
  <c r="G22" i="47"/>
  <c r="I29" i="47"/>
  <c r="G23" i="47"/>
  <c r="I31" i="47"/>
  <c r="G11" i="47"/>
  <c r="I20" i="47"/>
  <c r="G24" i="47"/>
  <c r="I22" i="47"/>
  <c r="I30" i="47"/>
  <c r="G14" i="47"/>
  <c r="I11" i="47"/>
  <c r="G16" i="47"/>
  <c r="G26" i="47"/>
  <c r="I24" i="47"/>
  <c r="X14" i="47"/>
  <c r="G17" i="47"/>
  <c r="G27" i="47"/>
  <c r="I14" i="47"/>
  <c r="W14" i="47"/>
  <c r="G19" i="47"/>
  <c r="G28" i="47"/>
  <c r="I16" i="47"/>
  <c r="I26" i="47"/>
  <c r="G20" i="47"/>
  <c r="G29" i="47"/>
  <c r="I17" i="47"/>
  <c r="I27" i="47"/>
  <c r="R23" i="47"/>
  <c r="Q23" i="47"/>
  <c r="AA20" i="47"/>
  <c r="O20" i="47"/>
  <c r="Y26" i="47"/>
  <c r="P23" i="47"/>
  <c r="Q25" i="47"/>
  <c r="Y23" i="47"/>
  <c r="X20" i="47"/>
  <c r="M25" i="47"/>
  <c r="X23" i="47"/>
  <c r="X25" i="47"/>
  <c r="S23" i="47"/>
  <c r="O22" i="47"/>
  <c r="W25" i="47"/>
  <c r="W11" i="47"/>
  <c r="W23" i="47"/>
  <c r="N23" i="47"/>
  <c r="U23" i="47"/>
  <c r="Y20" i="47"/>
  <c r="W30" i="47"/>
  <c r="P17" i="47"/>
  <c r="X17" i="47"/>
  <c r="N17" i="47"/>
  <c r="Q20" i="47"/>
  <c r="M17" i="47"/>
  <c r="K17" i="47"/>
  <c r="R25" i="47"/>
  <c r="R22" i="47"/>
  <c r="K20" i="47"/>
  <c r="W17" i="47"/>
  <c r="S22" i="47"/>
  <c r="U17" i="47"/>
  <c r="Y22" i="47"/>
  <c r="Q22" i="47"/>
  <c r="S17" i="47"/>
  <c r="O23" i="47"/>
  <c r="W22" i="47"/>
  <c r="W20" i="47"/>
  <c r="O17" i="47"/>
  <c r="U16" i="47"/>
  <c r="M14" i="47"/>
  <c r="U26" i="47"/>
  <c r="U25" i="47"/>
  <c r="M23" i="47"/>
  <c r="U22" i="47"/>
  <c r="S20" i="47"/>
  <c r="E16" i="47"/>
  <c r="AA16" i="47" s="1"/>
  <c r="X28" i="47"/>
  <c r="S14" i="47"/>
  <c r="P20" i="47"/>
  <c r="M31" i="47"/>
  <c r="S16" i="47"/>
  <c r="W28" i="47"/>
  <c r="P16" i="47"/>
  <c r="Q26" i="47"/>
  <c r="S28" i="47"/>
  <c r="W31" i="47"/>
  <c r="O16" i="47"/>
  <c r="P28" i="47"/>
  <c r="U31" i="47"/>
  <c r="U30" i="47"/>
  <c r="X16" i="47"/>
  <c r="N16" i="47"/>
  <c r="R27" i="47"/>
  <c r="S24" i="47"/>
  <c r="O28" i="47"/>
  <c r="R31" i="47"/>
  <c r="R30" i="47"/>
  <c r="W16" i="47"/>
  <c r="M16" i="47"/>
  <c r="O31" i="47"/>
  <c r="O30" i="47"/>
  <c r="U11" i="47"/>
  <c r="M11" i="47"/>
  <c r="S11" i="47"/>
  <c r="K11" i="47"/>
  <c r="Y11" i="47"/>
  <c r="Q11" i="47"/>
  <c r="R11" i="47"/>
  <c r="X11" i="47"/>
  <c r="P11" i="47"/>
  <c r="N11" i="47"/>
  <c r="E11" i="47"/>
  <c r="AA11" i="47" s="1"/>
  <c r="N14" i="47"/>
  <c r="S27" i="47"/>
  <c r="N26" i="47"/>
  <c r="K16" i="47"/>
  <c r="Y27" i="47"/>
  <c r="Q27" i="47"/>
  <c r="K26" i="47"/>
  <c r="P25" i="47"/>
  <c r="R24" i="47"/>
  <c r="K23" i="47"/>
  <c r="M20" i="47"/>
  <c r="X29" i="47"/>
  <c r="U14" i="47"/>
  <c r="K14" i="47"/>
  <c r="X27" i="47"/>
  <c r="P27" i="47"/>
  <c r="S26" i="47"/>
  <c r="O25" i="47"/>
  <c r="Y24" i="47"/>
  <c r="Q24" i="47"/>
  <c r="U20" i="47"/>
  <c r="W29" i="47"/>
  <c r="M30" i="47"/>
  <c r="W27" i="47"/>
  <c r="O27" i="47"/>
  <c r="R26" i="47"/>
  <c r="N25" i="47"/>
  <c r="X24" i="47"/>
  <c r="P24" i="47"/>
  <c r="S29" i="47"/>
  <c r="N27" i="47"/>
  <c r="W24" i="47"/>
  <c r="O24" i="47"/>
  <c r="P29" i="47"/>
  <c r="E14" i="47"/>
  <c r="AA14" i="47" s="1"/>
  <c r="U27" i="47"/>
  <c r="M27" i="47"/>
  <c r="X26" i="47"/>
  <c r="P26" i="47"/>
  <c r="K25" i="47"/>
  <c r="N24" i="47"/>
  <c r="R20" i="47"/>
  <c r="O29" i="47"/>
  <c r="O14" i="47"/>
  <c r="W26" i="47"/>
  <c r="O26" i="47"/>
  <c r="U24" i="47"/>
  <c r="M24" i="47"/>
  <c r="L29" i="47"/>
  <c r="H30" i="47"/>
  <c r="L30" i="47"/>
  <c r="S31" i="47"/>
  <c r="K31" i="47"/>
  <c r="S30" i="47"/>
  <c r="K30" i="47"/>
  <c r="Q31" i="47"/>
  <c r="H31" i="47"/>
  <c r="Y30" i="47"/>
  <c r="Q30" i="47"/>
  <c r="Y31" i="47"/>
  <c r="X31" i="47"/>
  <c r="P31" i="47"/>
  <c r="X30" i="47"/>
  <c r="P30" i="47"/>
  <c r="N31" i="47"/>
  <c r="E31" i="47"/>
  <c r="AA31" i="47" s="1"/>
  <c r="N30" i="47"/>
  <c r="E30" i="47"/>
  <c r="AA30" i="47" s="1"/>
  <c r="R29" i="47"/>
  <c r="R28" i="47"/>
  <c r="Y29" i="47"/>
  <c r="Q29" i="47"/>
  <c r="H29" i="47"/>
  <c r="Y28" i="47"/>
  <c r="Q28" i="47"/>
  <c r="N29" i="47"/>
  <c r="E29" i="47"/>
  <c r="AA29" i="47" s="1"/>
  <c r="N28" i="47"/>
  <c r="Z28" i="47" s="1"/>
  <c r="E28" i="47"/>
  <c r="AA28" i="47" s="1"/>
  <c r="U29" i="47"/>
  <c r="M29" i="47"/>
  <c r="U28" i="47"/>
  <c r="M28" i="47"/>
  <c r="K24" i="47"/>
  <c r="K22" i="47"/>
  <c r="P22" i="47"/>
  <c r="E27" i="47"/>
  <c r="AA27" i="47" s="1"/>
  <c r="E26" i="47"/>
  <c r="AA26" i="47" s="1"/>
  <c r="E25" i="47"/>
  <c r="AA25" i="47" s="1"/>
  <c r="N22" i="47"/>
  <c r="E22" i="47"/>
  <c r="AA22" i="47" s="1"/>
  <c r="N20" i="47"/>
  <c r="R19" i="47"/>
  <c r="R17" i="47"/>
  <c r="R16" i="47"/>
  <c r="R14" i="47"/>
  <c r="Y19" i="47"/>
  <c r="Q19" i="47"/>
  <c r="Y17" i="47"/>
  <c r="Q17" i="47"/>
  <c r="Y16" i="47"/>
  <c r="Q16" i="47"/>
  <c r="Y14" i="47"/>
  <c r="Q14" i="47"/>
  <c r="N28" i="48"/>
  <c r="S28" i="48" s="1"/>
  <c r="N29" i="48"/>
  <c r="S29" i="48" s="1"/>
  <c r="N30" i="48"/>
  <c r="S30" i="48" s="1"/>
  <c r="N31" i="48"/>
  <c r="U31" i="48" s="1"/>
  <c r="N32" i="48"/>
  <c r="S32" i="48" s="1"/>
  <c r="N33" i="48"/>
  <c r="S33" i="48" s="1"/>
  <c r="N34" i="48"/>
  <c r="S34" i="48" s="1"/>
  <c r="N35" i="48"/>
  <c r="U35" i="48" s="1"/>
  <c r="N36" i="48"/>
  <c r="S36" i="48" s="1"/>
  <c r="N37" i="48"/>
  <c r="S37" i="48" s="1"/>
  <c r="N38" i="48"/>
  <c r="S38" i="48" s="1"/>
  <c r="N39" i="48"/>
  <c r="U39" i="48" s="1"/>
  <c r="N40" i="48"/>
  <c r="S40" i="48" s="1"/>
  <c r="N41" i="48"/>
  <c r="S41" i="48" s="1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N11" i="35"/>
  <c r="N12" i="35"/>
  <c r="N13" i="35"/>
  <c r="N14" i="35"/>
  <c r="N15" i="35"/>
  <c r="N16" i="35"/>
  <c r="N17" i="35"/>
  <c r="N18" i="35"/>
  <c r="N19" i="35"/>
  <c r="N20" i="35"/>
  <c r="N21" i="35"/>
  <c r="N23" i="35"/>
  <c r="N24" i="35"/>
  <c r="N25" i="35"/>
  <c r="N26" i="35"/>
  <c r="N27" i="35"/>
  <c r="N28" i="35"/>
  <c r="N29" i="35"/>
  <c r="N30" i="35"/>
  <c r="N31" i="35"/>
  <c r="N32" i="35"/>
  <c r="N33" i="35"/>
  <c r="N34" i="35"/>
  <c r="N10" i="35"/>
  <c r="L25" i="47" l="1"/>
  <c r="L27" i="47"/>
  <c r="L28" i="47"/>
  <c r="L16" i="47"/>
  <c r="H16" i="47"/>
  <c r="H20" i="47"/>
  <c r="Z27" i="47"/>
  <c r="Z20" i="47"/>
  <c r="L24" i="47"/>
  <c r="L20" i="47"/>
  <c r="Z29" i="47"/>
  <c r="L14" i="47"/>
  <c r="Z19" i="47"/>
  <c r="Z30" i="47"/>
  <c r="H14" i="47"/>
  <c r="R28" i="35"/>
  <c r="T28" i="35"/>
  <c r="T29" i="35"/>
  <c r="R29" i="35"/>
  <c r="R27" i="35"/>
  <c r="T27" i="35"/>
  <c r="T30" i="35"/>
  <c r="R30" i="35"/>
  <c r="R34" i="35"/>
  <c r="T34" i="35"/>
  <c r="R26" i="35"/>
  <c r="T26" i="35"/>
  <c r="T33" i="35"/>
  <c r="R33" i="35"/>
  <c r="R25" i="35"/>
  <c r="T25" i="35"/>
  <c r="R32" i="35"/>
  <c r="T32" i="35"/>
  <c r="R24" i="35"/>
  <c r="T24" i="35"/>
  <c r="R31" i="35"/>
  <c r="T31" i="35"/>
  <c r="R23" i="35"/>
  <c r="T23" i="35"/>
  <c r="R20" i="35"/>
  <c r="T20" i="35"/>
  <c r="R12" i="35"/>
  <c r="T12" i="35"/>
  <c r="R19" i="35"/>
  <c r="T19" i="35"/>
  <c r="R11" i="35"/>
  <c r="T11" i="35"/>
  <c r="R10" i="35"/>
  <c r="T10" i="35"/>
  <c r="T18" i="35"/>
  <c r="R18" i="35"/>
  <c r="R13" i="35"/>
  <c r="T13" i="35"/>
  <c r="R17" i="35"/>
  <c r="T17" i="35"/>
  <c r="R21" i="35"/>
  <c r="T21" i="35"/>
  <c r="R16" i="35"/>
  <c r="T16" i="35"/>
  <c r="R15" i="35"/>
  <c r="T15" i="35"/>
  <c r="T14" i="35"/>
  <c r="R14" i="35"/>
  <c r="Z23" i="47"/>
  <c r="Z17" i="47"/>
  <c r="Z16" i="47"/>
  <c r="Z11" i="47"/>
  <c r="L23" i="47"/>
  <c r="H19" i="47"/>
  <c r="H25" i="47"/>
  <c r="L17" i="47"/>
  <c r="L11" i="47"/>
  <c r="H11" i="47"/>
  <c r="L19" i="47"/>
  <c r="Z22" i="47"/>
  <c r="H26" i="47"/>
  <c r="H28" i="47"/>
  <c r="Z26" i="47"/>
  <c r="Z14" i="47"/>
  <c r="H23" i="47"/>
  <c r="H22" i="47"/>
  <c r="L26" i="47"/>
  <c r="Z25" i="47"/>
  <c r="Z31" i="47"/>
  <c r="Z24" i="47"/>
  <c r="H27" i="47"/>
  <c r="H24" i="47"/>
  <c r="H17" i="47"/>
  <c r="L22" i="47"/>
  <c r="S39" i="48"/>
  <c r="S35" i="48"/>
  <c r="S31" i="48"/>
  <c r="U38" i="48"/>
  <c r="U34" i="48"/>
  <c r="U30" i="48"/>
  <c r="U41" i="48"/>
  <c r="U37" i="48"/>
  <c r="U33" i="48"/>
  <c r="U29" i="48"/>
  <c r="U40" i="48"/>
  <c r="U36" i="48"/>
  <c r="U32" i="48"/>
  <c r="U28" i="48"/>
  <c r="M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10" i="46"/>
  <c r="AO11" i="35"/>
  <c r="AO12" i="35" s="1"/>
  <c r="AO13" i="35" s="1"/>
  <c r="AO14" i="35" s="1"/>
  <c r="AO15" i="35" s="1"/>
  <c r="AO16" i="35" s="1"/>
  <c r="AO17" i="35" s="1"/>
  <c r="AO18" i="35" s="1"/>
  <c r="AO19" i="35" s="1"/>
  <c r="AO20" i="35" s="1"/>
  <c r="AO21" i="35" s="1"/>
  <c r="F20" i="1" l="1"/>
  <c r="AD20" i="1" s="1"/>
  <c r="D20" i="1" l="1"/>
  <c r="AE20" i="1"/>
  <c r="AF20" i="1"/>
  <c r="X20" i="1"/>
  <c r="J20" i="1"/>
  <c r="L20" i="1"/>
  <c r="H20" i="1"/>
  <c r="V20" i="1"/>
  <c r="N20" i="1"/>
  <c r="AB20" i="1"/>
  <c r="AA20" i="1"/>
  <c r="Y20" i="1"/>
  <c r="P20" i="1"/>
  <c r="P10" i="6"/>
  <c r="P11" i="6"/>
  <c r="P12" i="6"/>
  <c r="P13" i="6"/>
  <c r="S20" i="1" l="1"/>
  <c r="U20" i="1"/>
  <c r="AG20" i="1"/>
  <c r="N11" i="48"/>
  <c r="N12" i="48"/>
  <c r="N13" i="48"/>
  <c r="N14" i="48"/>
  <c r="U14" i="48" s="1"/>
  <c r="R71" i="60" s="1"/>
  <c r="N15" i="48"/>
  <c r="S15" i="48" s="1"/>
  <c r="P86" i="60" s="1"/>
  <c r="N16" i="48"/>
  <c r="S16" i="48" s="1"/>
  <c r="N17" i="48"/>
  <c r="S17" i="48" s="1"/>
  <c r="N18" i="48"/>
  <c r="U18" i="48" s="1"/>
  <c r="N19" i="48"/>
  <c r="S19" i="48" s="1"/>
  <c r="N20" i="48"/>
  <c r="S20" i="48" s="1"/>
  <c r="N21" i="48"/>
  <c r="S21" i="48" s="1"/>
  <c r="N22" i="48"/>
  <c r="U22" i="48" s="1"/>
  <c r="N23" i="48"/>
  <c r="S23" i="48" s="1"/>
  <c r="N10" i="48"/>
  <c r="P11" i="62" s="1"/>
  <c r="S13" i="48" l="1"/>
  <c r="P56" i="60" s="1"/>
  <c r="N56" i="60"/>
  <c r="S12" i="48"/>
  <c r="N41" i="60"/>
  <c r="P65" i="62"/>
  <c r="S11" i="48"/>
  <c r="N26" i="60"/>
  <c r="P38" i="62"/>
  <c r="U10" i="48"/>
  <c r="N6" i="48"/>
  <c r="S22" i="48"/>
  <c r="S18" i="48"/>
  <c r="S14" i="48"/>
  <c r="P71" i="60" s="1"/>
  <c r="S10" i="48"/>
  <c r="U21" i="48"/>
  <c r="U17" i="48"/>
  <c r="U13" i="48"/>
  <c r="R56" i="60" s="1"/>
  <c r="U20" i="48"/>
  <c r="U16" i="48"/>
  <c r="U12" i="48"/>
  <c r="U23" i="48"/>
  <c r="U19" i="48"/>
  <c r="U15" i="48"/>
  <c r="R86" i="60" s="1"/>
  <c r="U11" i="48"/>
  <c r="T11" i="62" l="1"/>
  <c r="R11" i="60"/>
  <c r="R26" i="60"/>
  <c r="T38" i="62"/>
  <c r="R11" i="62"/>
  <c r="P11" i="60"/>
  <c r="P26" i="60"/>
  <c r="R38" i="62"/>
  <c r="R41" i="60"/>
  <c r="T65" i="62"/>
  <c r="R65" i="62"/>
  <c r="P41" i="60"/>
  <c r="B392" i="62"/>
  <c r="C392" i="62"/>
  <c r="E392" i="62"/>
  <c r="F392" i="62"/>
  <c r="I392" i="62"/>
  <c r="B393" i="62"/>
  <c r="C393" i="62"/>
  <c r="E393" i="62"/>
  <c r="F393" i="62"/>
  <c r="I393" i="62"/>
  <c r="J393" i="62" s="1"/>
  <c r="B394" i="62"/>
  <c r="C394" i="62"/>
  <c r="E394" i="62"/>
  <c r="F394" i="62"/>
  <c r="I394" i="62"/>
  <c r="B395" i="62"/>
  <c r="C395" i="62"/>
  <c r="E395" i="62"/>
  <c r="F395" i="62"/>
  <c r="I395" i="62"/>
  <c r="B396" i="62"/>
  <c r="C396" i="62"/>
  <c r="E396" i="62"/>
  <c r="F396" i="62"/>
  <c r="I396" i="62"/>
  <c r="B397" i="62"/>
  <c r="C397" i="62"/>
  <c r="E397" i="62"/>
  <c r="F397" i="62"/>
  <c r="I397" i="62"/>
  <c r="B398" i="62"/>
  <c r="C398" i="62"/>
  <c r="E398" i="62"/>
  <c r="F398" i="62"/>
  <c r="I398" i="62"/>
  <c r="B399" i="62"/>
  <c r="C399" i="62"/>
  <c r="E399" i="62"/>
  <c r="F399" i="62"/>
  <c r="I399" i="62"/>
  <c r="B400" i="62"/>
  <c r="C400" i="62"/>
  <c r="E400" i="62"/>
  <c r="F400" i="62"/>
  <c r="I400" i="62"/>
  <c r="B401" i="62"/>
  <c r="C401" i="62"/>
  <c r="E401" i="62"/>
  <c r="F401" i="62"/>
  <c r="I401" i="62"/>
  <c r="B402" i="62"/>
  <c r="C402" i="62"/>
  <c r="E402" i="62"/>
  <c r="F402" i="62"/>
  <c r="I402" i="62"/>
  <c r="B403" i="62"/>
  <c r="C403" i="62"/>
  <c r="E403" i="62"/>
  <c r="F403" i="62"/>
  <c r="I403" i="62"/>
  <c r="B404" i="62"/>
  <c r="C404" i="62"/>
  <c r="E404" i="62"/>
  <c r="F404" i="62"/>
  <c r="I404" i="62"/>
  <c r="B405" i="62"/>
  <c r="C405" i="62"/>
  <c r="E405" i="62"/>
  <c r="F405" i="62"/>
  <c r="I405" i="62"/>
  <c r="B406" i="62"/>
  <c r="C406" i="62"/>
  <c r="E406" i="62"/>
  <c r="F406" i="62"/>
  <c r="I406" i="62"/>
  <c r="B407" i="62"/>
  <c r="C407" i="62"/>
  <c r="E407" i="62"/>
  <c r="F407" i="62"/>
  <c r="I407" i="62"/>
  <c r="B408" i="62"/>
  <c r="C408" i="62"/>
  <c r="E408" i="62"/>
  <c r="F408" i="62"/>
  <c r="I408" i="62"/>
  <c r="B409" i="62"/>
  <c r="C409" i="62"/>
  <c r="E409" i="62"/>
  <c r="F409" i="62"/>
  <c r="I409" i="62"/>
  <c r="B410" i="62"/>
  <c r="C410" i="62"/>
  <c r="E410" i="62"/>
  <c r="F410" i="62"/>
  <c r="I410" i="62"/>
  <c r="B411" i="62"/>
  <c r="C411" i="62"/>
  <c r="E411" i="62"/>
  <c r="F411" i="62"/>
  <c r="I411" i="62"/>
  <c r="B412" i="62"/>
  <c r="C412" i="62"/>
  <c r="E412" i="62"/>
  <c r="F412" i="62"/>
  <c r="I412" i="62"/>
  <c r="B413" i="62"/>
  <c r="C413" i="62"/>
  <c r="E413" i="62"/>
  <c r="F413" i="62"/>
  <c r="I413" i="62"/>
  <c r="B414" i="62"/>
  <c r="C414" i="62"/>
  <c r="E414" i="62"/>
  <c r="F414" i="62"/>
  <c r="I414" i="62"/>
  <c r="I391" i="62"/>
  <c r="F391" i="62"/>
  <c r="E391" i="62"/>
  <c r="C391" i="62"/>
  <c r="B391" i="62"/>
  <c r="B365" i="62"/>
  <c r="C365" i="62"/>
  <c r="E365" i="62"/>
  <c r="F365" i="62"/>
  <c r="I365" i="62"/>
  <c r="B366" i="62"/>
  <c r="C366" i="62"/>
  <c r="E366" i="62"/>
  <c r="F366" i="62"/>
  <c r="I366" i="62"/>
  <c r="B367" i="62"/>
  <c r="C367" i="62"/>
  <c r="E367" i="62"/>
  <c r="F367" i="62"/>
  <c r="I367" i="62"/>
  <c r="B368" i="62"/>
  <c r="C368" i="62"/>
  <c r="E368" i="62"/>
  <c r="F368" i="62"/>
  <c r="I368" i="62"/>
  <c r="B369" i="62"/>
  <c r="C369" i="62"/>
  <c r="E369" i="62"/>
  <c r="F369" i="62"/>
  <c r="I369" i="62"/>
  <c r="B370" i="62"/>
  <c r="C370" i="62"/>
  <c r="E370" i="62"/>
  <c r="F370" i="62"/>
  <c r="I370" i="62"/>
  <c r="B371" i="62"/>
  <c r="C371" i="62"/>
  <c r="E371" i="62"/>
  <c r="F371" i="62"/>
  <c r="I371" i="62"/>
  <c r="B372" i="62"/>
  <c r="C372" i="62"/>
  <c r="E372" i="62"/>
  <c r="F372" i="62"/>
  <c r="I372" i="62"/>
  <c r="B373" i="62"/>
  <c r="C373" i="62"/>
  <c r="E373" i="62"/>
  <c r="F373" i="62"/>
  <c r="I373" i="62"/>
  <c r="B374" i="62"/>
  <c r="C374" i="62"/>
  <c r="E374" i="62"/>
  <c r="F374" i="62"/>
  <c r="I374" i="62"/>
  <c r="B375" i="62"/>
  <c r="C375" i="62"/>
  <c r="E375" i="62"/>
  <c r="F375" i="62"/>
  <c r="I375" i="62"/>
  <c r="B376" i="62"/>
  <c r="C376" i="62"/>
  <c r="E376" i="62"/>
  <c r="F376" i="62"/>
  <c r="I376" i="62"/>
  <c r="B377" i="62"/>
  <c r="C377" i="62"/>
  <c r="E377" i="62"/>
  <c r="F377" i="62"/>
  <c r="I377" i="62"/>
  <c r="B378" i="62"/>
  <c r="C378" i="62"/>
  <c r="E378" i="62"/>
  <c r="F378" i="62"/>
  <c r="I378" i="62"/>
  <c r="B379" i="62"/>
  <c r="C379" i="62"/>
  <c r="E379" i="62"/>
  <c r="F379" i="62"/>
  <c r="I379" i="62"/>
  <c r="B380" i="62"/>
  <c r="C380" i="62"/>
  <c r="E380" i="62"/>
  <c r="F380" i="62"/>
  <c r="I380" i="62"/>
  <c r="B381" i="62"/>
  <c r="C381" i="62"/>
  <c r="E381" i="62"/>
  <c r="F381" i="62"/>
  <c r="I381" i="62"/>
  <c r="B382" i="62"/>
  <c r="C382" i="62"/>
  <c r="E382" i="62"/>
  <c r="F382" i="62"/>
  <c r="I382" i="62"/>
  <c r="B383" i="62"/>
  <c r="C383" i="62"/>
  <c r="E383" i="62"/>
  <c r="F383" i="62"/>
  <c r="I383" i="62"/>
  <c r="B384" i="62"/>
  <c r="C384" i="62"/>
  <c r="E384" i="62"/>
  <c r="F384" i="62"/>
  <c r="I384" i="62"/>
  <c r="B385" i="62"/>
  <c r="C385" i="62"/>
  <c r="E385" i="62"/>
  <c r="F385" i="62"/>
  <c r="I385" i="62"/>
  <c r="B386" i="62"/>
  <c r="C386" i="62"/>
  <c r="E386" i="62"/>
  <c r="F386" i="62"/>
  <c r="I386" i="62"/>
  <c r="B387" i="62"/>
  <c r="C387" i="62"/>
  <c r="E387" i="62"/>
  <c r="F387" i="62"/>
  <c r="I387" i="62"/>
  <c r="I364" i="62"/>
  <c r="F364" i="62"/>
  <c r="E364" i="62"/>
  <c r="C364" i="62"/>
  <c r="B364" i="62"/>
  <c r="B338" i="62"/>
  <c r="C338" i="62"/>
  <c r="E338" i="62"/>
  <c r="F338" i="62"/>
  <c r="I338" i="62"/>
  <c r="B339" i="62"/>
  <c r="C339" i="62"/>
  <c r="E339" i="62"/>
  <c r="F339" i="62"/>
  <c r="I339" i="62"/>
  <c r="B340" i="62"/>
  <c r="C340" i="62"/>
  <c r="E340" i="62"/>
  <c r="F340" i="62"/>
  <c r="I340" i="62"/>
  <c r="B341" i="62"/>
  <c r="C341" i="62"/>
  <c r="E341" i="62"/>
  <c r="F341" i="62"/>
  <c r="I341" i="62"/>
  <c r="B342" i="62"/>
  <c r="C342" i="62"/>
  <c r="E342" i="62"/>
  <c r="F342" i="62"/>
  <c r="I342" i="62"/>
  <c r="B343" i="62"/>
  <c r="C343" i="62"/>
  <c r="E343" i="62"/>
  <c r="F343" i="62"/>
  <c r="I343" i="62"/>
  <c r="B344" i="62"/>
  <c r="C344" i="62"/>
  <c r="E344" i="62"/>
  <c r="F344" i="62"/>
  <c r="I344" i="62"/>
  <c r="B345" i="62"/>
  <c r="C345" i="62"/>
  <c r="E345" i="62"/>
  <c r="F345" i="62"/>
  <c r="I345" i="62"/>
  <c r="B346" i="62"/>
  <c r="C346" i="62"/>
  <c r="E346" i="62"/>
  <c r="F346" i="62"/>
  <c r="I346" i="62"/>
  <c r="B347" i="62"/>
  <c r="C347" i="62"/>
  <c r="E347" i="62"/>
  <c r="F347" i="62"/>
  <c r="I347" i="62"/>
  <c r="B348" i="62"/>
  <c r="C348" i="62"/>
  <c r="E348" i="62"/>
  <c r="F348" i="62"/>
  <c r="I348" i="62"/>
  <c r="B349" i="62"/>
  <c r="C349" i="62"/>
  <c r="E349" i="62"/>
  <c r="F349" i="62"/>
  <c r="I349" i="62"/>
  <c r="B350" i="62"/>
  <c r="C350" i="62"/>
  <c r="E350" i="62"/>
  <c r="F350" i="62"/>
  <c r="I350" i="62"/>
  <c r="B351" i="62"/>
  <c r="C351" i="62"/>
  <c r="E351" i="62"/>
  <c r="F351" i="62"/>
  <c r="I351" i="62"/>
  <c r="B352" i="62"/>
  <c r="C352" i="62"/>
  <c r="E352" i="62"/>
  <c r="F352" i="62"/>
  <c r="I352" i="62"/>
  <c r="B353" i="62"/>
  <c r="C353" i="62"/>
  <c r="E353" i="62"/>
  <c r="F353" i="62"/>
  <c r="I353" i="62"/>
  <c r="B354" i="62"/>
  <c r="C354" i="62"/>
  <c r="E354" i="62"/>
  <c r="F354" i="62"/>
  <c r="I354" i="62"/>
  <c r="B355" i="62"/>
  <c r="C355" i="62"/>
  <c r="E355" i="62"/>
  <c r="F355" i="62"/>
  <c r="I355" i="62"/>
  <c r="B356" i="62"/>
  <c r="C356" i="62"/>
  <c r="E356" i="62"/>
  <c r="F356" i="62"/>
  <c r="I356" i="62"/>
  <c r="B357" i="62"/>
  <c r="C357" i="62"/>
  <c r="E357" i="62"/>
  <c r="F357" i="62"/>
  <c r="I357" i="62"/>
  <c r="B358" i="62"/>
  <c r="C358" i="62"/>
  <c r="E358" i="62"/>
  <c r="F358" i="62"/>
  <c r="I358" i="62"/>
  <c r="B359" i="62"/>
  <c r="C359" i="62"/>
  <c r="E359" i="62"/>
  <c r="F359" i="62"/>
  <c r="I359" i="62"/>
  <c r="B360" i="62"/>
  <c r="C360" i="62"/>
  <c r="E360" i="62"/>
  <c r="F360" i="62"/>
  <c r="I360" i="62"/>
  <c r="I337" i="62"/>
  <c r="F337" i="62"/>
  <c r="E337" i="62"/>
  <c r="C337" i="62"/>
  <c r="B337" i="62"/>
  <c r="B311" i="62"/>
  <c r="C311" i="62"/>
  <c r="E311" i="62"/>
  <c r="F311" i="62"/>
  <c r="I311" i="62"/>
  <c r="B312" i="62"/>
  <c r="C312" i="62"/>
  <c r="E312" i="62"/>
  <c r="F312" i="62"/>
  <c r="I312" i="62"/>
  <c r="B313" i="62"/>
  <c r="C313" i="62"/>
  <c r="E313" i="62"/>
  <c r="F313" i="62"/>
  <c r="I313" i="62"/>
  <c r="B314" i="62"/>
  <c r="C314" i="62"/>
  <c r="E314" i="62"/>
  <c r="F314" i="62"/>
  <c r="I314" i="62"/>
  <c r="B315" i="62"/>
  <c r="C315" i="62"/>
  <c r="E315" i="62"/>
  <c r="F315" i="62"/>
  <c r="I315" i="62"/>
  <c r="B316" i="62"/>
  <c r="C316" i="62"/>
  <c r="E316" i="62"/>
  <c r="F316" i="62"/>
  <c r="I316" i="62"/>
  <c r="B317" i="62"/>
  <c r="C317" i="62"/>
  <c r="E317" i="62"/>
  <c r="F317" i="62"/>
  <c r="I317" i="62"/>
  <c r="B318" i="62"/>
  <c r="C318" i="62"/>
  <c r="E318" i="62"/>
  <c r="F318" i="62"/>
  <c r="I318" i="62"/>
  <c r="B319" i="62"/>
  <c r="C319" i="62"/>
  <c r="E319" i="62"/>
  <c r="F319" i="62"/>
  <c r="I319" i="62"/>
  <c r="B320" i="62"/>
  <c r="C320" i="62"/>
  <c r="E320" i="62"/>
  <c r="F320" i="62"/>
  <c r="I320" i="62"/>
  <c r="B321" i="62"/>
  <c r="C321" i="62"/>
  <c r="E321" i="62"/>
  <c r="F321" i="62"/>
  <c r="I321" i="62"/>
  <c r="B322" i="62"/>
  <c r="C322" i="62"/>
  <c r="E322" i="62"/>
  <c r="F322" i="62"/>
  <c r="I322" i="62"/>
  <c r="B323" i="62"/>
  <c r="C323" i="62"/>
  <c r="E323" i="62"/>
  <c r="F323" i="62"/>
  <c r="I323" i="62"/>
  <c r="B324" i="62"/>
  <c r="C324" i="62"/>
  <c r="E324" i="62"/>
  <c r="F324" i="62"/>
  <c r="I324" i="62"/>
  <c r="B325" i="62"/>
  <c r="C325" i="62"/>
  <c r="E325" i="62"/>
  <c r="F325" i="62"/>
  <c r="I325" i="62"/>
  <c r="B326" i="62"/>
  <c r="C326" i="62"/>
  <c r="E326" i="62"/>
  <c r="F326" i="62"/>
  <c r="I326" i="62"/>
  <c r="B327" i="62"/>
  <c r="C327" i="62"/>
  <c r="E327" i="62"/>
  <c r="F327" i="62"/>
  <c r="I327" i="62"/>
  <c r="B328" i="62"/>
  <c r="C328" i="62"/>
  <c r="E328" i="62"/>
  <c r="F328" i="62"/>
  <c r="I328" i="62"/>
  <c r="B329" i="62"/>
  <c r="C329" i="62"/>
  <c r="E329" i="62"/>
  <c r="F329" i="62"/>
  <c r="I329" i="62"/>
  <c r="B330" i="62"/>
  <c r="C330" i="62"/>
  <c r="E330" i="62"/>
  <c r="F330" i="62"/>
  <c r="I330" i="62"/>
  <c r="B331" i="62"/>
  <c r="C331" i="62"/>
  <c r="E331" i="62"/>
  <c r="F331" i="62"/>
  <c r="I331" i="62"/>
  <c r="B332" i="62"/>
  <c r="C332" i="62"/>
  <c r="E332" i="62"/>
  <c r="F332" i="62"/>
  <c r="I332" i="62"/>
  <c r="B333" i="62"/>
  <c r="C333" i="62"/>
  <c r="E333" i="62"/>
  <c r="F333" i="62"/>
  <c r="I333" i="62"/>
  <c r="I310" i="62"/>
  <c r="F310" i="62"/>
  <c r="E310" i="62"/>
  <c r="C310" i="62"/>
  <c r="B310" i="62"/>
  <c r="B284" i="62"/>
  <c r="C284" i="62"/>
  <c r="E284" i="62"/>
  <c r="F284" i="62"/>
  <c r="I284" i="62"/>
  <c r="B285" i="62"/>
  <c r="C285" i="62"/>
  <c r="E285" i="62"/>
  <c r="F285" i="62"/>
  <c r="I285" i="62"/>
  <c r="B286" i="62"/>
  <c r="C286" i="62"/>
  <c r="E286" i="62"/>
  <c r="F286" i="62"/>
  <c r="I286" i="62"/>
  <c r="B287" i="62"/>
  <c r="C287" i="62"/>
  <c r="E287" i="62"/>
  <c r="F287" i="62"/>
  <c r="I287" i="62"/>
  <c r="B288" i="62"/>
  <c r="C288" i="62"/>
  <c r="E288" i="62"/>
  <c r="F288" i="62"/>
  <c r="I288" i="62"/>
  <c r="B289" i="62"/>
  <c r="C289" i="62"/>
  <c r="E289" i="62"/>
  <c r="F289" i="62"/>
  <c r="I289" i="62"/>
  <c r="B290" i="62"/>
  <c r="C290" i="62"/>
  <c r="E290" i="62"/>
  <c r="F290" i="62"/>
  <c r="I290" i="62"/>
  <c r="B291" i="62"/>
  <c r="C291" i="62"/>
  <c r="E291" i="62"/>
  <c r="F291" i="62"/>
  <c r="I291" i="62"/>
  <c r="B292" i="62"/>
  <c r="C292" i="62"/>
  <c r="E292" i="62"/>
  <c r="F292" i="62"/>
  <c r="I292" i="62"/>
  <c r="B293" i="62"/>
  <c r="C293" i="62"/>
  <c r="E293" i="62"/>
  <c r="F293" i="62"/>
  <c r="I293" i="62"/>
  <c r="B294" i="62"/>
  <c r="C294" i="62"/>
  <c r="E294" i="62"/>
  <c r="F294" i="62"/>
  <c r="I294" i="62"/>
  <c r="B295" i="62"/>
  <c r="C295" i="62"/>
  <c r="E295" i="62"/>
  <c r="F295" i="62"/>
  <c r="I295" i="62"/>
  <c r="B296" i="62"/>
  <c r="C296" i="62"/>
  <c r="E296" i="62"/>
  <c r="F296" i="62"/>
  <c r="I296" i="62"/>
  <c r="B297" i="62"/>
  <c r="C297" i="62"/>
  <c r="E297" i="62"/>
  <c r="F297" i="62"/>
  <c r="I297" i="62"/>
  <c r="B298" i="62"/>
  <c r="C298" i="62"/>
  <c r="E298" i="62"/>
  <c r="F298" i="62"/>
  <c r="I298" i="62"/>
  <c r="B299" i="62"/>
  <c r="C299" i="62"/>
  <c r="E299" i="62"/>
  <c r="F299" i="62"/>
  <c r="I299" i="62"/>
  <c r="B300" i="62"/>
  <c r="C300" i="62"/>
  <c r="E300" i="62"/>
  <c r="F300" i="62"/>
  <c r="I300" i="62"/>
  <c r="B301" i="62"/>
  <c r="C301" i="62"/>
  <c r="E301" i="62"/>
  <c r="F301" i="62"/>
  <c r="I301" i="62"/>
  <c r="B302" i="62"/>
  <c r="C302" i="62"/>
  <c r="E302" i="62"/>
  <c r="F302" i="62"/>
  <c r="I302" i="62"/>
  <c r="B303" i="62"/>
  <c r="C303" i="62"/>
  <c r="E303" i="62"/>
  <c r="F303" i="62"/>
  <c r="I303" i="62"/>
  <c r="B304" i="62"/>
  <c r="C304" i="62"/>
  <c r="E304" i="62"/>
  <c r="F304" i="62"/>
  <c r="I304" i="62"/>
  <c r="B305" i="62"/>
  <c r="C305" i="62"/>
  <c r="E305" i="62"/>
  <c r="F305" i="62"/>
  <c r="I305" i="62"/>
  <c r="B306" i="62"/>
  <c r="C306" i="62"/>
  <c r="E306" i="62"/>
  <c r="F306" i="62"/>
  <c r="I306" i="62"/>
  <c r="I283" i="62"/>
  <c r="F283" i="62"/>
  <c r="E283" i="62"/>
  <c r="C283" i="62"/>
  <c r="B283" i="62"/>
  <c r="B257" i="62"/>
  <c r="C257" i="62"/>
  <c r="E257" i="62"/>
  <c r="F257" i="62"/>
  <c r="I257" i="62"/>
  <c r="B258" i="62"/>
  <c r="C258" i="62"/>
  <c r="E258" i="62"/>
  <c r="F258" i="62"/>
  <c r="I258" i="62"/>
  <c r="B259" i="62"/>
  <c r="C259" i="62"/>
  <c r="E259" i="62"/>
  <c r="F259" i="62"/>
  <c r="I259" i="62"/>
  <c r="B260" i="62"/>
  <c r="C260" i="62"/>
  <c r="E260" i="62"/>
  <c r="F260" i="62"/>
  <c r="I260" i="62"/>
  <c r="B261" i="62"/>
  <c r="C261" i="62"/>
  <c r="E261" i="62"/>
  <c r="F261" i="62"/>
  <c r="I261" i="62"/>
  <c r="B262" i="62"/>
  <c r="C262" i="62"/>
  <c r="E262" i="62"/>
  <c r="F262" i="62"/>
  <c r="I262" i="62"/>
  <c r="B263" i="62"/>
  <c r="C263" i="62"/>
  <c r="E263" i="62"/>
  <c r="F263" i="62"/>
  <c r="I263" i="62"/>
  <c r="B264" i="62"/>
  <c r="C264" i="62"/>
  <c r="E264" i="62"/>
  <c r="F264" i="62"/>
  <c r="I264" i="62"/>
  <c r="B265" i="62"/>
  <c r="C265" i="62"/>
  <c r="E265" i="62"/>
  <c r="F265" i="62"/>
  <c r="I265" i="62"/>
  <c r="B266" i="62"/>
  <c r="C266" i="62"/>
  <c r="E266" i="62"/>
  <c r="F266" i="62"/>
  <c r="I266" i="62"/>
  <c r="B267" i="62"/>
  <c r="C267" i="62"/>
  <c r="E267" i="62"/>
  <c r="F267" i="62"/>
  <c r="I267" i="62"/>
  <c r="B268" i="62"/>
  <c r="C268" i="62"/>
  <c r="E268" i="62"/>
  <c r="F268" i="62"/>
  <c r="I268" i="62"/>
  <c r="B269" i="62"/>
  <c r="C269" i="62"/>
  <c r="E269" i="62"/>
  <c r="F269" i="62"/>
  <c r="I269" i="62"/>
  <c r="B270" i="62"/>
  <c r="C270" i="62"/>
  <c r="E270" i="62"/>
  <c r="F270" i="62"/>
  <c r="I270" i="62"/>
  <c r="B271" i="62"/>
  <c r="C271" i="62"/>
  <c r="E271" i="62"/>
  <c r="F271" i="62"/>
  <c r="I271" i="62"/>
  <c r="B272" i="62"/>
  <c r="C272" i="62"/>
  <c r="E272" i="62"/>
  <c r="F272" i="62"/>
  <c r="I272" i="62"/>
  <c r="B273" i="62"/>
  <c r="C273" i="62"/>
  <c r="E273" i="62"/>
  <c r="F273" i="62"/>
  <c r="I273" i="62"/>
  <c r="B274" i="62"/>
  <c r="C274" i="62"/>
  <c r="E274" i="62"/>
  <c r="F274" i="62"/>
  <c r="I274" i="62"/>
  <c r="B275" i="62"/>
  <c r="C275" i="62"/>
  <c r="E275" i="62"/>
  <c r="F275" i="62"/>
  <c r="I275" i="62"/>
  <c r="B276" i="62"/>
  <c r="C276" i="62"/>
  <c r="E276" i="62"/>
  <c r="F276" i="62"/>
  <c r="I276" i="62"/>
  <c r="B277" i="62"/>
  <c r="C277" i="62"/>
  <c r="E277" i="62"/>
  <c r="F277" i="62"/>
  <c r="I277" i="62"/>
  <c r="B278" i="62"/>
  <c r="C278" i="62"/>
  <c r="E278" i="62"/>
  <c r="F278" i="62"/>
  <c r="I278" i="62"/>
  <c r="B279" i="62"/>
  <c r="C279" i="62"/>
  <c r="E279" i="62"/>
  <c r="F279" i="62"/>
  <c r="I279" i="62"/>
  <c r="I256" i="62"/>
  <c r="F256" i="62"/>
  <c r="E256" i="62"/>
  <c r="C256" i="62"/>
  <c r="B256" i="62"/>
  <c r="B230" i="62"/>
  <c r="C230" i="62"/>
  <c r="E230" i="62"/>
  <c r="F230" i="62"/>
  <c r="I230" i="62"/>
  <c r="B231" i="62"/>
  <c r="C231" i="62"/>
  <c r="E231" i="62"/>
  <c r="F231" i="62"/>
  <c r="I231" i="62"/>
  <c r="B232" i="62"/>
  <c r="C232" i="62"/>
  <c r="E232" i="62"/>
  <c r="F232" i="62"/>
  <c r="I232" i="62"/>
  <c r="B233" i="62"/>
  <c r="C233" i="62"/>
  <c r="E233" i="62"/>
  <c r="F233" i="62"/>
  <c r="I233" i="62"/>
  <c r="B234" i="62"/>
  <c r="C234" i="62"/>
  <c r="E234" i="62"/>
  <c r="F234" i="62"/>
  <c r="I234" i="62"/>
  <c r="B235" i="62"/>
  <c r="C235" i="62"/>
  <c r="E235" i="62"/>
  <c r="F235" i="62"/>
  <c r="I235" i="62"/>
  <c r="B236" i="62"/>
  <c r="C236" i="62"/>
  <c r="E236" i="62"/>
  <c r="F236" i="62"/>
  <c r="I236" i="62"/>
  <c r="B237" i="62"/>
  <c r="C237" i="62"/>
  <c r="E237" i="62"/>
  <c r="F237" i="62"/>
  <c r="I237" i="62"/>
  <c r="B238" i="62"/>
  <c r="C238" i="62"/>
  <c r="E238" i="62"/>
  <c r="F238" i="62"/>
  <c r="I238" i="62"/>
  <c r="B239" i="62"/>
  <c r="C239" i="62"/>
  <c r="E239" i="62"/>
  <c r="F239" i="62"/>
  <c r="I239" i="62"/>
  <c r="B240" i="62"/>
  <c r="C240" i="62"/>
  <c r="E240" i="62"/>
  <c r="F240" i="62"/>
  <c r="I240" i="62"/>
  <c r="B241" i="62"/>
  <c r="C241" i="62"/>
  <c r="E241" i="62"/>
  <c r="F241" i="62"/>
  <c r="I241" i="62"/>
  <c r="B242" i="62"/>
  <c r="C242" i="62"/>
  <c r="E242" i="62"/>
  <c r="F242" i="62"/>
  <c r="I242" i="62"/>
  <c r="B243" i="62"/>
  <c r="C243" i="62"/>
  <c r="E243" i="62"/>
  <c r="F243" i="62"/>
  <c r="I243" i="62"/>
  <c r="B244" i="62"/>
  <c r="C244" i="62"/>
  <c r="E244" i="62"/>
  <c r="F244" i="62"/>
  <c r="I244" i="62"/>
  <c r="B245" i="62"/>
  <c r="C245" i="62"/>
  <c r="E245" i="62"/>
  <c r="F245" i="62"/>
  <c r="I245" i="62"/>
  <c r="B246" i="62"/>
  <c r="C246" i="62"/>
  <c r="E246" i="62"/>
  <c r="F246" i="62"/>
  <c r="I246" i="62"/>
  <c r="B247" i="62"/>
  <c r="C247" i="62"/>
  <c r="E247" i="62"/>
  <c r="F247" i="62"/>
  <c r="I247" i="62"/>
  <c r="B248" i="62"/>
  <c r="C248" i="62"/>
  <c r="E248" i="62"/>
  <c r="F248" i="62"/>
  <c r="I248" i="62"/>
  <c r="B249" i="62"/>
  <c r="C249" i="62"/>
  <c r="E249" i="62"/>
  <c r="F249" i="62"/>
  <c r="I249" i="62"/>
  <c r="B250" i="62"/>
  <c r="C250" i="62"/>
  <c r="E250" i="62"/>
  <c r="F250" i="62"/>
  <c r="I250" i="62"/>
  <c r="B251" i="62"/>
  <c r="C251" i="62"/>
  <c r="E251" i="62"/>
  <c r="F251" i="62"/>
  <c r="I251" i="62"/>
  <c r="B252" i="62"/>
  <c r="C252" i="62"/>
  <c r="E252" i="62"/>
  <c r="F252" i="62"/>
  <c r="I252" i="62"/>
  <c r="I229" i="62"/>
  <c r="F229" i="62"/>
  <c r="E229" i="62"/>
  <c r="C229" i="62"/>
  <c r="B229" i="62"/>
  <c r="B203" i="62"/>
  <c r="C203" i="62"/>
  <c r="E203" i="62"/>
  <c r="F203" i="62"/>
  <c r="I203" i="62"/>
  <c r="B204" i="62"/>
  <c r="C204" i="62"/>
  <c r="E204" i="62"/>
  <c r="F204" i="62"/>
  <c r="I204" i="62"/>
  <c r="B205" i="62"/>
  <c r="C205" i="62"/>
  <c r="E205" i="62"/>
  <c r="F205" i="62"/>
  <c r="I205" i="62"/>
  <c r="B206" i="62"/>
  <c r="C206" i="62"/>
  <c r="E206" i="62"/>
  <c r="F206" i="62"/>
  <c r="I206" i="62"/>
  <c r="B207" i="62"/>
  <c r="C207" i="62"/>
  <c r="E207" i="62"/>
  <c r="F207" i="62"/>
  <c r="I207" i="62"/>
  <c r="B208" i="62"/>
  <c r="C208" i="62"/>
  <c r="E208" i="62"/>
  <c r="F208" i="62"/>
  <c r="I208" i="62"/>
  <c r="B209" i="62"/>
  <c r="C209" i="62"/>
  <c r="E209" i="62"/>
  <c r="F209" i="62"/>
  <c r="I209" i="62"/>
  <c r="B210" i="62"/>
  <c r="C210" i="62"/>
  <c r="E210" i="62"/>
  <c r="F210" i="62"/>
  <c r="I210" i="62"/>
  <c r="B211" i="62"/>
  <c r="C211" i="62"/>
  <c r="E211" i="62"/>
  <c r="F211" i="62"/>
  <c r="I211" i="62"/>
  <c r="B212" i="62"/>
  <c r="C212" i="62"/>
  <c r="E212" i="62"/>
  <c r="F212" i="62"/>
  <c r="I212" i="62"/>
  <c r="B213" i="62"/>
  <c r="C213" i="62"/>
  <c r="E213" i="62"/>
  <c r="F213" i="62"/>
  <c r="I213" i="62"/>
  <c r="B214" i="62"/>
  <c r="C214" i="62"/>
  <c r="E214" i="62"/>
  <c r="F214" i="62"/>
  <c r="I214" i="62"/>
  <c r="B215" i="62"/>
  <c r="C215" i="62"/>
  <c r="E215" i="62"/>
  <c r="F215" i="62"/>
  <c r="I215" i="62"/>
  <c r="B216" i="62"/>
  <c r="C216" i="62"/>
  <c r="E216" i="62"/>
  <c r="F216" i="62"/>
  <c r="I216" i="62"/>
  <c r="B217" i="62"/>
  <c r="C217" i="62"/>
  <c r="E217" i="62"/>
  <c r="F217" i="62"/>
  <c r="I217" i="62"/>
  <c r="B218" i="62"/>
  <c r="C218" i="62"/>
  <c r="E218" i="62"/>
  <c r="F218" i="62"/>
  <c r="I218" i="62"/>
  <c r="B219" i="62"/>
  <c r="C219" i="62"/>
  <c r="E219" i="62"/>
  <c r="F219" i="62"/>
  <c r="I219" i="62"/>
  <c r="B220" i="62"/>
  <c r="C220" i="62"/>
  <c r="E220" i="62"/>
  <c r="F220" i="62"/>
  <c r="I220" i="62"/>
  <c r="B221" i="62"/>
  <c r="C221" i="62"/>
  <c r="E221" i="62"/>
  <c r="F221" i="62"/>
  <c r="I221" i="62"/>
  <c r="B222" i="62"/>
  <c r="C222" i="62"/>
  <c r="E222" i="62"/>
  <c r="F222" i="62"/>
  <c r="I222" i="62"/>
  <c r="B223" i="62"/>
  <c r="C223" i="62"/>
  <c r="E223" i="62"/>
  <c r="F223" i="62"/>
  <c r="I223" i="62"/>
  <c r="B224" i="62"/>
  <c r="C224" i="62"/>
  <c r="E224" i="62"/>
  <c r="F224" i="62"/>
  <c r="I224" i="62"/>
  <c r="B225" i="62"/>
  <c r="C225" i="62"/>
  <c r="E225" i="62"/>
  <c r="F225" i="62"/>
  <c r="I225" i="62"/>
  <c r="I202" i="62"/>
  <c r="F202" i="62"/>
  <c r="E202" i="62"/>
  <c r="C202" i="62"/>
  <c r="B202" i="62"/>
  <c r="B176" i="62"/>
  <c r="C176" i="62"/>
  <c r="E176" i="62"/>
  <c r="F176" i="62"/>
  <c r="I176" i="62"/>
  <c r="B177" i="62"/>
  <c r="C177" i="62"/>
  <c r="E177" i="62"/>
  <c r="F177" i="62"/>
  <c r="I177" i="62"/>
  <c r="B178" i="62"/>
  <c r="C178" i="62"/>
  <c r="E178" i="62"/>
  <c r="F178" i="62"/>
  <c r="I178" i="62"/>
  <c r="B179" i="62"/>
  <c r="C179" i="62"/>
  <c r="E179" i="62"/>
  <c r="F179" i="62"/>
  <c r="I179" i="62"/>
  <c r="B180" i="62"/>
  <c r="C180" i="62"/>
  <c r="E180" i="62"/>
  <c r="F180" i="62"/>
  <c r="I180" i="62"/>
  <c r="B181" i="62"/>
  <c r="C181" i="62"/>
  <c r="E181" i="62"/>
  <c r="F181" i="62"/>
  <c r="I181" i="62"/>
  <c r="B182" i="62"/>
  <c r="C182" i="62"/>
  <c r="E182" i="62"/>
  <c r="F182" i="62"/>
  <c r="I182" i="62"/>
  <c r="B183" i="62"/>
  <c r="C183" i="62"/>
  <c r="E183" i="62"/>
  <c r="F183" i="62"/>
  <c r="I183" i="62"/>
  <c r="B184" i="62"/>
  <c r="C184" i="62"/>
  <c r="E184" i="62"/>
  <c r="F184" i="62"/>
  <c r="I184" i="62"/>
  <c r="B185" i="62"/>
  <c r="C185" i="62"/>
  <c r="E185" i="62"/>
  <c r="F185" i="62"/>
  <c r="I185" i="62"/>
  <c r="B186" i="62"/>
  <c r="C186" i="62"/>
  <c r="E186" i="62"/>
  <c r="F186" i="62"/>
  <c r="I186" i="62"/>
  <c r="B187" i="62"/>
  <c r="C187" i="62"/>
  <c r="E187" i="62"/>
  <c r="F187" i="62"/>
  <c r="I187" i="62"/>
  <c r="B188" i="62"/>
  <c r="C188" i="62"/>
  <c r="E188" i="62"/>
  <c r="F188" i="62"/>
  <c r="I188" i="62"/>
  <c r="B189" i="62"/>
  <c r="C189" i="62"/>
  <c r="E189" i="62"/>
  <c r="F189" i="62"/>
  <c r="I189" i="62"/>
  <c r="B190" i="62"/>
  <c r="C190" i="62"/>
  <c r="E190" i="62"/>
  <c r="F190" i="62"/>
  <c r="I190" i="62"/>
  <c r="B191" i="62"/>
  <c r="C191" i="62"/>
  <c r="E191" i="62"/>
  <c r="F191" i="62"/>
  <c r="I191" i="62"/>
  <c r="B192" i="62"/>
  <c r="C192" i="62"/>
  <c r="E192" i="62"/>
  <c r="F192" i="62"/>
  <c r="I192" i="62"/>
  <c r="B193" i="62"/>
  <c r="C193" i="62"/>
  <c r="E193" i="62"/>
  <c r="F193" i="62"/>
  <c r="I193" i="62"/>
  <c r="B194" i="62"/>
  <c r="C194" i="62"/>
  <c r="E194" i="62"/>
  <c r="F194" i="62"/>
  <c r="I194" i="62"/>
  <c r="B195" i="62"/>
  <c r="C195" i="62"/>
  <c r="E195" i="62"/>
  <c r="F195" i="62"/>
  <c r="I195" i="62"/>
  <c r="B196" i="62"/>
  <c r="C196" i="62"/>
  <c r="E196" i="62"/>
  <c r="F196" i="62"/>
  <c r="I196" i="62"/>
  <c r="B197" i="62"/>
  <c r="C197" i="62"/>
  <c r="E197" i="62"/>
  <c r="F197" i="62"/>
  <c r="I197" i="62"/>
  <c r="B198" i="62"/>
  <c r="C198" i="62"/>
  <c r="E198" i="62"/>
  <c r="F198" i="62"/>
  <c r="I198" i="62"/>
  <c r="I175" i="62"/>
  <c r="F175" i="62"/>
  <c r="E175" i="62"/>
  <c r="C175" i="62"/>
  <c r="B175" i="62"/>
  <c r="B149" i="62"/>
  <c r="C149" i="62"/>
  <c r="E149" i="62"/>
  <c r="F149" i="62"/>
  <c r="I149" i="62"/>
  <c r="B150" i="62"/>
  <c r="C150" i="62"/>
  <c r="E150" i="62"/>
  <c r="F150" i="62"/>
  <c r="I150" i="62"/>
  <c r="B151" i="62"/>
  <c r="C151" i="62"/>
  <c r="E151" i="62"/>
  <c r="F151" i="62"/>
  <c r="I151" i="62"/>
  <c r="B152" i="62"/>
  <c r="C152" i="62"/>
  <c r="E152" i="62"/>
  <c r="F152" i="62"/>
  <c r="I152" i="62"/>
  <c r="B153" i="62"/>
  <c r="C153" i="62"/>
  <c r="E153" i="62"/>
  <c r="F153" i="62"/>
  <c r="I153" i="62"/>
  <c r="B154" i="62"/>
  <c r="C154" i="62"/>
  <c r="E154" i="62"/>
  <c r="F154" i="62"/>
  <c r="I154" i="62"/>
  <c r="B155" i="62"/>
  <c r="C155" i="62"/>
  <c r="E155" i="62"/>
  <c r="F155" i="62"/>
  <c r="I155" i="62"/>
  <c r="B156" i="62"/>
  <c r="C156" i="62"/>
  <c r="E156" i="62"/>
  <c r="F156" i="62"/>
  <c r="I156" i="62"/>
  <c r="B157" i="62"/>
  <c r="C157" i="62"/>
  <c r="E157" i="62"/>
  <c r="F157" i="62"/>
  <c r="I157" i="62"/>
  <c r="B158" i="62"/>
  <c r="C158" i="62"/>
  <c r="E158" i="62"/>
  <c r="F158" i="62"/>
  <c r="I158" i="62"/>
  <c r="B159" i="62"/>
  <c r="C159" i="62"/>
  <c r="E159" i="62"/>
  <c r="F159" i="62"/>
  <c r="I159" i="62"/>
  <c r="B160" i="62"/>
  <c r="C160" i="62"/>
  <c r="E160" i="62"/>
  <c r="F160" i="62"/>
  <c r="I160" i="62"/>
  <c r="B161" i="62"/>
  <c r="C161" i="62"/>
  <c r="E161" i="62"/>
  <c r="F161" i="62"/>
  <c r="I161" i="62"/>
  <c r="B162" i="62"/>
  <c r="C162" i="62"/>
  <c r="E162" i="62"/>
  <c r="F162" i="62"/>
  <c r="I162" i="62"/>
  <c r="B163" i="62"/>
  <c r="C163" i="62"/>
  <c r="E163" i="62"/>
  <c r="F163" i="62"/>
  <c r="I163" i="62"/>
  <c r="B164" i="62"/>
  <c r="C164" i="62"/>
  <c r="E164" i="62"/>
  <c r="F164" i="62"/>
  <c r="I164" i="62"/>
  <c r="B165" i="62"/>
  <c r="C165" i="62"/>
  <c r="E165" i="62"/>
  <c r="F165" i="62"/>
  <c r="I165" i="62"/>
  <c r="B166" i="62"/>
  <c r="C166" i="62"/>
  <c r="E166" i="62"/>
  <c r="F166" i="62"/>
  <c r="I166" i="62"/>
  <c r="B167" i="62"/>
  <c r="C167" i="62"/>
  <c r="E167" i="62"/>
  <c r="F167" i="62"/>
  <c r="I167" i="62"/>
  <c r="B168" i="62"/>
  <c r="C168" i="62"/>
  <c r="E168" i="62"/>
  <c r="F168" i="62"/>
  <c r="I168" i="62"/>
  <c r="B169" i="62"/>
  <c r="C169" i="62"/>
  <c r="E169" i="62"/>
  <c r="F169" i="62"/>
  <c r="I169" i="62"/>
  <c r="B170" i="62"/>
  <c r="C170" i="62"/>
  <c r="E170" i="62"/>
  <c r="F170" i="62"/>
  <c r="I170" i="62"/>
  <c r="B171" i="62"/>
  <c r="C171" i="62"/>
  <c r="E171" i="62"/>
  <c r="F171" i="62"/>
  <c r="I171" i="62"/>
  <c r="I148" i="62"/>
  <c r="F148" i="62"/>
  <c r="E148" i="62"/>
  <c r="C148" i="62"/>
  <c r="B148" i="62"/>
  <c r="B122" i="62"/>
  <c r="C122" i="62"/>
  <c r="E122" i="62"/>
  <c r="F122" i="62"/>
  <c r="I122" i="62"/>
  <c r="B123" i="62"/>
  <c r="C123" i="62"/>
  <c r="E123" i="62"/>
  <c r="F123" i="62"/>
  <c r="I123" i="62"/>
  <c r="B124" i="62"/>
  <c r="C124" i="62"/>
  <c r="E124" i="62"/>
  <c r="F124" i="62"/>
  <c r="I124" i="62"/>
  <c r="B125" i="62"/>
  <c r="C125" i="62"/>
  <c r="E125" i="62"/>
  <c r="F125" i="62"/>
  <c r="I125" i="62"/>
  <c r="B126" i="62"/>
  <c r="C126" i="62"/>
  <c r="E126" i="62"/>
  <c r="F126" i="62"/>
  <c r="I126" i="62"/>
  <c r="B127" i="62"/>
  <c r="C127" i="62"/>
  <c r="E127" i="62"/>
  <c r="F127" i="62"/>
  <c r="I127" i="62"/>
  <c r="B128" i="62"/>
  <c r="C128" i="62"/>
  <c r="E128" i="62"/>
  <c r="F128" i="62"/>
  <c r="I128" i="62"/>
  <c r="B129" i="62"/>
  <c r="C129" i="62"/>
  <c r="E129" i="62"/>
  <c r="F129" i="62"/>
  <c r="I129" i="62"/>
  <c r="B130" i="62"/>
  <c r="C130" i="62"/>
  <c r="E130" i="62"/>
  <c r="F130" i="62"/>
  <c r="I130" i="62"/>
  <c r="B131" i="62"/>
  <c r="C131" i="62"/>
  <c r="E131" i="62"/>
  <c r="F131" i="62"/>
  <c r="I131" i="62"/>
  <c r="B132" i="62"/>
  <c r="C132" i="62"/>
  <c r="E132" i="62"/>
  <c r="F132" i="62"/>
  <c r="I132" i="62"/>
  <c r="B133" i="62"/>
  <c r="C133" i="62"/>
  <c r="E133" i="62"/>
  <c r="F133" i="62"/>
  <c r="I133" i="62"/>
  <c r="B134" i="62"/>
  <c r="C134" i="62"/>
  <c r="E134" i="62"/>
  <c r="F134" i="62"/>
  <c r="I134" i="62"/>
  <c r="B135" i="62"/>
  <c r="C135" i="62"/>
  <c r="E135" i="62"/>
  <c r="F135" i="62"/>
  <c r="I135" i="62"/>
  <c r="B136" i="62"/>
  <c r="C136" i="62"/>
  <c r="E136" i="62"/>
  <c r="F136" i="62"/>
  <c r="I136" i="62"/>
  <c r="B137" i="62"/>
  <c r="C137" i="62"/>
  <c r="E137" i="62"/>
  <c r="F137" i="62"/>
  <c r="I137" i="62"/>
  <c r="B138" i="62"/>
  <c r="C138" i="62"/>
  <c r="E138" i="62"/>
  <c r="F138" i="62"/>
  <c r="I138" i="62"/>
  <c r="B139" i="62"/>
  <c r="C139" i="62"/>
  <c r="E139" i="62"/>
  <c r="F139" i="62"/>
  <c r="I139" i="62"/>
  <c r="B140" i="62"/>
  <c r="C140" i="62"/>
  <c r="E140" i="62"/>
  <c r="F140" i="62"/>
  <c r="I140" i="62"/>
  <c r="B141" i="62"/>
  <c r="C141" i="62"/>
  <c r="E141" i="62"/>
  <c r="F141" i="62"/>
  <c r="I141" i="62"/>
  <c r="B142" i="62"/>
  <c r="C142" i="62"/>
  <c r="E142" i="62"/>
  <c r="F142" i="62"/>
  <c r="I142" i="62"/>
  <c r="B143" i="62"/>
  <c r="C143" i="62"/>
  <c r="E143" i="62"/>
  <c r="F143" i="62"/>
  <c r="I143" i="62"/>
  <c r="B144" i="62"/>
  <c r="C144" i="62"/>
  <c r="E144" i="62"/>
  <c r="F144" i="62"/>
  <c r="I144" i="62"/>
  <c r="I121" i="62"/>
  <c r="F121" i="62"/>
  <c r="E121" i="62"/>
  <c r="C121" i="62"/>
  <c r="B121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94" i="62"/>
  <c r="C94" i="62"/>
  <c r="E94" i="62"/>
  <c r="F94" i="62"/>
  <c r="G94" i="62" s="1"/>
  <c r="I94" i="62"/>
  <c r="C95" i="62"/>
  <c r="E95" i="62"/>
  <c r="F95" i="62"/>
  <c r="G95" i="62" s="1"/>
  <c r="G122" i="62" s="1"/>
  <c r="G149" i="62" s="1"/>
  <c r="G176" i="62" s="1"/>
  <c r="G203" i="62" s="1"/>
  <c r="G230" i="62" s="1"/>
  <c r="G257" i="62" s="1"/>
  <c r="G284" i="62" s="1"/>
  <c r="G311" i="62" s="1"/>
  <c r="G338" i="62" s="1"/>
  <c r="G365" i="62" s="1"/>
  <c r="G392" i="62" s="1"/>
  <c r="I95" i="62"/>
  <c r="C96" i="62"/>
  <c r="E96" i="62"/>
  <c r="F96" i="62"/>
  <c r="G96" i="62" s="1"/>
  <c r="G123" i="62" s="1"/>
  <c r="G150" i="62" s="1"/>
  <c r="G177" i="62" s="1"/>
  <c r="G204" i="62" s="1"/>
  <c r="G231" i="62" s="1"/>
  <c r="G258" i="62" s="1"/>
  <c r="G285" i="62" s="1"/>
  <c r="G312" i="62" s="1"/>
  <c r="G339" i="62" s="1"/>
  <c r="G366" i="62" s="1"/>
  <c r="G393" i="62" s="1"/>
  <c r="I96" i="62"/>
  <c r="C97" i="62"/>
  <c r="E97" i="62"/>
  <c r="F97" i="62"/>
  <c r="G97" i="62" s="1"/>
  <c r="G124" i="62" s="1"/>
  <c r="G151" i="62" s="1"/>
  <c r="G178" i="62" s="1"/>
  <c r="G205" i="62" s="1"/>
  <c r="G232" i="62" s="1"/>
  <c r="G259" i="62" s="1"/>
  <c r="G286" i="62" s="1"/>
  <c r="G313" i="62" s="1"/>
  <c r="G340" i="62" s="1"/>
  <c r="G367" i="62" s="1"/>
  <c r="G394" i="62" s="1"/>
  <c r="I97" i="62"/>
  <c r="C98" i="62"/>
  <c r="E98" i="62"/>
  <c r="F98" i="62"/>
  <c r="G98" i="62" s="1"/>
  <c r="G125" i="62" s="1"/>
  <c r="G152" i="62" s="1"/>
  <c r="G179" i="62" s="1"/>
  <c r="G206" i="62" s="1"/>
  <c r="G233" i="62" s="1"/>
  <c r="G260" i="62" s="1"/>
  <c r="G287" i="62" s="1"/>
  <c r="G314" i="62" s="1"/>
  <c r="G341" i="62" s="1"/>
  <c r="G368" i="62" s="1"/>
  <c r="G395" i="62" s="1"/>
  <c r="I98" i="62"/>
  <c r="C99" i="62"/>
  <c r="E99" i="62"/>
  <c r="F99" i="62"/>
  <c r="G99" i="62" s="1"/>
  <c r="G126" i="62" s="1"/>
  <c r="G153" i="62" s="1"/>
  <c r="G180" i="62" s="1"/>
  <c r="G207" i="62" s="1"/>
  <c r="G234" i="62" s="1"/>
  <c r="G261" i="62" s="1"/>
  <c r="G288" i="62" s="1"/>
  <c r="G315" i="62" s="1"/>
  <c r="G342" i="62" s="1"/>
  <c r="G369" i="62" s="1"/>
  <c r="G396" i="62" s="1"/>
  <c r="I99" i="62"/>
  <c r="C100" i="62"/>
  <c r="E100" i="62"/>
  <c r="F100" i="62"/>
  <c r="G100" i="62" s="1"/>
  <c r="G127" i="62" s="1"/>
  <c r="G154" i="62" s="1"/>
  <c r="G181" i="62" s="1"/>
  <c r="G208" i="62" s="1"/>
  <c r="G235" i="62" s="1"/>
  <c r="G262" i="62" s="1"/>
  <c r="G289" i="62" s="1"/>
  <c r="G316" i="62" s="1"/>
  <c r="G343" i="62" s="1"/>
  <c r="G370" i="62" s="1"/>
  <c r="G397" i="62" s="1"/>
  <c r="I100" i="62"/>
  <c r="C101" i="62"/>
  <c r="E101" i="62"/>
  <c r="F101" i="62"/>
  <c r="G101" i="62" s="1"/>
  <c r="G128" i="62" s="1"/>
  <c r="G155" i="62" s="1"/>
  <c r="G182" i="62" s="1"/>
  <c r="G209" i="62" s="1"/>
  <c r="G236" i="62" s="1"/>
  <c r="G263" i="62" s="1"/>
  <c r="G290" i="62" s="1"/>
  <c r="G317" i="62" s="1"/>
  <c r="G344" i="62" s="1"/>
  <c r="G371" i="62" s="1"/>
  <c r="G398" i="62" s="1"/>
  <c r="I101" i="62"/>
  <c r="C102" i="62"/>
  <c r="E102" i="62"/>
  <c r="F102" i="62"/>
  <c r="G102" i="62" s="1"/>
  <c r="G129" i="62" s="1"/>
  <c r="G156" i="62" s="1"/>
  <c r="G183" i="62" s="1"/>
  <c r="G210" i="62" s="1"/>
  <c r="G237" i="62" s="1"/>
  <c r="G264" i="62" s="1"/>
  <c r="G291" i="62" s="1"/>
  <c r="G318" i="62" s="1"/>
  <c r="G345" i="62" s="1"/>
  <c r="G372" i="62" s="1"/>
  <c r="G399" i="62" s="1"/>
  <c r="I102" i="62"/>
  <c r="B67" i="62"/>
  <c r="C67" i="62"/>
  <c r="E67" i="62"/>
  <c r="F67" i="62"/>
  <c r="G67" i="62" s="1"/>
  <c r="I67" i="62"/>
  <c r="N67" i="62" s="1"/>
  <c r="B68" i="62"/>
  <c r="C68" i="62"/>
  <c r="E68" i="62"/>
  <c r="F68" i="62"/>
  <c r="G68" i="62" s="1"/>
  <c r="I68" i="62"/>
  <c r="N68" i="62" s="1"/>
  <c r="B69" i="62"/>
  <c r="C69" i="62"/>
  <c r="E69" i="62"/>
  <c r="F69" i="62"/>
  <c r="G69" i="62" s="1"/>
  <c r="I69" i="62"/>
  <c r="N69" i="62" s="1"/>
  <c r="B70" i="62"/>
  <c r="C70" i="62"/>
  <c r="E70" i="62"/>
  <c r="F70" i="62"/>
  <c r="G70" i="62" s="1"/>
  <c r="I70" i="62"/>
  <c r="N70" i="62" s="1"/>
  <c r="B71" i="62"/>
  <c r="C71" i="62"/>
  <c r="E71" i="62"/>
  <c r="F71" i="62"/>
  <c r="G71" i="62" s="1"/>
  <c r="I71" i="62"/>
  <c r="N71" i="62" s="1"/>
  <c r="B72" i="62"/>
  <c r="C72" i="62"/>
  <c r="E72" i="62"/>
  <c r="F72" i="62"/>
  <c r="G72" i="62" s="1"/>
  <c r="I72" i="62"/>
  <c r="N72" i="62" s="1"/>
  <c r="B73" i="62"/>
  <c r="B74" i="62"/>
  <c r="B75" i="62"/>
  <c r="B76" i="62"/>
  <c r="B77" i="62"/>
  <c r="B78" i="62"/>
  <c r="B79" i="62"/>
  <c r="B80" i="62"/>
  <c r="B81" i="62"/>
  <c r="B82" i="62"/>
  <c r="B83" i="62"/>
  <c r="B84" i="62"/>
  <c r="B85" i="62"/>
  <c r="B86" i="62"/>
  <c r="B87" i="62"/>
  <c r="B88" i="62"/>
  <c r="B89" i="62"/>
  <c r="B90" i="62"/>
  <c r="B40" i="62"/>
  <c r="C40" i="62"/>
  <c r="E40" i="62"/>
  <c r="F40" i="62"/>
  <c r="G40" i="62" s="1"/>
  <c r="I40" i="62"/>
  <c r="N40" i="62" s="1"/>
  <c r="B41" i="62"/>
  <c r="C41" i="62"/>
  <c r="E41" i="62"/>
  <c r="F41" i="62"/>
  <c r="G41" i="62" s="1"/>
  <c r="I41" i="62"/>
  <c r="N41" i="62" s="1"/>
  <c r="B42" i="62"/>
  <c r="C42" i="62"/>
  <c r="E42" i="62"/>
  <c r="F42" i="62"/>
  <c r="G42" i="62" s="1"/>
  <c r="I42" i="62"/>
  <c r="N42" i="62" s="1"/>
  <c r="B14" i="62"/>
  <c r="C14" i="62"/>
  <c r="E14" i="62"/>
  <c r="F14" i="62"/>
  <c r="G14" i="62" s="1"/>
  <c r="I14" i="62"/>
  <c r="B15" i="62"/>
  <c r="C15" i="62"/>
  <c r="E15" i="62"/>
  <c r="F15" i="62"/>
  <c r="G15" i="62" s="1"/>
  <c r="I15" i="62"/>
  <c r="B16" i="62"/>
  <c r="C16" i="62"/>
  <c r="E16" i="62"/>
  <c r="F16" i="62"/>
  <c r="G16" i="62" s="1"/>
  <c r="I16" i="62"/>
  <c r="B17" i="62"/>
  <c r="C17" i="62"/>
  <c r="E17" i="62"/>
  <c r="F17" i="62"/>
  <c r="G17" i="62" s="1"/>
  <c r="I17" i="62"/>
  <c r="B18" i="62"/>
  <c r="C18" i="62"/>
  <c r="E18" i="62"/>
  <c r="F18" i="62"/>
  <c r="G18" i="62" s="1"/>
  <c r="I18" i="62"/>
  <c r="B19" i="62"/>
  <c r="C19" i="62"/>
  <c r="E19" i="62"/>
  <c r="F19" i="62"/>
  <c r="G19" i="62" s="1"/>
  <c r="I19" i="62"/>
  <c r="B20" i="62"/>
  <c r="C20" i="62"/>
  <c r="E20" i="62"/>
  <c r="F20" i="62"/>
  <c r="G20" i="62" s="1"/>
  <c r="I20" i="62"/>
  <c r="B21" i="62"/>
  <c r="C21" i="62"/>
  <c r="E21" i="62"/>
  <c r="F21" i="62"/>
  <c r="G21" i="62" s="1"/>
  <c r="I21" i="62"/>
  <c r="B22" i="62"/>
  <c r="C22" i="62"/>
  <c r="E22" i="62"/>
  <c r="F22" i="62"/>
  <c r="G22" i="62" s="1"/>
  <c r="I22" i="62"/>
  <c r="B23" i="62"/>
  <c r="C23" i="62"/>
  <c r="E23" i="62"/>
  <c r="F23" i="62"/>
  <c r="G23" i="62" s="1"/>
  <c r="I23" i="62"/>
  <c r="B24" i="62"/>
  <c r="C24" i="62"/>
  <c r="E24" i="62"/>
  <c r="F24" i="62"/>
  <c r="G24" i="62" s="1"/>
  <c r="I24" i="62"/>
  <c r="B25" i="62"/>
  <c r="C25" i="62"/>
  <c r="E25" i="62"/>
  <c r="F25" i="62"/>
  <c r="G25" i="62" s="1"/>
  <c r="I25" i="62"/>
  <c r="B26" i="62"/>
  <c r="C26" i="62"/>
  <c r="E26" i="62"/>
  <c r="F26" i="62"/>
  <c r="G26" i="62" s="1"/>
  <c r="I26" i="62"/>
  <c r="B27" i="62"/>
  <c r="C27" i="62"/>
  <c r="E27" i="62"/>
  <c r="F27" i="62"/>
  <c r="G27" i="62" s="1"/>
  <c r="I27" i="62"/>
  <c r="B28" i="62"/>
  <c r="C28" i="62"/>
  <c r="E28" i="62"/>
  <c r="F28" i="62"/>
  <c r="G28" i="62" s="1"/>
  <c r="I28" i="62"/>
  <c r="B29" i="62"/>
  <c r="C29" i="62"/>
  <c r="E29" i="62"/>
  <c r="F29" i="62"/>
  <c r="G29" i="62" s="1"/>
  <c r="I29" i="62"/>
  <c r="B30" i="62"/>
  <c r="C30" i="62"/>
  <c r="E30" i="62"/>
  <c r="F30" i="62"/>
  <c r="G30" i="62" s="1"/>
  <c r="I30" i="62"/>
  <c r="B31" i="62"/>
  <c r="C31" i="62"/>
  <c r="E31" i="62"/>
  <c r="F31" i="62"/>
  <c r="G31" i="62" s="1"/>
  <c r="I31" i="62"/>
  <c r="B32" i="62"/>
  <c r="C32" i="62"/>
  <c r="E32" i="62"/>
  <c r="F32" i="62"/>
  <c r="G32" i="62" s="1"/>
  <c r="I32" i="62"/>
  <c r="B33" i="62"/>
  <c r="C33" i="62"/>
  <c r="E33" i="62"/>
  <c r="F33" i="62"/>
  <c r="G33" i="62" s="1"/>
  <c r="I33" i="62"/>
  <c r="B34" i="62"/>
  <c r="C34" i="62"/>
  <c r="E34" i="62"/>
  <c r="F34" i="62"/>
  <c r="G34" i="62" s="1"/>
  <c r="I34" i="62"/>
  <c r="B35" i="62"/>
  <c r="C35" i="62"/>
  <c r="E35" i="62"/>
  <c r="F35" i="62"/>
  <c r="G35" i="62" s="1"/>
  <c r="I35" i="62"/>
  <c r="B36" i="62"/>
  <c r="C36" i="62"/>
  <c r="E36" i="62"/>
  <c r="F36" i="62"/>
  <c r="G36" i="62" s="1"/>
  <c r="I36" i="62"/>
  <c r="B453" i="60"/>
  <c r="C453" i="60"/>
  <c r="D453" i="60"/>
  <c r="E453" i="60"/>
  <c r="G453" i="60"/>
  <c r="H453" i="60"/>
  <c r="B454" i="60"/>
  <c r="C454" i="60"/>
  <c r="D454" i="60"/>
  <c r="E454" i="60"/>
  <c r="G454" i="60"/>
  <c r="H454" i="60"/>
  <c r="B455" i="60"/>
  <c r="C455" i="60"/>
  <c r="D455" i="60"/>
  <c r="E455" i="60"/>
  <c r="G455" i="60"/>
  <c r="H455" i="60"/>
  <c r="B456" i="60"/>
  <c r="C456" i="60"/>
  <c r="D456" i="60"/>
  <c r="E456" i="60"/>
  <c r="G456" i="60"/>
  <c r="H456" i="60"/>
  <c r="B457" i="60"/>
  <c r="C457" i="60"/>
  <c r="D457" i="60"/>
  <c r="E457" i="60"/>
  <c r="G457" i="60"/>
  <c r="H457" i="60"/>
  <c r="B458" i="60"/>
  <c r="C458" i="60"/>
  <c r="D458" i="60"/>
  <c r="E458" i="60"/>
  <c r="G458" i="60"/>
  <c r="H458" i="60"/>
  <c r="B442" i="60"/>
  <c r="C442" i="60"/>
  <c r="D442" i="60"/>
  <c r="E442" i="60"/>
  <c r="G442" i="60"/>
  <c r="H442" i="60"/>
  <c r="B443" i="60"/>
  <c r="C443" i="60"/>
  <c r="D443" i="60"/>
  <c r="E443" i="60"/>
  <c r="G443" i="60"/>
  <c r="H443" i="60"/>
  <c r="B418" i="60"/>
  <c r="C418" i="60"/>
  <c r="D418" i="60"/>
  <c r="E418" i="60"/>
  <c r="G418" i="60"/>
  <c r="H418" i="60"/>
  <c r="B419" i="60"/>
  <c r="C419" i="60"/>
  <c r="D419" i="60"/>
  <c r="E419" i="60"/>
  <c r="G419" i="60"/>
  <c r="H419" i="60"/>
  <c r="B420" i="60"/>
  <c r="C420" i="60"/>
  <c r="D420" i="60"/>
  <c r="E420" i="60"/>
  <c r="G420" i="60"/>
  <c r="H420" i="60"/>
  <c r="B421" i="60"/>
  <c r="C421" i="60"/>
  <c r="D421" i="60"/>
  <c r="E421" i="60"/>
  <c r="G421" i="60"/>
  <c r="H421" i="60"/>
  <c r="B422" i="60"/>
  <c r="C422" i="60"/>
  <c r="D422" i="60"/>
  <c r="E422" i="60"/>
  <c r="G422" i="60"/>
  <c r="H422" i="60"/>
  <c r="B423" i="60"/>
  <c r="C423" i="60"/>
  <c r="D423" i="60"/>
  <c r="E423" i="60"/>
  <c r="G423" i="60"/>
  <c r="H423" i="60"/>
  <c r="B424" i="60"/>
  <c r="C424" i="60"/>
  <c r="D424" i="60"/>
  <c r="E424" i="60"/>
  <c r="G424" i="60"/>
  <c r="H424" i="60"/>
  <c r="B425" i="60"/>
  <c r="C425" i="60"/>
  <c r="D425" i="60"/>
  <c r="E425" i="60"/>
  <c r="G425" i="60"/>
  <c r="H425" i="60"/>
  <c r="B426" i="60"/>
  <c r="C426" i="60"/>
  <c r="D426" i="60"/>
  <c r="E426" i="60"/>
  <c r="G426" i="60"/>
  <c r="H426" i="60"/>
  <c r="B427" i="60"/>
  <c r="C427" i="60"/>
  <c r="D427" i="60"/>
  <c r="E427" i="60"/>
  <c r="G427" i="60"/>
  <c r="H427" i="60"/>
  <c r="B428" i="60"/>
  <c r="C428" i="60"/>
  <c r="D428" i="60"/>
  <c r="E428" i="60"/>
  <c r="G428" i="60"/>
  <c r="H428" i="60"/>
  <c r="B403" i="60"/>
  <c r="C403" i="60"/>
  <c r="D403" i="60"/>
  <c r="E403" i="60"/>
  <c r="G403" i="60"/>
  <c r="H403" i="60"/>
  <c r="B404" i="60"/>
  <c r="C404" i="60"/>
  <c r="D404" i="60"/>
  <c r="E404" i="60"/>
  <c r="G404" i="60"/>
  <c r="H404" i="60"/>
  <c r="B405" i="60"/>
  <c r="C405" i="60"/>
  <c r="D405" i="60"/>
  <c r="E405" i="60"/>
  <c r="G405" i="60"/>
  <c r="H405" i="60"/>
  <c r="B406" i="60"/>
  <c r="C406" i="60"/>
  <c r="D406" i="60"/>
  <c r="E406" i="60"/>
  <c r="G406" i="60"/>
  <c r="H406" i="60"/>
  <c r="B407" i="60"/>
  <c r="C407" i="60"/>
  <c r="D407" i="60"/>
  <c r="E407" i="60"/>
  <c r="G407" i="60"/>
  <c r="H407" i="60"/>
  <c r="B408" i="60"/>
  <c r="C408" i="60"/>
  <c r="D408" i="60"/>
  <c r="E408" i="60"/>
  <c r="G408" i="60"/>
  <c r="H408" i="60"/>
  <c r="B409" i="60"/>
  <c r="C409" i="60"/>
  <c r="D409" i="60"/>
  <c r="E409" i="60"/>
  <c r="G409" i="60"/>
  <c r="H409" i="60"/>
  <c r="B410" i="60"/>
  <c r="C410" i="60"/>
  <c r="D410" i="60"/>
  <c r="E410" i="60"/>
  <c r="G410" i="60"/>
  <c r="H410" i="60"/>
  <c r="B411" i="60"/>
  <c r="C411" i="60"/>
  <c r="D411" i="60"/>
  <c r="E411" i="60"/>
  <c r="G411" i="60"/>
  <c r="H411" i="60"/>
  <c r="B412" i="60"/>
  <c r="C412" i="60"/>
  <c r="D412" i="60"/>
  <c r="E412" i="60"/>
  <c r="G412" i="60"/>
  <c r="H412" i="60"/>
  <c r="B413" i="60"/>
  <c r="C413" i="60"/>
  <c r="D413" i="60"/>
  <c r="E413" i="60"/>
  <c r="G413" i="60"/>
  <c r="H413" i="60"/>
  <c r="B388" i="60"/>
  <c r="C388" i="60"/>
  <c r="D388" i="60"/>
  <c r="E388" i="60"/>
  <c r="G388" i="60"/>
  <c r="H388" i="60"/>
  <c r="B389" i="60"/>
  <c r="C389" i="60"/>
  <c r="D389" i="60"/>
  <c r="E389" i="60"/>
  <c r="G389" i="60"/>
  <c r="H389" i="60"/>
  <c r="B390" i="60"/>
  <c r="C390" i="60"/>
  <c r="D390" i="60"/>
  <c r="E390" i="60"/>
  <c r="G390" i="60"/>
  <c r="H390" i="60"/>
  <c r="B391" i="60"/>
  <c r="C391" i="60"/>
  <c r="D391" i="60"/>
  <c r="E391" i="60"/>
  <c r="G391" i="60"/>
  <c r="H391" i="60"/>
  <c r="B392" i="60"/>
  <c r="C392" i="60"/>
  <c r="D392" i="60"/>
  <c r="E392" i="60"/>
  <c r="G392" i="60"/>
  <c r="H392" i="60"/>
  <c r="B393" i="60"/>
  <c r="C393" i="60"/>
  <c r="D393" i="60"/>
  <c r="E393" i="60"/>
  <c r="G393" i="60"/>
  <c r="H393" i="60"/>
  <c r="B394" i="60"/>
  <c r="C394" i="60"/>
  <c r="D394" i="60"/>
  <c r="E394" i="60"/>
  <c r="G394" i="60"/>
  <c r="H394" i="60"/>
  <c r="B395" i="60"/>
  <c r="C395" i="60"/>
  <c r="D395" i="60"/>
  <c r="E395" i="60"/>
  <c r="G395" i="60"/>
  <c r="H395" i="60"/>
  <c r="B396" i="60"/>
  <c r="C396" i="60"/>
  <c r="D396" i="60"/>
  <c r="E396" i="60"/>
  <c r="G396" i="60"/>
  <c r="H396" i="60"/>
  <c r="B397" i="60"/>
  <c r="C397" i="60"/>
  <c r="D397" i="60"/>
  <c r="E397" i="60"/>
  <c r="G397" i="60"/>
  <c r="H397" i="60"/>
  <c r="B398" i="60"/>
  <c r="C398" i="60"/>
  <c r="D398" i="60"/>
  <c r="E398" i="60"/>
  <c r="G398" i="60"/>
  <c r="H398" i="60"/>
  <c r="B373" i="60"/>
  <c r="C373" i="60"/>
  <c r="D373" i="60"/>
  <c r="E373" i="60"/>
  <c r="G373" i="60"/>
  <c r="H373" i="60"/>
  <c r="B374" i="60"/>
  <c r="C374" i="60"/>
  <c r="D374" i="60"/>
  <c r="E374" i="60"/>
  <c r="G374" i="60"/>
  <c r="H374" i="60"/>
  <c r="B375" i="60"/>
  <c r="C375" i="60"/>
  <c r="D375" i="60"/>
  <c r="E375" i="60"/>
  <c r="G375" i="60"/>
  <c r="H375" i="60"/>
  <c r="B376" i="60"/>
  <c r="C376" i="60"/>
  <c r="D376" i="60"/>
  <c r="E376" i="60"/>
  <c r="G376" i="60"/>
  <c r="H376" i="60"/>
  <c r="B377" i="60"/>
  <c r="C377" i="60"/>
  <c r="D377" i="60"/>
  <c r="E377" i="60"/>
  <c r="G377" i="60"/>
  <c r="H377" i="60"/>
  <c r="B378" i="60"/>
  <c r="C378" i="60"/>
  <c r="D378" i="60"/>
  <c r="E378" i="60"/>
  <c r="G378" i="60"/>
  <c r="H378" i="60"/>
  <c r="B379" i="60"/>
  <c r="C379" i="60"/>
  <c r="D379" i="60"/>
  <c r="E379" i="60"/>
  <c r="G379" i="60"/>
  <c r="H379" i="60"/>
  <c r="B380" i="60"/>
  <c r="C380" i="60"/>
  <c r="D380" i="60"/>
  <c r="E380" i="60"/>
  <c r="G380" i="60"/>
  <c r="H380" i="60"/>
  <c r="B381" i="60"/>
  <c r="C381" i="60"/>
  <c r="D381" i="60"/>
  <c r="E381" i="60"/>
  <c r="G381" i="60"/>
  <c r="H381" i="60"/>
  <c r="B382" i="60"/>
  <c r="C382" i="60"/>
  <c r="D382" i="60"/>
  <c r="E382" i="60"/>
  <c r="G382" i="60"/>
  <c r="H382" i="60"/>
  <c r="B383" i="60"/>
  <c r="C383" i="60"/>
  <c r="D383" i="60"/>
  <c r="E383" i="60"/>
  <c r="G383" i="60"/>
  <c r="H383" i="60"/>
  <c r="B366" i="60"/>
  <c r="C366" i="60"/>
  <c r="D366" i="60"/>
  <c r="E366" i="60"/>
  <c r="G366" i="60"/>
  <c r="H366" i="60"/>
  <c r="B367" i="60"/>
  <c r="C367" i="60"/>
  <c r="D367" i="60"/>
  <c r="E367" i="60"/>
  <c r="G367" i="60"/>
  <c r="H367" i="60"/>
  <c r="B368" i="60"/>
  <c r="C368" i="60"/>
  <c r="D368" i="60"/>
  <c r="E368" i="60"/>
  <c r="G368" i="60"/>
  <c r="H368" i="60"/>
  <c r="B343" i="60"/>
  <c r="C343" i="60"/>
  <c r="D343" i="60"/>
  <c r="E343" i="60"/>
  <c r="G343" i="60"/>
  <c r="H343" i="60"/>
  <c r="B344" i="60"/>
  <c r="C344" i="60"/>
  <c r="D344" i="60"/>
  <c r="E344" i="60"/>
  <c r="G344" i="60"/>
  <c r="H344" i="60"/>
  <c r="B345" i="60"/>
  <c r="C345" i="60"/>
  <c r="D345" i="60"/>
  <c r="E345" i="60"/>
  <c r="G345" i="60"/>
  <c r="H345" i="60"/>
  <c r="B346" i="60"/>
  <c r="C346" i="60"/>
  <c r="D346" i="60"/>
  <c r="E346" i="60"/>
  <c r="G346" i="60"/>
  <c r="H346" i="60"/>
  <c r="B347" i="60"/>
  <c r="C347" i="60"/>
  <c r="D347" i="60"/>
  <c r="E347" i="60"/>
  <c r="G347" i="60"/>
  <c r="H347" i="60"/>
  <c r="B348" i="60"/>
  <c r="C348" i="60"/>
  <c r="D348" i="60"/>
  <c r="E348" i="60"/>
  <c r="G348" i="60"/>
  <c r="H348" i="60"/>
  <c r="B349" i="60"/>
  <c r="C349" i="60"/>
  <c r="D349" i="60"/>
  <c r="E349" i="60"/>
  <c r="G349" i="60"/>
  <c r="H349" i="60"/>
  <c r="B350" i="60"/>
  <c r="C350" i="60"/>
  <c r="D350" i="60"/>
  <c r="E350" i="60"/>
  <c r="G350" i="60"/>
  <c r="H350" i="60"/>
  <c r="B351" i="60"/>
  <c r="C351" i="60"/>
  <c r="D351" i="60"/>
  <c r="E351" i="60"/>
  <c r="G351" i="60"/>
  <c r="H351" i="60"/>
  <c r="B352" i="60"/>
  <c r="C352" i="60"/>
  <c r="D352" i="60"/>
  <c r="E352" i="60"/>
  <c r="G352" i="60"/>
  <c r="H352" i="60"/>
  <c r="B353" i="60"/>
  <c r="C353" i="60"/>
  <c r="D353" i="60"/>
  <c r="E353" i="60"/>
  <c r="G353" i="60"/>
  <c r="H353" i="60"/>
  <c r="B337" i="60"/>
  <c r="C337" i="60"/>
  <c r="D337" i="60"/>
  <c r="E337" i="60"/>
  <c r="G337" i="60"/>
  <c r="H337" i="60"/>
  <c r="B338" i="60"/>
  <c r="C338" i="60"/>
  <c r="D338" i="60"/>
  <c r="E338" i="60"/>
  <c r="G338" i="60"/>
  <c r="H338" i="60"/>
  <c r="B294" i="60"/>
  <c r="C294" i="60"/>
  <c r="D294" i="60"/>
  <c r="E294" i="60"/>
  <c r="G294" i="60"/>
  <c r="H294" i="60"/>
  <c r="B295" i="60"/>
  <c r="C295" i="60"/>
  <c r="D295" i="60"/>
  <c r="E295" i="60"/>
  <c r="G295" i="60"/>
  <c r="H295" i="60"/>
  <c r="B274" i="60"/>
  <c r="C274" i="60"/>
  <c r="D274" i="60"/>
  <c r="E274" i="60"/>
  <c r="G274" i="60"/>
  <c r="H274" i="60"/>
  <c r="B275" i="60"/>
  <c r="C275" i="60"/>
  <c r="D275" i="60"/>
  <c r="E275" i="60"/>
  <c r="G275" i="60"/>
  <c r="H275" i="60"/>
  <c r="B276" i="60"/>
  <c r="C276" i="60"/>
  <c r="D276" i="60"/>
  <c r="E276" i="60"/>
  <c r="G276" i="60"/>
  <c r="H276" i="60"/>
  <c r="B277" i="60"/>
  <c r="C277" i="60"/>
  <c r="D277" i="60"/>
  <c r="E277" i="60"/>
  <c r="G277" i="60"/>
  <c r="H277" i="60"/>
  <c r="B278" i="60"/>
  <c r="C278" i="60"/>
  <c r="D278" i="60"/>
  <c r="E278" i="60"/>
  <c r="G278" i="60"/>
  <c r="H278" i="60"/>
  <c r="B279" i="60"/>
  <c r="C279" i="60"/>
  <c r="D279" i="60"/>
  <c r="E279" i="60"/>
  <c r="G279" i="60"/>
  <c r="H279" i="60"/>
  <c r="B280" i="60"/>
  <c r="C280" i="60"/>
  <c r="D280" i="60"/>
  <c r="E280" i="60"/>
  <c r="G280" i="60"/>
  <c r="H280" i="60"/>
  <c r="B263" i="60"/>
  <c r="C263" i="60"/>
  <c r="D263" i="60"/>
  <c r="E263" i="60"/>
  <c r="G263" i="60"/>
  <c r="H263" i="60"/>
  <c r="B264" i="60"/>
  <c r="C264" i="60"/>
  <c r="D264" i="60"/>
  <c r="E264" i="60"/>
  <c r="G264" i="60"/>
  <c r="H264" i="60"/>
  <c r="B265" i="60"/>
  <c r="C265" i="60"/>
  <c r="D265" i="60"/>
  <c r="E265" i="60"/>
  <c r="G265" i="60"/>
  <c r="H265" i="60"/>
  <c r="B240" i="60"/>
  <c r="C240" i="60"/>
  <c r="D240" i="60"/>
  <c r="E240" i="60"/>
  <c r="F240" i="60" s="1"/>
  <c r="G240" i="60"/>
  <c r="H240" i="60"/>
  <c r="B241" i="60"/>
  <c r="C241" i="60"/>
  <c r="D241" i="60"/>
  <c r="E241" i="60"/>
  <c r="F241" i="60" s="1"/>
  <c r="G241" i="60"/>
  <c r="H241" i="60"/>
  <c r="B242" i="60"/>
  <c r="C242" i="60"/>
  <c r="D242" i="60"/>
  <c r="E242" i="60"/>
  <c r="F242" i="60" s="1"/>
  <c r="G242" i="60"/>
  <c r="H242" i="60"/>
  <c r="B243" i="60"/>
  <c r="C243" i="60"/>
  <c r="D243" i="60"/>
  <c r="E243" i="60"/>
  <c r="F243" i="60" s="1"/>
  <c r="G243" i="60"/>
  <c r="H243" i="60"/>
  <c r="B244" i="60"/>
  <c r="C244" i="60"/>
  <c r="D244" i="60"/>
  <c r="E244" i="60"/>
  <c r="F244" i="60" s="1"/>
  <c r="G244" i="60"/>
  <c r="H244" i="60"/>
  <c r="B245" i="60"/>
  <c r="C245" i="60"/>
  <c r="D245" i="60"/>
  <c r="E245" i="60"/>
  <c r="F245" i="60" s="1"/>
  <c r="G245" i="60"/>
  <c r="H245" i="60"/>
  <c r="B246" i="60"/>
  <c r="C246" i="60"/>
  <c r="D246" i="60"/>
  <c r="E246" i="60"/>
  <c r="F246" i="60" s="1"/>
  <c r="G246" i="60"/>
  <c r="H246" i="60"/>
  <c r="B247" i="60"/>
  <c r="C247" i="60"/>
  <c r="D247" i="60"/>
  <c r="E247" i="60"/>
  <c r="F247" i="60" s="1"/>
  <c r="G247" i="60"/>
  <c r="H247" i="60"/>
  <c r="B248" i="60"/>
  <c r="C248" i="60"/>
  <c r="D248" i="60"/>
  <c r="E248" i="60"/>
  <c r="F248" i="60" s="1"/>
  <c r="F263" i="60" s="1"/>
  <c r="F278" i="60" s="1"/>
  <c r="G248" i="60"/>
  <c r="H248" i="60"/>
  <c r="B249" i="60"/>
  <c r="C249" i="60"/>
  <c r="D249" i="60"/>
  <c r="E249" i="60"/>
  <c r="F249" i="60" s="1"/>
  <c r="F264" i="60" s="1"/>
  <c r="F279" i="60" s="1"/>
  <c r="F294" i="60" s="1"/>
  <c r="G249" i="60"/>
  <c r="H249" i="60"/>
  <c r="B250" i="60"/>
  <c r="C250" i="60"/>
  <c r="D250" i="60"/>
  <c r="E250" i="60"/>
  <c r="F250" i="60" s="1"/>
  <c r="F265" i="60" s="1"/>
  <c r="F280" i="60" s="1"/>
  <c r="F295" i="60" s="1"/>
  <c r="G250" i="60"/>
  <c r="H250" i="60"/>
  <c r="B233" i="60"/>
  <c r="C233" i="60"/>
  <c r="E233" i="60"/>
  <c r="G233" i="60"/>
  <c r="H233" i="60"/>
  <c r="B234" i="60"/>
  <c r="C234" i="60"/>
  <c r="E234" i="60"/>
  <c r="G234" i="60"/>
  <c r="H234" i="60"/>
  <c r="E221" i="60"/>
  <c r="B209" i="60"/>
  <c r="C209" i="60"/>
  <c r="E209" i="60"/>
  <c r="G209" i="60"/>
  <c r="H209" i="60"/>
  <c r="B210" i="60"/>
  <c r="C210" i="60"/>
  <c r="E210" i="60"/>
  <c r="G210" i="60"/>
  <c r="H210" i="60"/>
  <c r="B211" i="60"/>
  <c r="C211" i="60"/>
  <c r="E211" i="60"/>
  <c r="G211" i="60"/>
  <c r="H211" i="60"/>
  <c r="B212" i="60"/>
  <c r="C212" i="60"/>
  <c r="E212" i="60"/>
  <c r="G212" i="60"/>
  <c r="H212" i="60"/>
  <c r="B213" i="60"/>
  <c r="C213" i="60"/>
  <c r="E213" i="60"/>
  <c r="G213" i="60"/>
  <c r="H213" i="60"/>
  <c r="B214" i="60"/>
  <c r="C214" i="60"/>
  <c r="E214" i="60"/>
  <c r="G214" i="60"/>
  <c r="H214" i="60"/>
  <c r="B215" i="60"/>
  <c r="C215" i="60"/>
  <c r="E215" i="60"/>
  <c r="G215" i="60"/>
  <c r="H215" i="60"/>
  <c r="B216" i="60"/>
  <c r="C216" i="60"/>
  <c r="E216" i="60"/>
  <c r="G216" i="60"/>
  <c r="H216" i="60"/>
  <c r="B217" i="60"/>
  <c r="C217" i="60"/>
  <c r="E217" i="60"/>
  <c r="G217" i="60"/>
  <c r="H217" i="60"/>
  <c r="B218" i="60"/>
  <c r="C218" i="60"/>
  <c r="E218" i="60"/>
  <c r="G218" i="60"/>
  <c r="H218" i="60"/>
  <c r="B219" i="60"/>
  <c r="C219" i="60"/>
  <c r="E219" i="60"/>
  <c r="G219" i="60"/>
  <c r="H219" i="60"/>
  <c r="E206" i="60"/>
  <c r="E191" i="60"/>
  <c r="B200" i="60"/>
  <c r="C200" i="60"/>
  <c r="E200" i="60"/>
  <c r="G200" i="60"/>
  <c r="H200" i="60"/>
  <c r="B201" i="60"/>
  <c r="C201" i="60"/>
  <c r="E201" i="60"/>
  <c r="G201" i="60"/>
  <c r="H201" i="60"/>
  <c r="B202" i="60"/>
  <c r="C202" i="60"/>
  <c r="E202" i="60"/>
  <c r="G202" i="60"/>
  <c r="H202" i="60"/>
  <c r="B203" i="60"/>
  <c r="C203" i="60"/>
  <c r="E203" i="60"/>
  <c r="G203" i="60"/>
  <c r="H203" i="60"/>
  <c r="B204" i="60"/>
  <c r="C204" i="60"/>
  <c r="E204" i="60"/>
  <c r="G204" i="60"/>
  <c r="H204" i="60"/>
  <c r="B188" i="60"/>
  <c r="C188" i="60"/>
  <c r="E188" i="60"/>
  <c r="G188" i="60"/>
  <c r="H188" i="60"/>
  <c r="B189" i="60"/>
  <c r="C189" i="60"/>
  <c r="E189" i="60"/>
  <c r="G189" i="60"/>
  <c r="H189" i="60"/>
  <c r="E176" i="60"/>
  <c r="E161" i="60"/>
  <c r="B164" i="60"/>
  <c r="C164" i="60"/>
  <c r="E164" i="60"/>
  <c r="G164" i="60"/>
  <c r="H164" i="60"/>
  <c r="B165" i="60"/>
  <c r="C165" i="60"/>
  <c r="E165" i="60"/>
  <c r="G165" i="60"/>
  <c r="H165" i="60"/>
  <c r="B166" i="60"/>
  <c r="C166" i="60"/>
  <c r="E166" i="60"/>
  <c r="G166" i="60"/>
  <c r="H166" i="60"/>
  <c r="B167" i="60"/>
  <c r="C167" i="60"/>
  <c r="E167" i="60"/>
  <c r="G167" i="60"/>
  <c r="H167" i="60"/>
  <c r="B168" i="60"/>
  <c r="C168" i="60"/>
  <c r="E168" i="60"/>
  <c r="G168" i="60"/>
  <c r="H168" i="60"/>
  <c r="B169" i="60"/>
  <c r="C169" i="60"/>
  <c r="E169" i="60"/>
  <c r="G169" i="60"/>
  <c r="H169" i="60"/>
  <c r="B170" i="60"/>
  <c r="C170" i="60"/>
  <c r="E170" i="60"/>
  <c r="G170" i="60"/>
  <c r="H170" i="60"/>
  <c r="B171" i="60"/>
  <c r="C171" i="60"/>
  <c r="E171" i="60"/>
  <c r="G171" i="60"/>
  <c r="H171" i="60"/>
  <c r="B172" i="60"/>
  <c r="C172" i="60"/>
  <c r="E172" i="60"/>
  <c r="G172" i="60"/>
  <c r="H172" i="60"/>
  <c r="B173" i="60"/>
  <c r="C173" i="60"/>
  <c r="E173" i="60"/>
  <c r="G173" i="60"/>
  <c r="H173" i="60"/>
  <c r="B174" i="60"/>
  <c r="C174" i="60"/>
  <c r="E174" i="60"/>
  <c r="G174" i="60"/>
  <c r="H174" i="60"/>
  <c r="E146" i="60"/>
  <c r="B149" i="60"/>
  <c r="C149" i="60"/>
  <c r="E149" i="60"/>
  <c r="G149" i="60"/>
  <c r="H149" i="60"/>
  <c r="B150" i="60"/>
  <c r="C150" i="60"/>
  <c r="E150" i="60"/>
  <c r="G150" i="60"/>
  <c r="H150" i="60"/>
  <c r="B151" i="60"/>
  <c r="C151" i="60"/>
  <c r="E151" i="60"/>
  <c r="G151" i="60"/>
  <c r="H151" i="60"/>
  <c r="B152" i="60"/>
  <c r="C152" i="60"/>
  <c r="E152" i="60"/>
  <c r="G152" i="60"/>
  <c r="H152" i="60"/>
  <c r="B153" i="60"/>
  <c r="C153" i="60"/>
  <c r="E153" i="60"/>
  <c r="G153" i="60"/>
  <c r="H153" i="60"/>
  <c r="B154" i="60"/>
  <c r="C154" i="60"/>
  <c r="E154" i="60"/>
  <c r="G154" i="60"/>
  <c r="H154" i="60"/>
  <c r="B155" i="60"/>
  <c r="C155" i="60"/>
  <c r="E155" i="60"/>
  <c r="G155" i="60"/>
  <c r="H155" i="60"/>
  <c r="B156" i="60"/>
  <c r="C156" i="60"/>
  <c r="E156" i="60"/>
  <c r="G156" i="60"/>
  <c r="H156" i="60"/>
  <c r="B157" i="60"/>
  <c r="C157" i="60"/>
  <c r="E157" i="60"/>
  <c r="G157" i="60"/>
  <c r="H157" i="60"/>
  <c r="B158" i="60"/>
  <c r="C158" i="60"/>
  <c r="E158" i="60"/>
  <c r="G158" i="60"/>
  <c r="H158" i="60"/>
  <c r="B159" i="60"/>
  <c r="C159" i="60"/>
  <c r="E159" i="60"/>
  <c r="G159" i="60"/>
  <c r="H159" i="60"/>
  <c r="E131" i="60"/>
  <c r="B143" i="60"/>
  <c r="C143" i="60"/>
  <c r="E143" i="60"/>
  <c r="G143" i="60"/>
  <c r="H143" i="60"/>
  <c r="B144" i="60"/>
  <c r="C144" i="60"/>
  <c r="E144" i="60"/>
  <c r="G144" i="60"/>
  <c r="H144" i="60"/>
  <c r="E116" i="60"/>
  <c r="B126" i="60"/>
  <c r="C126" i="60"/>
  <c r="E126" i="60"/>
  <c r="G126" i="60"/>
  <c r="H126" i="60"/>
  <c r="B127" i="60"/>
  <c r="C127" i="60"/>
  <c r="E127" i="60"/>
  <c r="G127" i="60"/>
  <c r="H127" i="60"/>
  <c r="B128" i="60"/>
  <c r="C128" i="60"/>
  <c r="E128" i="60"/>
  <c r="G128" i="60"/>
  <c r="H128" i="60"/>
  <c r="B129" i="60"/>
  <c r="C129" i="60"/>
  <c r="E129" i="60"/>
  <c r="G129" i="60"/>
  <c r="H129" i="60"/>
  <c r="E101" i="60"/>
  <c r="B98" i="60"/>
  <c r="C98" i="60"/>
  <c r="E98" i="60"/>
  <c r="G98" i="60"/>
  <c r="H98" i="60"/>
  <c r="N98" i="60" s="1"/>
  <c r="B99" i="60"/>
  <c r="C99" i="60"/>
  <c r="E99" i="60"/>
  <c r="G99" i="60"/>
  <c r="H99" i="60"/>
  <c r="N99" i="60" s="1"/>
  <c r="B104" i="60"/>
  <c r="C104" i="60"/>
  <c r="E104" i="60"/>
  <c r="G104" i="60"/>
  <c r="H104" i="60"/>
  <c r="B105" i="60"/>
  <c r="C105" i="60"/>
  <c r="E105" i="60"/>
  <c r="G105" i="60"/>
  <c r="H105" i="60"/>
  <c r="B106" i="60"/>
  <c r="C106" i="60"/>
  <c r="E106" i="60"/>
  <c r="G106" i="60"/>
  <c r="H106" i="60"/>
  <c r="B107" i="60"/>
  <c r="C107" i="60"/>
  <c r="E107" i="60"/>
  <c r="G107" i="60"/>
  <c r="H107" i="60"/>
  <c r="B108" i="60"/>
  <c r="C108" i="60"/>
  <c r="E108" i="60"/>
  <c r="G108" i="60"/>
  <c r="H108" i="60"/>
  <c r="B109" i="60"/>
  <c r="C109" i="60"/>
  <c r="E109" i="60"/>
  <c r="G109" i="60"/>
  <c r="H109" i="60"/>
  <c r="B110" i="60"/>
  <c r="C110" i="60"/>
  <c r="E110" i="60"/>
  <c r="G110" i="60"/>
  <c r="H110" i="60"/>
  <c r="B111" i="60"/>
  <c r="C111" i="60"/>
  <c r="E111" i="60"/>
  <c r="G111" i="60"/>
  <c r="H111" i="60"/>
  <c r="B112" i="60"/>
  <c r="C112" i="60"/>
  <c r="E112" i="60"/>
  <c r="G112" i="60"/>
  <c r="H112" i="60"/>
  <c r="B113" i="60"/>
  <c r="C113" i="60"/>
  <c r="E113" i="60"/>
  <c r="G113" i="60"/>
  <c r="H113" i="60"/>
  <c r="B114" i="60"/>
  <c r="C114" i="60"/>
  <c r="E114" i="60"/>
  <c r="G114" i="60"/>
  <c r="H114" i="60"/>
  <c r="E86" i="60"/>
  <c r="B74" i="60"/>
  <c r="C74" i="60"/>
  <c r="E74" i="60"/>
  <c r="G74" i="60"/>
  <c r="H74" i="60"/>
  <c r="N74" i="60" s="1"/>
  <c r="B75" i="60"/>
  <c r="C75" i="60"/>
  <c r="E75" i="60"/>
  <c r="G75" i="60"/>
  <c r="H75" i="60"/>
  <c r="N75" i="60" s="1"/>
  <c r="B76" i="60"/>
  <c r="C76" i="60"/>
  <c r="E76" i="60"/>
  <c r="G76" i="60"/>
  <c r="H76" i="60"/>
  <c r="N76" i="60" s="1"/>
  <c r="B77" i="60"/>
  <c r="C77" i="60"/>
  <c r="E77" i="60"/>
  <c r="G77" i="60"/>
  <c r="H77" i="60"/>
  <c r="N77" i="60" s="1"/>
  <c r="B78" i="60"/>
  <c r="C78" i="60"/>
  <c r="E78" i="60"/>
  <c r="G78" i="60"/>
  <c r="H78" i="60"/>
  <c r="N78" i="60" s="1"/>
  <c r="B79" i="60"/>
  <c r="C79" i="60"/>
  <c r="E79" i="60"/>
  <c r="G79" i="60"/>
  <c r="H79" i="60"/>
  <c r="N79" i="60" s="1"/>
  <c r="B80" i="60"/>
  <c r="C80" i="60"/>
  <c r="E80" i="60"/>
  <c r="G80" i="60"/>
  <c r="H80" i="60"/>
  <c r="N80" i="60" s="1"/>
  <c r="B81" i="60"/>
  <c r="C81" i="60"/>
  <c r="E81" i="60"/>
  <c r="G81" i="60"/>
  <c r="H81" i="60"/>
  <c r="N81" i="60" s="1"/>
  <c r="B82" i="60"/>
  <c r="C82" i="60"/>
  <c r="E82" i="60"/>
  <c r="G82" i="60"/>
  <c r="H82" i="60"/>
  <c r="N82" i="60" s="1"/>
  <c r="B83" i="60"/>
  <c r="C83" i="60"/>
  <c r="E83" i="60"/>
  <c r="G83" i="60"/>
  <c r="H83" i="60"/>
  <c r="N83" i="60" s="1"/>
  <c r="B84" i="60"/>
  <c r="C84" i="60"/>
  <c r="E84" i="60"/>
  <c r="G84" i="60"/>
  <c r="H84" i="60"/>
  <c r="N84" i="60" s="1"/>
  <c r="E71" i="60"/>
  <c r="B59" i="60"/>
  <c r="C59" i="60"/>
  <c r="E59" i="60"/>
  <c r="G59" i="60"/>
  <c r="H59" i="60"/>
  <c r="L59" i="60" s="1"/>
  <c r="B60" i="60"/>
  <c r="C60" i="60"/>
  <c r="E60" i="60"/>
  <c r="G60" i="60"/>
  <c r="H60" i="60"/>
  <c r="L60" i="60" s="1"/>
  <c r="B61" i="60"/>
  <c r="C61" i="60"/>
  <c r="E61" i="60"/>
  <c r="G61" i="60"/>
  <c r="H61" i="60"/>
  <c r="L61" i="60" s="1"/>
  <c r="B62" i="60"/>
  <c r="C62" i="60"/>
  <c r="E62" i="60"/>
  <c r="G62" i="60"/>
  <c r="H62" i="60"/>
  <c r="L62" i="60" s="1"/>
  <c r="B63" i="60"/>
  <c r="C63" i="60"/>
  <c r="E63" i="60"/>
  <c r="G63" i="60"/>
  <c r="H63" i="60"/>
  <c r="L63" i="60" s="1"/>
  <c r="B64" i="60"/>
  <c r="C64" i="60"/>
  <c r="E64" i="60"/>
  <c r="G64" i="60"/>
  <c r="H64" i="60"/>
  <c r="L64" i="60" s="1"/>
  <c r="B65" i="60"/>
  <c r="C65" i="60"/>
  <c r="E65" i="60"/>
  <c r="G65" i="60"/>
  <c r="H65" i="60"/>
  <c r="L65" i="60" s="1"/>
  <c r="B66" i="60"/>
  <c r="C66" i="60"/>
  <c r="E66" i="60"/>
  <c r="G66" i="60"/>
  <c r="H66" i="60"/>
  <c r="L66" i="60" s="1"/>
  <c r="B67" i="60"/>
  <c r="C67" i="60"/>
  <c r="E67" i="60"/>
  <c r="G67" i="60"/>
  <c r="H67" i="60"/>
  <c r="L67" i="60" s="1"/>
  <c r="B68" i="60"/>
  <c r="C68" i="60"/>
  <c r="E68" i="60"/>
  <c r="G68" i="60"/>
  <c r="H68" i="60"/>
  <c r="L68" i="60" s="1"/>
  <c r="B69" i="60"/>
  <c r="C69" i="60"/>
  <c r="E69" i="60"/>
  <c r="G69" i="60"/>
  <c r="H69" i="60"/>
  <c r="L69" i="60" s="1"/>
  <c r="E56" i="60"/>
  <c r="E26" i="60"/>
  <c r="E41" i="60"/>
  <c r="B44" i="60"/>
  <c r="C44" i="60"/>
  <c r="E44" i="60"/>
  <c r="G44" i="60"/>
  <c r="H44" i="60"/>
  <c r="L44" i="60" s="1"/>
  <c r="B45" i="60"/>
  <c r="C45" i="60"/>
  <c r="E45" i="60"/>
  <c r="G45" i="60"/>
  <c r="H45" i="60"/>
  <c r="L45" i="60" s="1"/>
  <c r="B46" i="60"/>
  <c r="C46" i="60"/>
  <c r="E46" i="60"/>
  <c r="G46" i="60"/>
  <c r="H46" i="60"/>
  <c r="L46" i="60" s="1"/>
  <c r="B47" i="60"/>
  <c r="C47" i="60"/>
  <c r="E47" i="60"/>
  <c r="G47" i="60"/>
  <c r="H47" i="60"/>
  <c r="L47" i="60" s="1"/>
  <c r="B48" i="60"/>
  <c r="C48" i="60"/>
  <c r="E48" i="60"/>
  <c r="G48" i="60"/>
  <c r="H48" i="60"/>
  <c r="L48" i="60" s="1"/>
  <c r="B49" i="60"/>
  <c r="C49" i="60"/>
  <c r="E49" i="60"/>
  <c r="G49" i="60"/>
  <c r="H49" i="60"/>
  <c r="L49" i="60" s="1"/>
  <c r="B50" i="60"/>
  <c r="C50" i="60"/>
  <c r="E50" i="60"/>
  <c r="G50" i="60"/>
  <c r="H50" i="60"/>
  <c r="L50" i="60" s="1"/>
  <c r="B51" i="60"/>
  <c r="C51" i="60"/>
  <c r="E51" i="60"/>
  <c r="G51" i="60"/>
  <c r="H51" i="60"/>
  <c r="L51" i="60" s="1"/>
  <c r="B52" i="60"/>
  <c r="C52" i="60"/>
  <c r="E52" i="60"/>
  <c r="G52" i="60"/>
  <c r="H52" i="60"/>
  <c r="L52" i="60" s="1"/>
  <c r="B53" i="60"/>
  <c r="C53" i="60"/>
  <c r="E53" i="60"/>
  <c r="G53" i="60"/>
  <c r="H53" i="60"/>
  <c r="L53" i="60" s="1"/>
  <c r="B54" i="60"/>
  <c r="C54" i="60"/>
  <c r="E54" i="60"/>
  <c r="G54" i="60"/>
  <c r="H54" i="60"/>
  <c r="L54" i="60" s="1"/>
  <c r="B29" i="60"/>
  <c r="C29" i="60"/>
  <c r="E29" i="60"/>
  <c r="G29" i="60"/>
  <c r="H29" i="60"/>
  <c r="L29" i="60" s="1"/>
  <c r="B30" i="60"/>
  <c r="C30" i="60"/>
  <c r="E30" i="60"/>
  <c r="G30" i="60"/>
  <c r="H30" i="60"/>
  <c r="L30" i="60" s="1"/>
  <c r="B31" i="60"/>
  <c r="C31" i="60"/>
  <c r="E31" i="60"/>
  <c r="G31" i="60"/>
  <c r="H31" i="60"/>
  <c r="L31" i="60" s="1"/>
  <c r="B32" i="60"/>
  <c r="C32" i="60"/>
  <c r="E32" i="60"/>
  <c r="G32" i="60"/>
  <c r="H32" i="60"/>
  <c r="L32" i="60" s="1"/>
  <c r="B33" i="60"/>
  <c r="C33" i="60"/>
  <c r="E33" i="60"/>
  <c r="G33" i="60"/>
  <c r="H33" i="60"/>
  <c r="L33" i="60" s="1"/>
  <c r="B34" i="60"/>
  <c r="C34" i="60"/>
  <c r="E34" i="60"/>
  <c r="G34" i="60"/>
  <c r="H34" i="60"/>
  <c r="L34" i="60" s="1"/>
  <c r="B35" i="60"/>
  <c r="C35" i="60"/>
  <c r="E35" i="60"/>
  <c r="G35" i="60"/>
  <c r="H35" i="60"/>
  <c r="L35" i="60" s="1"/>
  <c r="B36" i="60"/>
  <c r="C36" i="60"/>
  <c r="E36" i="60"/>
  <c r="G36" i="60"/>
  <c r="H36" i="60"/>
  <c r="L36" i="60" s="1"/>
  <c r="B37" i="60"/>
  <c r="C37" i="60"/>
  <c r="E37" i="60"/>
  <c r="G37" i="60"/>
  <c r="H37" i="60"/>
  <c r="L37" i="60" s="1"/>
  <c r="B38" i="60"/>
  <c r="C38" i="60"/>
  <c r="E38" i="60"/>
  <c r="G38" i="60"/>
  <c r="H38" i="60"/>
  <c r="L38" i="60" s="1"/>
  <c r="B39" i="60"/>
  <c r="C39" i="60"/>
  <c r="E39" i="60"/>
  <c r="G39" i="60"/>
  <c r="H39" i="60"/>
  <c r="L39" i="60" s="1"/>
  <c r="E11" i="60"/>
  <c r="B23" i="60"/>
  <c r="C23" i="60"/>
  <c r="E23" i="60"/>
  <c r="F23" i="60" s="1"/>
  <c r="F38" i="60" s="1"/>
  <c r="F53" i="60" s="1"/>
  <c r="F68" i="60" s="1"/>
  <c r="F83" i="60" s="1"/>
  <c r="F98" i="60" s="1"/>
  <c r="F113" i="60" s="1"/>
  <c r="F128" i="60" s="1"/>
  <c r="F143" i="60" s="1"/>
  <c r="F158" i="60" s="1"/>
  <c r="F173" i="60" s="1"/>
  <c r="F188" i="60" s="1"/>
  <c r="F203" i="60" s="1"/>
  <c r="F218" i="60" s="1"/>
  <c r="F233" i="60" s="1"/>
  <c r="G23" i="60"/>
  <c r="H23" i="60"/>
  <c r="B24" i="60"/>
  <c r="C24" i="60"/>
  <c r="E24" i="60"/>
  <c r="F24" i="60" s="1"/>
  <c r="F39" i="60" s="1"/>
  <c r="F54" i="60" s="1"/>
  <c r="F69" i="60" s="1"/>
  <c r="F84" i="60" s="1"/>
  <c r="F99" i="60" s="1"/>
  <c r="F114" i="60" s="1"/>
  <c r="F129" i="60" s="1"/>
  <c r="F144" i="60" s="1"/>
  <c r="F159" i="60" s="1"/>
  <c r="F174" i="60" s="1"/>
  <c r="F189" i="60" s="1"/>
  <c r="F204" i="60" s="1"/>
  <c r="F219" i="60" s="1"/>
  <c r="F234" i="60" s="1"/>
  <c r="G24" i="60"/>
  <c r="H24" i="60"/>
  <c r="B36" i="46"/>
  <c r="C36" i="46"/>
  <c r="D36" i="46" s="1"/>
  <c r="G36" i="46"/>
  <c r="O36" i="46" s="1"/>
  <c r="K36" i="46"/>
  <c r="X36" i="46"/>
  <c r="Z36" i="46"/>
  <c r="Q36" i="46"/>
  <c r="B37" i="46"/>
  <c r="C37" i="46"/>
  <c r="D37" i="46" s="1"/>
  <c r="G37" i="46"/>
  <c r="O37" i="46" s="1"/>
  <c r="K37" i="46"/>
  <c r="X37" i="46"/>
  <c r="Z37" i="46"/>
  <c r="Q37" i="46"/>
  <c r="B38" i="46"/>
  <c r="C38" i="46"/>
  <c r="D38" i="46" s="1"/>
  <c r="G38" i="46"/>
  <c r="O38" i="46" s="1"/>
  <c r="K38" i="46"/>
  <c r="X38" i="46"/>
  <c r="Z38" i="46"/>
  <c r="Q38" i="46"/>
  <c r="B39" i="46"/>
  <c r="C39" i="46"/>
  <c r="D39" i="46" s="1"/>
  <c r="G39" i="46"/>
  <c r="O39" i="46" s="1"/>
  <c r="K39" i="46"/>
  <c r="X39" i="46"/>
  <c r="Z39" i="46"/>
  <c r="Q39" i="46"/>
  <c r="B70" i="16"/>
  <c r="C70" i="16"/>
  <c r="E70" i="16"/>
  <c r="G70" i="16"/>
  <c r="I70" i="16"/>
  <c r="K70" i="16"/>
  <c r="O70" i="16"/>
  <c r="T70" i="16"/>
  <c r="V70" i="16"/>
  <c r="X70" i="16"/>
  <c r="Y70" i="16"/>
  <c r="Z70" i="16"/>
  <c r="AA70" i="16"/>
  <c r="AE70" i="16"/>
  <c r="AF70" i="16"/>
  <c r="AG70" i="16"/>
  <c r="B71" i="16"/>
  <c r="C71" i="16"/>
  <c r="E71" i="16"/>
  <c r="F72" i="16" s="1"/>
  <c r="G71" i="16"/>
  <c r="H72" i="16" s="1"/>
  <c r="I71" i="16"/>
  <c r="J72" i="16" s="1"/>
  <c r="K71" i="16"/>
  <c r="O71" i="16"/>
  <c r="P72" i="16" s="1"/>
  <c r="T71" i="16"/>
  <c r="U72" i="16" s="1"/>
  <c r="V71" i="16"/>
  <c r="W72" i="16" s="1"/>
  <c r="X71" i="16"/>
  <c r="Y71" i="16"/>
  <c r="Z71" i="16"/>
  <c r="AA71" i="16"/>
  <c r="AE71" i="16"/>
  <c r="AF71" i="16"/>
  <c r="AG71" i="16"/>
  <c r="B42" i="16"/>
  <c r="C42" i="16"/>
  <c r="E42" i="16"/>
  <c r="F43" i="16" s="1"/>
  <c r="G42" i="16"/>
  <c r="H43" i="16" s="1"/>
  <c r="I42" i="16"/>
  <c r="J43" i="16" s="1"/>
  <c r="K42" i="16"/>
  <c r="O42" i="16"/>
  <c r="P43" i="16" s="1"/>
  <c r="T42" i="16"/>
  <c r="U43" i="16" s="1"/>
  <c r="V42" i="16"/>
  <c r="W43" i="16" s="1"/>
  <c r="X42" i="16"/>
  <c r="Y42" i="16"/>
  <c r="Z42" i="16"/>
  <c r="AA42" i="16"/>
  <c r="AE42" i="16"/>
  <c r="AF42" i="16"/>
  <c r="AG42" i="16"/>
  <c r="AR10" i="35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AR21" i="35" s="1"/>
  <c r="AS10" i="35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AS21" i="35" s="1"/>
  <c r="X321" i="64"/>
  <c r="P84" i="60" l="1"/>
  <c r="R84" i="60"/>
  <c r="P76" i="60"/>
  <c r="R76" i="60"/>
  <c r="P78" i="60"/>
  <c r="R78" i="60"/>
  <c r="P79" i="60"/>
  <c r="R79" i="60"/>
  <c r="P74" i="60"/>
  <c r="R74" i="60"/>
  <c r="P77" i="60"/>
  <c r="R77" i="60"/>
  <c r="P81" i="60"/>
  <c r="R81" i="60"/>
  <c r="P82" i="60"/>
  <c r="R82" i="60"/>
  <c r="P80" i="60"/>
  <c r="R80" i="60"/>
  <c r="P83" i="60"/>
  <c r="R83" i="60"/>
  <c r="P75" i="60"/>
  <c r="R75" i="60"/>
  <c r="R99" i="60"/>
  <c r="P99" i="60"/>
  <c r="R98" i="60"/>
  <c r="P98" i="60"/>
  <c r="T44" i="60"/>
  <c r="AA44" i="60"/>
  <c r="Z44" i="60"/>
  <c r="X76" i="60"/>
  <c r="AA76" i="60"/>
  <c r="Z76" i="60"/>
  <c r="V219" i="60"/>
  <c r="AA219" i="60"/>
  <c r="Z219" i="60"/>
  <c r="V211" i="60"/>
  <c r="AA211" i="60"/>
  <c r="Z211" i="60"/>
  <c r="W245" i="60"/>
  <c r="AA245" i="60"/>
  <c r="Z245" i="60"/>
  <c r="N144" i="62"/>
  <c r="AB144" i="62"/>
  <c r="AA144" i="62"/>
  <c r="N236" i="62"/>
  <c r="AB236" i="62"/>
  <c r="AA236" i="62"/>
  <c r="J279" i="62"/>
  <c r="AB279" i="62"/>
  <c r="AA279" i="62"/>
  <c r="N306" i="62"/>
  <c r="AB306" i="62"/>
  <c r="AA306" i="62"/>
  <c r="N290" i="62"/>
  <c r="AB290" i="62"/>
  <c r="AA290" i="62"/>
  <c r="H333" i="62"/>
  <c r="AB333" i="62"/>
  <c r="AA333" i="62"/>
  <c r="N352" i="62"/>
  <c r="AB352" i="62"/>
  <c r="AA352" i="62"/>
  <c r="V344" i="62"/>
  <c r="AB344" i="62"/>
  <c r="AA344" i="62"/>
  <c r="H379" i="62"/>
  <c r="AB379" i="62"/>
  <c r="AA379" i="62"/>
  <c r="H414" i="62"/>
  <c r="AB414" i="62"/>
  <c r="AA414" i="62"/>
  <c r="AB36" i="46"/>
  <c r="AK36" i="46"/>
  <c r="AI36" i="46"/>
  <c r="AJ36" i="46"/>
  <c r="T23" i="60"/>
  <c r="AA23" i="60"/>
  <c r="Z23" i="60"/>
  <c r="AA37" i="60"/>
  <c r="Z37" i="60"/>
  <c r="T29" i="60"/>
  <c r="AA29" i="60"/>
  <c r="Z29" i="60"/>
  <c r="J47" i="60"/>
  <c r="AA47" i="60"/>
  <c r="Z47" i="60"/>
  <c r="I64" i="60"/>
  <c r="AA64" i="60"/>
  <c r="Z64" i="60"/>
  <c r="W79" i="60"/>
  <c r="AA79" i="60"/>
  <c r="Z79" i="60"/>
  <c r="W109" i="60"/>
  <c r="AA109" i="60"/>
  <c r="Z109" i="60"/>
  <c r="V126" i="60"/>
  <c r="AA126" i="60"/>
  <c r="Z126" i="60"/>
  <c r="T156" i="60"/>
  <c r="AA156" i="60"/>
  <c r="Z156" i="60"/>
  <c r="J171" i="60"/>
  <c r="AA171" i="60"/>
  <c r="Z171" i="60"/>
  <c r="J200" i="60"/>
  <c r="AA200" i="60"/>
  <c r="Z200" i="60"/>
  <c r="L214" i="60"/>
  <c r="AA214" i="60"/>
  <c r="Z214" i="60"/>
  <c r="H32" i="62"/>
  <c r="AE32" i="62" s="1"/>
  <c r="AB32" i="62"/>
  <c r="AA32" i="62"/>
  <c r="H24" i="62"/>
  <c r="AB24" i="62"/>
  <c r="AA24" i="62"/>
  <c r="H16" i="62"/>
  <c r="AB16" i="62"/>
  <c r="AA16" i="62"/>
  <c r="V72" i="62"/>
  <c r="AB72" i="62"/>
  <c r="AA72" i="62"/>
  <c r="J139" i="62"/>
  <c r="AB139" i="62"/>
  <c r="AA139" i="62"/>
  <c r="J131" i="62"/>
  <c r="AB131" i="62"/>
  <c r="AA131" i="62"/>
  <c r="H123" i="62"/>
  <c r="AE123" i="62" s="1"/>
  <c r="AB123" i="62"/>
  <c r="AA123" i="62"/>
  <c r="J166" i="62"/>
  <c r="AB166" i="62"/>
  <c r="AA166" i="62"/>
  <c r="V158" i="62"/>
  <c r="AB158" i="62"/>
  <c r="AA158" i="62"/>
  <c r="H150" i="62"/>
  <c r="AE150" i="62" s="1"/>
  <c r="AB150" i="62"/>
  <c r="AA150" i="62"/>
  <c r="L193" i="62"/>
  <c r="AB193" i="62"/>
  <c r="AA193" i="62"/>
  <c r="AB185" i="62"/>
  <c r="AA185" i="62"/>
  <c r="H177" i="62"/>
  <c r="AB177" i="62"/>
  <c r="AA177" i="62"/>
  <c r="AB220" i="62"/>
  <c r="AA220" i="62"/>
  <c r="AB212" i="62"/>
  <c r="AA212" i="62"/>
  <c r="AB204" i="62"/>
  <c r="AA204" i="62"/>
  <c r="L247" i="62"/>
  <c r="AB247" i="62"/>
  <c r="AA247" i="62"/>
  <c r="L239" i="62"/>
  <c r="AB239" i="62"/>
  <c r="AA239" i="62"/>
  <c r="L231" i="62"/>
  <c r="AB231" i="62"/>
  <c r="AA231" i="62"/>
  <c r="AB274" i="62"/>
  <c r="AA274" i="62"/>
  <c r="AB266" i="62"/>
  <c r="AA266" i="62"/>
  <c r="AB258" i="62"/>
  <c r="AA258" i="62"/>
  <c r="AB301" i="62"/>
  <c r="AA301" i="62"/>
  <c r="AB293" i="62"/>
  <c r="AA293" i="62"/>
  <c r="AB285" i="62"/>
  <c r="AA285" i="62"/>
  <c r="J328" i="62"/>
  <c r="AB328" i="62"/>
  <c r="AA328" i="62"/>
  <c r="J320" i="62"/>
  <c r="AB320" i="62"/>
  <c r="AA320" i="62"/>
  <c r="AB312" i="62"/>
  <c r="AA312" i="62"/>
  <c r="AB355" i="62"/>
  <c r="AA355" i="62"/>
  <c r="AB347" i="62"/>
  <c r="AA347" i="62"/>
  <c r="AB339" i="62"/>
  <c r="AA339" i="62"/>
  <c r="AB382" i="62"/>
  <c r="AA382" i="62"/>
  <c r="J374" i="62"/>
  <c r="AB374" i="62"/>
  <c r="AA374" i="62"/>
  <c r="H366" i="62"/>
  <c r="AB366" i="62"/>
  <c r="AA366" i="62"/>
  <c r="J409" i="62"/>
  <c r="AB409" i="62"/>
  <c r="AA409" i="62"/>
  <c r="N401" i="62"/>
  <c r="AB401" i="62"/>
  <c r="AA401" i="62"/>
  <c r="I61" i="60"/>
  <c r="AA61" i="60"/>
  <c r="Z61" i="60"/>
  <c r="I168" i="60"/>
  <c r="AA168" i="60"/>
  <c r="Z168" i="60"/>
  <c r="J367" i="60"/>
  <c r="Z367" i="60"/>
  <c r="AA367" i="60"/>
  <c r="W427" i="60"/>
  <c r="Z427" i="60"/>
  <c r="AA427" i="60"/>
  <c r="W419" i="60"/>
  <c r="Z419" i="60"/>
  <c r="AA419" i="60"/>
  <c r="X454" i="60"/>
  <c r="AA454" i="60"/>
  <c r="Z454" i="60"/>
  <c r="V190" i="62"/>
  <c r="AB190" i="62"/>
  <c r="AA190" i="62"/>
  <c r="AB225" i="62"/>
  <c r="AA225" i="62"/>
  <c r="AB252" i="62"/>
  <c r="AA252" i="62"/>
  <c r="L317" i="62"/>
  <c r="AB317" i="62"/>
  <c r="AA317" i="62"/>
  <c r="V360" i="62"/>
  <c r="AB360" i="62"/>
  <c r="AA360" i="62"/>
  <c r="H387" i="62"/>
  <c r="AB387" i="62"/>
  <c r="AA387" i="62"/>
  <c r="AB371" i="62"/>
  <c r="AA371" i="62"/>
  <c r="H406" i="62"/>
  <c r="AB406" i="62"/>
  <c r="AA406" i="62"/>
  <c r="AI37" i="46"/>
  <c r="AJ37" i="46"/>
  <c r="AK37" i="46"/>
  <c r="J32" i="60"/>
  <c r="AA32" i="60"/>
  <c r="Z32" i="60"/>
  <c r="I50" i="60"/>
  <c r="AA50" i="60"/>
  <c r="Z50" i="60"/>
  <c r="X67" i="60"/>
  <c r="AA67" i="60"/>
  <c r="Z67" i="60"/>
  <c r="J59" i="60"/>
  <c r="AA59" i="60"/>
  <c r="Z59" i="60"/>
  <c r="T82" i="60"/>
  <c r="AA82" i="60"/>
  <c r="Z82" i="60"/>
  <c r="T74" i="60"/>
  <c r="Z74" i="60"/>
  <c r="AA74" i="60"/>
  <c r="I112" i="60"/>
  <c r="AA112" i="60"/>
  <c r="Z112" i="60"/>
  <c r="I104" i="60"/>
  <c r="AA104" i="60"/>
  <c r="Z104" i="60"/>
  <c r="AB129" i="60"/>
  <c r="AA129" i="60"/>
  <c r="Z129" i="60"/>
  <c r="X159" i="60"/>
  <c r="AA159" i="60"/>
  <c r="Z159" i="60"/>
  <c r="X151" i="60"/>
  <c r="AA151" i="60"/>
  <c r="Z151" i="60"/>
  <c r="V174" i="60"/>
  <c r="AA174" i="60"/>
  <c r="Z174" i="60"/>
  <c r="V166" i="60"/>
  <c r="AA166" i="60"/>
  <c r="Z166" i="60"/>
  <c r="J203" i="60"/>
  <c r="AA203" i="60"/>
  <c r="Z203" i="60"/>
  <c r="J217" i="60"/>
  <c r="AA217" i="60"/>
  <c r="Z217" i="60"/>
  <c r="T209" i="60"/>
  <c r="AA209" i="60"/>
  <c r="Z209" i="60"/>
  <c r="J250" i="60"/>
  <c r="AA250" i="60"/>
  <c r="Z250" i="60"/>
  <c r="J246" i="60"/>
  <c r="AA246" i="60"/>
  <c r="Z246" i="60"/>
  <c r="J242" i="60"/>
  <c r="AA242" i="60"/>
  <c r="Z242" i="60"/>
  <c r="I264" i="60"/>
  <c r="AA264" i="60"/>
  <c r="Z264" i="60"/>
  <c r="J278" i="60"/>
  <c r="AA278" i="60"/>
  <c r="Z278" i="60"/>
  <c r="J274" i="60"/>
  <c r="AA274" i="60"/>
  <c r="Z274" i="60"/>
  <c r="J337" i="60"/>
  <c r="Z337" i="60"/>
  <c r="AA337" i="60"/>
  <c r="W350" i="60"/>
  <c r="AA350" i="60"/>
  <c r="Z350" i="60"/>
  <c r="W346" i="60"/>
  <c r="AA346" i="60"/>
  <c r="Z346" i="60"/>
  <c r="L368" i="60"/>
  <c r="AA368" i="60"/>
  <c r="Z368" i="60"/>
  <c r="W382" i="60"/>
  <c r="AA382" i="60"/>
  <c r="Z382" i="60"/>
  <c r="W378" i="60"/>
  <c r="AA378" i="60"/>
  <c r="Z378" i="60"/>
  <c r="I374" i="60"/>
  <c r="AA374" i="60"/>
  <c r="Z374" i="60"/>
  <c r="J396" i="60"/>
  <c r="AA396" i="60"/>
  <c r="Z396" i="60"/>
  <c r="J392" i="60"/>
  <c r="AA392" i="60"/>
  <c r="Z392" i="60"/>
  <c r="J388" i="60"/>
  <c r="AA388" i="60"/>
  <c r="Z388" i="60"/>
  <c r="W410" i="60"/>
  <c r="AA410" i="60"/>
  <c r="Z410" i="60"/>
  <c r="W406" i="60"/>
  <c r="AA406" i="60"/>
  <c r="Z406" i="60"/>
  <c r="J428" i="60"/>
  <c r="AA428" i="60"/>
  <c r="Z428" i="60"/>
  <c r="J424" i="60"/>
  <c r="AA424" i="60"/>
  <c r="Z424" i="60"/>
  <c r="J420" i="60"/>
  <c r="AA420" i="60"/>
  <c r="Z420" i="60"/>
  <c r="J442" i="60"/>
  <c r="AA442" i="60"/>
  <c r="Z442" i="60"/>
  <c r="J455" i="60"/>
  <c r="AA455" i="60"/>
  <c r="Z455" i="60"/>
  <c r="V35" i="62"/>
  <c r="AB35" i="62"/>
  <c r="AA35" i="62"/>
  <c r="V27" i="62"/>
  <c r="AB27" i="62"/>
  <c r="AA27" i="62"/>
  <c r="N19" i="62"/>
  <c r="AD19" i="62" s="1"/>
  <c r="AB19" i="62"/>
  <c r="AA19" i="62"/>
  <c r="AB40" i="62"/>
  <c r="AA40" i="62"/>
  <c r="L67" i="62"/>
  <c r="AB67" i="62"/>
  <c r="AA67" i="62"/>
  <c r="J142" i="62"/>
  <c r="AB142" i="62"/>
  <c r="AA142" i="62"/>
  <c r="J134" i="62"/>
  <c r="AB134" i="62"/>
  <c r="AA134" i="62"/>
  <c r="J126" i="62"/>
  <c r="AB126" i="62"/>
  <c r="AA126" i="62"/>
  <c r="W169" i="62"/>
  <c r="AB169" i="62"/>
  <c r="AA169" i="62"/>
  <c r="W161" i="62"/>
  <c r="AB161" i="62"/>
  <c r="AA161" i="62"/>
  <c r="H153" i="62"/>
  <c r="AE153" i="62" s="1"/>
  <c r="AB153" i="62"/>
  <c r="AA153" i="62"/>
  <c r="H196" i="62"/>
  <c r="AB196" i="62"/>
  <c r="AA196" i="62"/>
  <c r="H188" i="62"/>
  <c r="AE188" i="62" s="1"/>
  <c r="AB188" i="62"/>
  <c r="AA188" i="62"/>
  <c r="H180" i="62"/>
  <c r="AE180" i="62" s="1"/>
  <c r="AB180" i="62"/>
  <c r="AA180" i="62"/>
  <c r="J223" i="62"/>
  <c r="AB223" i="62"/>
  <c r="AA223" i="62"/>
  <c r="J215" i="62"/>
  <c r="AB215" i="62"/>
  <c r="AA215" i="62"/>
  <c r="W207" i="62"/>
  <c r="AB207" i="62"/>
  <c r="AA207" i="62"/>
  <c r="W250" i="62"/>
  <c r="AB250" i="62"/>
  <c r="AA250" i="62"/>
  <c r="W242" i="62"/>
  <c r="AB242" i="62"/>
  <c r="AA242" i="62"/>
  <c r="W234" i="62"/>
  <c r="AB234" i="62"/>
  <c r="AA234" i="62"/>
  <c r="W277" i="62"/>
  <c r="AB277" i="62"/>
  <c r="AA277" i="62"/>
  <c r="W269" i="62"/>
  <c r="AB269" i="62"/>
  <c r="AA269" i="62"/>
  <c r="W261" i="62"/>
  <c r="AB261" i="62"/>
  <c r="AA261" i="62"/>
  <c r="H304" i="62"/>
  <c r="AB304" i="62"/>
  <c r="AA304" i="62"/>
  <c r="J296" i="62"/>
  <c r="AB296" i="62"/>
  <c r="AA296" i="62"/>
  <c r="H288" i="62"/>
  <c r="AB288" i="62"/>
  <c r="AA288" i="62"/>
  <c r="W331" i="62"/>
  <c r="AB331" i="62"/>
  <c r="AA331" i="62"/>
  <c r="W323" i="62"/>
  <c r="AB323" i="62"/>
  <c r="AA323" i="62"/>
  <c r="L315" i="62"/>
  <c r="AB315" i="62"/>
  <c r="AA315" i="62"/>
  <c r="L358" i="62"/>
  <c r="AB358" i="62"/>
  <c r="AA358" i="62"/>
  <c r="W350" i="62"/>
  <c r="AB350" i="62"/>
  <c r="AA350" i="62"/>
  <c r="W342" i="62"/>
  <c r="AB342" i="62"/>
  <c r="AA342" i="62"/>
  <c r="H385" i="62"/>
  <c r="AB385" i="62"/>
  <c r="AA385" i="62"/>
  <c r="H377" i="62"/>
  <c r="AB377" i="62"/>
  <c r="AA377" i="62"/>
  <c r="H369" i="62"/>
  <c r="AB369" i="62"/>
  <c r="AA369" i="62"/>
  <c r="J412" i="62"/>
  <c r="AB412" i="62"/>
  <c r="AA412" i="62"/>
  <c r="J404" i="62"/>
  <c r="AB404" i="62"/>
  <c r="AA404" i="62"/>
  <c r="L396" i="62"/>
  <c r="AB396" i="62"/>
  <c r="AA396" i="62"/>
  <c r="H393" i="62"/>
  <c r="AB393" i="62"/>
  <c r="AA393" i="62"/>
  <c r="L84" i="60"/>
  <c r="AC84" i="60" s="1"/>
  <c r="AA84" i="60"/>
  <c r="Z84" i="60"/>
  <c r="J234" i="60"/>
  <c r="AA234" i="60"/>
  <c r="Z234" i="60"/>
  <c r="W249" i="60"/>
  <c r="AA249" i="60"/>
  <c r="Z249" i="60"/>
  <c r="J263" i="60"/>
  <c r="AA263" i="60"/>
  <c r="Z263" i="60"/>
  <c r="J349" i="60"/>
  <c r="AA349" i="60"/>
  <c r="Z349" i="60"/>
  <c r="J345" i="60"/>
  <c r="AA345" i="60"/>
  <c r="Z345" i="60"/>
  <c r="J377" i="60"/>
  <c r="AA377" i="60"/>
  <c r="Z377" i="60"/>
  <c r="J373" i="60"/>
  <c r="AA373" i="60"/>
  <c r="Z373" i="60"/>
  <c r="W395" i="60"/>
  <c r="AA395" i="60"/>
  <c r="Z395" i="60"/>
  <c r="W391" i="60"/>
  <c r="AA391" i="60"/>
  <c r="Z391" i="60"/>
  <c r="J413" i="60"/>
  <c r="AA413" i="60"/>
  <c r="Z413" i="60"/>
  <c r="W423" i="60"/>
  <c r="AA423" i="60"/>
  <c r="Z423" i="60"/>
  <c r="W458" i="60"/>
  <c r="AA458" i="60"/>
  <c r="Z458" i="60"/>
  <c r="J29" i="62"/>
  <c r="AB29" i="62"/>
  <c r="AA29" i="62"/>
  <c r="J21" i="62"/>
  <c r="AB21" i="62"/>
  <c r="AA21" i="62"/>
  <c r="AB42" i="62"/>
  <c r="AA42" i="62"/>
  <c r="AB155" i="62"/>
  <c r="AA155" i="62"/>
  <c r="H182" i="62"/>
  <c r="AE182" i="62" s="1"/>
  <c r="AB182" i="62"/>
  <c r="AA182" i="62"/>
  <c r="N209" i="62"/>
  <c r="AB209" i="62"/>
  <c r="AA209" i="62"/>
  <c r="H325" i="62"/>
  <c r="AB325" i="62"/>
  <c r="AA325" i="62"/>
  <c r="AJ38" i="46"/>
  <c r="AK38" i="46"/>
  <c r="AI38" i="46"/>
  <c r="I35" i="60"/>
  <c r="AA35" i="60"/>
  <c r="Z35" i="60"/>
  <c r="I53" i="60"/>
  <c r="AA53" i="60"/>
  <c r="Z53" i="60"/>
  <c r="T45" i="60"/>
  <c r="AA45" i="60"/>
  <c r="Z45" i="60"/>
  <c r="J62" i="60"/>
  <c r="AA62" i="60"/>
  <c r="Z62" i="60"/>
  <c r="J77" i="60"/>
  <c r="AA77" i="60"/>
  <c r="Z77" i="60"/>
  <c r="L107" i="60"/>
  <c r="AA107" i="60"/>
  <c r="Z107" i="60"/>
  <c r="W154" i="60"/>
  <c r="AA154" i="60"/>
  <c r="Z154" i="60"/>
  <c r="I169" i="60"/>
  <c r="AA169" i="60"/>
  <c r="Z169" i="60"/>
  <c r="I189" i="60"/>
  <c r="AA189" i="60"/>
  <c r="Z189" i="60"/>
  <c r="J212" i="60"/>
  <c r="AA212" i="60"/>
  <c r="Z212" i="60"/>
  <c r="L30" i="62"/>
  <c r="AB30" i="62"/>
  <c r="AA30" i="62"/>
  <c r="V22" i="62"/>
  <c r="AB22" i="62"/>
  <c r="AA22" i="62"/>
  <c r="J14" i="62"/>
  <c r="AB14" i="62"/>
  <c r="AA14" i="62"/>
  <c r="V70" i="62"/>
  <c r="AB70" i="62"/>
  <c r="AA70" i="62"/>
  <c r="H101" i="62"/>
  <c r="AE101" i="62" s="1"/>
  <c r="AB101" i="62"/>
  <c r="AA101" i="62"/>
  <c r="J99" i="62"/>
  <c r="AB99" i="62"/>
  <c r="AA99" i="62"/>
  <c r="V97" i="62"/>
  <c r="AB97" i="62"/>
  <c r="AA97" i="62"/>
  <c r="H95" i="62"/>
  <c r="AE95" i="62" s="1"/>
  <c r="AB95" i="62"/>
  <c r="AA95" i="62"/>
  <c r="H137" i="62"/>
  <c r="AE137" i="62" s="1"/>
  <c r="AB137" i="62"/>
  <c r="AA137" i="62"/>
  <c r="H129" i="62"/>
  <c r="AE129" i="62" s="1"/>
  <c r="AB129" i="62"/>
  <c r="AA129" i="62"/>
  <c r="L164" i="62"/>
  <c r="AB164" i="62"/>
  <c r="AA164" i="62"/>
  <c r="J156" i="62"/>
  <c r="AB156" i="62"/>
  <c r="AA156" i="62"/>
  <c r="J191" i="62"/>
  <c r="AB191" i="62"/>
  <c r="AA191" i="62"/>
  <c r="V183" i="62"/>
  <c r="AB183" i="62"/>
  <c r="AA183" i="62"/>
  <c r="H218" i="62"/>
  <c r="AE218" i="62" s="1"/>
  <c r="AB218" i="62"/>
  <c r="AA218" i="62"/>
  <c r="H210" i="62"/>
  <c r="AE210" i="62" s="1"/>
  <c r="AB210" i="62"/>
  <c r="AA210" i="62"/>
  <c r="L245" i="62"/>
  <c r="AB245" i="62"/>
  <c r="AA245" i="62"/>
  <c r="N237" i="62"/>
  <c r="AB237" i="62"/>
  <c r="AA237" i="62"/>
  <c r="H272" i="62"/>
  <c r="AE272" i="62" s="1"/>
  <c r="AB272" i="62"/>
  <c r="AA272" i="62"/>
  <c r="H264" i="62"/>
  <c r="AB264" i="62"/>
  <c r="AA264" i="62"/>
  <c r="H299" i="62"/>
  <c r="AB299" i="62"/>
  <c r="AA299" i="62"/>
  <c r="H291" i="62"/>
  <c r="AB291" i="62"/>
  <c r="AA291" i="62"/>
  <c r="V326" i="62"/>
  <c r="AB326" i="62"/>
  <c r="AA326" i="62"/>
  <c r="V318" i="62"/>
  <c r="AB318" i="62"/>
  <c r="AA318" i="62"/>
  <c r="H353" i="62"/>
  <c r="AB353" i="62"/>
  <c r="AA353" i="62"/>
  <c r="H345" i="62"/>
  <c r="AB345" i="62"/>
  <c r="AA345" i="62"/>
  <c r="H380" i="62"/>
  <c r="AB380" i="62"/>
  <c r="AA380" i="62"/>
  <c r="W372" i="62"/>
  <c r="AB372" i="62"/>
  <c r="AA372" i="62"/>
  <c r="H407" i="62"/>
  <c r="AB407" i="62"/>
  <c r="AA407" i="62"/>
  <c r="H399" i="62"/>
  <c r="AB399" i="62"/>
  <c r="AA399" i="62"/>
  <c r="AC52" i="60"/>
  <c r="AA52" i="60"/>
  <c r="Z52" i="60"/>
  <c r="N136" i="62"/>
  <c r="AD136" i="62" s="1"/>
  <c r="AB136" i="62"/>
  <c r="AA136" i="62"/>
  <c r="N271" i="62"/>
  <c r="AB271" i="62"/>
  <c r="AA271" i="62"/>
  <c r="I48" i="60"/>
  <c r="AA48" i="60"/>
  <c r="Z48" i="60"/>
  <c r="T80" i="60"/>
  <c r="AA80" i="60"/>
  <c r="Z80" i="60"/>
  <c r="I110" i="60"/>
  <c r="AA110" i="60"/>
  <c r="Z110" i="60"/>
  <c r="T98" i="60"/>
  <c r="AA98" i="60"/>
  <c r="Z98" i="60"/>
  <c r="J127" i="60"/>
  <c r="AA127" i="60"/>
  <c r="Z127" i="60"/>
  <c r="I143" i="60"/>
  <c r="AA143" i="60"/>
  <c r="Z143" i="60"/>
  <c r="I157" i="60"/>
  <c r="AA157" i="60"/>
  <c r="Z157" i="60"/>
  <c r="I149" i="60"/>
  <c r="AA149" i="60"/>
  <c r="Z149" i="60"/>
  <c r="T172" i="60"/>
  <c r="AA172" i="60"/>
  <c r="Z172" i="60"/>
  <c r="T164" i="60"/>
  <c r="AA164" i="60"/>
  <c r="Z164" i="60"/>
  <c r="I201" i="60"/>
  <c r="AA201" i="60"/>
  <c r="Z201" i="60"/>
  <c r="I215" i="60"/>
  <c r="AA215" i="60"/>
  <c r="Z215" i="60"/>
  <c r="W247" i="60"/>
  <c r="AA247" i="60"/>
  <c r="Z247" i="60"/>
  <c r="W243" i="60"/>
  <c r="AA243" i="60"/>
  <c r="Z243" i="60"/>
  <c r="AA265" i="60"/>
  <c r="Z265" i="60"/>
  <c r="I279" i="60"/>
  <c r="AA279" i="60"/>
  <c r="Z279" i="60"/>
  <c r="I275" i="60"/>
  <c r="AA275" i="60"/>
  <c r="Z275" i="60"/>
  <c r="W338" i="60"/>
  <c r="AA338" i="60"/>
  <c r="Z338" i="60"/>
  <c r="J351" i="60"/>
  <c r="AA351" i="60"/>
  <c r="Z351" i="60"/>
  <c r="J347" i="60"/>
  <c r="AA347" i="60"/>
  <c r="Z347" i="60"/>
  <c r="J343" i="60"/>
  <c r="AA343" i="60"/>
  <c r="Z343" i="60"/>
  <c r="J383" i="60"/>
  <c r="AA383" i="60"/>
  <c r="Z383" i="60"/>
  <c r="J379" i="60"/>
  <c r="AA379" i="60"/>
  <c r="Z379" i="60"/>
  <c r="J375" i="60"/>
  <c r="AA375" i="60"/>
  <c r="Z375" i="60"/>
  <c r="W397" i="60"/>
  <c r="AA397" i="60"/>
  <c r="Z397" i="60"/>
  <c r="W393" i="60"/>
  <c r="AA393" i="60"/>
  <c r="Z393" i="60"/>
  <c r="W389" i="60"/>
  <c r="AA389" i="60"/>
  <c r="Z389" i="60"/>
  <c r="J411" i="60"/>
  <c r="AA411" i="60"/>
  <c r="Z411" i="60"/>
  <c r="J407" i="60"/>
  <c r="AA407" i="60"/>
  <c r="Z407" i="60"/>
  <c r="J403" i="60"/>
  <c r="AA403" i="60"/>
  <c r="Z403" i="60"/>
  <c r="W425" i="60"/>
  <c r="AA425" i="60"/>
  <c r="Z425" i="60"/>
  <c r="W421" i="60"/>
  <c r="AA421" i="60"/>
  <c r="Z421" i="60"/>
  <c r="X443" i="60"/>
  <c r="AA443" i="60"/>
  <c r="Z443" i="60"/>
  <c r="W456" i="60"/>
  <c r="AA456" i="60"/>
  <c r="Z456" i="60"/>
  <c r="J33" i="62"/>
  <c r="AB33" i="62"/>
  <c r="AA33" i="62"/>
  <c r="J25" i="62"/>
  <c r="AB25" i="62"/>
  <c r="AA25" i="62"/>
  <c r="J17" i="62"/>
  <c r="AB17" i="62"/>
  <c r="AA17" i="62"/>
  <c r="V140" i="62"/>
  <c r="AB140" i="62"/>
  <c r="AA140" i="62"/>
  <c r="V132" i="62"/>
  <c r="AB132" i="62"/>
  <c r="AA132" i="62"/>
  <c r="L124" i="62"/>
  <c r="AB124" i="62"/>
  <c r="AA124" i="62"/>
  <c r="J167" i="62"/>
  <c r="AB167" i="62"/>
  <c r="AA167" i="62"/>
  <c r="J159" i="62"/>
  <c r="AB159" i="62"/>
  <c r="AA159" i="62"/>
  <c r="J151" i="62"/>
  <c r="AB151" i="62"/>
  <c r="AA151" i="62"/>
  <c r="J194" i="62"/>
  <c r="AB194" i="62"/>
  <c r="AA194" i="62"/>
  <c r="N186" i="62"/>
  <c r="AD186" i="62" s="1"/>
  <c r="AB186" i="62"/>
  <c r="AA186" i="62"/>
  <c r="J178" i="62"/>
  <c r="AB178" i="62"/>
  <c r="AA178" i="62"/>
  <c r="L221" i="62"/>
  <c r="AB221" i="62"/>
  <c r="AA221" i="62"/>
  <c r="V213" i="62"/>
  <c r="AB213" i="62"/>
  <c r="AA213" i="62"/>
  <c r="AB205" i="62"/>
  <c r="AA205" i="62"/>
  <c r="J248" i="62"/>
  <c r="AB248" i="62"/>
  <c r="AA248" i="62"/>
  <c r="J240" i="62"/>
  <c r="AB240" i="62"/>
  <c r="AA240" i="62"/>
  <c r="V232" i="62"/>
  <c r="AB232" i="62"/>
  <c r="AA232" i="62"/>
  <c r="AB275" i="62"/>
  <c r="AA275" i="62"/>
  <c r="AB267" i="62"/>
  <c r="AA267" i="62"/>
  <c r="AB259" i="62"/>
  <c r="AA259" i="62"/>
  <c r="J302" i="62"/>
  <c r="AB302" i="62"/>
  <c r="AA302" i="62"/>
  <c r="V294" i="62"/>
  <c r="AB294" i="62"/>
  <c r="AA294" i="62"/>
  <c r="L286" i="62"/>
  <c r="AB286" i="62"/>
  <c r="AA286" i="62"/>
  <c r="N329" i="62"/>
  <c r="AB329" i="62"/>
  <c r="AA329" i="62"/>
  <c r="J321" i="62"/>
  <c r="AB321" i="62"/>
  <c r="AA321" i="62"/>
  <c r="H313" i="62"/>
  <c r="AB313" i="62"/>
  <c r="AA313" i="62"/>
  <c r="J356" i="62"/>
  <c r="AB356" i="62"/>
  <c r="AA356" i="62"/>
  <c r="L348" i="62"/>
  <c r="AB348" i="62"/>
  <c r="AA348" i="62"/>
  <c r="H340" i="62"/>
  <c r="AB340" i="62"/>
  <c r="AA340" i="62"/>
  <c r="V383" i="62"/>
  <c r="AB383" i="62"/>
  <c r="AA383" i="62"/>
  <c r="H375" i="62"/>
  <c r="AB375" i="62"/>
  <c r="AA375" i="62"/>
  <c r="V367" i="62"/>
  <c r="AB367" i="62"/>
  <c r="AA367" i="62"/>
  <c r="V410" i="62"/>
  <c r="AB410" i="62"/>
  <c r="AA410" i="62"/>
  <c r="V402" i="62"/>
  <c r="AB402" i="62"/>
  <c r="AA402" i="62"/>
  <c r="V394" i="62"/>
  <c r="AB394" i="62"/>
  <c r="AA394" i="62"/>
  <c r="L188" i="60"/>
  <c r="AA188" i="60"/>
  <c r="Z188" i="60"/>
  <c r="J381" i="60"/>
  <c r="AA381" i="60"/>
  <c r="Z381" i="60"/>
  <c r="V163" i="62"/>
  <c r="AB163" i="62"/>
  <c r="AA163" i="62"/>
  <c r="J263" i="62"/>
  <c r="AB263" i="62"/>
  <c r="AA263" i="62"/>
  <c r="AJ39" i="46"/>
  <c r="AK39" i="46"/>
  <c r="AI39" i="46"/>
  <c r="L24" i="60"/>
  <c r="AC24" i="60" s="1"/>
  <c r="AA24" i="60"/>
  <c r="Z24" i="60"/>
  <c r="W30" i="60"/>
  <c r="AA30" i="60"/>
  <c r="Z30" i="60"/>
  <c r="I65" i="60"/>
  <c r="AA65" i="60"/>
  <c r="Z65" i="60"/>
  <c r="X33" i="60"/>
  <c r="AA33" i="60"/>
  <c r="Z33" i="60"/>
  <c r="X51" i="60"/>
  <c r="AA51" i="60"/>
  <c r="Z51" i="60"/>
  <c r="I68" i="60"/>
  <c r="AA68" i="60"/>
  <c r="Z68" i="60"/>
  <c r="I60" i="60"/>
  <c r="AA60" i="60"/>
  <c r="Z60" i="60"/>
  <c r="J83" i="60"/>
  <c r="AA83" i="60"/>
  <c r="Z83" i="60"/>
  <c r="J75" i="60"/>
  <c r="AA75" i="60"/>
  <c r="Z75" i="60"/>
  <c r="I113" i="60"/>
  <c r="AA113" i="60"/>
  <c r="Z113" i="60"/>
  <c r="I105" i="60"/>
  <c r="AA105" i="60"/>
  <c r="Z105" i="60"/>
  <c r="J152" i="60"/>
  <c r="AA152" i="60"/>
  <c r="Z152" i="60"/>
  <c r="J167" i="60"/>
  <c r="AA167" i="60"/>
  <c r="Z167" i="60"/>
  <c r="X204" i="60"/>
  <c r="AA204" i="60"/>
  <c r="Z204" i="60"/>
  <c r="I218" i="60"/>
  <c r="AA218" i="60"/>
  <c r="Z218" i="60"/>
  <c r="I210" i="60"/>
  <c r="AA210" i="60"/>
  <c r="Z210" i="60"/>
  <c r="AC233" i="60"/>
  <c r="AA233" i="60"/>
  <c r="Z233" i="60"/>
  <c r="H36" i="62"/>
  <c r="AB36" i="62"/>
  <c r="AA36" i="62"/>
  <c r="H28" i="62"/>
  <c r="AE28" i="62" s="1"/>
  <c r="AB28" i="62"/>
  <c r="AA28" i="62"/>
  <c r="J20" i="62"/>
  <c r="AB20" i="62"/>
  <c r="AA20" i="62"/>
  <c r="V41" i="62"/>
  <c r="AB41" i="62"/>
  <c r="AA41" i="62"/>
  <c r="H68" i="62"/>
  <c r="AE68" i="62" s="1"/>
  <c r="AB68" i="62"/>
  <c r="AA68" i="62"/>
  <c r="J143" i="62"/>
  <c r="AB143" i="62"/>
  <c r="AA143" i="62"/>
  <c r="J135" i="62"/>
  <c r="AB135" i="62"/>
  <c r="AA135" i="62"/>
  <c r="J127" i="62"/>
  <c r="AB127" i="62"/>
  <c r="AA127" i="62"/>
  <c r="J170" i="62"/>
  <c r="AB170" i="62"/>
  <c r="AA170" i="62"/>
  <c r="W162" i="62"/>
  <c r="AB162" i="62"/>
  <c r="AA162" i="62"/>
  <c r="N154" i="62"/>
  <c r="AD154" i="62" s="1"/>
  <c r="AB154" i="62"/>
  <c r="AA154" i="62"/>
  <c r="V197" i="62"/>
  <c r="AB197" i="62"/>
  <c r="AA197" i="62"/>
  <c r="L189" i="62"/>
  <c r="AA189" i="62"/>
  <c r="AB189" i="62"/>
  <c r="N181" i="62"/>
  <c r="AB181" i="62"/>
  <c r="AA181" i="62"/>
  <c r="J224" i="62"/>
  <c r="AB224" i="62"/>
  <c r="AA224" i="62"/>
  <c r="J216" i="62"/>
  <c r="AB216" i="62"/>
  <c r="AA216" i="62"/>
  <c r="J208" i="62"/>
  <c r="AB208" i="62"/>
  <c r="AA208" i="62"/>
  <c r="J251" i="62"/>
  <c r="AB251" i="62"/>
  <c r="AA251" i="62"/>
  <c r="J243" i="62"/>
  <c r="AB243" i="62"/>
  <c r="AA243" i="62"/>
  <c r="J235" i="62"/>
  <c r="AB235" i="62"/>
  <c r="AA235" i="62"/>
  <c r="J278" i="62"/>
  <c r="AB278" i="62"/>
  <c r="AA278" i="62"/>
  <c r="J270" i="62"/>
  <c r="AB270" i="62"/>
  <c r="AA270" i="62"/>
  <c r="J262" i="62"/>
  <c r="AB262" i="62"/>
  <c r="AA262" i="62"/>
  <c r="J305" i="62"/>
  <c r="AB305" i="62"/>
  <c r="AA305" i="62"/>
  <c r="J297" i="62"/>
  <c r="AB297" i="62"/>
  <c r="AA297" i="62"/>
  <c r="J289" i="62"/>
  <c r="AB289" i="62"/>
  <c r="AA289" i="62"/>
  <c r="AB332" i="62"/>
  <c r="AA332" i="62"/>
  <c r="AB324" i="62"/>
  <c r="AA324" i="62"/>
  <c r="L316" i="62"/>
  <c r="AB316" i="62"/>
  <c r="AA316" i="62"/>
  <c r="J359" i="62"/>
  <c r="AB359" i="62"/>
  <c r="AA359" i="62"/>
  <c r="N351" i="62"/>
  <c r="AB351" i="62"/>
  <c r="AA351" i="62"/>
  <c r="J343" i="62"/>
  <c r="AB343" i="62"/>
  <c r="AA343" i="62"/>
  <c r="L386" i="62"/>
  <c r="AB386" i="62"/>
  <c r="AA386" i="62"/>
  <c r="J378" i="62"/>
  <c r="AB378" i="62"/>
  <c r="AA378" i="62"/>
  <c r="L370" i="62"/>
  <c r="AB370" i="62"/>
  <c r="AA370" i="62"/>
  <c r="AB413" i="62"/>
  <c r="AA413" i="62"/>
  <c r="J405" i="62"/>
  <c r="AB405" i="62"/>
  <c r="AA405" i="62"/>
  <c r="AB397" i="62"/>
  <c r="AA397" i="62"/>
  <c r="X114" i="60"/>
  <c r="AA114" i="60"/>
  <c r="Z114" i="60"/>
  <c r="X106" i="60"/>
  <c r="AA106" i="60"/>
  <c r="Z106" i="60"/>
  <c r="H171" i="62"/>
  <c r="AB171" i="62"/>
  <c r="AA171" i="62"/>
  <c r="AB198" i="62"/>
  <c r="AA198" i="62"/>
  <c r="W298" i="62"/>
  <c r="AB298" i="62"/>
  <c r="AA298" i="62"/>
  <c r="J398" i="62"/>
  <c r="AB398" i="62"/>
  <c r="AA398" i="62"/>
  <c r="I38" i="60"/>
  <c r="AA38" i="60"/>
  <c r="Z38" i="60"/>
  <c r="X36" i="60"/>
  <c r="AA36" i="60"/>
  <c r="Z36" i="60"/>
  <c r="I54" i="60"/>
  <c r="AA54" i="60"/>
  <c r="Z54" i="60"/>
  <c r="I46" i="60"/>
  <c r="AA46" i="60"/>
  <c r="Z46" i="60"/>
  <c r="I63" i="60"/>
  <c r="AA63" i="60"/>
  <c r="Z63" i="60"/>
  <c r="X78" i="60"/>
  <c r="AA78" i="60"/>
  <c r="Z78" i="60"/>
  <c r="I108" i="60"/>
  <c r="AA108" i="60"/>
  <c r="Z108" i="60"/>
  <c r="T155" i="60"/>
  <c r="AA155" i="60"/>
  <c r="Z155" i="60"/>
  <c r="I170" i="60"/>
  <c r="AA170" i="60"/>
  <c r="Z170" i="60"/>
  <c r="X213" i="60"/>
  <c r="AA213" i="60"/>
  <c r="Z213" i="60"/>
  <c r="J248" i="60"/>
  <c r="AA248" i="60"/>
  <c r="Z248" i="60"/>
  <c r="J244" i="60"/>
  <c r="AA244" i="60"/>
  <c r="Z244" i="60"/>
  <c r="J240" i="60"/>
  <c r="AA240" i="60"/>
  <c r="Z240" i="60"/>
  <c r="J280" i="60"/>
  <c r="AA280" i="60"/>
  <c r="Z280" i="60"/>
  <c r="J276" i="60"/>
  <c r="AA276" i="60"/>
  <c r="Z276" i="60"/>
  <c r="AA294" i="60"/>
  <c r="Z294" i="60"/>
  <c r="W352" i="60"/>
  <c r="AA352" i="60"/>
  <c r="Z352" i="60"/>
  <c r="W348" i="60"/>
  <c r="Z348" i="60"/>
  <c r="AA348" i="60"/>
  <c r="W344" i="60"/>
  <c r="AA344" i="60"/>
  <c r="Z344" i="60"/>
  <c r="AB366" i="60"/>
  <c r="AA366" i="60"/>
  <c r="Z366" i="60"/>
  <c r="W380" i="60"/>
  <c r="AA380" i="60"/>
  <c r="Z380" i="60"/>
  <c r="I376" i="60"/>
  <c r="AA376" i="60"/>
  <c r="Z376" i="60"/>
  <c r="J398" i="60"/>
  <c r="AA398" i="60"/>
  <c r="Z398" i="60"/>
  <c r="J394" i="60"/>
  <c r="AA394" i="60"/>
  <c r="Z394" i="60"/>
  <c r="J390" i="60"/>
  <c r="AA390" i="60"/>
  <c r="Z390" i="60"/>
  <c r="W412" i="60"/>
  <c r="AA412" i="60"/>
  <c r="Z412" i="60"/>
  <c r="W408" i="60"/>
  <c r="AA408" i="60"/>
  <c r="Z408" i="60"/>
  <c r="W404" i="60"/>
  <c r="AA404" i="60"/>
  <c r="Z404" i="60"/>
  <c r="J426" i="60"/>
  <c r="AA426" i="60"/>
  <c r="Z426" i="60"/>
  <c r="J422" i="60"/>
  <c r="AA422" i="60"/>
  <c r="Z422" i="60"/>
  <c r="J418" i="60"/>
  <c r="AA418" i="60"/>
  <c r="Z418" i="60"/>
  <c r="J457" i="60"/>
  <c r="AA457" i="60"/>
  <c r="Z457" i="60"/>
  <c r="J453" i="60"/>
  <c r="AA453" i="60"/>
  <c r="Z453" i="60"/>
  <c r="V31" i="62"/>
  <c r="AB31" i="62"/>
  <c r="AA31" i="62"/>
  <c r="N23" i="62"/>
  <c r="AD23" i="62" s="1"/>
  <c r="AB23" i="62"/>
  <c r="AA23" i="62"/>
  <c r="AB15" i="62"/>
  <c r="AA15" i="62"/>
  <c r="J71" i="62"/>
  <c r="AB71" i="62"/>
  <c r="AA71" i="62"/>
  <c r="L138" i="62"/>
  <c r="AB138" i="62"/>
  <c r="AA138" i="62"/>
  <c r="L130" i="62"/>
  <c r="AB130" i="62"/>
  <c r="AA130" i="62"/>
  <c r="L122" i="62"/>
  <c r="AB122" i="62"/>
  <c r="AA122" i="62"/>
  <c r="L165" i="62"/>
  <c r="AB165" i="62"/>
  <c r="AA165" i="62"/>
  <c r="L157" i="62"/>
  <c r="AB157" i="62"/>
  <c r="AA157" i="62"/>
  <c r="L149" i="62"/>
  <c r="AB149" i="62"/>
  <c r="AA149" i="62"/>
  <c r="L192" i="62"/>
  <c r="AB192" i="62"/>
  <c r="AA192" i="62"/>
  <c r="L184" i="62"/>
  <c r="AB184" i="62"/>
  <c r="AA184" i="62"/>
  <c r="L176" i="62"/>
  <c r="AB176" i="62"/>
  <c r="AA176" i="62"/>
  <c r="H219" i="62"/>
  <c r="AB219" i="62"/>
  <c r="AA219" i="62"/>
  <c r="L211" i="62"/>
  <c r="AB211" i="62"/>
  <c r="AA211" i="62"/>
  <c r="H203" i="62"/>
  <c r="AE203" i="62" s="1"/>
  <c r="AB203" i="62"/>
  <c r="AA203" i="62"/>
  <c r="H246" i="62"/>
  <c r="AB246" i="62"/>
  <c r="AA246" i="62"/>
  <c r="H238" i="62"/>
  <c r="AB238" i="62"/>
  <c r="AA238" i="62"/>
  <c r="H230" i="62"/>
  <c r="AB230" i="62"/>
  <c r="AA230" i="62"/>
  <c r="H273" i="62"/>
  <c r="AB273" i="62"/>
  <c r="AA273" i="62"/>
  <c r="H265" i="62"/>
  <c r="AB265" i="62"/>
  <c r="AA265" i="62"/>
  <c r="H257" i="62"/>
  <c r="AB257" i="62"/>
  <c r="AA257" i="62"/>
  <c r="L300" i="62"/>
  <c r="AB300" i="62"/>
  <c r="AA300" i="62"/>
  <c r="L292" i="62"/>
  <c r="AB292" i="62"/>
  <c r="AA292" i="62"/>
  <c r="L284" i="62"/>
  <c r="AB284" i="62"/>
  <c r="AA284" i="62"/>
  <c r="L327" i="62"/>
  <c r="AB327" i="62"/>
  <c r="AA327" i="62"/>
  <c r="L319" i="62"/>
  <c r="AB319" i="62"/>
  <c r="AA319" i="62"/>
  <c r="L311" i="62"/>
  <c r="AB311" i="62"/>
  <c r="AA311" i="62"/>
  <c r="L354" i="62"/>
  <c r="AB354" i="62"/>
  <c r="AA354" i="62"/>
  <c r="L346" i="62"/>
  <c r="AB346" i="62"/>
  <c r="AA346" i="62"/>
  <c r="L338" i="62"/>
  <c r="AB338" i="62"/>
  <c r="AA338" i="62"/>
  <c r="L381" i="62"/>
  <c r="AB381" i="62"/>
  <c r="AA381" i="62"/>
  <c r="L373" i="62"/>
  <c r="AB373" i="62"/>
  <c r="AA373" i="62"/>
  <c r="L365" i="62"/>
  <c r="AB365" i="62"/>
  <c r="AA365" i="62"/>
  <c r="L408" i="62"/>
  <c r="AB408" i="62"/>
  <c r="AA408" i="62"/>
  <c r="L400" i="62"/>
  <c r="AB400" i="62"/>
  <c r="AA400" i="62"/>
  <c r="AC34" i="60"/>
  <c r="AA34" i="60"/>
  <c r="Z34" i="60"/>
  <c r="I69" i="60"/>
  <c r="AA69" i="60"/>
  <c r="Z69" i="60"/>
  <c r="I153" i="60"/>
  <c r="AA153" i="60"/>
  <c r="Z153" i="60"/>
  <c r="W241" i="60"/>
  <c r="AA241" i="60"/>
  <c r="Z241" i="60"/>
  <c r="I277" i="60"/>
  <c r="Z277" i="60"/>
  <c r="AA277" i="60"/>
  <c r="J295" i="60"/>
  <c r="AA295" i="60"/>
  <c r="Z295" i="60"/>
  <c r="X353" i="60"/>
  <c r="AA353" i="60"/>
  <c r="Z353" i="60"/>
  <c r="J409" i="60"/>
  <c r="AA409" i="60"/>
  <c r="Z409" i="60"/>
  <c r="J405" i="60"/>
  <c r="AA405" i="60"/>
  <c r="Z405" i="60"/>
  <c r="J69" i="62"/>
  <c r="AB69" i="62"/>
  <c r="AA69" i="62"/>
  <c r="J128" i="62"/>
  <c r="AB128" i="62"/>
  <c r="AA128" i="62"/>
  <c r="J217" i="62"/>
  <c r="AB217" i="62"/>
  <c r="AA217" i="62"/>
  <c r="N244" i="62"/>
  <c r="AD244" i="62" s="1"/>
  <c r="AB244" i="62"/>
  <c r="AA244" i="62"/>
  <c r="W39" i="60"/>
  <c r="AA39" i="60"/>
  <c r="Z39" i="60"/>
  <c r="V31" i="60"/>
  <c r="AA31" i="60"/>
  <c r="Z31" i="60"/>
  <c r="V49" i="60"/>
  <c r="AA49" i="60"/>
  <c r="Z49" i="60"/>
  <c r="W66" i="60"/>
  <c r="AA66" i="60"/>
  <c r="Z66" i="60"/>
  <c r="I81" i="60"/>
  <c r="AA81" i="60"/>
  <c r="Z81" i="60"/>
  <c r="T111" i="60"/>
  <c r="AA111" i="60"/>
  <c r="Z111" i="60"/>
  <c r="I99" i="60"/>
  <c r="AA99" i="60"/>
  <c r="Z99" i="60"/>
  <c r="X128" i="60"/>
  <c r="AA128" i="60"/>
  <c r="Z128" i="60"/>
  <c r="T144" i="60"/>
  <c r="AA144" i="60"/>
  <c r="Z144" i="60"/>
  <c r="J158" i="60"/>
  <c r="AA158" i="60"/>
  <c r="Z158" i="60"/>
  <c r="J150" i="60"/>
  <c r="AA150" i="60"/>
  <c r="Z150" i="60"/>
  <c r="I173" i="60"/>
  <c r="AA173" i="60"/>
  <c r="Z173" i="60"/>
  <c r="I165" i="60"/>
  <c r="AA165" i="60"/>
  <c r="Z165" i="60"/>
  <c r="L202" i="60"/>
  <c r="AA202" i="60"/>
  <c r="Z202" i="60"/>
  <c r="T216" i="60"/>
  <c r="AA216" i="60"/>
  <c r="Z216" i="60"/>
  <c r="L34" i="62"/>
  <c r="AB34" i="62"/>
  <c r="AA34" i="62"/>
  <c r="L26" i="62"/>
  <c r="AB26" i="62"/>
  <c r="AA26" i="62"/>
  <c r="V18" i="62"/>
  <c r="AB18" i="62"/>
  <c r="AA18" i="62"/>
  <c r="L102" i="62"/>
  <c r="AB102" i="62"/>
  <c r="AA102" i="62"/>
  <c r="W100" i="62"/>
  <c r="AB100" i="62"/>
  <c r="AA100" i="62"/>
  <c r="J98" i="62"/>
  <c r="AB98" i="62"/>
  <c r="AA98" i="62"/>
  <c r="L96" i="62"/>
  <c r="AB96" i="62"/>
  <c r="AA96" i="62"/>
  <c r="L94" i="62"/>
  <c r="AB94" i="62"/>
  <c r="AA94" i="62"/>
  <c r="AC121" i="62"/>
  <c r="AB121" i="62"/>
  <c r="AA121" i="62"/>
  <c r="V141" i="62"/>
  <c r="AB141" i="62"/>
  <c r="AA141" i="62"/>
  <c r="V133" i="62"/>
  <c r="AB133" i="62"/>
  <c r="AA133" i="62"/>
  <c r="V125" i="62"/>
  <c r="AB125" i="62"/>
  <c r="AA125" i="62"/>
  <c r="AC148" i="62"/>
  <c r="AB148" i="62"/>
  <c r="AA148" i="62"/>
  <c r="H168" i="62"/>
  <c r="AE168" i="62" s="1"/>
  <c r="AB168" i="62"/>
  <c r="AA168" i="62"/>
  <c r="V160" i="62"/>
  <c r="AB160" i="62"/>
  <c r="AA160" i="62"/>
  <c r="AB152" i="62"/>
  <c r="AA152" i="62"/>
  <c r="AC175" i="62"/>
  <c r="AB175" i="62"/>
  <c r="AA175" i="62"/>
  <c r="V195" i="62"/>
  <c r="AB195" i="62"/>
  <c r="AA195" i="62"/>
  <c r="H187" i="62"/>
  <c r="AB187" i="62"/>
  <c r="AA187" i="62"/>
  <c r="V179" i="62"/>
  <c r="AB179" i="62"/>
  <c r="AA179" i="62"/>
  <c r="AC202" i="62"/>
  <c r="AB202" i="62"/>
  <c r="AA202" i="62"/>
  <c r="V222" i="62"/>
  <c r="AB222" i="62"/>
  <c r="AA222" i="62"/>
  <c r="V214" i="62"/>
  <c r="AB214" i="62"/>
  <c r="AA214" i="62"/>
  <c r="V206" i="62"/>
  <c r="AB206" i="62"/>
  <c r="AA206" i="62"/>
  <c r="AB229" i="62"/>
  <c r="AA229" i="62"/>
  <c r="J249" i="62"/>
  <c r="AB249" i="62"/>
  <c r="AA249" i="62"/>
  <c r="J241" i="62"/>
  <c r="AB241" i="62"/>
  <c r="AA241" i="62"/>
  <c r="W233" i="62"/>
  <c r="AB233" i="62"/>
  <c r="AA233" i="62"/>
  <c r="AC256" i="62"/>
  <c r="AB256" i="62"/>
  <c r="AA256" i="62"/>
  <c r="J276" i="62"/>
  <c r="AB276" i="62"/>
  <c r="AA276" i="62"/>
  <c r="W268" i="62"/>
  <c r="AB268" i="62"/>
  <c r="AA268" i="62"/>
  <c r="H260" i="62"/>
  <c r="AE260" i="62" s="1"/>
  <c r="AB260" i="62"/>
  <c r="AA260" i="62"/>
  <c r="AC283" i="62"/>
  <c r="AB283" i="62"/>
  <c r="AA283" i="62"/>
  <c r="V303" i="62"/>
  <c r="AB303" i="62"/>
  <c r="AA303" i="62"/>
  <c r="V295" i="62"/>
  <c r="AB295" i="62"/>
  <c r="AA295" i="62"/>
  <c r="V287" i="62"/>
  <c r="AB287" i="62"/>
  <c r="AA287" i="62"/>
  <c r="AC310" i="62"/>
  <c r="AB310" i="62"/>
  <c r="AA310" i="62"/>
  <c r="H330" i="62"/>
  <c r="AB330" i="62"/>
  <c r="AA330" i="62"/>
  <c r="V322" i="62"/>
  <c r="AB322" i="62"/>
  <c r="AA322" i="62"/>
  <c r="V314" i="62"/>
  <c r="AB314" i="62"/>
  <c r="AA314" i="62"/>
  <c r="AC337" i="62"/>
  <c r="AB337" i="62"/>
  <c r="AA337" i="62"/>
  <c r="N357" i="62"/>
  <c r="AB357" i="62"/>
  <c r="AA357" i="62"/>
  <c r="H349" i="62"/>
  <c r="AB349" i="62"/>
  <c r="AA349" i="62"/>
  <c r="V341" i="62"/>
  <c r="AB341" i="62"/>
  <c r="AA341" i="62"/>
  <c r="AC364" i="62"/>
  <c r="AB364" i="62"/>
  <c r="AA364" i="62"/>
  <c r="V384" i="62"/>
  <c r="AB384" i="62"/>
  <c r="AA384" i="62"/>
  <c r="H376" i="62"/>
  <c r="AB376" i="62"/>
  <c r="AA376" i="62"/>
  <c r="J368" i="62"/>
  <c r="AB368" i="62"/>
  <c r="AA368" i="62"/>
  <c r="AB391" i="62"/>
  <c r="AA391" i="62"/>
  <c r="V411" i="62"/>
  <c r="AB411" i="62"/>
  <c r="AA411" i="62"/>
  <c r="V403" i="62"/>
  <c r="AB403" i="62"/>
  <c r="AA403" i="62"/>
  <c r="V395" i="62"/>
  <c r="AB395" i="62"/>
  <c r="AA395" i="62"/>
  <c r="L392" i="62"/>
  <c r="AB392" i="62"/>
  <c r="AA392" i="62"/>
  <c r="Y376" i="62"/>
  <c r="AQ10" i="35"/>
  <c r="AQ11" i="35" s="1"/>
  <c r="AQ12" i="35" s="1"/>
  <c r="AQ13" i="35" s="1"/>
  <c r="AQ14" i="35" s="1"/>
  <c r="AQ15" i="35" s="1"/>
  <c r="AQ16" i="35" s="1"/>
  <c r="AQ17" i="35" s="1"/>
  <c r="AQ18" i="35" s="1"/>
  <c r="AQ19" i="35" s="1"/>
  <c r="AQ20" i="35" s="1"/>
  <c r="AQ21" i="35" s="1"/>
  <c r="AC406" i="62"/>
  <c r="AC409" i="62"/>
  <c r="Z376" i="62"/>
  <c r="Y413" i="62"/>
  <c r="N413" i="62"/>
  <c r="AE398" i="62"/>
  <c r="Y383" i="62"/>
  <c r="AD407" i="62"/>
  <c r="AI70" i="16"/>
  <c r="AD375" i="62"/>
  <c r="Y372" i="62"/>
  <c r="Z401" i="62"/>
  <c r="F71" i="16"/>
  <c r="H71" i="16"/>
  <c r="AD458" i="60"/>
  <c r="AD356" i="62"/>
  <c r="W413" i="62"/>
  <c r="L456" i="60"/>
  <c r="Y401" i="62"/>
  <c r="AH70" i="16"/>
  <c r="Y350" i="62"/>
  <c r="J71" i="16"/>
  <c r="N331" i="62"/>
  <c r="AD409" i="62"/>
  <c r="V409" i="62"/>
  <c r="N405" i="62"/>
  <c r="J395" i="62"/>
  <c r="N394" i="62"/>
  <c r="AH42" i="16"/>
  <c r="H409" i="62"/>
  <c r="AD406" i="62"/>
  <c r="AE405" i="62"/>
  <c r="H405" i="62"/>
  <c r="X401" i="62"/>
  <c r="L393" i="62"/>
  <c r="N350" i="62"/>
  <c r="Y409" i="62"/>
  <c r="AC405" i="62"/>
  <c r="X409" i="62"/>
  <c r="W409" i="62"/>
  <c r="Y405" i="62"/>
  <c r="H401" i="62"/>
  <c r="AC395" i="62"/>
  <c r="AE413" i="62"/>
  <c r="W405" i="62"/>
  <c r="AE401" i="62"/>
  <c r="Y395" i="62"/>
  <c r="W394" i="62"/>
  <c r="AE393" i="62"/>
  <c r="AC331" i="62"/>
  <c r="AE412" i="62"/>
  <c r="AE409" i="62"/>
  <c r="N409" i="62"/>
  <c r="AD399" i="62"/>
  <c r="N395" i="62"/>
  <c r="AD393" i="62"/>
  <c r="I37" i="46"/>
  <c r="AM39" i="46"/>
  <c r="AF38" i="46"/>
  <c r="AG38" i="46"/>
  <c r="AF39" i="46"/>
  <c r="AM37" i="46"/>
  <c r="AI71" i="16"/>
  <c r="AC285" i="62"/>
  <c r="AE349" i="62"/>
  <c r="X387" i="62"/>
  <c r="L382" i="62"/>
  <c r="AD371" i="62"/>
  <c r="W71" i="16"/>
  <c r="AF37" i="46"/>
  <c r="AD382" i="60"/>
  <c r="AC458" i="60"/>
  <c r="Y317" i="62"/>
  <c r="AE387" i="62"/>
  <c r="AE382" i="62"/>
  <c r="X376" i="62"/>
  <c r="AD369" i="62"/>
  <c r="W391" i="62"/>
  <c r="V413" i="62"/>
  <c r="AC412" i="62"/>
  <c r="AD405" i="62"/>
  <c r="V405" i="62"/>
  <c r="Y399" i="62"/>
  <c r="AD398" i="62"/>
  <c r="AG39" i="46"/>
  <c r="I39" i="46"/>
  <c r="AE37" i="46"/>
  <c r="J458" i="60"/>
  <c r="AD387" i="62"/>
  <c r="AC382" i="62"/>
  <c r="J376" i="62"/>
  <c r="AD414" i="62"/>
  <c r="L413" i="62"/>
  <c r="N406" i="62"/>
  <c r="AC397" i="62"/>
  <c r="AE394" i="62"/>
  <c r="P71" i="16"/>
  <c r="H357" i="62"/>
  <c r="AC387" i="62"/>
  <c r="V398" i="62"/>
  <c r="Z396" i="62"/>
  <c r="AD394" i="62"/>
  <c r="AE39" i="46"/>
  <c r="Z414" i="62"/>
  <c r="AC413" i="62"/>
  <c r="AC394" i="62"/>
  <c r="AB39" i="46"/>
  <c r="N382" i="62"/>
  <c r="Y414" i="62"/>
  <c r="X405" i="62"/>
  <c r="H398" i="62"/>
  <c r="Z397" i="62"/>
  <c r="X394" i="62"/>
  <c r="AH71" i="16"/>
  <c r="AC454" i="60"/>
  <c r="Z410" i="62"/>
  <c r="J406" i="62"/>
  <c r="Y396" i="62"/>
  <c r="H396" i="62"/>
  <c r="J394" i="62"/>
  <c r="AG36" i="46"/>
  <c r="X396" i="62"/>
  <c r="AF36" i="46"/>
  <c r="Y454" i="60"/>
  <c r="Z312" i="62"/>
  <c r="Z349" i="62"/>
  <c r="Z382" i="62"/>
  <c r="AE376" i="62"/>
  <c r="W376" i="62"/>
  <c r="Z366" i="62"/>
  <c r="X412" i="62"/>
  <c r="L409" i="62"/>
  <c r="Z406" i="62"/>
  <c r="L405" i="62"/>
  <c r="AE404" i="62"/>
  <c r="AD401" i="62"/>
  <c r="V401" i="62"/>
  <c r="X397" i="62"/>
  <c r="AE396" i="62"/>
  <c r="W396" i="62"/>
  <c r="Z393" i="62"/>
  <c r="W454" i="60"/>
  <c r="Z333" i="62"/>
  <c r="Y312" i="62"/>
  <c r="AE360" i="62"/>
  <c r="H350" i="62"/>
  <c r="W349" i="62"/>
  <c r="Y382" i="62"/>
  <c r="AD376" i="62"/>
  <c r="AE374" i="62"/>
  <c r="X366" i="62"/>
  <c r="N391" i="62"/>
  <c r="L414" i="62"/>
  <c r="W412" i="62"/>
  <c r="Z409" i="62"/>
  <c r="Y406" i="62"/>
  <c r="Z405" i="62"/>
  <c r="AC401" i="62"/>
  <c r="L401" i="62"/>
  <c r="Y398" i="62"/>
  <c r="L397" i="62"/>
  <c r="AD396" i="62"/>
  <c r="Z394" i="62"/>
  <c r="Y393" i="62"/>
  <c r="Y392" i="62"/>
  <c r="AD454" i="60"/>
  <c r="V454" i="60"/>
  <c r="X382" i="62"/>
  <c r="Y378" i="62"/>
  <c r="AC376" i="62"/>
  <c r="N376" i="62"/>
  <c r="Z374" i="62"/>
  <c r="N412" i="62"/>
  <c r="X406" i="62"/>
  <c r="X404" i="62"/>
  <c r="AC403" i="62"/>
  <c r="J401" i="62"/>
  <c r="X398" i="62"/>
  <c r="J397" i="62"/>
  <c r="AC396" i="62"/>
  <c r="N396" i="62"/>
  <c r="U71" i="16"/>
  <c r="AM36" i="46"/>
  <c r="L454" i="60"/>
  <c r="W378" i="62"/>
  <c r="V376" i="62"/>
  <c r="Y374" i="62"/>
  <c r="AE406" i="62"/>
  <c r="W406" i="62"/>
  <c r="N404" i="62"/>
  <c r="Z403" i="62"/>
  <c r="W398" i="62"/>
  <c r="V396" i="62"/>
  <c r="J454" i="60"/>
  <c r="AC317" i="62"/>
  <c r="AD382" i="62"/>
  <c r="V382" i="62"/>
  <c r="L376" i="62"/>
  <c r="X374" i="62"/>
  <c r="V404" i="62"/>
  <c r="N403" i="62"/>
  <c r="J396" i="62"/>
  <c r="Z241" i="62"/>
  <c r="Z257" i="62"/>
  <c r="Y324" i="62"/>
  <c r="J379" i="62"/>
  <c r="AE375" i="62"/>
  <c r="AE371" i="62"/>
  <c r="Y366" i="62"/>
  <c r="W404" i="62"/>
  <c r="J402" i="62"/>
  <c r="V397" i="62"/>
  <c r="V393" i="62"/>
  <c r="Z379" i="62"/>
  <c r="AC375" i="62"/>
  <c r="AC371" i="62"/>
  <c r="AC369" i="62"/>
  <c r="AE368" i="62"/>
  <c r="AE366" i="62"/>
  <c r="W366" i="62"/>
  <c r="W414" i="62"/>
  <c r="Z413" i="62"/>
  <c r="J413" i="62"/>
  <c r="V412" i="62"/>
  <c r="AC411" i="62"/>
  <c r="Y410" i="62"/>
  <c r="AC407" i="62"/>
  <c r="Z402" i="62"/>
  <c r="Y331" i="62"/>
  <c r="Y379" i="62"/>
  <c r="AD368" i="62"/>
  <c r="AD366" i="62"/>
  <c r="AC391" i="62"/>
  <c r="Z411" i="62"/>
  <c r="W410" i="62"/>
  <c r="Y407" i="62"/>
  <c r="Y402" i="62"/>
  <c r="AE317" i="62"/>
  <c r="Z387" i="62"/>
  <c r="X379" i="62"/>
  <c r="Z371" i="62"/>
  <c r="AC368" i="62"/>
  <c r="AC366" i="62"/>
  <c r="N366" i="62"/>
  <c r="AE414" i="62"/>
  <c r="N414" i="62"/>
  <c r="X413" i="62"/>
  <c r="H413" i="62"/>
  <c r="H412" i="62"/>
  <c r="Y411" i="62"/>
  <c r="AC404" i="62"/>
  <c r="H404" i="62"/>
  <c r="Y403" i="62"/>
  <c r="W402" i="62"/>
  <c r="AC398" i="62"/>
  <c r="N398" i="62"/>
  <c r="Y397" i="62"/>
  <c r="H397" i="62"/>
  <c r="L394" i="62"/>
  <c r="X393" i="62"/>
  <c r="AE379" i="62"/>
  <c r="W379" i="62"/>
  <c r="Y375" i="62"/>
  <c r="X371" i="62"/>
  <c r="V366" i="62"/>
  <c r="N411" i="62"/>
  <c r="AE410" i="62"/>
  <c r="N410" i="62"/>
  <c r="AE402" i="62"/>
  <c r="W393" i="62"/>
  <c r="X358" i="62"/>
  <c r="Z364" i="62"/>
  <c r="W387" i="62"/>
  <c r="AD379" i="62"/>
  <c r="N379" i="62"/>
  <c r="AE378" i="62"/>
  <c r="W371" i="62"/>
  <c r="Y368" i="62"/>
  <c r="J366" i="62"/>
  <c r="V391" i="62"/>
  <c r="AC414" i="62"/>
  <c r="J414" i="62"/>
  <c r="AD413" i="62"/>
  <c r="Y412" i="62"/>
  <c r="J411" i="62"/>
  <c r="AD410" i="62"/>
  <c r="L410" i="62"/>
  <c r="L406" i="62"/>
  <c r="Y404" i="62"/>
  <c r="J403" i="62"/>
  <c r="AD402" i="62"/>
  <c r="N402" i="62"/>
  <c r="L398" i="62"/>
  <c r="W397" i="62"/>
  <c r="N387" i="62"/>
  <c r="AC384" i="62"/>
  <c r="AC379" i="62"/>
  <c r="L379" i="62"/>
  <c r="AC410" i="62"/>
  <c r="J410" i="62"/>
  <c r="AC402" i="62"/>
  <c r="L402" i="62"/>
  <c r="W401" i="62"/>
  <c r="Z398" i="62"/>
  <c r="AE397" i="62"/>
  <c r="N397" i="62"/>
  <c r="Z395" i="62"/>
  <c r="Y394" i="62"/>
  <c r="H394" i="62"/>
  <c r="AC393" i="62"/>
  <c r="N393" i="62"/>
  <c r="Y400" i="62"/>
  <c r="V414" i="62"/>
  <c r="AD412" i="62"/>
  <c r="L411" i="62"/>
  <c r="X410" i="62"/>
  <c r="H410" i="62"/>
  <c r="Z408" i="62"/>
  <c r="J408" i="62"/>
  <c r="AE407" i="62"/>
  <c r="W407" i="62"/>
  <c r="V406" i="62"/>
  <c r="AD404" i="62"/>
  <c r="L403" i="62"/>
  <c r="X402" i="62"/>
  <c r="H402" i="62"/>
  <c r="Z400" i="62"/>
  <c r="J400" i="62"/>
  <c r="AE399" i="62"/>
  <c r="W399" i="62"/>
  <c r="L395" i="62"/>
  <c r="Z392" i="62"/>
  <c r="J392" i="62"/>
  <c r="Y408" i="62"/>
  <c r="X408" i="62"/>
  <c r="H408" i="62"/>
  <c r="N407" i="62"/>
  <c r="X400" i="62"/>
  <c r="H400" i="62"/>
  <c r="AC399" i="62"/>
  <c r="N399" i="62"/>
  <c r="X392" i="62"/>
  <c r="H392" i="62"/>
  <c r="L412" i="62"/>
  <c r="X411" i="62"/>
  <c r="H411" i="62"/>
  <c r="AE408" i="62"/>
  <c r="W408" i="62"/>
  <c r="V407" i="62"/>
  <c r="L404" i="62"/>
  <c r="X403" i="62"/>
  <c r="H403" i="62"/>
  <c r="AE400" i="62"/>
  <c r="W400" i="62"/>
  <c r="V399" i="62"/>
  <c r="AD397" i="62"/>
  <c r="X395" i="62"/>
  <c r="H395" i="62"/>
  <c r="AE392" i="62"/>
  <c r="W392" i="62"/>
  <c r="X414" i="62"/>
  <c r="Z412" i="62"/>
  <c r="AE411" i="62"/>
  <c r="W411" i="62"/>
  <c r="AD408" i="62"/>
  <c r="L407" i="62"/>
  <c r="Z404" i="62"/>
  <c r="AE403" i="62"/>
  <c r="W403" i="62"/>
  <c r="AD400" i="62"/>
  <c r="L399" i="62"/>
  <c r="AE395" i="62"/>
  <c r="W395" i="62"/>
  <c r="AD392" i="62"/>
  <c r="AD411" i="62"/>
  <c r="AC408" i="62"/>
  <c r="N408" i="62"/>
  <c r="Z407" i="62"/>
  <c r="J407" i="62"/>
  <c r="AD403" i="62"/>
  <c r="AC400" i="62"/>
  <c r="N400" i="62"/>
  <c r="Z399" i="62"/>
  <c r="J399" i="62"/>
  <c r="AD395" i="62"/>
  <c r="AC392" i="62"/>
  <c r="N392" i="62"/>
  <c r="V408" i="62"/>
  <c r="V400" i="62"/>
  <c r="V392" i="62"/>
  <c r="X407" i="62"/>
  <c r="X399" i="62"/>
  <c r="H391" i="62"/>
  <c r="X391" i="62"/>
  <c r="Y391" i="62"/>
  <c r="J391" i="62"/>
  <c r="Z391" i="62"/>
  <c r="L391" i="62"/>
  <c r="J312" i="62"/>
  <c r="AE339" i="62"/>
  <c r="AE380" i="62"/>
  <c r="AD351" i="62"/>
  <c r="Z339" i="62"/>
  <c r="L387" i="62"/>
  <c r="AC351" i="62"/>
  <c r="Y339" i="62"/>
  <c r="J387" i="62"/>
  <c r="Z383" i="62"/>
  <c r="Y381" i="62"/>
  <c r="W374" i="62"/>
  <c r="AD322" i="62"/>
  <c r="J358" i="62"/>
  <c r="L351" i="62"/>
  <c r="W339" i="62"/>
  <c r="V339" i="62"/>
  <c r="Y387" i="62"/>
  <c r="J384" i="62"/>
  <c r="X383" i="62"/>
  <c r="H374" i="62"/>
  <c r="Z322" i="62"/>
  <c r="J339" i="62"/>
  <c r="AE385" i="62"/>
  <c r="AE369" i="62"/>
  <c r="Z384" i="62"/>
  <c r="L375" i="62"/>
  <c r="AD372" i="62"/>
  <c r="Z368" i="62"/>
  <c r="AC304" i="62"/>
  <c r="Y384" i="62"/>
  <c r="X378" i="62"/>
  <c r="Z375" i="62"/>
  <c r="J375" i="62"/>
  <c r="AC372" i="62"/>
  <c r="N372" i="62"/>
  <c r="Z369" i="62"/>
  <c r="V372" i="62"/>
  <c r="Y369" i="62"/>
  <c r="X368" i="62"/>
  <c r="AE343" i="62"/>
  <c r="X375" i="62"/>
  <c r="L372" i="62"/>
  <c r="X369" i="62"/>
  <c r="W368" i="62"/>
  <c r="Z351" i="62"/>
  <c r="AD343" i="62"/>
  <c r="W375" i="62"/>
  <c r="Z372" i="62"/>
  <c r="J372" i="62"/>
  <c r="W369" i="62"/>
  <c r="AC313" i="62"/>
  <c r="X351" i="62"/>
  <c r="AC350" i="62"/>
  <c r="AC343" i="62"/>
  <c r="AC342" i="62"/>
  <c r="AD384" i="62"/>
  <c r="H378" i="62"/>
  <c r="N369" i="62"/>
  <c r="H368" i="62"/>
  <c r="L353" i="62"/>
  <c r="AE345" i="62"/>
  <c r="Z342" i="62"/>
  <c r="N375" i="62"/>
  <c r="X372" i="62"/>
  <c r="H372" i="62"/>
  <c r="Y345" i="62"/>
  <c r="Y343" i="62"/>
  <c r="J342" i="62"/>
  <c r="AC385" i="62"/>
  <c r="AD378" i="62"/>
  <c r="V375" i="62"/>
  <c r="AE372" i="62"/>
  <c r="V356" i="62"/>
  <c r="AC340" i="62"/>
  <c r="N340" i="62"/>
  <c r="Z386" i="62"/>
  <c r="J386" i="62"/>
  <c r="L377" i="62"/>
  <c r="Z370" i="62"/>
  <c r="J370" i="62"/>
  <c r="AC367" i="62"/>
  <c r="J367" i="62"/>
  <c r="AD325" i="62"/>
  <c r="AC356" i="62"/>
  <c r="H356" i="62"/>
  <c r="Y353" i="62"/>
  <c r="AD352" i="62"/>
  <c r="J350" i="62"/>
  <c r="X386" i="62"/>
  <c r="H386" i="62"/>
  <c r="AE383" i="62"/>
  <c r="W383" i="62"/>
  <c r="J382" i="62"/>
  <c r="AD380" i="62"/>
  <c r="AC378" i="62"/>
  <c r="N378" i="62"/>
  <c r="Z377" i="62"/>
  <c r="AD374" i="62"/>
  <c r="N371" i="62"/>
  <c r="X370" i="62"/>
  <c r="H370" i="62"/>
  <c r="J369" i="62"/>
  <c r="Y386" i="62"/>
  <c r="AC352" i="62"/>
  <c r="Z340" i="62"/>
  <c r="AE386" i="62"/>
  <c r="W386" i="62"/>
  <c r="Y385" i="62"/>
  <c r="AD383" i="62"/>
  <c r="Z380" i="62"/>
  <c r="V378" i="62"/>
  <c r="Y377" i="62"/>
  <c r="AC374" i="62"/>
  <c r="N374" i="62"/>
  <c r="L371" i="62"/>
  <c r="AE370" i="62"/>
  <c r="W370" i="62"/>
  <c r="N368" i="62"/>
  <c r="Z367" i="62"/>
  <c r="Y370" i="62"/>
  <c r="Z356" i="62"/>
  <c r="Y340" i="62"/>
  <c r="J364" i="62"/>
  <c r="AD386" i="62"/>
  <c r="X385" i="62"/>
  <c r="AC383" i="62"/>
  <c r="N383" i="62"/>
  <c r="H382" i="62"/>
  <c r="Y380" i="62"/>
  <c r="L378" i="62"/>
  <c r="X377" i="62"/>
  <c r="V374" i="62"/>
  <c r="J371" i="62"/>
  <c r="AD370" i="62"/>
  <c r="V368" i="62"/>
  <c r="Y367" i="62"/>
  <c r="Y356" i="62"/>
  <c r="H352" i="62"/>
  <c r="X340" i="62"/>
  <c r="AC386" i="62"/>
  <c r="N386" i="62"/>
  <c r="W385" i="62"/>
  <c r="L383" i="62"/>
  <c r="W382" i="62"/>
  <c r="W380" i="62"/>
  <c r="Z378" i="62"/>
  <c r="AE377" i="62"/>
  <c r="W377" i="62"/>
  <c r="L374" i="62"/>
  <c r="AC370" i="62"/>
  <c r="N370" i="62"/>
  <c r="L368" i="62"/>
  <c r="W367" i="62"/>
  <c r="X356" i="62"/>
  <c r="Y351" i="62"/>
  <c r="AE340" i="62"/>
  <c r="W340" i="62"/>
  <c r="W364" i="62"/>
  <c r="V386" i="62"/>
  <c r="N385" i="62"/>
  <c r="J383" i="62"/>
  <c r="AD377" i="62"/>
  <c r="V370" i="62"/>
  <c r="AE367" i="62"/>
  <c r="N367" i="62"/>
  <c r="Z300" i="62"/>
  <c r="N356" i="62"/>
  <c r="Y355" i="62"/>
  <c r="AD340" i="62"/>
  <c r="V385" i="62"/>
  <c r="AC377" i="62"/>
  <c r="N377" i="62"/>
  <c r="Y371" i="62"/>
  <c r="AD367" i="62"/>
  <c r="L367" i="62"/>
  <c r="V387" i="62"/>
  <c r="AD385" i="62"/>
  <c r="L384" i="62"/>
  <c r="H383" i="62"/>
  <c r="Z381" i="62"/>
  <c r="J381" i="62"/>
  <c r="V379" i="62"/>
  <c r="Z373" i="62"/>
  <c r="J373" i="62"/>
  <c r="V371" i="62"/>
  <c r="X367" i="62"/>
  <c r="H367" i="62"/>
  <c r="Z365" i="62"/>
  <c r="J365" i="62"/>
  <c r="X381" i="62"/>
  <c r="H381" i="62"/>
  <c r="AC380" i="62"/>
  <c r="N380" i="62"/>
  <c r="V377" i="62"/>
  <c r="X373" i="62"/>
  <c r="H373" i="62"/>
  <c r="V369" i="62"/>
  <c r="L366" i="62"/>
  <c r="X365" i="62"/>
  <c r="H365" i="62"/>
  <c r="Y365" i="62"/>
  <c r="L385" i="62"/>
  <c r="X384" i="62"/>
  <c r="H384" i="62"/>
  <c r="AE381" i="62"/>
  <c r="W381" i="62"/>
  <c r="V380" i="62"/>
  <c r="AE373" i="62"/>
  <c r="W373" i="62"/>
  <c r="L369" i="62"/>
  <c r="AE365" i="62"/>
  <c r="W365" i="62"/>
  <c r="Y373" i="62"/>
  <c r="Z385" i="62"/>
  <c r="J385" i="62"/>
  <c r="AE384" i="62"/>
  <c r="W384" i="62"/>
  <c r="AD381" i="62"/>
  <c r="L380" i="62"/>
  <c r="J377" i="62"/>
  <c r="AD373" i="62"/>
  <c r="H371" i="62"/>
  <c r="AD365" i="62"/>
  <c r="AC381" i="62"/>
  <c r="N381" i="62"/>
  <c r="J380" i="62"/>
  <c r="AC373" i="62"/>
  <c r="N373" i="62"/>
  <c r="AC365" i="62"/>
  <c r="N365" i="62"/>
  <c r="N384" i="62"/>
  <c r="V381" i="62"/>
  <c r="V373" i="62"/>
  <c r="V365" i="62"/>
  <c r="X380" i="62"/>
  <c r="H364" i="62"/>
  <c r="X364" i="62"/>
  <c r="Y364" i="62"/>
  <c r="L364" i="62"/>
  <c r="V364" i="62"/>
  <c r="N364" i="62"/>
  <c r="V288" i="62"/>
  <c r="W325" i="62"/>
  <c r="AE318" i="62"/>
  <c r="W317" i="62"/>
  <c r="AD316" i="62"/>
  <c r="AD318" i="62"/>
  <c r="N317" i="62"/>
  <c r="AC316" i="62"/>
  <c r="Z360" i="62"/>
  <c r="W344" i="62"/>
  <c r="AC318" i="62"/>
  <c r="Y360" i="62"/>
  <c r="W310" i="62"/>
  <c r="AC326" i="62"/>
  <c r="AE325" i="62"/>
  <c r="W360" i="62"/>
  <c r="AE358" i="62"/>
  <c r="AD353" i="62"/>
  <c r="Z326" i="62"/>
  <c r="Z318" i="62"/>
  <c r="Z316" i="62"/>
  <c r="Y358" i="62"/>
  <c r="V351" i="62"/>
  <c r="Z350" i="62"/>
  <c r="X343" i="62"/>
  <c r="X326" i="62"/>
  <c r="AC325" i="62"/>
  <c r="Y318" i="62"/>
  <c r="N316" i="62"/>
  <c r="N360" i="62"/>
  <c r="X350" i="62"/>
  <c r="L299" i="62"/>
  <c r="Y325" i="62"/>
  <c r="AE316" i="62"/>
  <c r="AD360" i="62"/>
  <c r="H360" i="62"/>
  <c r="AE344" i="62"/>
  <c r="AC288" i="62"/>
  <c r="AE287" i="62"/>
  <c r="L285" i="62"/>
  <c r="Y333" i="62"/>
  <c r="W326" i="62"/>
  <c r="Y322" i="62"/>
  <c r="W312" i="62"/>
  <c r="X360" i="62"/>
  <c r="Z359" i="62"/>
  <c r="W358" i="62"/>
  <c r="AE357" i="62"/>
  <c r="L356" i="62"/>
  <c r="V355" i="62"/>
  <c r="J351" i="62"/>
  <c r="Y349" i="62"/>
  <c r="AE347" i="62"/>
  <c r="H347" i="62"/>
  <c r="L345" i="62"/>
  <c r="AD344" i="62"/>
  <c r="V343" i="62"/>
  <c r="Y342" i="62"/>
  <c r="V340" i="62"/>
  <c r="N288" i="62"/>
  <c r="AC287" i="62"/>
  <c r="J285" i="62"/>
  <c r="X333" i="62"/>
  <c r="AE324" i="62"/>
  <c r="V312" i="62"/>
  <c r="Y359" i="62"/>
  <c r="N358" i="62"/>
  <c r="Y352" i="62"/>
  <c r="X349" i="62"/>
  <c r="AC347" i="62"/>
  <c r="J345" i="62"/>
  <c r="AC344" i="62"/>
  <c r="L344" i="62"/>
  <c r="N342" i="62"/>
  <c r="AE333" i="62"/>
  <c r="W333" i="62"/>
  <c r="Z313" i="62"/>
  <c r="W359" i="62"/>
  <c r="Y357" i="62"/>
  <c r="X352" i="62"/>
  <c r="AC298" i="62"/>
  <c r="AD333" i="62"/>
  <c r="AC320" i="62"/>
  <c r="Y313" i="62"/>
  <c r="AE359" i="62"/>
  <c r="N359" i="62"/>
  <c r="X357" i="62"/>
  <c r="W352" i="62"/>
  <c r="AD349" i="62"/>
  <c r="Y347" i="62"/>
  <c r="AD345" i="62"/>
  <c r="Y298" i="62"/>
  <c r="AC333" i="62"/>
  <c r="N333" i="62"/>
  <c r="N320" i="62"/>
  <c r="X313" i="62"/>
  <c r="AE312" i="62"/>
  <c r="AC360" i="62"/>
  <c r="J360" i="62"/>
  <c r="AD359" i="62"/>
  <c r="V359" i="62"/>
  <c r="AC358" i="62"/>
  <c r="W357" i="62"/>
  <c r="AE356" i="62"/>
  <c r="W356" i="62"/>
  <c r="AE351" i="62"/>
  <c r="W351" i="62"/>
  <c r="AC349" i="62"/>
  <c r="V349" i="62"/>
  <c r="X347" i="62"/>
  <c r="Z344" i="62"/>
  <c r="V333" i="62"/>
  <c r="AE313" i="62"/>
  <c r="AC359" i="62"/>
  <c r="L359" i="62"/>
  <c r="Z358" i="62"/>
  <c r="L357" i="62"/>
  <c r="AE352" i="62"/>
  <c r="L352" i="62"/>
  <c r="L349" i="62"/>
  <c r="W347" i="62"/>
  <c r="Z345" i="62"/>
  <c r="Y344" i="62"/>
  <c r="Z343" i="62"/>
  <c r="J333" i="62"/>
  <c r="AD313" i="62"/>
  <c r="L313" i="62"/>
  <c r="V347" i="62"/>
  <c r="X344" i="62"/>
  <c r="V329" i="62"/>
  <c r="Z320" i="62"/>
  <c r="H337" i="62"/>
  <c r="L360" i="62"/>
  <c r="X359" i="62"/>
  <c r="H359" i="62"/>
  <c r="V357" i="62"/>
  <c r="N349" i="62"/>
  <c r="Z348" i="62"/>
  <c r="J348" i="62"/>
  <c r="H344" i="62"/>
  <c r="N343" i="62"/>
  <c r="J341" i="62"/>
  <c r="W318" i="62"/>
  <c r="V337" i="62"/>
  <c r="Z357" i="62"/>
  <c r="J357" i="62"/>
  <c r="W355" i="62"/>
  <c r="Y354" i="62"/>
  <c r="X348" i="62"/>
  <c r="H348" i="62"/>
  <c r="L343" i="62"/>
  <c r="Y341" i="62"/>
  <c r="H341" i="62"/>
  <c r="J318" i="62"/>
  <c r="W337" i="62"/>
  <c r="H351" i="62"/>
  <c r="J349" i="62"/>
  <c r="AE348" i="62"/>
  <c r="W348" i="62"/>
  <c r="X341" i="62"/>
  <c r="Y348" i="62"/>
  <c r="J322" i="62"/>
  <c r="X337" i="62"/>
  <c r="AD348" i="62"/>
  <c r="N344" i="62"/>
  <c r="H343" i="62"/>
  <c r="W341" i="62"/>
  <c r="L340" i="62"/>
  <c r="AC348" i="62"/>
  <c r="N348" i="62"/>
  <c r="AE341" i="62"/>
  <c r="J340" i="62"/>
  <c r="AE329" i="62"/>
  <c r="AD357" i="62"/>
  <c r="V348" i="62"/>
  <c r="J344" i="62"/>
  <c r="W343" i="62"/>
  <c r="AD341" i="62"/>
  <c r="N341" i="62"/>
  <c r="Z341" i="62"/>
  <c r="W329" i="62"/>
  <c r="H358" i="62"/>
  <c r="AC357" i="62"/>
  <c r="AE355" i="62"/>
  <c r="AC341" i="62"/>
  <c r="L341" i="62"/>
  <c r="AD358" i="62"/>
  <c r="AC355" i="62"/>
  <c r="N355" i="62"/>
  <c r="Z354" i="62"/>
  <c r="J354" i="62"/>
  <c r="AE353" i="62"/>
  <c r="W353" i="62"/>
  <c r="V352" i="62"/>
  <c r="AD350" i="62"/>
  <c r="N347" i="62"/>
  <c r="Z346" i="62"/>
  <c r="J346" i="62"/>
  <c r="W345" i="62"/>
  <c r="AD342" i="62"/>
  <c r="AC339" i="62"/>
  <c r="N339" i="62"/>
  <c r="Z338" i="62"/>
  <c r="J338" i="62"/>
  <c r="V358" i="62"/>
  <c r="L355" i="62"/>
  <c r="X354" i="62"/>
  <c r="H354" i="62"/>
  <c r="AC353" i="62"/>
  <c r="N353" i="62"/>
  <c r="Z352" i="62"/>
  <c r="J352" i="62"/>
  <c r="V350" i="62"/>
  <c r="L347" i="62"/>
  <c r="X346" i="62"/>
  <c r="H346" i="62"/>
  <c r="AC345" i="62"/>
  <c r="N345" i="62"/>
  <c r="V342" i="62"/>
  <c r="L339" i="62"/>
  <c r="X338" i="62"/>
  <c r="H338" i="62"/>
  <c r="Y338" i="62"/>
  <c r="Z355" i="62"/>
  <c r="J355" i="62"/>
  <c r="AE354" i="62"/>
  <c r="W354" i="62"/>
  <c r="V353" i="62"/>
  <c r="L350" i="62"/>
  <c r="Z347" i="62"/>
  <c r="J347" i="62"/>
  <c r="AE346" i="62"/>
  <c r="W346" i="62"/>
  <c r="V345" i="62"/>
  <c r="L342" i="62"/>
  <c r="AE338" i="62"/>
  <c r="W338" i="62"/>
  <c r="AD354" i="62"/>
  <c r="AD346" i="62"/>
  <c r="AD338" i="62"/>
  <c r="Y346" i="62"/>
  <c r="X355" i="62"/>
  <c r="H355" i="62"/>
  <c r="AC354" i="62"/>
  <c r="N354" i="62"/>
  <c r="Z353" i="62"/>
  <c r="J353" i="62"/>
  <c r="AC346" i="62"/>
  <c r="N346" i="62"/>
  <c r="X339" i="62"/>
  <c r="H339" i="62"/>
  <c r="AC338" i="62"/>
  <c r="N338" i="62"/>
  <c r="V354" i="62"/>
  <c r="V346" i="62"/>
  <c r="X342" i="62"/>
  <c r="H342" i="62"/>
  <c r="V338" i="62"/>
  <c r="AD355" i="62"/>
  <c r="X353" i="62"/>
  <c r="AE350" i="62"/>
  <c r="AD347" i="62"/>
  <c r="X345" i="62"/>
  <c r="AE342" i="62"/>
  <c r="AD339" i="62"/>
  <c r="Y337" i="62"/>
  <c r="J337" i="62"/>
  <c r="Z337" i="62"/>
  <c r="L337" i="62"/>
  <c r="N337" i="62"/>
  <c r="J315" i="62"/>
  <c r="AC314" i="62"/>
  <c r="X325" i="62"/>
  <c r="Y323" i="62"/>
  <c r="Y315" i="62"/>
  <c r="H315" i="62"/>
  <c r="N314" i="62"/>
  <c r="J300" i="62"/>
  <c r="X315" i="62"/>
  <c r="AD329" i="62"/>
  <c r="L318" i="62"/>
  <c r="AE315" i="62"/>
  <c r="W315" i="62"/>
  <c r="AC330" i="62"/>
  <c r="AE328" i="62"/>
  <c r="N325" i="62"/>
  <c r="AD315" i="62"/>
  <c r="Z315" i="62"/>
  <c r="AC315" i="62"/>
  <c r="N315" i="62"/>
  <c r="X302" i="62"/>
  <c r="Y328" i="62"/>
  <c r="H318" i="62"/>
  <c r="V315" i="62"/>
  <c r="AE314" i="62"/>
  <c r="W302" i="62"/>
  <c r="Z284" i="62"/>
  <c r="H332" i="62"/>
  <c r="Z329" i="62"/>
  <c r="X324" i="62"/>
  <c r="V320" i="62"/>
  <c r="J317" i="62"/>
  <c r="J316" i="62"/>
  <c r="L294" i="62"/>
  <c r="J284" i="62"/>
  <c r="L333" i="62"/>
  <c r="AE332" i="62"/>
  <c r="Z330" i="62"/>
  <c r="Y329" i="62"/>
  <c r="W324" i="62"/>
  <c r="L320" i="62"/>
  <c r="Y269" i="62"/>
  <c r="AD302" i="62"/>
  <c r="Z332" i="62"/>
  <c r="W330" i="62"/>
  <c r="V325" i="62"/>
  <c r="AC324" i="62"/>
  <c r="Y320" i="62"/>
  <c r="H320" i="62"/>
  <c r="X318" i="62"/>
  <c r="Z317" i="62"/>
  <c r="W313" i="62"/>
  <c r="AC219" i="62"/>
  <c r="AC302" i="62"/>
  <c r="Y332" i="62"/>
  <c r="L329" i="62"/>
  <c r="L325" i="62"/>
  <c r="X320" i="62"/>
  <c r="Y316" i="62"/>
  <c r="X219" i="62"/>
  <c r="N332" i="62"/>
  <c r="AE330" i="62"/>
  <c r="N330" i="62"/>
  <c r="AE320" i="62"/>
  <c r="W320" i="62"/>
  <c r="X317" i="62"/>
  <c r="X316" i="62"/>
  <c r="N313" i="62"/>
  <c r="Y330" i="62"/>
  <c r="AE267" i="62"/>
  <c r="Y302" i="62"/>
  <c r="AC290" i="62"/>
  <c r="L332" i="62"/>
  <c r="AD330" i="62"/>
  <c r="V330" i="62"/>
  <c r="Z324" i="62"/>
  <c r="AD320" i="62"/>
  <c r="N318" i="62"/>
  <c r="W316" i="62"/>
  <c r="V313" i="62"/>
  <c r="X332" i="62"/>
  <c r="J330" i="62"/>
  <c r="J329" i="62"/>
  <c r="AD328" i="62"/>
  <c r="V328" i="62"/>
  <c r="AE326" i="62"/>
  <c r="Z325" i="62"/>
  <c r="J325" i="62"/>
  <c r="N324" i="62"/>
  <c r="AE321" i="62"/>
  <c r="J314" i="62"/>
  <c r="AC271" i="62"/>
  <c r="W332" i="62"/>
  <c r="AC328" i="62"/>
  <c r="L328" i="62"/>
  <c r="Y327" i="62"/>
  <c r="AD326" i="62"/>
  <c r="N326" i="62"/>
  <c r="V324" i="62"/>
  <c r="AD321" i="62"/>
  <c r="H317" i="62"/>
  <c r="L326" i="62"/>
  <c r="L324" i="62"/>
  <c r="Z314" i="62"/>
  <c r="H314" i="62"/>
  <c r="Y304" i="62"/>
  <c r="AC332" i="62"/>
  <c r="V332" i="62"/>
  <c r="H328" i="62"/>
  <c r="J326" i="62"/>
  <c r="J324" i="62"/>
  <c r="AC323" i="62"/>
  <c r="Y321" i="62"/>
  <c r="AD317" i="62"/>
  <c r="H316" i="62"/>
  <c r="Y314" i="62"/>
  <c r="W321" i="62"/>
  <c r="X314" i="62"/>
  <c r="N266" i="62"/>
  <c r="AD266" i="62" s="1"/>
  <c r="V302" i="62"/>
  <c r="J332" i="62"/>
  <c r="X328" i="62"/>
  <c r="Y326" i="62"/>
  <c r="H326" i="62"/>
  <c r="H324" i="62"/>
  <c r="N323" i="62"/>
  <c r="V317" i="62"/>
  <c r="W314" i="62"/>
  <c r="J313" i="62"/>
  <c r="Y294" i="62"/>
  <c r="W328" i="62"/>
  <c r="L321" i="62"/>
  <c r="AD314" i="62"/>
  <c r="AD331" i="62"/>
  <c r="L330" i="62"/>
  <c r="X329" i="62"/>
  <c r="H329" i="62"/>
  <c r="N328" i="62"/>
  <c r="Z327" i="62"/>
  <c r="J327" i="62"/>
  <c r="AD323" i="62"/>
  <c r="L322" i="62"/>
  <c r="X321" i="62"/>
  <c r="H321" i="62"/>
  <c r="Z319" i="62"/>
  <c r="J319" i="62"/>
  <c r="L314" i="62"/>
  <c r="AC312" i="62"/>
  <c r="N312" i="62"/>
  <c r="Z311" i="62"/>
  <c r="J311" i="62"/>
  <c r="V331" i="62"/>
  <c r="X327" i="62"/>
  <c r="H327" i="62"/>
  <c r="V323" i="62"/>
  <c r="X319" i="62"/>
  <c r="H319" i="62"/>
  <c r="L312" i="62"/>
  <c r="X311" i="62"/>
  <c r="H311" i="62"/>
  <c r="Y311" i="62"/>
  <c r="AD332" i="62"/>
  <c r="L331" i="62"/>
  <c r="X330" i="62"/>
  <c r="AC329" i="62"/>
  <c r="Z328" i="62"/>
  <c r="AE327" i="62"/>
  <c r="W327" i="62"/>
  <c r="AD324" i="62"/>
  <c r="L323" i="62"/>
  <c r="X322" i="62"/>
  <c r="H322" i="62"/>
  <c r="AC321" i="62"/>
  <c r="N321" i="62"/>
  <c r="AE319" i="62"/>
  <c r="W319" i="62"/>
  <c r="AE311" i="62"/>
  <c r="W311" i="62"/>
  <c r="Z331" i="62"/>
  <c r="J331" i="62"/>
  <c r="AD327" i="62"/>
  <c r="Z323" i="62"/>
  <c r="J323" i="62"/>
  <c r="AE322" i="62"/>
  <c r="W322" i="62"/>
  <c r="V321" i="62"/>
  <c r="AD319" i="62"/>
  <c r="AD311" i="62"/>
  <c r="AC327" i="62"/>
  <c r="N327" i="62"/>
  <c r="AC319" i="62"/>
  <c r="N319" i="62"/>
  <c r="V316" i="62"/>
  <c r="X312" i="62"/>
  <c r="H312" i="62"/>
  <c r="AC311" i="62"/>
  <c r="N311" i="62"/>
  <c r="X331" i="62"/>
  <c r="H331" i="62"/>
  <c r="V327" i="62"/>
  <c r="X323" i="62"/>
  <c r="H323" i="62"/>
  <c r="AC322" i="62"/>
  <c r="N322" i="62"/>
  <c r="Z321" i="62"/>
  <c r="V319" i="62"/>
  <c r="V311" i="62"/>
  <c r="Y319" i="62"/>
  <c r="AE331" i="62"/>
  <c r="AE323" i="62"/>
  <c r="AD312" i="62"/>
  <c r="H310" i="62"/>
  <c r="X310" i="62"/>
  <c r="Y310" i="62"/>
  <c r="J310" i="62"/>
  <c r="Z310" i="62"/>
  <c r="L310" i="62"/>
  <c r="V310" i="62"/>
  <c r="N310" i="62"/>
  <c r="AC258" i="62"/>
  <c r="J306" i="62"/>
  <c r="L303" i="62"/>
  <c r="AD288" i="62"/>
  <c r="AC306" i="62"/>
  <c r="N298" i="62"/>
  <c r="AD298" i="62" s="1"/>
  <c r="J294" i="62"/>
  <c r="AC291" i="62"/>
  <c r="Z287" i="62"/>
  <c r="Z306" i="62"/>
  <c r="AE303" i="62"/>
  <c r="AD306" i="62"/>
  <c r="V306" i="62"/>
  <c r="Z303" i="62"/>
  <c r="AE302" i="62"/>
  <c r="N302" i="62"/>
  <c r="L306" i="62"/>
  <c r="N304" i="62"/>
  <c r="W303" i="62"/>
  <c r="AE288" i="62"/>
  <c r="Y286" i="62"/>
  <c r="AC268" i="62"/>
  <c r="AE306" i="62"/>
  <c r="W306" i="62"/>
  <c r="AD304" i="62"/>
  <c r="J295" i="62"/>
  <c r="Z294" i="62"/>
  <c r="J286" i="62"/>
  <c r="W256" i="62"/>
  <c r="AD273" i="62"/>
  <c r="N268" i="62"/>
  <c r="X263" i="62"/>
  <c r="N301" i="62"/>
  <c r="AD301" i="62" s="1"/>
  <c r="X286" i="62"/>
  <c r="Z286" i="62"/>
  <c r="L273" i="62"/>
  <c r="V268" i="62"/>
  <c r="W267" i="62"/>
  <c r="V301" i="62"/>
  <c r="Y287" i="62"/>
  <c r="W286" i="62"/>
  <c r="H286" i="62"/>
  <c r="H306" i="62"/>
  <c r="Z295" i="62"/>
  <c r="L290" i="62"/>
  <c r="W287" i="62"/>
  <c r="AE286" i="62"/>
  <c r="H274" i="62"/>
  <c r="Y306" i="62"/>
  <c r="Y295" i="62"/>
  <c r="J290" i="62"/>
  <c r="Y288" i="62"/>
  <c r="N287" i="62"/>
  <c r="AD286" i="62"/>
  <c r="N286" i="62"/>
  <c r="Z258" i="62"/>
  <c r="X306" i="62"/>
  <c r="AE304" i="62"/>
  <c r="W295" i="62"/>
  <c r="W288" i="62"/>
  <c r="L287" i="62"/>
  <c r="AC286" i="62"/>
  <c r="V286" i="62"/>
  <c r="H276" i="62"/>
  <c r="H296" i="62"/>
  <c r="X241" i="62"/>
  <c r="AC273" i="62"/>
  <c r="H283" i="62"/>
  <c r="V304" i="62"/>
  <c r="J303" i="62"/>
  <c r="AC301" i="62"/>
  <c r="Z299" i="62"/>
  <c r="V298" i="62"/>
  <c r="AE296" i="62"/>
  <c r="W296" i="62"/>
  <c r="Z291" i="62"/>
  <c r="AE241" i="62"/>
  <c r="W241" i="62"/>
  <c r="AE271" i="62"/>
  <c r="L304" i="62"/>
  <c r="Y299" i="62"/>
  <c r="L298" i="62"/>
  <c r="AD296" i="62"/>
  <c r="X294" i="62"/>
  <c r="H294" i="62"/>
  <c r="AE294" i="62" s="1"/>
  <c r="Y291" i="62"/>
  <c r="Z290" i="62"/>
  <c r="H290" i="62"/>
  <c r="L288" i="62"/>
  <c r="Z285" i="62"/>
  <c r="AD241" i="62"/>
  <c r="Z273" i="62"/>
  <c r="W263" i="62"/>
  <c r="W283" i="62"/>
  <c r="Z304" i="62"/>
  <c r="J304" i="62"/>
  <c r="H302" i="62"/>
  <c r="Y301" i="62"/>
  <c r="X299" i="62"/>
  <c r="Z298" i="62"/>
  <c r="J298" i="62"/>
  <c r="AC296" i="62"/>
  <c r="N296" i="62"/>
  <c r="L295" i="62"/>
  <c r="W294" i="62"/>
  <c r="Y293" i="62"/>
  <c r="W291" i="62"/>
  <c r="Y290" i="62"/>
  <c r="Z288" i="62"/>
  <c r="J288" i="62"/>
  <c r="J287" i="62"/>
  <c r="Y285" i="62"/>
  <c r="Y241" i="62"/>
  <c r="AC241" i="62"/>
  <c r="N241" i="62"/>
  <c r="Y276" i="62"/>
  <c r="Y273" i="62"/>
  <c r="X283" i="62"/>
  <c r="AE299" i="62"/>
  <c r="W299" i="62"/>
  <c r="V296" i="62"/>
  <c r="N293" i="62"/>
  <c r="AD293" i="62" s="1"/>
  <c r="X290" i="62"/>
  <c r="W285" i="62"/>
  <c r="Y296" i="62"/>
  <c r="H241" i="62"/>
  <c r="X296" i="62"/>
  <c r="AC293" i="62"/>
  <c r="V241" i="62"/>
  <c r="Z232" i="62"/>
  <c r="X276" i="62"/>
  <c r="N273" i="62"/>
  <c r="X304" i="62"/>
  <c r="Y303" i="62"/>
  <c r="AD299" i="62"/>
  <c r="X298" i="62"/>
  <c r="H298" i="62"/>
  <c r="AE298" i="62" s="1"/>
  <c r="L296" i="62"/>
  <c r="AC294" i="62"/>
  <c r="N294" i="62"/>
  <c r="AD294" i="62" s="1"/>
  <c r="V293" i="62"/>
  <c r="Z292" i="62"/>
  <c r="AE291" i="62"/>
  <c r="N291" i="62"/>
  <c r="AE290" i="62"/>
  <c r="X288" i="62"/>
  <c r="AE285" i="62"/>
  <c r="N285" i="62"/>
  <c r="L241" i="62"/>
  <c r="Y232" i="62"/>
  <c r="L276" i="62"/>
  <c r="V273" i="62"/>
  <c r="AE257" i="62"/>
  <c r="W304" i="62"/>
  <c r="X303" i="62"/>
  <c r="AC299" i="62"/>
  <c r="N299" i="62"/>
  <c r="Z296" i="62"/>
  <c r="AE295" i="62"/>
  <c r="L293" i="62"/>
  <c r="J292" i="62"/>
  <c r="AD291" i="62"/>
  <c r="L291" i="62"/>
  <c r="AD290" i="62"/>
  <c r="V290" i="62"/>
  <c r="AD285" i="62"/>
  <c r="V285" i="62"/>
  <c r="Y305" i="62"/>
  <c r="Y289" i="62"/>
  <c r="Y292" i="62"/>
  <c r="X289" i="62"/>
  <c r="AE305" i="62"/>
  <c r="W305" i="62"/>
  <c r="L301" i="62"/>
  <c r="X300" i="62"/>
  <c r="H300" i="62"/>
  <c r="AE297" i="62"/>
  <c r="W297" i="62"/>
  <c r="X292" i="62"/>
  <c r="H292" i="62"/>
  <c r="AE292" i="62" s="1"/>
  <c r="W289" i="62"/>
  <c r="X284" i="62"/>
  <c r="H284" i="62"/>
  <c r="AE284" i="62" s="1"/>
  <c r="Y297" i="62"/>
  <c r="X305" i="62"/>
  <c r="Y300" i="62"/>
  <c r="X297" i="62"/>
  <c r="H289" i="62"/>
  <c r="AE289" i="62" s="1"/>
  <c r="Y284" i="62"/>
  <c r="AD305" i="62"/>
  <c r="H303" i="62"/>
  <c r="Z301" i="62"/>
  <c r="J301" i="62"/>
  <c r="AE300" i="62"/>
  <c r="W300" i="62"/>
  <c r="V299" i="62"/>
  <c r="AD297" i="62"/>
  <c r="X295" i="62"/>
  <c r="H295" i="62"/>
  <c r="Z293" i="62"/>
  <c r="J293" i="62"/>
  <c r="W292" i="62"/>
  <c r="V291" i="62"/>
  <c r="X287" i="62"/>
  <c r="H287" i="62"/>
  <c r="W284" i="62"/>
  <c r="AC305" i="62"/>
  <c r="N305" i="62"/>
  <c r="AD300" i="62"/>
  <c r="AC297" i="62"/>
  <c r="N297" i="62"/>
  <c r="AC289" i="62"/>
  <c r="N289" i="62"/>
  <c r="AD289" i="62" s="1"/>
  <c r="V305" i="62"/>
  <c r="AD303" i="62"/>
  <c r="L302" i="62"/>
  <c r="X301" i="62"/>
  <c r="H301" i="62"/>
  <c r="AE301" i="62" s="1"/>
  <c r="AC300" i="62"/>
  <c r="N300" i="62"/>
  <c r="J299" i="62"/>
  <c r="V297" i="62"/>
  <c r="AD295" i="62"/>
  <c r="X293" i="62"/>
  <c r="H293" i="62"/>
  <c r="AE293" i="62" s="1"/>
  <c r="AC292" i="62"/>
  <c r="N292" i="62"/>
  <c r="AD292" i="62" s="1"/>
  <c r="J291" i="62"/>
  <c r="W290" i="62"/>
  <c r="V289" i="62"/>
  <c r="AD287" i="62"/>
  <c r="X285" i="62"/>
  <c r="H285" i="62"/>
  <c r="AC284" i="62"/>
  <c r="N284" i="62"/>
  <c r="AD284" i="62" s="1"/>
  <c r="H305" i="62"/>
  <c r="H297" i="62"/>
  <c r="L305" i="62"/>
  <c r="AC303" i="62"/>
  <c r="N303" i="62"/>
  <c r="Z302" i="62"/>
  <c r="W301" i="62"/>
  <c r="V300" i="62"/>
  <c r="L297" i="62"/>
  <c r="AC295" i="62"/>
  <c r="N295" i="62"/>
  <c r="W293" i="62"/>
  <c r="V292" i="62"/>
  <c r="L289" i="62"/>
  <c r="V284" i="62"/>
  <c r="Z305" i="62"/>
  <c r="Z297" i="62"/>
  <c r="X291" i="62"/>
  <c r="Z289" i="62"/>
  <c r="Y283" i="62"/>
  <c r="J283" i="62"/>
  <c r="Z283" i="62"/>
  <c r="L283" i="62"/>
  <c r="V283" i="62"/>
  <c r="N283" i="62"/>
  <c r="W272" i="62"/>
  <c r="V260" i="62"/>
  <c r="X259" i="62"/>
  <c r="J273" i="62"/>
  <c r="AD268" i="62"/>
  <c r="L268" i="62"/>
  <c r="Z267" i="62"/>
  <c r="Y258" i="62"/>
  <c r="Y257" i="62"/>
  <c r="X267" i="62"/>
  <c r="AE274" i="62"/>
  <c r="W273" i="62"/>
  <c r="N267" i="62"/>
  <c r="AC162" i="62"/>
  <c r="AE273" i="62"/>
  <c r="Y268" i="62"/>
  <c r="L267" i="62"/>
  <c r="J261" i="62"/>
  <c r="AC260" i="62"/>
  <c r="Z259" i="62"/>
  <c r="N162" i="62"/>
  <c r="AD162" i="62" s="1"/>
  <c r="Y277" i="62"/>
  <c r="W274" i="62"/>
  <c r="W264" i="62"/>
  <c r="N260" i="62"/>
  <c r="AD260" i="62" s="1"/>
  <c r="Y259" i="62"/>
  <c r="AD279" i="62"/>
  <c r="L232" i="62"/>
  <c r="AC279" i="62"/>
  <c r="H266" i="62"/>
  <c r="AE266" i="62" s="1"/>
  <c r="L257" i="62"/>
  <c r="Y279" i="62"/>
  <c r="Y238" i="62"/>
  <c r="W279" i="62"/>
  <c r="Z268" i="62"/>
  <c r="J268" i="62"/>
  <c r="J267" i="62"/>
  <c r="AC266" i="62"/>
  <c r="N263" i="62"/>
  <c r="AD263" i="62" s="1"/>
  <c r="Y260" i="62"/>
  <c r="H259" i="62"/>
  <c r="AC232" i="62"/>
  <c r="Y266" i="62"/>
  <c r="X260" i="62"/>
  <c r="AC257" i="62"/>
  <c r="AE279" i="62"/>
  <c r="N279" i="62"/>
  <c r="X268" i="62"/>
  <c r="H268" i="62"/>
  <c r="H267" i="62"/>
  <c r="X266" i="62"/>
  <c r="Z264" i="62"/>
  <c r="H263" i="62"/>
  <c r="AE263" i="62" s="1"/>
  <c r="W260" i="62"/>
  <c r="AE219" i="62"/>
  <c r="AC233" i="62"/>
  <c r="V279" i="62"/>
  <c r="H271" i="62"/>
  <c r="AE268" i="62"/>
  <c r="Y267" i="62"/>
  <c r="W266" i="62"/>
  <c r="Y265" i="62"/>
  <c r="Y264" i="62"/>
  <c r="AC263" i="62"/>
  <c r="Y203" i="62"/>
  <c r="H233" i="62"/>
  <c r="AE233" i="62" s="1"/>
  <c r="AE276" i="62"/>
  <c r="W276" i="62"/>
  <c r="Z275" i="62"/>
  <c r="H275" i="62"/>
  <c r="AC274" i="62"/>
  <c r="X265" i="62"/>
  <c r="J257" i="62"/>
  <c r="N220" i="62"/>
  <c r="AD220" i="62" s="1"/>
  <c r="X203" i="62"/>
  <c r="AD276" i="62"/>
  <c r="Y275" i="62"/>
  <c r="Z274" i="62"/>
  <c r="Y271" i="62"/>
  <c r="AE265" i="62"/>
  <c r="W265" i="62"/>
  <c r="X211" i="62"/>
  <c r="W203" i="62"/>
  <c r="AC244" i="62"/>
  <c r="AC239" i="62"/>
  <c r="Z233" i="62"/>
  <c r="AC276" i="62"/>
  <c r="N276" i="62"/>
  <c r="X275" i="62"/>
  <c r="Y274" i="62"/>
  <c r="Z272" i="62"/>
  <c r="X271" i="62"/>
  <c r="AC267" i="62"/>
  <c r="V267" i="62"/>
  <c r="AD265" i="62"/>
  <c r="J264" i="62"/>
  <c r="V263" i="62"/>
  <c r="Y262" i="62"/>
  <c r="L260" i="62"/>
  <c r="N259" i="62"/>
  <c r="X258" i="62"/>
  <c r="X257" i="62"/>
  <c r="Y224" i="62"/>
  <c r="N203" i="62"/>
  <c r="AD203" i="62" s="1"/>
  <c r="N240" i="62"/>
  <c r="Y233" i="62"/>
  <c r="H279" i="62"/>
  <c r="V276" i="62"/>
  <c r="N275" i="62"/>
  <c r="X274" i="62"/>
  <c r="Y272" i="62"/>
  <c r="W271" i="62"/>
  <c r="AD269" i="62"/>
  <c r="AC265" i="62"/>
  <c r="N265" i="62"/>
  <c r="Z261" i="62"/>
  <c r="Z260" i="62"/>
  <c r="J260" i="62"/>
  <c r="AE259" i="62"/>
  <c r="V259" i="62"/>
  <c r="W258" i="62"/>
  <c r="W257" i="62"/>
  <c r="Y244" i="62"/>
  <c r="N233" i="62"/>
  <c r="AD233" i="62" s="1"/>
  <c r="V275" i="62"/>
  <c r="V265" i="62"/>
  <c r="Y261" i="62"/>
  <c r="AC259" i="62"/>
  <c r="L259" i="62"/>
  <c r="N258" i="62"/>
  <c r="AD258" i="62" s="1"/>
  <c r="Y177" i="62"/>
  <c r="W244" i="62"/>
  <c r="V233" i="62"/>
  <c r="X279" i="62"/>
  <c r="Z276" i="62"/>
  <c r="AC275" i="62"/>
  <c r="L275" i="62"/>
  <c r="N274" i="62"/>
  <c r="AD274" i="62" s="1"/>
  <c r="J272" i="62"/>
  <c r="AD271" i="62"/>
  <c r="V271" i="62"/>
  <c r="L265" i="62"/>
  <c r="AE264" i="62"/>
  <c r="Y263" i="62"/>
  <c r="X261" i="62"/>
  <c r="J259" i="62"/>
  <c r="N257" i="62"/>
  <c r="AD257" i="62" s="1"/>
  <c r="Y209" i="62"/>
  <c r="AC203" i="62"/>
  <c r="AC246" i="62"/>
  <c r="V244" i="62"/>
  <c r="W236" i="62"/>
  <c r="J233" i="62"/>
  <c r="J275" i="62"/>
  <c r="Z265" i="62"/>
  <c r="J265" i="62"/>
  <c r="V257" i="62"/>
  <c r="Y270" i="62"/>
  <c r="L279" i="62"/>
  <c r="X278" i="62"/>
  <c r="H278" i="62"/>
  <c r="AC277" i="62"/>
  <c r="N277" i="62"/>
  <c r="AD277" i="62" s="1"/>
  <c r="AE275" i="62"/>
  <c r="W275" i="62"/>
  <c r="V274" i="62"/>
  <c r="L271" i="62"/>
  <c r="X270" i="62"/>
  <c r="H270" i="62"/>
  <c r="AC269" i="62"/>
  <c r="N269" i="62"/>
  <c r="V266" i="62"/>
  <c r="AD264" i="62"/>
  <c r="L263" i="62"/>
  <c r="X262" i="62"/>
  <c r="H262" i="62"/>
  <c r="AC261" i="62"/>
  <c r="N261" i="62"/>
  <c r="AD261" i="62" s="1"/>
  <c r="W259" i="62"/>
  <c r="V258" i="62"/>
  <c r="Z279" i="62"/>
  <c r="AE278" i="62"/>
  <c r="W278" i="62"/>
  <c r="V277" i="62"/>
  <c r="AD275" i="62"/>
  <c r="L274" i="62"/>
  <c r="X273" i="62"/>
  <c r="AC272" i="62"/>
  <c r="N272" i="62"/>
  <c r="AD272" i="62" s="1"/>
  <c r="Z271" i="62"/>
  <c r="J271" i="62"/>
  <c r="AE270" i="62"/>
  <c r="W270" i="62"/>
  <c r="V269" i="62"/>
  <c r="AD267" i="62"/>
  <c r="L266" i="62"/>
  <c r="AC264" i="62"/>
  <c r="N264" i="62"/>
  <c r="Z263" i="62"/>
  <c r="AE262" i="62"/>
  <c r="W262" i="62"/>
  <c r="V261" i="62"/>
  <c r="AD259" i="62"/>
  <c r="L258" i="62"/>
  <c r="AD278" i="62"/>
  <c r="L277" i="62"/>
  <c r="J274" i="62"/>
  <c r="V272" i="62"/>
  <c r="AD270" i="62"/>
  <c r="L269" i="62"/>
  <c r="Z266" i="62"/>
  <c r="J266" i="62"/>
  <c r="V264" i="62"/>
  <c r="L261" i="62"/>
  <c r="J258" i="62"/>
  <c r="AC278" i="62"/>
  <c r="N278" i="62"/>
  <c r="Z277" i="62"/>
  <c r="J277" i="62"/>
  <c r="L272" i="62"/>
  <c r="AC270" i="62"/>
  <c r="N270" i="62"/>
  <c r="Z269" i="62"/>
  <c r="J269" i="62"/>
  <c r="L264" i="62"/>
  <c r="AC262" i="62"/>
  <c r="N262" i="62"/>
  <c r="AD262" i="62" s="1"/>
  <c r="V278" i="62"/>
  <c r="V270" i="62"/>
  <c r="V262" i="62"/>
  <c r="H258" i="62"/>
  <c r="AE258" i="62" s="1"/>
  <c r="L278" i="62"/>
  <c r="X277" i="62"/>
  <c r="H277" i="62"/>
  <c r="AE277" i="62" s="1"/>
  <c r="L270" i="62"/>
  <c r="X269" i="62"/>
  <c r="H269" i="62"/>
  <c r="L262" i="62"/>
  <c r="H261" i="62"/>
  <c r="AE261" i="62" s="1"/>
  <c r="Y278" i="62"/>
  <c r="Z278" i="62"/>
  <c r="X272" i="62"/>
  <c r="Z270" i="62"/>
  <c r="AE269" i="62"/>
  <c r="X264" i="62"/>
  <c r="Z262" i="62"/>
  <c r="H256" i="62"/>
  <c r="X256" i="62"/>
  <c r="Y256" i="62"/>
  <c r="J256" i="62"/>
  <c r="Z256" i="62"/>
  <c r="L256" i="62"/>
  <c r="V256" i="62"/>
  <c r="N256" i="62"/>
  <c r="Z249" i="62"/>
  <c r="H249" i="62"/>
  <c r="AE249" i="62" s="1"/>
  <c r="Y249" i="62"/>
  <c r="L233" i="62"/>
  <c r="Y217" i="62"/>
  <c r="X249" i="62"/>
  <c r="Y245" i="62"/>
  <c r="W249" i="62"/>
  <c r="AC247" i="62"/>
  <c r="X245" i="62"/>
  <c r="AD219" i="62"/>
  <c r="AC214" i="62"/>
  <c r="N249" i="62"/>
  <c r="AD249" i="62" s="1"/>
  <c r="W247" i="62"/>
  <c r="V245" i="62"/>
  <c r="AC249" i="62"/>
  <c r="V249" i="62"/>
  <c r="AC215" i="62"/>
  <c r="L249" i="62"/>
  <c r="J247" i="62"/>
  <c r="AC236" i="62"/>
  <c r="X233" i="62"/>
  <c r="N232" i="62"/>
  <c r="AD232" i="62" s="1"/>
  <c r="J229" i="62"/>
  <c r="Y230" i="62"/>
  <c r="W231" i="62"/>
  <c r="Z198" i="62"/>
  <c r="J181" i="62"/>
  <c r="AC205" i="62"/>
  <c r="AC204" i="62"/>
  <c r="N229" i="62"/>
  <c r="N247" i="62"/>
  <c r="AD247" i="62" s="1"/>
  <c r="AE246" i="62"/>
  <c r="W245" i="62"/>
  <c r="Y242" i="62"/>
  <c r="Y236" i="62"/>
  <c r="X232" i="62"/>
  <c r="N231" i="62"/>
  <c r="AD231" i="62" s="1"/>
  <c r="L230" i="62"/>
  <c r="AE252" i="62"/>
  <c r="Z247" i="62"/>
  <c r="H247" i="62"/>
  <c r="AE247" i="62" s="1"/>
  <c r="Y246" i="62"/>
  <c r="J239" i="62"/>
  <c r="J232" i="62"/>
  <c r="AC231" i="62"/>
  <c r="W252" i="62"/>
  <c r="Y247" i="62"/>
  <c r="W246" i="62"/>
  <c r="Y231" i="62"/>
  <c r="W123" i="62"/>
  <c r="AC212" i="62"/>
  <c r="Z211" i="62"/>
  <c r="H229" i="62"/>
  <c r="V252" i="62"/>
  <c r="X247" i="62"/>
  <c r="L246" i="62"/>
  <c r="Z245" i="62"/>
  <c r="H232" i="62"/>
  <c r="AE232" i="62" s="1"/>
  <c r="X231" i="62"/>
  <c r="Y150" i="62"/>
  <c r="Y211" i="62"/>
  <c r="V229" i="62"/>
  <c r="AC252" i="62"/>
  <c r="H248" i="62"/>
  <c r="AE248" i="62" s="1"/>
  <c r="AD246" i="62"/>
  <c r="L240" i="62"/>
  <c r="N239" i="62"/>
  <c r="AD239" i="62" s="1"/>
  <c r="X238" i="62"/>
  <c r="Z237" i="62"/>
  <c r="H237" i="62"/>
  <c r="Z230" i="62"/>
  <c r="J230" i="62"/>
  <c r="W202" i="62"/>
  <c r="V209" i="62"/>
  <c r="AC248" i="62"/>
  <c r="N246" i="62"/>
  <c r="AE238" i="62"/>
  <c r="W238" i="62"/>
  <c r="Y237" i="62"/>
  <c r="AD225" i="62"/>
  <c r="Z219" i="62"/>
  <c r="V211" i="62"/>
  <c r="L209" i="62"/>
  <c r="Y252" i="62"/>
  <c r="V246" i="62"/>
  <c r="J245" i="62"/>
  <c r="AC240" i="62"/>
  <c r="H240" i="62"/>
  <c r="AD238" i="62"/>
  <c r="X237" i="62"/>
  <c r="X230" i="62"/>
  <c r="X225" i="62"/>
  <c r="X229" i="62"/>
  <c r="Y248" i="62"/>
  <c r="Z239" i="62"/>
  <c r="H239" i="62"/>
  <c r="AE239" i="62" s="1"/>
  <c r="AC238" i="62"/>
  <c r="N238" i="62"/>
  <c r="W237" i="62"/>
  <c r="V236" i="62"/>
  <c r="Z234" i="62"/>
  <c r="J231" i="62"/>
  <c r="AE230" i="62"/>
  <c r="W230" i="62"/>
  <c r="W219" i="62"/>
  <c r="Z229" i="62"/>
  <c r="N252" i="62"/>
  <c r="Y251" i="62"/>
  <c r="Y250" i="62"/>
  <c r="X248" i="62"/>
  <c r="Z246" i="62"/>
  <c r="J246" i="62"/>
  <c r="H245" i="62"/>
  <c r="AE245" i="62" s="1"/>
  <c r="Z240" i="62"/>
  <c r="Y239" i="62"/>
  <c r="V238" i="62"/>
  <c r="V237" i="62"/>
  <c r="Y234" i="62"/>
  <c r="N219" i="62"/>
  <c r="N248" i="62"/>
  <c r="AD248" i="62" s="1"/>
  <c r="Y240" i="62"/>
  <c r="X239" i="62"/>
  <c r="L238" i="62"/>
  <c r="AE237" i="62"/>
  <c r="L237" i="62"/>
  <c r="Z231" i="62"/>
  <c r="H231" i="62"/>
  <c r="AE231" i="62" s="1"/>
  <c r="AC230" i="62"/>
  <c r="N230" i="62"/>
  <c r="AD230" i="62" s="1"/>
  <c r="AC229" i="62"/>
  <c r="L248" i="62"/>
  <c r="X246" i="62"/>
  <c r="Y243" i="62"/>
  <c r="X240" i="62"/>
  <c r="W239" i="62"/>
  <c r="Z238" i="62"/>
  <c r="J238" i="62"/>
  <c r="J237" i="62"/>
  <c r="J234" i="62"/>
  <c r="V230" i="62"/>
  <c r="Y235" i="62"/>
  <c r="L252" i="62"/>
  <c r="X251" i="62"/>
  <c r="H251" i="62"/>
  <c r="AC250" i="62"/>
  <c r="N250" i="62"/>
  <c r="AD250" i="62" s="1"/>
  <c r="W248" i="62"/>
  <c r="V247" i="62"/>
  <c r="L244" i="62"/>
  <c r="X243" i="62"/>
  <c r="H243" i="62"/>
  <c r="AE243" i="62" s="1"/>
  <c r="AC242" i="62"/>
  <c r="N242" i="62"/>
  <c r="AD242" i="62" s="1"/>
  <c r="AE240" i="62"/>
  <c r="W240" i="62"/>
  <c r="V239" i="62"/>
  <c r="AD237" i="62"/>
  <c r="L236" i="62"/>
  <c r="X235" i="62"/>
  <c r="H235" i="62"/>
  <c r="AE235" i="62" s="1"/>
  <c r="AC234" i="62"/>
  <c r="N234" i="62"/>
  <c r="AD234" i="62" s="1"/>
  <c r="W232" i="62"/>
  <c r="V231" i="62"/>
  <c r="Z252" i="62"/>
  <c r="J252" i="62"/>
  <c r="AE251" i="62"/>
  <c r="W251" i="62"/>
  <c r="V250" i="62"/>
  <c r="AC245" i="62"/>
  <c r="N245" i="62"/>
  <c r="AD245" i="62" s="1"/>
  <c r="Z244" i="62"/>
  <c r="J244" i="62"/>
  <c r="W243" i="62"/>
  <c r="V242" i="62"/>
  <c r="AD240" i="62"/>
  <c r="AC237" i="62"/>
  <c r="Z236" i="62"/>
  <c r="J236" i="62"/>
  <c r="W235" i="62"/>
  <c r="V234" i="62"/>
  <c r="AD251" i="62"/>
  <c r="L250" i="62"/>
  <c r="L242" i="62"/>
  <c r="L234" i="62"/>
  <c r="X252" i="62"/>
  <c r="H252" i="62"/>
  <c r="AC251" i="62"/>
  <c r="N251" i="62"/>
  <c r="Z250" i="62"/>
  <c r="J250" i="62"/>
  <c r="V248" i="62"/>
  <c r="X244" i="62"/>
  <c r="H244" i="62"/>
  <c r="AE244" i="62" s="1"/>
  <c r="AC243" i="62"/>
  <c r="N243" i="62"/>
  <c r="AD243" i="62" s="1"/>
  <c r="Z242" i="62"/>
  <c r="J242" i="62"/>
  <c r="V240" i="62"/>
  <c r="X236" i="62"/>
  <c r="H236" i="62"/>
  <c r="AE236" i="62" s="1"/>
  <c r="AC235" i="62"/>
  <c r="N235" i="62"/>
  <c r="AD235" i="62" s="1"/>
  <c r="V251" i="62"/>
  <c r="V243" i="62"/>
  <c r="V235" i="62"/>
  <c r="AD252" i="62"/>
  <c r="L251" i="62"/>
  <c r="X250" i="62"/>
  <c r="H250" i="62"/>
  <c r="AE250" i="62" s="1"/>
  <c r="Z248" i="62"/>
  <c r="L243" i="62"/>
  <c r="X242" i="62"/>
  <c r="H242" i="62"/>
  <c r="AE242" i="62" s="1"/>
  <c r="AD236" i="62"/>
  <c r="L235" i="62"/>
  <c r="X234" i="62"/>
  <c r="H234" i="62"/>
  <c r="AE234" i="62" s="1"/>
  <c r="Z251" i="62"/>
  <c r="Z243" i="62"/>
  <c r="Z235" i="62"/>
  <c r="W229" i="62"/>
  <c r="Y229" i="62"/>
  <c r="L229" i="62"/>
  <c r="X205" i="62"/>
  <c r="Z209" i="62"/>
  <c r="J209" i="62"/>
  <c r="N205" i="62"/>
  <c r="AD205" i="62" s="1"/>
  <c r="N178" i="62"/>
  <c r="AD178" i="62" s="1"/>
  <c r="AC194" i="62"/>
  <c r="V219" i="62"/>
  <c r="X209" i="62"/>
  <c r="H209" i="62"/>
  <c r="AE209" i="62" s="1"/>
  <c r="H205" i="62"/>
  <c r="AE205" i="62" s="1"/>
  <c r="L219" i="62"/>
  <c r="W209" i="62"/>
  <c r="Z204" i="62"/>
  <c r="N225" i="62"/>
  <c r="N204" i="62"/>
  <c r="AD204" i="62" s="1"/>
  <c r="J180" i="62"/>
  <c r="Y219" i="62"/>
  <c r="H215" i="62"/>
  <c r="AE215" i="62" s="1"/>
  <c r="AC209" i="62"/>
  <c r="Y191" i="62"/>
  <c r="AC225" i="62"/>
  <c r="Z215" i="62"/>
  <c r="Z213" i="62"/>
  <c r="AC210" i="62"/>
  <c r="V203" i="62"/>
  <c r="AE196" i="62"/>
  <c r="X191" i="62"/>
  <c r="Z225" i="62"/>
  <c r="Y223" i="62"/>
  <c r="Y215" i="62"/>
  <c r="Y213" i="62"/>
  <c r="L203" i="62"/>
  <c r="N191" i="62"/>
  <c r="Y225" i="62"/>
  <c r="X215" i="62"/>
  <c r="W213" i="62"/>
  <c r="AC211" i="62"/>
  <c r="H211" i="62"/>
  <c r="AE211" i="62" s="1"/>
  <c r="Z210" i="62"/>
  <c r="Y205" i="62"/>
  <c r="Z203" i="62"/>
  <c r="J203" i="62"/>
  <c r="AE197" i="62"/>
  <c r="V191" i="62"/>
  <c r="W215" i="62"/>
  <c r="W210" i="62"/>
  <c r="N213" i="62"/>
  <c r="AD213" i="62" s="1"/>
  <c r="N210" i="62"/>
  <c r="AD210" i="62" s="1"/>
  <c r="W188" i="62"/>
  <c r="Y221" i="62"/>
  <c r="N215" i="62"/>
  <c r="AD215" i="62" s="1"/>
  <c r="Z214" i="62"/>
  <c r="AC213" i="62"/>
  <c r="L213" i="62"/>
  <c r="L210" i="62"/>
  <c r="Y207" i="62"/>
  <c r="AD191" i="62"/>
  <c r="V185" i="62"/>
  <c r="AE225" i="62"/>
  <c r="H225" i="62"/>
  <c r="V221" i="62"/>
  <c r="J213" i="62"/>
  <c r="J210" i="62"/>
  <c r="AC197" i="62"/>
  <c r="AC186" i="62"/>
  <c r="V225" i="62"/>
  <c r="X223" i="62"/>
  <c r="H223" i="62"/>
  <c r="AE223" i="62" s="1"/>
  <c r="Y222" i="62"/>
  <c r="J221" i="62"/>
  <c r="AC220" i="62"/>
  <c r="J219" i="62"/>
  <c r="AC218" i="62"/>
  <c r="X217" i="62"/>
  <c r="H217" i="62"/>
  <c r="AE217" i="62" s="1"/>
  <c r="V215" i="62"/>
  <c r="Y214" i="62"/>
  <c r="Y212" i="62"/>
  <c r="AC207" i="62"/>
  <c r="N207" i="62"/>
  <c r="AD207" i="62" s="1"/>
  <c r="Y206" i="62"/>
  <c r="H206" i="62"/>
  <c r="AE206" i="62" s="1"/>
  <c r="V205" i="62"/>
  <c r="Y204" i="62"/>
  <c r="N198" i="62"/>
  <c r="W194" i="62"/>
  <c r="L225" i="62"/>
  <c r="W223" i="62"/>
  <c r="W222" i="62"/>
  <c r="W217" i="62"/>
  <c r="L215" i="62"/>
  <c r="W214" i="62"/>
  <c r="X213" i="62"/>
  <c r="H213" i="62"/>
  <c r="AE213" i="62" s="1"/>
  <c r="W212" i="62"/>
  <c r="W211" i="62"/>
  <c r="Y210" i="62"/>
  <c r="V207" i="62"/>
  <c r="X206" i="62"/>
  <c r="L205" i="62"/>
  <c r="X204" i="62"/>
  <c r="Z206" i="62"/>
  <c r="Z186" i="62"/>
  <c r="J225" i="62"/>
  <c r="N222" i="62"/>
  <c r="AD222" i="62" s="1"/>
  <c r="H221" i="62"/>
  <c r="AE221" i="62" s="1"/>
  <c r="Y220" i="62"/>
  <c r="Y218" i="62"/>
  <c r="AE214" i="62"/>
  <c r="N214" i="62"/>
  <c r="N212" i="62"/>
  <c r="AD212" i="62" s="1"/>
  <c r="L207" i="62"/>
  <c r="W206" i="62"/>
  <c r="Z205" i="62"/>
  <c r="J205" i="62"/>
  <c r="W204" i="62"/>
  <c r="Z197" i="62"/>
  <c r="J186" i="62"/>
  <c r="X178" i="62"/>
  <c r="AC223" i="62"/>
  <c r="N223" i="62"/>
  <c r="AD223" i="62" s="1"/>
  <c r="L222" i="62"/>
  <c r="Z221" i="62"/>
  <c r="W220" i="62"/>
  <c r="W218" i="62"/>
  <c r="AC217" i="62"/>
  <c r="N217" i="62"/>
  <c r="AD217" i="62" s="1"/>
  <c r="AD214" i="62"/>
  <c r="L214" i="62"/>
  <c r="N211" i="62"/>
  <c r="AD211" i="62" s="1"/>
  <c r="Z207" i="62"/>
  <c r="J207" i="62"/>
  <c r="X197" i="62"/>
  <c r="V223" i="62"/>
  <c r="V217" i="62"/>
  <c r="N206" i="62"/>
  <c r="AD206" i="62" s="1"/>
  <c r="V175" i="62"/>
  <c r="W197" i="62"/>
  <c r="AC190" i="62"/>
  <c r="W225" i="62"/>
  <c r="L223" i="62"/>
  <c r="X221" i="62"/>
  <c r="L217" i="62"/>
  <c r="J211" i="62"/>
  <c r="X207" i="62"/>
  <c r="H207" i="62"/>
  <c r="AE207" i="62" s="1"/>
  <c r="AC206" i="62"/>
  <c r="L206" i="62"/>
  <c r="W205" i="62"/>
  <c r="Y136" i="62"/>
  <c r="AE198" i="62"/>
  <c r="J197" i="62"/>
  <c r="N190" i="62"/>
  <c r="AD190" i="62" s="1"/>
  <c r="Z223" i="62"/>
  <c r="AC222" i="62"/>
  <c r="Z217" i="62"/>
  <c r="Y216" i="62"/>
  <c r="AD209" i="62"/>
  <c r="J206" i="62"/>
  <c r="X224" i="62"/>
  <c r="H224" i="62"/>
  <c r="Z222" i="62"/>
  <c r="J222" i="62"/>
  <c r="W221" i="62"/>
  <c r="V220" i="62"/>
  <c r="X216" i="62"/>
  <c r="H216" i="62"/>
  <c r="AE216" i="62" s="1"/>
  <c r="J214" i="62"/>
  <c r="V212" i="62"/>
  <c r="X208" i="62"/>
  <c r="H208" i="62"/>
  <c r="AE208" i="62" s="1"/>
  <c r="V204" i="62"/>
  <c r="AE224" i="62"/>
  <c r="W224" i="62"/>
  <c r="L220" i="62"/>
  <c r="N218" i="62"/>
  <c r="AD218" i="62" s="1"/>
  <c r="W216" i="62"/>
  <c r="L212" i="62"/>
  <c r="W208" i="62"/>
  <c r="L204" i="62"/>
  <c r="AD224" i="62"/>
  <c r="X222" i="62"/>
  <c r="H222" i="62"/>
  <c r="AE222" i="62" s="1"/>
  <c r="AC221" i="62"/>
  <c r="N221" i="62"/>
  <c r="AD221" i="62" s="1"/>
  <c r="Z220" i="62"/>
  <c r="J220" i="62"/>
  <c r="V218" i="62"/>
  <c r="X214" i="62"/>
  <c r="H214" i="62"/>
  <c r="Z212" i="62"/>
  <c r="J212" i="62"/>
  <c r="V210" i="62"/>
  <c r="J204" i="62"/>
  <c r="AC224" i="62"/>
  <c r="N224" i="62"/>
  <c r="L218" i="62"/>
  <c r="AC216" i="62"/>
  <c r="N216" i="62"/>
  <c r="AD216" i="62" s="1"/>
  <c r="AC208" i="62"/>
  <c r="N208" i="62"/>
  <c r="AD208" i="62" s="1"/>
  <c r="V224" i="62"/>
  <c r="X220" i="62"/>
  <c r="H220" i="62"/>
  <c r="AE220" i="62" s="1"/>
  <c r="Z218" i="62"/>
  <c r="J218" i="62"/>
  <c r="V216" i="62"/>
  <c r="X212" i="62"/>
  <c r="H212" i="62"/>
  <c r="AE212" i="62" s="1"/>
  <c r="V208" i="62"/>
  <c r="H204" i="62"/>
  <c r="AE204" i="62" s="1"/>
  <c r="L224" i="62"/>
  <c r="L216" i="62"/>
  <c r="L208" i="62"/>
  <c r="Y208" i="62"/>
  <c r="Z224" i="62"/>
  <c r="X218" i="62"/>
  <c r="Z216" i="62"/>
  <c r="X210" i="62"/>
  <c r="Z208" i="62"/>
  <c r="H202" i="62"/>
  <c r="X202" i="62"/>
  <c r="Y202" i="62"/>
  <c r="J202" i="62"/>
  <c r="Z202" i="62"/>
  <c r="L202" i="62"/>
  <c r="V202" i="62"/>
  <c r="N202" i="62"/>
  <c r="X166" i="62"/>
  <c r="AC198" i="62"/>
  <c r="Y197" i="62"/>
  <c r="Y194" i="62"/>
  <c r="W191" i="62"/>
  <c r="Z178" i="62"/>
  <c r="AE177" i="62"/>
  <c r="W177" i="62"/>
  <c r="AC177" i="62"/>
  <c r="N177" i="62"/>
  <c r="AD177" i="62" s="1"/>
  <c r="Y164" i="62"/>
  <c r="Y152" i="62"/>
  <c r="Y198" i="62"/>
  <c r="AD197" i="62"/>
  <c r="L197" i="62"/>
  <c r="AC191" i="62"/>
  <c r="L191" i="62"/>
  <c r="Z190" i="62"/>
  <c r="W189" i="62"/>
  <c r="AC188" i="62"/>
  <c r="W187" i="62"/>
  <c r="AD181" i="62"/>
  <c r="V177" i="62"/>
  <c r="AC182" i="62"/>
  <c r="L177" i="62"/>
  <c r="Y123" i="62"/>
  <c r="V168" i="62"/>
  <c r="H191" i="62"/>
  <c r="AE191" i="62" s="1"/>
  <c r="Y182" i="62"/>
  <c r="L181" i="62"/>
  <c r="Y180" i="62"/>
  <c r="Z179" i="62"/>
  <c r="AC178" i="62"/>
  <c r="Z177" i="62"/>
  <c r="J177" i="62"/>
  <c r="X177" i="62"/>
  <c r="V178" i="62"/>
  <c r="J189" i="62"/>
  <c r="Y188" i="62"/>
  <c r="Z166" i="62"/>
  <c r="L175" i="62"/>
  <c r="H197" i="62"/>
  <c r="V196" i="62"/>
  <c r="AC181" i="62"/>
  <c r="Y190" i="62"/>
  <c r="N188" i="62"/>
  <c r="AD188" i="62" s="1"/>
  <c r="Y186" i="62"/>
  <c r="AC185" i="62"/>
  <c r="N182" i="62"/>
  <c r="AD182" i="62" s="1"/>
  <c r="Y178" i="62"/>
  <c r="Y170" i="62"/>
  <c r="L198" i="62"/>
  <c r="Z181" i="62"/>
  <c r="J198" i="62"/>
  <c r="N197" i="62"/>
  <c r="J190" i="62"/>
  <c r="Z189" i="62"/>
  <c r="Z185" i="62"/>
  <c r="Y181" i="62"/>
  <c r="W178" i="62"/>
  <c r="Y189" i="62"/>
  <c r="Y185" i="62"/>
  <c r="Z183" i="62"/>
  <c r="L167" i="62"/>
  <c r="X162" i="62"/>
  <c r="Y158" i="62"/>
  <c r="W175" i="62"/>
  <c r="W198" i="62"/>
  <c r="AC196" i="62"/>
  <c r="J195" i="62"/>
  <c r="Z193" i="62"/>
  <c r="J193" i="62"/>
  <c r="Y192" i="62"/>
  <c r="L190" i="62"/>
  <c r="X189" i="62"/>
  <c r="H189" i="62"/>
  <c r="AE189" i="62" s="1"/>
  <c r="Z188" i="62"/>
  <c r="Y187" i="62"/>
  <c r="H185" i="62"/>
  <c r="AE185" i="62" s="1"/>
  <c r="J183" i="62"/>
  <c r="W182" i="62"/>
  <c r="V181" i="62"/>
  <c r="N180" i="62"/>
  <c r="AD180" i="62" s="1"/>
  <c r="Y193" i="62"/>
  <c r="X193" i="62"/>
  <c r="H193" i="62"/>
  <c r="AE193" i="62" s="1"/>
  <c r="Y183" i="62"/>
  <c r="H183" i="62"/>
  <c r="H162" i="62"/>
  <c r="AE162" i="62" s="1"/>
  <c r="Y196" i="62"/>
  <c r="W193" i="62"/>
  <c r="X190" i="62"/>
  <c r="H190" i="62"/>
  <c r="AE190" i="62" s="1"/>
  <c r="AC189" i="62"/>
  <c r="N189" i="62"/>
  <c r="AD189" i="62" s="1"/>
  <c r="AE187" i="62"/>
  <c r="N187" i="62"/>
  <c r="W186" i="62"/>
  <c r="X183" i="62"/>
  <c r="V182" i="62"/>
  <c r="AC180" i="62"/>
  <c r="Y179" i="62"/>
  <c r="W196" i="62"/>
  <c r="Z191" i="62"/>
  <c r="W190" i="62"/>
  <c r="V189" i="62"/>
  <c r="J188" i="62"/>
  <c r="AD187" i="62"/>
  <c r="V187" i="62"/>
  <c r="V186" i="62"/>
  <c r="X185" i="62"/>
  <c r="AE183" i="62"/>
  <c r="W183" i="62"/>
  <c r="L182" i="62"/>
  <c r="X181" i="62"/>
  <c r="H181" i="62"/>
  <c r="AE181" i="62" s="1"/>
  <c r="W179" i="62"/>
  <c r="N142" i="62"/>
  <c r="AD142" i="62" s="1"/>
  <c r="X171" i="62"/>
  <c r="X154" i="62"/>
  <c r="AC150" i="62"/>
  <c r="N196" i="62"/>
  <c r="AD196" i="62" s="1"/>
  <c r="AC193" i="62"/>
  <c r="N193" i="62"/>
  <c r="AD193" i="62" s="1"/>
  <c r="AC187" i="62"/>
  <c r="J187" i="62"/>
  <c r="L186" i="62"/>
  <c r="W185" i="62"/>
  <c r="AD183" i="62"/>
  <c r="Z182" i="62"/>
  <c r="J182" i="62"/>
  <c r="W181" i="62"/>
  <c r="Z180" i="62"/>
  <c r="J179" i="62"/>
  <c r="Y167" i="62"/>
  <c r="Z195" i="62"/>
  <c r="V193" i="62"/>
  <c r="AC183" i="62"/>
  <c r="N183" i="62"/>
  <c r="W167" i="62"/>
  <c r="Z158" i="62"/>
  <c r="Y195" i="62"/>
  <c r="Z187" i="62"/>
  <c r="L183" i="62"/>
  <c r="X182" i="62"/>
  <c r="W180" i="62"/>
  <c r="V198" i="62"/>
  <c r="L195" i="62"/>
  <c r="X194" i="62"/>
  <c r="H194" i="62"/>
  <c r="AE194" i="62" s="1"/>
  <c r="Z192" i="62"/>
  <c r="J192" i="62"/>
  <c r="L187" i="62"/>
  <c r="X186" i="62"/>
  <c r="H186" i="62"/>
  <c r="AE186" i="62" s="1"/>
  <c r="N185" i="62"/>
  <c r="AD185" i="62" s="1"/>
  <c r="Z184" i="62"/>
  <c r="J184" i="62"/>
  <c r="L179" i="62"/>
  <c r="H178" i="62"/>
  <c r="AE178" i="62" s="1"/>
  <c r="Z176" i="62"/>
  <c r="J176" i="62"/>
  <c r="Y184" i="62"/>
  <c r="Y176" i="62"/>
  <c r="X192" i="62"/>
  <c r="H192" i="62"/>
  <c r="V188" i="62"/>
  <c r="L185" i="62"/>
  <c r="X184" i="62"/>
  <c r="H184" i="62"/>
  <c r="V180" i="62"/>
  <c r="X176" i="62"/>
  <c r="H176" i="62"/>
  <c r="AE176" i="62" s="1"/>
  <c r="L196" i="62"/>
  <c r="X195" i="62"/>
  <c r="H195" i="62"/>
  <c r="AE195" i="62" s="1"/>
  <c r="N194" i="62"/>
  <c r="AD194" i="62" s="1"/>
  <c r="AE192" i="62"/>
  <c r="W192" i="62"/>
  <c r="L188" i="62"/>
  <c r="X187" i="62"/>
  <c r="J185" i="62"/>
  <c r="AE184" i="62"/>
  <c r="W184" i="62"/>
  <c r="L180" i="62"/>
  <c r="X179" i="62"/>
  <c r="H179" i="62"/>
  <c r="AE179" i="62" s="1"/>
  <c r="W176" i="62"/>
  <c r="X198" i="62"/>
  <c r="H198" i="62"/>
  <c r="Z196" i="62"/>
  <c r="J196" i="62"/>
  <c r="W195" i="62"/>
  <c r="V194" i="62"/>
  <c r="AD192" i="62"/>
  <c r="AD184" i="62"/>
  <c r="L194" i="62"/>
  <c r="AC192" i="62"/>
  <c r="N192" i="62"/>
  <c r="AC184" i="62"/>
  <c r="N184" i="62"/>
  <c r="L178" i="62"/>
  <c r="AC176" i="62"/>
  <c r="N176" i="62"/>
  <c r="AD176" i="62" s="1"/>
  <c r="AD198" i="62"/>
  <c r="X196" i="62"/>
  <c r="AC195" i="62"/>
  <c r="N195" i="62"/>
  <c r="AD195" i="62" s="1"/>
  <c r="Z194" i="62"/>
  <c r="V192" i="62"/>
  <c r="X188" i="62"/>
  <c r="V184" i="62"/>
  <c r="X180" i="62"/>
  <c r="AC179" i="62"/>
  <c r="N179" i="62"/>
  <c r="AD179" i="62" s="1"/>
  <c r="V176" i="62"/>
  <c r="H175" i="62"/>
  <c r="X175" i="62"/>
  <c r="Y175" i="62"/>
  <c r="J175" i="62"/>
  <c r="Z175" i="62"/>
  <c r="N175" i="62"/>
  <c r="V162" i="62"/>
  <c r="J158" i="62"/>
  <c r="Z150" i="62"/>
  <c r="W148" i="62"/>
  <c r="Y169" i="62"/>
  <c r="N150" i="62"/>
  <c r="AD150" i="62" s="1"/>
  <c r="L163" i="62"/>
  <c r="Y162" i="62"/>
  <c r="Y154" i="62"/>
  <c r="V150" i="62"/>
  <c r="Z171" i="62"/>
  <c r="N163" i="62"/>
  <c r="AD163" i="62" s="1"/>
  <c r="J160" i="62"/>
  <c r="L159" i="62"/>
  <c r="L158" i="62"/>
  <c r="Z154" i="62"/>
  <c r="N153" i="62"/>
  <c r="AD153" i="62" s="1"/>
  <c r="AC152" i="62"/>
  <c r="W150" i="62"/>
  <c r="AD160" i="62"/>
  <c r="L171" i="62"/>
  <c r="L162" i="62"/>
  <c r="AC160" i="62"/>
  <c r="X158" i="62"/>
  <c r="H158" i="62"/>
  <c r="AE158" i="62" s="1"/>
  <c r="X152" i="62"/>
  <c r="AC163" i="62"/>
  <c r="Z162" i="62"/>
  <c r="J162" i="62"/>
  <c r="Y161" i="62"/>
  <c r="W158" i="62"/>
  <c r="V154" i="62"/>
  <c r="AC153" i="62"/>
  <c r="W152" i="62"/>
  <c r="W151" i="62"/>
  <c r="L150" i="62"/>
  <c r="AD171" i="62"/>
  <c r="Z160" i="62"/>
  <c r="J154" i="62"/>
  <c r="N152" i="62"/>
  <c r="AD152" i="62" s="1"/>
  <c r="J150" i="62"/>
  <c r="Z168" i="62"/>
  <c r="Y163" i="62"/>
  <c r="Y160" i="62"/>
  <c r="Z159" i="62"/>
  <c r="AC158" i="62"/>
  <c r="N158" i="62"/>
  <c r="AD158" i="62" s="1"/>
  <c r="Y168" i="62"/>
  <c r="W163" i="62"/>
  <c r="W159" i="62"/>
  <c r="H154" i="62"/>
  <c r="AE154" i="62" s="1"/>
  <c r="Y153" i="62"/>
  <c r="X150" i="62"/>
  <c r="W136" i="62"/>
  <c r="H128" i="62"/>
  <c r="AE128" i="62" s="1"/>
  <c r="AC171" i="62"/>
  <c r="N171" i="62"/>
  <c r="X170" i="62"/>
  <c r="H170" i="62"/>
  <c r="N169" i="62"/>
  <c r="AD169" i="62" s="1"/>
  <c r="AC168" i="62"/>
  <c r="J168" i="62"/>
  <c r="W166" i="62"/>
  <c r="X164" i="62"/>
  <c r="Z163" i="62"/>
  <c r="J163" i="62"/>
  <c r="N161" i="62"/>
  <c r="AD161" i="62" s="1"/>
  <c r="X156" i="62"/>
  <c r="H156" i="62"/>
  <c r="AE156" i="62" s="1"/>
  <c r="Z155" i="62"/>
  <c r="L154" i="62"/>
  <c r="V153" i="62"/>
  <c r="N151" i="62"/>
  <c r="AD151" i="62" s="1"/>
  <c r="Z139" i="62"/>
  <c r="V136" i="62"/>
  <c r="AC123" i="62"/>
  <c r="N123" i="62"/>
  <c r="AD123" i="62" s="1"/>
  <c r="AE170" i="62"/>
  <c r="W170" i="62"/>
  <c r="W164" i="62"/>
  <c r="W156" i="62"/>
  <c r="Y155" i="62"/>
  <c r="L153" i="62"/>
  <c r="Y144" i="62"/>
  <c r="Y139" i="62"/>
  <c r="V123" i="62"/>
  <c r="J171" i="62"/>
  <c r="AD170" i="62"/>
  <c r="AC166" i="62"/>
  <c r="N166" i="62"/>
  <c r="AD166" i="62" s="1"/>
  <c r="X163" i="62"/>
  <c r="H163" i="62"/>
  <c r="AE163" i="62" s="1"/>
  <c r="X155" i="62"/>
  <c r="J153" i="62"/>
  <c r="Y156" i="62"/>
  <c r="W139" i="62"/>
  <c r="L123" i="62"/>
  <c r="AC170" i="62"/>
  <c r="N170" i="62"/>
  <c r="V166" i="62"/>
  <c r="N164" i="62"/>
  <c r="AD164" i="62" s="1"/>
  <c r="AC156" i="62"/>
  <c r="N156" i="62"/>
  <c r="AD156" i="62" s="1"/>
  <c r="W155" i="62"/>
  <c r="V152" i="62"/>
  <c r="N139" i="62"/>
  <c r="AD139" i="62" s="1"/>
  <c r="AC134" i="62"/>
  <c r="Z123" i="62"/>
  <c r="J123" i="62"/>
  <c r="Y171" i="62"/>
  <c r="V170" i="62"/>
  <c r="W168" i="62"/>
  <c r="L166" i="62"/>
  <c r="Y165" i="62"/>
  <c r="AC164" i="62"/>
  <c r="J164" i="62"/>
  <c r="V156" i="62"/>
  <c r="N155" i="62"/>
  <c r="AD155" i="62" s="1"/>
  <c r="W154" i="62"/>
  <c r="Z153" i="62"/>
  <c r="J152" i="62"/>
  <c r="AC151" i="62"/>
  <c r="W131" i="62"/>
  <c r="L170" i="62"/>
  <c r="L156" i="62"/>
  <c r="L155" i="62"/>
  <c r="Z151" i="62"/>
  <c r="AC139" i="62"/>
  <c r="H139" i="62"/>
  <c r="AE139" i="62" s="1"/>
  <c r="X128" i="62"/>
  <c r="X123" i="62"/>
  <c r="AE171" i="62"/>
  <c r="W171" i="62"/>
  <c r="Z170" i="62"/>
  <c r="AC169" i="62"/>
  <c r="N168" i="62"/>
  <c r="AD168" i="62" s="1"/>
  <c r="Y166" i="62"/>
  <c r="H166" i="62"/>
  <c r="AE166" i="62" s="1"/>
  <c r="Z164" i="62"/>
  <c r="H164" i="62"/>
  <c r="AE164" i="62" s="1"/>
  <c r="AC161" i="62"/>
  <c r="Y159" i="62"/>
  <c r="Z156" i="62"/>
  <c r="AC155" i="62"/>
  <c r="J155" i="62"/>
  <c r="AC154" i="62"/>
  <c r="W153" i="62"/>
  <c r="Z152" i="62"/>
  <c r="H152" i="62"/>
  <c r="AE152" i="62" s="1"/>
  <c r="Y151" i="62"/>
  <c r="V171" i="62"/>
  <c r="L168" i="62"/>
  <c r="X167" i="62"/>
  <c r="H167" i="62"/>
  <c r="AE167" i="62" s="1"/>
  <c r="Z165" i="62"/>
  <c r="J165" i="62"/>
  <c r="L160" i="62"/>
  <c r="X159" i="62"/>
  <c r="H159" i="62"/>
  <c r="AE159" i="62" s="1"/>
  <c r="Z157" i="62"/>
  <c r="J157" i="62"/>
  <c r="V155" i="62"/>
  <c r="L152" i="62"/>
  <c r="X151" i="62"/>
  <c r="H151" i="62"/>
  <c r="AE151" i="62" s="1"/>
  <c r="Z149" i="62"/>
  <c r="J149" i="62"/>
  <c r="Y149" i="62"/>
  <c r="V169" i="62"/>
  <c r="X165" i="62"/>
  <c r="H165" i="62"/>
  <c r="V161" i="62"/>
  <c r="X157" i="62"/>
  <c r="H157" i="62"/>
  <c r="AE157" i="62" s="1"/>
  <c r="X149" i="62"/>
  <c r="H149" i="62"/>
  <c r="AE149" i="62" s="1"/>
  <c r="L169" i="62"/>
  <c r="X168" i="62"/>
  <c r="AC167" i="62"/>
  <c r="N167" i="62"/>
  <c r="AD167" i="62" s="1"/>
  <c r="AE165" i="62"/>
  <c r="W165" i="62"/>
  <c r="V164" i="62"/>
  <c r="L161" i="62"/>
  <c r="X160" i="62"/>
  <c r="H160" i="62"/>
  <c r="AC159" i="62"/>
  <c r="N159" i="62"/>
  <c r="AD159" i="62" s="1"/>
  <c r="W157" i="62"/>
  <c r="W149" i="62"/>
  <c r="Z169" i="62"/>
  <c r="J169" i="62"/>
  <c r="V167" i="62"/>
  <c r="AD165" i="62"/>
  <c r="Z161" i="62"/>
  <c r="J161" i="62"/>
  <c r="AE160" i="62"/>
  <c r="W160" i="62"/>
  <c r="V159" i="62"/>
  <c r="H155" i="62"/>
  <c r="AE155" i="62" s="1"/>
  <c r="V151" i="62"/>
  <c r="AC165" i="62"/>
  <c r="N165" i="62"/>
  <c r="AC157" i="62"/>
  <c r="N157" i="62"/>
  <c r="AD157" i="62" s="1"/>
  <c r="L151" i="62"/>
  <c r="AC149" i="62"/>
  <c r="N149" i="62"/>
  <c r="AD149" i="62" s="1"/>
  <c r="Y157" i="62"/>
  <c r="X169" i="62"/>
  <c r="H169" i="62"/>
  <c r="AE169" i="62" s="1"/>
  <c r="Z167" i="62"/>
  <c r="V165" i="62"/>
  <c r="X161" i="62"/>
  <c r="H161" i="62"/>
  <c r="AE161" i="62" s="1"/>
  <c r="N160" i="62"/>
  <c r="V157" i="62"/>
  <c r="X153" i="62"/>
  <c r="V149" i="62"/>
  <c r="H148" i="62"/>
  <c r="X148" i="62"/>
  <c r="Y148" i="62"/>
  <c r="J148" i="62"/>
  <c r="Z148" i="62"/>
  <c r="L148" i="62"/>
  <c r="V148" i="62"/>
  <c r="N148" i="62"/>
  <c r="L144" i="62"/>
  <c r="X134" i="62"/>
  <c r="AC68" i="62"/>
  <c r="Z142" i="62"/>
  <c r="X139" i="62"/>
  <c r="L136" i="62"/>
  <c r="X127" i="62"/>
  <c r="X129" i="62"/>
  <c r="Z129" i="62"/>
  <c r="Z136" i="62"/>
  <c r="J136" i="62"/>
  <c r="X135" i="62"/>
  <c r="Y134" i="62"/>
  <c r="Y129" i="62"/>
  <c r="Y128" i="62"/>
  <c r="Y127" i="62"/>
  <c r="AC142" i="62"/>
  <c r="X136" i="62"/>
  <c r="H136" i="62"/>
  <c r="AE136" i="62" s="1"/>
  <c r="H135" i="62"/>
  <c r="AE135" i="62" s="1"/>
  <c r="N129" i="62"/>
  <c r="AD129" i="62" s="1"/>
  <c r="W127" i="62"/>
  <c r="X142" i="62"/>
  <c r="L140" i="62"/>
  <c r="L139" i="62"/>
  <c r="H127" i="62"/>
  <c r="AE127" i="62" s="1"/>
  <c r="V144" i="62"/>
  <c r="W142" i="62"/>
  <c r="AC136" i="62"/>
  <c r="W121" i="62"/>
  <c r="H132" i="62"/>
  <c r="AE132" i="62" s="1"/>
  <c r="X126" i="62"/>
  <c r="H126" i="62"/>
  <c r="AE126" i="62" s="1"/>
  <c r="W134" i="62"/>
  <c r="Z132" i="62"/>
  <c r="V131" i="62"/>
  <c r="W129" i="62"/>
  <c r="W126" i="62"/>
  <c r="V68" i="62"/>
  <c r="N134" i="62"/>
  <c r="AD134" i="62" s="1"/>
  <c r="X132" i="62"/>
  <c r="Y143" i="62"/>
  <c r="H142" i="62"/>
  <c r="AE142" i="62" s="1"/>
  <c r="W132" i="62"/>
  <c r="AC126" i="62"/>
  <c r="N126" i="62"/>
  <c r="AD126" i="62" s="1"/>
  <c r="AC124" i="62"/>
  <c r="Y126" i="62"/>
  <c r="W143" i="62"/>
  <c r="H134" i="62"/>
  <c r="AE134" i="62" s="1"/>
  <c r="V126" i="62"/>
  <c r="L132" i="62"/>
  <c r="AC129" i="62"/>
  <c r="L126" i="62"/>
  <c r="H121" i="62"/>
  <c r="H143" i="62"/>
  <c r="Y142" i="62"/>
  <c r="AC140" i="62"/>
  <c r="Z134" i="62"/>
  <c r="AC132" i="62"/>
  <c r="J132" i="62"/>
  <c r="Z131" i="62"/>
  <c r="Z126" i="62"/>
  <c r="N101" i="62"/>
  <c r="AD101" i="62" s="1"/>
  <c r="J141" i="62"/>
  <c r="N137" i="62"/>
  <c r="AD137" i="62" s="1"/>
  <c r="J133" i="62"/>
  <c r="J125" i="62"/>
  <c r="J124" i="62"/>
  <c r="AC98" i="62"/>
  <c r="Z144" i="62"/>
  <c r="J144" i="62"/>
  <c r="AE143" i="62"/>
  <c r="J140" i="62"/>
  <c r="AC131" i="62"/>
  <c r="N131" i="62"/>
  <c r="AD131" i="62" s="1"/>
  <c r="W128" i="62"/>
  <c r="Z124" i="62"/>
  <c r="H124" i="62"/>
  <c r="AE124" i="62" s="1"/>
  <c r="Y124" i="62"/>
  <c r="Y98" i="62"/>
  <c r="L95" i="62"/>
  <c r="X121" i="62"/>
  <c r="X144" i="62"/>
  <c r="H144" i="62"/>
  <c r="X143" i="62"/>
  <c r="Z140" i="62"/>
  <c r="H140" i="62"/>
  <c r="AE140" i="62" s="1"/>
  <c r="V139" i="62"/>
  <c r="AC137" i="62"/>
  <c r="Y135" i="62"/>
  <c r="Y132" i="62"/>
  <c r="L131" i="62"/>
  <c r="Y130" i="62"/>
  <c r="J129" i="62"/>
  <c r="AC128" i="62"/>
  <c r="N128" i="62"/>
  <c r="AD128" i="62" s="1"/>
  <c r="X124" i="62"/>
  <c r="X98" i="62"/>
  <c r="AE144" i="62"/>
  <c r="W144" i="62"/>
  <c r="Y140" i="62"/>
  <c r="Y137" i="62"/>
  <c r="V128" i="62"/>
  <c r="W124" i="62"/>
  <c r="Y101" i="62"/>
  <c r="N98" i="62"/>
  <c r="AD98" i="62" s="1"/>
  <c r="AD144" i="62"/>
  <c r="V142" i="62"/>
  <c r="Z141" i="62"/>
  <c r="X140" i="62"/>
  <c r="W137" i="62"/>
  <c r="W135" i="62"/>
  <c r="V134" i="62"/>
  <c r="Z133" i="62"/>
  <c r="Y131" i="62"/>
  <c r="H131" i="62"/>
  <c r="AE131" i="62" s="1"/>
  <c r="L128" i="62"/>
  <c r="Z125" i="62"/>
  <c r="Y100" i="62"/>
  <c r="V98" i="62"/>
  <c r="AC144" i="62"/>
  <c r="Y141" i="62"/>
  <c r="W140" i="62"/>
  <c r="Y133" i="62"/>
  <c r="X131" i="62"/>
  <c r="Z128" i="62"/>
  <c r="Y125" i="62"/>
  <c r="N124" i="62"/>
  <c r="AD124" i="62" s="1"/>
  <c r="Y138" i="62"/>
  <c r="Y122" i="62"/>
  <c r="L141" i="62"/>
  <c r="Z138" i="62"/>
  <c r="J138" i="62"/>
  <c r="L133" i="62"/>
  <c r="Z130" i="62"/>
  <c r="J130" i="62"/>
  <c r="L125" i="62"/>
  <c r="Z122" i="62"/>
  <c r="J122" i="62"/>
  <c r="X138" i="62"/>
  <c r="H138" i="62"/>
  <c r="X130" i="62"/>
  <c r="H130" i="62"/>
  <c r="AE130" i="62" s="1"/>
  <c r="X122" i="62"/>
  <c r="H122" i="62"/>
  <c r="AE122" i="62" s="1"/>
  <c r="AD143" i="62"/>
  <c r="L142" i="62"/>
  <c r="X141" i="62"/>
  <c r="H141" i="62"/>
  <c r="AE141" i="62" s="1"/>
  <c r="N140" i="62"/>
  <c r="AD140" i="62" s="1"/>
  <c r="AE138" i="62"/>
  <c r="W138" i="62"/>
  <c r="V137" i="62"/>
  <c r="L134" i="62"/>
  <c r="X133" i="62"/>
  <c r="H133" i="62"/>
  <c r="AE133" i="62" s="1"/>
  <c r="N132" i="62"/>
  <c r="AD132" i="62" s="1"/>
  <c r="W130" i="62"/>
  <c r="V129" i="62"/>
  <c r="X125" i="62"/>
  <c r="H125" i="62"/>
  <c r="AE125" i="62" s="1"/>
  <c r="W122" i="62"/>
  <c r="AC143" i="62"/>
  <c r="N143" i="62"/>
  <c r="W141" i="62"/>
  <c r="AD138" i="62"/>
  <c r="L137" i="62"/>
  <c r="AC135" i="62"/>
  <c r="N135" i="62"/>
  <c r="AD135" i="62" s="1"/>
  <c r="W133" i="62"/>
  <c r="L129" i="62"/>
  <c r="AC127" i="62"/>
  <c r="N127" i="62"/>
  <c r="AD127" i="62" s="1"/>
  <c r="W125" i="62"/>
  <c r="V124" i="62"/>
  <c r="V143" i="62"/>
  <c r="AC138" i="62"/>
  <c r="N138" i="62"/>
  <c r="Z137" i="62"/>
  <c r="J137" i="62"/>
  <c r="V135" i="62"/>
  <c r="AC130" i="62"/>
  <c r="N130" i="62"/>
  <c r="AD130" i="62" s="1"/>
  <c r="V127" i="62"/>
  <c r="AC122" i="62"/>
  <c r="N122" i="62"/>
  <c r="AD122" i="62" s="1"/>
  <c r="L143" i="62"/>
  <c r="AC141" i="62"/>
  <c r="N141" i="62"/>
  <c r="AD141" i="62" s="1"/>
  <c r="V138" i="62"/>
  <c r="L135" i="62"/>
  <c r="AC133" i="62"/>
  <c r="N133" i="62"/>
  <c r="AD133" i="62" s="1"/>
  <c r="V130" i="62"/>
  <c r="L127" i="62"/>
  <c r="AC125" i="62"/>
  <c r="N125" i="62"/>
  <c r="AD125" i="62" s="1"/>
  <c r="V122" i="62"/>
  <c r="Z143" i="62"/>
  <c r="X137" i="62"/>
  <c r="Z135" i="62"/>
  <c r="Z127" i="62"/>
  <c r="Y121" i="62"/>
  <c r="J121" i="62"/>
  <c r="Z121" i="62"/>
  <c r="L121" i="62"/>
  <c r="V121" i="62"/>
  <c r="N121" i="62"/>
  <c r="AE30" i="62"/>
  <c r="V100" i="62"/>
  <c r="Y99" i="62"/>
  <c r="L98" i="62"/>
  <c r="AC97" i="62"/>
  <c r="Z102" i="62"/>
  <c r="L100" i="62"/>
  <c r="AC95" i="62"/>
  <c r="Y102" i="62"/>
  <c r="AC100" i="62"/>
  <c r="J100" i="62"/>
  <c r="Z98" i="62"/>
  <c r="H98" i="62"/>
  <c r="AE98" i="62" s="1"/>
  <c r="Z97" i="62"/>
  <c r="J102" i="62"/>
  <c r="W97" i="62"/>
  <c r="L97" i="62"/>
  <c r="Y94" i="62"/>
  <c r="Z100" i="62"/>
  <c r="J97" i="62"/>
  <c r="V95" i="62"/>
  <c r="J94" i="62"/>
  <c r="J42" i="62"/>
  <c r="X41" i="62"/>
  <c r="J72" i="62"/>
  <c r="L71" i="62"/>
  <c r="AD68" i="62"/>
  <c r="W101" i="62"/>
  <c r="N100" i="62"/>
  <c r="AD100" i="62" s="1"/>
  <c r="W98" i="62"/>
  <c r="Y97" i="62"/>
  <c r="J96" i="62"/>
  <c r="N95" i="62"/>
  <c r="AD95" i="62" s="1"/>
  <c r="Z94" i="62"/>
  <c r="H41" i="62"/>
  <c r="AE41" i="62" s="1"/>
  <c r="Z71" i="62"/>
  <c r="H96" i="62"/>
  <c r="AE96" i="62" s="1"/>
  <c r="Y71" i="62"/>
  <c r="L101" i="62"/>
  <c r="Z96" i="62"/>
  <c r="X71" i="62"/>
  <c r="Y96" i="62"/>
  <c r="Z95" i="62"/>
  <c r="Z68" i="62"/>
  <c r="AC101" i="62"/>
  <c r="H100" i="62"/>
  <c r="AE100" i="62" s="1"/>
  <c r="X96" i="62"/>
  <c r="Y95" i="62"/>
  <c r="AD71" i="62"/>
  <c r="Y68" i="62"/>
  <c r="X100" i="62"/>
  <c r="W96" i="62"/>
  <c r="W95" i="62"/>
  <c r="AC96" i="62"/>
  <c r="AC42" i="62"/>
  <c r="AC71" i="62"/>
  <c r="V71" i="62"/>
  <c r="X99" i="62"/>
  <c r="H99" i="62"/>
  <c r="AE99" i="62" s="1"/>
  <c r="X102" i="62"/>
  <c r="H102" i="62"/>
  <c r="AE102" i="62" s="1"/>
  <c r="W99" i="62"/>
  <c r="X94" i="62"/>
  <c r="H94" i="62"/>
  <c r="AE94" i="62" s="1"/>
  <c r="W102" i="62"/>
  <c r="V101" i="62"/>
  <c r="X97" i="62"/>
  <c r="H97" i="62"/>
  <c r="AE97" i="62" s="1"/>
  <c r="N96" i="62"/>
  <c r="AD96" i="62" s="1"/>
  <c r="J95" i="62"/>
  <c r="W94" i="62"/>
  <c r="AC99" i="62"/>
  <c r="N99" i="62"/>
  <c r="AD99" i="62" s="1"/>
  <c r="V96" i="62"/>
  <c r="AC102" i="62"/>
  <c r="N102" i="62"/>
  <c r="AD102" i="62" s="1"/>
  <c r="Z101" i="62"/>
  <c r="J101" i="62"/>
  <c r="V99" i="62"/>
  <c r="X95" i="62"/>
  <c r="AC94" i="62"/>
  <c r="N94" i="62"/>
  <c r="AD94" i="62" s="1"/>
  <c r="V102" i="62"/>
  <c r="L99" i="62"/>
  <c r="N97" i="62"/>
  <c r="AD97" i="62" s="1"/>
  <c r="V94" i="62"/>
  <c r="X101" i="62"/>
  <c r="Z99" i="62"/>
  <c r="L28" i="62"/>
  <c r="AD16" i="62"/>
  <c r="L23" i="62"/>
  <c r="L20" i="62"/>
  <c r="H71" i="62"/>
  <c r="AE71" i="62" s="1"/>
  <c r="AC69" i="62"/>
  <c r="Z69" i="62"/>
  <c r="W28" i="62"/>
  <c r="Y69" i="62"/>
  <c r="AE14" i="62"/>
  <c r="W69" i="62"/>
  <c r="Z14" i="62"/>
  <c r="Y14" i="62"/>
  <c r="AD69" i="62"/>
  <c r="V19" i="62"/>
  <c r="AE16" i="62"/>
  <c r="Y19" i="62"/>
  <c r="L72" i="62"/>
  <c r="W71" i="62"/>
  <c r="X69" i="62"/>
  <c r="W68" i="62"/>
  <c r="AD30" i="62"/>
  <c r="H72" i="62"/>
  <c r="AE72" i="62" s="1"/>
  <c r="Z72" i="62"/>
  <c r="Z70" i="62"/>
  <c r="L68" i="62"/>
  <c r="W16" i="62"/>
  <c r="Y72" i="62"/>
  <c r="Y70" i="62"/>
  <c r="J68" i="62"/>
  <c r="X32" i="62"/>
  <c r="X72" i="62"/>
  <c r="J70" i="62"/>
  <c r="W72" i="62"/>
  <c r="L70" i="62"/>
  <c r="H69" i="62"/>
  <c r="AE69" i="62" s="1"/>
  <c r="Z67" i="62"/>
  <c r="J67" i="62"/>
  <c r="Y67" i="62"/>
  <c r="X67" i="62"/>
  <c r="H67" i="62"/>
  <c r="AE67" i="62" s="1"/>
  <c r="X70" i="62"/>
  <c r="H70" i="62"/>
  <c r="AE70" i="62" s="1"/>
  <c r="W67" i="62"/>
  <c r="AC72" i="62"/>
  <c r="AD72" i="62"/>
  <c r="W70" i="62"/>
  <c r="V69" i="62"/>
  <c r="L69" i="62"/>
  <c r="X68" i="62"/>
  <c r="AC67" i="62"/>
  <c r="AD67" i="62"/>
  <c r="AC70" i="62"/>
  <c r="AD70" i="62"/>
  <c r="V67" i="62"/>
  <c r="N22" i="62"/>
  <c r="N20" i="62"/>
  <c r="AD20" i="62" s="1"/>
  <c r="X16" i="62"/>
  <c r="V42" i="62"/>
  <c r="H22" i="62"/>
  <c r="X14" i="62"/>
  <c r="Y26" i="62"/>
  <c r="AE22" i="62"/>
  <c r="AC16" i="62"/>
  <c r="Z42" i="62"/>
  <c r="X27" i="62"/>
  <c r="AC22" i="62"/>
  <c r="AC20" i="62"/>
  <c r="Y42" i="62"/>
  <c r="AD14" i="62"/>
  <c r="X42" i="62"/>
  <c r="AC24" i="62"/>
  <c r="Y22" i="62"/>
  <c r="X21" i="62"/>
  <c r="Y20" i="62"/>
  <c r="Y16" i="62"/>
  <c r="AC14" i="62"/>
  <c r="AD42" i="62"/>
  <c r="L27" i="62"/>
  <c r="H21" i="62"/>
  <c r="AE21" i="62" s="1"/>
  <c r="N16" i="62"/>
  <c r="AE33" i="62"/>
  <c r="Z20" i="62"/>
  <c r="Z41" i="62"/>
  <c r="L32" i="62"/>
  <c r="X31" i="62"/>
  <c r="AE24" i="62"/>
  <c r="W20" i="62"/>
  <c r="W41" i="62"/>
  <c r="L41" i="62"/>
  <c r="Z28" i="62"/>
  <c r="W25" i="62"/>
  <c r="Z22" i="62"/>
  <c r="V20" i="62"/>
  <c r="AC32" i="62"/>
  <c r="Y40" i="62"/>
  <c r="J40" i="62"/>
  <c r="L42" i="62"/>
  <c r="Y41" i="62"/>
  <c r="J41" i="62"/>
  <c r="W40" i="62"/>
  <c r="H40" i="62"/>
  <c r="AE40" i="62" s="1"/>
  <c r="X40" i="62"/>
  <c r="AC40" i="62"/>
  <c r="AD40" i="62"/>
  <c r="V40" i="62"/>
  <c r="W42" i="62"/>
  <c r="H42" i="62"/>
  <c r="AE42" i="62" s="1"/>
  <c r="AC41" i="62"/>
  <c r="AD41" i="62"/>
  <c r="L40" i="62"/>
  <c r="Z40" i="62"/>
  <c r="W34" i="62"/>
  <c r="W29" i="62"/>
  <c r="W24" i="62"/>
  <c r="AD22" i="62"/>
  <c r="X20" i="62"/>
  <c r="H20" i="62"/>
  <c r="AE20" i="62" s="1"/>
  <c r="X19" i="62"/>
  <c r="J18" i="62"/>
  <c r="Z16" i="62"/>
  <c r="W14" i="62"/>
  <c r="J34" i="62"/>
  <c r="X33" i="62"/>
  <c r="Y28" i="62"/>
  <c r="X25" i="62"/>
  <c r="L24" i="62"/>
  <c r="L22" i="62"/>
  <c r="W21" i="62"/>
  <c r="L19" i="62"/>
  <c r="Z18" i="62"/>
  <c r="H34" i="62"/>
  <c r="AE34" i="62" s="1"/>
  <c r="H33" i="62"/>
  <c r="Y18" i="62"/>
  <c r="X18" i="62"/>
  <c r="L35" i="62"/>
  <c r="Z34" i="62"/>
  <c r="L31" i="62"/>
  <c r="Y30" i="62"/>
  <c r="AC29" i="62"/>
  <c r="Z24" i="62"/>
  <c r="X22" i="62"/>
  <c r="W18" i="62"/>
  <c r="V16" i="62"/>
  <c r="X34" i="62"/>
  <c r="J30" i="62"/>
  <c r="X24" i="62"/>
  <c r="W22" i="62"/>
  <c r="N18" i="62"/>
  <c r="AD18" i="62" s="1"/>
  <c r="Z15" i="62"/>
  <c r="L36" i="62"/>
  <c r="X35" i="62"/>
  <c r="Z32" i="62"/>
  <c r="Z30" i="62"/>
  <c r="X29" i="62"/>
  <c r="X28" i="62"/>
  <c r="Z26" i="62"/>
  <c r="V24" i="62"/>
  <c r="W17" i="62"/>
  <c r="J15" i="62"/>
  <c r="Y36" i="62"/>
  <c r="W33" i="62"/>
  <c r="X30" i="62"/>
  <c r="X26" i="62"/>
  <c r="X23" i="62"/>
  <c r="H17" i="62"/>
  <c r="AE17" i="62" s="1"/>
  <c r="Y15" i="62"/>
  <c r="H15" i="62"/>
  <c r="AE15" i="62" s="1"/>
  <c r="Z36" i="62"/>
  <c r="X36" i="62"/>
  <c r="Y34" i="62"/>
  <c r="V33" i="62"/>
  <c r="N32" i="62"/>
  <c r="AD32" i="62" s="1"/>
  <c r="W30" i="62"/>
  <c r="H29" i="62"/>
  <c r="AE29" i="62" s="1"/>
  <c r="AC28" i="62"/>
  <c r="N28" i="62"/>
  <c r="AD28" i="62" s="1"/>
  <c r="AE25" i="62"/>
  <c r="Y24" i="62"/>
  <c r="V23" i="62"/>
  <c r="X15" i="62"/>
  <c r="AE36" i="62"/>
  <c r="W36" i="62"/>
  <c r="V32" i="62"/>
  <c r="V28" i="62"/>
  <c r="J26" i="62"/>
  <c r="AC18" i="62"/>
  <c r="L18" i="62"/>
  <c r="L16" i="62"/>
  <c r="W15" i="62"/>
  <c r="AD36" i="62"/>
  <c r="J16" i="62"/>
  <c r="N15" i="62"/>
  <c r="AD15" i="62" s="1"/>
  <c r="AC36" i="62"/>
  <c r="N36" i="62"/>
  <c r="AC17" i="62"/>
  <c r="AC15" i="62"/>
  <c r="V15" i="62"/>
  <c r="V36" i="62"/>
  <c r="H30" i="62"/>
  <c r="H25" i="62"/>
  <c r="N24" i="62"/>
  <c r="AD24" i="62" s="1"/>
  <c r="J22" i="62"/>
  <c r="H18" i="62"/>
  <c r="AE18" i="62" s="1"/>
  <c r="X17" i="62"/>
  <c r="L15" i="62"/>
  <c r="Z35" i="62"/>
  <c r="AD33" i="62"/>
  <c r="Z31" i="62"/>
  <c r="Z27" i="62"/>
  <c r="AD25" i="62"/>
  <c r="Z23" i="62"/>
  <c r="Z19" i="62"/>
  <c r="Y35" i="62"/>
  <c r="J35" i="62"/>
  <c r="AC33" i="62"/>
  <c r="N33" i="62"/>
  <c r="Y31" i="62"/>
  <c r="J31" i="62"/>
  <c r="N29" i="62"/>
  <c r="AD29" i="62" s="1"/>
  <c r="Y27" i="62"/>
  <c r="J27" i="62"/>
  <c r="W26" i="62"/>
  <c r="H26" i="62"/>
  <c r="AE26" i="62" s="1"/>
  <c r="AC25" i="62"/>
  <c r="N25" i="62"/>
  <c r="Y23" i="62"/>
  <c r="J23" i="62"/>
  <c r="AC21" i="62"/>
  <c r="N21" i="62"/>
  <c r="AD21" i="62" s="1"/>
  <c r="J19" i="62"/>
  <c r="N17" i="62"/>
  <c r="AD17" i="62" s="1"/>
  <c r="H14" i="62"/>
  <c r="V29" i="62"/>
  <c r="V25" i="62"/>
  <c r="V21" i="62"/>
  <c r="V17" i="62"/>
  <c r="J36" i="62"/>
  <c r="AE35" i="62"/>
  <c r="W35" i="62"/>
  <c r="H35" i="62"/>
  <c r="AC34" i="62"/>
  <c r="N34" i="62"/>
  <c r="AD34" i="62" s="1"/>
  <c r="L33" i="62"/>
  <c r="Y32" i="62"/>
  <c r="J32" i="62"/>
  <c r="W31" i="62"/>
  <c r="H31" i="62"/>
  <c r="AE31" i="62" s="1"/>
  <c r="AC30" i="62"/>
  <c r="N30" i="62"/>
  <c r="L29" i="62"/>
  <c r="J28" i="62"/>
  <c r="AE27" i="62"/>
  <c r="W27" i="62"/>
  <c r="H27" i="62"/>
  <c r="AC26" i="62"/>
  <c r="N26" i="62"/>
  <c r="AD26" i="62" s="1"/>
  <c r="L25" i="62"/>
  <c r="J24" i="62"/>
  <c r="W23" i="62"/>
  <c r="H23" i="62"/>
  <c r="AE23" i="62" s="1"/>
  <c r="L21" i="62"/>
  <c r="W19" i="62"/>
  <c r="H19" i="62"/>
  <c r="AE19" i="62" s="1"/>
  <c r="L17" i="62"/>
  <c r="N14" i="62"/>
  <c r="AD35" i="62"/>
  <c r="V34" i="62"/>
  <c r="Z33" i="62"/>
  <c r="V30" i="62"/>
  <c r="Z29" i="62"/>
  <c r="AD27" i="62"/>
  <c r="V26" i="62"/>
  <c r="Z25" i="62"/>
  <c r="Z21" i="62"/>
  <c r="Z17" i="62"/>
  <c r="V14" i="62"/>
  <c r="AC35" i="62"/>
  <c r="N35" i="62"/>
  <c r="Y33" i="62"/>
  <c r="W32" i="62"/>
  <c r="AC31" i="62"/>
  <c r="N31" i="62"/>
  <c r="AD31" i="62" s="1"/>
  <c r="Y29" i="62"/>
  <c r="AC27" i="62"/>
  <c r="N27" i="62"/>
  <c r="Y25" i="62"/>
  <c r="AC23" i="62"/>
  <c r="Y21" i="62"/>
  <c r="AC19" i="62"/>
  <c r="Y17" i="62"/>
  <c r="L14" i="62"/>
  <c r="AD456" i="60"/>
  <c r="AC456" i="60"/>
  <c r="AC443" i="60"/>
  <c r="Y456" i="60"/>
  <c r="J443" i="60"/>
  <c r="V456" i="60"/>
  <c r="J456" i="60"/>
  <c r="Y458" i="60"/>
  <c r="V458" i="60"/>
  <c r="L458" i="60"/>
  <c r="Y457" i="60"/>
  <c r="I457" i="60"/>
  <c r="I455" i="60"/>
  <c r="I453" i="60"/>
  <c r="AB458" i="60"/>
  <c r="T458" i="60"/>
  <c r="X457" i="60"/>
  <c r="AB456" i="60"/>
  <c r="T456" i="60"/>
  <c r="X455" i="60"/>
  <c r="AB454" i="60"/>
  <c r="T454" i="60"/>
  <c r="X453" i="60"/>
  <c r="Y453" i="60"/>
  <c r="W457" i="60"/>
  <c r="W455" i="60"/>
  <c r="W453" i="60"/>
  <c r="I458" i="60"/>
  <c r="AD457" i="60"/>
  <c r="V457" i="60"/>
  <c r="I456" i="60"/>
  <c r="AD455" i="60"/>
  <c r="V455" i="60"/>
  <c r="I454" i="60"/>
  <c r="AD453" i="60"/>
  <c r="V453" i="60"/>
  <c r="AC457" i="60"/>
  <c r="L457" i="60"/>
  <c r="AC455" i="60"/>
  <c r="L455" i="60"/>
  <c r="AC453" i="60"/>
  <c r="L453" i="60"/>
  <c r="X458" i="60"/>
  <c r="AB457" i="60"/>
  <c r="T457" i="60"/>
  <c r="X456" i="60"/>
  <c r="AB455" i="60"/>
  <c r="T455" i="60"/>
  <c r="AB453" i="60"/>
  <c r="T453" i="60"/>
  <c r="Y455" i="60"/>
  <c r="AC393" i="60"/>
  <c r="AB382" i="60"/>
  <c r="L408" i="60"/>
  <c r="Y382" i="60"/>
  <c r="T443" i="60"/>
  <c r="AC374" i="60"/>
  <c r="AB443" i="60"/>
  <c r="Y443" i="60"/>
  <c r="W443" i="60"/>
  <c r="L443" i="60"/>
  <c r="AD443" i="60"/>
  <c r="V443" i="60"/>
  <c r="I442" i="60"/>
  <c r="Y442" i="60"/>
  <c r="W442" i="60"/>
  <c r="I443" i="60"/>
  <c r="AD442" i="60"/>
  <c r="V442" i="60"/>
  <c r="X442" i="60"/>
  <c r="AC442" i="60"/>
  <c r="L442" i="60"/>
  <c r="AB442" i="60"/>
  <c r="T442" i="60"/>
  <c r="X397" i="60"/>
  <c r="Y389" i="60"/>
  <c r="L380" i="60"/>
  <c r="Y422" i="60"/>
  <c r="V380" i="60"/>
  <c r="L421" i="60"/>
  <c r="AD380" i="60"/>
  <c r="L397" i="60"/>
  <c r="AC397" i="60" s="1"/>
  <c r="Y413" i="60"/>
  <c r="Y419" i="60"/>
  <c r="AC380" i="60"/>
  <c r="T397" i="60"/>
  <c r="L419" i="60"/>
  <c r="AB380" i="60"/>
  <c r="Y380" i="60"/>
  <c r="AC427" i="60"/>
  <c r="X380" i="60"/>
  <c r="Y427" i="60"/>
  <c r="L427" i="60"/>
  <c r="L382" i="60"/>
  <c r="AC425" i="60"/>
  <c r="Y425" i="60"/>
  <c r="L425" i="60"/>
  <c r="Y424" i="60"/>
  <c r="AC423" i="60"/>
  <c r="Y423" i="60"/>
  <c r="T380" i="60"/>
  <c r="T406" i="60"/>
  <c r="I405" i="60"/>
  <c r="L423" i="60"/>
  <c r="AC421" i="60"/>
  <c r="Y412" i="60"/>
  <c r="Y421" i="60"/>
  <c r="AC419" i="60"/>
  <c r="I428" i="60"/>
  <c r="AD427" i="60"/>
  <c r="V427" i="60"/>
  <c r="I426" i="60"/>
  <c r="AD425" i="60"/>
  <c r="V425" i="60"/>
  <c r="I424" i="60"/>
  <c r="AD423" i="60"/>
  <c r="V423" i="60"/>
  <c r="I422" i="60"/>
  <c r="AD421" i="60"/>
  <c r="V421" i="60"/>
  <c r="I420" i="60"/>
  <c r="AD419" i="60"/>
  <c r="V419" i="60"/>
  <c r="I418" i="60"/>
  <c r="X428" i="60"/>
  <c r="AB427" i="60"/>
  <c r="T427" i="60"/>
  <c r="X426" i="60"/>
  <c r="AB425" i="60"/>
  <c r="T425" i="60"/>
  <c r="X424" i="60"/>
  <c r="AB423" i="60"/>
  <c r="T423" i="60"/>
  <c r="X422" i="60"/>
  <c r="AB421" i="60"/>
  <c r="T421" i="60"/>
  <c r="X420" i="60"/>
  <c r="AB419" i="60"/>
  <c r="T419" i="60"/>
  <c r="X418" i="60"/>
  <c r="Y418" i="60"/>
  <c r="W428" i="60"/>
  <c r="J427" i="60"/>
  <c r="W426" i="60"/>
  <c r="J425" i="60"/>
  <c r="W424" i="60"/>
  <c r="J423" i="60"/>
  <c r="W422" i="60"/>
  <c r="J421" i="60"/>
  <c r="W420" i="60"/>
  <c r="J419" i="60"/>
  <c r="W418" i="60"/>
  <c r="AD428" i="60"/>
  <c r="V428" i="60"/>
  <c r="I427" i="60"/>
  <c r="AD426" i="60"/>
  <c r="V426" i="60"/>
  <c r="I425" i="60"/>
  <c r="AD424" i="60"/>
  <c r="V424" i="60"/>
  <c r="I423" i="60"/>
  <c r="AD422" i="60"/>
  <c r="V422" i="60"/>
  <c r="I421" i="60"/>
  <c r="AD420" i="60"/>
  <c r="V420" i="60"/>
  <c r="I419" i="60"/>
  <c r="AD418" i="60"/>
  <c r="V418" i="60"/>
  <c r="AC428" i="60"/>
  <c r="L428" i="60"/>
  <c r="AC426" i="60"/>
  <c r="L426" i="60"/>
  <c r="AC424" i="60"/>
  <c r="L424" i="60"/>
  <c r="AC422" i="60"/>
  <c r="L422" i="60"/>
  <c r="AC420" i="60"/>
  <c r="L420" i="60"/>
  <c r="AC418" i="60"/>
  <c r="L418" i="60"/>
  <c r="AB428" i="60"/>
  <c r="T428" i="60"/>
  <c r="X427" i="60"/>
  <c r="AB426" i="60"/>
  <c r="T426" i="60"/>
  <c r="X425" i="60"/>
  <c r="AB424" i="60"/>
  <c r="T424" i="60"/>
  <c r="X423" i="60"/>
  <c r="AB422" i="60"/>
  <c r="T422" i="60"/>
  <c r="X421" i="60"/>
  <c r="AB420" i="60"/>
  <c r="T420" i="60"/>
  <c r="X419" i="60"/>
  <c r="AB418" i="60"/>
  <c r="T418" i="60"/>
  <c r="Y428" i="60"/>
  <c r="Y426" i="60"/>
  <c r="Y420" i="60"/>
  <c r="Y377" i="60"/>
  <c r="Y376" i="60"/>
  <c r="AC410" i="60"/>
  <c r="AC412" i="60"/>
  <c r="I383" i="60"/>
  <c r="AD376" i="60"/>
  <c r="L376" i="60"/>
  <c r="Y383" i="60"/>
  <c r="T376" i="60"/>
  <c r="I403" i="60"/>
  <c r="AD378" i="60"/>
  <c r="I377" i="60"/>
  <c r="AC376" i="60"/>
  <c r="L410" i="60"/>
  <c r="Y409" i="60"/>
  <c r="T408" i="60"/>
  <c r="I407" i="60"/>
  <c r="W376" i="60"/>
  <c r="L393" i="60"/>
  <c r="I413" i="60"/>
  <c r="I379" i="60"/>
  <c r="AB376" i="60"/>
  <c r="AD412" i="60"/>
  <c r="X376" i="60"/>
  <c r="Y397" i="60"/>
  <c r="X389" i="60"/>
  <c r="AB412" i="60"/>
  <c r="Y396" i="60"/>
  <c r="Y395" i="60"/>
  <c r="AB393" i="60"/>
  <c r="V412" i="60"/>
  <c r="X374" i="60"/>
  <c r="X395" i="60"/>
  <c r="Y393" i="60"/>
  <c r="L412" i="60"/>
  <c r="T410" i="60"/>
  <c r="W374" i="60"/>
  <c r="T395" i="60"/>
  <c r="X393" i="60"/>
  <c r="Y392" i="60"/>
  <c r="T412" i="60"/>
  <c r="X382" i="60"/>
  <c r="AB378" i="60"/>
  <c r="Y375" i="60"/>
  <c r="V374" i="60"/>
  <c r="AB395" i="60"/>
  <c r="T393" i="60"/>
  <c r="L389" i="60"/>
  <c r="AC389" i="60" s="1"/>
  <c r="AD406" i="60"/>
  <c r="AC404" i="60"/>
  <c r="V382" i="60"/>
  <c r="Y378" i="60"/>
  <c r="I375" i="60"/>
  <c r="AD374" i="60"/>
  <c r="L374" i="60"/>
  <c r="AB391" i="60"/>
  <c r="T389" i="60"/>
  <c r="I411" i="60"/>
  <c r="AD410" i="60"/>
  <c r="I409" i="60"/>
  <c r="AD408" i="60"/>
  <c r="AC406" i="60"/>
  <c r="AB404" i="60"/>
  <c r="X378" i="60"/>
  <c r="Y373" i="60"/>
  <c r="Y391" i="60"/>
  <c r="AC408" i="60"/>
  <c r="AB406" i="60"/>
  <c r="Y404" i="60"/>
  <c r="AC378" i="60"/>
  <c r="T382" i="60"/>
  <c r="V378" i="60"/>
  <c r="AB374" i="60"/>
  <c r="I373" i="60"/>
  <c r="AB397" i="60"/>
  <c r="L395" i="60"/>
  <c r="AC395" i="60" s="1"/>
  <c r="X391" i="60"/>
  <c r="AB410" i="60"/>
  <c r="AB408" i="60"/>
  <c r="Y406" i="60"/>
  <c r="V404" i="60"/>
  <c r="Y381" i="60"/>
  <c r="L378" i="60"/>
  <c r="L391" i="60"/>
  <c r="AC391" i="60" s="1"/>
  <c r="Y410" i="60"/>
  <c r="Y408" i="60"/>
  <c r="V406" i="60"/>
  <c r="L404" i="60"/>
  <c r="AD404" i="60"/>
  <c r="AC382" i="60"/>
  <c r="I381" i="60"/>
  <c r="Y379" i="60"/>
  <c r="T378" i="60"/>
  <c r="V376" i="60"/>
  <c r="Y374" i="60"/>
  <c r="T391" i="60"/>
  <c r="AB389" i="60"/>
  <c r="V410" i="60"/>
  <c r="V408" i="60"/>
  <c r="L406" i="60"/>
  <c r="T404" i="60"/>
  <c r="Y411" i="60"/>
  <c r="Y405" i="60"/>
  <c r="X405" i="60"/>
  <c r="W413" i="60"/>
  <c r="J412" i="60"/>
  <c r="W411" i="60"/>
  <c r="J410" i="60"/>
  <c r="W409" i="60"/>
  <c r="J408" i="60"/>
  <c r="W407" i="60"/>
  <c r="J406" i="60"/>
  <c r="W405" i="60"/>
  <c r="J404" i="60"/>
  <c r="W403" i="60"/>
  <c r="AD413" i="60"/>
  <c r="V413" i="60"/>
  <c r="I412" i="60"/>
  <c r="AD411" i="60"/>
  <c r="V411" i="60"/>
  <c r="I410" i="60"/>
  <c r="AD409" i="60"/>
  <c r="V409" i="60"/>
  <c r="I408" i="60"/>
  <c r="AD407" i="60"/>
  <c r="V407" i="60"/>
  <c r="I406" i="60"/>
  <c r="AD405" i="60"/>
  <c r="V405" i="60"/>
  <c r="I404" i="60"/>
  <c r="AD403" i="60"/>
  <c r="V403" i="60"/>
  <c r="Y407" i="60"/>
  <c r="X411" i="60"/>
  <c r="X409" i="60"/>
  <c r="X403" i="60"/>
  <c r="AC413" i="60"/>
  <c r="L413" i="60"/>
  <c r="AC411" i="60"/>
  <c r="L411" i="60"/>
  <c r="AC409" i="60"/>
  <c r="L409" i="60"/>
  <c r="AC407" i="60"/>
  <c r="L407" i="60"/>
  <c r="AC405" i="60"/>
  <c r="L405" i="60"/>
  <c r="AC403" i="60"/>
  <c r="L403" i="60"/>
  <c r="Y403" i="60"/>
  <c r="X407" i="60"/>
  <c r="AB413" i="60"/>
  <c r="T413" i="60"/>
  <c r="X412" i="60"/>
  <c r="AB411" i="60"/>
  <c r="T411" i="60"/>
  <c r="X410" i="60"/>
  <c r="AB409" i="60"/>
  <c r="T409" i="60"/>
  <c r="X408" i="60"/>
  <c r="AB407" i="60"/>
  <c r="T407" i="60"/>
  <c r="X406" i="60"/>
  <c r="AB405" i="60"/>
  <c r="T405" i="60"/>
  <c r="X404" i="60"/>
  <c r="AB403" i="60"/>
  <c r="T403" i="60"/>
  <c r="X413" i="60"/>
  <c r="I398" i="60"/>
  <c r="AD397" i="60"/>
  <c r="V397" i="60"/>
  <c r="I396" i="60"/>
  <c r="AD395" i="60"/>
  <c r="V395" i="60"/>
  <c r="I394" i="60"/>
  <c r="AD393" i="60"/>
  <c r="V393" i="60"/>
  <c r="I392" i="60"/>
  <c r="AD391" i="60"/>
  <c r="V391" i="60"/>
  <c r="I390" i="60"/>
  <c r="AD389" i="60"/>
  <c r="V389" i="60"/>
  <c r="I388" i="60"/>
  <c r="Y390" i="60"/>
  <c r="Y388" i="60"/>
  <c r="W398" i="60"/>
  <c r="J397" i="60"/>
  <c r="W396" i="60"/>
  <c r="J395" i="60"/>
  <c r="W394" i="60"/>
  <c r="J393" i="60"/>
  <c r="W392" i="60"/>
  <c r="J391" i="60"/>
  <c r="W390" i="60"/>
  <c r="J389" i="60"/>
  <c r="W388" i="60"/>
  <c r="X390" i="60"/>
  <c r="X388" i="60"/>
  <c r="AD398" i="60"/>
  <c r="V398" i="60"/>
  <c r="I397" i="60"/>
  <c r="AD396" i="60"/>
  <c r="V396" i="60"/>
  <c r="I395" i="60"/>
  <c r="AD394" i="60"/>
  <c r="V394" i="60"/>
  <c r="I393" i="60"/>
  <c r="AD392" i="60"/>
  <c r="V392" i="60"/>
  <c r="I391" i="60"/>
  <c r="AD390" i="60"/>
  <c r="V390" i="60"/>
  <c r="I389" i="60"/>
  <c r="AD388" i="60"/>
  <c r="V388" i="60"/>
  <c r="AC398" i="60"/>
  <c r="L398" i="60"/>
  <c r="L396" i="60"/>
  <c r="AC396" i="60" s="1"/>
  <c r="L394" i="60"/>
  <c r="AC394" i="60" s="1"/>
  <c r="L392" i="60"/>
  <c r="AC392" i="60" s="1"/>
  <c r="AC390" i="60"/>
  <c r="L390" i="60"/>
  <c r="L388" i="60"/>
  <c r="AC388" i="60" s="1"/>
  <c r="X398" i="60"/>
  <c r="AB398" i="60"/>
  <c r="T398" i="60"/>
  <c r="AB396" i="60"/>
  <c r="T396" i="60"/>
  <c r="AB394" i="60"/>
  <c r="T394" i="60"/>
  <c r="AB392" i="60"/>
  <c r="T392" i="60"/>
  <c r="AB390" i="60"/>
  <c r="T390" i="60"/>
  <c r="AB388" i="60"/>
  <c r="T388" i="60"/>
  <c r="Y398" i="60"/>
  <c r="Y394" i="60"/>
  <c r="X396" i="60"/>
  <c r="X394" i="60"/>
  <c r="X392" i="60"/>
  <c r="X383" i="60"/>
  <c r="X381" i="60"/>
  <c r="X379" i="60"/>
  <c r="X377" i="60"/>
  <c r="X375" i="60"/>
  <c r="T374" i="60"/>
  <c r="X373" i="60"/>
  <c r="W383" i="60"/>
  <c r="J382" i="60"/>
  <c r="W381" i="60"/>
  <c r="J380" i="60"/>
  <c r="W379" i="60"/>
  <c r="J378" i="60"/>
  <c r="W377" i="60"/>
  <c r="J376" i="60"/>
  <c r="W375" i="60"/>
  <c r="J374" i="60"/>
  <c r="W373" i="60"/>
  <c r="AD383" i="60"/>
  <c r="V383" i="60"/>
  <c r="I382" i="60"/>
  <c r="AD381" i="60"/>
  <c r="V381" i="60"/>
  <c r="I380" i="60"/>
  <c r="AD379" i="60"/>
  <c r="V379" i="60"/>
  <c r="I378" i="60"/>
  <c r="AD377" i="60"/>
  <c r="V377" i="60"/>
  <c r="AD375" i="60"/>
  <c r="V375" i="60"/>
  <c r="AD373" i="60"/>
  <c r="V373" i="60"/>
  <c r="AC383" i="60"/>
  <c r="L383" i="60"/>
  <c r="AC381" i="60"/>
  <c r="L381" i="60"/>
  <c r="AC379" i="60"/>
  <c r="L379" i="60"/>
  <c r="AC377" i="60"/>
  <c r="L377" i="60"/>
  <c r="AC375" i="60"/>
  <c r="L375" i="60"/>
  <c r="AC373" i="60"/>
  <c r="L373" i="60"/>
  <c r="AB383" i="60"/>
  <c r="T383" i="60"/>
  <c r="AB381" i="60"/>
  <c r="T381" i="60"/>
  <c r="AB379" i="60"/>
  <c r="T379" i="60"/>
  <c r="AB377" i="60"/>
  <c r="T377" i="60"/>
  <c r="AB375" i="60"/>
  <c r="T375" i="60"/>
  <c r="AB373" i="60"/>
  <c r="T373" i="60"/>
  <c r="W353" i="60"/>
  <c r="Y367" i="60"/>
  <c r="AD343" i="60"/>
  <c r="Y352" i="60"/>
  <c r="Y343" i="60"/>
  <c r="I343" i="60"/>
  <c r="I367" i="60"/>
  <c r="Y366" i="60"/>
  <c r="X367" i="60"/>
  <c r="V343" i="60"/>
  <c r="W367" i="60"/>
  <c r="L343" i="60"/>
  <c r="AC343" i="60" s="1"/>
  <c r="AD367" i="60"/>
  <c r="V367" i="60"/>
  <c r="AC367" i="60"/>
  <c r="L367" i="60"/>
  <c r="AB367" i="60"/>
  <c r="T367" i="60"/>
  <c r="AB343" i="60"/>
  <c r="AB368" i="60"/>
  <c r="T368" i="60"/>
  <c r="T366" i="60"/>
  <c r="J368" i="60"/>
  <c r="J366" i="60"/>
  <c r="I368" i="60"/>
  <c r="I366" i="60"/>
  <c r="Y368" i="60"/>
  <c r="X368" i="60"/>
  <c r="X366" i="60"/>
  <c r="W368" i="60"/>
  <c r="W366" i="60"/>
  <c r="AD368" i="60"/>
  <c r="V368" i="60"/>
  <c r="AD366" i="60"/>
  <c r="V366" i="60"/>
  <c r="AC368" i="60"/>
  <c r="AC366" i="60"/>
  <c r="L366" i="60"/>
  <c r="AD353" i="60"/>
  <c r="AB353" i="60"/>
  <c r="I350" i="60"/>
  <c r="L345" i="60"/>
  <c r="AC345" i="60" s="1"/>
  <c r="Y353" i="60"/>
  <c r="V353" i="60"/>
  <c r="T343" i="60"/>
  <c r="AD350" i="60"/>
  <c r="Y350" i="60"/>
  <c r="AD348" i="60"/>
  <c r="X343" i="60"/>
  <c r="I353" i="60"/>
  <c r="I352" i="60"/>
  <c r="X350" i="60"/>
  <c r="V350" i="60"/>
  <c r="X348" i="60"/>
  <c r="I351" i="60"/>
  <c r="I349" i="60"/>
  <c r="V344" i="60"/>
  <c r="L353" i="60"/>
  <c r="AC353" i="60" s="1"/>
  <c r="Y351" i="60"/>
  <c r="V348" i="60"/>
  <c r="AB347" i="60"/>
  <c r="T353" i="60"/>
  <c r="X351" i="60"/>
  <c r="AD349" i="60"/>
  <c r="J353" i="60"/>
  <c r="AD352" i="60"/>
  <c r="W351" i="60"/>
  <c r="AB349" i="60"/>
  <c r="Y347" i="60"/>
  <c r="AD351" i="60"/>
  <c r="V351" i="60"/>
  <c r="V347" i="60"/>
  <c r="AB345" i="60"/>
  <c r="AD344" i="60"/>
  <c r="W343" i="60"/>
  <c r="L351" i="60"/>
  <c r="AC351" i="60" s="1"/>
  <c r="X349" i="60"/>
  <c r="L347" i="60"/>
  <c r="AC347" i="60" s="1"/>
  <c r="AB351" i="60"/>
  <c r="T351" i="60"/>
  <c r="W349" i="60"/>
  <c r="T347" i="60"/>
  <c r="Y344" i="60"/>
  <c r="F352" i="60"/>
  <c r="F367" i="60" s="1"/>
  <c r="F382" i="60" s="1"/>
  <c r="F397" i="60" s="1"/>
  <c r="F412" i="60" s="1"/>
  <c r="F427" i="60" s="1"/>
  <c r="F442" i="60" s="1"/>
  <c r="F457" i="60" s="1"/>
  <c r="V346" i="60"/>
  <c r="T345" i="60"/>
  <c r="Y349" i="60"/>
  <c r="Y348" i="60"/>
  <c r="I346" i="60"/>
  <c r="AD345" i="60"/>
  <c r="I345" i="60"/>
  <c r="F353" i="60"/>
  <c r="F368" i="60" s="1"/>
  <c r="F383" i="60" s="1"/>
  <c r="F398" i="60" s="1"/>
  <c r="F413" i="60" s="1"/>
  <c r="F428" i="60" s="1"/>
  <c r="F443" i="60" s="1"/>
  <c r="F458" i="60" s="1"/>
  <c r="X352" i="60"/>
  <c r="V352" i="60"/>
  <c r="V349" i="60"/>
  <c r="I348" i="60"/>
  <c r="AD347" i="60"/>
  <c r="I347" i="60"/>
  <c r="AD346" i="60"/>
  <c r="X344" i="60"/>
  <c r="L349" i="60"/>
  <c r="AC349" i="60" s="1"/>
  <c r="Y345" i="60"/>
  <c r="T349" i="60"/>
  <c r="Y346" i="60"/>
  <c r="V345" i="60"/>
  <c r="I344" i="60"/>
  <c r="X346" i="60"/>
  <c r="L352" i="60"/>
  <c r="AC352" i="60" s="1"/>
  <c r="L350" i="60"/>
  <c r="AC350" i="60" s="1"/>
  <c r="L348" i="60"/>
  <c r="AC348" i="60" s="1"/>
  <c r="L346" i="60"/>
  <c r="AC346" i="60" s="1"/>
  <c r="L344" i="60"/>
  <c r="AC344" i="60" s="1"/>
  <c r="AB352" i="60"/>
  <c r="T352" i="60"/>
  <c r="AB350" i="60"/>
  <c r="T350" i="60"/>
  <c r="AB348" i="60"/>
  <c r="T348" i="60"/>
  <c r="X347" i="60"/>
  <c r="AB346" i="60"/>
  <c r="T346" i="60"/>
  <c r="X345" i="60"/>
  <c r="AB344" i="60"/>
  <c r="T344" i="60"/>
  <c r="J352" i="60"/>
  <c r="J350" i="60"/>
  <c r="J348" i="60"/>
  <c r="W347" i="60"/>
  <c r="J346" i="60"/>
  <c r="W345" i="60"/>
  <c r="J344" i="60"/>
  <c r="I337" i="60"/>
  <c r="Y295" i="60"/>
  <c r="W295" i="60"/>
  <c r="F338" i="60"/>
  <c r="AD338" i="60"/>
  <c r="F337" i="60"/>
  <c r="AC338" i="60"/>
  <c r="Y338" i="60"/>
  <c r="V338" i="60"/>
  <c r="L338" i="60"/>
  <c r="AB338" i="60"/>
  <c r="T338" i="60"/>
  <c r="X337" i="60"/>
  <c r="Y337" i="60"/>
  <c r="J338" i="60"/>
  <c r="W337" i="60"/>
  <c r="I338" i="60"/>
  <c r="AD337" i="60"/>
  <c r="V337" i="60"/>
  <c r="AC337" i="60"/>
  <c r="L337" i="60"/>
  <c r="X338" i="60"/>
  <c r="AB337" i="60"/>
  <c r="T337" i="60"/>
  <c r="W279" i="60"/>
  <c r="AB295" i="60"/>
  <c r="J275" i="60"/>
  <c r="T294" i="60"/>
  <c r="X295" i="60"/>
  <c r="T279" i="60"/>
  <c r="L295" i="60"/>
  <c r="AC295" i="60" s="1"/>
  <c r="J279" i="60"/>
  <c r="T295" i="60"/>
  <c r="X275" i="60"/>
  <c r="I295" i="60"/>
  <c r="AB294" i="60"/>
  <c r="T275" i="60"/>
  <c r="Y294" i="60"/>
  <c r="J294" i="60"/>
  <c r="AD295" i="60"/>
  <c r="V295" i="60"/>
  <c r="I294" i="60"/>
  <c r="X294" i="60"/>
  <c r="W294" i="60"/>
  <c r="AD294" i="60"/>
  <c r="V294" i="60"/>
  <c r="L294" i="60"/>
  <c r="AC294" i="60" s="1"/>
  <c r="L279" i="60"/>
  <c r="AC279" i="60" s="1"/>
  <c r="T277" i="60"/>
  <c r="W275" i="60"/>
  <c r="Y248" i="60"/>
  <c r="AB279" i="60"/>
  <c r="AB275" i="60"/>
  <c r="AB277" i="60"/>
  <c r="Y279" i="60"/>
  <c r="X264" i="60"/>
  <c r="X279" i="60"/>
  <c r="L264" i="60"/>
  <c r="AC264" i="60" s="1"/>
  <c r="J277" i="60"/>
  <c r="AD245" i="60"/>
  <c r="Y245" i="60"/>
  <c r="Y277" i="60"/>
  <c r="X277" i="60"/>
  <c r="W277" i="60"/>
  <c r="AB264" i="60"/>
  <c r="L277" i="60"/>
  <c r="AC277" i="60" s="1"/>
  <c r="Y242" i="60"/>
  <c r="L242" i="60"/>
  <c r="AC242" i="60" s="1"/>
  <c r="I242" i="60"/>
  <c r="Y280" i="60"/>
  <c r="Y275" i="60"/>
  <c r="I202" i="60"/>
  <c r="L275" i="60"/>
  <c r="AC275" i="60" s="1"/>
  <c r="I280" i="60"/>
  <c r="AD279" i="60"/>
  <c r="V279" i="60"/>
  <c r="I278" i="60"/>
  <c r="AD277" i="60"/>
  <c r="V277" i="60"/>
  <c r="I276" i="60"/>
  <c r="AD275" i="60"/>
  <c r="V275" i="60"/>
  <c r="I274" i="60"/>
  <c r="X280" i="60"/>
  <c r="X278" i="60"/>
  <c r="X276" i="60"/>
  <c r="X274" i="60"/>
  <c r="Y274" i="60"/>
  <c r="W280" i="60"/>
  <c r="W278" i="60"/>
  <c r="W276" i="60"/>
  <c r="W274" i="60"/>
  <c r="AD280" i="60"/>
  <c r="V280" i="60"/>
  <c r="AD278" i="60"/>
  <c r="V278" i="60"/>
  <c r="AD276" i="60"/>
  <c r="V276" i="60"/>
  <c r="AD274" i="60"/>
  <c r="V274" i="60"/>
  <c r="L280" i="60"/>
  <c r="AC280" i="60" s="1"/>
  <c r="L278" i="60"/>
  <c r="AC278" i="60" s="1"/>
  <c r="L276" i="60"/>
  <c r="AC276" i="60" s="1"/>
  <c r="L274" i="60"/>
  <c r="AC274" i="60" s="1"/>
  <c r="Y278" i="60"/>
  <c r="AB280" i="60"/>
  <c r="T280" i="60"/>
  <c r="AB278" i="60"/>
  <c r="T278" i="60"/>
  <c r="AB276" i="60"/>
  <c r="T276" i="60"/>
  <c r="AB274" i="60"/>
  <c r="T274" i="60"/>
  <c r="Y276" i="60"/>
  <c r="Y250" i="60"/>
  <c r="I250" i="60"/>
  <c r="L244" i="60"/>
  <c r="AC244" i="60" s="1"/>
  <c r="L250" i="60"/>
  <c r="AC250" i="60" s="1"/>
  <c r="V245" i="60"/>
  <c r="T264" i="60"/>
  <c r="Y263" i="60"/>
  <c r="Y244" i="60"/>
  <c r="X244" i="60"/>
  <c r="AD241" i="60"/>
  <c r="Y265" i="60"/>
  <c r="I244" i="60"/>
  <c r="AB241" i="60"/>
  <c r="Y264" i="60"/>
  <c r="Y246" i="60"/>
  <c r="W264" i="60"/>
  <c r="J265" i="60"/>
  <c r="I265" i="60"/>
  <c r="AD264" i="60"/>
  <c r="V264" i="60"/>
  <c r="I263" i="60"/>
  <c r="X265" i="60"/>
  <c r="W265" i="60"/>
  <c r="J264" i="60"/>
  <c r="W263" i="60"/>
  <c r="AD265" i="60"/>
  <c r="V265" i="60"/>
  <c r="AD263" i="60"/>
  <c r="V263" i="60"/>
  <c r="X263" i="60"/>
  <c r="L265" i="60"/>
  <c r="AC265" i="60" s="1"/>
  <c r="L263" i="60"/>
  <c r="AC263" i="60" s="1"/>
  <c r="AB265" i="60"/>
  <c r="T265" i="60"/>
  <c r="AB263" i="60"/>
  <c r="T263" i="60"/>
  <c r="AB201" i="60"/>
  <c r="X242" i="60"/>
  <c r="I240" i="60"/>
  <c r="AD243" i="60"/>
  <c r="L248" i="60"/>
  <c r="AC248" i="60" s="1"/>
  <c r="I248" i="60"/>
  <c r="L246" i="60"/>
  <c r="AC246" i="60" s="1"/>
  <c r="AB243" i="60"/>
  <c r="V241" i="60"/>
  <c r="I246" i="60"/>
  <c r="V243" i="60"/>
  <c r="Y240" i="60"/>
  <c r="L243" i="60"/>
  <c r="AC243" i="60" s="1"/>
  <c r="X240" i="60"/>
  <c r="L240" i="60"/>
  <c r="AC240" i="60" s="1"/>
  <c r="AD249" i="60"/>
  <c r="AC218" i="60"/>
  <c r="Y217" i="60"/>
  <c r="AC210" i="60"/>
  <c r="Y249" i="60"/>
  <c r="Y218" i="60"/>
  <c r="X217" i="60"/>
  <c r="AB210" i="60"/>
  <c r="V249" i="60"/>
  <c r="AB245" i="60"/>
  <c r="Y243" i="60"/>
  <c r="Y241" i="60"/>
  <c r="T204" i="60"/>
  <c r="AC219" i="60"/>
  <c r="X218" i="60"/>
  <c r="W217" i="60"/>
  <c r="T214" i="60"/>
  <c r="Y210" i="60"/>
  <c r="AD247" i="60"/>
  <c r="L241" i="60"/>
  <c r="AC241" i="60" s="1"/>
  <c r="X210" i="60"/>
  <c r="Y247" i="60"/>
  <c r="T210" i="60"/>
  <c r="V247" i="60"/>
  <c r="L249" i="60"/>
  <c r="AC249" i="60" s="1"/>
  <c r="L247" i="60"/>
  <c r="AC247" i="60" s="1"/>
  <c r="L245" i="60"/>
  <c r="AC245" i="60" s="1"/>
  <c r="X250" i="60"/>
  <c r="AB249" i="60"/>
  <c r="T249" i="60"/>
  <c r="X248" i="60"/>
  <c r="AB247" i="60"/>
  <c r="T247" i="60"/>
  <c r="X246" i="60"/>
  <c r="T245" i="60"/>
  <c r="T243" i="60"/>
  <c r="T241" i="60"/>
  <c r="W250" i="60"/>
  <c r="J249" i="60"/>
  <c r="W248" i="60"/>
  <c r="J247" i="60"/>
  <c r="W246" i="60"/>
  <c r="J245" i="60"/>
  <c r="W244" i="60"/>
  <c r="J243" i="60"/>
  <c r="W242" i="60"/>
  <c r="J241" i="60"/>
  <c r="W240" i="60"/>
  <c r="AD250" i="60"/>
  <c r="V250" i="60"/>
  <c r="I249" i="60"/>
  <c r="AD248" i="60"/>
  <c r="V248" i="60"/>
  <c r="I247" i="60"/>
  <c r="AD246" i="60"/>
  <c r="V246" i="60"/>
  <c r="I245" i="60"/>
  <c r="AD244" i="60"/>
  <c r="V244" i="60"/>
  <c r="I243" i="60"/>
  <c r="AD242" i="60"/>
  <c r="V242" i="60"/>
  <c r="I241" i="60"/>
  <c r="AD240" i="60"/>
  <c r="V240" i="60"/>
  <c r="AB250" i="60"/>
  <c r="T250" i="60"/>
  <c r="X249" i="60"/>
  <c r="AB248" i="60"/>
  <c r="T248" i="60"/>
  <c r="X247" i="60"/>
  <c r="AB246" i="60"/>
  <c r="T246" i="60"/>
  <c r="X245" i="60"/>
  <c r="AB244" i="60"/>
  <c r="T244" i="60"/>
  <c r="X243" i="60"/>
  <c r="AB242" i="60"/>
  <c r="T242" i="60"/>
  <c r="X241" i="60"/>
  <c r="AB240" i="60"/>
  <c r="T240" i="60"/>
  <c r="Y214" i="60"/>
  <c r="AB234" i="60"/>
  <c r="I233" i="60"/>
  <c r="AB216" i="60"/>
  <c r="AB214" i="60"/>
  <c r="Y233" i="60"/>
  <c r="X209" i="60"/>
  <c r="AC234" i="60"/>
  <c r="I234" i="60"/>
  <c r="AD209" i="60"/>
  <c r="AD213" i="60"/>
  <c r="Y212" i="60"/>
  <c r="AC209" i="60"/>
  <c r="Y234" i="60"/>
  <c r="T213" i="60"/>
  <c r="I212" i="60"/>
  <c r="AB209" i="60"/>
  <c r="W234" i="60"/>
  <c r="V234" i="60"/>
  <c r="L234" i="60"/>
  <c r="Y209" i="60"/>
  <c r="AD234" i="60"/>
  <c r="T234" i="60"/>
  <c r="L233" i="60"/>
  <c r="AB233" i="60"/>
  <c r="T233" i="60"/>
  <c r="X234" i="60"/>
  <c r="J233" i="60"/>
  <c r="X233" i="60"/>
  <c r="W233" i="60"/>
  <c r="AD233" i="60"/>
  <c r="V233" i="60"/>
  <c r="AB219" i="60"/>
  <c r="AB218" i="60"/>
  <c r="AC211" i="60"/>
  <c r="Y201" i="60"/>
  <c r="AB211" i="60"/>
  <c r="W218" i="60"/>
  <c r="AD201" i="60"/>
  <c r="I216" i="60"/>
  <c r="AC201" i="60"/>
  <c r="I217" i="60"/>
  <c r="AC216" i="60"/>
  <c r="L216" i="60"/>
  <c r="V213" i="60"/>
  <c r="I211" i="60"/>
  <c r="J209" i="60"/>
  <c r="J216" i="60"/>
  <c r="Y215" i="60"/>
  <c r="I209" i="60"/>
  <c r="J213" i="60"/>
  <c r="Y219" i="60"/>
  <c r="L218" i="60"/>
  <c r="AD217" i="60"/>
  <c r="V217" i="60"/>
  <c r="Y216" i="60"/>
  <c r="J214" i="60"/>
  <c r="AB213" i="60"/>
  <c r="W210" i="60"/>
  <c r="W209" i="60"/>
  <c r="L219" i="60"/>
  <c r="T218" i="60"/>
  <c r="AC217" i="60"/>
  <c r="L217" i="60"/>
  <c r="X216" i="60"/>
  <c r="Y211" i="60"/>
  <c r="L210" i="60"/>
  <c r="V209" i="60"/>
  <c r="AD202" i="60"/>
  <c r="T219" i="60"/>
  <c r="AB217" i="60"/>
  <c r="T217" i="60"/>
  <c r="W216" i="60"/>
  <c r="Y213" i="60"/>
  <c r="L211" i="60"/>
  <c r="L209" i="60"/>
  <c r="I219" i="60"/>
  <c r="AD216" i="60"/>
  <c r="V216" i="60"/>
  <c r="W213" i="60"/>
  <c r="T211" i="60"/>
  <c r="J219" i="60"/>
  <c r="AD218" i="60"/>
  <c r="V218" i="60"/>
  <c r="W215" i="60"/>
  <c r="I214" i="60"/>
  <c r="AC213" i="60"/>
  <c r="L213" i="60"/>
  <c r="X212" i="60"/>
  <c r="J211" i="60"/>
  <c r="AD210" i="60"/>
  <c r="V210" i="60"/>
  <c r="AD215" i="60"/>
  <c r="V215" i="60"/>
  <c r="W212" i="60"/>
  <c r="AC215" i="60"/>
  <c r="L215" i="60"/>
  <c r="X214" i="60"/>
  <c r="AD212" i="60"/>
  <c r="V212" i="60"/>
  <c r="X219" i="60"/>
  <c r="J218" i="60"/>
  <c r="AB215" i="60"/>
  <c r="T215" i="60"/>
  <c r="W214" i="60"/>
  <c r="I213" i="60"/>
  <c r="AC212" i="60"/>
  <c r="L212" i="60"/>
  <c r="X211" i="60"/>
  <c r="J210" i="60"/>
  <c r="W219" i="60"/>
  <c r="J215" i="60"/>
  <c r="AD214" i="60"/>
  <c r="V214" i="60"/>
  <c r="AB212" i="60"/>
  <c r="T212" i="60"/>
  <c r="W211" i="60"/>
  <c r="X215" i="60"/>
  <c r="AD219" i="60"/>
  <c r="AC214" i="60"/>
  <c r="AD211" i="60"/>
  <c r="X200" i="60"/>
  <c r="W200" i="60"/>
  <c r="Y200" i="60"/>
  <c r="AD200" i="60"/>
  <c r="V200" i="60"/>
  <c r="W201" i="60"/>
  <c r="AC200" i="60"/>
  <c r="L200" i="60"/>
  <c r="AB169" i="60"/>
  <c r="V201" i="60"/>
  <c r="AB200" i="60"/>
  <c r="T200" i="60"/>
  <c r="I200" i="60"/>
  <c r="AD204" i="60"/>
  <c r="Y202" i="60"/>
  <c r="AC204" i="60"/>
  <c r="X202" i="60"/>
  <c r="Y151" i="60"/>
  <c r="AB204" i="60"/>
  <c r="W202" i="60"/>
  <c r="W151" i="60"/>
  <c r="AB189" i="60"/>
  <c r="Y204" i="60"/>
  <c r="V202" i="60"/>
  <c r="AD168" i="60"/>
  <c r="Y189" i="60"/>
  <c r="V204" i="60"/>
  <c r="T202" i="60"/>
  <c r="Y168" i="60"/>
  <c r="W189" i="60"/>
  <c r="L204" i="60"/>
  <c r="Y203" i="60"/>
  <c r="AB202" i="60"/>
  <c r="J202" i="60"/>
  <c r="W204" i="60"/>
  <c r="I203" i="60"/>
  <c r="AC202" i="60"/>
  <c r="X201" i="60"/>
  <c r="X203" i="60"/>
  <c r="W203" i="60"/>
  <c r="L201" i="60"/>
  <c r="J204" i="60"/>
  <c r="AD203" i="60"/>
  <c r="V203" i="60"/>
  <c r="T201" i="60"/>
  <c r="I204" i="60"/>
  <c r="AC203" i="60"/>
  <c r="L203" i="60"/>
  <c r="J201" i="60"/>
  <c r="AB203" i="60"/>
  <c r="T203" i="60"/>
  <c r="V151" i="60"/>
  <c r="AB188" i="60"/>
  <c r="I188" i="60"/>
  <c r="AB152" i="60"/>
  <c r="X152" i="60"/>
  <c r="AD151" i="60"/>
  <c r="W152" i="60"/>
  <c r="T152" i="60"/>
  <c r="Y144" i="60"/>
  <c r="AC166" i="60"/>
  <c r="T188" i="60"/>
  <c r="Y171" i="60"/>
  <c r="V156" i="60"/>
  <c r="J172" i="60"/>
  <c r="Y188" i="60"/>
  <c r="Y174" i="60"/>
  <c r="W188" i="60"/>
  <c r="X189" i="60"/>
  <c r="J188" i="60"/>
  <c r="AD189" i="60"/>
  <c r="V189" i="60"/>
  <c r="AC189" i="60"/>
  <c r="L189" i="60"/>
  <c r="X188" i="60"/>
  <c r="T189" i="60"/>
  <c r="J189" i="60"/>
  <c r="AD188" i="60"/>
  <c r="V188" i="60"/>
  <c r="AC188" i="60"/>
  <c r="I127" i="60"/>
  <c r="T157" i="60"/>
  <c r="T169" i="60"/>
  <c r="AD154" i="60"/>
  <c r="AB172" i="60"/>
  <c r="X171" i="60"/>
  <c r="X168" i="60"/>
  <c r="W171" i="60"/>
  <c r="V168" i="60"/>
  <c r="I151" i="60"/>
  <c r="L171" i="60"/>
  <c r="AC171" i="60" s="1"/>
  <c r="Y169" i="60"/>
  <c r="L168" i="60"/>
  <c r="AC168" i="60" s="1"/>
  <c r="Y167" i="60"/>
  <c r="Y166" i="60"/>
  <c r="Y127" i="60"/>
  <c r="Y143" i="60"/>
  <c r="Y172" i="60"/>
  <c r="AD171" i="60"/>
  <c r="T171" i="60"/>
  <c r="X169" i="60"/>
  <c r="J168" i="60"/>
  <c r="I167" i="60"/>
  <c r="L166" i="60"/>
  <c r="W127" i="60"/>
  <c r="W169" i="60"/>
  <c r="T127" i="60"/>
  <c r="AD157" i="60"/>
  <c r="L174" i="60"/>
  <c r="AC174" i="60" s="1"/>
  <c r="I172" i="60"/>
  <c r="AB171" i="60"/>
  <c r="L169" i="60"/>
  <c r="AC169" i="60" s="1"/>
  <c r="AD156" i="60"/>
  <c r="Y152" i="60"/>
  <c r="T174" i="60"/>
  <c r="AB173" i="60"/>
  <c r="W172" i="60"/>
  <c r="V171" i="60"/>
  <c r="AD169" i="60"/>
  <c r="V169" i="60"/>
  <c r="W168" i="60"/>
  <c r="T166" i="60"/>
  <c r="AB165" i="60"/>
  <c r="AD165" i="60"/>
  <c r="Y173" i="60"/>
  <c r="Y164" i="60"/>
  <c r="AD149" i="60"/>
  <c r="X173" i="60"/>
  <c r="Y165" i="60"/>
  <c r="W164" i="60"/>
  <c r="AB164" i="60"/>
  <c r="Y156" i="60"/>
  <c r="V154" i="60"/>
  <c r="V152" i="60"/>
  <c r="AC149" i="60"/>
  <c r="W173" i="60"/>
  <c r="I171" i="60"/>
  <c r="J169" i="60"/>
  <c r="AD166" i="60"/>
  <c r="X165" i="60"/>
  <c r="L164" i="60"/>
  <c r="AC164" i="60" s="1"/>
  <c r="AD173" i="60"/>
  <c r="X156" i="60"/>
  <c r="X149" i="60"/>
  <c r="V173" i="60"/>
  <c r="W165" i="60"/>
  <c r="AD164" i="60"/>
  <c r="J164" i="60"/>
  <c r="W156" i="60"/>
  <c r="L149" i="60"/>
  <c r="AB174" i="60"/>
  <c r="T173" i="60"/>
  <c r="AB166" i="60"/>
  <c r="T165" i="60"/>
  <c r="I164" i="60"/>
  <c r="J174" i="60"/>
  <c r="W170" i="60"/>
  <c r="X167" i="60"/>
  <c r="J166" i="60"/>
  <c r="V165" i="60"/>
  <c r="I174" i="60"/>
  <c r="L173" i="60"/>
  <c r="AC173" i="60" s="1"/>
  <c r="X172" i="60"/>
  <c r="AD170" i="60"/>
  <c r="V170" i="60"/>
  <c r="AB168" i="60"/>
  <c r="T168" i="60"/>
  <c r="W167" i="60"/>
  <c r="I166" i="60"/>
  <c r="L165" i="60"/>
  <c r="AC165" i="60" s="1"/>
  <c r="X164" i="60"/>
  <c r="L170" i="60"/>
  <c r="AC170" i="60" s="1"/>
  <c r="AD167" i="60"/>
  <c r="V167" i="60"/>
  <c r="X174" i="60"/>
  <c r="J173" i="60"/>
  <c r="AD172" i="60"/>
  <c r="V172" i="60"/>
  <c r="AB170" i="60"/>
  <c r="T170" i="60"/>
  <c r="AC167" i="60"/>
  <c r="L167" i="60"/>
  <c r="X166" i="60"/>
  <c r="J165" i="60"/>
  <c r="V164" i="60"/>
  <c r="Y170" i="60"/>
  <c r="X170" i="60"/>
  <c r="W174" i="60"/>
  <c r="L172" i="60"/>
  <c r="AC172" i="60" s="1"/>
  <c r="J170" i="60"/>
  <c r="AB167" i="60"/>
  <c r="T167" i="60"/>
  <c r="W166" i="60"/>
  <c r="AD174" i="60"/>
  <c r="J149" i="60"/>
  <c r="W98" i="60"/>
  <c r="AB157" i="60"/>
  <c r="I156" i="60"/>
  <c r="AD152" i="60"/>
  <c r="I152" i="60"/>
  <c r="AB149" i="60"/>
  <c r="AD143" i="60"/>
  <c r="V157" i="60"/>
  <c r="Y149" i="60"/>
  <c r="L143" i="60"/>
  <c r="AC143" i="60" s="1"/>
  <c r="W159" i="60"/>
  <c r="W149" i="60"/>
  <c r="V159" i="60"/>
  <c r="Y157" i="60"/>
  <c r="Y155" i="60"/>
  <c r="I159" i="60"/>
  <c r="X157" i="60"/>
  <c r="V155" i="60"/>
  <c r="Y158" i="60"/>
  <c r="W157" i="60"/>
  <c r="L155" i="60"/>
  <c r="AC155" i="60" s="1"/>
  <c r="AC150" i="60"/>
  <c r="L158" i="60"/>
  <c r="AC158" i="60" s="1"/>
  <c r="J155" i="60"/>
  <c r="X143" i="60"/>
  <c r="AD159" i="60"/>
  <c r="I158" i="60"/>
  <c r="L157" i="60"/>
  <c r="AC157" i="60" s="1"/>
  <c r="J156" i="60"/>
  <c r="AD155" i="60"/>
  <c r="I155" i="60"/>
  <c r="Y154" i="60"/>
  <c r="Y153" i="60"/>
  <c r="AC152" i="60"/>
  <c r="L152" i="60"/>
  <c r="Y150" i="60"/>
  <c r="V149" i="60"/>
  <c r="L150" i="60"/>
  <c r="Y159" i="60"/>
  <c r="J157" i="60"/>
  <c r="I150" i="60"/>
  <c r="T149" i="60"/>
  <c r="AC154" i="60"/>
  <c r="L154" i="60"/>
  <c r="X153" i="60"/>
  <c r="L159" i="60"/>
  <c r="AC159" i="60" s="1"/>
  <c r="X158" i="60"/>
  <c r="AB154" i="60"/>
  <c r="W153" i="60"/>
  <c r="L151" i="60"/>
  <c r="AB159" i="60"/>
  <c r="T159" i="60"/>
  <c r="W158" i="60"/>
  <c r="L156" i="60"/>
  <c r="AC156" i="60" s="1"/>
  <c r="X155" i="60"/>
  <c r="J154" i="60"/>
  <c r="AD153" i="60"/>
  <c r="V153" i="60"/>
  <c r="AB151" i="60"/>
  <c r="T151" i="60"/>
  <c r="W150" i="60"/>
  <c r="T154" i="60"/>
  <c r="AC151" i="60"/>
  <c r="X150" i="60"/>
  <c r="J159" i="60"/>
  <c r="AD158" i="60"/>
  <c r="V158" i="60"/>
  <c r="AB156" i="60"/>
  <c r="W155" i="60"/>
  <c r="I154" i="60"/>
  <c r="AC153" i="60"/>
  <c r="L153" i="60"/>
  <c r="J151" i="60"/>
  <c r="AD150" i="60"/>
  <c r="V150" i="60"/>
  <c r="AB153" i="60"/>
  <c r="T153" i="60"/>
  <c r="AB158" i="60"/>
  <c r="T158" i="60"/>
  <c r="X154" i="60"/>
  <c r="J153" i="60"/>
  <c r="AB150" i="60"/>
  <c r="T150" i="60"/>
  <c r="AB155" i="60"/>
  <c r="V143" i="60"/>
  <c r="T128" i="60"/>
  <c r="X144" i="60"/>
  <c r="W143" i="60"/>
  <c r="J144" i="60"/>
  <c r="T143" i="60"/>
  <c r="AB127" i="60"/>
  <c r="I144" i="60"/>
  <c r="AB143" i="60"/>
  <c r="J143" i="60"/>
  <c r="W144" i="60"/>
  <c r="AD144" i="60"/>
  <c r="V144" i="60"/>
  <c r="L144" i="60"/>
  <c r="AC144" i="60" s="1"/>
  <c r="AB144" i="60"/>
  <c r="AD98" i="60"/>
  <c r="AD104" i="60"/>
  <c r="AB98" i="60"/>
  <c r="AB104" i="60"/>
  <c r="AB99" i="60"/>
  <c r="AB128" i="60"/>
  <c r="Y98" i="60"/>
  <c r="Y128" i="60"/>
  <c r="L104" i="60"/>
  <c r="X98" i="60"/>
  <c r="Y129" i="60"/>
  <c r="W128" i="60"/>
  <c r="AB112" i="60"/>
  <c r="AB126" i="60"/>
  <c r="AB59" i="60"/>
  <c r="Y112" i="60"/>
  <c r="Y126" i="60"/>
  <c r="X112" i="60"/>
  <c r="W126" i="60"/>
  <c r="W112" i="60"/>
  <c r="L126" i="60"/>
  <c r="AC126" i="60" s="1"/>
  <c r="Y83" i="60"/>
  <c r="V112" i="60"/>
  <c r="T126" i="60"/>
  <c r="Y69" i="60"/>
  <c r="W83" i="60"/>
  <c r="AD112" i="60"/>
  <c r="J112" i="60"/>
  <c r="I126" i="60"/>
  <c r="T129" i="60"/>
  <c r="J129" i="60"/>
  <c r="AD128" i="60"/>
  <c r="V128" i="60"/>
  <c r="I129" i="60"/>
  <c r="L128" i="60"/>
  <c r="AC128" i="60" s="1"/>
  <c r="X127" i="60"/>
  <c r="J126" i="60"/>
  <c r="X129" i="60"/>
  <c r="J128" i="60"/>
  <c r="AD127" i="60"/>
  <c r="V127" i="60"/>
  <c r="W129" i="60"/>
  <c r="I128" i="60"/>
  <c r="L127" i="60"/>
  <c r="AC127" i="60" s="1"/>
  <c r="X126" i="60"/>
  <c r="V129" i="60"/>
  <c r="AD129" i="60"/>
  <c r="L129" i="60"/>
  <c r="AC129" i="60" s="1"/>
  <c r="AD126" i="60"/>
  <c r="V83" i="60"/>
  <c r="X104" i="60"/>
  <c r="V98" i="60"/>
  <c r="I83" i="60"/>
  <c r="W104" i="60"/>
  <c r="AD99" i="60"/>
  <c r="AB67" i="60"/>
  <c r="Y67" i="60"/>
  <c r="T112" i="60"/>
  <c r="J104" i="60"/>
  <c r="X99" i="60"/>
  <c r="W67" i="60"/>
  <c r="AD83" i="60"/>
  <c r="AB81" i="60"/>
  <c r="W99" i="60"/>
  <c r="I67" i="60"/>
  <c r="J64" i="60"/>
  <c r="Y113" i="60"/>
  <c r="AD84" i="60"/>
  <c r="J80" i="60"/>
  <c r="V114" i="60"/>
  <c r="T109" i="60"/>
  <c r="J107" i="60"/>
  <c r="L106" i="60"/>
  <c r="AC106" i="60" s="1"/>
  <c r="AD109" i="60"/>
  <c r="V104" i="60"/>
  <c r="V99" i="60"/>
  <c r="J34" i="60"/>
  <c r="Y80" i="60"/>
  <c r="AD107" i="60"/>
  <c r="L99" i="60"/>
  <c r="AC99" i="60" s="1"/>
  <c r="X80" i="60"/>
  <c r="L112" i="60"/>
  <c r="AC112" i="60" s="1"/>
  <c r="AB109" i="60"/>
  <c r="AB107" i="60"/>
  <c r="AC104" i="60"/>
  <c r="T104" i="60"/>
  <c r="J99" i="60"/>
  <c r="I98" i="60"/>
  <c r="W80" i="60"/>
  <c r="Y111" i="60"/>
  <c r="Y109" i="60"/>
  <c r="V80" i="60"/>
  <c r="AD114" i="60"/>
  <c r="V111" i="60"/>
  <c r="X109" i="60"/>
  <c r="Y107" i="60"/>
  <c r="AD106" i="60"/>
  <c r="AD80" i="60"/>
  <c r="L80" i="60"/>
  <c r="AC80" i="60" s="1"/>
  <c r="W114" i="60"/>
  <c r="J111" i="60"/>
  <c r="L109" i="60"/>
  <c r="AC109" i="60" s="1"/>
  <c r="T107" i="60"/>
  <c r="Y106" i="60"/>
  <c r="Y104" i="60"/>
  <c r="Y99" i="60"/>
  <c r="J98" i="60"/>
  <c r="T99" i="60"/>
  <c r="L98" i="60"/>
  <c r="AC98" i="60" s="1"/>
  <c r="V67" i="60"/>
  <c r="X105" i="60"/>
  <c r="L114" i="60"/>
  <c r="AC114" i="60" s="1"/>
  <c r="X113" i="60"/>
  <c r="AD111" i="60"/>
  <c r="I111" i="60"/>
  <c r="I107" i="60"/>
  <c r="AD59" i="60"/>
  <c r="V109" i="60"/>
  <c r="X107" i="60"/>
  <c r="W106" i="60"/>
  <c r="Y108" i="60"/>
  <c r="W107" i="60"/>
  <c r="V106" i="60"/>
  <c r="AB105" i="60"/>
  <c r="AC59" i="60"/>
  <c r="W84" i="60"/>
  <c r="J81" i="60"/>
  <c r="I80" i="60"/>
  <c r="X111" i="60"/>
  <c r="X108" i="60"/>
  <c r="V107" i="60"/>
  <c r="Y114" i="60"/>
  <c r="W111" i="60"/>
  <c r="W108" i="60"/>
  <c r="AC107" i="60"/>
  <c r="Y105" i="60"/>
  <c r="AB114" i="60"/>
  <c r="T114" i="60"/>
  <c r="W113" i="60"/>
  <c r="L111" i="60"/>
  <c r="AC111" i="60" s="1"/>
  <c r="X110" i="60"/>
  <c r="J109" i="60"/>
  <c r="AD108" i="60"/>
  <c r="V108" i="60"/>
  <c r="AB106" i="60"/>
  <c r="T106" i="60"/>
  <c r="W105" i="60"/>
  <c r="Y110" i="60"/>
  <c r="J114" i="60"/>
  <c r="AD113" i="60"/>
  <c r="V113" i="60"/>
  <c r="AB111" i="60"/>
  <c r="W110" i="60"/>
  <c r="I109" i="60"/>
  <c r="L108" i="60"/>
  <c r="AC108" i="60" s="1"/>
  <c r="J106" i="60"/>
  <c r="AD105" i="60"/>
  <c r="V105" i="60"/>
  <c r="I114" i="60"/>
  <c r="L113" i="60"/>
  <c r="AC113" i="60" s="1"/>
  <c r="AD110" i="60"/>
  <c r="V110" i="60"/>
  <c r="AB108" i="60"/>
  <c r="T108" i="60"/>
  <c r="I106" i="60"/>
  <c r="AC105" i="60"/>
  <c r="L105" i="60"/>
  <c r="AB113" i="60"/>
  <c r="T113" i="60"/>
  <c r="L110" i="60"/>
  <c r="AC110" i="60" s="1"/>
  <c r="J108" i="60"/>
  <c r="T105" i="60"/>
  <c r="J113" i="60"/>
  <c r="AB110" i="60"/>
  <c r="T110" i="60"/>
  <c r="J105" i="60"/>
  <c r="J110" i="60"/>
  <c r="Y65" i="60"/>
  <c r="T81" i="60"/>
  <c r="Y81" i="60"/>
  <c r="X81" i="60"/>
  <c r="W81" i="60"/>
  <c r="L81" i="60"/>
  <c r="AC81" i="60" s="1"/>
  <c r="Y63" i="60"/>
  <c r="T76" i="60"/>
  <c r="L74" i="60"/>
  <c r="AC74" i="60" s="1"/>
  <c r="AD61" i="60"/>
  <c r="T59" i="60"/>
  <c r="AB84" i="60"/>
  <c r="Y78" i="60"/>
  <c r="AB52" i="60"/>
  <c r="W61" i="60"/>
  <c r="V78" i="60"/>
  <c r="X52" i="60"/>
  <c r="J68" i="60"/>
  <c r="Y84" i="60"/>
  <c r="L79" i="60"/>
  <c r="AC79" i="60" s="1"/>
  <c r="AD63" i="60"/>
  <c r="J84" i="60"/>
  <c r="Y75" i="60"/>
  <c r="Y74" i="60"/>
  <c r="AD64" i="60"/>
  <c r="AB61" i="60"/>
  <c r="V84" i="60"/>
  <c r="I82" i="60"/>
  <c r="AB80" i="60"/>
  <c r="J79" i="60"/>
  <c r="AD78" i="60"/>
  <c r="AD76" i="60"/>
  <c r="J76" i="60"/>
  <c r="AD75" i="60"/>
  <c r="I74" i="60"/>
  <c r="Y47" i="60"/>
  <c r="Y61" i="60"/>
  <c r="T84" i="60"/>
  <c r="AD79" i="60"/>
  <c r="I79" i="60"/>
  <c r="Y77" i="60"/>
  <c r="AB76" i="60"/>
  <c r="I76" i="60"/>
  <c r="AB54" i="60"/>
  <c r="X69" i="60"/>
  <c r="Y66" i="60"/>
  <c r="W64" i="60"/>
  <c r="V61" i="60"/>
  <c r="I84" i="60"/>
  <c r="W75" i="60"/>
  <c r="AC66" i="60"/>
  <c r="Y76" i="60"/>
  <c r="V75" i="60"/>
  <c r="Y79" i="60"/>
  <c r="W76" i="60"/>
  <c r="I75" i="60"/>
  <c r="X84" i="60"/>
  <c r="V79" i="60"/>
  <c r="V76" i="60"/>
  <c r="AB82" i="60"/>
  <c r="X83" i="60"/>
  <c r="J82" i="60"/>
  <c r="AD81" i="60"/>
  <c r="V81" i="60"/>
  <c r="AB79" i="60"/>
  <c r="T79" i="60"/>
  <c r="W78" i="60"/>
  <c r="I77" i="60"/>
  <c r="L76" i="60"/>
  <c r="AC76" i="60" s="1"/>
  <c r="X75" i="60"/>
  <c r="J74" i="60"/>
  <c r="Y82" i="60"/>
  <c r="L78" i="60"/>
  <c r="AC78" i="60" s="1"/>
  <c r="X77" i="60"/>
  <c r="AB78" i="60"/>
  <c r="T78" i="60"/>
  <c r="W77" i="60"/>
  <c r="L75" i="60"/>
  <c r="AC75" i="60" s="1"/>
  <c r="X74" i="60"/>
  <c r="L83" i="60"/>
  <c r="AC83" i="60" s="1"/>
  <c r="X82" i="60"/>
  <c r="AB83" i="60"/>
  <c r="T83" i="60"/>
  <c r="W82" i="60"/>
  <c r="X79" i="60"/>
  <c r="J78" i="60"/>
  <c r="AD77" i="60"/>
  <c r="V77" i="60"/>
  <c r="AB75" i="60"/>
  <c r="T75" i="60"/>
  <c r="W74" i="60"/>
  <c r="AD82" i="60"/>
  <c r="V82" i="60"/>
  <c r="I78" i="60"/>
  <c r="L77" i="60"/>
  <c r="AC77" i="60" s="1"/>
  <c r="AD74" i="60"/>
  <c r="V74" i="60"/>
  <c r="L82" i="60"/>
  <c r="AC82" i="60" s="1"/>
  <c r="AB77" i="60"/>
  <c r="T77" i="60"/>
  <c r="AB74" i="60"/>
  <c r="T51" i="60"/>
  <c r="AB48" i="60"/>
  <c r="AB69" i="60"/>
  <c r="V59" i="60"/>
  <c r="AD51" i="60"/>
  <c r="AB51" i="60"/>
  <c r="W69" i="60"/>
  <c r="V69" i="60"/>
  <c r="Y51" i="60"/>
  <c r="Y59" i="60"/>
  <c r="V23" i="60"/>
  <c r="W54" i="60"/>
  <c r="W51" i="60"/>
  <c r="X63" i="60"/>
  <c r="T61" i="60"/>
  <c r="X59" i="60"/>
  <c r="T54" i="60"/>
  <c r="V51" i="60"/>
  <c r="AD69" i="60"/>
  <c r="W59" i="60"/>
  <c r="Y54" i="60"/>
  <c r="T69" i="60"/>
  <c r="Y68" i="60"/>
  <c r="AC67" i="60"/>
  <c r="X65" i="60"/>
  <c r="Y64" i="60"/>
  <c r="V63" i="60"/>
  <c r="X61" i="60"/>
  <c r="I59" i="60"/>
  <c r="AD30" i="60"/>
  <c r="X54" i="60"/>
  <c r="X53" i="60"/>
  <c r="W68" i="60"/>
  <c r="AD67" i="60"/>
  <c r="T67" i="60"/>
  <c r="W65" i="60"/>
  <c r="X64" i="60"/>
  <c r="AD65" i="60"/>
  <c r="V65" i="60"/>
  <c r="AB60" i="60"/>
  <c r="V30" i="60"/>
  <c r="Y45" i="60"/>
  <c r="AC65" i="60"/>
  <c r="V64" i="60"/>
  <c r="AC30" i="60"/>
  <c r="AC46" i="60"/>
  <c r="X45" i="60"/>
  <c r="AB65" i="60"/>
  <c r="T65" i="60"/>
  <c r="AC64" i="60"/>
  <c r="J65" i="60"/>
  <c r="Y60" i="60"/>
  <c r="W60" i="60"/>
  <c r="AC69" i="60"/>
  <c r="X68" i="60"/>
  <c r="J67" i="60"/>
  <c r="AD66" i="60"/>
  <c r="V66" i="60"/>
  <c r="AB64" i="60"/>
  <c r="T64" i="60"/>
  <c r="W63" i="60"/>
  <c r="I62" i="60"/>
  <c r="AC61" i="60"/>
  <c r="X60" i="60"/>
  <c r="J69" i="60"/>
  <c r="AD68" i="60"/>
  <c r="V68" i="60"/>
  <c r="AB66" i="60"/>
  <c r="T66" i="60"/>
  <c r="AC63" i="60"/>
  <c r="X62" i="60"/>
  <c r="J61" i="60"/>
  <c r="AD60" i="60"/>
  <c r="V60" i="60"/>
  <c r="AC68" i="60"/>
  <c r="J66" i="60"/>
  <c r="AB63" i="60"/>
  <c r="T63" i="60"/>
  <c r="W62" i="60"/>
  <c r="AC60" i="60"/>
  <c r="AB68" i="60"/>
  <c r="T68" i="60"/>
  <c r="I66" i="60"/>
  <c r="J63" i="60"/>
  <c r="AD62" i="60"/>
  <c r="V62" i="60"/>
  <c r="T60" i="60"/>
  <c r="AC62" i="60"/>
  <c r="J60" i="60"/>
  <c r="Y62" i="60"/>
  <c r="X66" i="60"/>
  <c r="AB62" i="60"/>
  <c r="T62" i="60"/>
  <c r="V39" i="60"/>
  <c r="J52" i="60"/>
  <c r="J49" i="60"/>
  <c r="T48" i="60"/>
  <c r="I47" i="60"/>
  <c r="Y46" i="60"/>
  <c r="X46" i="60"/>
  <c r="W46" i="60"/>
  <c r="AD44" i="60"/>
  <c r="I37" i="60"/>
  <c r="T34" i="60"/>
  <c r="J29" i="60"/>
  <c r="V46" i="60"/>
  <c r="AB44" i="60"/>
  <c r="Y52" i="60"/>
  <c r="AD46" i="60"/>
  <c r="Y39" i="60"/>
  <c r="J33" i="60"/>
  <c r="T49" i="60"/>
  <c r="AD48" i="60"/>
  <c r="AC48" i="60"/>
  <c r="AB30" i="60"/>
  <c r="AD54" i="60"/>
  <c r="V54" i="60"/>
  <c r="AB46" i="60"/>
  <c r="T46" i="60"/>
  <c r="W45" i="60"/>
  <c r="Y44" i="60"/>
  <c r="Y30" i="60"/>
  <c r="AC54" i="60"/>
  <c r="T52" i="60"/>
  <c r="AC51" i="60"/>
  <c r="AB49" i="60"/>
  <c r="Y48" i="60"/>
  <c r="J46" i="60"/>
  <c r="AD45" i="60"/>
  <c r="V45" i="60"/>
  <c r="X44" i="60"/>
  <c r="AB33" i="60"/>
  <c r="X48" i="60"/>
  <c r="AC45" i="60"/>
  <c r="W44" i="60"/>
  <c r="J54" i="60"/>
  <c r="Y53" i="60"/>
  <c r="AD52" i="60"/>
  <c r="I52" i="60"/>
  <c r="J51" i="60"/>
  <c r="Y49" i="60"/>
  <c r="W48" i="60"/>
  <c r="AB45" i="60"/>
  <c r="J45" i="60"/>
  <c r="J44" i="60"/>
  <c r="T33" i="60"/>
  <c r="T30" i="60"/>
  <c r="AC49" i="60"/>
  <c r="V48" i="60"/>
  <c r="I45" i="60"/>
  <c r="I44" i="60"/>
  <c r="AD53" i="60"/>
  <c r="V53" i="60"/>
  <c r="W50" i="60"/>
  <c r="I49" i="60"/>
  <c r="X47" i="60"/>
  <c r="AC53" i="60"/>
  <c r="AD50" i="60"/>
  <c r="V50" i="60"/>
  <c r="W47" i="60"/>
  <c r="AB53" i="60"/>
  <c r="T53" i="60"/>
  <c r="W52" i="60"/>
  <c r="I51" i="60"/>
  <c r="AC50" i="60"/>
  <c r="X49" i="60"/>
  <c r="J48" i="60"/>
  <c r="AD47" i="60"/>
  <c r="V47" i="60"/>
  <c r="Y50" i="60"/>
  <c r="J53" i="60"/>
  <c r="V52" i="60"/>
  <c r="AB50" i="60"/>
  <c r="T50" i="60"/>
  <c r="W49" i="60"/>
  <c r="AC47" i="60"/>
  <c r="V44" i="60"/>
  <c r="W53" i="60"/>
  <c r="X50" i="60"/>
  <c r="J50" i="60"/>
  <c r="AD49" i="60"/>
  <c r="AB47" i="60"/>
  <c r="T47" i="60"/>
  <c r="AC44" i="60"/>
  <c r="AC39" i="60"/>
  <c r="I33" i="60"/>
  <c r="I29" i="60"/>
  <c r="Y33" i="60"/>
  <c r="I36" i="60"/>
  <c r="W33" i="60"/>
  <c r="V33" i="60"/>
  <c r="T31" i="60"/>
  <c r="AD33" i="60"/>
  <c r="AC33" i="60"/>
  <c r="I31" i="60"/>
  <c r="Y37" i="60"/>
  <c r="T39" i="60"/>
  <c r="X37" i="60"/>
  <c r="Y36" i="60"/>
  <c r="Y32" i="60"/>
  <c r="J30" i="60"/>
  <c r="AD39" i="60"/>
  <c r="I39" i="60"/>
  <c r="Y38" i="60"/>
  <c r="W37" i="60"/>
  <c r="W36" i="60"/>
  <c r="I32" i="60"/>
  <c r="AB31" i="60"/>
  <c r="I30" i="60"/>
  <c r="X38" i="60"/>
  <c r="V37" i="60"/>
  <c r="V36" i="60"/>
  <c r="Y29" i="60"/>
  <c r="AB39" i="60"/>
  <c r="W38" i="60"/>
  <c r="AD37" i="60"/>
  <c r="T37" i="60"/>
  <c r="AC36" i="60"/>
  <c r="AB34" i="60"/>
  <c r="Y31" i="60"/>
  <c r="X30" i="60"/>
  <c r="X29" i="60"/>
  <c r="AC38" i="60"/>
  <c r="AB37" i="60"/>
  <c r="J37" i="60"/>
  <c r="AD36" i="60"/>
  <c r="J36" i="60"/>
  <c r="Y35" i="60"/>
  <c r="AC31" i="60"/>
  <c r="W29" i="60"/>
  <c r="J39" i="60"/>
  <c r="AD38" i="60"/>
  <c r="V38" i="60"/>
  <c r="AB36" i="60"/>
  <c r="T36" i="60"/>
  <c r="W35" i="60"/>
  <c r="I34" i="60"/>
  <c r="X32" i="60"/>
  <c r="J31" i="60"/>
  <c r="V35" i="60"/>
  <c r="AB38" i="60"/>
  <c r="T38" i="60"/>
  <c r="AC35" i="60"/>
  <c r="X34" i="60"/>
  <c r="AD32" i="60"/>
  <c r="V32" i="60"/>
  <c r="AD35" i="60"/>
  <c r="X39" i="60"/>
  <c r="J38" i="60"/>
  <c r="AB35" i="60"/>
  <c r="T35" i="60"/>
  <c r="W34" i="60"/>
  <c r="AC32" i="60"/>
  <c r="X31" i="60"/>
  <c r="AD29" i="60"/>
  <c r="V29" i="60"/>
  <c r="Y34" i="60"/>
  <c r="W32" i="60"/>
  <c r="AC37" i="60"/>
  <c r="J35" i="60"/>
  <c r="AD34" i="60"/>
  <c r="V34" i="60"/>
  <c r="AB32" i="60"/>
  <c r="T32" i="60"/>
  <c r="W31" i="60"/>
  <c r="AC29" i="60"/>
  <c r="X35" i="60"/>
  <c r="AD31" i="60"/>
  <c r="AB29" i="60"/>
  <c r="L23" i="60"/>
  <c r="AC23" i="60" s="1"/>
  <c r="AD23" i="60"/>
  <c r="Y23" i="60"/>
  <c r="X23" i="60"/>
  <c r="W23" i="60"/>
  <c r="AB24" i="60"/>
  <c r="Y24" i="60"/>
  <c r="J23" i="60"/>
  <c r="T24" i="60"/>
  <c r="I23" i="60"/>
  <c r="J24" i="60"/>
  <c r="I24" i="60"/>
  <c r="AB23" i="60"/>
  <c r="X24" i="60"/>
  <c r="W24" i="60"/>
  <c r="AD24" i="60"/>
  <c r="V24" i="60"/>
  <c r="AM38" i="46"/>
  <c r="I38" i="46"/>
  <c r="AG37" i="46"/>
  <c r="AB38" i="46"/>
  <c r="AC37" i="46"/>
  <c r="E37" i="46"/>
  <c r="AN37" i="46" s="1"/>
  <c r="AC39" i="46"/>
  <c r="E39" i="46"/>
  <c r="AN39" i="46" s="1"/>
  <c r="AB37" i="46"/>
  <c r="AE36" i="46"/>
  <c r="I36" i="46"/>
  <c r="AE38" i="46"/>
  <c r="AC38" i="46"/>
  <c r="E38" i="46"/>
  <c r="AN38" i="46" s="1"/>
  <c r="AC36" i="46"/>
  <c r="E36" i="46"/>
  <c r="AN36" i="46" s="1"/>
  <c r="AI42" i="16"/>
  <c r="R9" i="46"/>
  <c r="BI268" i="60" l="1"/>
  <c r="BJ268" i="60" s="1"/>
  <c r="BK268" i="60" s="1"/>
  <c r="BL268" i="60" s="1"/>
  <c r="BM268" i="60" s="1"/>
  <c r="BN268" i="60" s="1"/>
  <c r="BO268" i="60" s="1"/>
  <c r="BP268" i="60" s="1"/>
  <c r="BQ268" i="60" s="1"/>
  <c r="BR268" i="60" s="1"/>
  <c r="BS268" i="60" s="1"/>
  <c r="BG268" i="60"/>
  <c r="BI253" i="60"/>
  <c r="BJ253" i="60" s="1"/>
  <c r="BK253" i="60" s="1"/>
  <c r="BL253" i="60" s="1"/>
  <c r="BM253" i="60" s="1"/>
  <c r="BN253" i="60" s="1"/>
  <c r="BO253" i="60" s="1"/>
  <c r="BP253" i="60" s="1"/>
  <c r="BQ253" i="60" s="1"/>
  <c r="BR253" i="60" s="1"/>
  <c r="BS253" i="60" s="1"/>
  <c r="BG253" i="60"/>
  <c r="X2" i="60" l="1"/>
  <c r="B43" i="62" l="1"/>
  <c r="B44" i="62"/>
  <c r="B4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H4" i="60"/>
  <c r="A37" i="46" l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B68" i="16" l="1"/>
  <c r="C68" i="16"/>
  <c r="E68" i="16"/>
  <c r="G68" i="16"/>
  <c r="I68" i="16"/>
  <c r="K68" i="16"/>
  <c r="O68" i="16"/>
  <c r="T68" i="16"/>
  <c r="V68" i="16"/>
  <c r="X68" i="16"/>
  <c r="Y68" i="16"/>
  <c r="Z68" i="16"/>
  <c r="AA68" i="16"/>
  <c r="AE68" i="16"/>
  <c r="AF68" i="16"/>
  <c r="AG68" i="16"/>
  <c r="B69" i="16"/>
  <c r="C69" i="16"/>
  <c r="E69" i="16"/>
  <c r="F70" i="16" s="1"/>
  <c r="G69" i="16"/>
  <c r="H70" i="16" s="1"/>
  <c r="I69" i="16"/>
  <c r="J70" i="16" s="1"/>
  <c r="K69" i="16"/>
  <c r="O69" i="16"/>
  <c r="P70" i="16" s="1"/>
  <c r="T69" i="16"/>
  <c r="U70" i="16" s="1"/>
  <c r="V69" i="16"/>
  <c r="W70" i="16" s="1"/>
  <c r="X69" i="16"/>
  <c r="Y69" i="16"/>
  <c r="Z69" i="16"/>
  <c r="AA69" i="16"/>
  <c r="AE69" i="16"/>
  <c r="AF69" i="16"/>
  <c r="AG69" i="16"/>
  <c r="B41" i="16"/>
  <c r="C41" i="16"/>
  <c r="E41" i="16"/>
  <c r="F42" i="16" s="1"/>
  <c r="G41" i="16"/>
  <c r="H42" i="16" s="1"/>
  <c r="I41" i="16"/>
  <c r="J42" i="16" s="1"/>
  <c r="K41" i="16"/>
  <c r="O41" i="16"/>
  <c r="P42" i="16" s="1"/>
  <c r="T41" i="16"/>
  <c r="U42" i="16" s="1"/>
  <c r="V41" i="16"/>
  <c r="W42" i="16" s="1"/>
  <c r="X41" i="16"/>
  <c r="Y41" i="16"/>
  <c r="Z41" i="16"/>
  <c r="AA41" i="16"/>
  <c r="AE41" i="16"/>
  <c r="AF41" i="16"/>
  <c r="AG41" i="16"/>
  <c r="B21" i="6"/>
  <c r="C21" i="6"/>
  <c r="D21" i="6" s="1"/>
  <c r="E21" i="6"/>
  <c r="G21" i="6"/>
  <c r="I21" i="6"/>
  <c r="K21" i="6"/>
  <c r="V21" i="6"/>
  <c r="X21" i="6"/>
  <c r="M21" i="6"/>
  <c r="Z21" i="6"/>
  <c r="AB21" i="6"/>
  <c r="AC21" i="6"/>
  <c r="AD21" i="6"/>
  <c r="B22" i="6"/>
  <c r="C22" i="6"/>
  <c r="D22" i="6" s="1"/>
  <c r="E22" i="6"/>
  <c r="G22" i="6"/>
  <c r="I22" i="6"/>
  <c r="K22" i="6"/>
  <c r="V22" i="6"/>
  <c r="X22" i="6"/>
  <c r="M22" i="6"/>
  <c r="Z22" i="6"/>
  <c r="AB22" i="6"/>
  <c r="AC22" i="6"/>
  <c r="AD22" i="6"/>
  <c r="B23" i="6"/>
  <c r="C23" i="6"/>
  <c r="D23" i="6" s="1"/>
  <c r="E23" i="6"/>
  <c r="G23" i="6"/>
  <c r="I23" i="6"/>
  <c r="K23" i="6"/>
  <c r="V23" i="6"/>
  <c r="X23" i="6"/>
  <c r="M23" i="6"/>
  <c r="Z23" i="6"/>
  <c r="AB23" i="6"/>
  <c r="AC23" i="6"/>
  <c r="AD23" i="6"/>
  <c r="AD20" i="6"/>
  <c r="AC20" i="6"/>
  <c r="AB20" i="6"/>
  <c r="Z20" i="6"/>
  <c r="M20" i="6"/>
  <c r="X20" i="6"/>
  <c r="V20" i="6"/>
  <c r="K20" i="6"/>
  <c r="I20" i="6"/>
  <c r="G20" i="6"/>
  <c r="E20" i="6"/>
  <c r="C20" i="6"/>
  <c r="D20" i="6" s="1"/>
  <c r="B20" i="6"/>
  <c r="B16" i="6"/>
  <c r="C16" i="6"/>
  <c r="D16" i="6" s="1"/>
  <c r="E16" i="6"/>
  <c r="G16" i="6"/>
  <c r="I16" i="6"/>
  <c r="K16" i="6"/>
  <c r="V16" i="6"/>
  <c r="X16" i="6"/>
  <c r="M16" i="6"/>
  <c r="Z16" i="6"/>
  <c r="AB16" i="6"/>
  <c r="AC16" i="6"/>
  <c r="AD16" i="6"/>
  <c r="B17" i="6"/>
  <c r="C17" i="6"/>
  <c r="D17" i="6" s="1"/>
  <c r="E17" i="6"/>
  <c r="G17" i="6"/>
  <c r="I17" i="6"/>
  <c r="K17" i="6"/>
  <c r="V17" i="6"/>
  <c r="X17" i="6"/>
  <c r="M17" i="6"/>
  <c r="Z17" i="6"/>
  <c r="AB17" i="6"/>
  <c r="AC17" i="6"/>
  <c r="AD17" i="6"/>
  <c r="B18" i="6"/>
  <c r="C18" i="6"/>
  <c r="D18" i="6" s="1"/>
  <c r="E18" i="6"/>
  <c r="G18" i="6"/>
  <c r="I18" i="6"/>
  <c r="K18" i="6"/>
  <c r="V18" i="6"/>
  <c r="X18" i="6"/>
  <c r="M18" i="6"/>
  <c r="Z18" i="6"/>
  <c r="AB18" i="6"/>
  <c r="AC18" i="6"/>
  <c r="AD18" i="6"/>
  <c r="AD15" i="6"/>
  <c r="AC15" i="6"/>
  <c r="AB15" i="6"/>
  <c r="Z15" i="6"/>
  <c r="M15" i="6"/>
  <c r="X15" i="6"/>
  <c r="V15" i="6"/>
  <c r="K15" i="6"/>
  <c r="I15" i="6"/>
  <c r="G15" i="6"/>
  <c r="E15" i="6"/>
  <c r="C15" i="6"/>
  <c r="D15" i="6" s="1"/>
  <c r="B15" i="6"/>
  <c r="B11" i="6"/>
  <c r="C11" i="6"/>
  <c r="D11" i="6" s="1"/>
  <c r="E11" i="6"/>
  <c r="G11" i="6"/>
  <c r="I11" i="6"/>
  <c r="K11" i="6"/>
  <c r="V11" i="6"/>
  <c r="X11" i="6"/>
  <c r="M11" i="6"/>
  <c r="Z11" i="6"/>
  <c r="AB11" i="6"/>
  <c r="AC11" i="6"/>
  <c r="AD11" i="6"/>
  <c r="B12" i="6"/>
  <c r="C12" i="6"/>
  <c r="D12" i="6" s="1"/>
  <c r="E12" i="6"/>
  <c r="G12" i="6"/>
  <c r="I12" i="6"/>
  <c r="K12" i="6"/>
  <c r="V12" i="6"/>
  <c r="X12" i="6"/>
  <c r="M12" i="6"/>
  <c r="Z12" i="6"/>
  <c r="AB12" i="6"/>
  <c r="AC12" i="6"/>
  <c r="AD12" i="6"/>
  <c r="B13" i="6"/>
  <c r="C13" i="6"/>
  <c r="D13" i="6" s="1"/>
  <c r="E13" i="6"/>
  <c r="G13" i="6"/>
  <c r="I13" i="6"/>
  <c r="K13" i="6"/>
  <c r="V13" i="6"/>
  <c r="X13" i="6"/>
  <c r="M13" i="6"/>
  <c r="Z13" i="6"/>
  <c r="AB13" i="6"/>
  <c r="AC13" i="6"/>
  <c r="AD13" i="6"/>
  <c r="AD10" i="6"/>
  <c r="AC10" i="6"/>
  <c r="AB10" i="6"/>
  <c r="Z10" i="6"/>
  <c r="M10" i="6"/>
  <c r="X10" i="6"/>
  <c r="V10" i="6"/>
  <c r="K10" i="6"/>
  <c r="I10" i="6"/>
  <c r="G10" i="6"/>
  <c r="E10" i="6"/>
  <c r="C10" i="6"/>
  <c r="D10" i="6" s="1"/>
  <c r="B10" i="6"/>
  <c r="H16" i="6" l="1"/>
  <c r="Y17" i="6"/>
  <c r="J13" i="6"/>
  <c r="F16" i="6"/>
  <c r="N16" i="6"/>
  <c r="J12" i="6"/>
  <c r="H12" i="6"/>
  <c r="Y16" i="6"/>
  <c r="AA13" i="6"/>
  <c r="AH16" i="6"/>
  <c r="F12" i="6"/>
  <c r="AA12" i="6"/>
  <c r="N12" i="6"/>
  <c r="AI41" i="16"/>
  <c r="U69" i="16"/>
  <c r="W18" i="6"/>
  <c r="AI13" i="6"/>
  <c r="AH13" i="6"/>
  <c r="J69" i="16"/>
  <c r="Y13" i="6"/>
  <c r="H69" i="16"/>
  <c r="J11" i="6"/>
  <c r="AH41" i="16"/>
  <c r="F69" i="16"/>
  <c r="AA17" i="6"/>
  <c r="J17" i="6"/>
  <c r="W12" i="6"/>
  <c r="Y18" i="6"/>
  <c r="AA16" i="6"/>
  <c r="AI21" i="6"/>
  <c r="AI22" i="6"/>
  <c r="H11" i="6"/>
  <c r="H18" i="6"/>
  <c r="Y12" i="6"/>
  <c r="N11" i="6"/>
  <c r="H17" i="6"/>
  <c r="AH69" i="16"/>
  <c r="AH12" i="6"/>
  <c r="N17" i="6"/>
  <c r="J16" i="6"/>
  <c r="P69" i="16"/>
  <c r="AI68" i="16"/>
  <c r="AI69" i="16"/>
  <c r="AH68" i="16"/>
  <c r="AI16" i="6"/>
  <c r="W69" i="16"/>
  <c r="AI11" i="6"/>
  <c r="AI17" i="6"/>
  <c r="W11" i="6"/>
  <c r="J18" i="6"/>
  <c r="AH11" i="6"/>
  <c r="F18" i="6"/>
  <c r="AH17" i="6"/>
  <c r="AI23" i="6"/>
  <c r="AA11" i="6"/>
  <c r="Y11" i="6"/>
  <c r="AH18" i="6"/>
  <c r="N18" i="6"/>
  <c r="AH23" i="6"/>
  <c r="AH22" i="6"/>
  <c r="AA18" i="6"/>
  <c r="AH21" i="6"/>
  <c r="AI18" i="6"/>
  <c r="N13" i="6"/>
  <c r="H13" i="6"/>
  <c r="W17" i="6"/>
  <c r="F17" i="6"/>
  <c r="F13" i="6"/>
  <c r="W13" i="6"/>
  <c r="F11" i="6"/>
  <c r="W16" i="6"/>
  <c r="AI12" i="6"/>
  <c r="B45" i="61" l="1"/>
  <c r="B46" i="61"/>
  <c r="B47" i="61"/>
  <c r="B48" i="61"/>
  <c r="B49" i="61"/>
  <c r="B50" i="61"/>
  <c r="B51" i="61"/>
  <c r="B52" i="61"/>
  <c r="B53" i="61"/>
  <c r="B54" i="61"/>
  <c r="B55" i="61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B223" i="60" l="1"/>
  <c r="B224" i="60"/>
  <c r="B225" i="60"/>
  <c r="B226" i="60"/>
  <c r="B227" i="60"/>
  <c r="B228" i="60"/>
  <c r="B229" i="60"/>
  <c r="B230" i="60"/>
  <c r="B231" i="60"/>
  <c r="B232" i="60"/>
  <c r="B208" i="60"/>
  <c r="B193" i="60"/>
  <c r="B194" i="60"/>
  <c r="B195" i="60"/>
  <c r="B196" i="60"/>
  <c r="B197" i="60"/>
  <c r="B198" i="60"/>
  <c r="B199" i="60"/>
  <c r="B178" i="60"/>
  <c r="B179" i="60"/>
  <c r="B180" i="60"/>
  <c r="B181" i="60"/>
  <c r="B182" i="60"/>
  <c r="B183" i="60"/>
  <c r="B184" i="60"/>
  <c r="B185" i="60"/>
  <c r="B186" i="60"/>
  <c r="B187" i="60"/>
  <c r="B163" i="60"/>
  <c r="B148" i="60"/>
  <c r="B133" i="60"/>
  <c r="B134" i="60"/>
  <c r="B135" i="60"/>
  <c r="B136" i="60"/>
  <c r="B137" i="60"/>
  <c r="B138" i="60"/>
  <c r="B139" i="60"/>
  <c r="B140" i="60"/>
  <c r="B141" i="60"/>
  <c r="B142" i="60"/>
  <c r="B118" i="60"/>
  <c r="B119" i="60"/>
  <c r="B120" i="60"/>
  <c r="B121" i="60"/>
  <c r="B122" i="60"/>
  <c r="B123" i="60"/>
  <c r="B124" i="60"/>
  <c r="B125" i="60"/>
  <c r="B103" i="60"/>
  <c r="B88" i="60"/>
  <c r="B89" i="60"/>
  <c r="B90" i="60"/>
  <c r="B91" i="60"/>
  <c r="B92" i="60"/>
  <c r="B93" i="60"/>
  <c r="B94" i="60"/>
  <c r="B95" i="60"/>
  <c r="B96" i="60"/>
  <c r="B97" i="60"/>
  <c r="B73" i="60"/>
  <c r="BI238" i="60"/>
  <c r="BJ238" i="60" s="1"/>
  <c r="BK238" i="60" s="1"/>
  <c r="BL238" i="60" s="1"/>
  <c r="BM238" i="60" s="1"/>
  <c r="BN238" i="60" s="1"/>
  <c r="BO238" i="60" s="1"/>
  <c r="BP238" i="60" s="1"/>
  <c r="BQ238" i="60" s="1"/>
  <c r="BR238" i="60" s="1"/>
  <c r="BS238" i="60" s="1"/>
  <c r="BG238" i="60"/>
  <c r="BI222" i="60"/>
  <c r="BJ222" i="60" s="1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G222" i="60"/>
  <c r="BI207" i="60"/>
  <c r="BJ207" i="60" s="1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G207" i="60"/>
  <c r="BI192" i="60"/>
  <c r="BJ192" i="60" s="1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G192" i="60"/>
  <c r="BI177" i="60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G177" i="60"/>
  <c r="BI162" i="60"/>
  <c r="BJ162" i="60" s="1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G162" i="60"/>
  <c r="BI147" i="60"/>
  <c r="BJ147" i="60" s="1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G147" i="60"/>
  <c r="BI132" i="60"/>
  <c r="BJ132" i="60" s="1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G132" i="60"/>
  <c r="BI117" i="60"/>
  <c r="BJ117" i="60" s="1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G117" i="60"/>
  <c r="BI102" i="60"/>
  <c r="BJ102" i="60" s="1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G102" i="60"/>
  <c r="BI87" i="60"/>
  <c r="BJ87" i="60" s="1"/>
  <c r="BK87" i="60" s="1"/>
  <c r="BL87" i="60" s="1"/>
  <c r="BM87" i="60" s="1"/>
  <c r="BN87" i="60" s="1"/>
  <c r="BO87" i="60" s="1"/>
  <c r="BP87" i="60" s="1"/>
  <c r="BQ87" i="60" s="1"/>
  <c r="BR87" i="60" s="1"/>
  <c r="BS87" i="60" s="1"/>
  <c r="BG87" i="60"/>
  <c r="B58" i="60"/>
  <c r="BI72" i="60"/>
  <c r="BJ72" i="60" s="1"/>
  <c r="BK72" i="60" s="1"/>
  <c r="BL72" i="60" s="1"/>
  <c r="BM72" i="60" s="1"/>
  <c r="BN72" i="60" s="1"/>
  <c r="BO72" i="60" s="1"/>
  <c r="BP72" i="60" s="1"/>
  <c r="BQ72" i="60" s="1"/>
  <c r="BR72" i="60" s="1"/>
  <c r="BS72" i="60" s="1"/>
  <c r="BG72" i="60"/>
  <c r="B43" i="60"/>
  <c r="J2" i="46" l="1"/>
  <c r="B39" i="16" l="1"/>
  <c r="C39" i="16"/>
  <c r="E39" i="16"/>
  <c r="G39" i="16"/>
  <c r="I39" i="16"/>
  <c r="K39" i="16"/>
  <c r="O39" i="16"/>
  <c r="T39" i="16"/>
  <c r="V39" i="16"/>
  <c r="X39" i="16"/>
  <c r="Y39" i="16"/>
  <c r="Z39" i="16"/>
  <c r="AA39" i="16"/>
  <c r="AE39" i="16"/>
  <c r="AF39" i="16"/>
  <c r="AG39" i="16"/>
  <c r="B40" i="16"/>
  <c r="C40" i="16"/>
  <c r="E40" i="16"/>
  <c r="F41" i="16" s="1"/>
  <c r="G40" i="16"/>
  <c r="H41" i="16" s="1"/>
  <c r="I40" i="16"/>
  <c r="J41" i="16" s="1"/>
  <c r="K40" i="16"/>
  <c r="O40" i="16"/>
  <c r="P41" i="16" s="1"/>
  <c r="T40" i="16"/>
  <c r="U41" i="16" s="1"/>
  <c r="V40" i="16"/>
  <c r="W41" i="16" s="1"/>
  <c r="X40" i="16"/>
  <c r="Y40" i="16"/>
  <c r="Z40" i="16"/>
  <c r="AA40" i="16"/>
  <c r="AE40" i="16"/>
  <c r="AF40" i="16"/>
  <c r="AG40" i="16"/>
  <c r="B66" i="16"/>
  <c r="C66" i="16"/>
  <c r="E66" i="16"/>
  <c r="G66" i="16"/>
  <c r="I66" i="16"/>
  <c r="K66" i="16"/>
  <c r="O66" i="16"/>
  <c r="T66" i="16"/>
  <c r="V66" i="16"/>
  <c r="X66" i="16"/>
  <c r="Y66" i="16"/>
  <c r="Z66" i="16"/>
  <c r="AA66" i="16"/>
  <c r="AE66" i="16"/>
  <c r="AF66" i="16"/>
  <c r="AG66" i="16"/>
  <c r="B67" i="16"/>
  <c r="C67" i="16"/>
  <c r="E67" i="16"/>
  <c r="F68" i="16" s="1"/>
  <c r="G67" i="16"/>
  <c r="H68" i="16" s="1"/>
  <c r="I67" i="16"/>
  <c r="J68" i="16" s="1"/>
  <c r="K67" i="16"/>
  <c r="O67" i="16"/>
  <c r="P68" i="16" s="1"/>
  <c r="T67" i="16"/>
  <c r="U68" i="16" s="1"/>
  <c r="V67" i="16"/>
  <c r="W68" i="16" s="1"/>
  <c r="X67" i="16"/>
  <c r="Y67" i="16"/>
  <c r="Z67" i="16"/>
  <c r="AA67" i="16"/>
  <c r="AE67" i="16"/>
  <c r="AF67" i="16"/>
  <c r="AG67" i="16"/>
  <c r="Y22" i="64"/>
  <c r="X93" i="64"/>
  <c r="W271" i="64"/>
  <c r="C33" i="2" l="1"/>
  <c r="X159" i="64"/>
  <c r="X123" i="64"/>
  <c r="Y50" i="64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J40" i="16"/>
  <c r="AH39" i="16"/>
  <c r="F40" i="16"/>
  <c r="W40" i="16"/>
  <c r="AI39" i="16"/>
  <c r="P40" i="16"/>
  <c r="W67" i="16"/>
  <c r="J67" i="16"/>
  <c r="U40" i="16"/>
  <c r="H67" i="16"/>
  <c r="P67" i="16"/>
  <c r="AI66" i="16"/>
  <c r="AI67" i="16"/>
  <c r="AH40" i="16"/>
  <c r="H40" i="16"/>
  <c r="AH67" i="16"/>
  <c r="F67" i="16"/>
  <c r="AI40" i="16"/>
  <c r="U67" i="16"/>
  <c r="AO8" i="2"/>
  <c r="AH66" i="16"/>
  <c r="F51" i="1"/>
  <c r="AD51" i="1" s="1"/>
  <c r="F52" i="1"/>
  <c r="AD52" i="1" s="1"/>
  <c r="F53" i="1"/>
  <c r="AD53" i="1" s="1"/>
  <c r="F54" i="1"/>
  <c r="AD54" i="1" s="1"/>
  <c r="F55" i="1"/>
  <c r="AD55" i="1" s="1"/>
  <c r="F56" i="1"/>
  <c r="AD56" i="1" s="1"/>
  <c r="F57" i="1"/>
  <c r="AD57" i="1" s="1"/>
  <c r="F58" i="1"/>
  <c r="AD58" i="1" s="1"/>
  <c r="F59" i="1"/>
  <c r="AD59" i="1" s="1"/>
  <c r="F60" i="1"/>
  <c r="AD60" i="1" s="1"/>
  <c r="F61" i="1"/>
  <c r="AD61" i="1" s="1"/>
  <c r="AF57" i="1" l="1"/>
  <c r="AE57" i="1"/>
  <c r="AF55" i="1"/>
  <c r="AE55" i="1"/>
  <c r="AF56" i="1"/>
  <c r="AE56" i="1"/>
  <c r="AE54" i="1"/>
  <c r="AF54" i="1"/>
  <c r="AE61" i="1"/>
  <c r="AF61" i="1"/>
  <c r="AE53" i="1"/>
  <c r="AF53" i="1"/>
  <c r="AE60" i="1"/>
  <c r="AF60" i="1"/>
  <c r="AE52" i="1"/>
  <c r="AF52" i="1"/>
  <c r="N58" i="1"/>
  <c r="U58" i="1" s="1"/>
  <c r="AE58" i="1"/>
  <c r="AF58" i="1"/>
  <c r="AE59" i="1"/>
  <c r="AF59" i="1"/>
  <c r="AE51" i="1"/>
  <c r="AF51" i="1"/>
  <c r="H57" i="1"/>
  <c r="N57" i="1"/>
  <c r="H56" i="1"/>
  <c r="N56" i="1"/>
  <c r="X59" i="1"/>
  <c r="N59" i="1"/>
  <c r="J54" i="1"/>
  <c r="N54" i="1"/>
  <c r="I61" i="1"/>
  <c r="N61" i="1"/>
  <c r="X53" i="1"/>
  <c r="N53" i="1"/>
  <c r="J51" i="1"/>
  <c r="N51" i="1"/>
  <c r="J55" i="1"/>
  <c r="N55" i="1"/>
  <c r="V60" i="1"/>
  <c r="N60" i="1"/>
  <c r="V52" i="1"/>
  <c r="N52" i="1"/>
  <c r="Y53" i="1"/>
  <c r="AA61" i="1"/>
  <c r="Z61" i="1"/>
  <c r="P53" i="1"/>
  <c r="X61" i="1"/>
  <c r="J53" i="1"/>
  <c r="W61" i="1"/>
  <c r="Q61" i="1"/>
  <c r="P61" i="1"/>
  <c r="AA60" i="1"/>
  <c r="X60" i="1"/>
  <c r="J60" i="1"/>
  <c r="G61" i="1"/>
  <c r="AA57" i="1"/>
  <c r="H60" i="1"/>
  <c r="AA59" i="1"/>
  <c r="Y57" i="1"/>
  <c r="V59" i="1"/>
  <c r="V57" i="1"/>
  <c r="AA55" i="1"/>
  <c r="M61" i="1"/>
  <c r="H61" i="1"/>
  <c r="J59" i="1"/>
  <c r="P57" i="1"/>
  <c r="X55" i="1"/>
  <c r="X57" i="1"/>
  <c r="J57" i="1"/>
  <c r="V55" i="1"/>
  <c r="AA51" i="1"/>
  <c r="AB61" i="1"/>
  <c r="Y61" i="1"/>
  <c r="L61" i="1"/>
  <c r="J61" i="1"/>
  <c r="AB57" i="1"/>
  <c r="L57" i="1"/>
  <c r="X56" i="1"/>
  <c r="X51" i="1"/>
  <c r="V56" i="1"/>
  <c r="X52" i="1"/>
  <c r="J56" i="1"/>
  <c r="AB53" i="1"/>
  <c r="L53" i="1"/>
  <c r="H53" i="1"/>
  <c r="V51" i="1"/>
  <c r="V61" i="1"/>
  <c r="AA56" i="1"/>
  <c r="AA53" i="1"/>
  <c r="V53" i="1"/>
  <c r="J52" i="1"/>
  <c r="J58" i="1"/>
  <c r="AA52" i="1"/>
  <c r="H52" i="1"/>
  <c r="AB60" i="1"/>
  <c r="Y60" i="1"/>
  <c r="L60" i="1"/>
  <c r="P60" i="1"/>
  <c r="H59" i="1"/>
  <c r="AA58" i="1"/>
  <c r="X58" i="1"/>
  <c r="V58" i="1"/>
  <c r="AB56" i="1"/>
  <c r="Y56" i="1"/>
  <c r="L56" i="1"/>
  <c r="P56" i="1"/>
  <c r="H55" i="1"/>
  <c r="AA54" i="1"/>
  <c r="X54" i="1"/>
  <c r="V54" i="1"/>
  <c r="AB52" i="1"/>
  <c r="Y52" i="1"/>
  <c r="L52" i="1"/>
  <c r="P52" i="1"/>
  <c r="H51" i="1"/>
  <c r="AB59" i="1"/>
  <c r="Y59" i="1"/>
  <c r="L59" i="1"/>
  <c r="P59" i="1"/>
  <c r="H58" i="1"/>
  <c r="AB55" i="1"/>
  <c r="Y55" i="1"/>
  <c r="L55" i="1"/>
  <c r="P55" i="1"/>
  <c r="H54" i="1"/>
  <c r="AB51" i="1"/>
  <c r="Y51" i="1"/>
  <c r="L51" i="1"/>
  <c r="P51" i="1"/>
  <c r="AB58" i="1"/>
  <c r="Y58" i="1"/>
  <c r="L58" i="1"/>
  <c r="P58" i="1"/>
  <c r="AB54" i="1"/>
  <c r="Y54" i="1"/>
  <c r="L54" i="1"/>
  <c r="P54" i="1"/>
  <c r="S58" i="1" l="1"/>
  <c r="S51" i="1"/>
  <c r="U51" i="1"/>
  <c r="S52" i="1"/>
  <c r="U52" i="1"/>
  <c r="S53" i="1"/>
  <c r="U53" i="1"/>
  <c r="S56" i="1"/>
  <c r="U56" i="1"/>
  <c r="S60" i="1"/>
  <c r="U60" i="1"/>
  <c r="S61" i="1"/>
  <c r="U61" i="1"/>
  <c r="S57" i="1"/>
  <c r="U57" i="1"/>
  <c r="S59" i="1"/>
  <c r="U59" i="1"/>
  <c r="S55" i="1"/>
  <c r="U55" i="1"/>
  <c r="U54" i="1"/>
  <c r="S54" i="1"/>
  <c r="E76" i="6"/>
  <c r="G76" i="6"/>
  <c r="I76" i="6"/>
  <c r="K76" i="6"/>
  <c r="V76" i="6"/>
  <c r="X76" i="6"/>
  <c r="M76" i="6"/>
  <c r="Z76" i="6"/>
  <c r="AB76" i="6"/>
  <c r="AC76" i="6"/>
  <c r="AD76" i="6"/>
  <c r="E77" i="6"/>
  <c r="G77" i="6"/>
  <c r="I77" i="6"/>
  <c r="K77" i="6"/>
  <c r="V77" i="6"/>
  <c r="X77" i="6"/>
  <c r="M77" i="6"/>
  <c r="Z77" i="6"/>
  <c r="AB77" i="6"/>
  <c r="AC77" i="6"/>
  <c r="AD77" i="6"/>
  <c r="E78" i="6"/>
  <c r="G78" i="6"/>
  <c r="I78" i="6"/>
  <c r="K78" i="6"/>
  <c r="V78" i="6"/>
  <c r="X78" i="6"/>
  <c r="M78" i="6"/>
  <c r="Z78" i="6"/>
  <c r="AB78" i="6"/>
  <c r="AC78" i="6"/>
  <c r="AD78" i="6"/>
  <c r="E80" i="6"/>
  <c r="G80" i="6"/>
  <c r="I80" i="6"/>
  <c r="K80" i="6"/>
  <c r="V80" i="6"/>
  <c r="X80" i="6"/>
  <c r="M80" i="6"/>
  <c r="Z80" i="6"/>
  <c r="AB80" i="6"/>
  <c r="AC80" i="6"/>
  <c r="AD80" i="6"/>
  <c r="E81" i="6"/>
  <c r="G81" i="6"/>
  <c r="I81" i="6"/>
  <c r="K81" i="6"/>
  <c r="V81" i="6"/>
  <c r="X81" i="6"/>
  <c r="M81" i="6"/>
  <c r="Z81" i="6"/>
  <c r="AB81" i="6"/>
  <c r="AC81" i="6"/>
  <c r="AD81" i="6"/>
  <c r="E82" i="6"/>
  <c r="G82" i="6"/>
  <c r="I82" i="6"/>
  <c r="K82" i="6"/>
  <c r="V82" i="6"/>
  <c r="X82" i="6"/>
  <c r="M82" i="6"/>
  <c r="Z82" i="6"/>
  <c r="AB82" i="6"/>
  <c r="AC82" i="6"/>
  <c r="AD82" i="6"/>
  <c r="E83" i="6"/>
  <c r="G83" i="6"/>
  <c r="I83" i="6"/>
  <c r="K83" i="6"/>
  <c r="V83" i="6"/>
  <c r="X83" i="6"/>
  <c r="M83" i="6"/>
  <c r="Z83" i="6"/>
  <c r="AB83" i="6"/>
  <c r="AC83" i="6"/>
  <c r="AD83" i="6"/>
  <c r="E85" i="6"/>
  <c r="G85" i="6"/>
  <c r="I85" i="6"/>
  <c r="K85" i="6"/>
  <c r="V85" i="6"/>
  <c r="X85" i="6"/>
  <c r="M85" i="6"/>
  <c r="Z85" i="6"/>
  <c r="AB85" i="6"/>
  <c r="AC85" i="6"/>
  <c r="AD85" i="6"/>
  <c r="E86" i="6"/>
  <c r="G86" i="6"/>
  <c r="I86" i="6"/>
  <c r="K86" i="6"/>
  <c r="V86" i="6"/>
  <c r="X86" i="6"/>
  <c r="M86" i="6"/>
  <c r="Z86" i="6"/>
  <c r="AB86" i="6"/>
  <c r="AC86" i="6"/>
  <c r="AD86" i="6"/>
  <c r="E87" i="6"/>
  <c r="G87" i="6"/>
  <c r="I87" i="6"/>
  <c r="K87" i="6"/>
  <c r="V87" i="6"/>
  <c r="X87" i="6"/>
  <c r="M87" i="6"/>
  <c r="Z87" i="6"/>
  <c r="AB87" i="6"/>
  <c r="AC87" i="6"/>
  <c r="AD87" i="6"/>
  <c r="E88" i="6"/>
  <c r="G88" i="6"/>
  <c r="I88" i="6"/>
  <c r="K88" i="6"/>
  <c r="V88" i="6"/>
  <c r="X88" i="6"/>
  <c r="M88" i="6"/>
  <c r="Z88" i="6"/>
  <c r="AB88" i="6"/>
  <c r="AC88" i="6"/>
  <c r="AD88" i="6"/>
  <c r="E90" i="6"/>
  <c r="G90" i="6"/>
  <c r="I90" i="6"/>
  <c r="K90" i="6"/>
  <c r="V90" i="6"/>
  <c r="X90" i="6"/>
  <c r="M90" i="6"/>
  <c r="Z90" i="6"/>
  <c r="AB90" i="6"/>
  <c r="AC90" i="6"/>
  <c r="AD90" i="6"/>
  <c r="E91" i="6"/>
  <c r="G91" i="6"/>
  <c r="I91" i="6"/>
  <c r="K91" i="6"/>
  <c r="V91" i="6"/>
  <c r="X91" i="6"/>
  <c r="M91" i="6"/>
  <c r="Z91" i="6"/>
  <c r="AB91" i="6"/>
  <c r="AC91" i="6"/>
  <c r="AD91" i="6"/>
  <c r="E92" i="6"/>
  <c r="G92" i="6"/>
  <c r="I92" i="6"/>
  <c r="K92" i="6"/>
  <c r="V92" i="6"/>
  <c r="X92" i="6"/>
  <c r="M92" i="6"/>
  <c r="Z92" i="6"/>
  <c r="AB92" i="6"/>
  <c r="AC92" i="6"/>
  <c r="AD92" i="6"/>
  <c r="E93" i="6"/>
  <c r="G93" i="6"/>
  <c r="I93" i="6"/>
  <c r="K93" i="6"/>
  <c r="V93" i="6"/>
  <c r="X93" i="6"/>
  <c r="M93" i="6"/>
  <c r="Z93" i="6"/>
  <c r="AB93" i="6"/>
  <c r="AC93" i="6"/>
  <c r="AD93" i="6"/>
  <c r="E95" i="6"/>
  <c r="G95" i="6"/>
  <c r="I95" i="6"/>
  <c r="K95" i="6"/>
  <c r="V95" i="6"/>
  <c r="X95" i="6"/>
  <c r="M95" i="6"/>
  <c r="Z95" i="6"/>
  <c r="AB95" i="6"/>
  <c r="AC95" i="6"/>
  <c r="AD95" i="6"/>
  <c r="E96" i="6"/>
  <c r="G96" i="6"/>
  <c r="I96" i="6"/>
  <c r="K96" i="6"/>
  <c r="V96" i="6"/>
  <c r="X96" i="6"/>
  <c r="M96" i="6"/>
  <c r="Z96" i="6"/>
  <c r="AB96" i="6"/>
  <c r="AC96" i="6"/>
  <c r="AD96" i="6"/>
  <c r="E97" i="6"/>
  <c r="G97" i="6"/>
  <c r="I97" i="6"/>
  <c r="K97" i="6"/>
  <c r="V97" i="6"/>
  <c r="X97" i="6"/>
  <c r="M97" i="6"/>
  <c r="Z97" i="6"/>
  <c r="AB97" i="6"/>
  <c r="AC97" i="6"/>
  <c r="AD97" i="6"/>
  <c r="E98" i="6"/>
  <c r="G98" i="6"/>
  <c r="I98" i="6"/>
  <c r="K98" i="6"/>
  <c r="V98" i="6"/>
  <c r="X98" i="6"/>
  <c r="M98" i="6"/>
  <c r="Z98" i="6"/>
  <c r="AB98" i="6"/>
  <c r="AC98" i="6"/>
  <c r="AD98" i="6"/>
  <c r="E100" i="6"/>
  <c r="G100" i="6"/>
  <c r="I100" i="6"/>
  <c r="K100" i="6"/>
  <c r="V100" i="6"/>
  <c r="X100" i="6"/>
  <c r="M100" i="6"/>
  <c r="Z100" i="6"/>
  <c r="AB100" i="6"/>
  <c r="AC100" i="6"/>
  <c r="AD100" i="6"/>
  <c r="E101" i="6"/>
  <c r="G101" i="6"/>
  <c r="I101" i="6"/>
  <c r="K101" i="6"/>
  <c r="V101" i="6"/>
  <c r="X101" i="6"/>
  <c r="M101" i="6"/>
  <c r="Z101" i="6"/>
  <c r="AB101" i="6"/>
  <c r="AC101" i="6"/>
  <c r="AD101" i="6"/>
  <c r="E102" i="6"/>
  <c r="G102" i="6"/>
  <c r="I102" i="6"/>
  <c r="K102" i="6"/>
  <c r="V102" i="6"/>
  <c r="X102" i="6"/>
  <c r="M102" i="6"/>
  <c r="Z102" i="6"/>
  <c r="AB102" i="6"/>
  <c r="AC102" i="6"/>
  <c r="AD102" i="6"/>
  <c r="E103" i="6"/>
  <c r="G103" i="6"/>
  <c r="I103" i="6"/>
  <c r="K103" i="6"/>
  <c r="V103" i="6"/>
  <c r="X103" i="6"/>
  <c r="M103" i="6"/>
  <c r="Z103" i="6"/>
  <c r="AB103" i="6"/>
  <c r="AC103" i="6"/>
  <c r="AD103" i="6"/>
  <c r="E105" i="6"/>
  <c r="G105" i="6"/>
  <c r="I105" i="6"/>
  <c r="K105" i="6"/>
  <c r="V105" i="6"/>
  <c r="X105" i="6"/>
  <c r="M105" i="6"/>
  <c r="Z105" i="6"/>
  <c r="AB105" i="6"/>
  <c r="AC105" i="6"/>
  <c r="AD105" i="6"/>
  <c r="E106" i="6"/>
  <c r="G106" i="6"/>
  <c r="I106" i="6"/>
  <c r="K106" i="6"/>
  <c r="V106" i="6"/>
  <c r="X106" i="6"/>
  <c r="M106" i="6"/>
  <c r="Z106" i="6"/>
  <c r="AB106" i="6"/>
  <c r="AC106" i="6"/>
  <c r="AD106" i="6"/>
  <c r="E107" i="6"/>
  <c r="G107" i="6"/>
  <c r="I107" i="6"/>
  <c r="K107" i="6"/>
  <c r="V107" i="6"/>
  <c r="X107" i="6"/>
  <c r="M107" i="6"/>
  <c r="Z107" i="6"/>
  <c r="AB107" i="6"/>
  <c r="AC107" i="6"/>
  <c r="AD107" i="6"/>
  <c r="E108" i="6"/>
  <c r="G108" i="6"/>
  <c r="I108" i="6"/>
  <c r="K108" i="6"/>
  <c r="V108" i="6"/>
  <c r="X108" i="6"/>
  <c r="M108" i="6"/>
  <c r="Z108" i="6"/>
  <c r="AB108" i="6"/>
  <c r="AC108" i="6"/>
  <c r="AD108" i="6"/>
  <c r="E110" i="6"/>
  <c r="G110" i="6"/>
  <c r="I110" i="6"/>
  <c r="K110" i="6"/>
  <c r="V110" i="6"/>
  <c r="X110" i="6"/>
  <c r="M110" i="6"/>
  <c r="Z110" i="6"/>
  <c r="AB110" i="6"/>
  <c r="AC110" i="6"/>
  <c r="AD110" i="6"/>
  <c r="E111" i="6"/>
  <c r="G111" i="6"/>
  <c r="I111" i="6"/>
  <c r="K111" i="6"/>
  <c r="V111" i="6"/>
  <c r="X111" i="6"/>
  <c r="M111" i="6"/>
  <c r="Z111" i="6"/>
  <c r="AB111" i="6"/>
  <c r="AC111" i="6"/>
  <c r="AD111" i="6"/>
  <c r="E112" i="6"/>
  <c r="G112" i="6"/>
  <c r="I112" i="6"/>
  <c r="K112" i="6"/>
  <c r="V112" i="6"/>
  <c r="X112" i="6"/>
  <c r="M112" i="6"/>
  <c r="Z112" i="6"/>
  <c r="AB112" i="6"/>
  <c r="AC112" i="6"/>
  <c r="AD112" i="6"/>
  <c r="E113" i="6"/>
  <c r="G113" i="6"/>
  <c r="I113" i="6"/>
  <c r="K113" i="6"/>
  <c r="V113" i="6"/>
  <c r="X113" i="6"/>
  <c r="M113" i="6"/>
  <c r="Z113" i="6"/>
  <c r="AB113" i="6"/>
  <c r="AC113" i="6"/>
  <c r="AD113" i="6"/>
  <c r="E115" i="6"/>
  <c r="G115" i="6"/>
  <c r="I115" i="6"/>
  <c r="K115" i="6"/>
  <c r="V115" i="6"/>
  <c r="X115" i="6"/>
  <c r="M115" i="6"/>
  <c r="Z115" i="6"/>
  <c r="AB115" i="6"/>
  <c r="AC115" i="6"/>
  <c r="AD115" i="6"/>
  <c r="E116" i="6"/>
  <c r="G116" i="6"/>
  <c r="I116" i="6"/>
  <c r="K116" i="6"/>
  <c r="V116" i="6"/>
  <c r="X116" i="6"/>
  <c r="M116" i="6"/>
  <c r="Z116" i="6"/>
  <c r="AB116" i="6"/>
  <c r="AC116" i="6"/>
  <c r="AD116" i="6"/>
  <c r="E117" i="6"/>
  <c r="G117" i="6"/>
  <c r="I117" i="6"/>
  <c r="K117" i="6"/>
  <c r="V117" i="6"/>
  <c r="X117" i="6"/>
  <c r="M117" i="6"/>
  <c r="Z117" i="6"/>
  <c r="AB117" i="6"/>
  <c r="AC117" i="6"/>
  <c r="AD117" i="6"/>
  <c r="E118" i="6"/>
  <c r="G118" i="6"/>
  <c r="I118" i="6"/>
  <c r="K118" i="6"/>
  <c r="V118" i="6"/>
  <c r="X118" i="6"/>
  <c r="M118" i="6"/>
  <c r="Z118" i="6"/>
  <c r="AB118" i="6"/>
  <c r="AC118" i="6"/>
  <c r="AD118" i="6"/>
  <c r="E120" i="6"/>
  <c r="G120" i="6"/>
  <c r="I120" i="6"/>
  <c r="K120" i="6"/>
  <c r="V120" i="6"/>
  <c r="X120" i="6"/>
  <c r="M120" i="6"/>
  <c r="Z120" i="6"/>
  <c r="AB120" i="6"/>
  <c r="AC120" i="6"/>
  <c r="AD120" i="6"/>
  <c r="E121" i="6"/>
  <c r="G121" i="6"/>
  <c r="I121" i="6"/>
  <c r="K121" i="6"/>
  <c r="V121" i="6"/>
  <c r="X121" i="6"/>
  <c r="M121" i="6"/>
  <c r="Z121" i="6"/>
  <c r="AB121" i="6"/>
  <c r="AC121" i="6"/>
  <c r="AD121" i="6"/>
  <c r="E122" i="6"/>
  <c r="G122" i="6"/>
  <c r="I122" i="6"/>
  <c r="K122" i="6"/>
  <c r="V122" i="6"/>
  <c r="X122" i="6"/>
  <c r="M122" i="6"/>
  <c r="Z122" i="6"/>
  <c r="AB122" i="6"/>
  <c r="AC122" i="6"/>
  <c r="AD122" i="6"/>
  <c r="E123" i="6"/>
  <c r="G123" i="6"/>
  <c r="I123" i="6"/>
  <c r="K123" i="6"/>
  <c r="V123" i="6"/>
  <c r="X123" i="6"/>
  <c r="M123" i="6"/>
  <c r="Z123" i="6"/>
  <c r="AB123" i="6"/>
  <c r="AC123" i="6"/>
  <c r="AD123" i="6"/>
  <c r="E125" i="6"/>
  <c r="G125" i="6"/>
  <c r="I125" i="6"/>
  <c r="K125" i="6"/>
  <c r="V125" i="6"/>
  <c r="X125" i="6"/>
  <c r="M125" i="6"/>
  <c r="Z125" i="6"/>
  <c r="AB125" i="6"/>
  <c r="AC125" i="6"/>
  <c r="AD125" i="6"/>
  <c r="E126" i="6"/>
  <c r="G126" i="6"/>
  <c r="I126" i="6"/>
  <c r="K126" i="6"/>
  <c r="V126" i="6"/>
  <c r="X126" i="6"/>
  <c r="M126" i="6"/>
  <c r="Z126" i="6"/>
  <c r="AB126" i="6"/>
  <c r="AC126" i="6"/>
  <c r="AD126" i="6"/>
  <c r="E127" i="6"/>
  <c r="G127" i="6"/>
  <c r="I127" i="6"/>
  <c r="K127" i="6"/>
  <c r="V127" i="6"/>
  <c r="X127" i="6"/>
  <c r="M127" i="6"/>
  <c r="Z127" i="6"/>
  <c r="AB127" i="6"/>
  <c r="AC127" i="6"/>
  <c r="AD127" i="6"/>
  <c r="E128" i="6"/>
  <c r="G128" i="6"/>
  <c r="I128" i="6"/>
  <c r="K128" i="6"/>
  <c r="V128" i="6"/>
  <c r="X128" i="6"/>
  <c r="M128" i="6"/>
  <c r="Z128" i="6"/>
  <c r="AB128" i="6"/>
  <c r="AC128" i="6"/>
  <c r="AD128" i="6"/>
  <c r="E130" i="6"/>
  <c r="G130" i="6"/>
  <c r="I130" i="6"/>
  <c r="K130" i="6"/>
  <c r="V130" i="6"/>
  <c r="X130" i="6"/>
  <c r="M130" i="6"/>
  <c r="Z130" i="6"/>
  <c r="AB130" i="6"/>
  <c r="AC130" i="6"/>
  <c r="AD130" i="6"/>
  <c r="E131" i="6"/>
  <c r="G131" i="6"/>
  <c r="I131" i="6"/>
  <c r="K131" i="6"/>
  <c r="V131" i="6"/>
  <c r="X131" i="6"/>
  <c r="M131" i="6"/>
  <c r="Z131" i="6"/>
  <c r="AB131" i="6"/>
  <c r="AC131" i="6"/>
  <c r="AD131" i="6"/>
  <c r="E132" i="6"/>
  <c r="G132" i="6"/>
  <c r="I132" i="6"/>
  <c r="K132" i="6"/>
  <c r="V132" i="6"/>
  <c r="X132" i="6"/>
  <c r="M132" i="6"/>
  <c r="Z132" i="6"/>
  <c r="AB132" i="6"/>
  <c r="AC132" i="6"/>
  <c r="AD132" i="6"/>
  <c r="E133" i="6"/>
  <c r="G133" i="6"/>
  <c r="I133" i="6"/>
  <c r="K133" i="6"/>
  <c r="V133" i="6"/>
  <c r="X133" i="6"/>
  <c r="M133" i="6"/>
  <c r="Z133" i="6"/>
  <c r="AB133" i="6"/>
  <c r="AC133" i="6"/>
  <c r="AD133" i="6"/>
  <c r="Z75" i="6"/>
  <c r="M75" i="6"/>
  <c r="X75" i="6"/>
  <c r="V75" i="6"/>
  <c r="K75" i="6"/>
  <c r="I75" i="6"/>
  <c r="G75" i="6"/>
  <c r="G71" i="6"/>
  <c r="I71" i="6"/>
  <c r="K71" i="6"/>
  <c r="V71" i="6"/>
  <c r="X71" i="6"/>
  <c r="M71" i="6"/>
  <c r="Z71" i="6"/>
  <c r="AB71" i="6"/>
  <c r="AC71" i="6"/>
  <c r="AD71" i="6"/>
  <c r="G72" i="6"/>
  <c r="I72" i="6"/>
  <c r="K72" i="6"/>
  <c r="V72" i="6"/>
  <c r="X72" i="6"/>
  <c r="M72" i="6"/>
  <c r="Z72" i="6"/>
  <c r="AB72" i="6"/>
  <c r="AC72" i="6"/>
  <c r="AD72" i="6"/>
  <c r="G73" i="6"/>
  <c r="I73" i="6"/>
  <c r="K73" i="6"/>
  <c r="V73" i="6"/>
  <c r="X73" i="6"/>
  <c r="M73" i="6"/>
  <c r="Z73" i="6"/>
  <c r="AB73" i="6"/>
  <c r="AC73" i="6"/>
  <c r="AD73" i="6"/>
  <c r="Z70" i="6"/>
  <c r="M70" i="6"/>
  <c r="X70" i="6"/>
  <c r="V70" i="6"/>
  <c r="K70" i="6"/>
  <c r="I70" i="6"/>
  <c r="G70" i="6"/>
  <c r="G66" i="6"/>
  <c r="I66" i="6"/>
  <c r="K66" i="6"/>
  <c r="V66" i="6"/>
  <c r="X66" i="6"/>
  <c r="M66" i="6"/>
  <c r="Z66" i="6"/>
  <c r="AB66" i="6"/>
  <c r="AC66" i="6"/>
  <c r="AD66" i="6"/>
  <c r="G67" i="6"/>
  <c r="I67" i="6"/>
  <c r="K67" i="6"/>
  <c r="V67" i="6"/>
  <c r="X67" i="6"/>
  <c r="M67" i="6"/>
  <c r="Z67" i="6"/>
  <c r="AB67" i="6"/>
  <c r="AC67" i="6"/>
  <c r="AD67" i="6"/>
  <c r="G68" i="6"/>
  <c r="I68" i="6"/>
  <c r="K68" i="6"/>
  <c r="V68" i="6"/>
  <c r="X68" i="6"/>
  <c r="M68" i="6"/>
  <c r="Z68" i="6"/>
  <c r="AB68" i="6"/>
  <c r="AC68" i="6"/>
  <c r="AD68" i="6"/>
  <c r="Z65" i="6"/>
  <c r="M65" i="6"/>
  <c r="X65" i="6"/>
  <c r="V65" i="6"/>
  <c r="K65" i="6"/>
  <c r="I65" i="6"/>
  <c r="G65" i="6"/>
  <c r="AA105" i="6" l="1"/>
  <c r="H107" i="6"/>
  <c r="H105" i="6"/>
  <c r="W71" i="6"/>
  <c r="AA108" i="6"/>
  <c r="H101" i="6"/>
  <c r="Y71" i="6"/>
  <c r="N122" i="6"/>
  <c r="H103" i="6"/>
  <c r="H112" i="6"/>
  <c r="Y107" i="6"/>
  <c r="H108" i="6"/>
  <c r="AA106" i="6"/>
  <c r="Y103" i="6"/>
  <c r="H98" i="6"/>
  <c r="Y125" i="6"/>
  <c r="Y115" i="6"/>
  <c r="H110" i="6"/>
  <c r="Y105" i="6"/>
  <c r="Y111" i="6"/>
  <c r="H106" i="6"/>
  <c r="H71" i="6"/>
  <c r="AA100" i="6"/>
  <c r="Y108" i="6"/>
  <c r="N71" i="6"/>
  <c r="H102" i="6"/>
  <c r="H115" i="6"/>
  <c r="AA103" i="6"/>
  <c r="Y118" i="6"/>
  <c r="J125" i="6"/>
  <c r="H111" i="6"/>
  <c r="AA80" i="6"/>
  <c r="AA107" i="6"/>
  <c r="Y106" i="6"/>
  <c r="Y110" i="6"/>
  <c r="AA111" i="6"/>
  <c r="AA113" i="6"/>
  <c r="H77" i="6"/>
  <c r="AI76" i="6"/>
  <c r="AA110" i="6"/>
  <c r="H72" i="6"/>
  <c r="AA73" i="6"/>
  <c r="AH123" i="6"/>
  <c r="AH97" i="6"/>
  <c r="AH92" i="6"/>
  <c r="J71" i="6"/>
  <c r="W72" i="6"/>
  <c r="N73" i="6"/>
  <c r="J73" i="6"/>
  <c r="AH76" i="6"/>
  <c r="AA76" i="6"/>
  <c r="AI77" i="6"/>
  <c r="AH81" i="6"/>
  <c r="AH80" i="6"/>
  <c r="AH78" i="6"/>
  <c r="AH77" i="6"/>
  <c r="H73" i="6"/>
  <c r="AH68" i="6"/>
  <c r="Y102" i="6"/>
  <c r="AI97" i="6"/>
  <c r="Y90" i="6"/>
  <c r="H90" i="6"/>
  <c r="AI87" i="6"/>
  <c r="AI102" i="6"/>
  <c r="AA77" i="6"/>
  <c r="AH93" i="6"/>
  <c r="Y91" i="6"/>
  <c r="H91" i="6"/>
  <c r="AA90" i="6"/>
  <c r="AI93" i="6"/>
  <c r="AI80" i="6"/>
  <c r="AI92" i="6"/>
  <c r="AH85" i="6"/>
  <c r="AH83" i="6"/>
  <c r="AH82" i="6"/>
  <c r="AI130" i="6"/>
  <c r="AI86" i="6"/>
  <c r="W120" i="6"/>
  <c r="AA128" i="6"/>
  <c r="Y127" i="6"/>
  <c r="H127" i="6"/>
  <c r="AI83" i="6"/>
  <c r="W122" i="6"/>
  <c r="N128" i="6"/>
  <c r="J128" i="6"/>
  <c r="AH101" i="6"/>
  <c r="AH100" i="6"/>
  <c r="AH87" i="6"/>
  <c r="AA86" i="6"/>
  <c r="J123" i="6"/>
  <c r="Y122" i="6"/>
  <c r="AA121" i="6"/>
  <c r="AA101" i="6"/>
  <c r="AI91" i="6"/>
  <c r="AA87" i="6"/>
  <c r="AI81" i="6"/>
  <c r="W73" i="6"/>
  <c r="F123" i="6"/>
  <c r="Y121" i="6"/>
  <c r="AH98" i="6"/>
  <c r="AA96" i="6"/>
  <c r="AA91" i="6"/>
  <c r="AA88" i="6"/>
  <c r="AH86" i="6"/>
  <c r="Y85" i="6"/>
  <c r="H80" i="6"/>
  <c r="AA78" i="6"/>
  <c r="AH67" i="6"/>
  <c r="AH73" i="6"/>
  <c r="W128" i="6"/>
  <c r="W125" i="6"/>
  <c r="W127" i="6"/>
  <c r="AI127" i="6"/>
  <c r="AH126" i="6"/>
  <c r="AA123" i="6"/>
  <c r="F118" i="6"/>
  <c r="AI101" i="6"/>
  <c r="H93" i="6"/>
  <c r="H82" i="6"/>
  <c r="Y86" i="6"/>
  <c r="H81" i="6"/>
  <c r="AA83" i="6"/>
  <c r="AI82" i="6"/>
  <c r="AA81" i="6"/>
  <c r="AA72" i="6"/>
  <c r="AH71" i="6"/>
  <c r="Y123" i="6"/>
  <c r="AI128" i="6"/>
  <c r="AA97" i="6"/>
  <c r="AI88" i="6"/>
  <c r="AA85" i="6"/>
  <c r="J82" i="6"/>
  <c r="Y78" i="6"/>
  <c r="AI78" i="6"/>
  <c r="N72" i="6"/>
  <c r="AH132" i="6"/>
  <c r="H125" i="6"/>
  <c r="W123" i="6"/>
  <c r="AA122" i="6"/>
  <c r="H122" i="6"/>
  <c r="AI121" i="6"/>
  <c r="AA115" i="6"/>
  <c r="Y112" i="6"/>
  <c r="H117" i="6"/>
  <c r="Y100" i="6"/>
  <c r="H95" i="6"/>
  <c r="AH96" i="6"/>
  <c r="AH95" i="6"/>
  <c r="Y88" i="6"/>
  <c r="H88" i="6"/>
  <c r="Y87" i="6"/>
  <c r="H87" i="6"/>
  <c r="AI85" i="6"/>
  <c r="Y83" i="6"/>
  <c r="H78" i="6"/>
  <c r="Y82" i="6"/>
  <c r="Y77" i="6"/>
  <c r="Y73" i="6"/>
  <c r="J127" i="6"/>
  <c r="H126" i="6"/>
  <c r="AA118" i="6"/>
  <c r="F122" i="6"/>
  <c r="AI120" i="6"/>
  <c r="AA98" i="6"/>
  <c r="AI96" i="6"/>
  <c r="AH91" i="6"/>
  <c r="AH90" i="6"/>
  <c r="J86" i="6"/>
  <c r="Y81" i="6"/>
  <c r="Y76" i="6"/>
  <c r="H76" i="6"/>
  <c r="AA71" i="6"/>
  <c r="AA126" i="6"/>
  <c r="AH125" i="6"/>
  <c r="AH122" i="6"/>
  <c r="H120" i="6"/>
  <c r="Y113" i="6"/>
  <c r="H113" i="6"/>
  <c r="AA112" i="6"/>
  <c r="H97" i="6"/>
  <c r="H96" i="6"/>
  <c r="AI98" i="6"/>
  <c r="AA93" i="6"/>
  <c r="AA92" i="6"/>
  <c r="AI90" i="6"/>
  <c r="J85" i="6"/>
  <c r="Y80" i="6"/>
  <c r="J105" i="6"/>
  <c r="J88" i="6"/>
  <c r="N127" i="6"/>
  <c r="Y126" i="6"/>
  <c r="F126" i="6"/>
  <c r="AA125" i="6"/>
  <c r="AI123" i="6"/>
  <c r="H121" i="6"/>
  <c r="H100" i="6"/>
  <c r="N102" i="6"/>
  <c r="J102" i="6"/>
  <c r="AI100" i="6"/>
  <c r="Y98" i="6"/>
  <c r="AI95" i="6"/>
  <c r="AA95" i="6"/>
  <c r="W90" i="6"/>
  <c r="F90" i="6"/>
  <c r="N87" i="6"/>
  <c r="J87" i="6"/>
  <c r="W86" i="6"/>
  <c r="H86" i="6"/>
  <c r="W85" i="6"/>
  <c r="H85" i="6"/>
  <c r="W83" i="6"/>
  <c r="H83" i="6"/>
  <c r="W82" i="6"/>
  <c r="W81" i="6"/>
  <c r="W80" i="6"/>
  <c r="W78" i="6"/>
  <c r="W77" i="6"/>
  <c r="W76" i="6"/>
  <c r="J122" i="6"/>
  <c r="F103" i="6"/>
  <c r="F91" i="6"/>
  <c r="AA82" i="6"/>
  <c r="J77" i="6"/>
  <c r="J76" i="6"/>
  <c r="Y72" i="6"/>
  <c r="H128" i="6"/>
  <c r="J72" i="6"/>
  <c r="AA127" i="6"/>
  <c r="AH131" i="6"/>
  <c r="F125" i="6"/>
  <c r="AH127" i="6"/>
  <c r="F127" i="6"/>
  <c r="J126" i="6"/>
  <c r="AI125" i="6"/>
  <c r="N123" i="6"/>
  <c r="Y120" i="6"/>
  <c r="H118" i="6"/>
  <c r="Y117" i="6"/>
  <c r="AI117" i="6"/>
  <c r="J113" i="6"/>
  <c r="W112" i="6"/>
  <c r="W105" i="6"/>
  <c r="F105" i="6"/>
  <c r="N103" i="6"/>
  <c r="J103" i="6"/>
  <c r="Y97" i="6"/>
  <c r="N91" i="6"/>
  <c r="J91" i="6"/>
  <c r="W88" i="6"/>
  <c r="F88" i="6"/>
  <c r="N86" i="6"/>
  <c r="N85" i="6"/>
  <c r="N83" i="6"/>
  <c r="N82" i="6"/>
  <c r="N81" i="6"/>
  <c r="N80" i="6"/>
  <c r="N78" i="6"/>
  <c r="N77" i="6"/>
  <c r="N76" i="6"/>
  <c r="H123" i="6"/>
  <c r="N105" i="6"/>
  <c r="W103" i="6"/>
  <c r="W91" i="6"/>
  <c r="N88" i="6"/>
  <c r="J83" i="6"/>
  <c r="J81" i="6"/>
  <c r="J80" i="6"/>
  <c r="J78" i="6"/>
  <c r="AH130" i="6"/>
  <c r="Y128" i="6"/>
  <c r="F128" i="6"/>
  <c r="AH128" i="6"/>
  <c r="W126" i="6"/>
  <c r="AA120" i="6"/>
  <c r="AA117" i="6"/>
  <c r="AA102" i="6"/>
  <c r="W102" i="6"/>
  <c r="Y101" i="6"/>
  <c r="N90" i="6"/>
  <c r="J90" i="6"/>
  <c r="AH88" i="6"/>
  <c r="W87" i="6"/>
  <c r="F87" i="6"/>
  <c r="F86" i="6"/>
  <c r="F85" i="6"/>
  <c r="F83" i="6"/>
  <c r="F82" i="6"/>
  <c r="F81" i="6"/>
  <c r="F80" i="6"/>
  <c r="F78" i="6"/>
  <c r="F77" i="6"/>
  <c r="F76" i="6"/>
  <c r="J117" i="6"/>
  <c r="AI133" i="6"/>
  <c r="AI132" i="6"/>
  <c r="AI131" i="6"/>
  <c r="AI126" i="6"/>
  <c r="N125" i="6"/>
  <c r="N121" i="6"/>
  <c r="AH121" i="6"/>
  <c r="F120" i="6"/>
  <c r="J118" i="6"/>
  <c r="W117" i="6"/>
  <c r="W116" i="6"/>
  <c r="F116" i="6"/>
  <c r="AI116" i="6"/>
  <c r="N115" i="6"/>
  <c r="AH115" i="6"/>
  <c r="J115" i="6"/>
  <c r="W113" i="6"/>
  <c r="F113" i="6"/>
  <c r="AI113" i="6"/>
  <c r="N112" i="6"/>
  <c r="AH112" i="6"/>
  <c r="J112" i="6"/>
  <c r="W111" i="6"/>
  <c r="F111" i="6"/>
  <c r="AI111" i="6"/>
  <c r="N110" i="6"/>
  <c r="J110" i="6"/>
  <c r="W108" i="6"/>
  <c r="F108" i="6"/>
  <c r="N107" i="6"/>
  <c r="J107" i="6"/>
  <c r="W106" i="6"/>
  <c r="F106" i="6"/>
  <c r="N120" i="6"/>
  <c r="AH120" i="6"/>
  <c r="AH133" i="6"/>
  <c r="N126" i="6"/>
  <c r="AI122" i="6"/>
  <c r="F121" i="6"/>
  <c r="J120" i="6"/>
  <c r="AI118" i="6"/>
  <c r="W118" i="6"/>
  <c r="N117" i="6"/>
  <c r="AH117" i="6"/>
  <c r="J121" i="6"/>
  <c r="N118" i="6"/>
  <c r="AH118" i="6"/>
  <c r="F117" i="6"/>
  <c r="N116" i="6"/>
  <c r="AH116" i="6"/>
  <c r="J116" i="6"/>
  <c r="W115" i="6"/>
  <c r="F115" i="6"/>
  <c r="AI115" i="6"/>
  <c r="N113" i="6"/>
  <c r="AH113" i="6"/>
  <c r="F112" i="6"/>
  <c r="AI112" i="6"/>
  <c r="N111" i="6"/>
  <c r="AH111" i="6"/>
  <c r="J111" i="6"/>
  <c r="W110" i="6"/>
  <c r="F110" i="6"/>
  <c r="N108" i="6"/>
  <c r="J108" i="6"/>
  <c r="W107" i="6"/>
  <c r="F107" i="6"/>
  <c r="N106" i="6"/>
  <c r="J106" i="6"/>
  <c r="W121" i="6"/>
  <c r="J101" i="6"/>
  <c r="J100" i="6"/>
  <c r="J98" i="6"/>
  <c r="J97" i="6"/>
  <c r="J96" i="6"/>
  <c r="J95" i="6"/>
  <c r="J93" i="6"/>
  <c r="J92" i="6"/>
  <c r="AA116" i="6"/>
  <c r="Y116" i="6"/>
  <c r="H116" i="6"/>
  <c r="AI110" i="6"/>
  <c r="AI108" i="6"/>
  <c r="AI107" i="6"/>
  <c r="AI106" i="6"/>
  <c r="AI105" i="6"/>
  <c r="AI103" i="6"/>
  <c r="W101" i="6"/>
  <c r="W100" i="6"/>
  <c r="W98" i="6"/>
  <c r="W97" i="6"/>
  <c r="W96" i="6"/>
  <c r="W95" i="6"/>
  <c r="W93" i="6"/>
  <c r="W92" i="6"/>
  <c r="H92" i="6"/>
  <c r="AH110" i="6"/>
  <c r="AH108" i="6"/>
  <c r="AH107" i="6"/>
  <c r="AH106" i="6"/>
  <c r="AH105" i="6"/>
  <c r="AH103" i="6"/>
  <c r="AH102" i="6"/>
  <c r="N101" i="6"/>
  <c r="N100" i="6"/>
  <c r="N98" i="6"/>
  <c r="N97" i="6"/>
  <c r="N96" i="6"/>
  <c r="N95" i="6"/>
  <c r="N93" i="6"/>
  <c r="N92" i="6"/>
  <c r="F102" i="6"/>
  <c r="F101" i="6"/>
  <c r="F100" i="6"/>
  <c r="F98" i="6"/>
  <c r="F97" i="6"/>
  <c r="Y96" i="6"/>
  <c r="F96" i="6"/>
  <c r="Y95" i="6"/>
  <c r="F95" i="6"/>
  <c r="Y93" i="6"/>
  <c r="F93" i="6"/>
  <c r="Y92" i="6"/>
  <c r="F92" i="6"/>
  <c r="AH72" i="6"/>
  <c r="AH66" i="6"/>
  <c r="E66" i="6"/>
  <c r="AI66" i="6" s="1"/>
  <c r="E67" i="6"/>
  <c r="AI67" i="6" s="1"/>
  <c r="E68" i="6"/>
  <c r="AI68" i="6" s="1"/>
  <c r="G61" i="6" l="1"/>
  <c r="I61" i="6"/>
  <c r="K61" i="6"/>
  <c r="V61" i="6"/>
  <c r="X61" i="6"/>
  <c r="M61" i="6"/>
  <c r="Z61" i="6"/>
  <c r="AB61" i="6"/>
  <c r="AC61" i="6"/>
  <c r="AD61" i="6"/>
  <c r="G62" i="6"/>
  <c r="I62" i="6"/>
  <c r="K62" i="6"/>
  <c r="V62" i="6"/>
  <c r="X62" i="6"/>
  <c r="M62" i="6"/>
  <c r="Z62" i="6"/>
  <c r="AB62" i="6"/>
  <c r="AC62" i="6"/>
  <c r="AD62" i="6"/>
  <c r="G63" i="6"/>
  <c r="I63" i="6"/>
  <c r="K63" i="6"/>
  <c r="V63" i="6"/>
  <c r="X63" i="6"/>
  <c r="M63" i="6"/>
  <c r="Z63" i="6"/>
  <c r="AB63" i="6"/>
  <c r="AC63" i="6"/>
  <c r="AD63" i="6"/>
  <c r="Z60" i="6"/>
  <c r="M60" i="6"/>
  <c r="X60" i="6"/>
  <c r="V60" i="6"/>
  <c r="K60" i="6"/>
  <c r="I60" i="6"/>
  <c r="G60" i="6"/>
  <c r="G56" i="6"/>
  <c r="I56" i="6"/>
  <c r="K56" i="6"/>
  <c r="V56" i="6"/>
  <c r="X56" i="6"/>
  <c r="M56" i="6"/>
  <c r="Z56" i="6"/>
  <c r="AB56" i="6"/>
  <c r="AC56" i="6"/>
  <c r="AD56" i="6"/>
  <c r="G57" i="6"/>
  <c r="I57" i="6"/>
  <c r="K57" i="6"/>
  <c r="V57" i="6"/>
  <c r="X57" i="6"/>
  <c r="M57" i="6"/>
  <c r="Z57" i="6"/>
  <c r="AB57" i="6"/>
  <c r="AC57" i="6"/>
  <c r="AD57" i="6"/>
  <c r="G58" i="6"/>
  <c r="I58" i="6"/>
  <c r="K58" i="6"/>
  <c r="V58" i="6"/>
  <c r="X58" i="6"/>
  <c r="M58" i="6"/>
  <c r="Z58" i="6"/>
  <c r="AB58" i="6"/>
  <c r="AC58" i="6"/>
  <c r="AD58" i="6"/>
  <c r="Z55" i="6"/>
  <c r="M55" i="6"/>
  <c r="X55" i="6"/>
  <c r="V55" i="6"/>
  <c r="K55" i="6"/>
  <c r="I55" i="6"/>
  <c r="G55" i="6"/>
  <c r="B51" i="6"/>
  <c r="C51" i="6"/>
  <c r="D51" i="6" s="1"/>
  <c r="E51" i="6"/>
  <c r="G51" i="6"/>
  <c r="I51" i="6"/>
  <c r="K51" i="6"/>
  <c r="V51" i="6"/>
  <c r="X51" i="6"/>
  <c r="M51" i="6"/>
  <c r="Z51" i="6"/>
  <c r="AB51" i="6"/>
  <c r="AC51" i="6"/>
  <c r="AD51" i="6"/>
  <c r="B52" i="6"/>
  <c r="C52" i="6"/>
  <c r="D52" i="6" s="1"/>
  <c r="E52" i="6"/>
  <c r="G52" i="6"/>
  <c r="I52" i="6"/>
  <c r="K52" i="6"/>
  <c r="V52" i="6"/>
  <c r="X52" i="6"/>
  <c r="M52" i="6"/>
  <c r="Z52" i="6"/>
  <c r="AB52" i="6"/>
  <c r="AC52" i="6"/>
  <c r="AD52" i="6"/>
  <c r="B53" i="6"/>
  <c r="C53" i="6"/>
  <c r="D53" i="6" s="1"/>
  <c r="E53" i="6"/>
  <c r="G53" i="6"/>
  <c r="I53" i="6"/>
  <c r="K53" i="6"/>
  <c r="V53" i="6"/>
  <c r="X53" i="6"/>
  <c r="M53" i="6"/>
  <c r="Z53" i="6"/>
  <c r="AB53" i="6"/>
  <c r="AC53" i="6"/>
  <c r="AD53" i="6"/>
  <c r="Z50" i="6"/>
  <c r="M50" i="6"/>
  <c r="X50" i="6"/>
  <c r="V50" i="6"/>
  <c r="K50" i="6"/>
  <c r="I50" i="6"/>
  <c r="G50" i="6"/>
  <c r="G46" i="6"/>
  <c r="I46" i="6"/>
  <c r="K46" i="6"/>
  <c r="V46" i="6"/>
  <c r="X46" i="6"/>
  <c r="M46" i="6"/>
  <c r="Z46" i="6"/>
  <c r="AB46" i="6"/>
  <c r="AC46" i="6"/>
  <c r="AD46" i="6"/>
  <c r="G47" i="6"/>
  <c r="I47" i="6"/>
  <c r="K47" i="6"/>
  <c r="V47" i="6"/>
  <c r="X47" i="6"/>
  <c r="M47" i="6"/>
  <c r="Z47" i="6"/>
  <c r="AB47" i="6"/>
  <c r="AC47" i="6"/>
  <c r="AD47" i="6"/>
  <c r="G48" i="6"/>
  <c r="I48" i="6"/>
  <c r="K48" i="6"/>
  <c r="V48" i="6"/>
  <c r="X48" i="6"/>
  <c r="M48" i="6"/>
  <c r="Z48" i="6"/>
  <c r="AB48" i="6"/>
  <c r="AC48" i="6"/>
  <c r="AD48" i="6"/>
  <c r="Z45" i="6"/>
  <c r="M45" i="6"/>
  <c r="X45" i="6"/>
  <c r="V45" i="6"/>
  <c r="K45" i="6"/>
  <c r="I45" i="6"/>
  <c r="G45" i="6"/>
  <c r="G41" i="6"/>
  <c r="I41" i="6"/>
  <c r="K41" i="6"/>
  <c r="V41" i="6"/>
  <c r="X41" i="6"/>
  <c r="M41" i="6"/>
  <c r="Z41" i="6"/>
  <c r="AB41" i="6"/>
  <c r="AC41" i="6"/>
  <c r="AD41" i="6"/>
  <c r="G42" i="6"/>
  <c r="I42" i="6"/>
  <c r="K42" i="6"/>
  <c r="V42" i="6"/>
  <c r="X42" i="6"/>
  <c r="M42" i="6"/>
  <c r="Z42" i="6"/>
  <c r="AB42" i="6"/>
  <c r="AC42" i="6"/>
  <c r="AD42" i="6"/>
  <c r="G43" i="6"/>
  <c r="I43" i="6"/>
  <c r="K43" i="6"/>
  <c r="V43" i="6"/>
  <c r="X43" i="6"/>
  <c r="M43" i="6"/>
  <c r="Z43" i="6"/>
  <c r="AB43" i="6"/>
  <c r="AC43" i="6"/>
  <c r="AD43" i="6"/>
  <c r="Z40" i="6"/>
  <c r="M40" i="6"/>
  <c r="X40" i="6"/>
  <c r="V40" i="6"/>
  <c r="K40" i="6"/>
  <c r="I40" i="6"/>
  <c r="G40" i="6"/>
  <c r="E36" i="6"/>
  <c r="G36" i="6"/>
  <c r="I36" i="6"/>
  <c r="K36" i="6"/>
  <c r="V36" i="6"/>
  <c r="X36" i="6"/>
  <c r="M36" i="6"/>
  <c r="Z36" i="6"/>
  <c r="AB36" i="6"/>
  <c r="AC36" i="6"/>
  <c r="AD36" i="6"/>
  <c r="E37" i="6"/>
  <c r="G37" i="6"/>
  <c r="I37" i="6"/>
  <c r="K37" i="6"/>
  <c r="V37" i="6"/>
  <c r="X37" i="6"/>
  <c r="M37" i="6"/>
  <c r="Z37" i="6"/>
  <c r="AB37" i="6"/>
  <c r="AC37" i="6"/>
  <c r="AD37" i="6"/>
  <c r="E38" i="6"/>
  <c r="G38" i="6"/>
  <c r="I38" i="6"/>
  <c r="K38" i="6"/>
  <c r="V38" i="6"/>
  <c r="X38" i="6"/>
  <c r="M38" i="6"/>
  <c r="Z38" i="6"/>
  <c r="AB38" i="6"/>
  <c r="AC38" i="6"/>
  <c r="AD38" i="6"/>
  <c r="Z35" i="6"/>
  <c r="M35" i="6"/>
  <c r="X35" i="6"/>
  <c r="V35" i="6"/>
  <c r="K35" i="6"/>
  <c r="I35" i="6"/>
  <c r="G35" i="6"/>
  <c r="G31" i="6"/>
  <c r="I31" i="6"/>
  <c r="K31" i="6"/>
  <c r="V31" i="6"/>
  <c r="X31" i="6"/>
  <c r="M31" i="6"/>
  <c r="Z31" i="6"/>
  <c r="AB31" i="6"/>
  <c r="AC31" i="6"/>
  <c r="AD31" i="6"/>
  <c r="G32" i="6"/>
  <c r="I32" i="6"/>
  <c r="K32" i="6"/>
  <c r="V32" i="6"/>
  <c r="X32" i="6"/>
  <c r="M32" i="6"/>
  <c r="Z32" i="6"/>
  <c r="AB32" i="6"/>
  <c r="AC32" i="6"/>
  <c r="AD32" i="6"/>
  <c r="G33" i="6"/>
  <c r="I33" i="6"/>
  <c r="K33" i="6"/>
  <c r="V33" i="6"/>
  <c r="X33" i="6"/>
  <c r="M33" i="6"/>
  <c r="Z33" i="6"/>
  <c r="AB33" i="6"/>
  <c r="AC33" i="6"/>
  <c r="AD33" i="6"/>
  <c r="Z30" i="6"/>
  <c r="M30" i="6"/>
  <c r="X30" i="6"/>
  <c r="V30" i="6"/>
  <c r="K30" i="6"/>
  <c r="I30" i="6"/>
  <c r="G30" i="6"/>
  <c r="G26" i="6"/>
  <c r="H21" i="6" s="1"/>
  <c r="I26" i="6"/>
  <c r="J21" i="6" s="1"/>
  <c r="K26" i="6"/>
  <c r="V26" i="6"/>
  <c r="W21" i="6" s="1"/>
  <c r="X26" i="6"/>
  <c r="Y21" i="6" s="1"/>
  <c r="M26" i="6"/>
  <c r="N21" i="6" s="1"/>
  <c r="Z26" i="6"/>
  <c r="AA21" i="6" s="1"/>
  <c r="AB26" i="6"/>
  <c r="AC26" i="6"/>
  <c r="AD26" i="6"/>
  <c r="G27" i="6"/>
  <c r="H22" i="6" s="1"/>
  <c r="I27" i="6"/>
  <c r="J22" i="6" s="1"/>
  <c r="K27" i="6"/>
  <c r="V27" i="6"/>
  <c r="W22" i="6" s="1"/>
  <c r="X27" i="6"/>
  <c r="Y22" i="6" s="1"/>
  <c r="M27" i="6"/>
  <c r="N22" i="6" s="1"/>
  <c r="Z27" i="6"/>
  <c r="AA22" i="6" s="1"/>
  <c r="AB27" i="6"/>
  <c r="AC27" i="6"/>
  <c r="AD27" i="6"/>
  <c r="G28" i="6"/>
  <c r="H23" i="6" s="1"/>
  <c r="I28" i="6"/>
  <c r="J23" i="6" s="1"/>
  <c r="K28" i="6"/>
  <c r="V28" i="6"/>
  <c r="W23" i="6" s="1"/>
  <c r="X28" i="6"/>
  <c r="Y23" i="6" s="1"/>
  <c r="M28" i="6"/>
  <c r="N23" i="6" s="1"/>
  <c r="Z28" i="6"/>
  <c r="AA23" i="6" s="1"/>
  <c r="AB28" i="6"/>
  <c r="AC28" i="6"/>
  <c r="AD28" i="6"/>
  <c r="Z25" i="6"/>
  <c r="M25" i="6"/>
  <c r="X25" i="6"/>
  <c r="V25" i="6"/>
  <c r="K25" i="6"/>
  <c r="I25" i="6"/>
  <c r="G25" i="6"/>
  <c r="J31" i="6" l="1"/>
  <c r="H31" i="6"/>
  <c r="H37" i="6"/>
  <c r="H46" i="6"/>
  <c r="AH61" i="6"/>
  <c r="J32" i="6"/>
  <c r="AA27" i="6"/>
  <c r="AH26" i="6"/>
  <c r="AH56" i="6"/>
  <c r="W48" i="6"/>
  <c r="N27" i="6"/>
  <c r="J27" i="6"/>
  <c r="W28" i="6"/>
  <c r="Y27" i="6"/>
  <c r="W32" i="6"/>
  <c r="AH63" i="6"/>
  <c r="Y46" i="6"/>
  <c r="AA32" i="6"/>
  <c r="AH31" i="6"/>
  <c r="AH46" i="6"/>
  <c r="AH58" i="6"/>
  <c r="J48" i="6"/>
  <c r="H27" i="6"/>
  <c r="AA33" i="6"/>
  <c r="N38" i="6"/>
  <c r="H41" i="6"/>
  <c r="AH52" i="6"/>
  <c r="AI52" i="6"/>
  <c r="W33" i="6"/>
  <c r="AA36" i="6"/>
  <c r="N48" i="6"/>
  <c r="Y28" i="6"/>
  <c r="H28" i="6"/>
  <c r="Y47" i="6"/>
  <c r="H47" i="6"/>
  <c r="J33" i="6"/>
  <c r="AH27" i="6"/>
  <c r="H36" i="6"/>
  <c r="J43" i="6"/>
  <c r="W41" i="6"/>
  <c r="AH53" i="6"/>
  <c r="N33" i="6"/>
  <c r="Y48" i="6"/>
  <c r="AA38" i="6"/>
  <c r="Y37" i="6"/>
  <c r="H43" i="6"/>
  <c r="J42" i="6"/>
  <c r="W47" i="6"/>
  <c r="N26" i="6"/>
  <c r="W27" i="6"/>
  <c r="J26" i="6"/>
  <c r="J38" i="6"/>
  <c r="W43" i="6"/>
  <c r="AA28" i="6"/>
  <c r="Y38" i="6"/>
  <c r="AI37" i="6"/>
  <c r="H42" i="6"/>
  <c r="N41" i="6"/>
  <c r="J41" i="6"/>
  <c r="AH28" i="6"/>
  <c r="N28" i="6"/>
  <c r="J28" i="6"/>
  <c r="W26" i="6"/>
  <c r="Y32" i="6"/>
  <c r="H32" i="6"/>
  <c r="AA31" i="6"/>
  <c r="N43" i="6"/>
  <c r="N47" i="6"/>
  <c r="AA26" i="6"/>
  <c r="N37" i="6"/>
  <c r="N36" i="6"/>
  <c r="Y42" i="6"/>
  <c r="Y26" i="6"/>
  <c r="H26" i="6"/>
  <c r="H33" i="6"/>
  <c r="W37" i="6"/>
  <c r="AA42" i="6"/>
  <c r="AH41" i="6"/>
  <c r="AH62" i="6"/>
  <c r="AH33" i="6"/>
  <c r="Y33" i="6"/>
  <c r="N32" i="6"/>
  <c r="AI36" i="6"/>
  <c r="AH43" i="6"/>
  <c r="AA46" i="6"/>
  <c r="N31" i="6"/>
  <c r="H38" i="6"/>
  <c r="AA37" i="6"/>
  <c r="Y36" i="6"/>
  <c r="J36" i="6"/>
  <c r="AH57" i="6"/>
  <c r="J47" i="6"/>
  <c r="Y31" i="6"/>
  <c r="AI38" i="6"/>
  <c r="W38" i="6"/>
  <c r="AA47" i="6"/>
  <c r="J37" i="6"/>
  <c r="W36" i="6"/>
  <c r="W42" i="6"/>
  <c r="AH48" i="6"/>
  <c r="AH47" i="6"/>
  <c r="AA48" i="6"/>
  <c r="J46" i="6"/>
  <c r="AI51" i="6"/>
  <c r="H48" i="6"/>
  <c r="W46" i="6"/>
  <c r="AH51" i="6"/>
  <c r="N46" i="6"/>
  <c r="AI53" i="6"/>
  <c r="Y43" i="6"/>
  <c r="N42" i="6"/>
  <c r="Y41" i="6"/>
  <c r="AA43" i="6"/>
  <c r="AA41" i="6"/>
  <c r="AH42" i="6"/>
  <c r="W31" i="6"/>
  <c r="AH38" i="6"/>
  <c r="AH37" i="6"/>
  <c r="AH36" i="6"/>
  <c r="AH32" i="6"/>
  <c r="J50" i="6" l="1"/>
  <c r="W50" i="6"/>
  <c r="Y50" i="6"/>
  <c r="N50" i="6"/>
  <c r="H51" i="6"/>
  <c r="J51" i="6"/>
  <c r="W51" i="6"/>
  <c r="Y51" i="6"/>
  <c r="N51" i="6"/>
  <c r="AA51" i="6"/>
  <c r="H52" i="6"/>
  <c r="J52" i="6"/>
  <c r="W52" i="6"/>
  <c r="Y52" i="6"/>
  <c r="N52" i="6"/>
  <c r="AA52" i="6"/>
  <c r="H53" i="6"/>
  <c r="J53" i="6"/>
  <c r="W53" i="6"/>
  <c r="Y53" i="6"/>
  <c r="N53" i="6"/>
  <c r="AA53" i="6"/>
  <c r="J55" i="6"/>
  <c r="W55" i="6"/>
  <c r="Y55" i="6"/>
  <c r="H56" i="6"/>
  <c r="J56" i="6"/>
  <c r="W56" i="6"/>
  <c r="Y56" i="6"/>
  <c r="N56" i="6"/>
  <c r="AA56" i="6"/>
  <c r="H57" i="6"/>
  <c r="J57" i="6"/>
  <c r="W57" i="6"/>
  <c r="Y57" i="6"/>
  <c r="N57" i="6"/>
  <c r="AA57" i="6"/>
  <c r="H58" i="6"/>
  <c r="J58" i="6"/>
  <c r="W58" i="6"/>
  <c r="Y58" i="6"/>
  <c r="N58" i="6"/>
  <c r="AA58" i="6"/>
  <c r="H61" i="6"/>
  <c r="J61" i="6"/>
  <c r="W61" i="6"/>
  <c r="Y61" i="6"/>
  <c r="N61" i="6"/>
  <c r="AA61" i="6"/>
  <c r="H62" i="6"/>
  <c r="J62" i="6"/>
  <c r="W62" i="6"/>
  <c r="Y62" i="6"/>
  <c r="N62" i="6"/>
  <c r="AA62" i="6"/>
  <c r="H63" i="6"/>
  <c r="J63" i="6"/>
  <c r="W63" i="6"/>
  <c r="Y63" i="6"/>
  <c r="N63" i="6"/>
  <c r="AA63" i="6"/>
  <c r="H65" i="6"/>
  <c r="Y65" i="6"/>
  <c r="AA65" i="6"/>
  <c r="H66" i="6"/>
  <c r="J66" i="6"/>
  <c r="W66" i="6"/>
  <c r="Y66" i="6"/>
  <c r="N66" i="6"/>
  <c r="AA66" i="6"/>
  <c r="H67" i="6"/>
  <c r="J67" i="6"/>
  <c r="W67" i="6"/>
  <c r="Y67" i="6"/>
  <c r="N67" i="6"/>
  <c r="AA67" i="6"/>
  <c r="H68" i="6"/>
  <c r="J68" i="6"/>
  <c r="W68" i="6"/>
  <c r="Y68" i="6"/>
  <c r="N68" i="6"/>
  <c r="AA68" i="6"/>
  <c r="H70" i="6"/>
  <c r="J70" i="6"/>
  <c r="Y70" i="6"/>
  <c r="N70" i="6"/>
  <c r="AA70" i="6"/>
  <c r="H75" i="6"/>
  <c r="J75" i="6"/>
  <c r="Y75" i="6"/>
  <c r="AA75" i="6"/>
  <c r="J15" i="6"/>
  <c r="W15" i="6"/>
  <c r="N15" i="6"/>
  <c r="J35" i="6"/>
  <c r="AA45" i="6"/>
  <c r="N55" i="6" l="1"/>
  <c r="N45" i="6"/>
  <c r="J45" i="6"/>
  <c r="W75" i="6"/>
  <c r="Y45" i="6"/>
  <c r="H45" i="6"/>
  <c r="W40" i="6"/>
  <c r="W45" i="6"/>
  <c r="AA40" i="6"/>
  <c r="AA60" i="6"/>
  <c r="AA55" i="6"/>
  <c r="N40" i="6"/>
  <c r="N65" i="6"/>
  <c r="J65" i="6"/>
  <c r="W65" i="6"/>
  <c r="Y40" i="6"/>
  <c r="H40" i="6"/>
  <c r="N75" i="6"/>
  <c r="W70" i="6"/>
  <c r="H60" i="6"/>
  <c r="H50" i="6"/>
  <c r="H55" i="6"/>
  <c r="AA30" i="6"/>
  <c r="Y60" i="6"/>
  <c r="J40" i="6"/>
  <c r="AA50" i="6"/>
  <c r="H25" i="6"/>
  <c r="N60" i="6"/>
  <c r="W60" i="6"/>
  <c r="J60" i="6"/>
  <c r="N35" i="6"/>
  <c r="AA25" i="6"/>
  <c r="W20" i="6"/>
  <c r="W35" i="6"/>
  <c r="Y30" i="6"/>
  <c r="H30" i="6"/>
  <c r="Y25" i="6"/>
  <c r="N20" i="6"/>
  <c r="J20" i="6"/>
  <c r="Y20" i="6"/>
  <c r="Y15" i="6"/>
  <c r="H20" i="6"/>
  <c r="H15" i="6"/>
  <c r="Y35" i="6"/>
  <c r="H35" i="6"/>
  <c r="N30" i="6"/>
  <c r="N25" i="6"/>
  <c r="J30" i="6"/>
  <c r="J25" i="6"/>
  <c r="AA20" i="6"/>
  <c r="AA15" i="6"/>
  <c r="AA35" i="6"/>
  <c r="W30" i="6"/>
  <c r="W25" i="6"/>
  <c r="K2" i="16"/>
  <c r="H2" i="6"/>
  <c r="W2" i="1"/>
  <c r="Y2" i="35"/>
  <c r="U10" i="51" l="1"/>
  <c r="U11" i="51"/>
  <c r="U12" i="51"/>
  <c r="U13" i="51"/>
  <c r="U14" i="51"/>
  <c r="B39" i="51" l="1"/>
  <c r="B58" i="16"/>
  <c r="C58" i="16"/>
  <c r="E58" i="16"/>
  <c r="G58" i="16"/>
  <c r="I58" i="16"/>
  <c r="K58" i="16"/>
  <c r="O58" i="16"/>
  <c r="T58" i="16"/>
  <c r="V58" i="16"/>
  <c r="X58" i="16"/>
  <c r="Y58" i="16"/>
  <c r="Z58" i="16"/>
  <c r="AA58" i="16"/>
  <c r="AE58" i="16"/>
  <c r="AF58" i="16"/>
  <c r="AG58" i="16"/>
  <c r="B59" i="16"/>
  <c r="C59" i="16"/>
  <c r="E59" i="16"/>
  <c r="G59" i="16"/>
  <c r="I59" i="16"/>
  <c r="K59" i="16"/>
  <c r="O59" i="16"/>
  <c r="T59" i="16"/>
  <c r="V59" i="16"/>
  <c r="X59" i="16"/>
  <c r="Y59" i="16"/>
  <c r="Z59" i="16"/>
  <c r="AA59" i="16"/>
  <c r="AE59" i="16"/>
  <c r="AF59" i="16"/>
  <c r="AG59" i="16"/>
  <c r="B60" i="16"/>
  <c r="C60" i="16"/>
  <c r="E60" i="16"/>
  <c r="G60" i="16"/>
  <c r="I60" i="16"/>
  <c r="K60" i="16"/>
  <c r="O60" i="16"/>
  <c r="T60" i="16"/>
  <c r="V60" i="16"/>
  <c r="X60" i="16"/>
  <c r="Y60" i="16"/>
  <c r="Z60" i="16"/>
  <c r="AA60" i="16"/>
  <c r="AE60" i="16"/>
  <c r="AF60" i="16"/>
  <c r="AG60" i="16"/>
  <c r="B61" i="16"/>
  <c r="C61" i="16"/>
  <c r="E61" i="16"/>
  <c r="G61" i="16"/>
  <c r="I61" i="16"/>
  <c r="K61" i="16"/>
  <c r="O61" i="16"/>
  <c r="T61" i="16"/>
  <c r="V61" i="16"/>
  <c r="X61" i="16"/>
  <c r="Y61" i="16"/>
  <c r="Z61" i="16"/>
  <c r="AA61" i="16"/>
  <c r="AE61" i="16"/>
  <c r="AF61" i="16"/>
  <c r="AG61" i="16"/>
  <c r="B62" i="16"/>
  <c r="C62" i="16"/>
  <c r="E62" i="16"/>
  <c r="G62" i="16"/>
  <c r="I62" i="16"/>
  <c r="K62" i="16"/>
  <c r="O62" i="16"/>
  <c r="T62" i="16"/>
  <c r="V62" i="16"/>
  <c r="X62" i="16"/>
  <c r="Y62" i="16"/>
  <c r="Z62" i="16"/>
  <c r="AA62" i="16"/>
  <c r="AE62" i="16"/>
  <c r="AF62" i="16"/>
  <c r="AG62" i="16"/>
  <c r="B63" i="16"/>
  <c r="C63" i="16"/>
  <c r="E63" i="16"/>
  <c r="G63" i="16"/>
  <c r="I63" i="16"/>
  <c r="K63" i="16"/>
  <c r="O63" i="16"/>
  <c r="T63" i="16"/>
  <c r="V63" i="16"/>
  <c r="X63" i="16"/>
  <c r="Y63" i="16"/>
  <c r="Z63" i="16"/>
  <c r="AA63" i="16"/>
  <c r="AE63" i="16"/>
  <c r="AF63" i="16"/>
  <c r="AG63" i="16"/>
  <c r="B64" i="16"/>
  <c r="C64" i="16"/>
  <c r="E64" i="16"/>
  <c r="G64" i="16"/>
  <c r="I64" i="16"/>
  <c r="K64" i="16"/>
  <c r="O64" i="16"/>
  <c r="T64" i="16"/>
  <c r="V64" i="16"/>
  <c r="X64" i="16"/>
  <c r="Y64" i="16"/>
  <c r="Z64" i="16"/>
  <c r="AA64" i="16"/>
  <c r="AE64" i="16"/>
  <c r="AF64" i="16"/>
  <c r="AG64" i="16"/>
  <c r="B65" i="16"/>
  <c r="C65" i="16"/>
  <c r="E65" i="16"/>
  <c r="F66" i="16" s="1"/>
  <c r="G65" i="16"/>
  <c r="H66" i="16" s="1"/>
  <c r="I65" i="16"/>
  <c r="J66" i="16" s="1"/>
  <c r="K65" i="16"/>
  <c r="O65" i="16"/>
  <c r="P66" i="16" s="1"/>
  <c r="T65" i="16"/>
  <c r="U66" i="16" s="1"/>
  <c r="V65" i="16"/>
  <c r="W66" i="16" s="1"/>
  <c r="X65" i="16"/>
  <c r="Y65" i="16"/>
  <c r="Z65" i="16"/>
  <c r="AA65" i="16"/>
  <c r="AE65" i="16"/>
  <c r="AF65" i="16"/>
  <c r="AG65" i="16"/>
  <c r="B48" i="16"/>
  <c r="C48" i="16"/>
  <c r="E48" i="16"/>
  <c r="G48" i="16"/>
  <c r="I48" i="16"/>
  <c r="K48" i="16"/>
  <c r="O48" i="16"/>
  <c r="T48" i="16"/>
  <c r="V48" i="16"/>
  <c r="X48" i="16"/>
  <c r="Y48" i="16"/>
  <c r="Z48" i="16"/>
  <c r="AA48" i="16"/>
  <c r="AE48" i="16"/>
  <c r="AF48" i="16"/>
  <c r="AG48" i="16"/>
  <c r="B49" i="16"/>
  <c r="C49" i="16"/>
  <c r="E49" i="16"/>
  <c r="G49" i="16"/>
  <c r="I49" i="16"/>
  <c r="K49" i="16"/>
  <c r="O49" i="16"/>
  <c r="T49" i="16"/>
  <c r="V49" i="16"/>
  <c r="X49" i="16"/>
  <c r="Y49" i="16"/>
  <c r="Z49" i="16"/>
  <c r="AA49" i="16"/>
  <c r="AE49" i="16"/>
  <c r="AF49" i="16"/>
  <c r="AG49" i="16"/>
  <c r="B50" i="16"/>
  <c r="C50" i="16"/>
  <c r="E50" i="16"/>
  <c r="G50" i="16"/>
  <c r="I50" i="16"/>
  <c r="K50" i="16"/>
  <c r="O50" i="16"/>
  <c r="T50" i="16"/>
  <c r="V50" i="16"/>
  <c r="X50" i="16"/>
  <c r="Y50" i="16"/>
  <c r="Z50" i="16"/>
  <c r="AA50" i="16"/>
  <c r="AE50" i="16"/>
  <c r="AF50" i="16"/>
  <c r="AG50" i="16"/>
  <c r="B51" i="16"/>
  <c r="C51" i="16"/>
  <c r="E51" i="16"/>
  <c r="G51" i="16"/>
  <c r="I51" i="16"/>
  <c r="K51" i="16"/>
  <c r="O51" i="16"/>
  <c r="T51" i="16"/>
  <c r="V51" i="16"/>
  <c r="X51" i="16"/>
  <c r="Y51" i="16"/>
  <c r="Z51" i="16"/>
  <c r="AA51" i="16"/>
  <c r="AE51" i="16"/>
  <c r="AF51" i="16"/>
  <c r="AG51" i="16"/>
  <c r="B52" i="16"/>
  <c r="C52" i="16"/>
  <c r="E52" i="16"/>
  <c r="G52" i="16"/>
  <c r="I52" i="16"/>
  <c r="K52" i="16"/>
  <c r="O52" i="16"/>
  <c r="T52" i="16"/>
  <c r="V52" i="16"/>
  <c r="X52" i="16"/>
  <c r="Y52" i="16"/>
  <c r="Z52" i="16"/>
  <c r="AA52" i="16"/>
  <c r="AE52" i="16"/>
  <c r="AF52" i="16"/>
  <c r="AG52" i="16"/>
  <c r="B53" i="16"/>
  <c r="C53" i="16"/>
  <c r="E53" i="16"/>
  <c r="G53" i="16"/>
  <c r="I53" i="16"/>
  <c r="K53" i="16"/>
  <c r="O53" i="16"/>
  <c r="T53" i="16"/>
  <c r="V53" i="16"/>
  <c r="X53" i="16"/>
  <c r="Y53" i="16"/>
  <c r="Z53" i="16"/>
  <c r="AA53" i="16"/>
  <c r="AE53" i="16"/>
  <c r="AF53" i="16"/>
  <c r="AG53" i="16"/>
  <c r="B54" i="16"/>
  <c r="C54" i="16"/>
  <c r="E54" i="16"/>
  <c r="G54" i="16"/>
  <c r="I54" i="16"/>
  <c r="K54" i="16"/>
  <c r="O54" i="16"/>
  <c r="T54" i="16"/>
  <c r="V54" i="16"/>
  <c r="X54" i="16"/>
  <c r="Y54" i="16"/>
  <c r="Z54" i="16"/>
  <c r="AA54" i="16"/>
  <c r="AE54" i="16"/>
  <c r="AF54" i="16"/>
  <c r="AG54" i="16"/>
  <c r="B55" i="16"/>
  <c r="C55" i="16"/>
  <c r="E55" i="16"/>
  <c r="G55" i="16"/>
  <c r="I55" i="16"/>
  <c r="K55" i="16"/>
  <c r="O55" i="16"/>
  <c r="T55" i="16"/>
  <c r="V55" i="16"/>
  <c r="X55" i="16"/>
  <c r="Y55" i="16"/>
  <c r="Z55" i="16"/>
  <c r="AA55" i="16"/>
  <c r="AE55" i="16"/>
  <c r="AF55" i="16"/>
  <c r="AG55" i="16"/>
  <c r="B56" i="16"/>
  <c r="C56" i="16"/>
  <c r="E56" i="16"/>
  <c r="G56" i="16"/>
  <c r="I56" i="16"/>
  <c r="K56" i="16"/>
  <c r="O56" i="16"/>
  <c r="T56" i="16"/>
  <c r="V56" i="16"/>
  <c r="X56" i="16"/>
  <c r="Y56" i="16"/>
  <c r="Z56" i="16"/>
  <c r="AA56" i="16"/>
  <c r="AE56" i="16"/>
  <c r="AF56" i="16"/>
  <c r="AG56" i="16"/>
  <c r="B57" i="16"/>
  <c r="C57" i="16"/>
  <c r="E57" i="16"/>
  <c r="G57" i="16"/>
  <c r="I57" i="16"/>
  <c r="K57" i="16"/>
  <c r="O57" i="16"/>
  <c r="T57" i="16"/>
  <c r="V57" i="16"/>
  <c r="X57" i="16"/>
  <c r="Y57" i="16"/>
  <c r="Z57" i="16"/>
  <c r="AA57" i="16"/>
  <c r="AE57" i="16"/>
  <c r="AF57" i="16"/>
  <c r="AG57" i="16"/>
  <c r="B36" i="16"/>
  <c r="C36" i="16"/>
  <c r="E36" i="16"/>
  <c r="G36" i="16"/>
  <c r="I36" i="16"/>
  <c r="K36" i="16"/>
  <c r="O36" i="16"/>
  <c r="T36" i="16"/>
  <c r="V36" i="16"/>
  <c r="X36" i="16"/>
  <c r="Y36" i="16"/>
  <c r="Z36" i="16"/>
  <c r="AA36" i="16"/>
  <c r="AE36" i="16"/>
  <c r="AF36" i="16"/>
  <c r="AG36" i="16"/>
  <c r="B37" i="16"/>
  <c r="C37" i="16"/>
  <c r="E37" i="16"/>
  <c r="G37" i="16"/>
  <c r="I37" i="16"/>
  <c r="K37" i="16"/>
  <c r="O37" i="16"/>
  <c r="T37" i="16"/>
  <c r="V37" i="16"/>
  <c r="X37" i="16"/>
  <c r="Y37" i="16"/>
  <c r="Z37" i="16"/>
  <c r="AA37" i="16"/>
  <c r="AE37" i="16"/>
  <c r="AF37" i="16"/>
  <c r="AG37" i="16"/>
  <c r="B38" i="16"/>
  <c r="C38" i="16"/>
  <c r="E38" i="16"/>
  <c r="F39" i="16" s="1"/>
  <c r="G38" i="16"/>
  <c r="H39" i="16" s="1"/>
  <c r="I38" i="16"/>
  <c r="J39" i="16" s="1"/>
  <c r="K38" i="16"/>
  <c r="O38" i="16"/>
  <c r="P39" i="16" s="1"/>
  <c r="T38" i="16"/>
  <c r="U39" i="16" s="1"/>
  <c r="V38" i="16"/>
  <c r="W39" i="16" s="1"/>
  <c r="X38" i="16"/>
  <c r="Y38" i="16"/>
  <c r="Z38" i="16"/>
  <c r="AA38" i="16"/>
  <c r="AE38" i="16"/>
  <c r="AF38" i="16"/>
  <c r="AG38" i="16"/>
  <c r="B122" i="6"/>
  <c r="C122" i="6"/>
  <c r="D122" i="6" s="1"/>
  <c r="B123" i="6"/>
  <c r="C123" i="6"/>
  <c r="D123" i="6" s="1"/>
  <c r="B125" i="6"/>
  <c r="C125" i="6"/>
  <c r="D125" i="6" s="1"/>
  <c r="B126" i="6"/>
  <c r="C126" i="6"/>
  <c r="D126" i="6" s="1"/>
  <c r="B127" i="6"/>
  <c r="C127" i="6"/>
  <c r="D127" i="6" s="1"/>
  <c r="B128" i="6"/>
  <c r="C128" i="6"/>
  <c r="D128" i="6" s="1"/>
  <c r="B130" i="6"/>
  <c r="C130" i="6"/>
  <c r="D130" i="6" s="1"/>
  <c r="B131" i="6"/>
  <c r="C131" i="6"/>
  <c r="D131" i="6" s="1"/>
  <c r="B132" i="6"/>
  <c r="C132" i="6"/>
  <c r="D132" i="6" s="1"/>
  <c r="B133" i="6"/>
  <c r="C133" i="6"/>
  <c r="D133" i="6" s="1"/>
  <c r="B25" i="6"/>
  <c r="C25" i="6"/>
  <c r="D25" i="6" s="1"/>
  <c r="E25" i="6"/>
  <c r="AB25" i="6"/>
  <c r="AC25" i="6"/>
  <c r="AD25" i="6"/>
  <c r="B26" i="6"/>
  <c r="C26" i="6"/>
  <c r="D26" i="6" s="1"/>
  <c r="E26" i="6"/>
  <c r="B27" i="6"/>
  <c r="C27" i="6"/>
  <c r="D27" i="6" s="1"/>
  <c r="E27" i="6"/>
  <c r="B28" i="6"/>
  <c r="C28" i="6"/>
  <c r="D28" i="6" s="1"/>
  <c r="E28" i="6"/>
  <c r="B30" i="6"/>
  <c r="C30" i="6"/>
  <c r="D30" i="6" s="1"/>
  <c r="E30" i="6"/>
  <c r="AB30" i="6"/>
  <c r="AC30" i="6"/>
  <c r="AD30" i="6"/>
  <c r="B31" i="6"/>
  <c r="C31" i="6"/>
  <c r="D31" i="6" s="1"/>
  <c r="E31" i="6"/>
  <c r="AI31" i="6" s="1"/>
  <c r="B32" i="6"/>
  <c r="C32" i="6"/>
  <c r="D32" i="6" s="1"/>
  <c r="E32" i="6"/>
  <c r="AI32" i="6" s="1"/>
  <c r="B33" i="6"/>
  <c r="C33" i="6"/>
  <c r="D33" i="6" s="1"/>
  <c r="E33" i="6"/>
  <c r="AI33" i="6" s="1"/>
  <c r="B35" i="6"/>
  <c r="C35" i="6"/>
  <c r="D35" i="6" s="1"/>
  <c r="E35" i="6"/>
  <c r="AB35" i="6"/>
  <c r="AC35" i="6"/>
  <c r="AD35" i="6"/>
  <c r="B36" i="6"/>
  <c r="C36" i="6"/>
  <c r="D36" i="6" s="1"/>
  <c r="B37" i="6"/>
  <c r="C37" i="6"/>
  <c r="D37" i="6" s="1"/>
  <c r="B38" i="6"/>
  <c r="C38" i="6"/>
  <c r="D38" i="6" s="1"/>
  <c r="B40" i="6"/>
  <c r="C40" i="6"/>
  <c r="D40" i="6" s="1"/>
  <c r="E40" i="6"/>
  <c r="AB40" i="6"/>
  <c r="AC40" i="6"/>
  <c r="AD40" i="6"/>
  <c r="B41" i="6"/>
  <c r="C41" i="6"/>
  <c r="D41" i="6" s="1"/>
  <c r="E41" i="6"/>
  <c r="B42" i="6"/>
  <c r="C42" i="6"/>
  <c r="D42" i="6" s="1"/>
  <c r="E42" i="6"/>
  <c r="B43" i="6"/>
  <c r="C43" i="6"/>
  <c r="D43" i="6" s="1"/>
  <c r="E43" i="6"/>
  <c r="B45" i="6"/>
  <c r="C45" i="6"/>
  <c r="D45" i="6" s="1"/>
  <c r="E45" i="6"/>
  <c r="AB45" i="6"/>
  <c r="AC45" i="6"/>
  <c r="AD45" i="6"/>
  <c r="B46" i="6"/>
  <c r="C46" i="6"/>
  <c r="D46" i="6" s="1"/>
  <c r="E46" i="6"/>
  <c r="AI46" i="6" s="1"/>
  <c r="B47" i="6"/>
  <c r="C47" i="6"/>
  <c r="D47" i="6" s="1"/>
  <c r="E47" i="6"/>
  <c r="AI47" i="6" s="1"/>
  <c r="B48" i="6"/>
  <c r="C48" i="6"/>
  <c r="D48" i="6" s="1"/>
  <c r="E48" i="6"/>
  <c r="AI48" i="6" s="1"/>
  <c r="B50" i="6"/>
  <c r="C50" i="6"/>
  <c r="D50" i="6" s="1"/>
  <c r="E50" i="6"/>
  <c r="AB50" i="6"/>
  <c r="AC50" i="6"/>
  <c r="AD50" i="6"/>
  <c r="B55" i="6"/>
  <c r="C55" i="6"/>
  <c r="D55" i="6" s="1"/>
  <c r="E55" i="6"/>
  <c r="AB55" i="6"/>
  <c r="AC55" i="6"/>
  <c r="AD55" i="6"/>
  <c r="B56" i="6"/>
  <c r="C56" i="6"/>
  <c r="D56" i="6" s="1"/>
  <c r="E56" i="6"/>
  <c r="B57" i="6"/>
  <c r="C57" i="6"/>
  <c r="D57" i="6" s="1"/>
  <c r="E57" i="6"/>
  <c r="B58" i="6"/>
  <c r="C58" i="6"/>
  <c r="D58" i="6" s="1"/>
  <c r="E58" i="6"/>
  <c r="B60" i="6"/>
  <c r="C60" i="6"/>
  <c r="D60" i="6" s="1"/>
  <c r="E60" i="6"/>
  <c r="AB60" i="6"/>
  <c r="AC60" i="6"/>
  <c r="AD60" i="6"/>
  <c r="B61" i="6"/>
  <c r="C61" i="6"/>
  <c r="D61" i="6" s="1"/>
  <c r="E61" i="6"/>
  <c r="AI61" i="6" s="1"/>
  <c r="B62" i="6"/>
  <c r="C62" i="6"/>
  <c r="D62" i="6" s="1"/>
  <c r="E62" i="6"/>
  <c r="AI62" i="6" s="1"/>
  <c r="B63" i="6"/>
  <c r="C63" i="6"/>
  <c r="D63" i="6" s="1"/>
  <c r="E63" i="6"/>
  <c r="AI63" i="6" s="1"/>
  <c r="B65" i="6"/>
  <c r="C65" i="6"/>
  <c r="D65" i="6" s="1"/>
  <c r="E65" i="6"/>
  <c r="AB65" i="6"/>
  <c r="AC65" i="6"/>
  <c r="AD65" i="6"/>
  <c r="B66" i="6"/>
  <c r="C66" i="6"/>
  <c r="D66" i="6" s="1"/>
  <c r="B67" i="6"/>
  <c r="C67" i="6"/>
  <c r="D67" i="6" s="1"/>
  <c r="B68" i="6"/>
  <c r="C68" i="6"/>
  <c r="D68" i="6" s="1"/>
  <c r="B70" i="6"/>
  <c r="C70" i="6"/>
  <c r="D70" i="6" s="1"/>
  <c r="E70" i="6"/>
  <c r="AB70" i="6"/>
  <c r="AC70" i="6"/>
  <c r="AD70" i="6"/>
  <c r="B71" i="6"/>
  <c r="C71" i="6"/>
  <c r="D71" i="6" s="1"/>
  <c r="E71" i="6"/>
  <c r="AI71" i="6" s="1"/>
  <c r="B72" i="6"/>
  <c r="C72" i="6"/>
  <c r="D72" i="6" s="1"/>
  <c r="E72" i="6"/>
  <c r="AI72" i="6" s="1"/>
  <c r="B73" i="6"/>
  <c r="C73" i="6"/>
  <c r="D73" i="6" s="1"/>
  <c r="E73" i="6"/>
  <c r="AI73" i="6" s="1"/>
  <c r="B75" i="6"/>
  <c r="C75" i="6"/>
  <c r="D75" i="6" s="1"/>
  <c r="E75" i="6"/>
  <c r="AB75" i="6"/>
  <c r="AC75" i="6"/>
  <c r="AD75" i="6"/>
  <c r="B76" i="6"/>
  <c r="C76" i="6"/>
  <c r="D76" i="6" s="1"/>
  <c r="B77" i="6"/>
  <c r="C77" i="6"/>
  <c r="D77" i="6" s="1"/>
  <c r="B78" i="6"/>
  <c r="C78" i="6"/>
  <c r="D78" i="6" s="1"/>
  <c r="B80" i="6"/>
  <c r="C80" i="6"/>
  <c r="D80" i="6" s="1"/>
  <c r="B81" i="6"/>
  <c r="C81" i="6"/>
  <c r="D81" i="6" s="1"/>
  <c r="B82" i="6"/>
  <c r="C82" i="6"/>
  <c r="D82" i="6" s="1"/>
  <c r="B83" i="6"/>
  <c r="C83" i="6"/>
  <c r="D83" i="6" s="1"/>
  <c r="B85" i="6"/>
  <c r="C85" i="6"/>
  <c r="D85" i="6" s="1"/>
  <c r="B86" i="6"/>
  <c r="C86" i="6"/>
  <c r="D86" i="6" s="1"/>
  <c r="B87" i="6"/>
  <c r="C87" i="6"/>
  <c r="D87" i="6" s="1"/>
  <c r="B88" i="6"/>
  <c r="C88" i="6"/>
  <c r="D88" i="6" s="1"/>
  <c r="B90" i="6"/>
  <c r="C90" i="6"/>
  <c r="D90" i="6" s="1"/>
  <c r="B91" i="6"/>
  <c r="C91" i="6"/>
  <c r="D91" i="6" s="1"/>
  <c r="B92" i="6"/>
  <c r="C92" i="6"/>
  <c r="D92" i="6" s="1"/>
  <c r="B93" i="6"/>
  <c r="C93" i="6"/>
  <c r="D93" i="6" s="1"/>
  <c r="B95" i="6"/>
  <c r="C95" i="6"/>
  <c r="D95" i="6" s="1"/>
  <c r="B96" i="6"/>
  <c r="C96" i="6"/>
  <c r="D96" i="6" s="1"/>
  <c r="B97" i="6"/>
  <c r="C97" i="6"/>
  <c r="D97" i="6" s="1"/>
  <c r="B98" i="6"/>
  <c r="C98" i="6"/>
  <c r="D98" i="6" s="1"/>
  <c r="B100" i="6"/>
  <c r="C100" i="6"/>
  <c r="D100" i="6" s="1"/>
  <c r="B101" i="6"/>
  <c r="C101" i="6"/>
  <c r="D101" i="6" s="1"/>
  <c r="B102" i="6"/>
  <c r="C102" i="6"/>
  <c r="D102" i="6" s="1"/>
  <c r="B103" i="6"/>
  <c r="C103" i="6"/>
  <c r="D103" i="6" s="1"/>
  <c r="B105" i="6"/>
  <c r="C105" i="6"/>
  <c r="D105" i="6" s="1"/>
  <c r="B106" i="6"/>
  <c r="C106" i="6"/>
  <c r="D106" i="6" s="1"/>
  <c r="B107" i="6"/>
  <c r="C107" i="6"/>
  <c r="D107" i="6" s="1"/>
  <c r="B108" i="6"/>
  <c r="C108" i="6"/>
  <c r="D108" i="6" s="1"/>
  <c r="B110" i="6"/>
  <c r="C110" i="6"/>
  <c r="D110" i="6" s="1"/>
  <c r="B111" i="6"/>
  <c r="C111" i="6"/>
  <c r="D111" i="6" s="1"/>
  <c r="B112" i="6"/>
  <c r="C112" i="6"/>
  <c r="D112" i="6" s="1"/>
  <c r="B113" i="6"/>
  <c r="C113" i="6"/>
  <c r="D113" i="6" s="1"/>
  <c r="B115" i="6"/>
  <c r="C115" i="6"/>
  <c r="D115" i="6" s="1"/>
  <c r="B116" i="6"/>
  <c r="C116" i="6"/>
  <c r="D116" i="6" s="1"/>
  <c r="B117" i="6"/>
  <c r="C117" i="6"/>
  <c r="D117" i="6" s="1"/>
  <c r="B118" i="6"/>
  <c r="C118" i="6"/>
  <c r="D118" i="6" s="1"/>
  <c r="B120" i="6"/>
  <c r="C120" i="6"/>
  <c r="D120" i="6" s="1"/>
  <c r="B121" i="6"/>
  <c r="C121" i="6"/>
  <c r="D121" i="6" s="1"/>
  <c r="AA10" i="6"/>
  <c r="N10" i="6"/>
  <c r="Y10" i="6"/>
  <c r="W10" i="6"/>
  <c r="J10" i="6"/>
  <c r="H10" i="6"/>
  <c r="AI27" i="6" l="1"/>
  <c r="F22" i="6"/>
  <c r="AI26" i="6"/>
  <c r="F21" i="6"/>
  <c r="AI28" i="6"/>
  <c r="F23" i="6"/>
  <c r="F61" i="16"/>
  <c r="P61" i="16"/>
  <c r="C32" i="2"/>
  <c r="H61" i="16"/>
  <c r="AI60" i="16"/>
  <c r="AO9" i="2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U60" i="16"/>
  <c r="H60" i="16"/>
  <c r="P60" i="16"/>
  <c r="U59" i="16"/>
  <c r="F10" i="6"/>
  <c r="J65" i="16"/>
  <c r="AI58" i="16"/>
  <c r="F51" i="6"/>
  <c r="AI56" i="6"/>
  <c r="F52" i="6"/>
  <c r="AI57" i="6"/>
  <c r="F53" i="6"/>
  <c r="AI58" i="6"/>
  <c r="F36" i="6"/>
  <c r="AI41" i="6"/>
  <c r="F38" i="6"/>
  <c r="AI43" i="6"/>
  <c r="F37" i="6"/>
  <c r="AI42" i="6"/>
  <c r="J52" i="16"/>
  <c r="U51" i="16"/>
  <c r="P50" i="16"/>
  <c r="P57" i="16"/>
  <c r="F57" i="16"/>
  <c r="J63" i="16"/>
  <c r="U62" i="16"/>
  <c r="U63" i="16"/>
  <c r="H57" i="16"/>
  <c r="AI56" i="16"/>
  <c r="W54" i="16"/>
  <c r="P52" i="16"/>
  <c r="F47" i="6"/>
  <c r="F71" i="6"/>
  <c r="F66" i="6"/>
  <c r="F61" i="6"/>
  <c r="F56" i="6"/>
  <c r="F46" i="6"/>
  <c r="F41" i="6"/>
  <c r="F72" i="6"/>
  <c r="F67" i="6"/>
  <c r="F57" i="6"/>
  <c r="F42" i="6"/>
  <c r="F75" i="6"/>
  <c r="F70" i="6"/>
  <c r="F65" i="6"/>
  <c r="F60" i="6"/>
  <c r="F55" i="6"/>
  <c r="F50" i="6"/>
  <c r="F45" i="6"/>
  <c r="F40" i="6"/>
  <c r="F62" i="6"/>
  <c r="F73" i="6"/>
  <c r="F68" i="6"/>
  <c r="F63" i="6"/>
  <c r="F58" i="6"/>
  <c r="F48" i="6"/>
  <c r="F43" i="6"/>
  <c r="F27" i="6"/>
  <c r="F35" i="6"/>
  <c r="F30" i="6"/>
  <c r="F25" i="6"/>
  <c r="F20" i="6"/>
  <c r="F15" i="6"/>
  <c r="F32" i="6"/>
  <c r="F31" i="6"/>
  <c r="F26" i="6"/>
  <c r="F33" i="6"/>
  <c r="F28" i="6"/>
  <c r="U54" i="16"/>
  <c r="P53" i="16"/>
  <c r="F53" i="16"/>
  <c r="AI20" i="6"/>
  <c r="P55" i="16"/>
  <c r="F55" i="16"/>
  <c r="W53" i="16"/>
  <c r="U52" i="16"/>
  <c r="H52" i="16"/>
  <c r="AI62" i="16"/>
  <c r="F49" i="16"/>
  <c r="J54" i="16"/>
  <c r="AH49" i="16"/>
  <c r="W58" i="16"/>
  <c r="AH52" i="16"/>
  <c r="W56" i="16"/>
  <c r="J56" i="16"/>
  <c r="H55" i="16"/>
  <c r="AI54" i="16"/>
  <c r="J50" i="16"/>
  <c r="P49" i="16"/>
  <c r="AI48" i="16"/>
  <c r="W50" i="16"/>
  <c r="AH55" i="16"/>
  <c r="W51" i="16"/>
  <c r="J51" i="16"/>
  <c r="U50" i="16"/>
  <c r="AH48" i="16"/>
  <c r="J49" i="16"/>
  <c r="AH64" i="16"/>
  <c r="J62" i="16"/>
  <c r="F52" i="16"/>
  <c r="F50" i="16"/>
  <c r="P63" i="16"/>
  <c r="P37" i="16"/>
  <c r="AH56" i="16"/>
  <c r="AH54" i="16"/>
  <c r="AH51" i="16"/>
  <c r="J59" i="16"/>
  <c r="AI65" i="6"/>
  <c r="AH55" i="6"/>
  <c r="F38" i="16"/>
  <c r="W57" i="16"/>
  <c r="P56" i="16"/>
  <c r="U55" i="16"/>
  <c r="J55" i="16"/>
  <c r="F54" i="16"/>
  <c r="AI53" i="16"/>
  <c r="J53" i="16"/>
  <c r="P51" i="16"/>
  <c r="AH50" i="16"/>
  <c r="U65" i="16"/>
  <c r="AH60" i="6"/>
  <c r="H56" i="16"/>
  <c r="W37" i="16"/>
  <c r="J37" i="16"/>
  <c r="AI57" i="16"/>
  <c r="U53" i="16"/>
  <c r="H53" i="16"/>
  <c r="AI52" i="16"/>
  <c r="W52" i="16"/>
  <c r="F51" i="16"/>
  <c r="U49" i="16"/>
  <c r="F59" i="16"/>
  <c r="AH15" i="6"/>
  <c r="AH57" i="16"/>
  <c r="AH53" i="16"/>
  <c r="W49" i="16"/>
  <c r="W65" i="16"/>
  <c r="U64" i="16"/>
  <c r="F63" i="16"/>
  <c r="U61" i="16"/>
  <c r="AH58" i="16"/>
  <c r="J57" i="16"/>
  <c r="F56" i="16"/>
  <c r="AI55" i="16"/>
  <c r="W55" i="16"/>
  <c r="P54" i="16"/>
  <c r="P62" i="16"/>
  <c r="J61" i="16"/>
  <c r="P58" i="16"/>
  <c r="P64" i="16"/>
  <c r="AI64" i="16"/>
  <c r="F62" i="16"/>
  <c r="H49" i="16"/>
  <c r="AI49" i="16"/>
  <c r="W62" i="16"/>
  <c r="AH62" i="16"/>
  <c r="W38" i="16"/>
  <c r="H51" i="16"/>
  <c r="AI51" i="16"/>
  <c r="H50" i="16"/>
  <c r="AI50" i="16"/>
  <c r="AI63" i="16"/>
  <c r="H63" i="16"/>
  <c r="U57" i="16"/>
  <c r="U58" i="16"/>
  <c r="W63" i="16"/>
  <c r="AH63" i="16"/>
  <c r="W61" i="16"/>
  <c r="AH61" i="16"/>
  <c r="W59" i="16"/>
  <c r="AH59" i="16"/>
  <c r="C31" i="2"/>
  <c r="W60" i="16"/>
  <c r="AH60" i="16"/>
  <c r="H58" i="16"/>
  <c r="U37" i="16"/>
  <c r="U56" i="16"/>
  <c r="H54" i="16"/>
  <c r="H64" i="16"/>
  <c r="H62" i="16"/>
  <c r="AI61" i="16"/>
  <c r="AI59" i="16"/>
  <c r="C30" i="2"/>
  <c r="AH65" i="16"/>
  <c r="H65" i="16"/>
  <c r="F64" i="16"/>
  <c r="J60" i="16"/>
  <c r="H59" i="16"/>
  <c r="F58" i="16"/>
  <c r="W64" i="16"/>
  <c r="F60" i="16"/>
  <c r="AI55" i="6"/>
  <c r="P65" i="16"/>
  <c r="F65" i="16"/>
  <c r="J64" i="16"/>
  <c r="P59" i="16"/>
  <c r="J58" i="16"/>
  <c r="AI65" i="16"/>
  <c r="J38" i="16"/>
  <c r="F37" i="16"/>
  <c r="U38" i="16"/>
  <c r="H37" i="16"/>
  <c r="P38" i="16"/>
  <c r="AI38" i="16"/>
  <c r="AI37" i="16"/>
  <c r="AI36" i="16"/>
  <c r="AH37" i="16"/>
  <c r="AH38" i="16"/>
  <c r="AH36" i="16"/>
  <c r="H38" i="16"/>
  <c r="AH25" i="6"/>
  <c r="AH50" i="6"/>
  <c r="AH45" i="6"/>
  <c r="AI40" i="6"/>
  <c r="AI30" i="6"/>
  <c r="AI70" i="6"/>
  <c r="AH40" i="6"/>
  <c r="AI50" i="6"/>
  <c r="AI15" i="6"/>
  <c r="AH65" i="6"/>
  <c r="AI35" i="6"/>
  <c r="AH35" i="6"/>
  <c r="AH70" i="6"/>
  <c r="AI45" i="6"/>
  <c r="AH75" i="6"/>
  <c r="AH20" i="6"/>
  <c r="AI60" i="6"/>
  <c r="AI75" i="6"/>
  <c r="AI25" i="6"/>
  <c r="AH30" i="6"/>
  <c r="C29" i="2"/>
  <c r="B114" i="1" l="1"/>
  <c r="C114" i="1"/>
  <c r="F114" i="1"/>
  <c r="AD114" i="1" l="1"/>
  <c r="N114" i="1"/>
  <c r="P114" i="1"/>
  <c r="J114" i="1"/>
  <c r="AF114" i="1"/>
  <c r="AE114" i="1"/>
  <c r="AA114" i="1"/>
  <c r="X114" i="1"/>
  <c r="V114" i="1"/>
  <c r="AB114" i="1"/>
  <c r="Y114" i="1"/>
  <c r="L114" i="1"/>
  <c r="AG114" i="1"/>
  <c r="H114" i="1"/>
  <c r="D114" i="1"/>
  <c r="S114" i="1" l="1"/>
  <c r="U114" i="1"/>
  <c r="B11" i="16"/>
  <c r="C11" i="16"/>
  <c r="E11" i="16"/>
  <c r="G11" i="16"/>
  <c r="I11" i="16"/>
  <c r="K11" i="16"/>
  <c r="O11" i="16"/>
  <c r="T11" i="16"/>
  <c r="V11" i="16"/>
  <c r="X11" i="16"/>
  <c r="Y11" i="16"/>
  <c r="Z11" i="16"/>
  <c r="AA11" i="16"/>
  <c r="AB11" i="16"/>
  <c r="AC11" i="16"/>
  <c r="AD11" i="16"/>
  <c r="AE11" i="16"/>
  <c r="AF11" i="16"/>
  <c r="AG11" i="16"/>
  <c r="B10" i="16"/>
  <c r="C10" i="16"/>
  <c r="E10" i="16"/>
  <c r="G10" i="16"/>
  <c r="I10" i="16"/>
  <c r="K10" i="16"/>
  <c r="O10" i="16"/>
  <c r="T10" i="16"/>
  <c r="V10" i="16"/>
  <c r="AH11" i="16" l="1"/>
  <c r="AC5" i="16"/>
  <c r="W10" i="16"/>
  <c r="AI11" i="16"/>
  <c r="H11" i="16"/>
  <c r="F10" i="16"/>
  <c r="U11" i="16"/>
  <c r="J10" i="16"/>
  <c r="W11" i="16"/>
  <c r="P11" i="16"/>
  <c r="J11" i="16"/>
  <c r="F11" i="16"/>
  <c r="P10" i="16"/>
  <c r="U10" i="16"/>
  <c r="H10" i="16"/>
  <c r="D299" i="60" l="1"/>
  <c r="D297" i="60" s="1"/>
  <c r="D300" i="60"/>
  <c r="D301" i="60"/>
  <c r="D302" i="60"/>
  <c r="D303" i="60"/>
  <c r="D304" i="60"/>
  <c r="D305" i="60"/>
  <c r="D306" i="60"/>
  <c r="D307" i="60"/>
  <c r="D308" i="60"/>
  <c r="D309" i="60"/>
  <c r="D313" i="60"/>
  <c r="D311" i="60" s="1"/>
  <c r="D314" i="60"/>
  <c r="D315" i="60"/>
  <c r="D316" i="60"/>
  <c r="D317" i="60"/>
  <c r="D318" i="60"/>
  <c r="D319" i="60"/>
  <c r="D320" i="60"/>
  <c r="D321" i="60"/>
  <c r="D322" i="60"/>
  <c r="D323" i="60"/>
  <c r="D327" i="60"/>
  <c r="D325" i="60" s="1"/>
  <c r="D328" i="60"/>
  <c r="D329" i="60"/>
  <c r="D330" i="60"/>
  <c r="D331" i="60"/>
  <c r="D332" i="60"/>
  <c r="D333" i="60"/>
  <c r="D334" i="60"/>
  <c r="D335" i="60"/>
  <c r="D336" i="60"/>
  <c r="D342" i="60"/>
  <c r="D340" i="60" s="1"/>
  <c r="D357" i="60"/>
  <c r="D355" i="60" s="1"/>
  <c r="D358" i="60"/>
  <c r="D359" i="60"/>
  <c r="D360" i="60"/>
  <c r="D361" i="60"/>
  <c r="D362" i="60"/>
  <c r="D363" i="60"/>
  <c r="D364" i="60"/>
  <c r="D365" i="60"/>
  <c r="D372" i="60"/>
  <c r="D370" i="60" s="1"/>
  <c r="D387" i="60"/>
  <c r="D385" i="60" s="1"/>
  <c r="D402" i="60"/>
  <c r="D400" i="60" s="1"/>
  <c r="D417" i="60"/>
  <c r="D415" i="60" s="1"/>
  <c r="D432" i="60"/>
  <c r="D430" i="60" s="1"/>
  <c r="D433" i="60"/>
  <c r="D434" i="60"/>
  <c r="D435" i="60"/>
  <c r="D436" i="60"/>
  <c r="D437" i="60"/>
  <c r="D438" i="60"/>
  <c r="D439" i="60"/>
  <c r="D440" i="60"/>
  <c r="D441" i="60"/>
  <c r="D447" i="60"/>
  <c r="D445" i="60" s="1"/>
  <c r="D448" i="60"/>
  <c r="D449" i="60"/>
  <c r="D450" i="60"/>
  <c r="D451" i="60"/>
  <c r="D452" i="60"/>
  <c r="D284" i="60"/>
  <c r="D282" i="60" s="1"/>
  <c r="D285" i="60"/>
  <c r="D286" i="60"/>
  <c r="D287" i="60"/>
  <c r="D288" i="60"/>
  <c r="D289" i="60"/>
  <c r="D290" i="60"/>
  <c r="D291" i="60"/>
  <c r="D292" i="60"/>
  <c r="D293" i="60"/>
  <c r="D269" i="60"/>
  <c r="E267" i="60" s="1"/>
  <c r="D270" i="60"/>
  <c r="D271" i="60"/>
  <c r="D272" i="60"/>
  <c r="D273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34" i="60"/>
  <c r="C434" i="60"/>
  <c r="E434" i="60"/>
  <c r="G434" i="60"/>
  <c r="H434" i="60"/>
  <c r="B435" i="60"/>
  <c r="C435" i="60"/>
  <c r="E435" i="60"/>
  <c r="G435" i="60"/>
  <c r="H435" i="60"/>
  <c r="B436" i="60"/>
  <c r="C436" i="60"/>
  <c r="E436" i="60"/>
  <c r="G436" i="60"/>
  <c r="H436" i="60"/>
  <c r="B437" i="60"/>
  <c r="C437" i="60"/>
  <c r="E437" i="60"/>
  <c r="G437" i="60"/>
  <c r="H437" i="60"/>
  <c r="B438" i="60"/>
  <c r="C438" i="60"/>
  <c r="E438" i="60"/>
  <c r="G438" i="60"/>
  <c r="H438" i="60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B447" i="60"/>
  <c r="C447" i="60"/>
  <c r="E447" i="60"/>
  <c r="G447" i="60"/>
  <c r="H447" i="60"/>
  <c r="B448" i="60"/>
  <c r="C448" i="60"/>
  <c r="E448" i="60"/>
  <c r="G448" i="60"/>
  <c r="H448" i="60"/>
  <c r="B449" i="60"/>
  <c r="C449" i="60"/>
  <c r="E449" i="60"/>
  <c r="G449" i="60"/>
  <c r="H449" i="60"/>
  <c r="B402" i="60"/>
  <c r="C402" i="60"/>
  <c r="E402" i="60"/>
  <c r="G402" i="60"/>
  <c r="H402" i="60"/>
  <c r="B417" i="60"/>
  <c r="C417" i="60"/>
  <c r="E417" i="60"/>
  <c r="G417" i="60"/>
  <c r="H417" i="60"/>
  <c r="B432" i="60"/>
  <c r="C432" i="60"/>
  <c r="E432" i="60"/>
  <c r="G432" i="60"/>
  <c r="H432" i="60"/>
  <c r="B433" i="60"/>
  <c r="C433" i="60"/>
  <c r="E433" i="60"/>
  <c r="G433" i="60"/>
  <c r="H433" i="60"/>
  <c r="B357" i="60"/>
  <c r="C357" i="60"/>
  <c r="E357" i="60"/>
  <c r="G357" i="60"/>
  <c r="H357" i="60"/>
  <c r="B358" i="60"/>
  <c r="C358" i="60"/>
  <c r="E358" i="60"/>
  <c r="G358" i="60"/>
  <c r="H358" i="60"/>
  <c r="B359" i="60"/>
  <c r="C359" i="60"/>
  <c r="E359" i="60"/>
  <c r="G359" i="60"/>
  <c r="H359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B364" i="60"/>
  <c r="C364" i="60"/>
  <c r="E364" i="60"/>
  <c r="G364" i="60"/>
  <c r="H364" i="60"/>
  <c r="B365" i="60"/>
  <c r="C365" i="60"/>
  <c r="E365" i="60"/>
  <c r="G365" i="60"/>
  <c r="H365" i="60"/>
  <c r="B372" i="60"/>
  <c r="C372" i="60"/>
  <c r="E372" i="60"/>
  <c r="G372" i="60"/>
  <c r="H372" i="60"/>
  <c r="B387" i="60"/>
  <c r="C387" i="60"/>
  <c r="E387" i="60"/>
  <c r="G387" i="60"/>
  <c r="H387" i="60"/>
  <c r="B239" i="60"/>
  <c r="C239" i="60"/>
  <c r="D239" i="60"/>
  <c r="E237" i="60" s="1"/>
  <c r="E239" i="60"/>
  <c r="F239" i="60" s="1"/>
  <c r="G239" i="60"/>
  <c r="H239" i="60"/>
  <c r="B254" i="60"/>
  <c r="C254" i="60"/>
  <c r="E254" i="60"/>
  <c r="G254" i="60"/>
  <c r="H254" i="60"/>
  <c r="B255" i="60"/>
  <c r="C255" i="60"/>
  <c r="E255" i="60"/>
  <c r="G255" i="60"/>
  <c r="H255" i="60"/>
  <c r="B256" i="60"/>
  <c r="C256" i="60"/>
  <c r="E256" i="60"/>
  <c r="G256" i="60"/>
  <c r="H256" i="60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B260" i="60"/>
  <c r="C260" i="60"/>
  <c r="E260" i="60"/>
  <c r="G260" i="60"/>
  <c r="H260" i="60"/>
  <c r="B261" i="60"/>
  <c r="C261" i="60"/>
  <c r="E261" i="60"/>
  <c r="G261" i="60"/>
  <c r="H261" i="60"/>
  <c r="B262" i="60"/>
  <c r="C262" i="60"/>
  <c r="E262" i="60"/>
  <c r="G262" i="60"/>
  <c r="H262" i="60"/>
  <c r="B269" i="60"/>
  <c r="C269" i="60"/>
  <c r="E269" i="60"/>
  <c r="G269" i="60"/>
  <c r="H269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84" i="60"/>
  <c r="C284" i="60"/>
  <c r="E284" i="60"/>
  <c r="G284" i="60"/>
  <c r="H284" i="60"/>
  <c r="B285" i="60"/>
  <c r="C285" i="60"/>
  <c r="E285" i="60"/>
  <c r="G285" i="60"/>
  <c r="H285" i="60"/>
  <c r="B286" i="60"/>
  <c r="C286" i="60"/>
  <c r="E286" i="60"/>
  <c r="G286" i="60"/>
  <c r="H286" i="60"/>
  <c r="B287" i="60"/>
  <c r="C287" i="60"/>
  <c r="E287" i="60"/>
  <c r="G287" i="60"/>
  <c r="H287" i="60"/>
  <c r="B288" i="60"/>
  <c r="C288" i="60"/>
  <c r="E288" i="60"/>
  <c r="G288" i="60"/>
  <c r="H288" i="60"/>
  <c r="B289" i="60"/>
  <c r="C289" i="60"/>
  <c r="E289" i="60"/>
  <c r="G289" i="60"/>
  <c r="H289" i="60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9" i="60"/>
  <c r="C299" i="60"/>
  <c r="E299" i="60"/>
  <c r="G299" i="60"/>
  <c r="H299" i="60"/>
  <c r="B300" i="60"/>
  <c r="C300" i="60"/>
  <c r="E300" i="60"/>
  <c r="G300" i="60"/>
  <c r="H300" i="60"/>
  <c r="B301" i="60"/>
  <c r="C301" i="60"/>
  <c r="E301" i="60"/>
  <c r="G301" i="60"/>
  <c r="H301" i="60"/>
  <c r="B302" i="60"/>
  <c r="C302" i="60"/>
  <c r="E302" i="60"/>
  <c r="G302" i="60"/>
  <c r="H302" i="60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B306" i="60"/>
  <c r="C306" i="60"/>
  <c r="E306" i="60"/>
  <c r="G306" i="60"/>
  <c r="H306" i="60"/>
  <c r="B307" i="60"/>
  <c r="C307" i="60"/>
  <c r="E307" i="60"/>
  <c r="G307" i="60"/>
  <c r="H307" i="60"/>
  <c r="B308" i="60"/>
  <c r="C308" i="60"/>
  <c r="E308" i="60"/>
  <c r="G308" i="60"/>
  <c r="H308" i="60"/>
  <c r="B309" i="60"/>
  <c r="C309" i="60"/>
  <c r="E309" i="60"/>
  <c r="G309" i="60"/>
  <c r="H309" i="60"/>
  <c r="B313" i="60"/>
  <c r="C313" i="60"/>
  <c r="E313" i="60"/>
  <c r="G313" i="60"/>
  <c r="H313" i="60"/>
  <c r="B314" i="60"/>
  <c r="C314" i="60"/>
  <c r="E314" i="60"/>
  <c r="G314" i="60"/>
  <c r="H314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7" i="60"/>
  <c r="C327" i="60"/>
  <c r="E327" i="60"/>
  <c r="G327" i="60"/>
  <c r="H327" i="60"/>
  <c r="B328" i="60"/>
  <c r="C328" i="60"/>
  <c r="E328" i="60"/>
  <c r="G328" i="60"/>
  <c r="H328" i="60"/>
  <c r="B329" i="60"/>
  <c r="C329" i="60"/>
  <c r="E329" i="60"/>
  <c r="G329" i="60"/>
  <c r="H329" i="60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42" i="60"/>
  <c r="C342" i="60"/>
  <c r="E342" i="60"/>
  <c r="G342" i="60"/>
  <c r="H342" i="60"/>
  <c r="Z359" i="60" l="1"/>
  <c r="AA359" i="60"/>
  <c r="J332" i="60"/>
  <c r="AA332" i="60"/>
  <c r="Z332" i="60"/>
  <c r="L321" i="60"/>
  <c r="AC321" i="60" s="1"/>
  <c r="AA321" i="60"/>
  <c r="Z321" i="60"/>
  <c r="J313" i="60"/>
  <c r="AA313" i="60"/>
  <c r="Z313" i="60"/>
  <c r="X302" i="60"/>
  <c r="AA302" i="60"/>
  <c r="Z302" i="60"/>
  <c r="J289" i="60"/>
  <c r="AA289" i="60"/>
  <c r="Z289" i="60"/>
  <c r="I271" i="60"/>
  <c r="AA271" i="60"/>
  <c r="Z271" i="60"/>
  <c r="AA257" i="60"/>
  <c r="Z257" i="60"/>
  <c r="AA361" i="60"/>
  <c r="Z361" i="60"/>
  <c r="T402" i="60"/>
  <c r="AA402" i="60"/>
  <c r="Z402" i="60"/>
  <c r="AA437" i="60"/>
  <c r="Z437" i="60"/>
  <c r="AA255" i="60"/>
  <c r="Z255" i="60"/>
  <c r="T335" i="60"/>
  <c r="AA335" i="60"/>
  <c r="Z335" i="60"/>
  <c r="T327" i="60"/>
  <c r="AA327" i="60"/>
  <c r="Z327" i="60"/>
  <c r="X316" i="60"/>
  <c r="AA316" i="60"/>
  <c r="Z316" i="60"/>
  <c r="I305" i="60"/>
  <c r="AA305" i="60"/>
  <c r="Z305" i="60"/>
  <c r="AA292" i="60"/>
  <c r="Z292" i="60"/>
  <c r="I284" i="60"/>
  <c r="AA284" i="60"/>
  <c r="Z284" i="60"/>
  <c r="I260" i="60"/>
  <c r="AA260" i="60"/>
  <c r="Z260" i="60"/>
  <c r="AA364" i="60"/>
  <c r="Z364" i="60"/>
  <c r="X433" i="60"/>
  <c r="AA433" i="60"/>
  <c r="Z433" i="60"/>
  <c r="I440" i="60"/>
  <c r="AA440" i="60"/>
  <c r="Z440" i="60"/>
  <c r="J451" i="60"/>
  <c r="AA451" i="60"/>
  <c r="Z451" i="60"/>
  <c r="L333" i="60"/>
  <c r="AA333" i="60"/>
  <c r="Z333" i="60"/>
  <c r="J322" i="60"/>
  <c r="AA322" i="60"/>
  <c r="Z322" i="60"/>
  <c r="J314" i="60"/>
  <c r="AA314" i="60"/>
  <c r="Z314" i="60"/>
  <c r="AA303" i="60"/>
  <c r="Z303" i="60"/>
  <c r="I290" i="60"/>
  <c r="AA290" i="60"/>
  <c r="Z290" i="60"/>
  <c r="T272" i="60"/>
  <c r="AA272" i="60"/>
  <c r="Z272" i="60"/>
  <c r="Z258" i="60"/>
  <c r="AA258" i="60"/>
  <c r="T362" i="60"/>
  <c r="AA362" i="60"/>
  <c r="Z362" i="60"/>
  <c r="AA417" i="60"/>
  <c r="Z417" i="60"/>
  <c r="Z438" i="60"/>
  <c r="AA438" i="60"/>
  <c r="T330" i="60"/>
  <c r="AA330" i="60"/>
  <c r="Z330" i="60"/>
  <c r="I319" i="60"/>
  <c r="AA319" i="60"/>
  <c r="Z319" i="60"/>
  <c r="J308" i="60"/>
  <c r="AA308" i="60"/>
  <c r="Z308" i="60"/>
  <c r="J336" i="60"/>
  <c r="AA336" i="60"/>
  <c r="Z336" i="60"/>
  <c r="J328" i="60"/>
  <c r="AA328" i="60"/>
  <c r="Z328" i="60"/>
  <c r="J317" i="60"/>
  <c r="AA317" i="60"/>
  <c r="Z317" i="60"/>
  <c r="AA306" i="60"/>
  <c r="Z306" i="60"/>
  <c r="J293" i="60"/>
  <c r="AA293" i="60"/>
  <c r="Z293" i="60"/>
  <c r="AA285" i="60"/>
  <c r="Z285" i="60"/>
  <c r="AB261" i="60"/>
  <c r="AA261" i="60"/>
  <c r="Z261" i="60"/>
  <c r="AA239" i="60"/>
  <c r="Z239" i="60"/>
  <c r="I365" i="60"/>
  <c r="AA365" i="60"/>
  <c r="Z365" i="60"/>
  <c r="I357" i="60"/>
  <c r="AA357" i="60"/>
  <c r="Z357" i="60"/>
  <c r="I441" i="60"/>
  <c r="AA441" i="60"/>
  <c r="Z441" i="60"/>
  <c r="AD452" i="60"/>
  <c r="AA452" i="60"/>
  <c r="Z452" i="60"/>
  <c r="AA287" i="60"/>
  <c r="Z287" i="60"/>
  <c r="T331" i="60"/>
  <c r="AA331" i="60"/>
  <c r="Z331" i="60"/>
  <c r="I320" i="60"/>
  <c r="AA320" i="60"/>
  <c r="Z320" i="60"/>
  <c r="I309" i="60"/>
  <c r="AA309" i="60"/>
  <c r="Z309" i="60"/>
  <c r="I301" i="60"/>
  <c r="AA301" i="60"/>
  <c r="Z301" i="60"/>
  <c r="AB288" i="60"/>
  <c r="Z288" i="60"/>
  <c r="AA288" i="60"/>
  <c r="AA270" i="60"/>
  <c r="Z270" i="60"/>
  <c r="L256" i="60"/>
  <c r="AC256" i="60" s="1"/>
  <c r="AA256" i="60"/>
  <c r="Z256" i="60"/>
  <c r="AA360" i="60"/>
  <c r="Z360" i="60"/>
  <c r="X449" i="60"/>
  <c r="Z449" i="60"/>
  <c r="AA449" i="60"/>
  <c r="X436" i="60"/>
  <c r="AA436" i="60"/>
  <c r="Z436" i="60"/>
  <c r="AA300" i="60"/>
  <c r="Z300" i="60"/>
  <c r="J269" i="60"/>
  <c r="Z269" i="60"/>
  <c r="AA269" i="60"/>
  <c r="T387" i="60"/>
  <c r="AA387" i="60"/>
  <c r="Z387" i="60"/>
  <c r="L435" i="60"/>
  <c r="AA435" i="60"/>
  <c r="Z435" i="60"/>
  <c r="I334" i="60"/>
  <c r="AA334" i="60"/>
  <c r="Z334" i="60"/>
  <c r="AA323" i="60"/>
  <c r="Z323" i="60"/>
  <c r="J315" i="60"/>
  <c r="AA315" i="60"/>
  <c r="Z315" i="60"/>
  <c r="AA304" i="60"/>
  <c r="Z304" i="60"/>
  <c r="T291" i="60"/>
  <c r="AA291" i="60"/>
  <c r="Z291" i="60"/>
  <c r="AA273" i="60"/>
  <c r="Z273" i="60"/>
  <c r="I259" i="60"/>
  <c r="AA259" i="60"/>
  <c r="Z259" i="60"/>
  <c r="T363" i="60"/>
  <c r="AA363" i="60"/>
  <c r="Z363" i="60"/>
  <c r="AA432" i="60"/>
  <c r="Z432" i="60"/>
  <c r="T439" i="60"/>
  <c r="AA439" i="60"/>
  <c r="Z439" i="60"/>
  <c r="X450" i="60"/>
  <c r="AA450" i="60"/>
  <c r="Z450" i="60"/>
  <c r="X448" i="60"/>
  <c r="AA448" i="60"/>
  <c r="Z448" i="60"/>
  <c r="T342" i="60"/>
  <c r="AA342" i="60"/>
  <c r="Z342" i="60"/>
  <c r="L329" i="60"/>
  <c r="AA329" i="60"/>
  <c r="Z329" i="60"/>
  <c r="I318" i="60"/>
  <c r="AA318" i="60"/>
  <c r="Z318" i="60"/>
  <c r="AB307" i="60"/>
  <c r="AA307" i="60"/>
  <c r="Z307" i="60"/>
  <c r="AB299" i="60"/>
  <c r="AA299" i="60"/>
  <c r="Z299" i="60"/>
  <c r="I286" i="60"/>
  <c r="AA286" i="60"/>
  <c r="Z286" i="60"/>
  <c r="AA262" i="60"/>
  <c r="Z262" i="60"/>
  <c r="AA254" i="60"/>
  <c r="Z254" i="60"/>
  <c r="X372" i="60"/>
  <c r="AA372" i="60"/>
  <c r="Z372" i="60"/>
  <c r="X358" i="60"/>
  <c r="AA358" i="60"/>
  <c r="Z358" i="60"/>
  <c r="X447" i="60"/>
  <c r="AA447" i="60"/>
  <c r="Z447" i="60"/>
  <c r="AA434" i="60"/>
  <c r="Z434" i="60"/>
  <c r="H267" i="60"/>
  <c r="H252" i="60"/>
  <c r="H237" i="60"/>
  <c r="AB435" i="60"/>
  <c r="Y330" i="60"/>
  <c r="W286" i="60"/>
  <c r="X319" i="60"/>
  <c r="AB286" i="60"/>
  <c r="AD327" i="60"/>
  <c r="X317" i="60"/>
  <c r="X330" i="60"/>
  <c r="AB330" i="60"/>
  <c r="L330" i="60"/>
  <c r="AC330" i="60" s="1"/>
  <c r="Y319" i="60"/>
  <c r="L319" i="60"/>
  <c r="AC319" i="60" s="1"/>
  <c r="V286" i="60"/>
  <c r="AB319" i="60"/>
  <c r="W319" i="60"/>
  <c r="X286" i="60"/>
  <c r="AD286" i="60"/>
  <c r="X259" i="60"/>
  <c r="AB331" i="60"/>
  <c r="AD259" i="60"/>
  <c r="V259" i="60"/>
  <c r="V331" i="60"/>
  <c r="AB259" i="60"/>
  <c r="L259" i="60"/>
  <c r="AC259" i="60" s="1"/>
  <c r="Y256" i="60"/>
  <c r="AD331" i="60"/>
  <c r="AD320" i="60"/>
  <c r="X320" i="60"/>
  <c r="Y331" i="60"/>
  <c r="J331" i="60"/>
  <c r="AD321" i="60"/>
  <c r="AB320" i="60"/>
  <c r="W320" i="60"/>
  <c r="AB301" i="60"/>
  <c r="X331" i="60"/>
  <c r="I331" i="60"/>
  <c r="V320" i="60"/>
  <c r="L301" i="60"/>
  <c r="AC301" i="60" s="1"/>
  <c r="AB334" i="60"/>
  <c r="V317" i="60"/>
  <c r="V291" i="60"/>
  <c r="AB260" i="60"/>
  <c r="V256" i="60"/>
  <c r="AD363" i="60"/>
  <c r="X363" i="60"/>
  <c r="X441" i="60"/>
  <c r="V363" i="60"/>
  <c r="X334" i="60"/>
  <c r="L334" i="60"/>
  <c r="AC334" i="60" s="1"/>
  <c r="AB317" i="60"/>
  <c r="AD317" i="60"/>
  <c r="V255" i="60"/>
  <c r="AB363" i="60"/>
  <c r="L363" i="60"/>
  <c r="AC363" i="60" s="1"/>
  <c r="AB440" i="60"/>
  <c r="L439" i="60"/>
  <c r="AC439" i="60" s="1"/>
  <c r="V335" i="60"/>
  <c r="L316" i="60"/>
  <c r="AC316" i="60" s="1"/>
  <c r="AB291" i="60"/>
  <c r="X291" i="60"/>
  <c r="J291" i="60"/>
  <c r="AB336" i="60"/>
  <c r="AD291" i="60"/>
  <c r="T286" i="60"/>
  <c r="X271" i="60"/>
  <c r="AB358" i="60"/>
  <c r="AD441" i="60"/>
  <c r="W441" i="60"/>
  <c r="L440" i="60"/>
  <c r="AC440" i="60" s="1"/>
  <c r="Y439" i="60"/>
  <c r="T320" i="60"/>
  <c r="W293" i="60"/>
  <c r="Y291" i="60"/>
  <c r="L291" i="60"/>
  <c r="AC291" i="60" s="1"/>
  <c r="J286" i="60"/>
  <c r="L358" i="60"/>
  <c r="AC358" i="60" s="1"/>
  <c r="AB402" i="60"/>
  <c r="AB441" i="60"/>
  <c r="L441" i="60"/>
  <c r="AC441" i="60" s="1"/>
  <c r="V439" i="60"/>
  <c r="X327" i="60"/>
  <c r="AB316" i="60"/>
  <c r="X309" i="60"/>
  <c r="X305" i="60"/>
  <c r="X301" i="60"/>
  <c r="AB293" i="60"/>
  <c r="AB357" i="60"/>
  <c r="X269" i="60"/>
  <c r="X365" i="60"/>
  <c r="AB362" i="60"/>
  <c r="L357" i="60"/>
  <c r="AC357" i="60" s="1"/>
  <c r="I330" i="60"/>
  <c r="J327" i="60"/>
  <c r="AD309" i="60"/>
  <c r="AB305" i="60"/>
  <c r="I291" i="60"/>
  <c r="V290" i="60"/>
  <c r="J363" i="60"/>
  <c r="AD357" i="60"/>
  <c r="X451" i="60"/>
  <c r="V342" i="60"/>
  <c r="T432" i="60"/>
  <c r="J432" i="60"/>
  <c r="J417" i="60"/>
  <c r="V417" i="60"/>
  <c r="I417" i="60"/>
  <c r="AB417" i="60"/>
  <c r="X303" i="60"/>
  <c r="L303" i="60"/>
  <c r="AC303" i="60" s="1"/>
  <c r="I287" i="60"/>
  <c r="Y287" i="60"/>
  <c r="L287" i="60"/>
  <c r="AC287" i="60" s="1"/>
  <c r="AB287" i="60"/>
  <c r="L438" i="60"/>
  <c r="AC438" i="60" s="1"/>
  <c r="X438" i="60"/>
  <c r="J438" i="60"/>
  <c r="AD438" i="60"/>
  <c r="V438" i="60"/>
  <c r="Y336" i="60"/>
  <c r="AB335" i="60"/>
  <c r="W334" i="60"/>
  <c r="T334" i="60"/>
  <c r="X332" i="60"/>
  <c r="Y328" i="60"/>
  <c r="AB327" i="60"/>
  <c r="V327" i="60"/>
  <c r="I327" i="60"/>
  <c r="AB321" i="60"/>
  <c r="J304" i="60"/>
  <c r="I270" i="60"/>
  <c r="X270" i="60"/>
  <c r="T270" i="60"/>
  <c r="W270" i="60"/>
  <c r="L254" i="60"/>
  <c r="AC254" i="60" s="1"/>
  <c r="X254" i="60"/>
  <c r="J360" i="60"/>
  <c r="L360" i="60"/>
  <c r="AC360" i="60" s="1"/>
  <c r="Y360" i="60"/>
  <c r="I360" i="60"/>
  <c r="W360" i="60"/>
  <c r="AB360" i="60"/>
  <c r="T360" i="60"/>
  <c r="X360" i="60"/>
  <c r="V449" i="60"/>
  <c r="AD449" i="60"/>
  <c r="J449" i="60"/>
  <c r="L449" i="60"/>
  <c r="AC449" i="60" s="1"/>
  <c r="AB449" i="60"/>
  <c r="T435" i="60"/>
  <c r="W435" i="60"/>
  <c r="I435" i="60"/>
  <c r="Y435" i="60"/>
  <c r="AC435" i="60"/>
  <c r="J435" i="60"/>
  <c r="V435" i="60"/>
  <c r="J342" i="60"/>
  <c r="V334" i="60"/>
  <c r="J364" i="60"/>
  <c r="X364" i="60"/>
  <c r="T364" i="60"/>
  <c r="J300" i="60"/>
  <c r="L300" i="60"/>
  <c r="AC300" i="60" s="1"/>
  <c r="Y300" i="60"/>
  <c r="I300" i="60"/>
  <c r="W300" i="60"/>
  <c r="AB300" i="60"/>
  <c r="T300" i="60"/>
  <c r="X300" i="60"/>
  <c r="Y342" i="60"/>
  <c r="J335" i="60"/>
  <c r="AD334" i="60"/>
  <c r="J334" i="60"/>
  <c r="T321" i="60"/>
  <c r="J321" i="60"/>
  <c r="X321" i="60"/>
  <c r="I321" i="60"/>
  <c r="V321" i="60"/>
  <c r="L285" i="60"/>
  <c r="AC285" i="60" s="1"/>
  <c r="AB258" i="60"/>
  <c r="L258" i="60"/>
  <c r="AC258" i="60" s="1"/>
  <c r="AD342" i="60"/>
  <c r="W342" i="60"/>
  <c r="I342" i="60"/>
  <c r="X335" i="60"/>
  <c r="I335" i="60"/>
  <c r="Y334" i="60"/>
  <c r="Y327" i="60"/>
  <c r="L327" i="60"/>
  <c r="AC327" i="60" s="1"/>
  <c r="Y321" i="60"/>
  <c r="T316" i="60"/>
  <c r="W316" i="60"/>
  <c r="I316" i="60"/>
  <c r="Y316" i="60"/>
  <c r="J316" i="60"/>
  <c r="V316" i="60"/>
  <c r="T306" i="60"/>
  <c r="X306" i="60"/>
  <c r="AB306" i="60"/>
  <c r="J302" i="60"/>
  <c r="W302" i="60"/>
  <c r="T302" i="60"/>
  <c r="L302" i="60"/>
  <c r="AC302" i="60" s="1"/>
  <c r="AB302" i="60"/>
  <c r="L292" i="60"/>
  <c r="AC292" i="60" s="1"/>
  <c r="X292" i="60"/>
  <c r="X287" i="60"/>
  <c r="T257" i="60"/>
  <c r="AB257" i="60"/>
  <c r="L257" i="60"/>
  <c r="AC257" i="60" s="1"/>
  <c r="X257" i="60"/>
  <c r="T359" i="60"/>
  <c r="V359" i="60"/>
  <c r="X417" i="60"/>
  <c r="X435" i="60"/>
  <c r="T434" i="60"/>
  <c r="V434" i="60"/>
  <c r="AD305" i="60"/>
  <c r="L305" i="60"/>
  <c r="AC305" i="60" s="1"/>
  <c r="X289" i="60"/>
  <c r="X272" i="60"/>
  <c r="I256" i="60"/>
  <c r="L362" i="60"/>
  <c r="AC362" i="60" s="1"/>
  <c r="L402" i="60"/>
  <c r="AC402" i="60" s="1"/>
  <c r="L437" i="60"/>
  <c r="AC437" i="60" s="1"/>
  <c r="T319" i="60"/>
  <c r="L317" i="60"/>
  <c r="AC317" i="60" s="1"/>
  <c r="AD316" i="60"/>
  <c r="V309" i="60"/>
  <c r="V305" i="60"/>
  <c r="AD302" i="60"/>
  <c r="V260" i="60"/>
  <c r="AD256" i="60"/>
  <c r="X362" i="60"/>
  <c r="X402" i="60"/>
  <c r="T441" i="60"/>
  <c r="AD435" i="60"/>
  <c r="L314" i="60"/>
  <c r="AC314" i="60" s="1"/>
  <c r="Y306" i="60"/>
  <c r="J301" i="60"/>
  <c r="W291" i="60"/>
  <c r="L290" i="60"/>
  <c r="AC290" i="60" s="1"/>
  <c r="Y272" i="60"/>
  <c r="I272" i="60"/>
  <c r="AB365" i="60"/>
  <c r="J362" i="60"/>
  <c r="AD359" i="60"/>
  <c r="J359" i="60"/>
  <c r="J402" i="60"/>
  <c r="AB439" i="60"/>
  <c r="X439" i="60"/>
  <c r="I439" i="60"/>
  <c r="AB438" i="60"/>
  <c r="X434" i="60"/>
  <c r="V452" i="60"/>
  <c r="V451" i="60"/>
  <c r="L450" i="60"/>
  <c r="AC450" i="60" s="1"/>
  <c r="X328" i="60"/>
  <c r="J320" i="60"/>
  <c r="W271" i="60"/>
  <c r="W259" i="60"/>
  <c r="T259" i="60"/>
  <c r="Y257" i="60"/>
  <c r="I257" i="60"/>
  <c r="AB322" i="60"/>
  <c r="Y314" i="60"/>
  <c r="L306" i="60"/>
  <c r="AC306" i="60" s="1"/>
  <c r="Y304" i="60"/>
  <c r="AD301" i="60"/>
  <c r="V301" i="60"/>
  <c r="L299" i="60"/>
  <c r="AC299" i="60" s="1"/>
  <c r="AB271" i="60"/>
  <c r="L271" i="60"/>
  <c r="AC271" i="60" s="1"/>
  <c r="AB270" i="60"/>
  <c r="L270" i="60"/>
  <c r="AC270" i="60" s="1"/>
  <c r="L269" i="60"/>
  <c r="AC269" i="60" s="1"/>
  <c r="J259" i="60"/>
  <c r="L365" i="60"/>
  <c r="AC365" i="60" s="1"/>
  <c r="AD362" i="60"/>
  <c r="V362" i="60"/>
  <c r="X359" i="60"/>
  <c r="AD402" i="60"/>
  <c r="V402" i="60"/>
  <c r="AD439" i="60"/>
  <c r="AD434" i="60"/>
  <c r="J434" i="60"/>
  <c r="Y322" i="60"/>
  <c r="L320" i="60"/>
  <c r="AC320" i="60" s="1"/>
  <c r="AB272" i="60"/>
  <c r="L272" i="60"/>
  <c r="AC272" i="60" s="1"/>
  <c r="T271" i="60"/>
  <c r="Y259" i="60"/>
  <c r="X432" i="60"/>
  <c r="AB342" i="60"/>
  <c r="X342" i="60"/>
  <c r="L342" i="60"/>
  <c r="AC342" i="60" s="1"/>
  <c r="AD335" i="60"/>
  <c r="Y335" i="60"/>
  <c r="L335" i="60"/>
  <c r="AC335" i="60" s="1"/>
  <c r="Y332" i="60"/>
  <c r="I332" i="60"/>
  <c r="L331" i="60"/>
  <c r="AC331" i="60" s="1"/>
  <c r="V330" i="60"/>
  <c r="J330" i="60"/>
  <c r="AB328" i="60"/>
  <c r="I328" i="60"/>
  <c r="I322" i="60"/>
  <c r="AB314" i="60"/>
  <c r="W314" i="60"/>
  <c r="I314" i="60"/>
  <c r="X313" i="60"/>
  <c r="J309" i="60"/>
  <c r="X308" i="60"/>
  <c r="T308" i="60"/>
  <c r="AD306" i="60"/>
  <c r="V306" i="60"/>
  <c r="J306" i="60"/>
  <c r="AB304" i="60"/>
  <c r="W304" i="60"/>
  <c r="I304" i="60"/>
  <c r="Y302" i="60"/>
  <c r="I302" i="60"/>
  <c r="X293" i="60"/>
  <c r="T293" i="60"/>
  <c r="AB290" i="60"/>
  <c r="W290" i="60"/>
  <c r="J290" i="60"/>
  <c r="AB289" i="60"/>
  <c r="L289" i="60"/>
  <c r="AC289" i="60" s="1"/>
  <c r="J287" i="60"/>
  <c r="V287" i="60"/>
  <c r="AD287" i="60"/>
  <c r="T287" i="60"/>
  <c r="W287" i="60"/>
  <c r="J285" i="60"/>
  <c r="V285" i="60"/>
  <c r="T261" i="60"/>
  <c r="I261" i="60"/>
  <c r="Y261" i="60"/>
  <c r="L261" i="60"/>
  <c r="AC261" i="60" s="1"/>
  <c r="X261" i="60"/>
  <c r="I336" i="60"/>
  <c r="AB308" i="60"/>
  <c r="W308" i="60"/>
  <c r="I308" i="60"/>
  <c r="L307" i="60"/>
  <c r="AC307" i="60" s="1"/>
  <c r="I306" i="60"/>
  <c r="I293" i="60"/>
  <c r="T289" i="60"/>
  <c r="J262" i="60"/>
  <c r="AB262" i="60"/>
  <c r="L262" i="60"/>
  <c r="AC262" i="60" s="1"/>
  <c r="X262" i="60"/>
  <c r="L304" i="60"/>
  <c r="AC304" i="60" s="1"/>
  <c r="T288" i="60"/>
  <c r="L288" i="60"/>
  <c r="AC288" i="60" s="1"/>
  <c r="X288" i="60"/>
  <c r="J273" i="60"/>
  <c r="L273" i="60"/>
  <c r="AC273" i="60" s="1"/>
  <c r="X273" i="60"/>
  <c r="AB273" i="60"/>
  <c r="I255" i="60"/>
  <c r="Y255" i="60"/>
  <c r="J255" i="60"/>
  <c r="W255" i="60"/>
  <c r="AB255" i="60"/>
  <c r="T255" i="60"/>
  <c r="X255" i="60"/>
  <c r="L255" i="60"/>
  <c r="AC255" i="60" s="1"/>
  <c r="X336" i="60"/>
  <c r="AB332" i="60"/>
  <c r="L332" i="60"/>
  <c r="AC332" i="60" s="1"/>
  <c r="W330" i="60"/>
  <c r="AD330" i="60"/>
  <c r="Y320" i="60"/>
  <c r="AD319" i="60"/>
  <c r="V319" i="60"/>
  <c r="J319" i="60"/>
  <c r="X314" i="60"/>
  <c r="T314" i="60"/>
  <c r="AB309" i="60"/>
  <c r="L309" i="60"/>
  <c r="AC309" i="60" s="1"/>
  <c r="Y308" i="60"/>
  <c r="L308" i="60"/>
  <c r="AC308" i="60" s="1"/>
  <c r="W306" i="60"/>
  <c r="J305" i="60"/>
  <c r="X304" i="60"/>
  <c r="T304" i="60"/>
  <c r="V302" i="60"/>
  <c r="Y293" i="60"/>
  <c r="L293" i="60"/>
  <c r="AC293" i="60" s="1"/>
  <c r="AD290" i="60"/>
  <c r="X290" i="60"/>
  <c r="T290" i="60"/>
  <c r="W289" i="60"/>
  <c r="T239" i="60"/>
  <c r="L239" i="60"/>
  <c r="AC239" i="60" s="1"/>
  <c r="AB239" i="60"/>
  <c r="J239" i="60"/>
  <c r="AD239" i="60"/>
  <c r="V239" i="60"/>
  <c r="X239" i="60"/>
  <c r="I361" i="60"/>
  <c r="L361" i="60"/>
  <c r="AC361" i="60" s="1"/>
  <c r="X361" i="60"/>
  <c r="AB361" i="60"/>
  <c r="AD271" i="60"/>
  <c r="V271" i="60"/>
  <c r="J271" i="60"/>
  <c r="V270" i="60"/>
  <c r="J270" i="60"/>
  <c r="J260" i="60"/>
  <c r="J258" i="60"/>
  <c r="X258" i="60"/>
  <c r="T256" i="60"/>
  <c r="J256" i="60"/>
  <c r="X256" i="60"/>
  <c r="AD255" i="60"/>
  <c r="J254" i="60"/>
  <c r="AB254" i="60"/>
  <c r="L387" i="60"/>
  <c r="AC387" i="60" s="1"/>
  <c r="AB387" i="60"/>
  <c r="J433" i="60"/>
  <c r="I433" i="60"/>
  <c r="Y433" i="60"/>
  <c r="L433" i="60"/>
  <c r="AC433" i="60" s="1"/>
  <c r="AB433" i="60"/>
  <c r="L286" i="60"/>
  <c r="AC286" i="60" s="1"/>
  <c r="Y271" i="60"/>
  <c r="AD270" i="60"/>
  <c r="Y270" i="60"/>
  <c r="AB269" i="60"/>
  <c r="X260" i="60"/>
  <c r="AB256" i="60"/>
  <c r="X387" i="60"/>
  <c r="I372" i="60"/>
  <c r="AB372" i="60"/>
  <c r="L372" i="60"/>
  <c r="AC372" i="60" s="1"/>
  <c r="T260" i="60"/>
  <c r="L260" i="60"/>
  <c r="AC260" i="60" s="1"/>
  <c r="Y260" i="60"/>
  <c r="AD260" i="60"/>
  <c r="W387" i="60"/>
  <c r="I358" i="60"/>
  <c r="Y358" i="60"/>
  <c r="J358" i="60"/>
  <c r="V358" i="60"/>
  <c r="AD358" i="60"/>
  <c r="T358" i="60"/>
  <c r="W358" i="60"/>
  <c r="AB364" i="60"/>
  <c r="W364" i="60"/>
  <c r="I364" i="60"/>
  <c r="Y362" i="60"/>
  <c r="I362" i="60"/>
  <c r="AB359" i="60"/>
  <c r="L359" i="60"/>
  <c r="AC359" i="60" s="1"/>
  <c r="X357" i="60"/>
  <c r="AB432" i="60"/>
  <c r="V432" i="60"/>
  <c r="I432" i="60"/>
  <c r="AB447" i="60"/>
  <c r="I437" i="60"/>
  <c r="T437" i="60"/>
  <c r="AD437" i="60"/>
  <c r="W437" i="60"/>
  <c r="AB437" i="60"/>
  <c r="I436" i="60"/>
  <c r="AB436" i="60"/>
  <c r="L436" i="60"/>
  <c r="AC436" i="60" s="1"/>
  <c r="AB451" i="60"/>
  <c r="L451" i="60"/>
  <c r="AC451" i="60" s="1"/>
  <c r="T450" i="60"/>
  <c r="J450" i="60"/>
  <c r="V450" i="60"/>
  <c r="AD450" i="60"/>
  <c r="T449" i="60"/>
  <c r="W449" i="60"/>
  <c r="I449" i="60"/>
  <c r="Y449" i="60"/>
  <c r="T448" i="60"/>
  <c r="L448" i="60"/>
  <c r="AC448" i="60" s="1"/>
  <c r="AB448" i="60"/>
  <c r="I438" i="60"/>
  <c r="Y438" i="60"/>
  <c r="T438" i="60"/>
  <c r="W438" i="60"/>
  <c r="I452" i="60"/>
  <c r="X452" i="60"/>
  <c r="L452" i="60"/>
  <c r="AB452" i="60"/>
  <c r="AB450" i="60"/>
  <c r="Y364" i="60"/>
  <c r="L364" i="60"/>
  <c r="AC364" i="60" s="1"/>
  <c r="W362" i="60"/>
  <c r="AD432" i="60"/>
  <c r="Y432" i="60"/>
  <c r="L432" i="60"/>
  <c r="AC432" i="60" s="1"/>
  <c r="T417" i="60"/>
  <c r="L417" i="60"/>
  <c r="AC417" i="60" s="1"/>
  <c r="Y417" i="60"/>
  <c r="AD417" i="60"/>
  <c r="I447" i="60"/>
  <c r="L447" i="60"/>
  <c r="AC447" i="60" s="1"/>
  <c r="Y447" i="60"/>
  <c r="X437" i="60"/>
  <c r="T451" i="60"/>
  <c r="W451" i="60"/>
  <c r="I451" i="60"/>
  <c r="Y451" i="60"/>
  <c r="X440" i="60"/>
  <c r="W439" i="60"/>
  <c r="J439" i="60"/>
  <c r="AB434" i="60"/>
  <c r="L434" i="60"/>
  <c r="AC434" i="60" s="1"/>
  <c r="AD451" i="60"/>
  <c r="W452" i="60"/>
  <c r="T452" i="60"/>
  <c r="Y450" i="60"/>
  <c r="I450" i="60"/>
  <c r="J452" i="60"/>
  <c r="AC452" i="60"/>
  <c r="Y452" i="60"/>
  <c r="W450" i="60"/>
  <c r="AD448" i="60"/>
  <c r="V448" i="60"/>
  <c r="J448" i="60"/>
  <c r="W447" i="60"/>
  <c r="T447" i="60"/>
  <c r="V441" i="60"/>
  <c r="J441" i="60"/>
  <c r="W440" i="60"/>
  <c r="T440" i="60"/>
  <c r="V437" i="60"/>
  <c r="J437" i="60"/>
  <c r="W436" i="60"/>
  <c r="T436" i="60"/>
  <c r="Y434" i="60"/>
  <c r="I434" i="60"/>
  <c r="Y448" i="60"/>
  <c r="I448" i="60"/>
  <c r="AD447" i="60"/>
  <c r="V447" i="60"/>
  <c r="J447" i="60"/>
  <c r="Y441" i="60"/>
  <c r="AD440" i="60"/>
  <c r="V440" i="60"/>
  <c r="J440" i="60"/>
  <c r="Y437" i="60"/>
  <c r="AD436" i="60"/>
  <c r="V436" i="60"/>
  <c r="J436" i="60"/>
  <c r="Y440" i="60"/>
  <c r="Y436" i="60"/>
  <c r="W434" i="60"/>
  <c r="W448" i="60"/>
  <c r="Y402" i="60"/>
  <c r="I402" i="60"/>
  <c r="W433" i="60"/>
  <c r="T433" i="60"/>
  <c r="AD433" i="60"/>
  <c r="V433" i="60"/>
  <c r="W432" i="60"/>
  <c r="W417" i="60"/>
  <c r="W402" i="60"/>
  <c r="I387" i="60"/>
  <c r="Y387" i="60"/>
  <c r="J387" i="60"/>
  <c r="V387" i="60"/>
  <c r="AD387" i="60"/>
  <c r="W372" i="60"/>
  <c r="T372" i="60"/>
  <c r="W365" i="60"/>
  <c r="T365" i="60"/>
  <c r="Y363" i="60"/>
  <c r="I363" i="60"/>
  <c r="W361" i="60"/>
  <c r="T361" i="60"/>
  <c r="Y359" i="60"/>
  <c r="I359" i="60"/>
  <c r="W357" i="60"/>
  <c r="T357" i="60"/>
  <c r="AD372" i="60"/>
  <c r="V372" i="60"/>
  <c r="J372" i="60"/>
  <c r="AD365" i="60"/>
  <c r="V365" i="60"/>
  <c r="J365" i="60"/>
  <c r="AD361" i="60"/>
  <c r="V361" i="60"/>
  <c r="J361" i="60"/>
  <c r="V357" i="60"/>
  <c r="J357" i="60"/>
  <c r="Y372" i="60"/>
  <c r="Y365" i="60"/>
  <c r="AD364" i="60"/>
  <c r="V364" i="60"/>
  <c r="W363" i="60"/>
  <c r="Y361" i="60"/>
  <c r="AD360" i="60"/>
  <c r="V360" i="60"/>
  <c r="W359" i="60"/>
  <c r="Y357" i="60"/>
  <c r="W323" i="60"/>
  <c r="I323" i="60"/>
  <c r="Y323" i="60"/>
  <c r="T323" i="60"/>
  <c r="J323" i="60"/>
  <c r="V323" i="60"/>
  <c r="AD323" i="60"/>
  <c r="I333" i="60"/>
  <c r="Y333" i="60"/>
  <c r="AC333" i="60"/>
  <c r="J333" i="60"/>
  <c r="V333" i="60"/>
  <c r="AD333" i="60"/>
  <c r="T333" i="60"/>
  <c r="W333" i="60"/>
  <c r="T329" i="60"/>
  <c r="I329" i="60"/>
  <c r="Y329" i="60"/>
  <c r="AC329" i="60"/>
  <c r="J329" i="60"/>
  <c r="V329" i="60"/>
  <c r="AD329" i="60"/>
  <c r="W329" i="60"/>
  <c r="AB333" i="60"/>
  <c r="AB329" i="60"/>
  <c r="X323" i="60"/>
  <c r="AB323" i="60"/>
  <c r="X333" i="60"/>
  <c r="X329" i="60"/>
  <c r="L323" i="60"/>
  <c r="AC323" i="60" s="1"/>
  <c r="L336" i="60"/>
  <c r="AC336" i="60" s="1"/>
  <c r="L322" i="60"/>
  <c r="AC322" i="60" s="1"/>
  <c r="Y318" i="60"/>
  <c r="L318" i="60"/>
  <c r="AC318" i="60" s="1"/>
  <c r="I315" i="60"/>
  <c r="Y315" i="60"/>
  <c r="T315" i="60"/>
  <c r="W315" i="60"/>
  <c r="V313" i="60"/>
  <c r="W336" i="60"/>
  <c r="T336" i="60"/>
  <c r="W332" i="60"/>
  <c r="T332" i="60"/>
  <c r="W328" i="60"/>
  <c r="T328" i="60"/>
  <c r="W322" i="60"/>
  <c r="T322" i="60"/>
  <c r="X318" i="60"/>
  <c r="T318" i="60"/>
  <c r="AD315" i="60"/>
  <c r="V315" i="60"/>
  <c r="AB313" i="60"/>
  <c r="L313" i="60"/>
  <c r="AC313" i="60" s="1"/>
  <c r="T303" i="60"/>
  <c r="W303" i="60"/>
  <c r="I303" i="60"/>
  <c r="Y303" i="60"/>
  <c r="J303" i="60"/>
  <c r="V303" i="60"/>
  <c r="AD303" i="60"/>
  <c r="T292" i="60"/>
  <c r="W292" i="60"/>
  <c r="I292" i="60"/>
  <c r="Y292" i="60"/>
  <c r="J292" i="60"/>
  <c r="V292" i="60"/>
  <c r="AD292" i="60"/>
  <c r="L328" i="60"/>
  <c r="AC328" i="60" s="1"/>
  <c r="X322" i="60"/>
  <c r="X315" i="60"/>
  <c r="T307" i="60"/>
  <c r="W307" i="60"/>
  <c r="I307" i="60"/>
  <c r="Y307" i="60"/>
  <c r="J307" i="60"/>
  <c r="V307" i="60"/>
  <c r="AD307" i="60"/>
  <c r="T299" i="60"/>
  <c r="W299" i="60"/>
  <c r="I299" i="60"/>
  <c r="Y299" i="60"/>
  <c r="J299" i="60"/>
  <c r="V299" i="60"/>
  <c r="AD299" i="60"/>
  <c r="AD336" i="60"/>
  <c r="V336" i="60"/>
  <c r="W335" i="60"/>
  <c r="AD332" i="60"/>
  <c r="V332" i="60"/>
  <c r="W331" i="60"/>
  <c r="AD328" i="60"/>
  <c r="V328" i="60"/>
  <c r="W327" i="60"/>
  <c r="AD322" i="60"/>
  <c r="V322" i="60"/>
  <c r="W321" i="60"/>
  <c r="AB318" i="60"/>
  <c r="W318" i="60"/>
  <c r="T317" i="60"/>
  <c r="W317" i="60"/>
  <c r="I317" i="60"/>
  <c r="Y317" i="60"/>
  <c r="AB315" i="60"/>
  <c r="L315" i="60"/>
  <c r="AC315" i="60" s="1"/>
  <c r="X307" i="60"/>
  <c r="AB303" i="60"/>
  <c r="X299" i="60"/>
  <c r="AB292" i="60"/>
  <c r="J318" i="60"/>
  <c r="V318" i="60"/>
  <c r="AD318" i="60"/>
  <c r="T313" i="60"/>
  <c r="W313" i="60"/>
  <c r="I313" i="60"/>
  <c r="Y313" i="60"/>
  <c r="AD313" i="60"/>
  <c r="Y289" i="60"/>
  <c r="I289" i="60"/>
  <c r="AD288" i="60"/>
  <c r="V288" i="60"/>
  <c r="J288" i="60"/>
  <c r="AB285" i="60"/>
  <c r="W285" i="60"/>
  <c r="X284" i="60"/>
  <c r="T284" i="60"/>
  <c r="W309" i="60"/>
  <c r="T309" i="60"/>
  <c r="W305" i="60"/>
  <c r="T305" i="60"/>
  <c r="W301" i="60"/>
  <c r="T301" i="60"/>
  <c r="Y288" i="60"/>
  <c r="I288" i="60"/>
  <c r="I285" i="60"/>
  <c r="Y285" i="60"/>
  <c r="AB284" i="60"/>
  <c r="W284" i="60"/>
  <c r="J284" i="60"/>
  <c r="V284" i="60"/>
  <c r="AD284" i="60"/>
  <c r="AD314" i="60"/>
  <c r="V314" i="60"/>
  <c r="Y309" i="60"/>
  <c r="AD308" i="60"/>
  <c r="V308" i="60"/>
  <c r="Y305" i="60"/>
  <c r="AD304" i="60"/>
  <c r="V304" i="60"/>
  <c r="Y301" i="60"/>
  <c r="AD300" i="60"/>
  <c r="V300" i="60"/>
  <c r="AD293" i="60"/>
  <c r="V293" i="60"/>
  <c r="Y290" i="60"/>
  <c r="AD289" i="60"/>
  <c r="V289" i="60"/>
  <c r="W288" i="60"/>
  <c r="Y286" i="60"/>
  <c r="AD285" i="60"/>
  <c r="X285" i="60"/>
  <c r="T285" i="60"/>
  <c r="Y284" i="60"/>
  <c r="L284" i="60"/>
  <c r="AC284" i="60" s="1"/>
  <c r="Y273" i="60"/>
  <c r="I273" i="60"/>
  <c r="AD272" i="60"/>
  <c r="V272" i="60"/>
  <c r="J272" i="60"/>
  <c r="Y269" i="60"/>
  <c r="I269" i="60"/>
  <c r="Y262" i="60"/>
  <c r="I262" i="60"/>
  <c r="AD261" i="60"/>
  <c r="V261" i="60"/>
  <c r="J261" i="60"/>
  <c r="W260" i="60"/>
  <c r="Y258" i="60"/>
  <c r="I258" i="60"/>
  <c r="AD257" i="60"/>
  <c r="V257" i="60"/>
  <c r="J257" i="60"/>
  <c r="W256" i="60"/>
  <c r="Y254" i="60"/>
  <c r="I254" i="60"/>
  <c r="Y239" i="60"/>
  <c r="I239" i="60"/>
  <c r="W273" i="60"/>
  <c r="T273" i="60"/>
  <c r="W269" i="60"/>
  <c r="T269" i="60"/>
  <c r="W262" i="60"/>
  <c r="T262" i="60"/>
  <c r="W258" i="60"/>
  <c r="T258" i="60"/>
  <c r="W254" i="60"/>
  <c r="T254" i="60"/>
  <c r="W239" i="60"/>
  <c r="AD273" i="60"/>
  <c r="V273" i="60"/>
  <c r="W272" i="60"/>
  <c r="AD269" i="60"/>
  <c r="V269" i="60"/>
  <c r="AD262" i="60"/>
  <c r="V262" i="60"/>
  <c r="W261" i="60"/>
  <c r="AD258" i="60"/>
  <c r="V258" i="60"/>
  <c r="W257" i="60"/>
  <c r="AD254" i="60"/>
  <c r="V254" i="60"/>
  <c r="D20" i="44" l="1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G11" i="46" l="1"/>
  <c r="K11" i="46"/>
  <c r="G12" i="46"/>
  <c r="K12" i="46"/>
  <c r="G13" i="46"/>
  <c r="K13" i="46"/>
  <c r="G14" i="46"/>
  <c r="K14" i="46"/>
  <c r="G15" i="46"/>
  <c r="K15" i="46"/>
  <c r="G16" i="46"/>
  <c r="K16" i="46"/>
  <c r="G17" i="46"/>
  <c r="K17" i="46"/>
  <c r="G18" i="46"/>
  <c r="K18" i="46"/>
  <c r="G19" i="46"/>
  <c r="K19" i="46"/>
  <c r="G20" i="46"/>
  <c r="K20" i="46"/>
  <c r="G21" i="46"/>
  <c r="K21" i="46"/>
  <c r="G22" i="46"/>
  <c r="K22" i="46"/>
  <c r="G23" i="46"/>
  <c r="K23" i="46"/>
  <c r="G24" i="46"/>
  <c r="K24" i="46"/>
  <c r="G25" i="46"/>
  <c r="K25" i="46"/>
  <c r="G26" i="46"/>
  <c r="K26" i="46"/>
  <c r="G27" i="46"/>
  <c r="K27" i="46"/>
  <c r="G28" i="46"/>
  <c r="K28" i="46"/>
  <c r="G29" i="46"/>
  <c r="K29" i="46"/>
  <c r="G30" i="46"/>
  <c r="K30" i="46"/>
  <c r="G31" i="46"/>
  <c r="K31" i="46"/>
  <c r="G32" i="46"/>
  <c r="K32" i="46"/>
  <c r="G33" i="46"/>
  <c r="K33" i="46"/>
  <c r="G34" i="46"/>
  <c r="K34" i="46"/>
  <c r="B59" i="46"/>
  <c r="C59" i="46"/>
  <c r="D59" i="46" s="1"/>
  <c r="G59" i="46"/>
  <c r="O59" i="46" s="1"/>
  <c r="K59" i="46"/>
  <c r="X59" i="46"/>
  <c r="Z59" i="46"/>
  <c r="Q59" i="46"/>
  <c r="B60" i="46"/>
  <c r="C60" i="46"/>
  <c r="D60" i="46" s="1"/>
  <c r="G60" i="46"/>
  <c r="O60" i="46" s="1"/>
  <c r="K60" i="46"/>
  <c r="X60" i="46"/>
  <c r="Z60" i="46"/>
  <c r="Q60" i="46"/>
  <c r="B32" i="46"/>
  <c r="C32" i="46"/>
  <c r="D32" i="46" s="1"/>
  <c r="B33" i="46"/>
  <c r="C33" i="46"/>
  <c r="D33" i="46" s="1"/>
  <c r="B34" i="46"/>
  <c r="C34" i="46"/>
  <c r="D34" i="46" s="1"/>
  <c r="O34" i="46" l="1"/>
  <c r="O30" i="46"/>
  <c r="O26" i="46"/>
  <c r="O22" i="46"/>
  <c r="R22" i="46"/>
  <c r="O18" i="46"/>
  <c r="O14" i="46"/>
  <c r="O33" i="46"/>
  <c r="R33" i="46"/>
  <c r="O29" i="46"/>
  <c r="O25" i="46"/>
  <c r="O21" i="46"/>
  <c r="O17" i="46"/>
  <c r="O13" i="46"/>
  <c r="O32" i="46"/>
  <c r="O28" i="46"/>
  <c r="R28" i="46"/>
  <c r="O24" i="46"/>
  <c r="O20" i="46"/>
  <c r="O16" i="46"/>
  <c r="O12" i="46"/>
  <c r="O31" i="46"/>
  <c r="O27" i="46"/>
  <c r="R27" i="46"/>
  <c r="O23" i="46"/>
  <c r="O19" i="46"/>
  <c r="O15" i="46"/>
  <c r="O11" i="46"/>
  <c r="AK34" i="46"/>
  <c r="AI34" i="46"/>
  <c r="AJ34" i="46"/>
  <c r="AJ30" i="46"/>
  <c r="AK30" i="46"/>
  <c r="AI30" i="46"/>
  <c r="AK26" i="46"/>
  <c r="AI26" i="46"/>
  <c r="AJ26" i="46"/>
  <c r="AJ22" i="46"/>
  <c r="AK22" i="46"/>
  <c r="AI22" i="46"/>
  <c r="AK18" i="46"/>
  <c r="AI18" i="46"/>
  <c r="AJ18" i="46"/>
  <c r="AJ14" i="46"/>
  <c r="AK14" i="46"/>
  <c r="AI14" i="46"/>
  <c r="I60" i="46"/>
  <c r="AK60" i="46"/>
  <c r="AI60" i="46"/>
  <c r="AJ60" i="46"/>
  <c r="AK33" i="46"/>
  <c r="AI33" i="46"/>
  <c r="AJ33" i="46"/>
  <c r="AJ29" i="46"/>
  <c r="AK29" i="46"/>
  <c r="AI29" i="46"/>
  <c r="AK25" i="46"/>
  <c r="AI25" i="46"/>
  <c r="AJ25" i="46"/>
  <c r="AJ21" i="46"/>
  <c r="AK21" i="46"/>
  <c r="AI21" i="46"/>
  <c r="AK17" i="46"/>
  <c r="AI17" i="46"/>
  <c r="AJ17" i="46"/>
  <c r="AJ13" i="46"/>
  <c r="AK13" i="46"/>
  <c r="AI13" i="46"/>
  <c r="AG59" i="46"/>
  <c r="AK59" i="46"/>
  <c r="AI59" i="46"/>
  <c r="AJ59" i="46"/>
  <c r="AJ32" i="46"/>
  <c r="AK32" i="46"/>
  <c r="AI32" i="46"/>
  <c r="AI28" i="46"/>
  <c r="AJ28" i="46"/>
  <c r="AK28" i="46"/>
  <c r="AJ24" i="46"/>
  <c r="AK24" i="46"/>
  <c r="AI24" i="46"/>
  <c r="AI20" i="46"/>
  <c r="AJ20" i="46"/>
  <c r="AK20" i="46"/>
  <c r="AJ16" i="46"/>
  <c r="AK16" i="46"/>
  <c r="AI16" i="46"/>
  <c r="AI12" i="46"/>
  <c r="AJ12" i="46"/>
  <c r="AK12" i="46"/>
  <c r="AJ31" i="46"/>
  <c r="AK31" i="46"/>
  <c r="AI31" i="46"/>
  <c r="AK27" i="46"/>
  <c r="AI27" i="46"/>
  <c r="AJ27" i="46"/>
  <c r="AJ23" i="46"/>
  <c r="AK23" i="46"/>
  <c r="AI23" i="46"/>
  <c r="AK19" i="46"/>
  <c r="AI19" i="46"/>
  <c r="AJ19" i="46"/>
  <c r="AJ15" i="46"/>
  <c r="AK15" i="46"/>
  <c r="AI15" i="46"/>
  <c r="AK11" i="46"/>
  <c r="AI11" i="46"/>
  <c r="AJ11" i="46"/>
  <c r="J34" i="46"/>
  <c r="H34" i="46"/>
  <c r="AA33" i="46"/>
  <c r="Y33" i="46"/>
  <c r="J33" i="46"/>
  <c r="H33" i="46"/>
  <c r="H13" i="46"/>
  <c r="AA28" i="46"/>
  <c r="Y28" i="46"/>
  <c r="J28" i="46"/>
  <c r="H12" i="46"/>
  <c r="AA27" i="46"/>
  <c r="Y27" i="46"/>
  <c r="J27" i="46"/>
  <c r="H11" i="46"/>
  <c r="I33" i="46"/>
  <c r="Q33" i="46"/>
  <c r="Z33" i="46"/>
  <c r="X33" i="46"/>
  <c r="E27" i="46"/>
  <c r="AN27" i="46" s="1"/>
  <c r="Q27" i="46"/>
  <c r="Z27" i="46"/>
  <c r="X27" i="46"/>
  <c r="I25" i="46"/>
  <c r="Q25" i="46"/>
  <c r="Z25" i="46"/>
  <c r="X25" i="46"/>
  <c r="Q21" i="46"/>
  <c r="Z21" i="46"/>
  <c r="X21" i="46"/>
  <c r="AB17" i="46"/>
  <c r="Q17" i="46"/>
  <c r="Z17" i="46"/>
  <c r="X17" i="46"/>
  <c r="Q15" i="46"/>
  <c r="Z15" i="46"/>
  <c r="X15" i="46"/>
  <c r="Q13" i="46"/>
  <c r="R13" i="46" s="1"/>
  <c r="Z13" i="46"/>
  <c r="AA13" i="46" s="1"/>
  <c r="X13" i="46"/>
  <c r="Y13" i="46" s="1"/>
  <c r="E11" i="46"/>
  <c r="AN11" i="46" s="1"/>
  <c r="Q11" i="46"/>
  <c r="R11" i="46" s="1"/>
  <c r="Z11" i="46"/>
  <c r="AA11" i="46" s="1"/>
  <c r="X11" i="46"/>
  <c r="Y11" i="46" s="1"/>
  <c r="AE34" i="46"/>
  <c r="X34" i="46"/>
  <c r="Y34" i="46" s="1"/>
  <c r="Q34" i="46"/>
  <c r="R34" i="46" s="1"/>
  <c r="Z34" i="46"/>
  <c r="AA34" i="46" s="1"/>
  <c r="E32" i="46"/>
  <c r="AN32" i="46" s="1"/>
  <c r="X32" i="46"/>
  <c r="Q32" i="46"/>
  <c r="Z32" i="46"/>
  <c r="E30" i="46"/>
  <c r="AN30" i="46" s="1"/>
  <c r="X30" i="46"/>
  <c r="Q30" i="46"/>
  <c r="Z30" i="46"/>
  <c r="E28" i="46"/>
  <c r="AN28" i="46" s="1"/>
  <c r="Z28" i="46"/>
  <c r="Q28" i="46"/>
  <c r="X28" i="46"/>
  <c r="E26" i="46"/>
  <c r="AN26" i="46" s="1"/>
  <c r="X26" i="46"/>
  <c r="Q26" i="46"/>
  <c r="Z26" i="46"/>
  <c r="E24" i="46"/>
  <c r="AN24" i="46" s="1"/>
  <c r="X24" i="46"/>
  <c r="Q24" i="46"/>
  <c r="Z24" i="46"/>
  <c r="E22" i="46"/>
  <c r="AN22" i="46" s="1"/>
  <c r="X22" i="46"/>
  <c r="Q22" i="46"/>
  <c r="Z22" i="46"/>
  <c r="AG20" i="46"/>
  <c r="Q20" i="46"/>
  <c r="Z20" i="46"/>
  <c r="X20" i="46"/>
  <c r="E18" i="46"/>
  <c r="AN18" i="46" s="1"/>
  <c r="X18" i="46"/>
  <c r="Q18" i="46"/>
  <c r="Z18" i="46"/>
  <c r="E16" i="46"/>
  <c r="AN16" i="46" s="1"/>
  <c r="Z16" i="46"/>
  <c r="X16" i="46"/>
  <c r="Q16" i="46"/>
  <c r="I14" i="46"/>
  <c r="X14" i="46"/>
  <c r="Q14" i="46"/>
  <c r="Z14" i="46"/>
  <c r="E12" i="46"/>
  <c r="AN12" i="46" s="1"/>
  <c r="Q12" i="46"/>
  <c r="R12" i="46" s="1"/>
  <c r="Z12" i="46"/>
  <c r="AA12" i="46" s="1"/>
  <c r="X12" i="46"/>
  <c r="Y12" i="46" s="1"/>
  <c r="AB31" i="46"/>
  <c r="Q31" i="46"/>
  <c r="Z31" i="46"/>
  <c r="X31" i="46"/>
  <c r="E29" i="46"/>
  <c r="AN29" i="46" s="1"/>
  <c r="Q29" i="46"/>
  <c r="Z29" i="46"/>
  <c r="X29" i="46"/>
  <c r="I23" i="46"/>
  <c r="Q23" i="46"/>
  <c r="Z23" i="46"/>
  <c r="X23" i="46"/>
  <c r="I19" i="46"/>
  <c r="Q19" i="46"/>
  <c r="Z19" i="46"/>
  <c r="X19" i="46"/>
  <c r="AG31" i="46"/>
  <c r="AG14" i="46"/>
  <c r="AB20" i="46"/>
  <c r="AE14" i="46"/>
  <c r="AB26" i="46"/>
  <c r="AC22" i="46"/>
  <c r="AE16" i="46"/>
  <c r="AC16" i="46"/>
  <c r="AG16" i="46"/>
  <c r="AB16" i="46"/>
  <c r="AF16" i="46"/>
  <c r="I16" i="46"/>
  <c r="AE60" i="46"/>
  <c r="AF33" i="46"/>
  <c r="AG29" i="46"/>
  <c r="AF22" i="46"/>
  <c r="AG22" i="46"/>
  <c r="AB19" i="46"/>
  <c r="AB18" i="46"/>
  <c r="E14" i="46"/>
  <c r="AN14" i="46" s="1"/>
  <c r="AB11" i="46"/>
  <c r="AG28" i="46"/>
  <c r="AG19" i="46"/>
  <c r="E19" i="46"/>
  <c r="AN19" i="46" s="1"/>
  <c r="AF18" i="46"/>
  <c r="AE19" i="46"/>
  <c r="AC18" i="46"/>
  <c r="AG11" i="46"/>
  <c r="AE33" i="46"/>
  <c r="AG30" i="46"/>
  <c r="AF29" i="46"/>
  <c r="AG23" i="46"/>
  <c r="AG12" i="46"/>
  <c r="AC33" i="46"/>
  <c r="AF30" i="46"/>
  <c r="AB29" i="46"/>
  <c r="AC12" i="46"/>
  <c r="AE30" i="46"/>
  <c r="AG24" i="46"/>
  <c r="AB12" i="46"/>
  <c r="AB30" i="46"/>
  <c r="I29" i="46"/>
  <c r="AF26" i="46"/>
  <c r="AG25" i="46"/>
  <c r="AF24" i="46"/>
  <c r="AE23" i="46"/>
  <c r="E23" i="46"/>
  <c r="AN23" i="46" s="1"/>
  <c r="AB22" i="46"/>
  <c r="AF14" i="46"/>
  <c r="AC24" i="46"/>
  <c r="AB23" i="46"/>
  <c r="AM60" i="46"/>
  <c r="AF60" i="46"/>
  <c r="AG34" i="46"/>
  <c r="AB24" i="46"/>
  <c r="AG17" i="46"/>
  <c r="AF34" i="46"/>
  <c r="AE32" i="46"/>
  <c r="AF28" i="46"/>
  <c r="AB14" i="46"/>
  <c r="AG32" i="46"/>
  <c r="AC32" i="46"/>
  <c r="AC28" i="46"/>
  <c r="AG27" i="46"/>
  <c r="AB32" i="46"/>
  <c r="AB28" i="46"/>
  <c r="AB27" i="46"/>
  <c r="AB13" i="46"/>
  <c r="AG13" i="46"/>
  <c r="AB60" i="46"/>
  <c r="E34" i="46"/>
  <c r="F34" i="46" s="1"/>
  <c r="I34" i="46"/>
  <c r="AB34" i="46"/>
  <c r="AB33" i="46"/>
  <c r="AG33" i="46"/>
  <c r="AG21" i="46"/>
  <c r="AB21" i="46"/>
  <c r="AC20" i="46"/>
  <c r="E20" i="46"/>
  <c r="AN20" i="46" s="1"/>
  <c r="I20" i="46"/>
  <c r="AE20" i="46"/>
  <c r="AF20" i="46"/>
  <c r="I59" i="46"/>
  <c r="AF59" i="46"/>
  <c r="AM59" i="46"/>
  <c r="I15" i="46"/>
  <c r="AB15" i="46"/>
  <c r="E15" i="46"/>
  <c r="AN15" i="46" s="1"/>
  <c r="AE15" i="46"/>
  <c r="AG60" i="46"/>
  <c r="AE59" i="46"/>
  <c r="E33" i="46"/>
  <c r="AN33" i="46" s="1"/>
  <c r="E60" i="46"/>
  <c r="AN60" i="46" s="1"/>
  <c r="AC60" i="46"/>
  <c r="AB59" i="46"/>
  <c r="AG15" i="46"/>
  <c r="AE28" i="46"/>
  <c r="I28" i="46"/>
  <c r="I27" i="46"/>
  <c r="AG26" i="46"/>
  <c r="AE24" i="46"/>
  <c r="I24" i="46"/>
  <c r="AG18" i="46"/>
  <c r="AC14" i="46"/>
  <c r="AF12" i="46"/>
  <c r="AE11" i="46"/>
  <c r="AE12" i="46"/>
  <c r="AE27" i="46"/>
  <c r="AC26" i="46"/>
  <c r="AC34" i="46"/>
  <c r="AF32" i="46"/>
  <c r="AE31" i="46"/>
  <c r="I31" i="46"/>
  <c r="E31" i="46"/>
  <c r="AN31" i="46" s="1"/>
  <c r="AC30" i="46"/>
  <c r="AE29" i="46"/>
  <c r="AB25" i="46"/>
  <c r="I32" i="46"/>
  <c r="AC31" i="46"/>
  <c r="AC17" i="46"/>
  <c r="E17" i="46"/>
  <c r="AN17" i="46" s="1"/>
  <c r="I17" i="46"/>
  <c r="AE17" i="46"/>
  <c r="AF17" i="46"/>
  <c r="AC29" i="46"/>
  <c r="AC25" i="46"/>
  <c r="AF25" i="46"/>
  <c r="AC21" i="46"/>
  <c r="E21" i="46"/>
  <c r="AN21" i="46" s="1"/>
  <c r="I21" i="46"/>
  <c r="AE21" i="46"/>
  <c r="AF21" i="46"/>
  <c r="AF31" i="46"/>
  <c r="I30" i="46"/>
  <c r="AF27" i="46"/>
  <c r="AC27" i="46"/>
  <c r="AE25" i="46"/>
  <c r="E25" i="46"/>
  <c r="AN25" i="46" s="1"/>
  <c r="AC23" i="46"/>
  <c r="AC19" i="46"/>
  <c r="AC15" i="46"/>
  <c r="AF13" i="46"/>
  <c r="I12" i="46"/>
  <c r="J12" i="46" s="1"/>
  <c r="AC11" i="46"/>
  <c r="AE13" i="46"/>
  <c r="I13" i="46"/>
  <c r="J13" i="46" s="1"/>
  <c r="E13" i="46"/>
  <c r="AN13" i="46" s="1"/>
  <c r="AE26" i="46"/>
  <c r="I26" i="46"/>
  <c r="AF23" i="46"/>
  <c r="AE22" i="46"/>
  <c r="I22" i="46"/>
  <c r="AF19" i="46"/>
  <c r="AE18" i="46"/>
  <c r="I18" i="46"/>
  <c r="AF15" i="46"/>
  <c r="AC13" i="46"/>
  <c r="AF11" i="46"/>
  <c r="I11" i="46"/>
  <c r="J11" i="46" s="1"/>
  <c r="AC59" i="46"/>
  <c r="E59" i="46"/>
  <c r="AN59" i="46" s="1"/>
  <c r="E192" i="61"/>
  <c r="E174" i="61"/>
  <c r="E156" i="61"/>
  <c r="E138" i="61"/>
  <c r="E120" i="61"/>
  <c r="E102" i="61"/>
  <c r="E87" i="61"/>
  <c r="E72" i="61"/>
  <c r="E57" i="61"/>
  <c r="H252" i="61"/>
  <c r="I252" i="61"/>
  <c r="S252" i="61" s="1"/>
  <c r="U252" i="61"/>
  <c r="H253" i="61"/>
  <c r="I253" i="61"/>
  <c r="S253" i="61" s="1"/>
  <c r="U253" i="61"/>
  <c r="H254" i="61"/>
  <c r="I254" i="61"/>
  <c r="S254" i="61" s="1"/>
  <c r="U254" i="61"/>
  <c r="H255" i="61"/>
  <c r="I255" i="61"/>
  <c r="S255" i="61" s="1"/>
  <c r="U255" i="61"/>
  <c r="H256" i="61"/>
  <c r="I256" i="61"/>
  <c r="S256" i="61" s="1"/>
  <c r="U256" i="61"/>
  <c r="H257" i="61"/>
  <c r="I257" i="61"/>
  <c r="S257" i="61" s="1"/>
  <c r="U257" i="61"/>
  <c r="H258" i="61"/>
  <c r="I258" i="61"/>
  <c r="S258" i="61" s="1"/>
  <c r="U258" i="61"/>
  <c r="H259" i="61"/>
  <c r="I259" i="61"/>
  <c r="S259" i="61" s="1"/>
  <c r="U259" i="61"/>
  <c r="H260" i="61"/>
  <c r="I260" i="61"/>
  <c r="S260" i="61" s="1"/>
  <c r="U260" i="61"/>
  <c r="H261" i="61"/>
  <c r="I261" i="61"/>
  <c r="S261" i="61" s="1"/>
  <c r="U261" i="61"/>
  <c r="H262" i="61"/>
  <c r="I262" i="61"/>
  <c r="S262" i="61" s="1"/>
  <c r="U262" i="61"/>
  <c r="U251" i="61"/>
  <c r="I251" i="61"/>
  <c r="S251" i="61" s="1"/>
  <c r="H251" i="61"/>
  <c r="D252" i="61"/>
  <c r="F252" i="61"/>
  <c r="D253" i="61"/>
  <c r="F253" i="61"/>
  <c r="D254" i="61"/>
  <c r="F254" i="61"/>
  <c r="D255" i="61"/>
  <c r="F255" i="61"/>
  <c r="D256" i="61"/>
  <c r="F256" i="61"/>
  <c r="D257" i="61"/>
  <c r="F257" i="61"/>
  <c r="D258" i="61"/>
  <c r="F258" i="61"/>
  <c r="D259" i="61"/>
  <c r="F259" i="61"/>
  <c r="D260" i="61"/>
  <c r="F260" i="61"/>
  <c r="D261" i="61"/>
  <c r="F261" i="61"/>
  <c r="D262" i="61"/>
  <c r="F262" i="61"/>
  <c r="F251" i="61"/>
  <c r="E246" i="61"/>
  <c r="H234" i="61"/>
  <c r="I234" i="61"/>
  <c r="S234" i="61" s="1"/>
  <c r="U234" i="61"/>
  <c r="H235" i="61"/>
  <c r="I235" i="61"/>
  <c r="S235" i="61" s="1"/>
  <c r="U235" i="61"/>
  <c r="H236" i="61"/>
  <c r="I236" i="61"/>
  <c r="S236" i="61" s="1"/>
  <c r="U236" i="61"/>
  <c r="H237" i="61"/>
  <c r="I237" i="61"/>
  <c r="S237" i="61" s="1"/>
  <c r="U237" i="61"/>
  <c r="H238" i="61"/>
  <c r="I238" i="61"/>
  <c r="S238" i="61" s="1"/>
  <c r="U238" i="61"/>
  <c r="H239" i="61"/>
  <c r="I239" i="61"/>
  <c r="S239" i="61" s="1"/>
  <c r="U239" i="61"/>
  <c r="H240" i="61"/>
  <c r="I240" i="61"/>
  <c r="S240" i="61" s="1"/>
  <c r="U240" i="61"/>
  <c r="H241" i="61"/>
  <c r="I241" i="61"/>
  <c r="S241" i="61" s="1"/>
  <c r="U241" i="61"/>
  <c r="H242" i="61"/>
  <c r="I242" i="61"/>
  <c r="S242" i="61" s="1"/>
  <c r="U242" i="61"/>
  <c r="H243" i="61"/>
  <c r="I243" i="61"/>
  <c r="S243" i="61" s="1"/>
  <c r="U243" i="61"/>
  <c r="H244" i="61"/>
  <c r="I244" i="61"/>
  <c r="S244" i="61" s="1"/>
  <c r="U244" i="61"/>
  <c r="U233" i="61"/>
  <c r="I233" i="61"/>
  <c r="S233" i="61" s="1"/>
  <c r="H233" i="61"/>
  <c r="D234" i="61"/>
  <c r="F234" i="61"/>
  <c r="D235" i="61"/>
  <c r="F235" i="61"/>
  <c r="D236" i="61"/>
  <c r="F236" i="61"/>
  <c r="D237" i="61"/>
  <c r="F237" i="61"/>
  <c r="D238" i="61"/>
  <c r="F238" i="61"/>
  <c r="D239" i="61"/>
  <c r="F239" i="61"/>
  <c r="D240" i="61"/>
  <c r="F240" i="61"/>
  <c r="D241" i="61"/>
  <c r="F241" i="61"/>
  <c r="D242" i="61"/>
  <c r="F242" i="61"/>
  <c r="D243" i="61"/>
  <c r="F243" i="61"/>
  <c r="D244" i="61"/>
  <c r="F244" i="61"/>
  <c r="F233" i="61"/>
  <c r="E228" i="61"/>
  <c r="H216" i="61"/>
  <c r="I216" i="61"/>
  <c r="S216" i="61" s="1"/>
  <c r="U216" i="61"/>
  <c r="H217" i="61"/>
  <c r="I217" i="61"/>
  <c r="S217" i="61" s="1"/>
  <c r="U217" i="61"/>
  <c r="H218" i="61"/>
  <c r="I218" i="61"/>
  <c r="S218" i="61" s="1"/>
  <c r="U218" i="61"/>
  <c r="H219" i="61"/>
  <c r="I219" i="61"/>
  <c r="S219" i="61" s="1"/>
  <c r="U219" i="61"/>
  <c r="H220" i="61"/>
  <c r="I220" i="61"/>
  <c r="S220" i="61" s="1"/>
  <c r="U220" i="61"/>
  <c r="H221" i="61"/>
  <c r="I221" i="61"/>
  <c r="S221" i="61" s="1"/>
  <c r="U221" i="61"/>
  <c r="H222" i="61"/>
  <c r="I222" i="61"/>
  <c r="S222" i="61" s="1"/>
  <c r="U222" i="61"/>
  <c r="H223" i="61"/>
  <c r="I223" i="61"/>
  <c r="S223" i="61" s="1"/>
  <c r="U223" i="61"/>
  <c r="H224" i="61"/>
  <c r="I224" i="61"/>
  <c r="S224" i="61" s="1"/>
  <c r="U224" i="61"/>
  <c r="H225" i="61"/>
  <c r="I225" i="61"/>
  <c r="S225" i="61" s="1"/>
  <c r="U225" i="61"/>
  <c r="H226" i="61"/>
  <c r="I226" i="61"/>
  <c r="S226" i="61" s="1"/>
  <c r="U226" i="61"/>
  <c r="U215" i="61"/>
  <c r="I215" i="61"/>
  <c r="S215" i="61" s="1"/>
  <c r="H215" i="61"/>
  <c r="D216" i="61"/>
  <c r="F216" i="61"/>
  <c r="D217" i="61"/>
  <c r="F217" i="61"/>
  <c r="D218" i="61"/>
  <c r="F218" i="61"/>
  <c r="D219" i="61"/>
  <c r="F219" i="61"/>
  <c r="D220" i="61"/>
  <c r="F220" i="61"/>
  <c r="D221" i="61"/>
  <c r="F221" i="61"/>
  <c r="D222" i="61"/>
  <c r="F222" i="61"/>
  <c r="D223" i="61"/>
  <c r="F223" i="61"/>
  <c r="D224" i="61"/>
  <c r="F224" i="61"/>
  <c r="D225" i="61"/>
  <c r="F225" i="61"/>
  <c r="D226" i="61"/>
  <c r="F226" i="61"/>
  <c r="F215" i="61"/>
  <c r="E210" i="61"/>
  <c r="J218" i="61" l="1"/>
  <c r="K218" i="61"/>
  <c r="J220" i="61"/>
  <c r="K220" i="61"/>
  <c r="P242" i="61"/>
  <c r="K242" i="61"/>
  <c r="J242" i="61"/>
  <c r="J234" i="61"/>
  <c r="K234" i="61"/>
  <c r="K256" i="61"/>
  <c r="J256" i="61"/>
  <c r="P226" i="61"/>
  <c r="J226" i="61"/>
  <c r="K226" i="61"/>
  <c r="J254" i="61"/>
  <c r="K254" i="61"/>
  <c r="L225" i="61"/>
  <c r="J225" i="61"/>
  <c r="K225" i="61"/>
  <c r="J217" i="61"/>
  <c r="K217" i="61"/>
  <c r="L239" i="61"/>
  <c r="J239" i="61"/>
  <c r="K239" i="61"/>
  <c r="J261" i="61"/>
  <c r="K261" i="61"/>
  <c r="J253" i="61"/>
  <c r="K253" i="61"/>
  <c r="J222" i="61"/>
  <c r="K222" i="61"/>
  <c r="P244" i="61"/>
  <c r="K244" i="61"/>
  <c r="J244" i="61"/>
  <c r="J236" i="61"/>
  <c r="K236" i="61"/>
  <c r="K258" i="61"/>
  <c r="J258" i="61"/>
  <c r="T215" i="61"/>
  <c r="K215" i="61"/>
  <c r="J215" i="61"/>
  <c r="J219" i="61"/>
  <c r="K219" i="61"/>
  <c r="M241" i="61"/>
  <c r="J241" i="61"/>
  <c r="K241" i="61"/>
  <c r="K251" i="61"/>
  <c r="J251" i="61"/>
  <c r="J255" i="61"/>
  <c r="K255" i="61"/>
  <c r="P224" i="61"/>
  <c r="J224" i="61"/>
  <c r="K224" i="61"/>
  <c r="J216" i="61"/>
  <c r="K216" i="61"/>
  <c r="P238" i="61"/>
  <c r="J238" i="61"/>
  <c r="K238" i="61"/>
  <c r="J260" i="61"/>
  <c r="K260" i="61"/>
  <c r="J252" i="61"/>
  <c r="K252" i="61"/>
  <c r="L240" i="61"/>
  <c r="J240" i="61"/>
  <c r="K240" i="61"/>
  <c r="T262" i="61"/>
  <c r="J262" i="61"/>
  <c r="K262" i="61"/>
  <c r="L221" i="61"/>
  <c r="J221" i="61"/>
  <c r="K221" i="61"/>
  <c r="L243" i="61"/>
  <c r="K243" i="61"/>
  <c r="J243" i="61"/>
  <c r="J235" i="61"/>
  <c r="K235" i="61"/>
  <c r="K257" i="61"/>
  <c r="J257" i="61"/>
  <c r="M223" i="61"/>
  <c r="K223" i="61"/>
  <c r="J223" i="61"/>
  <c r="J233" i="61"/>
  <c r="K233" i="61"/>
  <c r="K237" i="61"/>
  <c r="J237" i="61"/>
  <c r="K259" i="61"/>
  <c r="J259" i="61"/>
  <c r="AM15" i="46"/>
  <c r="AM12" i="46"/>
  <c r="AM29" i="46"/>
  <c r="AM24" i="46"/>
  <c r="F32" i="46"/>
  <c r="AM21" i="46"/>
  <c r="AM11" i="46"/>
  <c r="AM27" i="46"/>
  <c r="AM33" i="46"/>
  <c r="AM13" i="46"/>
  <c r="AM26" i="46"/>
  <c r="AM30" i="46"/>
  <c r="AM34" i="46"/>
  <c r="AM23" i="46"/>
  <c r="AM31" i="46"/>
  <c r="AM32" i="46"/>
  <c r="AM20" i="46"/>
  <c r="AM16" i="46"/>
  <c r="AM18" i="46"/>
  <c r="AM22" i="46"/>
  <c r="AM28" i="46"/>
  <c r="AM17" i="46"/>
  <c r="AM25" i="46"/>
  <c r="AM14" i="46"/>
  <c r="AM19" i="46"/>
  <c r="AN34" i="46"/>
  <c r="F33" i="46"/>
  <c r="L251" i="61"/>
  <c r="Q239" i="61"/>
  <c r="Q244" i="61"/>
  <c r="Q259" i="61"/>
  <c r="Q218" i="61"/>
  <c r="T234" i="61"/>
  <c r="Q220" i="61"/>
  <c r="M218" i="61"/>
  <c r="T217" i="61"/>
  <c r="Q257" i="61"/>
  <c r="Q221" i="61"/>
  <c r="Q234" i="61"/>
  <c r="M259" i="61"/>
  <c r="Q258" i="61"/>
  <c r="Q262" i="61"/>
  <c r="M258" i="61"/>
  <c r="M252" i="61"/>
  <c r="L233" i="61"/>
  <c r="M239" i="61"/>
  <c r="T238" i="61"/>
  <c r="Q237" i="61"/>
  <c r="T236" i="61"/>
  <c r="P234" i="61"/>
  <c r="P251" i="61"/>
  <c r="Q261" i="61"/>
  <c r="Q216" i="61"/>
  <c r="Q236" i="61"/>
  <c r="T235" i="61"/>
  <c r="L234" i="61"/>
  <c r="T251" i="61"/>
  <c r="M261" i="61"/>
  <c r="Q260" i="61"/>
  <c r="M257" i="61"/>
  <c r="Q256" i="61"/>
  <c r="Q253" i="61"/>
  <c r="M224" i="61"/>
  <c r="Q223" i="61"/>
  <c r="P216" i="61"/>
  <c r="Q235" i="61"/>
  <c r="M260" i="61"/>
  <c r="M256" i="61"/>
  <c r="Q255" i="61"/>
  <c r="M253" i="61"/>
  <c r="Q252" i="61"/>
  <c r="P262" i="61"/>
  <c r="L262" i="61"/>
  <c r="T261" i="61"/>
  <c r="P260" i="61"/>
  <c r="P259" i="61"/>
  <c r="L259" i="61"/>
  <c r="T258" i="61"/>
  <c r="P258" i="61"/>
  <c r="L258" i="61"/>
  <c r="T257" i="61"/>
  <c r="P257" i="61"/>
  <c r="L257" i="61"/>
  <c r="T256" i="61"/>
  <c r="L256" i="61"/>
  <c r="L253" i="61"/>
  <c r="W262" i="61"/>
  <c r="O262" i="61"/>
  <c r="W261" i="61"/>
  <c r="O261" i="61"/>
  <c r="W260" i="61"/>
  <c r="O260" i="61"/>
  <c r="W259" i="61"/>
  <c r="O259" i="61"/>
  <c r="W258" i="61"/>
  <c r="O258" i="61"/>
  <c r="W257" i="61"/>
  <c r="O257" i="61"/>
  <c r="W256" i="61"/>
  <c r="O256" i="61"/>
  <c r="W255" i="61"/>
  <c r="O255" i="61"/>
  <c r="W254" i="61"/>
  <c r="O254" i="61"/>
  <c r="W253" i="61"/>
  <c r="O253" i="61"/>
  <c r="W252" i="61"/>
  <c r="O252" i="61"/>
  <c r="M255" i="61"/>
  <c r="Q254" i="61"/>
  <c r="M254" i="61"/>
  <c r="P261" i="61"/>
  <c r="L261" i="61"/>
  <c r="T260" i="61"/>
  <c r="L260" i="61"/>
  <c r="T259" i="61"/>
  <c r="P256" i="61"/>
  <c r="T255" i="61"/>
  <c r="P255" i="61"/>
  <c r="L255" i="61"/>
  <c r="T254" i="61"/>
  <c r="P254" i="61"/>
  <c r="L254" i="61"/>
  <c r="T253" i="61"/>
  <c r="P253" i="61"/>
  <c r="T252" i="61"/>
  <c r="P252" i="61"/>
  <c r="L252" i="61"/>
  <c r="V262" i="61"/>
  <c r="R262" i="61"/>
  <c r="N262" i="61"/>
  <c r="V261" i="61"/>
  <c r="R261" i="61"/>
  <c r="N261" i="61"/>
  <c r="V260" i="61"/>
  <c r="R260" i="61"/>
  <c r="N260" i="61"/>
  <c r="V259" i="61"/>
  <c r="R259" i="61"/>
  <c r="N259" i="61"/>
  <c r="V258" i="61"/>
  <c r="R258" i="61"/>
  <c r="N258" i="61"/>
  <c r="V257" i="61"/>
  <c r="R257" i="61"/>
  <c r="N257" i="61"/>
  <c r="V256" i="61"/>
  <c r="R256" i="61"/>
  <c r="N256" i="61"/>
  <c r="V255" i="61"/>
  <c r="R255" i="61"/>
  <c r="N255" i="61"/>
  <c r="V254" i="61"/>
  <c r="R254" i="61"/>
  <c r="N254" i="61"/>
  <c r="V253" i="61"/>
  <c r="R253" i="61"/>
  <c r="N253" i="61"/>
  <c r="V252" i="61"/>
  <c r="R252" i="61"/>
  <c r="N252" i="61"/>
  <c r="M262" i="61"/>
  <c r="M251" i="61"/>
  <c r="Q251" i="61"/>
  <c r="N251" i="61"/>
  <c r="R251" i="61"/>
  <c r="O251" i="61"/>
  <c r="M219" i="61"/>
  <c r="T218" i="61"/>
  <c r="M217" i="61"/>
  <c r="T216" i="61"/>
  <c r="L216" i="61"/>
  <c r="T233" i="61"/>
  <c r="M244" i="61"/>
  <c r="Q243" i="61"/>
  <c r="Q240" i="61"/>
  <c r="M238" i="61"/>
  <c r="M237" i="61"/>
  <c r="M236" i="61"/>
  <c r="M235" i="61"/>
  <c r="M234" i="61"/>
  <c r="M243" i="61"/>
  <c r="Q242" i="61"/>
  <c r="M240" i="61"/>
  <c r="L238" i="61"/>
  <c r="T237" i="61"/>
  <c r="L237" i="61"/>
  <c r="L236" i="61"/>
  <c r="L235" i="61"/>
  <c r="M221" i="61"/>
  <c r="Q219" i="61"/>
  <c r="Q217" i="61"/>
  <c r="M216" i="61"/>
  <c r="P233" i="61"/>
  <c r="Q238" i="61"/>
  <c r="P237" i="61"/>
  <c r="P236" i="61"/>
  <c r="P235" i="61"/>
  <c r="T244" i="61"/>
  <c r="L244" i="61"/>
  <c r="P241" i="61"/>
  <c r="L241" i="61"/>
  <c r="P239" i="61"/>
  <c r="W244" i="61"/>
  <c r="O244" i="61"/>
  <c r="W243" i="61"/>
  <c r="O243" i="61"/>
  <c r="W242" i="61"/>
  <c r="O242" i="61"/>
  <c r="W241" i="61"/>
  <c r="O241" i="61"/>
  <c r="W240" i="61"/>
  <c r="O240" i="61"/>
  <c r="W239" i="61"/>
  <c r="O239" i="61"/>
  <c r="W238" i="61"/>
  <c r="O238" i="61"/>
  <c r="W237" i="61"/>
  <c r="O237" i="61"/>
  <c r="W236" i="61"/>
  <c r="O236" i="61"/>
  <c r="W235" i="61"/>
  <c r="O235" i="61"/>
  <c r="W234" i="61"/>
  <c r="O234" i="61"/>
  <c r="P243" i="61"/>
  <c r="T242" i="61"/>
  <c r="L242" i="61"/>
  <c r="T241" i="61"/>
  <c r="T240" i="61"/>
  <c r="V244" i="61"/>
  <c r="R244" i="61"/>
  <c r="N244" i="61"/>
  <c r="V243" i="61"/>
  <c r="R243" i="61"/>
  <c r="N243" i="61"/>
  <c r="V242" i="61"/>
  <c r="R242" i="61"/>
  <c r="N242" i="61"/>
  <c r="V241" i="61"/>
  <c r="R241" i="61"/>
  <c r="N241" i="61"/>
  <c r="V240" i="61"/>
  <c r="R240" i="61"/>
  <c r="N240" i="61"/>
  <c r="V239" i="61"/>
  <c r="R239" i="61"/>
  <c r="N239" i="61"/>
  <c r="V238" i="61"/>
  <c r="R238" i="61"/>
  <c r="N238" i="61"/>
  <c r="V237" i="61"/>
  <c r="R237" i="61"/>
  <c r="N237" i="61"/>
  <c r="V236" i="61"/>
  <c r="R236" i="61"/>
  <c r="N236" i="61"/>
  <c r="V235" i="61"/>
  <c r="R235" i="61"/>
  <c r="N235" i="61"/>
  <c r="V234" i="61"/>
  <c r="R234" i="61"/>
  <c r="N234" i="61"/>
  <c r="Q241" i="61"/>
  <c r="M242" i="61"/>
  <c r="T243" i="61"/>
  <c r="P240" i="61"/>
  <c r="T239" i="61"/>
  <c r="N233" i="61"/>
  <c r="R233" i="61"/>
  <c r="M233" i="61"/>
  <c r="Q233" i="61"/>
  <c r="O233" i="61"/>
  <c r="Q225" i="61"/>
  <c r="Q224" i="61"/>
  <c r="M220" i="61"/>
  <c r="T219" i="61"/>
  <c r="L219" i="61"/>
  <c r="L218" i="61"/>
  <c r="L217" i="61"/>
  <c r="Q222" i="61"/>
  <c r="M222" i="61"/>
  <c r="P219" i="61"/>
  <c r="P218" i="61"/>
  <c r="P217" i="61"/>
  <c r="Q226" i="61"/>
  <c r="M226" i="61"/>
  <c r="T226" i="61"/>
  <c r="L226" i="61"/>
  <c r="P223" i="61"/>
  <c r="L223" i="61"/>
  <c r="T222" i="61"/>
  <c r="L222" i="61"/>
  <c r="T221" i="61"/>
  <c r="P221" i="61"/>
  <c r="T220" i="61"/>
  <c r="W226" i="61"/>
  <c r="O226" i="61"/>
  <c r="W225" i="61"/>
  <c r="O225" i="61"/>
  <c r="W224" i="61"/>
  <c r="O224" i="61"/>
  <c r="W223" i="61"/>
  <c r="O223" i="61"/>
  <c r="W222" i="61"/>
  <c r="O222" i="61"/>
  <c r="W221" i="61"/>
  <c r="O221" i="61"/>
  <c r="W220" i="61"/>
  <c r="O220" i="61"/>
  <c r="W219" i="61"/>
  <c r="O219" i="61"/>
  <c r="W218" i="61"/>
  <c r="O218" i="61"/>
  <c r="W217" i="61"/>
  <c r="O217" i="61"/>
  <c r="W216" i="61"/>
  <c r="O216" i="61"/>
  <c r="M225" i="61"/>
  <c r="P225" i="61"/>
  <c r="T224" i="61"/>
  <c r="L224" i="61"/>
  <c r="T223" i="61"/>
  <c r="P222" i="61"/>
  <c r="P220" i="61"/>
  <c r="L220" i="61"/>
  <c r="V226" i="61"/>
  <c r="R226" i="61"/>
  <c r="N226" i="61"/>
  <c r="V225" i="61"/>
  <c r="R225" i="61"/>
  <c r="N225" i="61"/>
  <c r="V224" i="61"/>
  <c r="R224" i="61"/>
  <c r="N224" i="61"/>
  <c r="V223" i="61"/>
  <c r="R223" i="61"/>
  <c r="N223" i="61"/>
  <c r="V222" i="61"/>
  <c r="R222" i="61"/>
  <c r="N222" i="61"/>
  <c r="V221" i="61"/>
  <c r="R221" i="61"/>
  <c r="N221" i="61"/>
  <c r="V220" i="61"/>
  <c r="R220" i="61"/>
  <c r="N220" i="61"/>
  <c r="V219" i="61"/>
  <c r="R219" i="61"/>
  <c r="N219" i="61"/>
  <c r="V218" i="61"/>
  <c r="R218" i="61"/>
  <c r="N218" i="61"/>
  <c r="V217" i="61"/>
  <c r="R217" i="61"/>
  <c r="N217" i="61"/>
  <c r="V216" i="61"/>
  <c r="R216" i="61"/>
  <c r="N216" i="61"/>
  <c r="T225" i="61"/>
  <c r="Q215" i="61"/>
  <c r="N215" i="61"/>
  <c r="R215" i="61"/>
  <c r="M215" i="61"/>
  <c r="O215" i="61"/>
  <c r="L215" i="61"/>
  <c r="P215" i="61"/>
  <c r="E42" i="61"/>
  <c r="E27" i="61"/>
  <c r="X47" i="16"/>
  <c r="Y47" i="16"/>
  <c r="Z47" i="16"/>
  <c r="AA47" i="16"/>
  <c r="AE47" i="16"/>
  <c r="AF47" i="16"/>
  <c r="AG47" i="16"/>
  <c r="AG10" i="16"/>
  <c r="AF10" i="16"/>
  <c r="AE10" i="16"/>
  <c r="AA10" i="16"/>
  <c r="Z10" i="16"/>
  <c r="Y10" i="16"/>
  <c r="X10" i="16"/>
  <c r="X17" i="16"/>
  <c r="Y17" i="16"/>
  <c r="Z17" i="16"/>
  <c r="AA17" i="16"/>
  <c r="AE17" i="16"/>
  <c r="AF17" i="16"/>
  <c r="AG17" i="16"/>
  <c r="X18" i="16"/>
  <c r="Y18" i="16"/>
  <c r="Z18" i="16"/>
  <c r="AA18" i="16"/>
  <c r="AE18" i="16"/>
  <c r="AF18" i="16"/>
  <c r="AG18" i="16"/>
  <c r="X19" i="16"/>
  <c r="Y19" i="16"/>
  <c r="Z19" i="16"/>
  <c r="AA19" i="16"/>
  <c r="AE19" i="16"/>
  <c r="AF19" i="16"/>
  <c r="AG19" i="16"/>
  <c r="X20" i="16"/>
  <c r="Y20" i="16"/>
  <c r="Z20" i="16"/>
  <c r="AA20" i="16"/>
  <c r="AE20" i="16"/>
  <c r="AF20" i="16"/>
  <c r="AG20" i="16"/>
  <c r="X21" i="16"/>
  <c r="Y21" i="16"/>
  <c r="Z21" i="16"/>
  <c r="AA21" i="16"/>
  <c r="AE21" i="16"/>
  <c r="AF21" i="16"/>
  <c r="AG21" i="16"/>
  <c r="X22" i="16"/>
  <c r="Y22" i="16"/>
  <c r="Z22" i="16"/>
  <c r="AA22" i="16"/>
  <c r="AE22" i="16"/>
  <c r="AF22" i="16"/>
  <c r="AG22" i="16"/>
  <c r="X23" i="16"/>
  <c r="Y23" i="16"/>
  <c r="Z23" i="16"/>
  <c r="AA23" i="16"/>
  <c r="AE23" i="16"/>
  <c r="AF23" i="16"/>
  <c r="AG23" i="16"/>
  <c r="X24" i="16"/>
  <c r="Y24" i="16"/>
  <c r="Z24" i="16"/>
  <c r="AA24" i="16"/>
  <c r="AE24" i="16"/>
  <c r="AF24" i="16"/>
  <c r="AG24" i="16"/>
  <c r="X25" i="16"/>
  <c r="Y25" i="16"/>
  <c r="Z25" i="16"/>
  <c r="AA25" i="16"/>
  <c r="AE25" i="16"/>
  <c r="AF25" i="16"/>
  <c r="AG25" i="16"/>
  <c r="X26" i="16"/>
  <c r="Y26" i="16"/>
  <c r="Z26" i="16"/>
  <c r="AA26" i="16"/>
  <c r="AE26" i="16"/>
  <c r="AF26" i="16"/>
  <c r="AG26" i="16"/>
  <c r="X27" i="16"/>
  <c r="Y27" i="16"/>
  <c r="Z27" i="16"/>
  <c r="AA27" i="16"/>
  <c r="AE27" i="16"/>
  <c r="AF27" i="16"/>
  <c r="AG27" i="16"/>
  <c r="X28" i="16"/>
  <c r="Y28" i="16"/>
  <c r="Z28" i="16"/>
  <c r="AA28" i="16"/>
  <c r="AE28" i="16"/>
  <c r="AF28" i="16"/>
  <c r="AG28" i="16"/>
  <c r="X29" i="16"/>
  <c r="Y29" i="16"/>
  <c r="Z29" i="16"/>
  <c r="AA29" i="16"/>
  <c r="AE29" i="16"/>
  <c r="AF29" i="16"/>
  <c r="AG29" i="16"/>
  <c r="X30" i="16"/>
  <c r="Y30" i="16"/>
  <c r="Z30" i="16"/>
  <c r="AA30" i="16"/>
  <c r="AE30" i="16"/>
  <c r="AF30" i="16"/>
  <c r="AG30" i="16"/>
  <c r="X31" i="16"/>
  <c r="Y31" i="16"/>
  <c r="Z31" i="16"/>
  <c r="AA31" i="16"/>
  <c r="AE31" i="16"/>
  <c r="AF31" i="16"/>
  <c r="AG31" i="16"/>
  <c r="X32" i="16"/>
  <c r="Y32" i="16"/>
  <c r="Z32" i="16"/>
  <c r="AA32" i="16"/>
  <c r="AE32" i="16"/>
  <c r="AF32" i="16"/>
  <c r="AG32" i="16"/>
  <c r="X33" i="16"/>
  <c r="Y33" i="16"/>
  <c r="Z33" i="16"/>
  <c r="AA33" i="16"/>
  <c r="AE33" i="16"/>
  <c r="AF33" i="16"/>
  <c r="AG33" i="16"/>
  <c r="X34" i="16"/>
  <c r="Y34" i="16"/>
  <c r="Z34" i="16"/>
  <c r="AA34" i="16"/>
  <c r="AE34" i="16"/>
  <c r="AF34" i="16"/>
  <c r="AG34" i="16"/>
  <c r="X35" i="16"/>
  <c r="Y35" i="16"/>
  <c r="Z35" i="16"/>
  <c r="AA35" i="16"/>
  <c r="AE35" i="16"/>
  <c r="AF35" i="16"/>
  <c r="AG35" i="16"/>
  <c r="AG16" i="16"/>
  <c r="AF16" i="16"/>
  <c r="AE16" i="16"/>
  <c r="AA16" i="16"/>
  <c r="Z16" i="16"/>
  <c r="Y16" i="16"/>
  <c r="X16" i="16"/>
  <c r="V17" i="16"/>
  <c r="V18" i="16"/>
  <c r="V19" i="16"/>
  <c r="V20" i="16"/>
  <c r="V21" i="16"/>
  <c r="V22" i="16"/>
  <c r="V23" i="16"/>
  <c r="V24" i="16"/>
  <c r="V25" i="16"/>
  <c r="V26" i="16"/>
  <c r="V27" i="16"/>
  <c r="V28" i="16"/>
  <c r="V29" i="16"/>
  <c r="V30" i="16"/>
  <c r="V31" i="16"/>
  <c r="V32" i="16"/>
  <c r="V33" i="16"/>
  <c r="V34" i="16"/>
  <c r="V35" i="16"/>
  <c r="W36" i="16" s="1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U36" i="16" s="1"/>
  <c r="V16" i="16"/>
  <c r="T16" i="16"/>
  <c r="V47" i="16"/>
  <c r="W48" i="16" s="1"/>
  <c r="T47" i="16"/>
  <c r="U48" i="16" s="1"/>
  <c r="D136" i="48" l="1"/>
  <c r="D135" i="48"/>
  <c r="D134" i="48"/>
  <c r="D133" i="48"/>
  <c r="D132" i="48"/>
  <c r="D131" i="48"/>
  <c r="D130" i="48"/>
  <c r="D129" i="48"/>
  <c r="D128" i="48"/>
  <c r="D127" i="48"/>
  <c r="D126" i="48"/>
  <c r="D125" i="48"/>
  <c r="D124" i="48"/>
  <c r="D123" i="48"/>
  <c r="D122" i="48"/>
  <c r="D106" i="48"/>
  <c r="D105" i="48"/>
  <c r="D104" i="48"/>
  <c r="D103" i="48"/>
  <c r="D102" i="48"/>
  <c r="D101" i="48"/>
  <c r="D100" i="48"/>
  <c r="D99" i="48"/>
  <c r="D98" i="48"/>
  <c r="D97" i="48"/>
  <c r="D96" i="48"/>
  <c r="D95" i="48"/>
  <c r="D94" i="48"/>
  <c r="D93" i="48"/>
  <c r="D92" i="48"/>
  <c r="B13" i="62" l="1"/>
  <c r="BI57" i="60" l="1"/>
  <c r="BJ57" i="60" s="1"/>
  <c r="BK57" i="60" s="1"/>
  <c r="BL57" i="60" s="1"/>
  <c r="BM57" i="60" s="1"/>
  <c r="BN57" i="60" s="1"/>
  <c r="BO57" i="60" s="1"/>
  <c r="BP57" i="60" s="1"/>
  <c r="BQ57" i="60" s="1"/>
  <c r="BR57" i="60" s="1"/>
  <c r="BS57" i="60" s="1"/>
  <c r="BG57" i="60"/>
  <c r="C58" i="60"/>
  <c r="E58" i="60"/>
  <c r="G58" i="60"/>
  <c r="H58" i="60"/>
  <c r="L58" i="60" s="1"/>
  <c r="B28" i="60"/>
  <c r="B13" i="60"/>
  <c r="B14" i="60"/>
  <c r="B15" i="60"/>
  <c r="B16" i="60"/>
  <c r="B17" i="60"/>
  <c r="B18" i="60"/>
  <c r="B19" i="60"/>
  <c r="B20" i="60"/>
  <c r="B21" i="60"/>
  <c r="B22" i="60"/>
  <c r="I58" i="60" l="1"/>
  <c r="AA58" i="60"/>
  <c r="Z58" i="60"/>
  <c r="AB58" i="60"/>
  <c r="AC58" i="60"/>
  <c r="X58" i="60"/>
  <c r="W58" i="60"/>
  <c r="T58" i="60"/>
  <c r="AD58" i="60"/>
  <c r="V58" i="60"/>
  <c r="J58" i="60"/>
  <c r="Y58" i="60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22" i="46"/>
  <c r="D22" i="46" s="1"/>
  <c r="C23" i="46"/>
  <c r="D23" i="46" s="1"/>
  <c r="C24" i="46"/>
  <c r="D24" i="46" s="1"/>
  <c r="C25" i="46"/>
  <c r="D25" i="46" s="1"/>
  <c r="C26" i="46"/>
  <c r="D26" i="46" s="1"/>
  <c r="C27" i="46"/>
  <c r="D27" i="46" s="1"/>
  <c r="C28" i="46"/>
  <c r="D28" i="46" s="1"/>
  <c r="C29" i="46"/>
  <c r="D29" i="46" s="1"/>
  <c r="C30" i="46"/>
  <c r="D30" i="46" s="1"/>
  <c r="C31" i="46"/>
  <c r="D31" i="46" s="1"/>
  <c r="C10" i="46"/>
  <c r="D10" i="46" s="1"/>
  <c r="D251" i="61" l="1"/>
  <c r="D233" i="61"/>
  <c r="D215" i="61"/>
  <c r="U208" i="61"/>
  <c r="I208" i="61"/>
  <c r="S208" i="61" s="1"/>
  <c r="H208" i="61"/>
  <c r="F208" i="61"/>
  <c r="D208" i="61"/>
  <c r="U207" i="61"/>
  <c r="I207" i="61"/>
  <c r="S207" i="61" s="1"/>
  <c r="H207" i="61"/>
  <c r="F207" i="61"/>
  <c r="D207" i="61"/>
  <c r="U206" i="61"/>
  <c r="I206" i="61"/>
  <c r="S206" i="61" s="1"/>
  <c r="H206" i="61"/>
  <c r="F206" i="61"/>
  <c r="D206" i="61"/>
  <c r="U205" i="61"/>
  <c r="I205" i="61"/>
  <c r="S205" i="61" s="1"/>
  <c r="H205" i="61"/>
  <c r="F205" i="61"/>
  <c r="D205" i="61"/>
  <c r="U204" i="61"/>
  <c r="I204" i="61"/>
  <c r="S204" i="61" s="1"/>
  <c r="H204" i="61"/>
  <c r="F204" i="61"/>
  <c r="D204" i="61"/>
  <c r="U203" i="61"/>
  <c r="I203" i="61"/>
  <c r="S203" i="61" s="1"/>
  <c r="H203" i="61"/>
  <c r="F203" i="61"/>
  <c r="D203" i="61"/>
  <c r="U202" i="61"/>
  <c r="I202" i="61"/>
  <c r="S202" i="61" s="1"/>
  <c r="H202" i="61"/>
  <c r="F202" i="61"/>
  <c r="D202" i="61"/>
  <c r="U201" i="61"/>
  <c r="I201" i="61"/>
  <c r="S201" i="61" s="1"/>
  <c r="H201" i="61"/>
  <c r="F201" i="61"/>
  <c r="D201" i="61"/>
  <c r="U200" i="61"/>
  <c r="I200" i="61"/>
  <c r="S200" i="61" s="1"/>
  <c r="H200" i="61"/>
  <c r="F200" i="61"/>
  <c r="D200" i="61"/>
  <c r="U199" i="61"/>
  <c r="I199" i="61"/>
  <c r="S199" i="61" s="1"/>
  <c r="H199" i="61"/>
  <c r="F199" i="61"/>
  <c r="D199" i="61"/>
  <c r="U198" i="61"/>
  <c r="I198" i="61"/>
  <c r="S198" i="61" s="1"/>
  <c r="H198" i="61"/>
  <c r="F198" i="61"/>
  <c r="D198" i="61"/>
  <c r="U197" i="61"/>
  <c r="I197" i="61"/>
  <c r="S197" i="61" s="1"/>
  <c r="H197" i="61"/>
  <c r="F197" i="61"/>
  <c r="D197" i="61"/>
  <c r="U190" i="61"/>
  <c r="I190" i="61"/>
  <c r="S190" i="61" s="1"/>
  <c r="H190" i="61"/>
  <c r="F190" i="61"/>
  <c r="D190" i="61"/>
  <c r="U189" i="61"/>
  <c r="I189" i="61"/>
  <c r="S189" i="61" s="1"/>
  <c r="H189" i="61"/>
  <c r="F189" i="61"/>
  <c r="D189" i="61"/>
  <c r="U188" i="61"/>
  <c r="I188" i="61"/>
  <c r="S188" i="61" s="1"/>
  <c r="H188" i="61"/>
  <c r="F188" i="61"/>
  <c r="D188" i="61"/>
  <c r="U187" i="61"/>
  <c r="I187" i="61"/>
  <c r="S187" i="61" s="1"/>
  <c r="H187" i="61"/>
  <c r="F187" i="61"/>
  <c r="D187" i="61"/>
  <c r="U186" i="61"/>
  <c r="I186" i="61"/>
  <c r="S186" i="61" s="1"/>
  <c r="H186" i="61"/>
  <c r="F186" i="61"/>
  <c r="D186" i="61"/>
  <c r="U185" i="61"/>
  <c r="I185" i="61"/>
  <c r="S185" i="61" s="1"/>
  <c r="H185" i="61"/>
  <c r="F185" i="61"/>
  <c r="D185" i="61"/>
  <c r="U184" i="61"/>
  <c r="I184" i="61"/>
  <c r="S184" i="61" s="1"/>
  <c r="H184" i="61"/>
  <c r="F184" i="61"/>
  <c r="D184" i="61"/>
  <c r="U183" i="61"/>
  <c r="I183" i="61"/>
  <c r="S183" i="61" s="1"/>
  <c r="H183" i="61"/>
  <c r="F183" i="61"/>
  <c r="D183" i="61"/>
  <c r="U182" i="61"/>
  <c r="I182" i="61"/>
  <c r="S182" i="61" s="1"/>
  <c r="H182" i="61"/>
  <c r="F182" i="61"/>
  <c r="D182" i="61"/>
  <c r="U181" i="61"/>
  <c r="I181" i="61"/>
  <c r="S181" i="61" s="1"/>
  <c r="H181" i="61"/>
  <c r="F181" i="61"/>
  <c r="D181" i="61"/>
  <c r="U180" i="61"/>
  <c r="I180" i="61"/>
  <c r="S180" i="61" s="1"/>
  <c r="H180" i="61"/>
  <c r="F180" i="61"/>
  <c r="D180" i="61"/>
  <c r="U179" i="61"/>
  <c r="I179" i="61"/>
  <c r="S179" i="61" s="1"/>
  <c r="H179" i="61"/>
  <c r="F179" i="61"/>
  <c r="D179" i="61"/>
  <c r="U172" i="61"/>
  <c r="I172" i="61"/>
  <c r="S172" i="61" s="1"/>
  <c r="H172" i="61"/>
  <c r="F172" i="61"/>
  <c r="D172" i="61"/>
  <c r="U171" i="61"/>
  <c r="I171" i="61"/>
  <c r="S171" i="61" s="1"/>
  <c r="H171" i="61"/>
  <c r="F171" i="61"/>
  <c r="D171" i="61"/>
  <c r="U170" i="61"/>
  <c r="I170" i="61"/>
  <c r="S170" i="61" s="1"/>
  <c r="H170" i="61"/>
  <c r="F170" i="61"/>
  <c r="D170" i="61"/>
  <c r="U169" i="61"/>
  <c r="I169" i="61"/>
  <c r="S169" i="61" s="1"/>
  <c r="H169" i="61"/>
  <c r="F169" i="61"/>
  <c r="D169" i="61"/>
  <c r="U168" i="61"/>
  <c r="I168" i="61"/>
  <c r="S168" i="61" s="1"/>
  <c r="H168" i="61"/>
  <c r="F168" i="61"/>
  <c r="D168" i="61"/>
  <c r="U167" i="61"/>
  <c r="I167" i="61"/>
  <c r="S167" i="61" s="1"/>
  <c r="H167" i="61"/>
  <c r="F167" i="61"/>
  <c r="D167" i="61"/>
  <c r="U166" i="61"/>
  <c r="I166" i="61"/>
  <c r="S166" i="61" s="1"/>
  <c r="H166" i="61"/>
  <c r="F166" i="61"/>
  <c r="D166" i="61"/>
  <c r="U165" i="61"/>
  <c r="I165" i="61"/>
  <c r="S165" i="61" s="1"/>
  <c r="H165" i="61"/>
  <c r="F165" i="61"/>
  <c r="D165" i="61"/>
  <c r="U164" i="61"/>
  <c r="I164" i="61"/>
  <c r="S164" i="61" s="1"/>
  <c r="H164" i="61"/>
  <c r="F164" i="61"/>
  <c r="D164" i="61"/>
  <c r="U163" i="61"/>
  <c r="I163" i="61"/>
  <c r="S163" i="61" s="1"/>
  <c r="H163" i="61"/>
  <c r="F163" i="61"/>
  <c r="D163" i="61"/>
  <c r="U162" i="61"/>
  <c r="I162" i="61"/>
  <c r="S162" i="61" s="1"/>
  <c r="H162" i="61"/>
  <c r="F162" i="61"/>
  <c r="D162" i="61"/>
  <c r="U161" i="61"/>
  <c r="I161" i="61"/>
  <c r="S161" i="61" s="1"/>
  <c r="H161" i="61"/>
  <c r="F161" i="61"/>
  <c r="D161" i="61"/>
  <c r="U154" i="61"/>
  <c r="I154" i="61"/>
  <c r="S154" i="61" s="1"/>
  <c r="H154" i="61"/>
  <c r="F154" i="61"/>
  <c r="D154" i="61"/>
  <c r="U153" i="61"/>
  <c r="I153" i="61"/>
  <c r="S153" i="61" s="1"/>
  <c r="H153" i="61"/>
  <c r="F153" i="61"/>
  <c r="D153" i="61"/>
  <c r="U152" i="61"/>
  <c r="I152" i="61"/>
  <c r="S152" i="61" s="1"/>
  <c r="H152" i="61"/>
  <c r="F152" i="61"/>
  <c r="D152" i="61"/>
  <c r="U151" i="61"/>
  <c r="I151" i="61"/>
  <c r="S151" i="61" s="1"/>
  <c r="H151" i="61"/>
  <c r="F151" i="61"/>
  <c r="D151" i="61"/>
  <c r="U150" i="61"/>
  <c r="I150" i="61"/>
  <c r="S150" i="61" s="1"/>
  <c r="H150" i="61"/>
  <c r="F150" i="61"/>
  <c r="D150" i="61"/>
  <c r="U149" i="61"/>
  <c r="I149" i="61"/>
  <c r="S149" i="61" s="1"/>
  <c r="H149" i="61"/>
  <c r="F149" i="61"/>
  <c r="D149" i="61"/>
  <c r="U148" i="61"/>
  <c r="I148" i="61"/>
  <c r="S148" i="61" s="1"/>
  <c r="H148" i="61"/>
  <c r="F148" i="61"/>
  <c r="D148" i="61"/>
  <c r="U147" i="61"/>
  <c r="I147" i="61"/>
  <c r="S147" i="61" s="1"/>
  <c r="H147" i="61"/>
  <c r="F147" i="61"/>
  <c r="D147" i="61"/>
  <c r="U146" i="61"/>
  <c r="I146" i="61"/>
  <c r="S146" i="61" s="1"/>
  <c r="H146" i="61"/>
  <c r="F146" i="61"/>
  <c r="D146" i="61"/>
  <c r="U145" i="61"/>
  <c r="I145" i="61"/>
  <c r="S145" i="61" s="1"/>
  <c r="H145" i="61"/>
  <c r="F145" i="61"/>
  <c r="D145" i="61"/>
  <c r="U144" i="61"/>
  <c r="I144" i="61"/>
  <c r="S144" i="61" s="1"/>
  <c r="H144" i="61"/>
  <c r="F144" i="61"/>
  <c r="D144" i="61"/>
  <c r="U143" i="61"/>
  <c r="I143" i="61"/>
  <c r="S143" i="61" s="1"/>
  <c r="H143" i="61"/>
  <c r="F143" i="61"/>
  <c r="D143" i="61"/>
  <c r="U136" i="61"/>
  <c r="I136" i="61"/>
  <c r="S136" i="61" s="1"/>
  <c r="H136" i="61"/>
  <c r="F136" i="61"/>
  <c r="D136" i="61"/>
  <c r="U135" i="61"/>
  <c r="I135" i="61"/>
  <c r="S135" i="61" s="1"/>
  <c r="H135" i="61"/>
  <c r="F135" i="61"/>
  <c r="D135" i="61"/>
  <c r="U134" i="61"/>
  <c r="I134" i="61"/>
  <c r="S134" i="61" s="1"/>
  <c r="H134" i="61"/>
  <c r="F134" i="61"/>
  <c r="D134" i="61"/>
  <c r="U133" i="61"/>
  <c r="I133" i="61"/>
  <c r="S133" i="61" s="1"/>
  <c r="H133" i="61"/>
  <c r="F133" i="61"/>
  <c r="D133" i="61"/>
  <c r="U132" i="61"/>
  <c r="I132" i="61"/>
  <c r="S132" i="61" s="1"/>
  <c r="H132" i="61"/>
  <c r="F132" i="61"/>
  <c r="D132" i="61"/>
  <c r="U131" i="61"/>
  <c r="I131" i="61"/>
  <c r="S131" i="61" s="1"/>
  <c r="H131" i="61"/>
  <c r="F131" i="61"/>
  <c r="D131" i="61"/>
  <c r="U130" i="61"/>
  <c r="I130" i="61"/>
  <c r="S130" i="61" s="1"/>
  <c r="H130" i="61"/>
  <c r="F130" i="61"/>
  <c r="D130" i="61"/>
  <c r="U129" i="61"/>
  <c r="I129" i="61"/>
  <c r="S129" i="61" s="1"/>
  <c r="H129" i="61"/>
  <c r="F129" i="61"/>
  <c r="D129" i="61"/>
  <c r="U128" i="61"/>
  <c r="I128" i="61"/>
  <c r="S128" i="61" s="1"/>
  <c r="H128" i="61"/>
  <c r="F128" i="61"/>
  <c r="D128" i="61"/>
  <c r="U127" i="61"/>
  <c r="I127" i="61"/>
  <c r="S127" i="61" s="1"/>
  <c r="H127" i="61"/>
  <c r="F127" i="61"/>
  <c r="D127" i="61"/>
  <c r="U126" i="61"/>
  <c r="I126" i="61"/>
  <c r="S126" i="61" s="1"/>
  <c r="H126" i="61"/>
  <c r="F126" i="61"/>
  <c r="D126" i="61"/>
  <c r="U125" i="61"/>
  <c r="I125" i="61"/>
  <c r="S125" i="61" s="1"/>
  <c r="H125" i="61"/>
  <c r="F125" i="61"/>
  <c r="D125" i="61"/>
  <c r="F107" i="61"/>
  <c r="H107" i="61"/>
  <c r="I107" i="61"/>
  <c r="S107" i="61" s="1"/>
  <c r="U107" i="61"/>
  <c r="F108" i="61"/>
  <c r="H108" i="61"/>
  <c r="I108" i="61"/>
  <c r="S108" i="61" s="1"/>
  <c r="U108" i="61"/>
  <c r="F109" i="61"/>
  <c r="H109" i="61"/>
  <c r="I109" i="61"/>
  <c r="S109" i="61" s="1"/>
  <c r="U109" i="61"/>
  <c r="F110" i="61"/>
  <c r="H110" i="61"/>
  <c r="I110" i="61"/>
  <c r="S110" i="61" s="1"/>
  <c r="U110" i="61"/>
  <c r="F111" i="61"/>
  <c r="H111" i="61"/>
  <c r="I111" i="61"/>
  <c r="S111" i="61" s="1"/>
  <c r="U111" i="61"/>
  <c r="F112" i="61"/>
  <c r="H112" i="61"/>
  <c r="I112" i="61"/>
  <c r="S112" i="61" s="1"/>
  <c r="U112" i="61"/>
  <c r="F113" i="61"/>
  <c r="H113" i="61"/>
  <c r="I113" i="61"/>
  <c r="S113" i="61" s="1"/>
  <c r="U113" i="61"/>
  <c r="F114" i="61"/>
  <c r="H114" i="61"/>
  <c r="I114" i="61"/>
  <c r="S114" i="61" s="1"/>
  <c r="U114" i="61"/>
  <c r="F115" i="61"/>
  <c r="H115" i="61"/>
  <c r="I115" i="61"/>
  <c r="S115" i="61" s="1"/>
  <c r="U115" i="61"/>
  <c r="F116" i="61"/>
  <c r="H116" i="61"/>
  <c r="I116" i="61"/>
  <c r="S116" i="61" s="1"/>
  <c r="U116" i="61"/>
  <c r="F117" i="61"/>
  <c r="H117" i="61"/>
  <c r="I117" i="61"/>
  <c r="S117" i="61" s="1"/>
  <c r="U117" i="61"/>
  <c r="F118" i="61"/>
  <c r="H118" i="61"/>
  <c r="I118" i="61"/>
  <c r="S118" i="61" s="1"/>
  <c r="U118" i="61"/>
  <c r="D118" i="61"/>
  <c r="D117" i="61"/>
  <c r="D116" i="61"/>
  <c r="D115" i="61"/>
  <c r="D114" i="61"/>
  <c r="D113" i="61"/>
  <c r="D112" i="61"/>
  <c r="D111" i="61"/>
  <c r="D110" i="61"/>
  <c r="D109" i="61"/>
  <c r="D108" i="61"/>
  <c r="D107" i="61"/>
  <c r="U100" i="61"/>
  <c r="I100" i="61"/>
  <c r="S100" i="61" s="1"/>
  <c r="H100" i="61"/>
  <c r="F100" i="61"/>
  <c r="D100" i="61"/>
  <c r="U99" i="61"/>
  <c r="I99" i="61"/>
  <c r="S99" i="61" s="1"/>
  <c r="H99" i="61"/>
  <c r="F99" i="61"/>
  <c r="D99" i="61"/>
  <c r="U98" i="61"/>
  <c r="I98" i="61"/>
  <c r="S98" i="61" s="1"/>
  <c r="H98" i="61"/>
  <c r="F98" i="61"/>
  <c r="D98" i="61"/>
  <c r="U97" i="61"/>
  <c r="I97" i="61"/>
  <c r="S97" i="61" s="1"/>
  <c r="H97" i="61"/>
  <c r="F97" i="61"/>
  <c r="D97" i="61"/>
  <c r="U96" i="61"/>
  <c r="I96" i="61"/>
  <c r="S96" i="61" s="1"/>
  <c r="H96" i="61"/>
  <c r="F96" i="61"/>
  <c r="D96" i="61"/>
  <c r="U95" i="61"/>
  <c r="I95" i="61"/>
  <c r="S95" i="61" s="1"/>
  <c r="H95" i="61"/>
  <c r="F95" i="61"/>
  <c r="D95" i="61"/>
  <c r="U94" i="61"/>
  <c r="I94" i="61"/>
  <c r="S94" i="61" s="1"/>
  <c r="H94" i="61"/>
  <c r="F94" i="61"/>
  <c r="D94" i="61"/>
  <c r="U93" i="61"/>
  <c r="I93" i="61"/>
  <c r="S93" i="61" s="1"/>
  <c r="H93" i="61"/>
  <c r="F93" i="61"/>
  <c r="D93" i="61"/>
  <c r="U92" i="61"/>
  <c r="I92" i="61"/>
  <c r="S92" i="61" s="1"/>
  <c r="H92" i="61"/>
  <c r="F92" i="61"/>
  <c r="D92" i="61"/>
  <c r="U91" i="61"/>
  <c r="I91" i="61"/>
  <c r="S91" i="61" s="1"/>
  <c r="H91" i="61"/>
  <c r="F91" i="61"/>
  <c r="D91" i="61"/>
  <c r="U90" i="61"/>
  <c r="I90" i="61"/>
  <c r="S90" i="61" s="1"/>
  <c r="H90" i="61"/>
  <c r="F90" i="61"/>
  <c r="D90" i="61"/>
  <c r="U89" i="61"/>
  <c r="I89" i="61"/>
  <c r="S89" i="61" s="1"/>
  <c r="H89" i="61"/>
  <c r="F89" i="61"/>
  <c r="D89" i="61"/>
  <c r="U85" i="61"/>
  <c r="I85" i="61"/>
  <c r="S85" i="61" s="1"/>
  <c r="H85" i="61"/>
  <c r="F85" i="61"/>
  <c r="D85" i="61"/>
  <c r="U84" i="61"/>
  <c r="I84" i="61"/>
  <c r="S84" i="61" s="1"/>
  <c r="H84" i="61"/>
  <c r="F84" i="61"/>
  <c r="D84" i="61"/>
  <c r="U83" i="61"/>
  <c r="I83" i="61"/>
  <c r="S83" i="61" s="1"/>
  <c r="H83" i="61"/>
  <c r="F83" i="61"/>
  <c r="D83" i="61"/>
  <c r="U82" i="61"/>
  <c r="I82" i="61"/>
  <c r="S82" i="61" s="1"/>
  <c r="H82" i="61"/>
  <c r="F82" i="61"/>
  <c r="D82" i="61"/>
  <c r="U81" i="61"/>
  <c r="I81" i="61"/>
  <c r="S81" i="61" s="1"/>
  <c r="H81" i="61"/>
  <c r="F81" i="61"/>
  <c r="D81" i="61"/>
  <c r="U80" i="61"/>
  <c r="I80" i="61"/>
  <c r="S80" i="61" s="1"/>
  <c r="H80" i="61"/>
  <c r="F80" i="61"/>
  <c r="D80" i="61"/>
  <c r="U79" i="61"/>
  <c r="I79" i="61"/>
  <c r="S79" i="61" s="1"/>
  <c r="H79" i="61"/>
  <c r="F79" i="61"/>
  <c r="D79" i="61"/>
  <c r="U78" i="61"/>
  <c r="I78" i="61"/>
  <c r="S78" i="61" s="1"/>
  <c r="H78" i="61"/>
  <c r="F78" i="61"/>
  <c r="D78" i="61"/>
  <c r="U77" i="61"/>
  <c r="I77" i="61"/>
  <c r="S77" i="61" s="1"/>
  <c r="H77" i="61"/>
  <c r="F77" i="61"/>
  <c r="D77" i="61"/>
  <c r="U76" i="61"/>
  <c r="I76" i="61"/>
  <c r="S76" i="61" s="1"/>
  <c r="H76" i="61"/>
  <c r="F76" i="61"/>
  <c r="D76" i="61"/>
  <c r="U75" i="61"/>
  <c r="I75" i="61"/>
  <c r="S75" i="61" s="1"/>
  <c r="H75" i="61"/>
  <c r="F75" i="61"/>
  <c r="D75" i="61"/>
  <c r="U74" i="61"/>
  <c r="I74" i="61"/>
  <c r="S74" i="61" s="1"/>
  <c r="H74" i="61"/>
  <c r="F74" i="61"/>
  <c r="D74" i="61"/>
  <c r="U70" i="61"/>
  <c r="I70" i="61"/>
  <c r="S70" i="61" s="1"/>
  <c r="H70" i="61"/>
  <c r="F70" i="61"/>
  <c r="D70" i="61"/>
  <c r="U69" i="61"/>
  <c r="I69" i="61"/>
  <c r="S69" i="61" s="1"/>
  <c r="H69" i="61"/>
  <c r="F69" i="61"/>
  <c r="D69" i="61"/>
  <c r="U68" i="61"/>
  <c r="I68" i="61"/>
  <c r="S68" i="61" s="1"/>
  <c r="H68" i="61"/>
  <c r="F68" i="61"/>
  <c r="D68" i="61"/>
  <c r="U67" i="61"/>
  <c r="I67" i="61"/>
  <c r="S67" i="61" s="1"/>
  <c r="H67" i="61"/>
  <c r="F67" i="61"/>
  <c r="D67" i="61"/>
  <c r="U66" i="61"/>
  <c r="I66" i="61"/>
  <c r="S66" i="61" s="1"/>
  <c r="H66" i="61"/>
  <c r="F66" i="61"/>
  <c r="D66" i="61"/>
  <c r="U65" i="61"/>
  <c r="I65" i="61"/>
  <c r="S65" i="61" s="1"/>
  <c r="H65" i="61"/>
  <c r="F65" i="61"/>
  <c r="D65" i="61"/>
  <c r="U64" i="61"/>
  <c r="I64" i="61"/>
  <c r="S64" i="61" s="1"/>
  <c r="H64" i="61"/>
  <c r="F64" i="61"/>
  <c r="D64" i="61"/>
  <c r="U63" i="61"/>
  <c r="I63" i="61"/>
  <c r="S63" i="61" s="1"/>
  <c r="H63" i="61"/>
  <c r="F63" i="61"/>
  <c r="D63" i="61"/>
  <c r="U62" i="61"/>
  <c r="I62" i="61"/>
  <c r="S62" i="61" s="1"/>
  <c r="H62" i="61"/>
  <c r="F62" i="61"/>
  <c r="D62" i="61"/>
  <c r="U61" i="61"/>
  <c r="I61" i="61"/>
  <c r="S61" i="61" s="1"/>
  <c r="H61" i="61"/>
  <c r="F61" i="61"/>
  <c r="D61" i="61"/>
  <c r="U60" i="61"/>
  <c r="I60" i="61"/>
  <c r="S60" i="61" s="1"/>
  <c r="H60" i="61"/>
  <c r="F60" i="61"/>
  <c r="D60" i="61"/>
  <c r="U59" i="61"/>
  <c r="I59" i="61"/>
  <c r="S59" i="61" s="1"/>
  <c r="H59" i="61"/>
  <c r="F59" i="61"/>
  <c r="D59" i="61"/>
  <c r="U55" i="61"/>
  <c r="I55" i="61"/>
  <c r="S55" i="61" s="1"/>
  <c r="H55" i="61"/>
  <c r="F55" i="61"/>
  <c r="D55" i="61"/>
  <c r="U54" i="61"/>
  <c r="I54" i="61"/>
  <c r="S54" i="61" s="1"/>
  <c r="H54" i="61"/>
  <c r="F54" i="61"/>
  <c r="D54" i="61"/>
  <c r="U53" i="61"/>
  <c r="I53" i="61"/>
  <c r="S53" i="61" s="1"/>
  <c r="H53" i="61"/>
  <c r="F53" i="61"/>
  <c r="D53" i="61"/>
  <c r="U52" i="61"/>
  <c r="I52" i="61"/>
  <c r="S52" i="61" s="1"/>
  <c r="H52" i="61"/>
  <c r="F52" i="61"/>
  <c r="D52" i="61"/>
  <c r="U51" i="61"/>
  <c r="I51" i="61"/>
  <c r="S51" i="61" s="1"/>
  <c r="H51" i="61"/>
  <c r="F51" i="61"/>
  <c r="D51" i="61"/>
  <c r="U50" i="61"/>
  <c r="I50" i="61"/>
  <c r="S50" i="61" s="1"/>
  <c r="H50" i="61"/>
  <c r="F50" i="61"/>
  <c r="D50" i="61"/>
  <c r="U49" i="61"/>
  <c r="I49" i="61"/>
  <c r="S49" i="61" s="1"/>
  <c r="H49" i="61"/>
  <c r="F49" i="61"/>
  <c r="D49" i="61"/>
  <c r="U48" i="61"/>
  <c r="I48" i="61"/>
  <c r="S48" i="61" s="1"/>
  <c r="H48" i="61"/>
  <c r="F48" i="61"/>
  <c r="D48" i="61"/>
  <c r="U47" i="61"/>
  <c r="I47" i="61"/>
  <c r="S47" i="61" s="1"/>
  <c r="H47" i="61"/>
  <c r="F47" i="61"/>
  <c r="D47" i="61"/>
  <c r="U46" i="61"/>
  <c r="I46" i="61"/>
  <c r="S46" i="61" s="1"/>
  <c r="H46" i="61"/>
  <c r="F46" i="61"/>
  <c r="D46" i="61"/>
  <c r="U45" i="61"/>
  <c r="I45" i="61"/>
  <c r="S45" i="61" s="1"/>
  <c r="H45" i="61"/>
  <c r="F45" i="61"/>
  <c r="D45" i="61"/>
  <c r="U44" i="61"/>
  <c r="I44" i="61"/>
  <c r="S44" i="61" s="1"/>
  <c r="H44" i="61"/>
  <c r="F44" i="61"/>
  <c r="D44" i="61"/>
  <c r="U40" i="61"/>
  <c r="I40" i="61"/>
  <c r="S40" i="61" s="1"/>
  <c r="H40" i="61"/>
  <c r="F40" i="61"/>
  <c r="D40" i="61"/>
  <c r="U39" i="61"/>
  <c r="I39" i="61"/>
  <c r="S39" i="61" s="1"/>
  <c r="H39" i="61"/>
  <c r="F39" i="61"/>
  <c r="D39" i="61"/>
  <c r="U38" i="61"/>
  <c r="I38" i="61"/>
  <c r="S38" i="61" s="1"/>
  <c r="H38" i="61"/>
  <c r="F38" i="61"/>
  <c r="D38" i="61"/>
  <c r="U37" i="61"/>
  <c r="I37" i="61"/>
  <c r="S37" i="61" s="1"/>
  <c r="H37" i="61"/>
  <c r="F37" i="61"/>
  <c r="D37" i="61"/>
  <c r="U36" i="61"/>
  <c r="I36" i="61"/>
  <c r="S36" i="61" s="1"/>
  <c r="H36" i="61"/>
  <c r="F36" i="61"/>
  <c r="D36" i="61"/>
  <c r="U35" i="61"/>
  <c r="I35" i="61"/>
  <c r="S35" i="61" s="1"/>
  <c r="H35" i="61"/>
  <c r="F35" i="61"/>
  <c r="D35" i="61"/>
  <c r="U34" i="61"/>
  <c r="I34" i="61"/>
  <c r="S34" i="61" s="1"/>
  <c r="H34" i="61"/>
  <c r="F34" i="61"/>
  <c r="D34" i="61"/>
  <c r="U33" i="61"/>
  <c r="I33" i="61"/>
  <c r="S33" i="61" s="1"/>
  <c r="H33" i="61"/>
  <c r="F33" i="61"/>
  <c r="D33" i="61"/>
  <c r="U32" i="61"/>
  <c r="I32" i="61"/>
  <c r="S32" i="61" s="1"/>
  <c r="H32" i="61"/>
  <c r="F32" i="61"/>
  <c r="D32" i="61"/>
  <c r="U31" i="61"/>
  <c r="I31" i="61"/>
  <c r="S31" i="61" s="1"/>
  <c r="H31" i="61"/>
  <c r="F31" i="61"/>
  <c r="D31" i="61"/>
  <c r="U30" i="61"/>
  <c r="I30" i="61"/>
  <c r="S30" i="61" s="1"/>
  <c r="H30" i="61"/>
  <c r="F30" i="61"/>
  <c r="D30" i="61"/>
  <c r="U29" i="61"/>
  <c r="I29" i="61"/>
  <c r="S29" i="61" s="1"/>
  <c r="H29" i="61"/>
  <c r="F29" i="61"/>
  <c r="D29" i="61"/>
  <c r="D15" i="61"/>
  <c r="F15" i="61"/>
  <c r="H15" i="61"/>
  <c r="I15" i="61"/>
  <c r="S15" i="61" s="1"/>
  <c r="U15" i="61"/>
  <c r="D16" i="61"/>
  <c r="F16" i="61"/>
  <c r="H16" i="61"/>
  <c r="I16" i="61"/>
  <c r="S16" i="61" s="1"/>
  <c r="U16" i="61"/>
  <c r="D17" i="61"/>
  <c r="F17" i="61"/>
  <c r="H17" i="61"/>
  <c r="I17" i="61"/>
  <c r="S17" i="61" s="1"/>
  <c r="U17" i="61"/>
  <c r="D18" i="61"/>
  <c r="F18" i="61"/>
  <c r="H18" i="61"/>
  <c r="I18" i="61"/>
  <c r="S18" i="61" s="1"/>
  <c r="U18" i="61"/>
  <c r="D19" i="61"/>
  <c r="F19" i="61"/>
  <c r="H19" i="61"/>
  <c r="I19" i="61"/>
  <c r="S19" i="61" s="1"/>
  <c r="U19" i="61"/>
  <c r="D20" i="61"/>
  <c r="F20" i="61"/>
  <c r="H20" i="61"/>
  <c r="I20" i="61"/>
  <c r="S20" i="61" s="1"/>
  <c r="U20" i="61"/>
  <c r="D21" i="61"/>
  <c r="F21" i="61"/>
  <c r="H21" i="61"/>
  <c r="I21" i="61"/>
  <c r="S21" i="61" s="1"/>
  <c r="U21" i="61"/>
  <c r="D22" i="61"/>
  <c r="F22" i="61"/>
  <c r="H22" i="61"/>
  <c r="I22" i="61"/>
  <c r="S22" i="61" s="1"/>
  <c r="U22" i="61"/>
  <c r="D23" i="61"/>
  <c r="F23" i="61"/>
  <c r="H23" i="61"/>
  <c r="I23" i="61"/>
  <c r="S23" i="61" s="1"/>
  <c r="U23" i="61"/>
  <c r="D24" i="61"/>
  <c r="F24" i="61"/>
  <c r="H24" i="61"/>
  <c r="I24" i="61"/>
  <c r="S24" i="61" s="1"/>
  <c r="U24" i="61"/>
  <c r="D25" i="61"/>
  <c r="F25" i="61"/>
  <c r="H25" i="61"/>
  <c r="I25" i="61"/>
  <c r="S25" i="61" s="1"/>
  <c r="U25" i="61"/>
  <c r="U14" i="61"/>
  <c r="I14" i="61"/>
  <c r="S14" i="61" s="1"/>
  <c r="H14" i="61"/>
  <c r="F14" i="61"/>
  <c r="D14" i="61"/>
  <c r="BI42" i="60"/>
  <c r="BJ42" i="60" s="1"/>
  <c r="BK42" i="60" s="1"/>
  <c r="BL42" i="60" s="1"/>
  <c r="BM42" i="60" s="1"/>
  <c r="BN42" i="60" s="1"/>
  <c r="BO42" i="60" s="1"/>
  <c r="BP42" i="60" s="1"/>
  <c r="BQ42" i="60" s="1"/>
  <c r="BR42" i="60" s="1"/>
  <c r="BS42" i="60" s="1"/>
  <c r="BG42" i="60"/>
  <c r="J29" i="61" l="1"/>
  <c r="K29" i="61"/>
  <c r="J37" i="61"/>
  <c r="K37" i="61"/>
  <c r="Q48" i="61"/>
  <c r="J48" i="61"/>
  <c r="K48" i="61"/>
  <c r="J14" i="61"/>
  <c r="K14" i="61"/>
  <c r="J24" i="61"/>
  <c r="K24" i="61"/>
  <c r="J16" i="61"/>
  <c r="K16" i="61"/>
  <c r="K33" i="61"/>
  <c r="J33" i="61"/>
  <c r="J44" i="61"/>
  <c r="K44" i="61"/>
  <c r="Q52" i="61"/>
  <c r="K52" i="61"/>
  <c r="J52" i="61"/>
  <c r="O63" i="61"/>
  <c r="K63" i="61"/>
  <c r="J63" i="61"/>
  <c r="J74" i="61"/>
  <c r="K74" i="61"/>
  <c r="Q82" i="61"/>
  <c r="K82" i="61"/>
  <c r="J82" i="61"/>
  <c r="T93" i="61"/>
  <c r="J93" i="61"/>
  <c r="K93" i="61"/>
  <c r="Q129" i="61"/>
  <c r="J129" i="61"/>
  <c r="K129" i="61"/>
  <c r="J143" i="61"/>
  <c r="K143" i="61"/>
  <c r="Q151" i="61"/>
  <c r="K151" i="61"/>
  <c r="J151" i="61"/>
  <c r="Q165" i="61"/>
  <c r="J165" i="61"/>
  <c r="K165" i="61"/>
  <c r="K179" i="61"/>
  <c r="J179" i="61"/>
  <c r="Q187" i="61"/>
  <c r="J187" i="61"/>
  <c r="K187" i="61"/>
  <c r="Q201" i="61"/>
  <c r="J201" i="61"/>
  <c r="K201" i="61"/>
  <c r="J20" i="61"/>
  <c r="K20" i="61"/>
  <c r="J19" i="61"/>
  <c r="K19" i="61"/>
  <c r="T30" i="61"/>
  <c r="J30" i="61"/>
  <c r="K30" i="61"/>
  <c r="J38" i="61"/>
  <c r="K38" i="61"/>
  <c r="J49" i="61"/>
  <c r="K49" i="61"/>
  <c r="P60" i="61"/>
  <c r="J60" i="61"/>
  <c r="K60" i="61"/>
  <c r="J68" i="61"/>
  <c r="K68" i="61"/>
  <c r="J79" i="61"/>
  <c r="K79" i="61"/>
  <c r="J90" i="61"/>
  <c r="K90" i="61"/>
  <c r="J98" i="61"/>
  <c r="K98" i="61"/>
  <c r="J126" i="61"/>
  <c r="K126" i="61"/>
  <c r="J134" i="61"/>
  <c r="K134" i="61"/>
  <c r="J148" i="61"/>
  <c r="K148" i="61"/>
  <c r="T162" i="61"/>
  <c r="J162" i="61"/>
  <c r="K162" i="61"/>
  <c r="J170" i="61"/>
  <c r="K170" i="61"/>
  <c r="J184" i="61"/>
  <c r="K184" i="61"/>
  <c r="J198" i="61"/>
  <c r="K198" i="61"/>
  <c r="J206" i="61"/>
  <c r="K206" i="61"/>
  <c r="J22" i="61"/>
  <c r="K22" i="61"/>
  <c r="Q35" i="61"/>
  <c r="J35" i="61"/>
  <c r="K35" i="61"/>
  <c r="J46" i="61"/>
  <c r="K46" i="61"/>
  <c r="Q54" i="61"/>
  <c r="J54" i="61"/>
  <c r="K54" i="61"/>
  <c r="Q65" i="61"/>
  <c r="J65" i="61"/>
  <c r="K65" i="61"/>
  <c r="J76" i="61"/>
  <c r="K76" i="61"/>
  <c r="J84" i="61"/>
  <c r="K84" i="61"/>
  <c r="T95" i="61"/>
  <c r="J95" i="61"/>
  <c r="K95" i="61"/>
  <c r="R118" i="61"/>
  <c r="J118" i="61"/>
  <c r="K118" i="61"/>
  <c r="J116" i="61"/>
  <c r="K116" i="61"/>
  <c r="J114" i="61"/>
  <c r="K114" i="61"/>
  <c r="J112" i="61"/>
  <c r="K112" i="61"/>
  <c r="R110" i="61"/>
  <c r="J110" i="61"/>
  <c r="K110" i="61"/>
  <c r="J108" i="61"/>
  <c r="K108" i="61"/>
  <c r="J131" i="61"/>
  <c r="K131" i="61"/>
  <c r="O145" i="61"/>
  <c r="J145" i="61"/>
  <c r="K145" i="61"/>
  <c r="O153" i="61"/>
  <c r="J153" i="61"/>
  <c r="K153" i="61"/>
  <c r="Q167" i="61"/>
  <c r="J167" i="61"/>
  <c r="K167" i="61"/>
  <c r="Q181" i="61"/>
  <c r="J181" i="61"/>
  <c r="K181" i="61"/>
  <c r="J189" i="61"/>
  <c r="K189" i="61"/>
  <c r="Q203" i="61"/>
  <c r="J203" i="61"/>
  <c r="K203" i="61"/>
  <c r="J25" i="61"/>
  <c r="K25" i="61"/>
  <c r="J17" i="61"/>
  <c r="K17" i="61"/>
  <c r="J32" i="61"/>
  <c r="K32" i="61"/>
  <c r="P40" i="61"/>
  <c r="J40" i="61"/>
  <c r="K40" i="61"/>
  <c r="J51" i="61"/>
  <c r="K51" i="61"/>
  <c r="J62" i="61"/>
  <c r="K62" i="61"/>
  <c r="J70" i="61"/>
  <c r="K70" i="61"/>
  <c r="J81" i="61"/>
  <c r="K81" i="61"/>
  <c r="J92" i="61"/>
  <c r="K92" i="61"/>
  <c r="J100" i="61"/>
  <c r="K100" i="61"/>
  <c r="J128" i="61"/>
  <c r="K128" i="61"/>
  <c r="J136" i="61"/>
  <c r="K136" i="61"/>
  <c r="J150" i="61"/>
  <c r="K150" i="61"/>
  <c r="J164" i="61"/>
  <c r="K164" i="61"/>
  <c r="J172" i="61"/>
  <c r="K172" i="61"/>
  <c r="J186" i="61"/>
  <c r="K186" i="61"/>
  <c r="J200" i="61"/>
  <c r="K200" i="61"/>
  <c r="J208" i="61"/>
  <c r="K208" i="61"/>
  <c r="Q67" i="61"/>
  <c r="J67" i="61"/>
  <c r="K67" i="61"/>
  <c r="Q78" i="61"/>
  <c r="J78" i="61"/>
  <c r="K78" i="61"/>
  <c r="J89" i="61"/>
  <c r="K89" i="61"/>
  <c r="T97" i="61"/>
  <c r="J97" i="61"/>
  <c r="K97" i="61"/>
  <c r="J125" i="61"/>
  <c r="K125" i="61"/>
  <c r="Q133" i="61"/>
  <c r="J133" i="61"/>
  <c r="K133" i="61"/>
  <c r="Q147" i="61"/>
  <c r="J147" i="61"/>
  <c r="K147" i="61"/>
  <c r="J161" i="61"/>
  <c r="K161" i="61"/>
  <c r="O169" i="61"/>
  <c r="J169" i="61"/>
  <c r="K169" i="61"/>
  <c r="Q183" i="61"/>
  <c r="J183" i="61"/>
  <c r="K183" i="61"/>
  <c r="J197" i="61"/>
  <c r="K197" i="61"/>
  <c r="J205" i="61"/>
  <c r="K205" i="61"/>
  <c r="J23" i="61"/>
  <c r="K23" i="61"/>
  <c r="J15" i="61"/>
  <c r="K15" i="61"/>
  <c r="J34" i="61"/>
  <c r="K34" i="61"/>
  <c r="J45" i="61"/>
  <c r="K45" i="61"/>
  <c r="J53" i="61"/>
  <c r="K53" i="61"/>
  <c r="J64" i="61"/>
  <c r="K64" i="61"/>
  <c r="R75" i="61"/>
  <c r="J75" i="61"/>
  <c r="K75" i="61"/>
  <c r="J83" i="61"/>
  <c r="K83" i="61"/>
  <c r="J94" i="61"/>
  <c r="K94" i="61"/>
  <c r="P130" i="61"/>
  <c r="J130" i="61"/>
  <c r="K130" i="61"/>
  <c r="J144" i="61"/>
  <c r="K144" i="61"/>
  <c r="J152" i="61"/>
  <c r="K152" i="61"/>
  <c r="J166" i="61"/>
  <c r="K166" i="61"/>
  <c r="J180" i="61"/>
  <c r="K180" i="61"/>
  <c r="J188" i="61"/>
  <c r="K188" i="61"/>
  <c r="J202" i="61"/>
  <c r="K202" i="61"/>
  <c r="J59" i="61"/>
  <c r="K59" i="61"/>
  <c r="L18" i="61"/>
  <c r="J18" i="61"/>
  <c r="K18" i="61"/>
  <c r="Q31" i="61"/>
  <c r="K31" i="61"/>
  <c r="J31" i="61"/>
  <c r="Q39" i="61"/>
  <c r="J39" i="61"/>
  <c r="K39" i="61"/>
  <c r="O50" i="61"/>
  <c r="J50" i="61"/>
  <c r="K50" i="61"/>
  <c r="Q61" i="61"/>
  <c r="J61" i="61"/>
  <c r="K61" i="61"/>
  <c r="Q69" i="61"/>
  <c r="J69" i="61"/>
  <c r="K69" i="61"/>
  <c r="Q80" i="61"/>
  <c r="J80" i="61"/>
  <c r="K80" i="61"/>
  <c r="T91" i="61"/>
  <c r="J91" i="61"/>
  <c r="K91" i="61"/>
  <c r="T99" i="61"/>
  <c r="J99" i="61"/>
  <c r="K99" i="61"/>
  <c r="J117" i="61"/>
  <c r="K117" i="61"/>
  <c r="K115" i="61"/>
  <c r="J115" i="61"/>
  <c r="K113" i="61"/>
  <c r="J113" i="61"/>
  <c r="Q111" i="61"/>
  <c r="J111" i="61"/>
  <c r="K111" i="61"/>
  <c r="P109" i="61"/>
  <c r="J109" i="61"/>
  <c r="K109" i="61"/>
  <c r="J107" i="61"/>
  <c r="K107" i="61"/>
  <c r="J127" i="61"/>
  <c r="K127" i="61"/>
  <c r="J135" i="61"/>
  <c r="K135" i="61"/>
  <c r="Q149" i="61"/>
  <c r="J149" i="61"/>
  <c r="K149" i="61"/>
  <c r="Q163" i="61"/>
  <c r="J163" i="61"/>
  <c r="K163" i="61"/>
  <c r="Q171" i="61"/>
  <c r="J171" i="61"/>
  <c r="K171" i="61"/>
  <c r="J185" i="61"/>
  <c r="K185" i="61"/>
  <c r="Q199" i="61"/>
  <c r="J199" i="61"/>
  <c r="K199" i="61"/>
  <c r="Q207" i="61"/>
  <c r="J207" i="61"/>
  <c r="K207" i="61"/>
  <c r="J21" i="61"/>
  <c r="K21" i="61"/>
  <c r="P36" i="61"/>
  <c r="J36" i="61"/>
  <c r="K36" i="61"/>
  <c r="J47" i="61"/>
  <c r="K47" i="61"/>
  <c r="J55" i="61"/>
  <c r="K55" i="61"/>
  <c r="J66" i="61"/>
  <c r="K66" i="61"/>
  <c r="J77" i="61"/>
  <c r="K77" i="61"/>
  <c r="J85" i="61"/>
  <c r="K85" i="61"/>
  <c r="J96" i="61"/>
  <c r="K96" i="61"/>
  <c r="J132" i="61"/>
  <c r="K132" i="61"/>
  <c r="J146" i="61"/>
  <c r="K146" i="61"/>
  <c r="J154" i="61"/>
  <c r="K154" i="61"/>
  <c r="J168" i="61"/>
  <c r="K168" i="61"/>
  <c r="J182" i="61"/>
  <c r="K182" i="61"/>
  <c r="J190" i="61"/>
  <c r="K190" i="61"/>
  <c r="J204" i="61"/>
  <c r="K204" i="61"/>
  <c r="V135" i="61"/>
  <c r="W154" i="61"/>
  <c r="W172" i="61"/>
  <c r="W208" i="61"/>
  <c r="W190" i="61"/>
  <c r="W55" i="61"/>
  <c r="W100" i="61"/>
  <c r="W84" i="61"/>
  <c r="W38" i="61"/>
  <c r="W53" i="61"/>
  <c r="W68" i="61"/>
  <c r="W83" i="61"/>
  <c r="V98" i="61"/>
  <c r="W170" i="61"/>
  <c r="W188" i="61"/>
  <c r="W206" i="61"/>
  <c r="V205" i="61"/>
  <c r="W51" i="61"/>
  <c r="W66" i="61"/>
  <c r="W81" i="61"/>
  <c r="V96" i="61"/>
  <c r="W132" i="61"/>
  <c r="W150" i="61"/>
  <c r="V186" i="61"/>
  <c r="W34" i="61"/>
  <c r="W79" i="61"/>
  <c r="W148" i="61"/>
  <c r="W166" i="61"/>
  <c r="W184" i="61"/>
  <c r="W202" i="61"/>
  <c r="W64" i="61"/>
  <c r="W94" i="61"/>
  <c r="Q197" i="61"/>
  <c r="I192" i="61"/>
  <c r="Q179" i="61"/>
  <c r="I174" i="61"/>
  <c r="Q161" i="61"/>
  <c r="I156" i="61"/>
  <c r="O143" i="61"/>
  <c r="I138" i="61"/>
  <c r="O125" i="61"/>
  <c r="I120" i="61"/>
  <c r="M107" i="61"/>
  <c r="I102" i="61"/>
  <c r="T89" i="61"/>
  <c r="I87" i="61"/>
  <c r="P74" i="61"/>
  <c r="I72" i="61"/>
  <c r="Q59" i="61"/>
  <c r="I57" i="61"/>
  <c r="V92" i="61"/>
  <c r="V182" i="61"/>
  <c r="Q14" i="61"/>
  <c r="I42" i="61"/>
  <c r="Q29" i="61"/>
  <c r="I27" i="61"/>
  <c r="W32" i="61"/>
  <c r="W47" i="61"/>
  <c r="W128" i="61"/>
  <c r="W146" i="61"/>
  <c r="W164" i="61"/>
  <c r="W200" i="61"/>
  <c r="V18" i="61"/>
  <c r="N163" i="61"/>
  <c r="W143" i="61"/>
  <c r="L32" i="61"/>
  <c r="W76" i="61"/>
  <c r="Q24" i="61"/>
  <c r="Q16" i="61"/>
  <c r="N18" i="61"/>
  <c r="Q18" i="61"/>
  <c r="M16" i="61"/>
  <c r="R59" i="61"/>
  <c r="R187" i="61"/>
  <c r="Q117" i="61"/>
  <c r="T115" i="61"/>
  <c r="R197" i="61"/>
  <c r="R115" i="61"/>
  <c r="M117" i="61"/>
  <c r="V115" i="61"/>
  <c r="Q115" i="61"/>
  <c r="L182" i="61"/>
  <c r="T55" i="61"/>
  <c r="T80" i="61"/>
  <c r="L115" i="61"/>
  <c r="Q25" i="61"/>
  <c r="N118" i="61"/>
  <c r="M111" i="61"/>
  <c r="V110" i="61"/>
  <c r="M22" i="61"/>
  <c r="Q20" i="61"/>
  <c r="O18" i="61"/>
  <c r="R16" i="61"/>
  <c r="P34" i="61"/>
  <c r="L38" i="61"/>
  <c r="T68" i="61"/>
  <c r="O96" i="61"/>
  <c r="T117" i="61"/>
  <c r="L117" i="61"/>
  <c r="O135" i="61"/>
  <c r="W203" i="61"/>
  <c r="Q23" i="61"/>
  <c r="V63" i="61"/>
  <c r="V169" i="61"/>
  <c r="N179" i="61"/>
  <c r="L202" i="61"/>
  <c r="M23" i="61"/>
  <c r="Q21" i="61"/>
  <c r="W18" i="61"/>
  <c r="R18" i="61"/>
  <c r="M18" i="61"/>
  <c r="V16" i="61"/>
  <c r="N16" i="61"/>
  <c r="N29" i="61"/>
  <c r="N39" i="61"/>
  <c r="N69" i="61"/>
  <c r="P117" i="61"/>
  <c r="Q107" i="61"/>
  <c r="V180" i="61"/>
  <c r="P202" i="61"/>
  <c r="P24" i="61"/>
  <c r="M20" i="61"/>
  <c r="L30" i="61"/>
  <c r="T38" i="61"/>
  <c r="R39" i="61"/>
  <c r="L51" i="61"/>
  <c r="R79" i="61"/>
  <c r="T109" i="61"/>
  <c r="R129" i="61"/>
  <c r="O186" i="61"/>
  <c r="L190" i="61"/>
  <c r="W207" i="61"/>
  <c r="R14" i="61"/>
  <c r="M24" i="61"/>
  <c r="P30" i="61"/>
  <c r="P51" i="61"/>
  <c r="W69" i="61"/>
  <c r="O78" i="61"/>
  <c r="V118" i="61"/>
  <c r="N115" i="61"/>
  <c r="T113" i="61"/>
  <c r="N110" i="61"/>
  <c r="W109" i="61"/>
  <c r="P150" i="61"/>
  <c r="N151" i="61"/>
  <c r="W163" i="61"/>
  <c r="O182" i="61"/>
  <c r="L188" i="61"/>
  <c r="T190" i="61"/>
  <c r="T202" i="61"/>
  <c r="N203" i="61"/>
  <c r="W151" i="61"/>
  <c r="T24" i="61"/>
  <c r="L24" i="61"/>
  <c r="L34" i="61"/>
  <c r="W52" i="61"/>
  <c r="P68" i="61"/>
  <c r="L80" i="61"/>
  <c r="V90" i="61"/>
  <c r="M115" i="61"/>
  <c r="V109" i="61"/>
  <c r="Q109" i="61"/>
  <c r="T128" i="61"/>
  <c r="V145" i="61"/>
  <c r="T150" i="61"/>
  <c r="V153" i="61"/>
  <c r="T182" i="61"/>
  <c r="N207" i="61"/>
  <c r="R29" i="61"/>
  <c r="O37" i="61"/>
  <c r="W44" i="61"/>
  <c r="W48" i="61"/>
  <c r="W61" i="61"/>
  <c r="W65" i="61"/>
  <c r="V75" i="61"/>
  <c r="V83" i="61"/>
  <c r="L98" i="61"/>
  <c r="Q114" i="61"/>
  <c r="Q113" i="61"/>
  <c r="O127" i="61"/>
  <c r="V131" i="61"/>
  <c r="W133" i="61"/>
  <c r="W147" i="61"/>
  <c r="V161" i="61"/>
  <c r="L162" i="61"/>
  <c r="P164" i="61"/>
  <c r="W167" i="61"/>
  <c r="W171" i="61"/>
  <c r="N181" i="61"/>
  <c r="V183" i="61"/>
  <c r="W198" i="61"/>
  <c r="W199" i="61"/>
  <c r="L206" i="61"/>
  <c r="P208" i="61"/>
  <c r="T16" i="61"/>
  <c r="P16" i="61"/>
  <c r="L16" i="61"/>
  <c r="V29" i="61"/>
  <c r="N31" i="61"/>
  <c r="W31" i="61"/>
  <c r="T34" i="61"/>
  <c r="N35" i="61"/>
  <c r="W35" i="61"/>
  <c r="L47" i="61"/>
  <c r="N48" i="61"/>
  <c r="T51" i="61"/>
  <c r="N52" i="61"/>
  <c r="P53" i="61"/>
  <c r="V59" i="61"/>
  <c r="L60" i="61"/>
  <c r="N61" i="61"/>
  <c r="L64" i="61"/>
  <c r="N65" i="61"/>
  <c r="P66" i="61"/>
  <c r="R69" i="61"/>
  <c r="N75" i="61"/>
  <c r="O82" i="61"/>
  <c r="N83" i="61"/>
  <c r="P84" i="61"/>
  <c r="L90" i="61"/>
  <c r="T96" i="61"/>
  <c r="T98" i="61"/>
  <c r="O100" i="61"/>
  <c r="P115" i="61"/>
  <c r="W114" i="61"/>
  <c r="O114" i="61"/>
  <c r="P113" i="61"/>
  <c r="L109" i="61"/>
  <c r="W107" i="61"/>
  <c r="O107" i="61"/>
  <c r="W129" i="61"/>
  <c r="O131" i="61"/>
  <c r="L132" i="61"/>
  <c r="N133" i="61"/>
  <c r="L146" i="61"/>
  <c r="N147" i="61"/>
  <c r="P148" i="61"/>
  <c r="R151" i="61"/>
  <c r="L154" i="61"/>
  <c r="N161" i="61"/>
  <c r="R163" i="61"/>
  <c r="L166" i="61"/>
  <c r="N167" i="61"/>
  <c r="L170" i="61"/>
  <c r="N171" i="61"/>
  <c r="P172" i="61"/>
  <c r="L180" i="61"/>
  <c r="N183" i="61"/>
  <c r="V197" i="61"/>
  <c r="L198" i="61"/>
  <c r="N199" i="61"/>
  <c r="P200" i="61"/>
  <c r="R203" i="61"/>
  <c r="T206" i="61"/>
  <c r="R207" i="61"/>
  <c r="Q22" i="61"/>
  <c r="W16" i="61"/>
  <c r="O16" i="61"/>
  <c r="R31" i="61"/>
  <c r="V33" i="61"/>
  <c r="R35" i="61"/>
  <c r="W39" i="61"/>
  <c r="T47" i="61"/>
  <c r="R48" i="61"/>
  <c r="R52" i="61"/>
  <c r="L55" i="61"/>
  <c r="N59" i="61"/>
  <c r="T60" i="61"/>
  <c r="R61" i="61"/>
  <c r="T64" i="61"/>
  <c r="R65" i="61"/>
  <c r="L68" i="61"/>
  <c r="V79" i="61"/>
  <c r="N81" i="61"/>
  <c r="R83" i="61"/>
  <c r="T90" i="61"/>
  <c r="O92" i="61"/>
  <c r="L96" i="61"/>
  <c r="L114" i="61"/>
  <c r="L113" i="61"/>
  <c r="W125" i="61"/>
  <c r="L128" i="61"/>
  <c r="N129" i="61"/>
  <c r="T132" i="61"/>
  <c r="R133" i="61"/>
  <c r="T146" i="61"/>
  <c r="R147" i="61"/>
  <c r="L150" i="61"/>
  <c r="T154" i="61"/>
  <c r="R161" i="61"/>
  <c r="T166" i="61"/>
  <c r="R167" i="61"/>
  <c r="T170" i="61"/>
  <c r="R171" i="61"/>
  <c r="T180" i="61"/>
  <c r="R183" i="61"/>
  <c r="V187" i="61"/>
  <c r="N197" i="61"/>
  <c r="T198" i="61"/>
  <c r="R199" i="61"/>
  <c r="L14" i="61"/>
  <c r="T14" i="61"/>
  <c r="W24" i="61"/>
  <c r="O24" i="61"/>
  <c r="T22" i="61"/>
  <c r="P22" i="61"/>
  <c r="L22" i="61"/>
  <c r="T20" i="61"/>
  <c r="P20" i="61"/>
  <c r="L20" i="61"/>
  <c r="Q19" i="61"/>
  <c r="P32" i="61"/>
  <c r="O33" i="61"/>
  <c r="Q37" i="61"/>
  <c r="N37" i="61"/>
  <c r="W37" i="61"/>
  <c r="R37" i="61"/>
  <c r="W45" i="61"/>
  <c r="L45" i="61"/>
  <c r="T45" i="61"/>
  <c r="O46" i="61"/>
  <c r="W62" i="61"/>
  <c r="T62" i="61"/>
  <c r="P62" i="61"/>
  <c r="L62" i="61"/>
  <c r="W70" i="61"/>
  <c r="T70" i="61"/>
  <c r="P70" i="61"/>
  <c r="L70" i="61"/>
  <c r="Q76" i="61"/>
  <c r="O76" i="61"/>
  <c r="T76" i="61"/>
  <c r="L76" i="61"/>
  <c r="V94" i="61"/>
  <c r="O94" i="61"/>
  <c r="T94" i="61"/>
  <c r="L94" i="61"/>
  <c r="O118" i="61"/>
  <c r="W118" i="61"/>
  <c r="L118" i="61"/>
  <c r="P118" i="61"/>
  <c r="T118" i="61"/>
  <c r="M118" i="61"/>
  <c r="Q118" i="61"/>
  <c r="O110" i="61"/>
  <c r="W110" i="61"/>
  <c r="L110" i="61"/>
  <c r="P110" i="61"/>
  <c r="T110" i="61"/>
  <c r="M110" i="61"/>
  <c r="Q110" i="61"/>
  <c r="Q189" i="61"/>
  <c r="R189" i="61"/>
  <c r="N189" i="61"/>
  <c r="V189" i="61"/>
  <c r="W204" i="61"/>
  <c r="T204" i="61"/>
  <c r="P204" i="61"/>
  <c r="L204" i="61"/>
  <c r="Q44" i="61"/>
  <c r="R44" i="61"/>
  <c r="N44" i="61"/>
  <c r="W77" i="61"/>
  <c r="R77" i="61"/>
  <c r="N77" i="61"/>
  <c r="V77" i="61"/>
  <c r="N14" i="61"/>
  <c r="V24" i="61"/>
  <c r="R24" i="61"/>
  <c r="N24" i="61"/>
  <c r="W22" i="61"/>
  <c r="O22" i="61"/>
  <c r="W20" i="61"/>
  <c r="O20" i="61"/>
  <c r="M19" i="61"/>
  <c r="T18" i="61"/>
  <c r="P18" i="61"/>
  <c r="Q17" i="61"/>
  <c r="O29" i="61"/>
  <c r="W29" i="61"/>
  <c r="W30" i="61"/>
  <c r="O31" i="61"/>
  <c r="V31" i="61"/>
  <c r="T32" i="61"/>
  <c r="V37" i="61"/>
  <c r="W40" i="61"/>
  <c r="L40" i="61"/>
  <c r="T40" i="61"/>
  <c r="O44" i="61"/>
  <c r="P45" i="61"/>
  <c r="Q63" i="61"/>
  <c r="N63" i="61"/>
  <c r="W63" i="61"/>
  <c r="R63" i="61"/>
  <c r="Q74" i="61"/>
  <c r="O74" i="61"/>
  <c r="T74" i="61"/>
  <c r="L74" i="61"/>
  <c r="P76" i="61"/>
  <c r="W85" i="61"/>
  <c r="R85" i="61"/>
  <c r="N85" i="61"/>
  <c r="V85" i="61"/>
  <c r="P94" i="61"/>
  <c r="N111" i="61"/>
  <c r="R111" i="61"/>
  <c r="V111" i="61"/>
  <c r="O111" i="61"/>
  <c r="W111" i="61"/>
  <c r="L111" i="61"/>
  <c r="P111" i="61"/>
  <c r="T111" i="61"/>
  <c r="Q50" i="61"/>
  <c r="N50" i="61"/>
  <c r="W50" i="61"/>
  <c r="R50" i="61"/>
  <c r="P14" i="61"/>
  <c r="V22" i="61"/>
  <c r="R22" i="61"/>
  <c r="N22" i="61"/>
  <c r="V20" i="61"/>
  <c r="R20" i="61"/>
  <c r="N20" i="61"/>
  <c r="M17" i="61"/>
  <c r="Q33" i="61"/>
  <c r="W33" i="61"/>
  <c r="R33" i="61"/>
  <c r="N33" i="61"/>
  <c r="W36" i="61"/>
  <c r="T36" i="61"/>
  <c r="L36" i="61"/>
  <c r="Q46" i="61"/>
  <c r="W46" i="61"/>
  <c r="R46" i="61"/>
  <c r="V46" i="61"/>
  <c r="N46" i="61"/>
  <c r="W49" i="61"/>
  <c r="T49" i="61"/>
  <c r="P49" i="61"/>
  <c r="L49" i="61"/>
  <c r="V50" i="61"/>
  <c r="Q84" i="61"/>
  <c r="O84" i="61"/>
  <c r="T84" i="61"/>
  <c r="L84" i="61"/>
  <c r="W126" i="61"/>
  <c r="T126" i="61"/>
  <c r="L126" i="61"/>
  <c r="P126" i="61"/>
  <c r="O39" i="61"/>
  <c r="V39" i="61"/>
  <c r="P47" i="61"/>
  <c r="O52" i="61"/>
  <c r="V52" i="61"/>
  <c r="T53" i="61"/>
  <c r="N54" i="61"/>
  <c r="P55" i="61"/>
  <c r="O65" i="61"/>
  <c r="V65" i="61"/>
  <c r="T66" i="61"/>
  <c r="N67" i="61"/>
  <c r="P78" i="61"/>
  <c r="W78" i="61"/>
  <c r="O80" i="61"/>
  <c r="R81" i="61"/>
  <c r="L82" i="61"/>
  <c r="T82" i="61"/>
  <c r="O90" i="61"/>
  <c r="L92" i="61"/>
  <c r="T92" i="61"/>
  <c r="P96" i="61"/>
  <c r="W96" i="61"/>
  <c r="O98" i="61"/>
  <c r="L100" i="61"/>
  <c r="T100" i="61"/>
  <c r="Q116" i="61"/>
  <c r="W115" i="61"/>
  <c r="O115" i="61"/>
  <c r="T114" i="61"/>
  <c r="P114" i="61"/>
  <c r="M113" i="61"/>
  <c r="L107" i="61"/>
  <c r="P107" i="61"/>
  <c r="T107" i="61"/>
  <c r="N107" i="61"/>
  <c r="R107" i="61"/>
  <c r="V107" i="61"/>
  <c r="Q131" i="61"/>
  <c r="W131" i="61"/>
  <c r="R131" i="61"/>
  <c r="N131" i="61"/>
  <c r="Q185" i="61"/>
  <c r="R185" i="61"/>
  <c r="N185" i="61"/>
  <c r="V185" i="61"/>
  <c r="Q205" i="61"/>
  <c r="N205" i="61"/>
  <c r="W205" i="61"/>
  <c r="R205" i="61"/>
  <c r="O54" i="61"/>
  <c r="V54" i="61"/>
  <c r="O67" i="61"/>
  <c r="V67" i="61"/>
  <c r="P80" i="61"/>
  <c r="W80" i="61"/>
  <c r="P90" i="61"/>
  <c r="W90" i="61"/>
  <c r="P98" i="61"/>
  <c r="W98" i="61"/>
  <c r="Q127" i="61"/>
  <c r="N127" i="61"/>
  <c r="W127" i="61"/>
  <c r="R127" i="61"/>
  <c r="W134" i="61"/>
  <c r="T134" i="61"/>
  <c r="P134" i="61"/>
  <c r="L134" i="61"/>
  <c r="W136" i="61"/>
  <c r="T136" i="61"/>
  <c r="P136" i="61"/>
  <c r="L136" i="61"/>
  <c r="W144" i="61"/>
  <c r="T144" i="61"/>
  <c r="P144" i="61"/>
  <c r="L144" i="61"/>
  <c r="W152" i="61"/>
  <c r="T152" i="61"/>
  <c r="P152" i="61"/>
  <c r="L152" i="61"/>
  <c r="W168" i="61"/>
  <c r="T168" i="61"/>
  <c r="P168" i="61"/>
  <c r="L168" i="61"/>
  <c r="V184" i="61"/>
  <c r="O184" i="61"/>
  <c r="T184" i="61"/>
  <c r="L184" i="61"/>
  <c r="O205" i="61"/>
  <c r="O35" i="61"/>
  <c r="V35" i="61"/>
  <c r="P38" i="61"/>
  <c r="V44" i="61"/>
  <c r="O48" i="61"/>
  <c r="V48" i="61"/>
  <c r="L53" i="61"/>
  <c r="R54" i="61"/>
  <c r="W54" i="61"/>
  <c r="O59" i="61"/>
  <c r="W59" i="61"/>
  <c r="W60" i="61"/>
  <c r="O61" i="61"/>
  <c r="V61" i="61"/>
  <c r="P64" i="61"/>
  <c r="L66" i="61"/>
  <c r="R67" i="61"/>
  <c r="W67" i="61"/>
  <c r="O69" i="61"/>
  <c r="V69" i="61"/>
  <c r="W74" i="61"/>
  <c r="W75" i="61"/>
  <c r="L78" i="61"/>
  <c r="T78" i="61"/>
  <c r="N79" i="61"/>
  <c r="V81" i="61"/>
  <c r="P82" i="61"/>
  <c r="W82" i="61"/>
  <c r="P92" i="61"/>
  <c r="W92" i="61"/>
  <c r="P100" i="61"/>
  <c r="V114" i="61"/>
  <c r="R114" i="61"/>
  <c r="M114" i="61"/>
  <c r="M109" i="61"/>
  <c r="Q125" i="61"/>
  <c r="N125" i="61"/>
  <c r="R125" i="61"/>
  <c r="V127" i="61"/>
  <c r="W130" i="61"/>
  <c r="L130" i="61"/>
  <c r="T130" i="61"/>
  <c r="Q135" i="61"/>
  <c r="N135" i="61"/>
  <c r="R135" i="61"/>
  <c r="Q143" i="61"/>
  <c r="N143" i="61"/>
  <c r="R143" i="61"/>
  <c r="Q145" i="61"/>
  <c r="N145" i="61"/>
  <c r="W145" i="61"/>
  <c r="R145" i="61"/>
  <c r="Q153" i="61"/>
  <c r="N153" i="61"/>
  <c r="W153" i="61"/>
  <c r="R153" i="61"/>
  <c r="Q169" i="61"/>
  <c r="N169" i="61"/>
  <c r="W169" i="61"/>
  <c r="R169" i="61"/>
  <c r="P184" i="61"/>
  <c r="V125" i="61"/>
  <c r="O129" i="61"/>
  <c r="V129" i="61"/>
  <c r="P132" i="61"/>
  <c r="V143" i="61"/>
  <c r="O147" i="61"/>
  <c r="V147" i="61"/>
  <c r="T148" i="61"/>
  <c r="N149" i="61"/>
  <c r="O161" i="61"/>
  <c r="W161" i="61"/>
  <c r="W162" i="61"/>
  <c r="O163" i="61"/>
  <c r="V163" i="61"/>
  <c r="T164" i="61"/>
  <c r="N165" i="61"/>
  <c r="P166" i="61"/>
  <c r="O171" i="61"/>
  <c r="V171" i="61"/>
  <c r="T172" i="61"/>
  <c r="R179" i="61"/>
  <c r="O180" i="61"/>
  <c r="R181" i="61"/>
  <c r="P186" i="61"/>
  <c r="W186" i="61"/>
  <c r="O188" i="61"/>
  <c r="O197" i="61"/>
  <c r="W197" i="61"/>
  <c r="O199" i="61"/>
  <c r="V199" i="61"/>
  <c r="T200" i="61"/>
  <c r="N201" i="61"/>
  <c r="O207" i="61"/>
  <c r="V207" i="61"/>
  <c r="T208" i="61"/>
  <c r="O149" i="61"/>
  <c r="V149" i="61"/>
  <c r="O165" i="61"/>
  <c r="V165" i="61"/>
  <c r="P180" i="61"/>
  <c r="W180" i="61"/>
  <c r="P188" i="61"/>
  <c r="O201" i="61"/>
  <c r="V201" i="61"/>
  <c r="P128" i="61"/>
  <c r="O133" i="61"/>
  <c r="V133" i="61"/>
  <c r="P146" i="61"/>
  <c r="L148" i="61"/>
  <c r="R149" i="61"/>
  <c r="W149" i="61"/>
  <c r="O151" i="61"/>
  <c r="V151" i="61"/>
  <c r="P154" i="61"/>
  <c r="P162" i="61"/>
  <c r="L164" i="61"/>
  <c r="R165" i="61"/>
  <c r="W165" i="61"/>
  <c r="O167" i="61"/>
  <c r="V167" i="61"/>
  <c r="P170" i="61"/>
  <c r="L172" i="61"/>
  <c r="V179" i="61"/>
  <c r="V181" i="61"/>
  <c r="P182" i="61"/>
  <c r="W182" i="61"/>
  <c r="L186" i="61"/>
  <c r="T186" i="61"/>
  <c r="N187" i="61"/>
  <c r="T188" i="61"/>
  <c r="P190" i="61"/>
  <c r="P198" i="61"/>
  <c r="L200" i="61"/>
  <c r="R201" i="61"/>
  <c r="W201" i="61"/>
  <c r="O203" i="61"/>
  <c r="V203" i="61"/>
  <c r="P206" i="61"/>
  <c r="L208" i="61"/>
  <c r="M198" i="61"/>
  <c r="Q198" i="61"/>
  <c r="M200" i="61"/>
  <c r="Q200" i="61"/>
  <c r="M202" i="61"/>
  <c r="Q202" i="61"/>
  <c r="M204" i="61"/>
  <c r="Q204" i="61"/>
  <c r="M206" i="61"/>
  <c r="Q206" i="61"/>
  <c r="M208" i="61"/>
  <c r="Q208" i="61"/>
  <c r="L197" i="61"/>
  <c r="P197" i="61"/>
  <c r="T197" i="61"/>
  <c r="N198" i="61"/>
  <c r="R198" i="61"/>
  <c r="V198" i="61"/>
  <c r="L199" i="61"/>
  <c r="P199" i="61"/>
  <c r="T199" i="61"/>
  <c r="N200" i="61"/>
  <c r="R200" i="61"/>
  <c r="V200" i="61"/>
  <c r="L201" i="61"/>
  <c r="P201" i="61"/>
  <c r="T201" i="61"/>
  <c r="N202" i="61"/>
  <c r="R202" i="61"/>
  <c r="V202" i="61"/>
  <c r="L203" i="61"/>
  <c r="P203" i="61"/>
  <c r="T203" i="61"/>
  <c r="N204" i="61"/>
  <c r="R204" i="61"/>
  <c r="V204" i="61"/>
  <c r="L205" i="61"/>
  <c r="P205" i="61"/>
  <c r="T205" i="61"/>
  <c r="N206" i="61"/>
  <c r="R206" i="61"/>
  <c r="V206" i="61"/>
  <c r="L207" i="61"/>
  <c r="P207" i="61"/>
  <c r="T207" i="61"/>
  <c r="N208" i="61"/>
  <c r="R208" i="61"/>
  <c r="V208" i="61"/>
  <c r="M197" i="61"/>
  <c r="O198" i="61"/>
  <c r="M199" i="61"/>
  <c r="O200" i="61"/>
  <c r="M201" i="61"/>
  <c r="O202" i="61"/>
  <c r="M203" i="61"/>
  <c r="O204" i="61"/>
  <c r="M205" i="61"/>
  <c r="O206" i="61"/>
  <c r="M207" i="61"/>
  <c r="O208" i="61"/>
  <c r="O179" i="61"/>
  <c r="W179" i="61"/>
  <c r="M180" i="61"/>
  <c r="Q180" i="61"/>
  <c r="O181" i="61"/>
  <c r="W181" i="61"/>
  <c r="M182" i="61"/>
  <c r="Q182" i="61"/>
  <c r="O183" i="61"/>
  <c r="W183" i="61"/>
  <c r="M184" i="61"/>
  <c r="Q184" i="61"/>
  <c r="O185" i="61"/>
  <c r="W185" i="61"/>
  <c r="M186" i="61"/>
  <c r="Q186" i="61"/>
  <c r="O187" i="61"/>
  <c r="W187" i="61"/>
  <c r="M188" i="61"/>
  <c r="Q188" i="61"/>
  <c r="O189" i="61"/>
  <c r="W189" i="61"/>
  <c r="M190" i="61"/>
  <c r="Q190" i="61"/>
  <c r="L179" i="61"/>
  <c r="P179" i="61"/>
  <c r="T179" i="61"/>
  <c r="N180" i="61"/>
  <c r="R180" i="61"/>
  <c r="L181" i="61"/>
  <c r="P181" i="61"/>
  <c r="T181" i="61"/>
  <c r="N182" i="61"/>
  <c r="R182" i="61"/>
  <c r="L183" i="61"/>
  <c r="P183" i="61"/>
  <c r="T183" i="61"/>
  <c r="N184" i="61"/>
  <c r="R184" i="61"/>
  <c r="L185" i="61"/>
  <c r="P185" i="61"/>
  <c r="T185" i="61"/>
  <c r="N186" i="61"/>
  <c r="R186" i="61"/>
  <c r="L187" i="61"/>
  <c r="P187" i="61"/>
  <c r="T187" i="61"/>
  <c r="N188" i="61"/>
  <c r="R188" i="61"/>
  <c r="V188" i="61"/>
  <c r="L189" i="61"/>
  <c r="P189" i="61"/>
  <c r="T189" i="61"/>
  <c r="N190" i="61"/>
  <c r="R190" i="61"/>
  <c r="V190" i="61"/>
  <c r="M179" i="61"/>
  <c r="M181" i="61"/>
  <c r="M183" i="61"/>
  <c r="M185" i="61"/>
  <c r="M187" i="61"/>
  <c r="M189" i="61"/>
  <c r="O190" i="61"/>
  <c r="M162" i="61"/>
  <c r="Q162" i="61"/>
  <c r="M164" i="61"/>
  <c r="Q164" i="61"/>
  <c r="M166" i="61"/>
  <c r="Q166" i="61"/>
  <c r="M168" i="61"/>
  <c r="Q168" i="61"/>
  <c r="M170" i="61"/>
  <c r="Q170" i="61"/>
  <c r="M172" i="61"/>
  <c r="Q172" i="61"/>
  <c r="L161" i="61"/>
  <c r="P161" i="61"/>
  <c r="T161" i="61"/>
  <c r="N162" i="61"/>
  <c r="R162" i="61"/>
  <c r="V162" i="61"/>
  <c r="L163" i="61"/>
  <c r="P163" i="61"/>
  <c r="T163" i="61"/>
  <c r="N164" i="61"/>
  <c r="R164" i="61"/>
  <c r="V164" i="61"/>
  <c r="L165" i="61"/>
  <c r="P165" i="61"/>
  <c r="T165" i="61"/>
  <c r="N166" i="61"/>
  <c r="R166" i="61"/>
  <c r="V166" i="61"/>
  <c r="L167" i="61"/>
  <c r="P167" i="61"/>
  <c r="T167" i="61"/>
  <c r="N168" i="61"/>
  <c r="R168" i="61"/>
  <c r="V168" i="61"/>
  <c r="L169" i="61"/>
  <c r="P169" i="61"/>
  <c r="T169" i="61"/>
  <c r="N170" i="61"/>
  <c r="R170" i="61"/>
  <c r="V170" i="61"/>
  <c r="L171" i="61"/>
  <c r="P171" i="61"/>
  <c r="T171" i="61"/>
  <c r="N172" i="61"/>
  <c r="R172" i="61"/>
  <c r="V172" i="61"/>
  <c r="M161" i="61"/>
  <c r="O162" i="61"/>
  <c r="M163" i="61"/>
  <c r="O164" i="61"/>
  <c r="M165" i="61"/>
  <c r="O166" i="61"/>
  <c r="M167" i="61"/>
  <c r="O168" i="61"/>
  <c r="M169" i="61"/>
  <c r="O170" i="61"/>
  <c r="M171" i="61"/>
  <c r="O172" i="61"/>
  <c r="L143" i="61"/>
  <c r="P143" i="61"/>
  <c r="T143" i="61"/>
  <c r="N144" i="61"/>
  <c r="R144" i="61"/>
  <c r="V144" i="61"/>
  <c r="L145" i="61"/>
  <c r="P145" i="61"/>
  <c r="T145" i="61"/>
  <c r="N146" i="61"/>
  <c r="R146" i="61"/>
  <c r="V146" i="61"/>
  <c r="L147" i="61"/>
  <c r="P147" i="61"/>
  <c r="T147" i="61"/>
  <c r="N148" i="61"/>
  <c r="R148" i="61"/>
  <c r="V148" i="61"/>
  <c r="L149" i="61"/>
  <c r="P149" i="61"/>
  <c r="T149" i="61"/>
  <c r="N150" i="61"/>
  <c r="R150" i="61"/>
  <c r="V150" i="61"/>
  <c r="L151" i="61"/>
  <c r="P151" i="61"/>
  <c r="T151" i="61"/>
  <c r="N152" i="61"/>
  <c r="R152" i="61"/>
  <c r="V152" i="61"/>
  <c r="L153" i="61"/>
  <c r="P153" i="61"/>
  <c r="T153" i="61"/>
  <c r="N154" i="61"/>
  <c r="R154" i="61"/>
  <c r="V154" i="61"/>
  <c r="M144" i="61"/>
  <c r="Q144" i="61"/>
  <c r="M146" i="61"/>
  <c r="Q146" i="61"/>
  <c r="M148" i="61"/>
  <c r="Q148" i="61"/>
  <c r="M150" i="61"/>
  <c r="Q150" i="61"/>
  <c r="M152" i="61"/>
  <c r="Q152" i="61"/>
  <c r="M154" i="61"/>
  <c r="Q154" i="61"/>
  <c r="M143" i="61"/>
  <c r="O144" i="61"/>
  <c r="M145" i="61"/>
  <c r="O146" i="61"/>
  <c r="M147" i="61"/>
  <c r="O148" i="61"/>
  <c r="M149" i="61"/>
  <c r="O150" i="61"/>
  <c r="M151" i="61"/>
  <c r="O152" i="61"/>
  <c r="M153" i="61"/>
  <c r="O154" i="61"/>
  <c r="M126" i="61"/>
  <c r="Q126" i="61"/>
  <c r="M128" i="61"/>
  <c r="Q128" i="61"/>
  <c r="M130" i="61"/>
  <c r="Q130" i="61"/>
  <c r="M132" i="61"/>
  <c r="Q132" i="61"/>
  <c r="M134" i="61"/>
  <c r="Q134" i="61"/>
  <c r="W135" i="61"/>
  <c r="M136" i="61"/>
  <c r="Q136" i="61"/>
  <c r="L125" i="61"/>
  <c r="P125" i="61"/>
  <c r="T125" i="61"/>
  <c r="N126" i="61"/>
  <c r="R126" i="61"/>
  <c r="V126" i="61"/>
  <c r="L127" i="61"/>
  <c r="P127" i="61"/>
  <c r="T127" i="61"/>
  <c r="N128" i="61"/>
  <c r="R128" i="61"/>
  <c r="V128" i="61"/>
  <c r="L129" i="61"/>
  <c r="P129" i="61"/>
  <c r="T129" i="61"/>
  <c r="N130" i="61"/>
  <c r="R130" i="61"/>
  <c r="V130" i="61"/>
  <c r="L131" i="61"/>
  <c r="P131" i="61"/>
  <c r="T131" i="61"/>
  <c r="N132" i="61"/>
  <c r="R132" i="61"/>
  <c r="V132" i="61"/>
  <c r="L133" i="61"/>
  <c r="P133" i="61"/>
  <c r="T133" i="61"/>
  <c r="N134" i="61"/>
  <c r="R134" i="61"/>
  <c r="V134" i="61"/>
  <c r="L135" i="61"/>
  <c r="P135" i="61"/>
  <c r="T135" i="61"/>
  <c r="N136" i="61"/>
  <c r="R136" i="61"/>
  <c r="V136" i="61"/>
  <c r="M125" i="61"/>
  <c r="O126" i="61"/>
  <c r="M127" i="61"/>
  <c r="O128" i="61"/>
  <c r="M129" i="61"/>
  <c r="O130" i="61"/>
  <c r="M131" i="61"/>
  <c r="O132" i="61"/>
  <c r="M133" i="61"/>
  <c r="O134" i="61"/>
  <c r="M135" i="61"/>
  <c r="O136" i="61"/>
  <c r="M116" i="61"/>
  <c r="Q112" i="61"/>
  <c r="Q108" i="61"/>
  <c r="M108" i="61"/>
  <c r="W117" i="61"/>
  <c r="O117" i="61"/>
  <c r="T116" i="61"/>
  <c r="P116" i="61"/>
  <c r="L116" i="61"/>
  <c r="N114" i="61"/>
  <c r="W113" i="61"/>
  <c r="O113" i="61"/>
  <c r="T112" i="61"/>
  <c r="P112" i="61"/>
  <c r="L112" i="61"/>
  <c r="O109" i="61"/>
  <c r="T108" i="61"/>
  <c r="P108" i="61"/>
  <c r="L108" i="61"/>
  <c r="M112" i="61"/>
  <c r="V117" i="61"/>
  <c r="R117" i="61"/>
  <c r="N117" i="61"/>
  <c r="W116" i="61"/>
  <c r="O116" i="61"/>
  <c r="V113" i="61"/>
  <c r="R113" i="61"/>
  <c r="N113" i="61"/>
  <c r="W112" i="61"/>
  <c r="O112" i="61"/>
  <c r="R109" i="61"/>
  <c r="N109" i="61"/>
  <c r="W108" i="61"/>
  <c r="O108" i="61"/>
  <c r="V116" i="61"/>
  <c r="R116" i="61"/>
  <c r="N116" i="61"/>
  <c r="V112" i="61"/>
  <c r="R112" i="61"/>
  <c r="N112" i="61"/>
  <c r="V108" i="61"/>
  <c r="R108" i="61"/>
  <c r="N108" i="61"/>
  <c r="M89" i="61"/>
  <c r="M93" i="61"/>
  <c r="Q95" i="61"/>
  <c r="M97" i="61"/>
  <c r="Q97" i="61"/>
  <c r="Q99" i="61"/>
  <c r="N89" i="61"/>
  <c r="V89" i="61"/>
  <c r="R91" i="61"/>
  <c r="V91" i="61"/>
  <c r="N93" i="61"/>
  <c r="V93" i="61"/>
  <c r="N97" i="61"/>
  <c r="V97" i="61"/>
  <c r="N99" i="61"/>
  <c r="V99" i="61"/>
  <c r="O89" i="61"/>
  <c r="W89" i="61"/>
  <c r="M90" i="61"/>
  <c r="Q90" i="61"/>
  <c r="O91" i="61"/>
  <c r="W91" i="61"/>
  <c r="M92" i="61"/>
  <c r="Q92" i="61"/>
  <c r="O93" i="61"/>
  <c r="W93" i="61"/>
  <c r="M94" i="61"/>
  <c r="Q94" i="61"/>
  <c r="O95" i="61"/>
  <c r="W95" i="61"/>
  <c r="M96" i="61"/>
  <c r="Q96" i="61"/>
  <c r="O97" i="61"/>
  <c r="W97" i="61"/>
  <c r="M98" i="61"/>
  <c r="Q98" i="61"/>
  <c r="O99" i="61"/>
  <c r="W99" i="61"/>
  <c r="M100" i="61"/>
  <c r="Q100" i="61"/>
  <c r="Q89" i="61"/>
  <c r="M91" i="61"/>
  <c r="Q91" i="61"/>
  <c r="Q93" i="61"/>
  <c r="M95" i="61"/>
  <c r="M99" i="61"/>
  <c r="R89" i="61"/>
  <c r="N91" i="61"/>
  <c r="R93" i="61"/>
  <c r="N95" i="61"/>
  <c r="R95" i="61"/>
  <c r="V95" i="61"/>
  <c r="R97" i="61"/>
  <c r="R99" i="61"/>
  <c r="L89" i="61"/>
  <c r="P89" i="61"/>
  <c r="N90" i="61"/>
  <c r="R90" i="61"/>
  <c r="L91" i="61"/>
  <c r="P91" i="61"/>
  <c r="N92" i="61"/>
  <c r="R92" i="61"/>
  <c r="L93" i="61"/>
  <c r="P93" i="61"/>
  <c r="N94" i="61"/>
  <c r="R94" i="61"/>
  <c r="L95" i="61"/>
  <c r="P95" i="61"/>
  <c r="N96" i="61"/>
  <c r="R96" i="61"/>
  <c r="L97" i="61"/>
  <c r="P97" i="61"/>
  <c r="N98" i="61"/>
  <c r="R98" i="61"/>
  <c r="L99" i="61"/>
  <c r="P99" i="61"/>
  <c r="N100" i="61"/>
  <c r="R100" i="61"/>
  <c r="V100" i="61"/>
  <c r="N74" i="61"/>
  <c r="R74" i="61"/>
  <c r="V74" i="61"/>
  <c r="L75" i="61"/>
  <c r="P75" i="61"/>
  <c r="T75" i="61"/>
  <c r="N76" i="61"/>
  <c r="R76" i="61"/>
  <c r="V76" i="61"/>
  <c r="L77" i="61"/>
  <c r="P77" i="61"/>
  <c r="T77" i="61"/>
  <c r="N78" i="61"/>
  <c r="R78" i="61"/>
  <c r="V78" i="61"/>
  <c r="L79" i="61"/>
  <c r="P79" i="61"/>
  <c r="T79" i="61"/>
  <c r="N80" i="61"/>
  <c r="R80" i="61"/>
  <c r="V80" i="61"/>
  <c r="L81" i="61"/>
  <c r="P81" i="61"/>
  <c r="T81" i="61"/>
  <c r="N82" i="61"/>
  <c r="R82" i="61"/>
  <c r="V82" i="61"/>
  <c r="L83" i="61"/>
  <c r="P83" i="61"/>
  <c r="T83" i="61"/>
  <c r="N84" i="61"/>
  <c r="R84" i="61"/>
  <c r="V84" i="61"/>
  <c r="L85" i="61"/>
  <c r="P85" i="61"/>
  <c r="T85" i="61"/>
  <c r="M75" i="61"/>
  <c r="Q75" i="61"/>
  <c r="M77" i="61"/>
  <c r="Q77" i="61"/>
  <c r="M79" i="61"/>
  <c r="Q79" i="61"/>
  <c r="M81" i="61"/>
  <c r="Q81" i="61"/>
  <c r="M83" i="61"/>
  <c r="Q83" i="61"/>
  <c r="M85" i="61"/>
  <c r="Q85" i="61"/>
  <c r="M74" i="61"/>
  <c r="O75" i="61"/>
  <c r="M76" i="61"/>
  <c r="O77" i="61"/>
  <c r="M78" i="61"/>
  <c r="O79" i="61"/>
  <c r="M80" i="61"/>
  <c r="O81" i="61"/>
  <c r="M82" i="61"/>
  <c r="O83" i="61"/>
  <c r="M84" i="61"/>
  <c r="O85" i="61"/>
  <c r="M60" i="61"/>
  <c r="Q60" i="61"/>
  <c r="M62" i="61"/>
  <c r="Q62" i="61"/>
  <c r="M64" i="61"/>
  <c r="Q64" i="61"/>
  <c r="M66" i="61"/>
  <c r="Q66" i="61"/>
  <c r="M68" i="61"/>
  <c r="Q68" i="61"/>
  <c r="M70" i="61"/>
  <c r="Q70" i="61"/>
  <c r="L59" i="61"/>
  <c r="P59" i="61"/>
  <c r="T59" i="61"/>
  <c r="N60" i="61"/>
  <c r="R60" i="61"/>
  <c r="V60" i="61"/>
  <c r="L61" i="61"/>
  <c r="P61" i="61"/>
  <c r="T61" i="61"/>
  <c r="N62" i="61"/>
  <c r="R62" i="61"/>
  <c r="V62" i="61"/>
  <c r="L63" i="61"/>
  <c r="P63" i="61"/>
  <c r="T63" i="61"/>
  <c r="N64" i="61"/>
  <c r="R64" i="61"/>
  <c r="V64" i="61"/>
  <c r="L65" i="61"/>
  <c r="P65" i="61"/>
  <c r="T65" i="61"/>
  <c r="N66" i="61"/>
  <c r="R66" i="61"/>
  <c r="V66" i="61"/>
  <c r="L67" i="61"/>
  <c r="P67" i="61"/>
  <c r="T67" i="61"/>
  <c r="N68" i="61"/>
  <c r="R68" i="61"/>
  <c r="V68" i="61"/>
  <c r="L69" i="61"/>
  <c r="P69" i="61"/>
  <c r="T69" i="61"/>
  <c r="N70" i="61"/>
  <c r="R70" i="61"/>
  <c r="V70" i="61"/>
  <c r="M59" i="61"/>
  <c r="O60" i="61"/>
  <c r="M61" i="61"/>
  <c r="O62" i="61"/>
  <c r="M63" i="61"/>
  <c r="O64" i="61"/>
  <c r="M65" i="61"/>
  <c r="O66" i="61"/>
  <c r="M67" i="61"/>
  <c r="O68" i="61"/>
  <c r="M69" i="61"/>
  <c r="O70" i="61"/>
  <c r="M45" i="61"/>
  <c r="Q45" i="61"/>
  <c r="M47" i="61"/>
  <c r="Q47" i="61"/>
  <c r="M49" i="61"/>
  <c r="Q49" i="61"/>
  <c r="M51" i="61"/>
  <c r="Q51" i="61"/>
  <c r="M53" i="61"/>
  <c r="Q53" i="61"/>
  <c r="M55" i="61"/>
  <c r="Q55" i="61"/>
  <c r="L44" i="61"/>
  <c r="P44" i="61"/>
  <c r="T44" i="61"/>
  <c r="N45" i="61"/>
  <c r="R45" i="61"/>
  <c r="V45" i="61"/>
  <c r="L46" i="61"/>
  <c r="P46" i="61"/>
  <c r="T46" i="61"/>
  <c r="N47" i="61"/>
  <c r="R47" i="61"/>
  <c r="V47" i="61"/>
  <c r="L48" i="61"/>
  <c r="P48" i="61"/>
  <c r="T48" i="61"/>
  <c r="N49" i="61"/>
  <c r="R49" i="61"/>
  <c r="V49" i="61"/>
  <c r="L50" i="61"/>
  <c r="P50" i="61"/>
  <c r="T50" i="61"/>
  <c r="N51" i="61"/>
  <c r="R51" i="61"/>
  <c r="V51" i="61"/>
  <c r="L52" i="61"/>
  <c r="P52" i="61"/>
  <c r="T52" i="61"/>
  <c r="N53" i="61"/>
  <c r="R53" i="61"/>
  <c r="V53" i="61"/>
  <c r="L54" i="61"/>
  <c r="P54" i="61"/>
  <c r="T54" i="61"/>
  <c r="N55" i="61"/>
  <c r="R55" i="61"/>
  <c r="V55" i="61"/>
  <c r="M44" i="61"/>
  <c r="O45" i="61"/>
  <c r="M46" i="61"/>
  <c r="O47" i="61"/>
  <c r="M48" i="61"/>
  <c r="O49" i="61"/>
  <c r="M50" i="61"/>
  <c r="O51" i="61"/>
  <c r="M52" i="61"/>
  <c r="O53" i="61"/>
  <c r="M54" i="61"/>
  <c r="O55" i="61"/>
  <c r="M30" i="61"/>
  <c r="M32" i="61"/>
  <c r="Q34" i="61"/>
  <c r="M36" i="61"/>
  <c r="M38" i="61"/>
  <c r="L29" i="61"/>
  <c r="P29" i="61"/>
  <c r="T29" i="61"/>
  <c r="N30" i="61"/>
  <c r="R30" i="61"/>
  <c r="V30" i="61"/>
  <c r="L31" i="61"/>
  <c r="P31" i="61"/>
  <c r="T31" i="61"/>
  <c r="N32" i="61"/>
  <c r="R32" i="61"/>
  <c r="V32" i="61"/>
  <c r="L33" i="61"/>
  <c r="P33" i="61"/>
  <c r="T33" i="61"/>
  <c r="N34" i="61"/>
  <c r="R34" i="61"/>
  <c r="V34" i="61"/>
  <c r="L35" i="61"/>
  <c r="P35" i="61"/>
  <c r="T35" i="61"/>
  <c r="N36" i="61"/>
  <c r="R36" i="61"/>
  <c r="V36" i="61"/>
  <c r="L37" i="61"/>
  <c r="P37" i="61"/>
  <c r="T37" i="61"/>
  <c r="N38" i="61"/>
  <c r="R38" i="61"/>
  <c r="V38" i="61"/>
  <c r="L39" i="61"/>
  <c r="P39" i="61"/>
  <c r="T39" i="61"/>
  <c r="N40" i="61"/>
  <c r="R40" i="61"/>
  <c r="V40" i="61"/>
  <c r="Q30" i="61"/>
  <c r="Q32" i="61"/>
  <c r="M34" i="61"/>
  <c r="Q36" i="61"/>
  <c r="Q38" i="61"/>
  <c r="M40" i="61"/>
  <c r="Q40" i="61"/>
  <c r="M29" i="61"/>
  <c r="O30" i="61"/>
  <c r="M31" i="61"/>
  <c r="O32" i="61"/>
  <c r="M33" i="61"/>
  <c r="O34" i="61"/>
  <c r="M35" i="61"/>
  <c r="O36" i="61"/>
  <c r="M37" i="61"/>
  <c r="O38" i="61"/>
  <c r="M39" i="61"/>
  <c r="O40" i="61"/>
  <c r="T25" i="61"/>
  <c r="P25" i="61"/>
  <c r="L25" i="61"/>
  <c r="T23" i="61"/>
  <c r="P23" i="61"/>
  <c r="L23" i="61"/>
  <c r="T21" i="61"/>
  <c r="P21" i="61"/>
  <c r="L21" i="61"/>
  <c r="T19" i="61"/>
  <c r="P19" i="61"/>
  <c r="L19" i="61"/>
  <c r="T17" i="61"/>
  <c r="P17" i="61"/>
  <c r="L17" i="61"/>
  <c r="T15" i="61"/>
  <c r="P15" i="61"/>
  <c r="L15" i="61"/>
  <c r="Q15" i="61"/>
  <c r="W25" i="61"/>
  <c r="O25" i="61"/>
  <c r="W23" i="61"/>
  <c r="O23" i="61"/>
  <c r="W21" i="61"/>
  <c r="O21" i="61"/>
  <c r="W19" i="61"/>
  <c r="O19" i="61"/>
  <c r="W17" i="61"/>
  <c r="O17" i="61"/>
  <c r="W15" i="61"/>
  <c r="O15" i="61"/>
  <c r="M25" i="61"/>
  <c r="M21" i="61"/>
  <c r="M15" i="61"/>
  <c r="V25" i="61"/>
  <c r="R25" i="61"/>
  <c r="N25" i="61"/>
  <c r="V23" i="61"/>
  <c r="R23" i="61"/>
  <c r="N23" i="61"/>
  <c r="V21" i="61"/>
  <c r="R21" i="61"/>
  <c r="N21" i="61"/>
  <c r="V19" i="61"/>
  <c r="R19" i="61"/>
  <c r="N19" i="61"/>
  <c r="V17" i="61"/>
  <c r="R17" i="61"/>
  <c r="N17" i="61"/>
  <c r="V15" i="61"/>
  <c r="R15" i="61"/>
  <c r="N15" i="61"/>
  <c r="O14" i="61"/>
  <c r="M14" i="61"/>
  <c r="AE118" i="51" l="1"/>
  <c r="AD118" i="51"/>
  <c r="AC118" i="51"/>
  <c r="Y118" i="51"/>
  <c r="X118" i="51"/>
  <c r="W118" i="51"/>
  <c r="V118" i="51"/>
  <c r="M118" i="51"/>
  <c r="U118" i="51"/>
  <c r="S118" i="51"/>
  <c r="G118" i="51"/>
  <c r="E118" i="51"/>
  <c r="C118" i="51"/>
  <c r="D118" i="51" s="1"/>
  <c r="B118" i="51"/>
  <c r="AE117" i="51"/>
  <c r="AD117" i="51"/>
  <c r="AC117" i="51"/>
  <c r="Y117" i="51"/>
  <c r="X117" i="51"/>
  <c r="W117" i="51"/>
  <c r="V117" i="51"/>
  <c r="M117" i="51"/>
  <c r="U117" i="51"/>
  <c r="S117" i="51"/>
  <c r="G117" i="51"/>
  <c r="E117" i="51"/>
  <c r="C117" i="51"/>
  <c r="D117" i="51" s="1"/>
  <c r="B117" i="51"/>
  <c r="AE116" i="51"/>
  <c r="AD116" i="51"/>
  <c r="AC116" i="51"/>
  <c r="Y116" i="51"/>
  <c r="X116" i="51"/>
  <c r="W116" i="51"/>
  <c r="V116" i="51"/>
  <c r="M116" i="51"/>
  <c r="U116" i="51"/>
  <c r="S116" i="51"/>
  <c r="G116" i="51"/>
  <c r="E116" i="51"/>
  <c r="C116" i="51"/>
  <c r="D116" i="51" s="1"/>
  <c r="B116" i="51"/>
  <c r="AE115" i="51"/>
  <c r="AD115" i="51"/>
  <c r="AC115" i="51"/>
  <c r="Y115" i="51"/>
  <c r="X115" i="51"/>
  <c r="W115" i="51"/>
  <c r="V115" i="51"/>
  <c r="M115" i="51"/>
  <c r="U115" i="51"/>
  <c r="S115" i="51"/>
  <c r="G115" i="51"/>
  <c r="E115" i="51"/>
  <c r="C115" i="51"/>
  <c r="D115" i="51" s="1"/>
  <c r="B115" i="51"/>
  <c r="AE114" i="51"/>
  <c r="AD114" i="51"/>
  <c r="AC114" i="51"/>
  <c r="Y114" i="51"/>
  <c r="X114" i="51"/>
  <c r="W114" i="51"/>
  <c r="V114" i="51"/>
  <c r="M114" i="51"/>
  <c r="U114" i="51"/>
  <c r="S114" i="51"/>
  <c r="G114" i="51"/>
  <c r="E114" i="51"/>
  <c r="C114" i="51"/>
  <c r="D114" i="51" s="1"/>
  <c r="B114" i="51"/>
  <c r="AE113" i="51"/>
  <c r="AD113" i="51"/>
  <c r="AC113" i="51"/>
  <c r="Y113" i="51"/>
  <c r="X113" i="51"/>
  <c r="W113" i="51"/>
  <c r="V113" i="51"/>
  <c r="M113" i="51"/>
  <c r="U113" i="51"/>
  <c r="S113" i="51"/>
  <c r="G113" i="51"/>
  <c r="E113" i="51"/>
  <c r="C113" i="51"/>
  <c r="D113" i="51" s="1"/>
  <c r="B113" i="51"/>
  <c r="AE112" i="51"/>
  <c r="AD112" i="51"/>
  <c r="AC112" i="51"/>
  <c r="Y112" i="51"/>
  <c r="X112" i="51"/>
  <c r="W112" i="51"/>
  <c r="V112" i="51"/>
  <c r="M112" i="51"/>
  <c r="U112" i="51"/>
  <c r="S112" i="51"/>
  <c r="G112" i="51"/>
  <c r="E112" i="51"/>
  <c r="C112" i="51"/>
  <c r="D112" i="51" s="1"/>
  <c r="B112" i="51"/>
  <c r="AE111" i="51"/>
  <c r="AD111" i="51"/>
  <c r="AC111" i="51"/>
  <c r="Y111" i="51"/>
  <c r="X111" i="51"/>
  <c r="W111" i="51"/>
  <c r="V111" i="51"/>
  <c r="M111" i="51"/>
  <c r="U111" i="51"/>
  <c r="S111" i="51"/>
  <c r="G111" i="51"/>
  <c r="E111" i="51"/>
  <c r="C111" i="51"/>
  <c r="D111" i="51" s="1"/>
  <c r="B111" i="51"/>
  <c r="AE110" i="51"/>
  <c r="AD110" i="51"/>
  <c r="AC110" i="51"/>
  <c r="Y110" i="51"/>
  <c r="X110" i="51"/>
  <c r="W110" i="51"/>
  <c r="V110" i="51"/>
  <c r="M110" i="51"/>
  <c r="U110" i="51"/>
  <c r="S110" i="51"/>
  <c r="G110" i="51"/>
  <c r="E110" i="51"/>
  <c r="C110" i="51"/>
  <c r="D110" i="51" s="1"/>
  <c r="B110" i="51"/>
  <c r="AE109" i="51"/>
  <c r="AD109" i="51"/>
  <c r="AC109" i="51"/>
  <c r="Y109" i="51"/>
  <c r="X109" i="51"/>
  <c r="W109" i="51"/>
  <c r="V109" i="51"/>
  <c r="M109" i="51"/>
  <c r="U109" i="51"/>
  <c r="S109" i="51"/>
  <c r="G109" i="51"/>
  <c r="E109" i="51"/>
  <c r="C109" i="51"/>
  <c r="D109" i="51" s="1"/>
  <c r="B109" i="51"/>
  <c r="AE107" i="51"/>
  <c r="AD107" i="51"/>
  <c r="AC107" i="51"/>
  <c r="Y107" i="51"/>
  <c r="X107" i="51"/>
  <c r="W107" i="51"/>
  <c r="V107" i="51"/>
  <c r="M107" i="51"/>
  <c r="U107" i="51"/>
  <c r="S107" i="51"/>
  <c r="G107" i="51"/>
  <c r="E107" i="51"/>
  <c r="C107" i="51"/>
  <c r="D107" i="51" s="1"/>
  <c r="B107" i="51"/>
  <c r="AE106" i="51"/>
  <c r="AD106" i="51"/>
  <c r="AC106" i="51"/>
  <c r="Y106" i="51"/>
  <c r="X106" i="51"/>
  <c r="W106" i="51"/>
  <c r="V106" i="51"/>
  <c r="M106" i="51"/>
  <c r="U106" i="51"/>
  <c r="S106" i="51"/>
  <c r="G106" i="51"/>
  <c r="E106" i="51"/>
  <c r="C106" i="51"/>
  <c r="D106" i="51" s="1"/>
  <c r="B106" i="51"/>
  <c r="AE105" i="51"/>
  <c r="AD105" i="51"/>
  <c r="AC105" i="51"/>
  <c r="Y105" i="51"/>
  <c r="X105" i="51"/>
  <c r="W105" i="51"/>
  <c r="V105" i="51"/>
  <c r="M105" i="51"/>
  <c r="U105" i="51"/>
  <c r="S105" i="51"/>
  <c r="G105" i="51"/>
  <c r="E105" i="51"/>
  <c r="C105" i="51"/>
  <c r="D105" i="51" s="1"/>
  <c r="B105" i="51"/>
  <c r="AE104" i="51"/>
  <c r="AD104" i="51"/>
  <c r="AC104" i="51"/>
  <c r="Y104" i="51"/>
  <c r="X104" i="51"/>
  <c r="W104" i="51"/>
  <c r="V104" i="51"/>
  <c r="M104" i="51"/>
  <c r="U104" i="51"/>
  <c r="S104" i="51"/>
  <c r="G104" i="51"/>
  <c r="E104" i="51"/>
  <c r="C104" i="51"/>
  <c r="D104" i="51" s="1"/>
  <c r="B104" i="51"/>
  <c r="AE103" i="51"/>
  <c r="AD103" i="51"/>
  <c r="AC103" i="51"/>
  <c r="Y103" i="51"/>
  <c r="X103" i="51"/>
  <c r="W103" i="51"/>
  <c r="V103" i="51"/>
  <c r="M103" i="51"/>
  <c r="U103" i="51"/>
  <c r="S103" i="51"/>
  <c r="G103" i="51"/>
  <c r="E103" i="51"/>
  <c r="C103" i="51"/>
  <c r="D103" i="51" s="1"/>
  <c r="B103" i="51"/>
  <c r="AE102" i="51"/>
  <c r="AD102" i="51"/>
  <c r="AC102" i="51"/>
  <c r="Y102" i="51"/>
  <c r="X102" i="51"/>
  <c r="W102" i="51"/>
  <c r="V102" i="51"/>
  <c r="M102" i="51"/>
  <c r="U102" i="51"/>
  <c r="S102" i="51"/>
  <c r="G102" i="51"/>
  <c r="E102" i="51"/>
  <c r="C102" i="51"/>
  <c r="D102" i="51" s="1"/>
  <c r="B102" i="51"/>
  <c r="AE101" i="51"/>
  <c r="AD101" i="51"/>
  <c r="AC101" i="51"/>
  <c r="Y101" i="51"/>
  <c r="X101" i="51"/>
  <c r="W101" i="51"/>
  <c r="V101" i="51"/>
  <c r="M101" i="51"/>
  <c r="U101" i="51"/>
  <c r="S101" i="51"/>
  <c r="G101" i="51"/>
  <c r="E101" i="51"/>
  <c r="C101" i="51"/>
  <c r="D101" i="51" s="1"/>
  <c r="B101" i="51"/>
  <c r="AE100" i="51"/>
  <c r="AD100" i="51"/>
  <c r="AC100" i="51"/>
  <c r="Y100" i="51"/>
  <c r="X100" i="51"/>
  <c r="W100" i="51"/>
  <c r="V100" i="51"/>
  <c r="M100" i="51"/>
  <c r="U100" i="51"/>
  <c r="S100" i="51"/>
  <c r="G100" i="51"/>
  <c r="E100" i="51"/>
  <c r="C100" i="51"/>
  <c r="D100" i="51" s="1"/>
  <c r="B100" i="51"/>
  <c r="AE99" i="51"/>
  <c r="AD99" i="51"/>
  <c r="AC99" i="51"/>
  <c r="Y99" i="51"/>
  <c r="X99" i="51"/>
  <c r="W99" i="51"/>
  <c r="V99" i="51"/>
  <c r="M99" i="51"/>
  <c r="U99" i="51"/>
  <c r="S99" i="51"/>
  <c r="G99" i="51"/>
  <c r="E99" i="51"/>
  <c r="C99" i="51"/>
  <c r="D99" i="51" s="1"/>
  <c r="B99" i="51"/>
  <c r="AE98" i="51"/>
  <c r="AD98" i="51"/>
  <c r="AC98" i="51"/>
  <c r="Y98" i="51"/>
  <c r="X98" i="51"/>
  <c r="W98" i="51"/>
  <c r="V98" i="51"/>
  <c r="M98" i="51"/>
  <c r="U98" i="51"/>
  <c r="S98" i="51"/>
  <c r="G98" i="51"/>
  <c r="E98" i="51"/>
  <c r="C98" i="51"/>
  <c r="D98" i="51" s="1"/>
  <c r="B98" i="51"/>
  <c r="AE96" i="51"/>
  <c r="AD96" i="51"/>
  <c r="AC96" i="51"/>
  <c r="Y96" i="51"/>
  <c r="X96" i="51"/>
  <c r="W96" i="51"/>
  <c r="V96" i="51"/>
  <c r="M96" i="51"/>
  <c r="U96" i="51"/>
  <c r="S96" i="51"/>
  <c r="G96" i="51"/>
  <c r="E96" i="51"/>
  <c r="C96" i="51"/>
  <c r="D96" i="51" s="1"/>
  <c r="B96" i="51"/>
  <c r="AE95" i="51"/>
  <c r="AD95" i="51"/>
  <c r="AC95" i="51"/>
  <c r="Y95" i="51"/>
  <c r="X95" i="51"/>
  <c r="W95" i="51"/>
  <c r="V95" i="51"/>
  <c r="M95" i="51"/>
  <c r="U95" i="51"/>
  <c r="S95" i="51"/>
  <c r="G95" i="51"/>
  <c r="E95" i="51"/>
  <c r="C95" i="51"/>
  <c r="D95" i="51" s="1"/>
  <c r="B95" i="51"/>
  <c r="AE94" i="51"/>
  <c r="AD94" i="51"/>
  <c r="AC94" i="51"/>
  <c r="Y94" i="51"/>
  <c r="X94" i="51"/>
  <c r="W94" i="51"/>
  <c r="V94" i="51"/>
  <c r="M94" i="51"/>
  <c r="U94" i="51"/>
  <c r="S94" i="51"/>
  <c r="G94" i="51"/>
  <c r="E94" i="51"/>
  <c r="C94" i="51"/>
  <c r="D94" i="51" s="1"/>
  <c r="B94" i="51"/>
  <c r="AE93" i="51"/>
  <c r="AD93" i="51"/>
  <c r="AC93" i="51"/>
  <c r="Y93" i="51"/>
  <c r="X93" i="51"/>
  <c r="W93" i="51"/>
  <c r="V93" i="51"/>
  <c r="M93" i="51"/>
  <c r="U93" i="51"/>
  <c r="S93" i="51"/>
  <c r="G93" i="51"/>
  <c r="E93" i="51"/>
  <c r="C93" i="51"/>
  <c r="D93" i="51" s="1"/>
  <c r="B93" i="51"/>
  <c r="AE92" i="51"/>
  <c r="AD92" i="51"/>
  <c r="AC92" i="51"/>
  <c r="Y92" i="51"/>
  <c r="X92" i="51"/>
  <c r="W92" i="51"/>
  <c r="V92" i="51"/>
  <c r="M92" i="51"/>
  <c r="U92" i="51"/>
  <c r="S92" i="51"/>
  <c r="G92" i="51"/>
  <c r="E92" i="51"/>
  <c r="C92" i="51"/>
  <c r="D92" i="51" s="1"/>
  <c r="B92" i="51"/>
  <c r="AE91" i="51"/>
  <c r="AD91" i="51"/>
  <c r="AC91" i="51"/>
  <c r="Y91" i="51"/>
  <c r="X91" i="51"/>
  <c r="W91" i="51"/>
  <c r="V91" i="51"/>
  <c r="M91" i="51"/>
  <c r="U91" i="51"/>
  <c r="S91" i="51"/>
  <c r="G91" i="51"/>
  <c r="E91" i="51"/>
  <c r="C91" i="51"/>
  <c r="D91" i="51" s="1"/>
  <c r="B91" i="51"/>
  <c r="AE90" i="51"/>
  <c r="AD90" i="51"/>
  <c r="AC90" i="51"/>
  <c r="Y90" i="51"/>
  <c r="X90" i="51"/>
  <c r="W90" i="51"/>
  <c r="V90" i="51"/>
  <c r="M90" i="51"/>
  <c r="U90" i="51"/>
  <c r="S90" i="51"/>
  <c r="G90" i="51"/>
  <c r="E90" i="51"/>
  <c r="C90" i="51"/>
  <c r="D90" i="51" s="1"/>
  <c r="B90" i="51"/>
  <c r="AE89" i="51"/>
  <c r="AD89" i="51"/>
  <c r="AC89" i="51"/>
  <c r="Y89" i="51"/>
  <c r="X89" i="51"/>
  <c r="W89" i="51"/>
  <c r="V89" i="51"/>
  <c r="M89" i="51"/>
  <c r="U89" i="51"/>
  <c r="S89" i="51"/>
  <c r="G89" i="51"/>
  <c r="E89" i="51"/>
  <c r="C89" i="51"/>
  <c r="D89" i="51" s="1"/>
  <c r="B89" i="51"/>
  <c r="AE88" i="51"/>
  <c r="AD88" i="51"/>
  <c r="AC88" i="51"/>
  <c r="Y88" i="51"/>
  <c r="X88" i="51"/>
  <c r="W88" i="51"/>
  <c r="V88" i="51"/>
  <c r="M88" i="51"/>
  <c r="U88" i="51"/>
  <c r="S88" i="51"/>
  <c r="G88" i="51"/>
  <c r="E88" i="51"/>
  <c r="C88" i="51"/>
  <c r="D88" i="51" s="1"/>
  <c r="B88" i="51"/>
  <c r="AE87" i="51"/>
  <c r="AD87" i="51"/>
  <c r="AC87" i="51"/>
  <c r="Y87" i="51"/>
  <c r="X87" i="51"/>
  <c r="W87" i="51"/>
  <c r="V87" i="51"/>
  <c r="M87" i="51"/>
  <c r="U87" i="51"/>
  <c r="S87" i="51"/>
  <c r="G87" i="51"/>
  <c r="E87" i="51"/>
  <c r="C87" i="51"/>
  <c r="D87" i="51" s="1"/>
  <c r="B87" i="51"/>
  <c r="AE85" i="51"/>
  <c r="AD85" i="51"/>
  <c r="AC85" i="51"/>
  <c r="Y85" i="51"/>
  <c r="X85" i="51"/>
  <c r="W85" i="51"/>
  <c r="V85" i="51"/>
  <c r="M85" i="51"/>
  <c r="U85" i="51"/>
  <c r="S85" i="51"/>
  <c r="G85" i="51"/>
  <c r="E85" i="51"/>
  <c r="C85" i="51"/>
  <c r="D85" i="51" s="1"/>
  <c r="B85" i="51"/>
  <c r="AE84" i="51"/>
  <c r="AD84" i="51"/>
  <c r="AC84" i="51"/>
  <c r="Y84" i="51"/>
  <c r="X84" i="51"/>
  <c r="W84" i="51"/>
  <c r="V84" i="51"/>
  <c r="M84" i="51"/>
  <c r="U84" i="51"/>
  <c r="S84" i="51"/>
  <c r="G84" i="51"/>
  <c r="E84" i="51"/>
  <c r="C84" i="51"/>
  <c r="D84" i="51" s="1"/>
  <c r="B84" i="51"/>
  <c r="AE83" i="51"/>
  <c r="AD83" i="51"/>
  <c r="AC83" i="51"/>
  <c r="Y83" i="51"/>
  <c r="X83" i="51"/>
  <c r="W83" i="51"/>
  <c r="V83" i="51"/>
  <c r="M83" i="51"/>
  <c r="U83" i="51"/>
  <c r="S83" i="51"/>
  <c r="G83" i="51"/>
  <c r="E83" i="51"/>
  <c r="C83" i="51"/>
  <c r="D83" i="51" s="1"/>
  <c r="B83" i="51"/>
  <c r="AE82" i="51"/>
  <c r="AD82" i="51"/>
  <c r="AC82" i="51"/>
  <c r="Y82" i="51"/>
  <c r="X82" i="51"/>
  <c r="W82" i="51"/>
  <c r="V82" i="51"/>
  <c r="M82" i="51"/>
  <c r="U82" i="51"/>
  <c r="S82" i="51"/>
  <c r="G82" i="51"/>
  <c r="E82" i="51"/>
  <c r="C82" i="51"/>
  <c r="D82" i="51" s="1"/>
  <c r="B82" i="51"/>
  <c r="AE81" i="51"/>
  <c r="AD81" i="51"/>
  <c r="AC81" i="51"/>
  <c r="Y81" i="51"/>
  <c r="X81" i="51"/>
  <c r="W81" i="51"/>
  <c r="V81" i="51"/>
  <c r="M81" i="51"/>
  <c r="U81" i="51"/>
  <c r="S81" i="51"/>
  <c r="G81" i="51"/>
  <c r="E81" i="51"/>
  <c r="C81" i="51"/>
  <c r="D81" i="51" s="1"/>
  <c r="B81" i="51"/>
  <c r="AE80" i="51"/>
  <c r="AD80" i="51"/>
  <c r="AC80" i="51"/>
  <c r="Y80" i="51"/>
  <c r="X80" i="51"/>
  <c r="W80" i="51"/>
  <c r="V80" i="51"/>
  <c r="M80" i="51"/>
  <c r="U80" i="51"/>
  <c r="S80" i="51"/>
  <c r="G80" i="51"/>
  <c r="E80" i="51"/>
  <c r="C80" i="51"/>
  <c r="D80" i="51" s="1"/>
  <c r="B80" i="51"/>
  <c r="AE79" i="51"/>
  <c r="AD79" i="51"/>
  <c r="AC79" i="51"/>
  <c r="Y79" i="51"/>
  <c r="X79" i="51"/>
  <c r="W79" i="51"/>
  <c r="V79" i="51"/>
  <c r="M79" i="51"/>
  <c r="U79" i="51"/>
  <c r="S79" i="51"/>
  <c r="G79" i="51"/>
  <c r="E79" i="51"/>
  <c r="C79" i="51"/>
  <c r="D79" i="51" s="1"/>
  <c r="B79" i="51"/>
  <c r="AE78" i="51"/>
  <c r="AD78" i="51"/>
  <c r="AC78" i="51"/>
  <c r="Y78" i="51"/>
  <c r="X78" i="51"/>
  <c r="W78" i="51"/>
  <c r="V78" i="51"/>
  <c r="M78" i="51"/>
  <c r="U78" i="51"/>
  <c r="S78" i="51"/>
  <c r="G78" i="51"/>
  <c r="E78" i="51"/>
  <c r="C78" i="51"/>
  <c r="D78" i="51" s="1"/>
  <c r="B78" i="51"/>
  <c r="AE77" i="51"/>
  <c r="AD77" i="51"/>
  <c r="AC77" i="51"/>
  <c r="Y77" i="51"/>
  <c r="X77" i="51"/>
  <c r="W77" i="51"/>
  <c r="V77" i="51"/>
  <c r="M77" i="51"/>
  <c r="U77" i="51"/>
  <c r="S77" i="51"/>
  <c r="G77" i="51"/>
  <c r="E77" i="51"/>
  <c r="C77" i="51"/>
  <c r="D77" i="51" s="1"/>
  <c r="B77" i="51"/>
  <c r="AE76" i="51"/>
  <c r="AD76" i="51"/>
  <c r="AC76" i="51"/>
  <c r="Y76" i="51"/>
  <c r="X76" i="51"/>
  <c r="W76" i="51"/>
  <c r="V76" i="51"/>
  <c r="M76" i="51"/>
  <c r="U76" i="51"/>
  <c r="S76" i="51"/>
  <c r="G76" i="51"/>
  <c r="E76" i="51"/>
  <c r="C76" i="51"/>
  <c r="D76" i="51" s="1"/>
  <c r="B76" i="51"/>
  <c r="AE74" i="51"/>
  <c r="AD74" i="51"/>
  <c r="AC74" i="51"/>
  <c r="Y74" i="51"/>
  <c r="X74" i="51"/>
  <c r="W74" i="51"/>
  <c r="V74" i="51"/>
  <c r="M74" i="51"/>
  <c r="U74" i="51"/>
  <c r="S74" i="51"/>
  <c r="G74" i="51"/>
  <c r="E74" i="51"/>
  <c r="C74" i="51"/>
  <c r="D74" i="51" s="1"/>
  <c r="B74" i="51"/>
  <c r="AE73" i="51"/>
  <c r="AD73" i="51"/>
  <c r="AC73" i="51"/>
  <c r="Y73" i="51"/>
  <c r="X73" i="51"/>
  <c r="W73" i="51"/>
  <c r="V73" i="51"/>
  <c r="M73" i="51"/>
  <c r="U73" i="51"/>
  <c r="S73" i="51"/>
  <c r="G73" i="51"/>
  <c r="E73" i="51"/>
  <c r="C73" i="51"/>
  <c r="D73" i="51" s="1"/>
  <c r="B73" i="51"/>
  <c r="AE72" i="51"/>
  <c r="AD72" i="51"/>
  <c r="AC72" i="51"/>
  <c r="Y72" i="51"/>
  <c r="X72" i="51"/>
  <c r="W72" i="51"/>
  <c r="V72" i="51"/>
  <c r="M72" i="51"/>
  <c r="U72" i="51"/>
  <c r="S72" i="51"/>
  <c r="G72" i="51"/>
  <c r="E72" i="51"/>
  <c r="C72" i="51"/>
  <c r="D72" i="51" s="1"/>
  <c r="B72" i="51"/>
  <c r="AE71" i="51"/>
  <c r="AD71" i="51"/>
  <c r="AC71" i="51"/>
  <c r="Y71" i="51"/>
  <c r="X71" i="51"/>
  <c r="W71" i="51"/>
  <c r="V71" i="51"/>
  <c r="M71" i="51"/>
  <c r="U71" i="51"/>
  <c r="S71" i="51"/>
  <c r="G71" i="51"/>
  <c r="E71" i="51"/>
  <c r="C71" i="51"/>
  <c r="D71" i="51" s="1"/>
  <c r="B71" i="51"/>
  <c r="AE70" i="51"/>
  <c r="AD70" i="51"/>
  <c r="AC70" i="51"/>
  <c r="Y70" i="51"/>
  <c r="X70" i="51"/>
  <c r="W70" i="51"/>
  <c r="V70" i="51"/>
  <c r="M70" i="51"/>
  <c r="U70" i="51"/>
  <c r="S70" i="51"/>
  <c r="G70" i="51"/>
  <c r="E70" i="51"/>
  <c r="C70" i="51"/>
  <c r="D70" i="51" s="1"/>
  <c r="B70" i="51"/>
  <c r="AE69" i="51"/>
  <c r="AD69" i="51"/>
  <c r="AC69" i="51"/>
  <c r="Y69" i="51"/>
  <c r="X69" i="51"/>
  <c r="W69" i="51"/>
  <c r="V69" i="51"/>
  <c r="M69" i="51"/>
  <c r="U69" i="51"/>
  <c r="S69" i="51"/>
  <c r="G69" i="51"/>
  <c r="E69" i="51"/>
  <c r="C69" i="51"/>
  <c r="D69" i="51" s="1"/>
  <c r="B69" i="51"/>
  <c r="AE68" i="51"/>
  <c r="AD68" i="51"/>
  <c r="AC68" i="51"/>
  <c r="Y68" i="51"/>
  <c r="X68" i="51"/>
  <c r="W68" i="51"/>
  <c r="V68" i="51"/>
  <c r="M68" i="51"/>
  <c r="U68" i="51"/>
  <c r="S68" i="51"/>
  <c r="G68" i="51"/>
  <c r="E68" i="51"/>
  <c r="C68" i="51"/>
  <c r="D68" i="51" s="1"/>
  <c r="B68" i="51"/>
  <c r="AE67" i="51"/>
  <c r="AD67" i="51"/>
  <c r="AC67" i="51"/>
  <c r="Y67" i="51"/>
  <c r="X67" i="51"/>
  <c r="W67" i="51"/>
  <c r="V67" i="51"/>
  <c r="M67" i="51"/>
  <c r="U67" i="51"/>
  <c r="S67" i="51"/>
  <c r="G67" i="51"/>
  <c r="E67" i="51"/>
  <c r="C67" i="51"/>
  <c r="D67" i="51" s="1"/>
  <c r="B67" i="51"/>
  <c r="AE66" i="51"/>
  <c r="AD66" i="51"/>
  <c r="AC66" i="51"/>
  <c r="Y66" i="51"/>
  <c r="X66" i="51"/>
  <c r="W66" i="51"/>
  <c r="V66" i="51"/>
  <c r="M66" i="51"/>
  <c r="U66" i="51"/>
  <c r="S66" i="51"/>
  <c r="G66" i="51"/>
  <c r="E66" i="51"/>
  <c r="C66" i="51"/>
  <c r="D66" i="51" s="1"/>
  <c r="B66" i="51"/>
  <c r="AE65" i="51"/>
  <c r="AD65" i="51"/>
  <c r="AC65" i="51"/>
  <c r="Y65" i="51"/>
  <c r="X65" i="51"/>
  <c r="W65" i="51"/>
  <c r="V65" i="51"/>
  <c r="M65" i="51"/>
  <c r="U65" i="51"/>
  <c r="S65" i="51"/>
  <c r="G65" i="51"/>
  <c r="E65" i="51"/>
  <c r="C65" i="51"/>
  <c r="D65" i="51" s="1"/>
  <c r="B65" i="51"/>
  <c r="AE63" i="51"/>
  <c r="AD63" i="51"/>
  <c r="AC63" i="51"/>
  <c r="Y63" i="51"/>
  <c r="X63" i="51"/>
  <c r="W63" i="51"/>
  <c r="V63" i="51"/>
  <c r="M63" i="51"/>
  <c r="U63" i="51"/>
  <c r="S63" i="51"/>
  <c r="G63" i="51"/>
  <c r="E63" i="51"/>
  <c r="C63" i="51"/>
  <c r="D63" i="51" s="1"/>
  <c r="B63" i="51"/>
  <c r="AE62" i="51"/>
  <c r="AD62" i="51"/>
  <c r="AC62" i="51"/>
  <c r="Y62" i="51"/>
  <c r="X62" i="51"/>
  <c r="W62" i="51"/>
  <c r="V62" i="51"/>
  <c r="M62" i="51"/>
  <c r="U62" i="51"/>
  <c r="S62" i="51"/>
  <c r="G62" i="51"/>
  <c r="E62" i="51"/>
  <c r="C62" i="51"/>
  <c r="D62" i="51" s="1"/>
  <c r="B62" i="51"/>
  <c r="AE61" i="51"/>
  <c r="AD61" i="51"/>
  <c r="AC61" i="51"/>
  <c r="Y61" i="51"/>
  <c r="X61" i="51"/>
  <c r="W61" i="51"/>
  <c r="V61" i="51"/>
  <c r="M61" i="51"/>
  <c r="U61" i="51"/>
  <c r="S61" i="51"/>
  <c r="G61" i="51"/>
  <c r="E61" i="51"/>
  <c r="C61" i="51"/>
  <c r="D61" i="51" s="1"/>
  <c r="B61" i="51"/>
  <c r="AE60" i="51"/>
  <c r="AD60" i="51"/>
  <c r="AC60" i="51"/>
  <c r="Y60" i="51"/>
  <c r="X60" i="51"/>
  <c r="W60" i="51"/>
  <c r="V60" i="51"/>
  <c r="M60" i="51"/>
  <c r="U60" i="51"/>
  <c r="S60" i="51"/>
  <c r="G60" i="51"/>
  <c r="E60" i="51"/>
  <c r="C60" i="51"/>
  <c r="D60" i="51" s="1"/>
  <c r="B60" i="51"/>
  <c r="AE59" i="51"/>
  <c r="AD59" i="51"/>
  <c r="AC59" i="51"/>
  <c r="Y59" i="51"/>
  <c r="X59" i="51"/>
  <c r="W59" i="51"/>
  <c r="V59" i="51"/>
  <c r="M59" i="51"/>
  <c r="U59" i="51"/>
  <c r="S59" i="51"/>
  <c r="G59" i="51"/>
  <c r="E59" i="51"/>
  <c r="C59" i="51"/>
  <c r="D59" i="51" s="1"/>
  <c r="B59" i="51"/>
  <c r="AE58" i="51"/>
  <c r="AD58" i="51"/>
  <c r="AC58" i="51"/>
  <c r="Y58" i="51"/>
  <c r="X58" i="51"/>
  <c r="W58" i="51"/>
  <c r="V58" i="51"/>
  <c r="M58" i="51"/>
  <c r="U58" i="51"/>
  <c r="S58" i="51"/>
  <c r="G58" i="51"/>
  <c r="E58" i="51"/>
  <c r="C58" i="51"/>
  <c r="D58" i="51" s="1"/>
  <c r="B58" i="51"/>
  <c r="AE57" i="51"/>
  <c r="AD57" i="51"/>
  <c r="AC57" i="51"/>
  <c r="Y57" i="51"/>
  <c r="X57" i="51"/>
  <c r="W57" i="51"/>
  <c r="V57" i="51"/>
  <c r="M57" i="51"/>
  <c r="U57" i="51"/>
  <c r="S57" i="51"/>
  <c r="G57" i="51"/>
  <c r="E57" i="51"/>
  <c r="C57" i="51"/>
  <c r="D57" i="51" s="1"/>
  <c r="B57" i="51"/>
  <c r="AE56" i="51"/>
  <c r="AD56" i="51"/>
  <c r="AC56" i="51"/>
  <c r="Y56" i="51"/>
  <c r="X56" i="51"/>
  <c r="W56" i="51"/>
  <c r="V56" i="51"/>
  <c r="M56" i="51"/>
  <c r="U56" i="51"/>
  <c r="S56" i="51"/>
  <c r="G56" i="51"/>
  <c r="E56" i="51"/>
  <c r="C56" i="51"/>
  <c r="D56" i="51" s="1"/>
  <c r="B56" i="51"/>
  <c r="AE55" i="51"/>
  <c r="AD55" i="51"/>
  <c r="AC55" i="51"/>
  <c r="Y55" i="51"/>
  <c r="X55" i="51"/>
  <c r="W55" i="51"/>
  <c r="V55" i="51"/>
  <c r="M55" i="51"/>
  <c r="U55" i="51"/>
  <c r="S55" i="51"/>
  <c r="G55" i="51"/>
  <c r="E55" i="51"/>
  <c r="C55" i="51"/>
  <c r="D55" i="51" s="1"/>
  <c r="B55" i="51"/>
  <c r="AE54" i="51"/>
  <c r="AD54" i="51"/>
  <c r="AC54" i="51"/>
  <c r="Y54" i="51"/>
  <c r="X54" i="51"/>
  <c r="W54" i="51"/>
  <c r="V54" i="51"/>
  <c r="M54" i="51"/>
  <c r="U54" i="51"/>
  <c r="S54" i="51"/>
  <c r="G54" i="51"/>
  <c r="E54" i="51"/>
  <c r="C54" i="51"/>
  <c r="D54" i="51" s="1"/>
  <c r="B54" i="51"/>
  <c r="AE39" i="51"/>
  <c r="AD39" i="51"/>
  <c r="AC39" i="51"/>
  <c r="Y39" i="51"/>
  <c r="X39" i="51"/>
  <c r="W39" i="51"/>
  <c r="V39" i="51"/>
  <c r="M39" i="51"/>
  <c r="U39" i="51"/>
  <c r="S39" i="51"/>
  <c r="G39" i="51"/>
  <c r="E39" i="51"/>
  <c r="C39" i="51"/>
  <c r="D39" i="51" s="1"/>
  <c r="AG116" i="51" l="1"/>
  <c r="AG114" i="51"/>
  <c r="AG73" i="51"/>
  <c r="AF77" i="51"/>
  <c r="AF79" i="51"/>
  <c r="AF81" i="51"/>
  <c r="AF83" i="51"/>
  <c r="AF88" i="51"/>
  <c r="AG91" i="51"/>
  <c r="AF92" i="51"/>
  <c r="AF101" i="51"/>
  <c r="AF110" i="51"/>
  <c r="AF118" i="51"/>
  <c r="AF117" i="51"/>
  <c r="AG57" i="51"/>
  <c r="AG98" i="51"/>
  <c r="AG106" i="51"/>
  <c r="AF114" i="51"/>
  <c r="AF116" i="51"/>
  <c r="AF98" i="51"/>
  <c r="AF102" i="51"/>
  <c r="AF106" i="51"/>
  <c r="AF111" i="51"/>
  <c r="AG65" i="51"/>
  <c r="AG95" i="51"/>
  <c r="AF96" i="51"/>
  <c r="AG104" i="51"/>
  <c r="AF105" i="51"/>
  <c r="AG109" i="51"/>
  <c r="AG113" i="51"/>
  <c r="AF115" i="51"/>
  <c r="AG118" i="51"/>
  <c r="AG59" i="51"/>
  <c r="AG68" i="51"/>
  <c r="AG72" i="51"/>
  <c r="AF78" i="51"/>
  <c r="AG81" i="51"/>
  <c r="AF82" i="51"/>
  <c r="AG85" i="51"/>
  <c r="AF87" i="51"/>
  <c r="AF91" i="51"/>
  <c r="AG94" i="51"/>
  <c r="AF95" i="51"/>
  <c r="AF100" i="51"/>
  <c r="AF104" i="51"/>
  <c r="AF109" i="51"/>
  <c r="AG112" i="51"/>
  <c r="AF113" i="51"/>
  <c r="AG115" i="51"/>
  <c r="AF94" i="51"/>
  <c r="AF99" i="51"/>
  <c r="AF103" i="51"/>
  <c r="AF107" i="51"/>
  <c r="AF112" i="51"/>
  <c r="AG79" i="51"/>
  <c r="AG101" i="51"/>
  <c r="AG105" i="51"/>
  <c r="AG117" i="51"/>
  <c r="AG77" i="51"/>
  <c r="AG100" i="51"/>
  <c r="AG62" i="51"/>
  <c r="AG67" i="51"/>
  <c r="AG71" i="51"/>
  <c r="AG76" i="51"/>
  <c r="AG80" i="51"/>
  <c r="AG84" i="51"/>
  <c r="AF85" i="51"/>
  <c r="AG89" i="51"/>
  <c r="AF90" i="51"/>
  <c r="AG93" i="51"/>
  <c r="AG96" i="51"/>
  <c r="AG110" i="51"/>
  <c r="AF62" i="51"/>
  <c r="AF80" i="51"/>
  <c r="AF84" i="51"/>
  <c r="AF89" i="51"/>
  <c r="AF93" i="51"/>
  <c r="AG102" i="51"/>
  <c r="AG111" i="51"/>
  <c r="AG99" i="51"/>
  <c r="AG103" i="51"/>
  <c r="AG107" i="51"/>
  <c r="AG39" i="51"/>
  <c r="AG90" i="51"/>
  <c r="AG55" i="51"/>
  <c r="AG60" i="51"/>
  <c r="AG66" i="51"/>
  <c r="AF67" i="51"/>
  <c r="AF76" i="51"/>
  <c r="AG78" i="51"/>
  <c r="AG82" i="51"/>
  <c r="AG87" i="51"/>
  <c r="AF60" i="51"/>
  <c r="AF66" i="51"/>
  <c r="AF70" i="51"/>
  <c r="AF74" i="51"/>
  <c r="AG83" i="51"/>
  <c r="AG88" i="51"/>
  <c r="AG92" i="51"/>
  <c r="AG56" i="51"/>
  <c r="AF58" i="51"/>
  <c r="AG58" i="51"/>
  <c r="AF61" i="51"/>
  <c r="AG63" i="51"/>
  <c r="AF71" i="51"/>
  <c r="AF65" i="51"/>
  <c r="AG69" i="51"/>
  <c r="AG54" i="51"/>
  <c r="AG61" i="51"/>
  <c r="AG70" i="51"/>
  <c r="AG74" i="51"/>
  <c r="AF69" i="51"/>
  <c r="AF73" i="51"/>
  <c r="AF59" i="51"/>
  <c r="AF63" i="51"/>
  <c r="AF68" i="51"/>
  <c r="AF72" i="51"/>
  <c r="AF56" i="51"/>
  <c r="AF39" i="51"/>
  <c r="AF55" i="51"/>
  <c r="AF54" i="51"/>
  <c r="AF57" i="5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H10" i="16" l="1"/>
  <c r="AI10" i="16"/>
  <c r="S9" i="51" l="1"/>
  <c r="BI27" i="60" l="1"/>
  <c r="BJ27" i="60" s="1"/>
  <c r="BK27" i="60" s="1"/>
  <c r="BL27" i="60" s="1"/>
  <c r="BM27" i="60" s="1"/>
  <c r="BN27" i="60" s="1"/>
  <c r="BO27" i="60" s="1"/>
  <c r="BP27" i="60" s="1"/>
  <c r="BQ27" i="60" s="1"/>
  <c r="BR27" i="60" s="1"/>
  <c r="BS27" i="60" s="1"/>
  <c r="BG27" i="60"/>
  <c r="C28" i="60"/>
  <c r="D254" i="60"/>
  <c r="E252" i="60" s="1"/>
  <c r="E28" i="60"/>
  <c r="G28" i="60"/>
  <c r="H28" i="60"/>
  <c r="L28" i="60" s="1"/>
  <c r="I28" i="60" l="1"/>
  <c r="AA28" i="60"/>
  <c r="Z28" i="60"/>
  <c r="D255" i="60"/>
  <c r="X28" i="60"/>
  <c r="AC28" i="60"/>
  <c r="AB28" i="60"/>
  <c r="W28" i="60"/>
  <c r="T28" i="60"/>
  <c r="AD28" i="60"/>
  <c r="V28" i="60"/>
  <c r="J28" i="60"/>
  <c r="Y28" i="60"/>
  <c r="E12" i="6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34" i="35"/>
  <c r="B47" i="35" s="1"/>
  <c r="B23" i="35"/>
  <c r="B36" i="35" s="1"/>
  <c r="D256" i="60" l="1"/>
  <c r="D257" i="60" l="1"/>
  <c r="I4" i="62"/>
  <c r="I117" i="62"/>
  <c r="F117" i="62"/>
  <c r="G117" i="62" s="1"/>
  <c r="G144" i="62" s="1"/>
  <c r="G171" i="62" s="1"/>
  <c r="G198" i="62" s="1"/>
  <c r="G225" i="62" s="1"/>
  <c r="G252" i="62" s="1"/>
  <c r="G279" i="62" s="1"/>
  <c r="G306" i="62" s="1"/>
  <c r="G333" i="62" s="1"/>
  <c r="G360" i="62" s="1"/>
  <c r="E117" i="62"/>
  <c r="C117" i="62"/>
  <c r="I116" i="62"/>
  <c r="F116" i="62"/>
  <c r="G116" i="62" s="1"/>
  <c r="G143" i="62" s="1"/>
  <c r="G170" i="62" s="1"/>
  <c r="G197" i="62" s="1"/>
  <c r="E116" i="62"/>
  <c r="C116" i="62"/>
  <c r="I115" i="62"/>
  <c r="F115" i="62"/>
  <c r="G115" i="62" s="1"/>
  <c r="G142" i="62" s="1"/>
  <c r="G169" i="62" s="1"/>
  <c r="G196" i="62" s="1"/>
  <c r="G223" i="62" s="1"/>
  <c r="G250" i="62" s="1"/>
  <c r="G277" i="62" s="1"/>
  <c r="G304" i="62" s="1"/>
  <c r="G331" i="62" s="1"/>
  <c r="G358" i="62" s="1"/>
  <c r="G385" i="62" s="1"/>
  <c r="G412" i="62" s="1"/>
  <c r="E115" i="62"/>
  <c r="C115" i="62"/>
  <c r="I114" i="62"/>
  <c r="F114" i="62"/>
  <c r="G114" i="62" s="1"/>
  <c r="G141" i="62" s="1"/>
  <c r="G168" i="62" s="1"/>
  <c r="G195" i="62" s="1"/>
  <c r="G222" i="62" s="1"/>
  <c r="G249" i="62" s="1"/>
  <c r="G276" i="62" s="1"/>
  <c r="G303" i="62" s="1"/>
  <c r="G330" i="62" s="1"/>
  <c r="G357" i="62" s="1"/>
  <c r="G384" i="62" s="1"/>
  <c r="G411" i="62" s="1"/>
  <c r="E114" i="62"/>
  <c r="C114" i="62"/>
  <c r="I113" i="62"/>
  <c r="F113" i="62"/>
  <c r="G113" i="62" s="1"/>
  <c r="G140" i="62" s="1"/>
  <c r="G167" i="62" s="1"/>
  <c r="G194" i="62" s="1"/>
  <c r="G221" i="62" s="1"/>
  <c r="G248" i="62" s="1"/>
  <c r="G275" i="62" s="1"/>
  <c r="G302" i="62" s="1"/>
  <c r="G329" i="62" s="1"/>
  <c r="G356" i="62" s="1"/>
  <c r="G383" i="62" s="1"/>
  <c r="G410" i="62" s="1"/>
  <c r="E113" i="62"/>
  <c r="C113" i="62"/>
  <c r="I112" i="62"/>
  <c r="F112" i="62"/>
  <c r="G112" i="62" s="1"/>
  <c r="G139" i="62" s="1"/>
  <c r="G166" i="62" s="1"/>
  <c r="G193" i="62" s="1"/>
  <c r="G220" i="62" s="1"/>
  <c r="G247" i="62" s="1"/>
  <c r="G274" i="62" s="1"/>
  <c r="G301" i="62" s="1"/>
  <c r="G328" i="62" s="1"/>
  <c r="G355" i="62" s="1"/>
  <c r="G382" i="62" s="1"/>
  <c r="G409" i="62" s="1"/>
  <c r="E112" i="62"/>
  <c r="C112" i="62"/>
  <c r="I111" i="62"/>
  <c r="F111" i="62"/>
  <c r="G111" i="62" s="1"/>
  <c r="G138" i="62" s="1"/>
  <c r="G165" i="62" s="1"/>
  <c r="G192" i="62" s="1"/>
  <c r="G219" i="62" s="1"/>
  <c r="G246" i="62" s="1"/>
  <c r="G273" i="62" s="1"/>
  <c r="G300" i="62" s="1"/>
  <c r="G327" i="62" s="1"/>
  <c r="G354" i="62" s="1"/>
  <c r="G381" i="62" s="1"/>
  <c r="G408" i="62" s="1"/>
  <c r="E111" i="62"/>
  <c r="C111" i="62"/>
  <c r="I110" i="62"/>
  <c r="F110" i="62"/>
  <c r="G110" i="62" s="1"/>
  <c r="G137" i="62" s="1"/>
  <c r="G164" i="62" s="1"/>
  <c r="G191" i="62" s="1"/>
  <c r="G218" i="62" s="1"/>
  <c r="G245" i="62" s="1"/>
  <c r="G272" i="62" s="1"/>
  <c r="G299" i="62" s="1"/>
  <c r="G326" i="62" s="1"/>
  <c r="G353" i="62" s="1"/>
  <c r="G380" i="62" s="1"/>
  <c r="G407" i="62" s="1"/>
  <c r="E110" i="62"/>
  <c r="C110" i="62"/>
  <c r="I109" i="62"/>
  <c r="F109" i="62"/>
  <c r="G109" i="62" s="1"/>
  <c r="G136" i="62" s="1"/>
  <c r="G163" i="62" s="1"/>
  <c r="G190" i="62" s="1"/>
  <c r="G217" i="62" s="1"/>
  <c r="G244" i="62" s="1"/>
  <c r="G271" i="62" s="1"/>
  <c r="G298" i="62" s="1"/>
  <c r="G325" i="62" s="1"/>
  <c r="G352" i="62" s="1"/>
  <c r="G379" i="62" s="1"/>
  <c r="G406" i="62" s="1"/>
  <c r="E109" i="62"/>
  <c r="C109" i="62"/>
  <c r="I108" i="62"/>
  <c r="F108" i="62"/>
  <c r="G108" i="62" s="1"/>
  <c r="G135" i="62" s="1"/>
  <c r="G162" i="62" s="1"/>
  <c r="G189" i="62" s="1"/>
  <c r="G216" i="62" s="1"/>
  <c r="G243" i="62" s="1"/>
  <c r="G270" i="62" s="1"/>
  <c r="G297" i="62" s="1"/>
  <c r="G324" i="62" s="1"/>
  <c r="G351" i="62" s="1"/>
  <c r="G378" i="62" s="1"/>
  <c r="G405" i="62" s="1"/>
  <c r="E108" i="62"/>
  <c r="C108" i="62"/>
  <c r="I107" i="62"/>
  <c r="F107" i="62"/>
  <c r="G107" i="62" s="1"/>
  <c r="G134" i="62" s="1"/>
  <c r="G161" i="62" s="1"/>
  <c r="G188" i="62" s="1"/>
  <c r="G215" i="62" s="1"/>
  <c r="G242" i="62" s="1"/>
  <c r="G269" i="62" s="1"/>
  <c r="G296" i="62" s="1"/>
  <c r="G323" i="62" s="1"/>
  <c r="G350" i="62" s="1"/>
  <c r="G377" i="62" s="1"/>
  <c r="G404" i="62" s="1"/>
  <c r="E107" i="62"/>
  <c r="C107" i="62"/>
  <c r="I106" i="62"/>
  <c r="F106" i="62"/>
  <c r="G106" i="62" s="1"/>
  <c r="G133" i="62" s="1"/>
  <c r="G160" i="62" s="1"/>
  <c r="G187" i="62" s="1"/>
  <c r="G214" i="62" s="1"/>
  <c r="G241" i="62" s="1"/>
  <c r="G268" i="62" s="1"/>
  <c r="G295" i="62" s="1"/>
  <c r="G322" i="62" s="1"/>
  <c r="G349" i="62" s="1"/>
  <c r="G376" i="62" s="1"/>
  <c r="G403" i="62" s="1"/>
  <c r="E106" i="62"/>
  <c r="C106" i="62"/>
  <c r="I105" i="62"/>
  <c r="F105" i="62"/>
  <c r="G105" i="62" s="1"/>
  <c r="G132" i="62" s="1"/>
  <c r="G159" i="62" s="1"/>
  <c r="G186" i="62" s="1"/>
  <c r="G213" i="62" s="1"/>
  <c r="G240" i="62" s="1"/>
  <c r="G267" i="62" s="1"/>
  <c r="G294" i="62" s="1"/>
  <c r="G321" i="62" s="1"/>
  <c r="G348" i="62" s="1"/>
  <c r="G375" i="62" s="1"/>
  <c r="G402" i="62" s="1"/>
  <c r="E105" i="62"/>
  <c r="C105" i="62"/>
  <c r="I104" i="62"/>
  <c r="F104" i="62"/>
  <c r="G104" i="62" s="1"/>
  <c r="G131" i="62" s="1"/>
  <c r="G158" i="62" s="1"/>
  <c r="G185" i="62" s="1"/>
  <c r="G212" i="62" s="1"/>
  <c r="G239" i="62" s="1"/>
  <c r="G266" i="62" s="1"/>
  <c r="G293" i="62" s="1"/>
  <c r="G320" i="62" s="1"/>
  <c r="G347" i="62" s="1"/>
  <c r="G374" i="62" s="1"/>
  <c r="G401" i="62" s="1"/>
  <c r="E104" i="62"/>
  <c r="C104" i="62"/>
  <c r="I103" i="62"/>
  <c r="F103" i="62"/>
  <c r="G103" i="62" s="1"/>
  <c r="G130" i="62" s="1"/>
  <c r="G157" i="62" s="1"/>
  <c r="G184" i="62" s="1"/>
  <c r="G211" i="62" s="1"/>
  <c r="G238" i="62" s="1"/>
  <c r="G265" i="62" s="1"/>
  <c r="G292" i="62" s="1"/>
  <c r="G319" i="62" s="1"/>
  <c r="G346" i="62" s="1"/>
  <c r="G373" i="62" s="1"/>
  <c r="G400" i="62" s="1"/>
  <c r="E103" i="62"/>
  <c r="C103" i="62"/>
  <c r="I90" i="62"/>
  <c r="N90" i="62" s="1"/>
  <c r="F90" i="62"/>
  <c r="G90" i="62" s="1"/>
  <c r="E90" i="62"/>
  <c r="C90" i="62"/>
  <c r="I89" i="62"/>
  <c r="N89" i="62" s="1"/>
  <c r="F89" i="62"/>
  <c r="G89" i="62" s="1"/>
  <c r="E89" i="62"/>
  <c r="C89" i="62"/>
  <c r="I88" i="62"/>
  <c r="N88" i="62" s="1"/>
  <c r="F88" i="62"/>
  <c r="G88" i="62" s="1"/>
  <c r="E88" i="62"/>
  <c r="C88" i="62"/>
  <c r="I87" i="62"/>
  <c r="N87" i="62" s="1"/>
  <c r="F87" i="62"/>
  <c r="G87" i="62" s="1"/>
  <c r="E87" i="62"/>
  <c r="C87" i="62"/>
  <c r="I86" i="62"/>
  <c r="N86" i="62" s="1"/>
  <c r="F86" i="62"/>
  <c r="G86" i="62" s="1"/>
  <c r="E86" i="62"/>
  <c r="C86" i="62"/>
  <c r="I85" i="62"/>
  <c r="N85" i="62" s="1"/>
  <c r="F85" i="62"/>
  <c r="G85" i="62" s="1"/>
  <c r="E85" i="62"/>
  <c r="C85" i="62"/>
  <c r="I84" i="62"/>
  <c r="N84" i="62" s="1"/>
  <c r="F84" i="62"/>
  <c r="G84" i="62" s="1"/>
  <c r="E84" i="62"/>
  <c r="C84" i="62"/>
  <c r="I83" i="62"/>
  <c r="N83" i="62" s="1"/>
  <c r="F83" i="62"/>
  <c r="G83" i="62" s="1"/>
  <c r="E83" i="62"/>
  <c r="C83" i="62"/>
  <c r="I82" i="62"/>
  <c r="N82" i="62" s="1"/>
  <c r="F82" i="62"/>
  <c r="G82" i="62" s="1"/>
  <c r="E82" i="62"/>
  <c r="C82" i="62"/>
  <c r="I81" i="62"/>
  <c r="N81" i="62" s="1"/>
  <c r="F81" i="62"/>
  <c r="G81" i="62" s="1"/>
  <c r="E81" i="62"/>
  <c r="C81" i="62"/>
  <c r="I80" i="62"/>
  <c r="N80" i="62" s="1"/>
  <c r="F80" i="62"/>
  <c r="G80" i="62" s="1"/>
  <c r="E80" i="62"/>
  <c r="C80" i="62"/>
  <c r="I79" i="62"/>
  <c r="N79" i="62" s="1"/>
  <c r="F79" i="62"/>
  <c r="G79" i="62" s="1"/>
  <c r="E79" i="62"/>
  <c r="C79" i="62"/>
  <c r="I78" i="62"/>
  <c r="N78" i="62" s="1"/>
  <c r="F78" i="62"/>
  <c r="G78" i="62" s="1"/>
  <c r="E78" i="62"/>
  <c r="C78" i="62"/>
  <c r="I77" i="62"/>
  <c r="N77" i="62" s="1"/>
  <c r="F77" i="62"/>
  <c r="G77" i="62" s="1"/>
  <c r="E77" i="62"/>
  <c r="C77" i="62"/>
  <c r="I76" i="62"/>
  <c r="N76" i="62" s="1"/>
  <c r="F76" i="62"/>
  <c r="G76" i="62" s="1"/>
  <c r="E76" i="62"/>
  <c r="C76" i="62"/>
  <c r="I75" i="62"/>
  <c r="N75" i="62" s="1"/>
  <c r="F75" i="62"/>
  <c r="G75" i="62" s="1"/>
  <c r="E75" i="62"/>
  <c r="C75" i="62"/>
  <c r="I74" i="62"/>
  <c r="N74" i="62" s="1"/>
  <c r="F74" i="62"/>
  <c r="G74" i="62" s="1"/>
  <c r="E74" i="62"/>
  <c r="C74" i="62"/>
  <c r="I73" i="62"/>
  <c r="N73" i="62" s="1"/>
  <c r="F73" i="62"/>
  <c r="G73" i="62" s="1"/>
  <c r="E73" i="62"/>
  <c r="C73" i="62"/>
  <c r="I63" i="62"/>
  <c r="N63" i="62" s="1"/>
  <c r="F63" i="62"/>
  <c r="G63" i="62" s="1"/>
  <c r="E63" i="62"/>
  <c r="C63" i="62"/>
  <c r="I62" i="62"/>
  <c r="N62" i="62" s="1"/>
  <c r="F62" i="62"/>
  <c r="G62" i="62" s="1"/>
  <c r="E62" i="62"/>
  <c r="C62" i="62"/>
  <c r="I61" i="62"/>
  <c r="N61" i="62" s="1"/>
  <c r="F61" i="62"/>
  <c r="G61" i="62" s="1"/>
  <c r="E61" i="62"/>
  <c r="C61" i="62"/>
  <c r="I60" i="62"/>
  <c r="N60" i="62" s="1"/>
  <c r="F60" i="62"/>
  <c r="G60" i="62" s="1"/>
  <c r="E60" i="62"/>
  <c r="C60" i="62"/>
  <c r="I59" i="62"/>
  <c r="N59" i="62" s="1"/>
  <c r="F59" i="62"/>
  <c r="G59" i="62" s="1"/>
  <c r="E59" i="62"/>
  <c r="C59" i="62"/>
  <c r="I58" i="62"/>
  <c r="N58" i="62" s="1"/>
  <c r="F58" i="62"/>
  <c r="G58" i="62" s="1"/>
  <c r="E58" i="62"/>
  <c r="C58" i="62"/>
  <c r="I57" i="62"/>
  <c r="N57" i="62" s="1"/>
  <c r="F57" i="62"/>
  <c r="G57" i="62" s="1"/>
  <c r="E57" i="62"/>
  <c r="C57" i="62"/>
  <c r="I56" i="62"/>
  <c r="N56" i="62" s="1"/>
  <c r="F56" i="62"/>
  <c r="G56" i="62" s="1"/>
  <c r="E56" i="62"/>
  <c r="C56" i="62"/>
  <c r="I55" i="62"/>
  <c r="N55" i="62" s="1"/>
  <c r="F55" i="62"/>
  <c r="G55" i="62" s="1"/>
  <c r="E55" i="62"/>
  <c r="C55" i="62"/>
  <c r="I54" i="62"/>
  <c r="N54" i="62" s="1"/>
  <c r="F54" i="62"/>
  <c r="G54" i="62" s="1"/>
  <c r="E54" i="62"/>
  <c r="C54" i="62"/>
  <c r="I53" i="62"/>
  <c r="N53" i="62" s="1"/>
  <c r="F53" i="62"/>
  <c r="G53" i="62" s="1"/>
  <c r="E53" i="62"/>
  <c r="C53" i="62"/>
  <c r="I52" i="62"/>
  <c r="N52" i="62" s="1"/>
  <c r="F52" i="62"/>
  <c r="G52" i="62" s="1"/>
  <c r="E52" i="62"/>
  <c r="C52" i="62"/>
  <c r="I51" i="62"/>
  <c r="N51" i="62" s="1"/>
  <c r="F51" i="62"/>
  <c r="G51" i="62" s="1"/>
  <c r="E51" i="62"/>
  <c r="C51" i="62"/>
  <c r="I50" i="62"/>
  <c r="N50" i="62" s="1"/>
  <c r="F50" i="62"/>
  <c r="G50" i="62" s="1"/>
  <c r="E50" i="62"/>
  <c r="C50" i="62"/>
  <c r="I49" i="62"/>
  <c r="N49" i="62" s="1"/>
  <c r="F49" i="62"/>
  <c r="G49" i="62" s="1"/>
  <c r="E49" i="62"/>
  <c r="C49" i="62"/>
  <c r="I48" i="62"/>
  <c r="N48" i="62" s="1"/>
  <c r="F48" i="62"/>
  <c r="G48" i="62" s="1"/>
  <c r="E48" i="62"/>
  <c r="C48" i="62"/>
  <c r="I47" i="62"/>
  <c r="N47" i="62" s="1"/>
  <c r="F47" i="62"/>
  <c r="G47" i="62" s="1"/>
  <c r="E47" i="62"/>
  <c r="C47" i="62"/>
  <c r="I46" i="62"/>
  <c r="N46" i="62" s="1"/>
  <c r="F46" i="62"/>
  <c r="G46" i="62" s="1"/>
  <c r="E46" i="62"/>
  <c r="C46" i="62"/>
  <c r="I45" i="62"/>
  <c r="N45" i="62" s="1"/>
  <c r="F45" i="62"/>
  <c r="G45" i="62" s="1"/>
  <c r="E45" i="62"/>
  <c r="C45" i="62"/>
  <c r="I44" i="62"/>
  <c r="N44" i="62" s="1"/>
  <c r="F44" i="62"/>
  <c r="G44" i="62" s="1"/>
  <c r="E44" i="62"/>
  <c r="C44" i="62"/>
  <c r="I43" i="62"/>
  <c r="N43" i="62" s="1"/>
  <c r="F43" i="62"/>
  <c r="G43" i="62" s="1"/>
  <c r="E43" i="62"/>
  <c r="C43" i="62"/>
  <c r="I13" i="62"/>
  <c r="F13" i="62"/>
  <c r="G13" i="62" s="1"/>
  <c r="E13" i="62"/>
  <c r="C13" i="62"/>
  <c r="D389" i="62"/>
  <c r="D362" i="62"/>
  <c r="D335" i="62"/>
  <c r="D308" i="62"/>
  <c r="D281" i="62"/>
  <c r="D254" i="62"/>
  <c r="D227" i="62"/>
  <c r="D200" i="62"/>
  <c r="D146" i="62"/>
  <c r="D119" i="62"/>
  <c r="D92" i="62"/>
  <c r="D65" i="62"/>
  <c r="D38" i="62"/>
  <c r="D11" i="62"/>
  <c r="AB43" i="62" l="1"/>
  <c r="AA43" i="62"/>
  <c r="AB45" i="62"/>
  <c r="AA45" i="62"/>
  <c r="AB47" i="62"/>
  <c r="AA47" i="62"/>
  <c r="J49" i="62"/>
  <c r="AB49" i="62"/>
  <c r="AA49" i="62"/>
  <c r="AB51" i="62"/>
  <c r="AA51" i="62"/>
  <c r="AB53" i="62"/>
  <c r="AA53" i="62"/>
  <c r="AB55" i="62"/>
  <c r="AA55" i="62"/>
  <c r="V57" i="62"/>
  <c r="AB57" i="62"/>
  <c r="AA57" i="62"/>
  <c r="AB59" i="62"/>
  <c r="AA59" i="62"/>
  <c r="AB61" i="62"/>
  <c r="AA61" i="62"/>
  <c r="AB63" i="62"/>
  <c r="AA63" i="62"/>
  <c r="W74" i="62"/>
  <c r="AB74" i="62"/>
  <c r="AA74" i="62"/>
  <c r="AB76" i="62"/>
  <c r="AA76" i="62"/>
  <c r="AD78" i="62"/>
  <c r="AB78" i="62"/>
  <c r="AA78" i="62"/>
  <c r="W80" i="62"/>
  <c r="AB80" i="62"/>
  <c r="AA80" i="62"/>
  <c r="W82" i="62"/>
  <c r="AB82" i="62"/>
  <c r="AA82" i="62"/>
  <c r="AB84" i="62"/>
  <c r="AA84" i="62"/>
  <c r="AB86" i="62"/>
  <c r="AA86" i="62"/>
  <c r="W88" i="62"/>
  <c r="AB88" i="62"/>
  <c r="AA88" i="62"/>
  <c r="W90" i="62"/>
  <c r="AB90" i="62"/>
  <c r="AA90" i="62"/>
  <c r="Z104" i="62"/>
  <c r="AB104" i="62"/>
  <c r="AA104" i="62"/>
  <c r="AB106" i="62"/>
  <c r="AA106" i="62"/>
  <c r="V108" i="62"/>
  <c r="AB108" i="62"/>
  <c r="AA108" i="62"/>
  <c r="X110" i="62"/>
  <c r="AB110" i="62"/>
  <c r="AA110" i="62"/>
  <c r="Z112" i="62"/>
  <c r="AB112" i="62"/>
  <c r="AA112" i="62"/>
  <c r="AB114" i="62"/>
  <c r="AA114" i="62"/>
  <c r="AC116" i="62"/>
  <c r="AB116" i="62"/>
  <c r="AA116" i="62"/>
  <c r="AB13" i="62"/>
  <c r="AA13" i="62"/>
  <c r="AB44" i="62"/>
  <c r="AA44" i="62"/>
  <c r="AB46" i="62"/>
  <c r="AA46" i="62"/>
  <c r="AB48" i="62"/>
  <c r="AA48" i="62"/>
  <c r="AB50" i="62"/>
  <c r="AA50" i="62"/>
  <c r="AB52" i="62"/>
  <c r="AA52" i="62"/>
  <c r="AB54" i="62"/>
  <c r="AA54" i="62"/>
  <c r="AB56" i="62"/>
  <c r="AA56" i="62"/>
  <c r="AB58" i="62"/>
  <c r="AA58" i="62"/>
  <c r="AB60" i="62"/>
  <c r="AA60" i="62"/>
  <c r="AB62" i="62"/>
  <c r="AA62" i="62"/>
  <c r="H73" i="62"/>
  <c r="AE73" i="62" s="1"/>
  <c r="AB73" i="62"/>
  <c r="AA73" i="62"/>
  <c r="X75" i="62"/>
  <c r="AB75" i="62"/>
  <c r="AA75" i="62"/>
  <c r="AB77" i="62"/>
  <c r="AA77" i="62"/>
  <c r="AB79" i="62"/>
  <c r="AA79" i="62"/>
  <c r="V81" i="62"/>
  <c r="AB81" i="62"/>
  <c r="AA81" i="62"/>
  <c r="X83" i="62"/>
  <c r="AB83" i="62"/>
  <c r="AA83" i="62"/>
  <c r="AB85" i="62"/>
  <c r="AA85" i="62"/>
  <c r="J87" i="62"/>
  <c r="AB87" i="62"/>
  <c r="AA87" i="62"/>
  <c r="AB89" i="62"/>
  <c r="AA89" i="62"/>
  <c r="N103" i="62"/>
  <c r="AB103" i="62"/>
  <c r="AA103" i="62"/>
  <c r="N105" i="62"/>
  <c r="AD105" i="62" s="1"/>
  <c r="AB105" i="62"/>
  <c r="AA105" i="62"/>
  <c r="W107" i="62"/>
  <c r="AB107" i="62"/>
  <c r="AA107" i="62"/>
  <c r="AB109" i="62"/>
  <c r="AA109" i="62"/>
  <c r="W111" i="62"/>
  <c r="AB111" i="62"/>
  <c r="AA111" i="62"/>
  <c r="W113" i="62"/>
  <c r="AB113" i="62"/>
  <c r="AA113" i="62"/>
  <c r="N115" i="62"/>
  <c r="AD115" i="62" s="1"/>
  <c r="AB115" i="62"/>
  <c r="AA115" i="62"/>
  <c r="AB117" i="62"/>
  <c r="AA117" i="62"/>
  <c r="G387" i="62"/>
  <c r="G414" i="62" s="1"/>
  <c r="G224" i="62"/>
  <c r="D258" i="60"/>
  <c r="H104" i="62"/>
  <c r="AE104" i="62" s="1"/>
  <c r="W57" i="62"/>
  <c r="H57" i="62"/>
  <c r="AE57" i="62" s="1"/>
  <c r="V106" i="62"/>
  <c r="J57" i="62"/>
  <c r="Z45" i="62"/>
  <c r="L88" i="62"/>
  <c r="J116" i="62"/>
  <c r="J45" i="62"/>
  <c r="AC103" i="62"/>
  <c r="L80" i="62"/>
  <c r="J106" i="62"/>
  <c r="V116" i="62"/>
  <c r="AD84" i="62"/>
  <c r="W104" i="62"/>
  <c r="L107" i="62"/>
  <c r="J61" i="62"/>
  <c r="AD76" i="62"/>
  <c r="V49" i="62"/>
  <c r="Z53" i="62"/>
  <c r="AC89" i="62"/>
  <c r="H89" i="62"/>
  <c r="AE89" i="62" s="1"/>
  <c r="J89" i="62"/>
  <c r="J114" i="62"/>
  <c r="H49" i="62"/>
  <c r="AE49" i="62" s="1"/>
  <c r="W49" i="62"/>
  <c r="V89" i="62"/>
  <c r="V110" i="62"/>
  <c r="W115" i="62"/>
  <c r="L115" i="62"/>
  <c r="AC112" i="62"/>
  <c r="J112" i="62"/>
  <c r="X112" i="62"/>
  <c r="J53" i="62"/>
  <c r="Z61" i="62"/>
  <c r="Z73" i="62"/>
  <c r="AC81" i="62"/>
  <c r="J81" i="62"/>
  <c r="H81" i="62"/>
  <c r="AE81" i="62" s="1"/>
  <c r="AC108" i="62"/>
  <c r="W108" i="62"/>
  <c r="H108" i="62"/>
  <c r="AE108" i="62" s="1"/>
  <c r="J108" i="62"/>
  <c r="L112" i="62"/>
  <c r="AE364" i="62"/>
  <c r="V77" i="62"/>
  <c r="Z79" i="62"/>
  <c r="H79" i="62"/>
  <c r="AE79" i="62" s="1"/>
  <c r="I173" i="62"/>
  <c r="J79" i="62"/>
  <c r="Z48" i="62"/>
  <c r="Z56" i="62"/>
  <c r="V85" i="62"/>
  <c r="Z87" i="62"/>
  <c r="H87" i="62"/>
  <c r="AE87" i="62" s="1"/>
  <c r="AC104" i="62"/>
  <c r="V104" i="62"/>
  <c r="J104" i="62"/>
  <c r="I119" i="62"/>
  <c r="Z13" i="62"/>
  <c r="AC45" i="62"/>
  <c r="W45" i="62"/>
  <c r="H45" i="62"/>
  <c r="AE45" i="62" s="1"/>
  <c r="V45" i="62"/>
  <c r="AC53" i="62"/>
  <c r="W53" i="62"/>
  <c r="H53" i="62"/>
  <c r="AE53" i="62" s="1"/>
  <c r="V53" i="62"/>
  <c r="AC61" i="62"/>
  <c r="W61" i="62"/>
  <c r="H61" i="62"/>
  <c r="AE61" i="62" s="1"/>
  <c r="V61" i="62"/>
  <c r="AC73" i="62"/>
  <c r="V73" i="62"/>
  <c r="J73" i="62"/>
  <c r="AC49" i="62"/>
  <c r="Z49" i="62"/>
  <c r="AC57" i="62"/>
  <c r="Z57" i="62"/>
  <c r="Z81" i="62"/>
  <c r="Z89" i="62"/>
  <c r="H106" i="62"/>
  <c r="AE106" i="62" s="1"/>
  <c r="Z108" i="62"/>
  <c r="H112" i="62"/>
  <c r="AE112" i="62" s="1"/>
  <c r="V112" i="62"/>
  <c r="H114" i="62"/>
  <c r="AE114" i="62" s="1"/>
  <c r="Z114" i="62"/>
  <c r="AC115" i="62"/>
  <c r="H116" i="62"/>
  <c r="AE116" i="62" s="1"/>
  <c r="W116" i="62"/>
  <c r="AE175" i="62"/>
  <c r="AD310" i="62"/>
  <c r="Z44" i="62"/>
  <c r="Z52" i="62"/>
  <c r="Z60" i="62"/>
  <c r="Z106" i="62"/>
  <c r="W112" i="62"/>
  <c r="Z116" i="62"/>
  <c r="I362" i="62"/>
  <c r="V43" i="62"/>
  <c r="W46" i="62"/>
  <c r="V47" i="62"/>
  <c r="W50" i="62"/>
  <c r="V51" i="62"/>
  <c r="W54" i="62"/>
  <c r="V55" i="62"/>
  <c r="W58" i="62"/>
  <c r="V59" i="62"/>
  <c r="W62" i="62"/>
  <c r="V63" i="62"/>
  <c r="Z75" i="62"/>
  <c r="J75" i="62"/>
  <c r="H75" i="62"/>
  <c r="AE75" i="62" s="1"/>
  <c r="H83" i="62"/>
  <c r="AE83" i="62" s="1"/>
  <c r="Z83" i="62"/>
  <c r="J83" i="62"/>
  <c r="AC117" i="62"/>
  <c r="L117" i="62"/>
  <c r="W117" i="62"/>
  <c r="AD229" i="62"/>
  <c r="H43" i="62"/>
  <c r="AE43" i="62" s="1"/>
  <c r="H47" i="62"/>
  <c r="AE47" i="62" s="1"/>
  <c r="H51" i="62"/>
  <c r="AE51" i="62" s="1"/>
  <c r="H55" i="62"/>
  <c r="AE55" i="62" s="1"/>
  <c r="H59" i="62"/>
  <c r="AE59" i="62" s="1"/>
  <c r="H63" i="62"/>
  <c r="AE63" i="62" s="1"/>
  <c r="V75" i="62"/>
  <c r="AC77" i="62"/>
  <c r="Z77" i="62"/>
  <c r="J77" i="62"/>
  <c r="H77" i="62"/>
  <c r="AE77" i="62" s="1"/>
  <c r="AC78" i="62"/>
  <c r="V83" i="62"/>
  <c r="AC85" i="62"/>
  <c r="H85" i="62"/>
  <c r="AE85" i="62" s="1"/>
  <c r="Z85" i="62"/>
  <c r="J85" i="62"/>
  <c r="AC86" i="62"/>
  <c r="AC105" i="62"/>
  <c r="N117" i="62"/>
  <c r="AD117" i="62" s="1"/>
  <c r="X43" i="62"/>
  <c r="X47" i="62"/>
  <c r="X51" i="62"/>
  <c r="X55" i="62"/>
  <c r="X59" i="62"/>
  <c r="X63" i="62"/>
  <c r="L109" i="62"/>
  <c r="AE148" i="62"/>
  <c r="J43" i="62"/>
  <c r="Z43" i="62"/>
  <c r="L45" i="62"/>
  <c r="X45" i="62"/>
  <c r="L46" i="62"/>
  <c r="J47" i="62"/>
  <c r="Z47" i="62"/>
  <c r="L49" i="62"/>
  <c r="X49" i="62"/>
  <c r="L50" i="62"/>
  <c r="J51" i="62"/>
  <c r="Z51" i="62"/>
  <c r="L53" i="62"/>
  <c r="X53" i="62"/>
  <c r="L54" i="62"/>
  <c r="J55" i="62"/>
  <c r="Z55" i="62"/>
  <c r="L57" i="62"/>
  <c r="X57" i="62"/>
  <c r="L58" i="62"/>
  <c r="J59" i="62"/>
  <c r="Z59" i="62"/>
  <c r="L61" i="62"/>
  <c r="X61" i="62"/>
  <c r="L62" i="62"/>
  <c r="J63" i="62"/>
  <c r="Z63" i="62"/>
  <c r="W76" i="62"/>
  <c r="AC76" i="62"/>
  <c r="L76" i="62"/>
  <c r="X77" i="62"/>
  <c r="AC84" i="62"/>
  <c r="L84" i="62"/>
  <c r="W84" i="62"/>
  <c r="X85" i="62"/>
  <c r="W109" i="62"/>
  <c r="H110" i="62"/>
  <c r="AE110" i="62" s="1"/>
  <c r="Z110" i="62"/>
  <c r="J110" i="62"/>
  <c r="AE121" i="62"/>
  <c r="AD283" i="62"/>
  <c r="V79" i="62"/>
  <c r="X81" i="62"/>
  <c r="X87" i="62"/>
  <c r="X106" i="62"/>
  <c r="L108" i="62"/>
  <c r="X108" i="62"/>
  <c r="X114" i="62"/>
  <c r="X73" i="62"/>
  <c r="X79" i="62"/>
  <c r="V87" i="62"/>
  <c r="X89" i="62"/>
  <c r="L104" i="62"/>
  <c r="X104" i="62"/>
  <c r="V114" i="62"/>
  <c r="L116" i="62"/>
  <c r="X116" i="62"/>
  <c r="L13" i="62"/>
  <c r="W13" i="62"/>
  <c r="L44" i="62"/>
  <c r="W44" i="62"/>
  <c r="AD46" i="62"/>
  <c r="Y46" i="62"/>
  <c r="AC46" i="62"/>
  <c r="L48" i="62"/>
  <c r="W48" i="62"/>
  <c r="AD50" i="62"/>
  <c r="Y50" i="62"/>
  <c r="AC50" i="62"/>
  <c r="L52" i="62"/>
  <c r="W52" i="62"/>
  <c r="AD54" i="62"/>
  <c r="Y54" i="62"/>
  <c r="AC54" i="62"/>
  <c r="L56" i="62"/>
  <c r="W56" i="62"/>
  <c r="AD58" i="62"/>
  <c r="Y58" i="62"/>
  <c r="AC58" i="62"/>
  <c r="L60" i="62"/>
  <c r="W60" i="62"/>
  <c r="AD62" i="62"/>
  <c r="Y62" i="62"/>
  <c r="AC62" i="62"/>
  <c r="AD74" i="62"/>
  <c r="AC74" i="62"/>
  <c r="X78" i="62"/>
  <c r="V78" i="62"/>
  <c r="H78" i="62"/>
  <c r="AE78" i="62" s="1"/>
  <c r="Z78" i="62"/>
  <c r="J78" i="62"/>
  <c r="Y78" i="62"/>
  <c r="AD82" i="62"/>
  <c r="AC82" i="62"/>
  <c r="X86" i="62"/>
  <c r="V86" i="62"/>
  <c r="H86" i="62"/>
  <c r="AE86" i="62" s="1"/>
  <c r="Z86" i="62"/>
  <c r="J86" i="62"/>
  <c r="Y86" i="62"/>
  <c r="AD90" i="62"/>
  <c r="AC90" i="62"/>
  <c r="Z103" i="62"/>
  <c r="J103" i="62"/>
  <c r="X103" i="62"/>
  <c r="V103" i="62"/>
  <c r="H103" i="62"/>
  <c r="AE103" i="62" s="1"/>
  <c r="Y103" i="62"/>
  <c r="X105" i="62"/>
  <c r="V105" i="62"/>
  <c r="H105" i="62"/>
  <c r="AE105" i="62" s="1"/>
  <c r="Z105" i="62"/>
  <c r="J105" i="62"/>
  <c r="Y105" i="62"/>
  <c r="N111" i="62"/>
  <c r="AD111" i="62" s="1"/>
  <c r="AC111" i="62"/>
  <c r="N113" i="62"/>
  <c r="AD113" i="62" s="1"/>
  <c r="AC113" i="62"/>
  <c r="AE202" i="62"/>
  <c r="I92" i="62"/>
  <c r="H13" i="62"/>
  <c r="AE13" i="62" s="1"/>
  <c r="V13" i="62"/>
  <c r="X13" i="62"/>
  <c r="AD43" i="62"/>
  <c r="Y43" i="62"/>
  <c r="AC43" i="62"/>
  <c r="H44" i="62"/>
  <c r="AE44" i="62" s="1"/>
  <c r="V44" i="62"/>
  <c r="X44" i="62"/>
  <c r="J46" i="62"/>
  <c r="Z46" i="62"/>
  <c r="AD47" i="62"/>
  <c r="Y47" i="62"/>
  <c r="AC47" i="62"/>
  <c r="H48" i="62"/>
  <c r="AE48" i="62" s="1"/>
  <c r="V48" i="62"/>
  <c r="X48" i="62"/>
  <c r="J50" i="62"/>
  <c r="Z50" i="62"/>
  <c r="AD51" i="62"/>
  <c r="Y51" i="62"/>
  <c r="AC51" i="62"/>
  <c r="H52" i="62"/>
  <c r="AE52" i="62" s="1"/>
  <c r="V52" i="62"/>
  <c r="X52" i="62"/>
  <c r="J54" i="62"/>
  <c r="Z54" i="62"/>
  <c r="AD55" i="62"/>
  <c r="Y55" i="62"/>
  <c r="AC55" i="62"/>
  <c r="H56" i="62"/>
  <c r="AE56" i="62" s="1"/>
  <c r="V56" i="62"/>
  <c r="X56" i="62"/>
  <c r="J58" i="62"/>
  <c r="Z58" i="62"/>
  <c r="AD59" i="62"/>
  <c r="Y59" i="62"/>
  <c r="AC59" i="62"/>
  <c r="H60" i="62"/>
  <c r="AE60" i="62" s="1"/>
  <c r="V60" i="62"/>
  <c r="X60" i="62"/>
  <c r="J62" i="62"/>
  <c r="Z62" i="62"/>
  <c r="AD63" i="62"/>
  <c r="Y63" i="62"/>
  <c r="AC63" i="62"/>
  <c r="L78" i="62"/>
  <c r="Z80" i="62"/>
  <c r="J80" i="62"/>
  <c r="X80" i="62"/>
  <c r="V80" i="62"/>
  <c r="H80" i="62"/>
  <c r="AE80" i="62" s="1"/>
  <c r="Y80" i="62"/>
  <c r="L86" i="62"/>
  <c r="Z88" i="62"/>
  <c r="J88" i="62"/>
  <c r="X88" i="62"/>
  <c r="V88" i="62"/>
  <c r="H88" i="62"/>
  <c r="AE88" i="62" s="1"/>
  <c r="Y88" i="62"/>
  <c r="L103" i="62"/>
  <c r="L105" i="62"/>
  <c r="Z107" i="62"/>
  <c r="J107" i="62"/>
  <c r="X107" i="62"/>
  <c r="V107" i="62"/>
  <c r="H107" i="62"/>
  <c r="AE107" i="62" s="1"/>
  <c r="Y107" i="62"/>
  <c r="X109" i="62"/>
  <c r="V109" i="62"/>
  <c r="H109" i="62"/>
  <c r="AE109" i="62" s="1"/>
  <c r="Z109" i="62"/>
  <c r="J109" i="62"/>
  <c r="Y109" i="62"/>
  <c r="AD202" i="62"/>
  <c r="N13" i="62"/>
  <c r="AD13" i="62" s="1"/>
  <c r="Y13" i="62"/>
  <c r="AC13" i="62"/>
  <c r="AD44" i="62"/>
  <c r="Y44" i="62"/>
  <c r="AC44" i="62"/>
  <c r="AD48" i="62"/>
  <c r="Y48" i="62"/>
  <c r="AC48" i="62"/>
  <c r="AD52" i="62"/>
  <c r="Y52" i="62"/>
  <c r="AC52" i="62"/>
  <c r="AD56" i="62"/>
  <c r="Y56" i="62"/>
  <c r="AC56" i="62"/>
  <c r="AD60" i="62"/>
  <c r="Y60" i="62"/>
  <c r="AC60" i="62"/>
  <c r="X74" i="62"/>
  <c r="V74" i="62"/>
  <c r="H74" i="62"/>
  <c r="AE74" i="62" s="1"/>
  <c r="Z74" i="62"/>
  <c r="J74" i="62"/>
  <c r="Y74" i="62"/>
  <c r="X82" i="62"/>
  <c r="V82" i="62"/>
  <c r="H82" i="62"/>
  <c r="AE82" i="62" s="1"/>
  <c r="Z82" i="62"/>
  <c r="J82" i="62"/>
  <c r="Y82" i="62"/>
  <c r="X90" i="62"/>
  <c r="V90" i="62"/>
  <c r="H90" i="62"/>
  <c r="AE90" i="62" s="1"/>
  <c r="Z90" i="62"/>
  <c r="J90" i="62"/>
  <c r="Y90" i="62"/>
  <c r="Z111" i="62"/>
  <c r="J111" i="62"/>
  <c r="X111" i="62"/>
  <c r="V111" i="62"/>
  <c r="H111" i="62"/>
  <c r="AE111" i="62" s="1"/>
  <c r="Y111" i="62"/>
  <c r="X113" i="62"/>
  <c r="V113" i="62"/>
  <c r="H113" i="62"/>
  <c r="AE113" i="62" s="1"/>
  <c r="Z113" i="62"/>
  <c r="J113" i="62"/>
  <c r="Y113" i="62"/>
  <c r="AE256" i="62"/>
  <c r="I11" i="62"/>
  <c r="J13" i="62"/>
  <c r="L43" i="62"/>
  <c r="W43" i="62"/>
  <c r="J44" i="62"/>
  <c r="AD45" i="62"/>
  <c r="Y45" i="62"/>
  <c r="H46" i="62"/>
  <c r="AE46" i="62" s="1"/>
  <c r="V46" i="62"/>
  <c r="X46" i="62"/>
  <c r="L47" i="62"/>
  <c r="W47" i="62"/>
  <c r="J48" i="62"/>
  <c r="AD49" i="62"/>
  <c r="Y49" i="62"/>
  <c r="H50" i="62"/>
  <c r="AE50" i="62" s="1"/>
  <c r="V50" i="62"/>
  <c r="X50" i="62"/>
  <c r="L51" i="62"/>
  <c r="W51" i="62"/>
  <c r="J52" i="62"/>
  <c r="AD53" i="62"/>
  <c r="Y53" i="62"/>
  <c r="H54" i="62"/>
  <c r="AE54" i="62" s="1"/>
  <c r="V54" i="62"/>
  <c r="X54" i="62"/>
  <c r="L55" i="62"/>
  <c r="W55" i="62"/>
  <c r="J56" i="62"/>
  <c r="AD57" i="62"/>
  <c r="Y57" i="62"/>
  <c r="H58" i="62"/>
  <c r="AE58" i="62" s="1"/>
  <c r="V58" i="62"/>
  <c r="X58" i="62"/>
  <c r="L59" i="62"/>
  <c r="W59" i="62"/>
  <c r="J60" i="62"/>
  <c r="AD61" i="62"/>
  <c r="Y61" i="62"/>
  <c r="H62" i="62"/>
  <c r="AE62" i="62" s="1"/>
  <c r="V62" i="62"/>
  <c r="X62" i="62"/>
  <c r="L63" i="62"/>
  <c r="W63" i="62"/>
  <c r="L74" i="62"/>
  <c r="Z76" i="62"/>
  <c r="J76" i="62"/>
  <c r="X76" i="62"/>
  <c r="V76" i="62"/>
  <c r="H76" i="62"/>
  <c r="AE76" i="62" s="1"/>
  <c r="Y76" i="62"/>
  <c r="W78" i="62"/>
  <c r="AD80" i="62"/>
  <c r="AC80" i="62"/>
  <c r="L82" i="62"/>
  <c r="Z84" i="62"/>
  <c r="J84" i="62"/>
  <c r="X84" i="62"/>
  <c r="V84" i="62"/>
  <c r="H84" i="62"/>
  <c r="AE84" i="62" s="1"/>
  <c r="Y84" i="62"/>
  <c r="W86" i="62"/>
  <c r="AD88" i="62"/>
  <c r="AC88" i="62"/>
  <c r="L90" i="62"/>
  <c r="W103" i="62"/>
  <c r="W105" i="62"/>
  <c r="N107" i="62"/>
  <c r="AD107" i="62" s="1"/>
  <c r="AC107" i="62"/>
  <c r="N109" i="62"/>
  <c r="AD109" i="62" s="1"/>
  <c r="AC109" i="62"/>
  <c r="L111" i="62"/>
  <c r="L113" i="62"/>
  <c r="Z115" i="62"/>
  <c r="J115" i="62"/>
  <c r="X115" i="62"/>
  <c r="V115" i="62"/>
  <c r="H115" i="62"/>
  <c r="AE115" i="62" s="1"/>
  <c r="Y115" i="62"/>
  <c r="X117" i="62"/>
  <c r="V117" i="62"/>
  <c r="H117" i="62"/>
  <c r="AE117" i="62" s="1"/>
  <c r="Z117" i="62"/>
  <c r="J117" i="62"/>
  <c r="Y117" i="62"/>
  <c r="AD256" i="62"/>
  <c r="L73" i="62"/>
  <c r="W73" i="62"/>
  <c r="AD75" i="62"/>
  <c r="Y75" i="62"/>
  <c r="AC75" i="62"/>
  <c r="L77" i="62"/>
  <c r="W77" i="62"/>
  <c r="AD79" i="62"/>
  <c r="Y79" i="62"/>
  <c r="AC79" i="62"/>
  <c r="L81" i="62"/>
  <c r="W81" i="62"/>
  <c r="AD83" i="62"/>
  <c r="Y83" i="62"/>
  <c r="AC83" i="62"/>
  <c r="L85" i="62"/>
  <c r="W85" i="62"/>
  <c r="AD87" i="62"/>
  <c r="Y87" i="62"/>
  <c r="AC87" i="62"/>
  <c r="L89" i="62"/>
  <c r="W89" i="62"/>
  <c r="N106" i="62"/>
  <c r="AD106" i="62" s="1"/>
  <c r="Y106" i="62"/>
  <c r="AC106" i="62"/>
  <c r="N110" i="62"/>
  <c r="AD110" i="62" s="1"/>
  <c r="Y110" i="62"/>
  <c r="AC110" i="62"/>
  <c r="N114" i="62"/>
  <c r="AD114" i="62" s="1"/>
  <c r="Y114" i="62"/>
  <c r="AC114" i="62"/>
  <c r="AD121" i="62"/>
  <c r="AD175" i="62"/>
  <c r="AE310" i="62"/>
  <c r="AD73" i="62"/>
  <c r="Y73" i="62"/>
  <c r="L75" i="62"/>
  <c r="W75" i="62"/>
  <c r="AD77" i="62"/>
  <c r="Y77" i="62"/>
  <c r="L79" i="62"/>
  <c r="W79" i="62"/>
  <c r="AD81" i="62"/>
  <c r="Y81" i="62"/>
  <c r="L83" i="62"/>
  <c r="W83" i="62"/>
  <c r="AD85" i="62"/>
  <c r="Y85" i="62"/>
  <c r="L87" i="62"/>
  <c r="W87" i="62"/>
  <c r="AD89" i="62"/>
  <c r="Y89" i="62"/>
  <c r="N104" i="62"/>
  <c r="AD104" i="62" s="1"/>
  <c r="Y104" i="62"/>
  <c r="L106" i="62"/>
  <c r="W106" i="62"/>
  <c r="N108" i="62"/>
  <c r="AD108" i="62" s="1"/>
  <c r="Y108" i="62"/>
  <c r="L110" i="62"/>
  <c r="W110" i="62"/>
  <c r="N112" i="62"/>
  <c r="AD112" i="62" s="1"/>
  <c r="Y112" i="62"/>
  <c r="L114" i="62"/>
  <c r="W114" i="62"/>
  <c r="N116" i="62"/>
  <c r="AD116" i="62" s="1"/>
  <c r="Y116" i="62"/>
  <c r="AD148" i="62"/>
  <c r="AE229" i="62"/>
  <c r="AE337" i="62"/>
  <c r="AE283" i="62"/>
  <c r="AD337" i="62"/>
  <c r="AD364" i="62"/>
  <c r="I38" i="62"/>
  <c r="I65" i="62"/>
  <c r="AD86" i="62"/>
  <c r="I281" i="62"/>
  <c r="I146" i="62"/>
  <c r="I254" i="62"/>
  <c r="AD103" i="62"/>
  <c r="I227" i="62"/>
  <c r="I308" i="62"/>
  <c r="I335" i="62"/>
  <c r="I200" i="62"/>
  <c r="AE391" i="62"/>
  <c r="AD391" i="62"/>
  <c r="I389" i="62"/>
  <c r="I246" i="61"/>
  <c r="I228" i="61"/>
  <c r="I210" i="61"/>
  <c r="G217" i="61"/>
  <c r="G235" i="61" s="1"/>
  <c r="G253" i="61" s="1"/>
  <c r="G226" i="61"/>
  <c r="G244" i="61" s="1"/>
  <c r="G262" i="61" s="1"/>
  <c r="G225" i="61"/>
  <c r="G243" i="61" s="1"/>
  <c r="G261" i="61" s="1"/>
  <c r="G224" i="61"/>
  <c r="G242" i="61" s="1"/>
  <c r="G260" i="61" s="1"/>
  <c r="G223" i="61"/>
  <c r="G241" i="61" s="1"/>
  <c r="G259" i="61" s="1"/>
  <c r="G222" i="61"/>
  <c r="G240" i="61" s="1"/>
  <c r="G258" i="61" s="1"/>
  <c r="G221" i="61"/>
  <c r="G239" i="61" s="1"/>
  <c r="G257" i="61" s="1"/>
  <c r="G220" i="61"/>
  <c r="G238" i="61" s="1"/>
  <c r="G256" i="61" s="1"/>
  <c r="G219" i="61"/>
  <c r="G237" i="61" s="1"/>
  <c r="G255" i="61" s="1"/>
  <c r="G218" i="61"/>
  <c r="G236" i="61" s="1"/>
  <c r="G254" i="61" s="1"/>
  <c r="G216" i="61"/>
  <c r="G234" i="61" s="1"/>
  <c r="G252" i="61" s="1"/>
  <c r="G215" i="61"/>
  <c r="G233" i="61" s="1"/>
  <c r="G251" i="61" s="1"/>
  <c r="H232" i="60"/>
  <c r="G232" i="60"/>
  <c r="E232" i="60"/>
  <c r="C232" i="60"/>
  <c r="H231" i="60"/>
  <c r="G231" i="60"/>
  <c r="E231" i="60"/>
  <c r="C231" i="60"/>
  <c r="H230" i="60"/>
  <c r="G230" i="60"/>
  <c r="E230" i="60"/>
  <c r="C230" i="60"/>
  <c r="H229" i="60"/>
  <c r="G229" i="60"/>
  <c r="E229" i="60"/>
  <c r="C229" i="60"/>
  <c r="H228" i="60"/>
  <c r="G228" i="60"/>
  <c r="E228" i="60"/>
  <c r="C228" i="60"/>
  <c r="H227" i="60"/>
  <c r="G227" i="60"/>
  <c r="E227" i="60"/>
  <c r="C227" i="60"/>
  <c r="H226" i="60"/>
  <c r="G226" i="60"/>
  <c r="E226" i="60"/>
  <c r="C226" i="60"/>
  <c r="H225" i="60"/>
  <c r="G225" i="60"/>
  <c r="E225" i="60"/>
  <c r="C225" i="60"/>
  <c r="H224" i="60"/>
  <c r="G224" i="60"/>
  <c r="E224" i="60"/>
  <c r="C224" i="60"/>
  <c r="H223" i="60"/>
  <c r="G223" i="60"/>
  <c r="E223" i="60"/>
  <c r="C223" i="60"/>
  <c r="H208" i="60"/>
  <c r="G208" i="60"/>
  <c r="E208" i="60"/>
  <c r="C208" i="60"/>
  <c r="H199" i="60"/>
  <c r="G199" i="60"/>
  <c r="E199" i="60"/>
  <c r="C199" i="60"/>
  <c r="H198" i="60"/>
  <c r="G198" i="60"/>
  <c r="E198" i="60"/>
  <c r="C198" i="60"/>
  <c r="H197" i="60"/>
  <c r="G197" i="60"/>
  <c r="E197" i="60"/>
  <c r="C197" i="60"/>
  <c r="H196" i="60"/>
  <c r="G196" i="60"/>
  <c r="E196" i="60"/>
  <c r="C196" i="60"/>
  <c r="H195" i="60"/>
  <c r="G195" i="60"/>
  <c r="E195" i="60"/>
  <c r="C195" i="60"/>
  <c r="H194" i="60"/>
  <c r="G194" i="60"/>
  <c r="E194" i="60"/>
  <c r="C194" i="60"/>
  <c r="H193" i="60"/>
  <c r="G193" i="60"/>
  <c r="E193" i="60"/>
  <c r="C193" i="60"/>
  <c r="H187" i="60"/>
  <c r="G187" i="60"/>
  <c r="E187" i="60"/>
  <c r="C187" i="60"/>
  <c r="H186" i="60"/>
  <c r="G186" i="60"/>
  <c r="E186" i="60"/>
  <c r="C186" i="60"/>
  <c r="H185" i="60"/>
  <c r="G185" i="60"/>
  <c r="E185" i="60"/>
  <c r="C185" i="60"/>
  <c r="H184" i="60"/>
  <c r="G184" i="60"/>
  <c r="E184" i="60"/>
  <c r="C184" i="60"/>
  <c r="H183" i="60"/>
  <c r="G183" i="60"/>
  <c r="E183" i="60"/>
  <c r="C183" i="60"/>
  <c r="H182" i="60"/>
  <c r="G182" i="60"/>
  <c r="E182" i="60"/>
  <c r="C182" i="60"/>
  <c r="H181" i="60"/>
  <c r="G181" i="60"/>
  <c r="E181" i="60"/>
  <c r="C181" i="60"/>
  <c r="H180" i="60"/>
  <c r="G180" i="60"/>
  <c r="E180" i="60"/>
  <c r="C180" i="60"/>
  <c r="H179" i="60"/>
  <c r="G179" i="60"/>
  <c r="E179" i="60"/>
  <c r="C179" i="60"/>
  <c r="H178" i="60"/>
  <c r="G178" i="60"/>
  <c r="E178" i="60"/>
  <c r="C178" i="60"/>
  <c r="H163" i="60"/>
  <c r="G163" i="60"/>
  <c r="E163" i="60"/>
  <c r="C163" i="60"/>
  <c r="H148" i="60"/>
  <c r="G148" i="60"/>
  <c r="E148" i="60"/>
  <c r="C148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G137" i="60"/>
  <c r="E137" i="60"/>
  <c r="C137" i="60"/>
  <c r="H136" i="60"/>
  <c r="G136" i="60"/>
  <c r="E136" i="60"/>
  <c r="C136" i="60"/>
  <c r="H135" i="60"/>
  <c r="G135" i="60"/>
  <c r="E135" i="60"/>
  <c r="C135" i="60"/>
  <c r="H134" i="60"/>
  <c r="G134" i="60"/>
  <c r="E134" i="60"/>
  <c r="C134" i="60"/>
  <c r="H133" i="60"/>
  <c r="G133" i="60"/>
  <c r="E133" i="60"/>
  <c r="C133" i="60"/>
  <c r="H125" i="60"/>
  <c r="G125" i="60"/>
  <c r="E125" i="60"/>
  <c r="C125" i="60"/>
  <c r="H124" i="60"/>
  <c r="G124" i="60"/>
  <c r="E124" i="60"/>
  <c r="C124" i="60"/>
  <c r="H123" i="60"/>
  <c r="G123" i="60"/>
  <c r="E123" i="60"/>
  <c r="C123" i="60"/>
  <c r="H122" i="60"/>
  <c r="G122" i="60"/>
  <c r="E122" i="60"/>
  <c r="C122" i="60"/>
  <c r="H121" i="60"/>
  <c r="G121" i="60"/>
  <c r="E121" i="60"/>
  <c r="C121" i="60"/>
  <c r="H120" i="60"/>
  <c r="G120" i="60"/>
  <c r="E120" i="60"/>
  <c r="C120" i="60"/>
  <c r="H119" i="60"/>
  <c r="G119" i="60"/>
  <c r="E119" i="60"/>
  <c r="C119" i="60"/>
  <c r="H118" i="60"/>
  <c r="G118" i="60"/>
  <c r="E118" i="60"/>
  <c r="C118" i="60"/>
  <c r="H103" i="60"/>
  <c r="G103" i="60"/>
  <c r="E103" i="60"/>
  <c r="C103" i="60"/>
  <c r="H97" i="60"/>
  <c r="N97" i="60" s="1"/>
  <c r="G97" i="60"/>
  <c r="E97" i="60"/>
  <c r="C97" i="60"/>
  <c r="H96" i="60"/>
  <c r="N96" i="60" s="1"/>
  <c r="G96" i="60"/>
  <c r="E96" i="60"/>
  <c r="C96" i="60"/>
  <c r="H95" i="60"/>
  <c r="N95" i="60" s="1"/>
  <c r="G95" i="60"/>
  <c r="E95" i="60"/>
  <c r="C95" i="60"/>
  <c r="H94" i="60"/>
  <c r="N94" i="60" s="1"/>
  <c r="G94" i="60"/>
  <c r="E94" i="60"/>
  <c r="C94" i="60"/>
  <c r="H93" i="60"/>
  <c r="N93" i="60" s="1"/>
  <c r="G93" i="60"/>
  <c r="E93" i="60"/>
  <c r="C93" i="60"/>
  <c r="H92" i="60"/>
  <c r="N92" i="60" s="1"/>
  <c r="G92" i="60"/>
  <c r="E92" i="60"/>
  <c r="C92" i="60"/>
  <c r="H91" i="60"/>
  <c r="N91" i="60" s="1"/>
  <c r="G91" i="60"/>
  <c r="E91" i="60"/>
  <c r="C91" i="60"/>
  <c r="H90" i="60"/>
  <c r="N90" i="60" s="1"/>
  <c r="G90" i="60"/>
  <c r="E90" i="60"/>
  <c r="C90" i="60"/>
  <c r="H89" i="60"/>
  <c r="N89" i="60" s="1"/>
  <c r="G89" i="60"/>
  <c r="E89" i="60"/>
  <c r="C89" i="60"/>
  <c r="H88" i="60"/>
  <c r="N88" i="60" s="1"/>
  <c r="G88" i="60"/>
  <c r="E88" i="60"/>
  <c r="C88" i="60"/>
  <c r="H73" i="60"/>
  <c r="N73" i="60" s="1"/>
  <c r="G73" i="60"/>
  <c r="E73" i="60"/>
  <c r="C73" i="60"/>
  <c r="H43" i="60"/>
  <c r="L43" i="60" s="1"/>
  <c r="G43" i="60"/>
  <c r="E43" i="60"/>
  <c r="C43" i="60"/>
  <c r="H22" i="60"/>
  <c r="G22" i="60"/>
  <c r="E22" i="60"/>
  <c r="F22" i="60" s="1"/>
  <c r="F37" i="60" s="1"/>
  <c r="C22" i="60"/>
  <c r="H21" i="60"/>
  <c r="G21" i="60"/>
  <c r="E21" i="60"/>
  <c r="F21" i="60" s="1"/>
  <c r="C21" i="60"/>
  <c r="H20" i="60"/>
  <c r="G20" i="60"/>
  <c r="E20" i="60"/>
  <c r="F20" i="60" s="1"/>
  <c r="F35" i="60" s="1"/>
  <c r="C20" i="60"/>
  <c r="H19" i="60"/>
  <c r="G19" i="60"/>
  <c r="E19" i="60"/>
  <c r="F19" i="60" s="1"/>
  <c r="C19" i="60"/>
  <c r="H18" i="60"/>
  <c r="G18" i="60"/>
  <c r="E18" i="60"/>
  <c r="F18" i="60" s="1"/>
  <c r="C18" i="60"/>
  <c r="H17" i="60"/>
  <c r="G17" i="60"/>
  <c r="E17" i="60"/>
  <c r="F17" i="60" s="1"/>
  <c r="C17" i="60"/>
  <c r="H16" i="60"/>
  <c r="G16" i="60"/>
  <c r="E16" i="60"/>
  <c r="F16" i="60" s="1"/>
  <c r="F31" i="60" s="1"/>
  <c r="F46" i="60" s="1"/>
  <c r="F61" i="60" s="1"/>
  <c r="F76" i="60" s="1"/>
  <c r="C16" i="60"/>
  <c r="H15" i="60"/>
  <c r="G15" i="60"/>
  <c r="E15" i="60"/>
  <c r="F15" i="60" s="1"/>
  <c r="C15" i="60"/>
  <c r="H14" i="60"/>
  <c r="G14" i="60"/>
  <c r="E14" i="60"/>
  <c r="F14" i="60" s="1"/>
  <c r="F29" i="60" s="1"/>
  <c r="F44" i="60" s="1"/>
  <c r="F59" i="60" s="1"/>
  <c r="F74" i="60" s="1"/>
  <c r="C14" i="60"/>
  <c r="H13" i="60"/>
  <c r="G13" i="60"/>
  <c r="E13" i="60"/>
  <c r="F13" i="60" s="1"/>
  <c r="F28" i="60" s="1"/>
  <c r="F43" i="60" s="1"/>
  <c r="C13" i="60"/>
  <c r="D259" i="60"/>
  <c r="BI18" i="60"/>
  <c r="BJ18" i="60" s="1"/>
  <c r="BK18" i="60" s="1"/>
  <c r="BL18" i="60" s="1"/>
  <c r="BM18" i="60" s="1"/>
  <c r="BN18" i="60" s="1"/>
  <c r="BO18" i="60" s="1"/>
  <c r="BP18" i="60" s="1"/>
  <c r="BQ18" i="60" s="1"/>
  <c r="BR18" i="60" s="1"/>
  <c r="BS18" i="60" s="1"/>
  <c r="BI17" i="60"/>
  <c r="BJ17" i="60" s="1"/>
  <c r="BK17" i="60" s="1"/>
  <c r="BL17" i="60" s="1"/>
  <c r="BM17" i="60" s="1"/>
  <c r="BN17" i="60" s="1"/>
  <c r="BO17" i="60" s="1"/>
  <c r="BP17" i="60" s="1"/>
  <c r="BQ17" i="60" s="1"/>
  <c r="BR17" i="60" s="1"/>
  <c r="BS17" i="60" s="1"/>
  <c r="BI16" i="60"/>
  <c r="BJ16" i="60" s="1"/>
  <c r="BK16" i="60" s="1"/>
  <c r="BL16" i="60" s="1"/>
  <c r="BM16" i="60" s="1"/>
  <c r="BN16" i="60" s="1"/>
  <c r="BO16" i="60" s="1"/>
  <c r="BP16" i="60" s="1"/>
  <c r="BQ16" i="60" s="1"/>
  <c r="BR16" i="60" s="1"/>
  <c r="BS16" i="60" s="1"/>
  <c r="BI15" i="60"/>
  <c r="BJ15" i="60" s="1"/>
  <c r="BK15" i="60" s="1"/>
  <c r="BL15" i="60" s="1"/>
  <c r="BM15" i="60" s="1"/>
  <c r="BN15" i="60" s="1"/>
  <c r="BO15" i="60" s="1"/>
  <c r="BP15" i="60" s="1"/>
  <c r="BQ15" i="60" s="1"/>
  <c r="BR15" i="60" s="1"/>
  <c r="BS15" i="60" s="1"/>
  <c r="BI14" i="60"/>
  <c r="BJ14" i="60" s="1"/>
  <c r="BK14" i="60" s="1"/>
  <c r="BL14" i="60" s="1"/>
  <c r="BM14" i="60" s="1"/>
  <c r="BN14" i="60" s="1"/>
  <c r="BO14" i="60" s="1"/>
  <c r="BP14" i="60" s="1"/>
  <c r="BQ14" i="60" s="1"/>
  <c r="BR14" i="60" s="1"/>
  <c r="BS14" i="60" s="1"/>
  <c r="BI13" i="60"/>
  <c r="BJ13" i="60" s="1"/>
  <c r="BK13" i="60" s="1"/>
  <c r="BL13" i="60" s="1"/>
  <c r="BM13" i="60" s="1"/>
  <c r="BN13" i="60" s="1"/>
  <c r="BO13" i="60" s="1"/>
  <c r="BP13" i="60" s="1"/>
  <c r="BQ13" i="60" s="1"/>
  <c r="BR13" i="60" s="1"/>
  <c r="BS13" i="60" s="1"/>
  <c r="BI9" i="60"/>
  <c r="BJ9" i="60" s="1"/>
  <c r="BK9" i="60" s="1"/>
  <c r="BL9" i="60" s="1"/>
  <c r="BM9" i="60" s="1"/>
  <c r="BN9" i="60" s="1"/>
  <c r="BO9" i="60" s="1"/>
  <c r="BP9" i="60" s="1"/>
  <c r="BQ9" i="60" s="1"/>
  <c r="BR9" i="60" s="1"/>
  <c r="BS9" i="60" s="1"/>
  <c r="BI8" i="60"/>
  <c r="BJ8" i="60" s="1"/>
  <c r="BK8" i="60" s="1"/>
  <c r="BL8" i="60" s="1"/>
  <c r="BM8" i="60" s="1"/>
  <c r="BN8" i="60" s="1"/>
  <c r="BO8" i="60" s="1"/>
  <c r="BP8" i="60" s="1"/>
  <c r="BQ8" i="60" s="1"/>
  <c r="BR8" i="60" s="1"/>
  <c r="BS8" i="60" s="1"/>
  <c r="BI7" i="60"/>
  <c r="BJ7" i="60" s="1"/>
  <c r="BK7" i="60" s="1"/>
  <c r="BL7" i="60" s="1"/>
  <c r="BM7" i="60" s="1"/>
  <c r="BN7" i="60" s="1"/>
  <c r="BO7" i="60" s="1"/>
  <c r="BP7" i="60" s="1"/>
  <c r="BQ7" i="60" s="1"/>
  <c r="BR7" i="60" s="1"/>
  <c r="BS7" i="60" s="1"/>
  <c r="BI6" i="60"/>
  <c r="BJ6" i="60" s="1"/>
  <c r="BK6" i="60" s="1"/>
  <c r="BL6" i="60" s="1"/>
  <c r="BM6" i="60" s="1"/>
  <c r="BN6" i="60" s="1"/>
  <c r="BO6" i="60" s="1"/>
  <c r="BP6" i="60" s="1"/>
  <c r="BQ6" i="60" s="1"/>
  <c r="BR6" i="60" s="1"/>
  <c r="BS6" i="60" s="1"/>
  <c r="BI5" i="60"/>
  <c r="BJ5" i="60" s="1"/>
  <c r="BK5" i="60" s="1"/>
  <c r="BL5" i="60" s="1"/>
  <c r="BM5" i="60" s="1"/>
  <c r="BN5" i="60" s="1"/>
  <c r="BO5" i="60" s="1"/>
  <c r="BP5" i="60" s="1"/>
  <c r="BQ5" i="60" s="1"/>
  <c r="BR5" i="60" s="1"/>
  <c r="BS5" i="60" s="1"/>
  <c r="BK4" i="60"/>
  <c r="BL4" i="60" s="1"/>
  <c r="BM4" i="60" s="1"/>
  <c r="BN4" i="60" s="1"/>
  <c r="BO4" i="60" s="1"/>
  <c r="BP4" i="60" s="1"/>
  <c r="BQ4" i="60" s="1"/>
  <c r="BR4" i="60" s="1"/>
  <c r="BS4" i="60" s="1"/>
  <c r="BT4" i="60" s="1"/>
  <c r="BU4" i="60" s="1"/>
  <c r="BI4" i="60"/>
  <c r="BG5" i="60" s="1"/>
  <c r="BG6" i="60" s="1"/>
  <c r="BG7" i="60" s="1"/>
  <c r="BG8" i="60" s="1"/>
  <c r="BG9" i="60" s="1"/>
  <c r="BG13" i="60" s="1"/>
  <c r="BG14" i="60" s="1"/>
  <c r="BG15" i="60" s="1"/>
  <c r="BG16" i="60" s="1"/>
  <c r="BG17" i="60" s="1"/>
  <c r="BG18" i="60" s="1"/>
  <c r="BI3" i="60"/>
  <c r="BJ3" i="60" s="1"/>
  <c r="BK3" i="60" s="1"/>
  <c r="BL3" i="60" s="1"/>
  <c r="BM3" i="60" s="1"/>
  <c r="BN3" i="60" s="1"/>
  <c r="BO3" i="60" s="1"/>
  <c r="BP3" i="60" s="1"/>
  <c r="BQ3" i="60" s="1"/>
  <c r="BR3" i="60" s="1"/>
  <c r="BS3" i="60" s="1"/>
  <c r="R73" i="60" l="1"/>
  <c r="P73" i="60"/>
  <c r="P96" i="60"/>
  <c r="R96" i="60"/>
  <c r="P94" i="60"/>
  <c r="R94" i="60"/>
  <c r="R92" i="60"/>
  <c r="P92" i="60"/>
  <c r="R89" i="60"/>
  <c r="P89" i="60"/>
  <c r="R91" i="60"/>
  <c r="P91" i="60"/>
  <c r="P93" i="60"/>
  <c r="R93" i="60"/>
  <c r="P95" i="60"/>
  <c r="R95" i="60"/>
  <c r="R97" i="60"/>
  <c r="P97" i="60"/>
  <c r="R88" i="60"/>
  <c r="P88" i="60"/>
  <c r="R90" i="60"/>
  <c r="P90" i="60"/>
  <c r="W13" i="60"/>
  <c r="AA13" i="60"/>
  <c r="Z13" i="60"/>
  <c r="W15" i="60"/>
  <c r="AA15" i="60"/>
  <c r="Z15" i="60"/>
  <c r="W17" i="60"/>
  <c r="AA17" i="60"/>
  <c r="Z17" i="60"/>
  <c r="W19" i="60"/>
  <c r="AA19" i="60"/>
  <c r="Z19" i="60"/>
  <c r="W21" i="60"/>
  <c r="AA21" i="60"/>
  <c r="Z21" i="60"/>
  <c r="V43" i="60"/>
  <c r="AA43" i="60"/>
  <c r="Z43" i="60"/>
  <c r="AB88" i="60"/>
  <c r="AA88" i="60"/>
  <c r="Z88" i="60"/>
  <c r="AA90" i="60"/>
  <c r="Z90" i="60"/>
  <c r="AB92" i="60"/>
  <c r="AA92" i="60"/>
  <c r="Z92" i="60"/>
  <c r="X94" i="60"/>
  <c r="AA94" i="60"/>
  <c r="Z94" i="60"/>
  <c r="AB96" i="60"/>
  <c r="Z96" i="60"/>
  <c r="AA96" i="60"/>
  <c r="AB103" i="60"/>
  <c r="AA103" i="60"/>
  <c r="Z103" i="60"/>
  <c r="X119" i="60"/>
  <c r="AA119" i="60"/>
  <c r="Z119" i="60"/>
  <c r="L121" i="60"/>
  <c r="AC121" i="60" s="1"/>
  <c r="AA121" i="60"/>
  <c r="Z121" i="60"/>
  <c r="AA123" i="60"/>
  <c r="Z123" i="60"/>
  <c r="AA125" i="60"/>
  <c r="Z125" i="60"/>
  <c r="AB134" i="60"/>
  <c r="AA134" i="60"/>
  <c r="Z134" i="60"/>
  <c r="AB136" i="60"/>
  <c r="AA136" i="60"/>
  <c r="Z136" i="60"/>
  <c r="AA138" i="60"/>
  <c r="Z138" i="60"/>
  <c r="AA140" i="60"/>
  <c r="Z140" i="60"/>
  <c r="AA142" i="60"/>
  <c r="Z142" i="60"/>
  <c r="V163" i="60"/>
  <c r="AA163" i="60"/>
  <c r="Z163" i="60"/>
  <c r="J179" i="60"/>
  <c r="AA179" i="60"/>
  <c r="Z179" i="60"/>
  <c r="J181" i="60"/>
  <c r="AA181" i="60"/>
  <c r="Z181" i="60"/>
  <c r="J183" i="60"/>
  <c r="AA183" i="60"/>
  <c r="Z183" i="60"/>
  <c r="AA185" i="60"/>
  <c r="Z185" i="60"/>
  <c r="AA187" i="60"/>
  <c r="Z187" i="60"/>
  <c r="AA194" i="60"/>
  <c r="Z194" i="60"/>
  <c r="AA196" i="60"/>
  <c r="Z196" i="60"/>
  <c r="AB198" i="60"/>
  <c r="AA198" i="60"/>
  <c r="Z198" i="60"/>
  <c r="AA208" i="60"/>
  <c r="Z208" i="60"/>
  <c r="AA224" i="60"/>
  <c r="Z224" i="60"/>
  <c r="W226" i="60"/>
  <c r="AA226" i="60"/>
  <c r="Z226" i="60"/>
  <c r="AC228" i="60"/>
  <c r="AA228" i="60"/>
  <c r="Z228" i="60"/>
  <c r="AB230" i="60"/>
  <c r="AA230" i="60"/>
  <c r="Z230" i="60"/>
  <c r="Y232" i="60"/>
  <c r="AA232" i="60"/>
  <c r="Z232" i="60"/>
  <c r="AA14" i="60"/>
  <c r="Z14" i="60"/>
  <c r="AA16" i="60"/>
  <c r="Z16" i="60"/>
  <c r="AA18" i="60"/>
  <c r="Z18" i="60"/>
  <c r="T20" i="60"/>
  <c r="AA20" i="60"/>
  <c r="Z20" i="60"/>
  <c r="AA22" i="60"/>
  <c r="Z22" i="60"/>
  <c r="AA73" i="60"/>
  <c r="Z73" i="60"/>
  <c r="X89" i="60"/>
  <c r="AA89" i="60"/>
  <c r="Z89" i="60"/>
  <c r="X91" i="60"/>
  <c r="AA91" i="60"/>
  <c r="Z91" i="60"/>
  <c r="AA93" i="60"/>
  <c r="Z93" i="60"/>
  <c r="AA95" i="60"/>
  <c r="Z95" i="60"/>
  <c r="AB97" i="60"/>
  <c r="AA97" i="60"/>
  <c r="Z97" i="60"/>
  <c r="AB118" i="60"/>
  <c r="AA118" i="60"/>
  <c r="Z118" i="60"/>
  <c r="X120" i="60"/>
  <c r="AA120" i="60"/>
  <c r="Z120" i="60"/>
  <c r="AB122" i="60"/>
  <c r="AA122" i="60"/>
  <c r="Z122" i="60"/>
  <c r="X124" i="60"/>
  <c r="AA124" i="60"/>
  <c r="Z124" i="60"/>
  <c r="AA133" i="60"/>
  <c r="Z133" i="60"/>
  <c r="AA135" i="60"/>
  <c r="Z135" i="60"/>
  <c r="AA137" i="60"/>
  <c r="Z137" i="60"/>
  <c r="AA139" i="60"/>
  <c r="Z139" i="60"/>
  <c r="AA141" i="60"/>
  <c r="Z141" i="60"/>
  <c r="Y148" i="60"/>
  <c r="AA148" i="60"/>
  <c r="Z148" i="60"/>
  <c r="Z178" i="60"/>
  <c r="AA178" i="60"/>
  <c r="AA180" i="60"/>
  <c r="Z180" i="60"/>
  <c r="AA182" i="60"/>
  <c r="Z182" i="60"/>
  <c r="V184" i="60"/>
  <c r="AA184" i="60"/>
  <c r="Z184" i="60"/>
  <c r="T186" i="60"/>
  <c r="AA186" i="60"/>
  <c r="Z186" i="60"/>
  <c r="AA193" i="60"/>
  <c r="Z193" i="60"/>
  <c r="L195" i="60"/>
  <c r="AA195" i="60"/>
  <c r="Z195" i="60"/>
  <c r="AB197" i="60"/>
  <c r="AA197" i="60"/>
  <c r="Z197" i="60"/>
  <c r="AA199" i="60"/>
  <c r="Z199" i="60"/>
  <c r="AA223" i="60"/>
  <c r="Z223" i="60"/>
  <c r="W225" i="60"/>
  <c r="AA225" i="60"/>
  <c r="Z225" i="60"/>
  <c r="AA227" i="60"/>
  <c r="Z227" i="60"/>
  <c r="AA229" i="60"/>
  <c r="Z229" i="60"/>
  <c r="AA231" i="60"/>
  <c r="Z231" i="60"/>
  <c r="G251" i="62"/>
  <c r="K41" i="62"/>
  <c r="K42" i="62"/>
  <c r="K40" i="62"/>
  <c r="K18" i="62"/>
  <c r="K22" i="62"/>
  <c r="K26" i="62"/>
  <c r="K30" i="62"/>
  <c r="K34" i="62"/>
  <c r="K16" i="62"/>
  <c r="K20" i="62"/>
  <c r="K24" i="62"/>
  <c r="K28" i="62"/>
  <c r="K32" i="62"/>
  <c r="K36" i="62"/>
  <c r="K14" i="62"/>
  <c r="K31" i="62"/>
  <c r="K23" i="62"/>
  <c r="K33" i="62"/>
  <c r="K21" i="62"/>
  <c r="K29" i="62"/>
  <c r="K35" i="62"/>
  <c r="K27" i="62"/>
  <c r="K19" i="62"/>
  <c r="K25" i="62"/>
  <c r="K17" i="62"/>
  <c r="K15" i="62"/>
  <c r="F52" i="60"/>
  <c r="F50" i="60"/>
  <c r="F33" i="60"/>
  <c r="F30" i="60"/>
  <c r="F32" i="60"/>
  <c r="F34" i="60"/>
  <c r="F36" i="60"/>
  <c r="H101" i="60"/>
  <c r="H116" i="60"/>
  <c r="H161" i="60"/>
  <c r="H221" i="60"/>
  <c r="H206" i="60"/>
  <c r="H191" i="60"/>
  <c r="H176" i="60"/>
  <c r="H146" i="60"/>
  <c r="H131" i="60"/>
  <c r="H86" i="60"/>
  <c r="H71" i="60"/>
  <c r="K53" i="62"/>
  <c r="AD225" i="60"/>
  <c r="H56" i="60"/>
  <c r="F91" i="60"/>
  <c r="F106" i="60" s="1"/>
  <c r="F58" i="60"/>
  <c r="F73" i="60" s="1"/>
  <c r="F88" i="60" s="1"/>
  <c r="F103" i="60" s="1"/>
  <c r="F89" i="60"/>
  <c r="F104" i="60" s="1"/>
  <c r="AD95" i="60"/>
  <c r="AD125" i="60"/>
  <c r="D260" i="60"/>
  <c r="AD199" i="60"/>
  <c r="AD227" i="60"/>
  <c r="V227" i="60"/>
  <c r="AD184" i="60"/>
  <c r="T225" i="60"/>
  <c r="AD194" i="60"/>
  <c r="K51" i="62"/>
  <c r="K63" i="62"/>
  <c r="I12" i="61"/>
  <c r="Q5" i="61" s="1"/>
  <c r="K44" i="62"/>
  <c r="K47" i="62"/>
  <c r="AD120" i="60"/>
  <c r="W251" i="61"/>
  <c r="K60" i="62"/>
  <c r="K56" i="62"/>
  <c r="X182" i="60"/>
  <c r="AD224" i="60"/>
  <c r="K58" i="62"/>
  <c r="K45" i="62"/>
  <c r="K54" i="62"/>
  <c r="AD124" i="60"/>
  <c r="L91" i="60"/>
  <c r="AC91" i="60" s="1"/>
  <c r="J226" i="60"/>
  <c r="K49" i="62"/>
  <c r="K13" i="62"/>
  <c r="T14" i="60"/>
  <c r="AB91" i="60"/>
  <c r="L197" i="60"/>
  <c r="AC197" i="60" s="1"/>
  <c r="K57" i="62"/>
  <c r="K61" i="62"/>
  <c r="K62" i="62"/>
  <c r="K55" i="62"/>
  <c r="K48" i="62"/>
  <c r="K46" i="62"/>
  <c r="AD136" i="60"/>
  <c r="AD197" i="60"/>
  <c r="AD91" i="60"/>
  <c r="K59" i="62"/>
  <c r="K52" i="62"/>
  <c r="K50" i="62"/>
  <c r="K43" i="62"/>
  <c r="Y4" i="62"/>
  <c r="AD223" i="60"/>
  <c r="AD232" i="60"/>
  <c r="T22" i="60"/>
  <c r="AD180" i="60"/>
  <c r="J187" i="60"/>
  <c r="I230" i="60"/>
  <c r="W187" i="60"/>
  <c r="J230" i="60"/>
  <c r="V148" i="60"/>
  <c r="AB187" i="60"/>
  <c r="V223" i="60"/>
  <c r="X121" i="60"/>
  <c r="AB121" i="60"/>
  <c r="L138" i="60"/>
  <c r="AC138" i="60" s="1"/>
  <c r="AB138" i="60"/>
  <c r="AB194" i="60"/>
  <c r="X194" i="60"/>
  <c r="AB225" i="60"/>
  <c r="J225" i="60"/>
  <c r="Y225" i="60"/>
  <c r="I225" i="60"/>
  <c r="I227" i="60"/>
  <c r="AB181" i="60"/>
  <c r="X181" i="60"/>
  <c r="AB185" i="60"/>
  <c r="W185" i="60"/>
  <c r="AB229" i="60"/>
  <c r="W229" i="60"/>
  <c r="T229" i="60"/>
  <c r="J43" i="60"/>
  <c r="L97" i="60"/>
  <c r="AC97" i="60" s="1"/>
  <c r="J229" i="60"/>
  <c r="AD229" i="60"/>
  <c r="Y13" i="60"/>
  <c r="W14" i="61"/>
  <c r="AD148" i="60"/>
  <c r="V230" i="60"/>
  <c r="AD121" i="60"/>
  <c r="Y141" i="60"/>
  <c r="L141" i="60"/>
  <c r="AC141" i="60" s="1"/>
  <c r="AB16" i="60"/>
  <c r="V142" i="60"/>
  <c r="J142" i="60"/>
  <c r="Y142" i="60"/>
  <c r="AB20" i="60"/>
  <c r="AB43" i="60"/>
  <c r="T43" i="60"/>
  <c r="W43" i="60"/>
  <c r="I43" i="60"/>
  <c r="AB89" i="60"/>
  <c r="L89" i="60"/>
  <c r="AC89" i="60" s="1"/>
  <c r="AB142" i="60"/>
  <c r="AB226" i="60"/>
  <c r="V226" i="60"/>
  <c r="I226" i="60"/>
  <c r="V231" i="60"/>
  <c r="AB18" i="60"/>
  <c r="X73" i="60"/>
  <c r="V73" i="60"/>
  <c r="I73" i="60"/>
  <c r="X90" i="60"/>
  <c r="AD90" i="60"/>
  <c r="AB119" i="60"/>
  <c r="L119" i="60"/>
  <c r="AC119" i="60" s="1"/>
  <c r="X178" i="60"/>
  <c r="T224" i="60"/>
  <c r="Y224" i="60"/>
  <c r="AD140" i="60"/>
  <c r="T18" i="60"/>
  <c r="L73" i="60"/>
  <c r="AC73" i="60" s="1"/>
  <c r="AD20" i="60"/>
  <c r="AD198" i="60"/>
  <c r="AB14" i="60"/>
  <c r="T16" i="60"/>
  <c r="AB22" i="60"/>
  <c r="Y43" i="60"/>
  <c r="AB73" i="60"/>
  <c r="L142" i="60"/>
  <c r="AC142" i="60" s="1"/>
  <c r="Y163" i="60"/>
  <c r="J163" i="60"/>
  <c r="AD14" i="60"/>
  <c r="X97" i="60"/>
  <c r="T181" i="60"/>
  <c r="V225" i="60"/>
  <c r="Y229" i="60"/>
  <c r="W230" i="60"/>
  <c r="AB208" i="60"/>
  <c r="W208" i="60"/>
  <c r="J208" i="60"/>
  <c r="Y208" i="60"/>
  <c r="T208" i="60"/>
  <c r="V208" i="60"/>
  <c r="I208" i="60"/>
  <c r="AB15" i="60"/>
  <c r="I15" i="60"/>
  <c r="T15" i="60"/>
  <c r="Y15" i="60"/>
  <c r="AB17" i="60"/>
  <c r="Y17" i="60"/>
  <c r="I17" i="60"/>
  <c r="T17" i="60"/>
  <c r="AB19" i="60"/>
  <c r="T19" i="60"/>
  <c r="AD19" i="60"/>
  <c r="Y19" i="60"/>
  <c r="I19" i="60"/>
  <c r="AB21" i="60"/>
  <c r="Y21" i="60"/>
  <c r="I21" i="60"/>
  <c r="T21" i="60"/>
  <c r="Y135" i="60"/>
  <c r="J135" i="60"/>
  <c r="V135" i="60"/>
  <c r="AB135" i="60"/>
  <c r="X135" i="60"/>
  <c r="I135" i="60"/>
  <c r="AB228" i="60"/>
  <c r="V228" i="60"/>
  <c r="I228" i="60"/>
  <c r="W228" i="60"/>
  <c r="J228" i="60"/>
  <c r="Y228" i="60"/>
  <c r="AD228" i="60"/>
  <c r="T228" i="60"/>
  <c r="AB13" i="60"/>
  <c r="T13" i="60"/>
  <c r="I13" i="60"/>
  <c r="X125" i="60"/>
  <c r="L125" i="60"/>
  <c r="AC125" i="60" s="1"/>
  <c r="AB125" i="60"/>
  <c r="Y139" i="60"/>
  <c r="J139" i="60"/>
  <c r="V139" i="60"/>
  <c r="AB139" i="60"/>
  <c r="I139" i="60"/>
  <c r="X139" i="60"/>
  <c r="L93" i="60"/>
  <c r="AC93" i="60" s="1"/>
  <c r="X93" i="60"/>
  <c r="X134" i="60"/>
  <c r="I134" i="60"/>
  <c r="Y134" i="60"/>
  <c r="J134" i="60"/>
  <c r="AD231" i="60"/>
  <c r="W14" i="60"/>
  <c r="W16" i="60"/>
  <c r="W18" i="60"/>
  <c r="W20" i="60"/>
  <c r="W22" i="60"/>
  <c r="AB93" i="60"/>
  <c r="L123" i="60"/>
  <c r="AC123" i="60" s="1"/>
  <c r="X123" i="60"/>
  <c r="L134" i="60"/>
  <c r="AC134" i="60" s="1"/>
  <c r="X185" i="60"/>
  <c r="J185" i="60"/>
  <c r="T185" i="60"/>
  <c r="T193" i="60"/>
  <c r="X193" i="60"/>
  <c r="X198" i="60"/>
  <c r="L199" i="60"/>
  <c r="AC199" i="60" s="1"/>
  <c r="X199" i="60"/>
  <c r="AB223" i="60"/>
  <c r="W223" i="60"/>
  <c r="J223" i="60"/>
  <c r="Y223" i="60"/>
  <c r="T223" i="60"/>
  <c r="I231" i="60"/>
  <c r="AB232" i="60"/>
  <c r="V232" i="60"/>
  <c r="I232" i="60"/>
  <c r="W232" i="60"/>
  <c r="J232" i="60"/>
  <c r="AD133" i="60"/>
  <c r="X138" i="60"/>
  <c r="I138" i="60"/>
  <c r="Y138" i="60"/>
  <c r="J138" i="60"/>
  <c r="W179" i="60"/>
  <c r="AB179" i="60"/>
  <c r="X186" i="60"/>
  <c r="AB231" i="60"/>
  <c r="W231" i="60"/>
  <c r="J231" i="60"/>
  <c r="Y231" i="60"/>
  <c r="T231" i="60"/>
  <c r="I14" i="60"/>
  <c r="Y14" i="60"/>
  <c r="I16" i="60"/>
  <c r="Y16" i="60"/>
  <c r="I18" i="60"/>
  <c r="Y18" i="60"/>
  <c r="I20" i="60"/>
  <c r="Y20" i="60"/>
  <c r="I22" i="60"/>
  <c r="Y22" i="60"/>
  <c r="X95" i="60"/>
  <c r="L95" i="60"/>
  <c r="AC95" i="60" s="1"/>
  <c r="AB95" i="60"/>
  <c r="AB123" i="60"/>
  <c r="V134" i="60"/>
  <c r="I136" i="60"/>
  <c r="V136" i="60"/>
  <c r="V138" i="60"/>
  <c r="W183" i="60"/>
  <c r="AB183" i="60"/>
  <c r="L185" i="60"/>
  <c r="AC185" i="60" s="1"/>
  <c r="X195" i="60"/>
  <c r="AB195" i="60"/>
  <c r="I223" i="60"/>
  <c r="AB224" i="60"/>
  <c r="V224" i="60"/>
  <c r="I224" i="60"/>
  <c r="W224" i="60"/>
  <c r="J224" i="60"/>
  <c r="AB227" i="60"/>
  <c r="W227" i="60"/>
  <c r="J227" i="60"/>
  <c r="Y227" i="60"/>
  <c r="T227" i="60"/>
  <c r="T232" i="60"/>
  <c r="I142" i="60"/>
  <c r="X142" i="60"/>
  <c r="J148" i="60"/>
  <c r="T178" i="60"/>
  <c r="W181" i="60"/>
  <c r="T182" i="60"/>
  <c r="I229" i="60"/>
  <c r="V229" i="60"/>
  <c r="Y73" i="60"/>
  <c r="L181" i="60"/>
  <c r="AC181" i="60" s="1"/>
  <c r="T226" i="60"/>
  <c r="Y226" i="60"/>
  <c r="T230" i="60"/>
  <c r="Y230" i="60"/>
  <c r="V233" i="61"/>
  <c r="V251" i="61"/>
  <c r="V14" i="61"/>
  <c r="W215" i="61"/>
  <c r="V215" i="61"/>
  <c r="W233" i="61"/>
  <c r="AD88" i="60"/>
  <c r="AD92" i="60"/>
  <c r="X88" i="60"/>
  <c r="W90" i="60"/>
  <c r="T90" i="60"/>
  <c r="V90" i="60"/>
  <c r="J90" i="60"/>
  <c r="Y90" i="60"/>
  <c r="I90" i="60"/>
  <c r="X92" i="60"/>
  <c r="W94" i="60"/>
  <c r="T94" i="60"/>
  <c r="V94" i="60"/>
  <c r="J94" i="60"/>
  <c r="Y94" i="60"/>
  <c r="I94" i="60"/>
  <c r="X96" i="60"/>
  <c r="X103" i="60"/>
  <c r="X118" i="60"/>
  <c r="W120" i="60"/>
  <c r="T120" i="60"/>
  <c r="V120" i="60"/>
  <c r="J120" i="60"/>
  <c r="Y120" i="60"/>
  <c r="I120" i="60"/>
  <c r="X122" i="60"/>
  <c r="W124" i="60"/>
  <c r="T124" i="60"/>
  <c r="V124" i="60"/>
  <c r="J124" i="60"/>
  <c r="Y124" i="60"/>
  <c r="I124" i="60"/>
  <c r="Y133" i="60"/>
  <c r="AD13" i="60"/>
  <c r="AD15" i="60"/>
  <c r="AD22" i="60"/>
  <c r="J13" i="60"/>
  <c r="V13" i="60"/>
  <c r="J14" i="60"/>
  <c r="V14" i="60"/>
  <c r="J15" i="60"/>
  <c r="V15" i="60"/>
  <c r="J16" i="60"/>
  <c r="V16" i="60"/>
  <c r="J17" i="60"/>
  <c r="V17" i="60"/>
  <c r="J18" i="60"/>
  <c r="V18" i="60"/>
  <c r="J19" i="60"/>
  <c r="V19" i="60"/>
  <c r="J20" i="60"/>
  <c r="V20" i="60"/>
  <c r="J21" i="60"/>
  <c r="V21" i="60"/>
  <c r="J22" i="60"/>
  <c r="V22" i="60"/>
  <c r="W89" i="60"/>
  <c r="T89" i="60"/>
  <c r="V89" i="60"/>
  <c r="J89" i="60"/>
  <c r="Y89" i="60"/>
  <c r="I89" i="60"/>
  <c r="L90" i="60"/>
  <c r="AC90" i="60" s="1"/>
  <c r="W93" i="60"/>
  <c r="T93" i="60"/>
  <c r="V93" i="60"/>
  <c r="J93" i="60"/>
  <c r="Y93" i="60"/>
  <c r="I93" i="60"/>
  <c r="L94" i="60"/>
  <c r="AC94" i="60" s="1"/>
  <c r="W97" i="60"/>
  <c r="T97" i="60"/>
  <c r="V97" i="60"/>
  <c r="J97" i="60"/>
  <c r="Y97" i="60"/>
  <c r="I97" i="60"/>
  <c r="W119" i="60"/>
  <c r="T119" i="60"/>
  <c r="V119" i="60"/>
  <c r="J119" i="60"/>
  <c r="Y119" i="60"/>
  <c r="I119" i="60"/>
  <c r="L120" i="60"/>
  <c r="AC120" i="60" s="1"/>
  <c r="W123" i="60"/>
  <c r="T123" i="60"/>
  <c r="V123" i="60"/>
  <c r="J123" i="60"/>
  <c r="Y123" i="60"/>
  <c r="I123" i="60"/>
  <c r="L124" i="60"/>
  <c r="AC124" i="60" s="1"/>
  <c r="W140" i="60"/>
  <c r="T140" i="60"/>
  <c r="Y140" i="60"/>
  <c r="L140" i="60"/>
  <c r="AC140" i="60" s="1"/>
  <c r="X140" i="60"/>
  <c r="J140" i="60"/>
  <c r="V140" i="60"/>
  <c r="AB140" i="60"/>
  <c r="I140" i="60"/>
  <c r="W88" i="60"/>
  <c r="T88" i="60"/>
  <c r="V88" i="60"/>
  <c r="J88" i="60"/>
  <c r="Y88" i="60"/>
  <c r="I88" i="60"/>
  <c r="W92" i="60"/>
  <c r="T92" i="60"/>
  <c r="V92" i="60"/>
  <c r="J92" i="60"/>
  <c r="Y92" i="60"/>
  <c r="I92" i="60"/>
  <c r="W96" i="60"/>
  <c r="T96" i="60"/>
  <c r="V96" i="60"/>
  <c r="J96" i="60"/>
  <c r="Y96" i="60"/>
  <c r="I96" i="60"/>
  <c r="W103" i="60"/>
  <c r="T103" i="60"/>
  <c r="V103" i="60"/>
  <c r="J103" i="60"/>
  <c r="Y103" i="60"/>
  <c r="I103" i="60"/>
  <c r="W118" i="60"/>
  <c r="T118" i="60"/>
  <c r="V118" i="60"/>
  <c r="J118" i="60"/>
  <c r="Y118" i="60"/>
  <c r="I118" i="60"/>
  <c r="W122" i="60"/>
  <c r="T122" i="60"/>
  <c r="V122" i="60"/>
  <c r="J122" i="60"/>
  <c r="Y122" i="60"/>
  <c r="I122" i="60"/>
  <c r="W133" i="60"/>
  <c r="X133" i="60"/>
  <c r="T133" i="60"/>
  <c r="AB133" i="60"/>
  <c r="V133" i="60"/>
  <c r="J133" i="60"/>
  <c r="I133" i="60"/>
  <c r="L13" i="60"/>
  <c r="AC13" i="60" s="1"/>
  <c r="X13" i="60"/>
  <c r="L14" i="60"/>
  <c r="AC14" i="60" s="1"/>
  <c r="X14" i="60"/>
  <c r="L15" i="60"/>
  <c r="AC15" i="60" s="1"/>
  <c r="X15" i="60"/>
  <c r="L16" i="60"/>
  <c r="AC16" i="60" s="1"/>
  <c r="X16" i="60"/>
  <c r="L17" i="60"/>
  <c r="AC17" i="60" s="1"/>
  <c r="X17" i="60"/>
  <c r="L18" i="60"/>
  <c r="AC18" i="60" s="1"/>
  <c r="X18" i="60"/>
  <c r="L19" i="60"/>
  <c r="AC19" i="60" s="1"/>
  <c r="X19" i="60"/>
  <c r="L20" i="60"/>
  <c r="AC20" i="60" s="1"/>
  <c r="X20" i="60"/>
  <c r="L21" i="60"/>
  <c r="AC21" i="60" s="1"/>
  <c r="X21" i="60"/>
  <c r="L22" i="60"/>
  <c r="AC22" i="60" s="1"/>
  <c r="X22" i="60"/>
  <c r="L88" i="60"/>
  <c r="AC88" i="60" s="1"/>
  <c r="AB90" i="60"/>
  <c r="W91" i="60"/>
  <c r="T91" i="60"/>
  <c r="V91" i="60"/>
  <c r="J91" i="60"/>
  <c r="Y91" i="60"/>
  <c r="I91" i="60"/>
  <c r="L92" i="60"/>
  <c r="AC92" i="60" s="1"/>
  <c r="AB94" i="60"/>
  <c r="W95" i="60"/>
  <c r="T95" i="60"/>
  <c r="V95" i="60"/>
  <c r="J95" i="60"/>
  <c r="Y95" i="60"/>
  <c r="I95" i="60"/>
  <c r="L96" i="60"/>
  <c r="AC96" i="60" s="1"/>
  <c r="L103" i="60"/>
  <c r="AC103" i="60" s="1"/>
  <c r="L118" i="60"/>
  <c r="AC118" i="60" s="1"/>
  <c r="AB120" i="60"/>
  <c r="W121" i="60"/>
  <c r="T121" i="60"/>
  <c r="V121" i="60"/>
  <c r="J121" i="60"/>
  <c r="Y121" i="60"/>
  <c r="I121" i="60"/>
  <c r="L122" i="60"/>
  <c r="AC122" i="60" s="1"/>
  <c r="AB124" i="60"/>
  <c r="W125" i="60"/>
  <c r="T125" i="60"/>
  <c r="V125" i="60"/>
  <c r="J125" i="60"/>
  <c r="Y125" i="60"/>
  <c r="I125" i="60"/>
  <c r="L133" i="60"/>
  <c r="AC133" i="60" s="1"/>
  <c r="W137" i="60"/>
  <c r="T137" i="60"/>
  <c r="X137" i="60"/>
  <c r="J137" i="60"/>
  <c r="AB137" i="60"/>
  <c r="V137" i="60"/>
  <c r="I137" i="60"/>
  <c r="Y137" i="60"/>
  <c r="L137" i="60"/>
  <c r="AC137" i="60" s="1"/>
  <c r="Y180" i="60"/>
  <c r="I180" i="60"/>
  <c r="L180" i="60"/>
  <c r="AC180" i="60" s="1"/>
  <c r="X180" i="60"/>
  <c r="T180" i="60"/>
  <c r="AB180" i="60"/>
  <c r="W180" i="60"/>
  <c r="J180" i="60"/>
  <c r="V180" i="60"/>
  <c r="AC43" i="60"/>
  <c r="X43" i="60"/>
  <c r="J73" i="60"/>
  <c r="W141" i="60"/>
  <c r="T141" i="60"/>
  <c r="X141" i="60"/>
  <c r="J141" i="60"/>
  <c r="AB141" i="60"/>
  <c r="V141" i="60"/>
  <c r="I141" i="60"/>
  <c r="W73" i="60"/>
  <c r="T73" i="60"/>
  <c r="W136" i="60"/>
  <c r="T136" i="60"/>
  <c r="Y136" i="60"/>
  <c r="L136" i="60"/>
  <c r="AC136" i="60" s="1"/>
  <c r="X136" i="60"/>
  <c r="J136" i="60"/>
  <c r="W134" i="60"/>
  <c r="T134" i="60"/>
  <c r="L135" i="60"/>
  <c r="AC135" i="60" s="1"/>
  <c r="W138" i="60"/>
  <c r="T138" i="60"/>
  <c r="L139" i="60"/>
  <c r="AC139" i="60" s="1"/>
  <c r="W142" i="60"/>
  <c r="T142" i="60"/>
  <c r="Y184" i="60"/>
  <c r="I184" i="60"/>
  <c r="L184" i="60"/>
  <c r="AC184" i="60" s="1"/>
  <c r="X184" i="60"/>
  <c r="T184" i="60"/>
  <c r="AB184" i="60"/>
  <c r="W184" i="60"/>
  <c r="J184" i="60"/>
  <c r="W135" i="60"/>
  <c r="T135" i="60"/>
  <c r="W139" i="60"/>
  <c r="T139" i="60"/>
  <c r="W196" i="60"/>
  <c r="T196" i="60"/>
  <c r="V196" i="60"/>
  <c r="J196" i="60"/>
  <c r="Y196" i="60"/>
  <c r="I196" i="60"/>
  <c r="AB196" i="60"/>
  <c r="X196" i="60"/>
  <c r="L196" i="60"/>
  <c r="AC196" i="60" s="1"/>
  <c r="T148" i="60"/>
  <c r="W148" i="60"/>
  <c r="T163" i="60"/>
  <c r="W163" i="60"/>
  <c r="L178" i="60"/>
  <c r="AC178" i="60" s="1"/>
  <c r="T179" i="60"/>
  <c r="X179" i="60"/>
  <c r="Y181" i="60"/>
  <c r="I181" i="60"/>
  <c r="V181" i="60"/>
  <c r="L182" i="60"/>
  <c r="AC182" i="60" s="1"/>
  <c r="T183" i="60"/>
  <c r="X183" i="60"/>
  <c r="Y185" i="60"/>
  <c r="I185" i="60"/>
  <c r="V185" i="60"/>
  <c r="L186" i="60"/>
  <c r="AC186" i="60" s="1"/>
  <c r="T187" i="60"/>
  <c r="X187" i="60"/>
  <c r="L193" i="60"/>
  <c r="AC193" i="60" s="1"/>
  <c r="W195" i="60"/>
  <c r="T195" i="60"/>
  <c r="V195" i="60"/>
  <c r="J195" i="60"/>
  <c r="Y195" i="60"/>
  <c r="I195" i="60"/>
  <c r="X197" i="60"/>
  <c r="AB199" i="60"/>
  <c r="W199" i="60"/>
  <c r="T199" i="60"/>
  <c r="V199" i="60"/>
  <c r="J199" i="60"/>
  <c r="Y199" i="60"/>
  <c r="I199" i="60"/>
  <c r="L148" i="60"/>
  <c r="AC148" i="60" s="1"/>
  <c r="X148" i="60"/>
  <c r="AB148" i="60"/>
  <c r="L163" i="60"/>
  <c r="AC163" i="60" s="1"/>
  <c r="X163" i="60"/>
  <c r="AB163" i="60"/>
  <c r="Y178" i="60"/>
  <c r="I178" i="60"/>
  <c r="V178" i="60"/>
  <c r="L179" i="60"/>
  <c r="AC179" i="60" s="1"/>
  <c r="Y182" i="60"/>
  <c r="I182" i="60"/>
  <c r="V182" i="60"/>
  <c r="L183" i="60"/>
  <c r="AC183" i="60" s="1"/>
  <c r="Y186" i="60"/>
  <c r="I186" i="60"/>
  <c r="V186" i="60"/>
  <c r="L187" i="60"/>
  <c r="AC187" i="60" s="1"/>
  <c r="Y193" i="60"/>
  <c r="I193" i="60"/>
  <c r="V193" i="60"/>
  <c r="AB193" i="60"/>
  <c r="W194" i="60"/>
  <c r="T194" i="60"/>
  <c r="V194" i="60"/>
  <c r="J194" i="60"/>
  <c r="Y194" i="60"/>
  <c r="I194" i="60"/>
  <c r="W198" i="60"/>
  <c r="T198" i="60"/>
  <c r="V198" i="60"/>
  <c r="J198" i="60"/>
  <c r="Y198" i="60"/>
  <c r="I198" i="60"/>
  <c r="I148" i="60"/>
  <c r="I163" i="60"/>
  <c r="J178" i="60"/>
  <c r="W178" i="60"/>
  <c r="AB178" i="60"/>
  <c r="Y179" i="60"/>
  <c r="I179" i="60"/>
  <c r="V179" i="60"/>
  <c r="J182" i="60"/>
  <c r="W182" i="60"/>
  <c r="AB182" i="60"/>
  <c r="Y183" i="60"/>
  <c r="I183" i="60"/>
  <c r="V183" i="60"/>
  <c r="J186" i="60"/>
  <c r="W186" i="60"/>
  <c r="AB186" i="60"/>
  <c r="Y187" i="60"/>
  <c r="I187" i="60"/>
  <c r="V187" i="60"/>
  <c r="J193" i="60"/>
  <c r="W193" i="60"/>
  <c r="L194" i="60"/>
  <c r="AC194" i="60" s="1"/>
  <c r="W197" i="60"/>
  <c r="T197" i="60"/>
  <c r="V197" i="60"/>
  <c r="J197" i="60"/>
  <c r="Y197" i="60"/>
  <c r="I197" i="60"/>
  <c r="L198" i="60"/>
  <c r="AC198" i="60" s="1"/>
  <c r="L208" i="60"/>
  <c r="AC208" i="60" s="1"/>
  <c r="X208" i="60"/>
  <c r="L223" i="60"/>
  <c r="AC223" i="60" s="1"/>
  <c r="X223" i="60"/>
  <c r="L224" i="60"/>
  <c r="AC224" i="60" s="1"/>
  <c r="X224" i="60"/>
  <c r="L225" i="60"/>
  <c r="AC225" i="60" s="1"/>
  <c r="X225" i="60"/>
  <c r="L226" i="60"/>
  <c r="AC226" i="60" s="1"/>
  <c r="X226" i="60"/>
  <c r="L227" i="60"/>
  <c r="AC227" i="60" s="1"/>
  <c r="X227" i="60"/>
  <c r="L228" i="60"/>
  <c r="X228" i="60"/>
  <c r="L229" i="60"/>
  <c r="AC229" i="60" s="1"/>
  <c r="X229" i="60"/>
  <c r="L230" i="60"/>
  <c r="AC230" i="60" s="1"/>
  <c r="X230" i="60"/>
  <c r="L231" i="60"/>
  <c r="AC231" i="60" s="1"/>
  <c r="X231" i="60"/>
  <c r="L232" i="60"/>
  <c r="AC232" i="60" s="1"/>
  <c r="X232" i="60"/>
  <c r="AD43" i="60"/>
  <c r="AD137" i="60"/>
  <c r="AD183" i="60"/>
  <c r="AD93" i="60"/>
  <c r="AD94" i="60"/>
  <c r="AD96" i="60"/>
  <c r="AD118" i="60"/>
  <c r="AD163" i="60"/>
  <c r="AD181" i="60"/>
  <c r="AD182" i="60"/>
  <c r="AD208" i="60"/>
  <c r="AD18" i="60"/>
  <c r="AD73" i="60"/>
  <c r="AD89" i="60"/>
  <c r="AD103" i="60"/>
  <c r="AD122" i="60"/>
  <c r="AD134" i="60"/>
  <c r="AD135" i="60"/>
  <c r="AD141" i="60"/>
  <c r="AD179" i="60"/>
  <c r="AD226" i="60"/>
  <c r="AD16" i="60"/>
  <c r="AD17" i="60"/>
  <c r="AD21" i="60"/>
  <c r="AD139" i="60"/>
  <c r="AD178" i="60"/>
  <c r="AC195" i="60"/>
  <c r="AD195" i="60"/>
  <c r="AD97" i="60"/>
  <c r="AD119" i="60"/>
  <c r="AD138" i="60"/>
  <c r="AD196" i="60"/>
  <c r="AD230" i="60"/>
  <c r="AD123" i="60"/>
  <c r="AD142" i="60"/>
  <c r="AD185" i="60"/>
  <c r="AD187" i="60"/>
  <c r="AD193" i="60"/>
  <c r="AD186" i="60"/>
  <c r="G278" i="62" l="1"/>
  <c r="F65" i="60"/>
  <c r="F67" i="60"/>
  <c r="F49" i="60"/>
  <c r="F45" i="60"/>
  <c r="F47" i="60"/>
  <c r="F62" i="60" s="1"/>
  <c r="F48" i="60"/>
  <c r="F51" i="60"/>
  <c r="F309" i="60"/>
  <c r="F323" i="60" s="1"/>
  <c r="F119" i="60"/>
  <c r="F328" i="60"/>
  <c r="F121" i="60"/>
  <c r="F330" i="60"/>
  <c r="F118" i="60"/>
  <c r="F327" i="60"/>
  <c r="D261" i="60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C109" i="1"/>
  <c r="B109" i="1"/>
  <c r="F108" i="1"/>
  <c r="C108" i="1"/>
  <c r="B108" i="1"/>
  <c r="F107" i="1"/>
  <c r="C107" i="1"/>
  <c r="B107" i="1"/>
  <c r="F106" i="1"/>
  <c r="C106" i="1"/>
  <c r="B106" i="1"/>
  <c r="F105" i="1"/>
  <c r="C105" i="1"/>
  <c r="B105" i="1"/>
  <c r="F104" i="1"/>
  <c r="C104" i="1"/>
  <c r="B104" i="1"/>
  <c r="F103" i="1"/>
  <c r="C103" i="1"/>
  <c r="B103" i="1"/>
  <c r="F102" i="1"/>
  <c r="C102" i="1"/>
  <c r="B102" i="1"/>
  <c r="F101" i="1"/>
  <c r="C101" i="1"/>
  <c r="B101" i="1"/>
  <c r="F100" i="1"/>
  <c r="C100" i="1"/>
  <c r="B100" i="1"/>
  <c r="F99" i="1"/>
  <c r="C99" i="1"/>
  <c r="B99" i="1"/>
  <c r="F98" i="1"/>
  <c r="C98" i="1"/>
  <c r="B98" i="1"/>
  <c r="F97" i="1"/>
  <c r="C97" i="1"/>
  <c r="B97" i="1"/>
  <c r="F96" i="1"/>
  <c r="C96" i="1"/>
  <c r="B96" i="1"/>
  <c r="F95" i="1"/>
  <c r="C95" i="1"/>
  <c r="B95" i="1"/>
  <c r="F94" i="1"/>
  <c r="C94" i="1"/>
  <c r="B94" i="1"/>
  <c r="F93" i="1"/>
  <c r="C93" i="1"/>
  <c r="B93" i="1"/>
  <c r="F92" i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C71" i="1"/>
  <c r="B71" i="1"/>
  <c r="F70" i="1"/>
  <c r="C70" i="1"/>
  <c r="B70" i="1"/>
  <c r="F69" i="1"/>
  <c r="C69" i="1"/>
  <c r="B69" i="1"/>
  <c r="F68" i="1"/>
  <c r="C68" i="1"/>
  <c r="B68" i="1"/>
  <c r="F67" i="1"/>
  <c r="C67" i="1"/>
  <c r="B67" i="1"/>
  <c r="F66" i="1"/>
  <c r="C66" i="1"/>
  <c r="B66" i="1"/>
  <c r="F65" i="1"/>
  <c r="C65" i="1"/>
  <c r="B65" i="1"/>
  <c r="F64" i="1"/>
  <c r="C64" i="1"/>
  <c r="B64" i="1"/>
  <c r="F63" i="1"/>
  <c r="C63" i="1"/>
  <c r="B63" i="1"/>
  <c r="F11" i="1"/>
  <c r="AD11" i="1" s="1"/>
  <c r="F12" i="1"/>
  <c r="AD12" i="1" s="1"/>
  <c r="F13" i="1"/>
  <c r="AD13" i="1" s="1"/>
  <c r="F14" i="1"/>
  <c r="AD14" i="1" s="1"/>
  <c r="F15" i="1"/>
  <c r="AD15" i="1" s="1"/>
  <c r="F16" i="1"/>
  <c r="AD16" i="1" s="1"/>
  <c r="F17" i="1"/>
  <c r="AD17" i="1" s="1"/>
  <c r="F18" i="1"/>
  <c r="AD18" i="1" s="1"/>
  <c r="F19" i="1"/>
  <c r="AD19" i="1" s="1"/>
  <c r="F21" i="1"/>
  <c r="AD21" i="1" s="1"/>
  <c r="F22" i="1"/>
  <c r="AD22" i="1" s="1"/>
  <c r="F23" i="1"/>
  <c r="AD23" i="1" s="1"/>
  <c r="F24" i="1"/>
  <c r="AD24" i="1" s="1"/>
  <c r="F25" i="1"/>
  <c r="AD25" i="1" s="1"/>
  <c r="F26" i="1"/>
  <c r="AD26" i="1" s="1"/>
  <c r="F27" i="1"/>
  <c r="AD27" i="1" s="1"/>
  <c r="F28" i="1"/>
  <c r="AD28" i="1" s="1"/>
  <c r="F29" i="1"/>
  <c r="AD29" i="1" s="1"/>
  <c r="F30" i="1"/>
  <c r="AD30" i="1" s="1"/>
  <c r="F31" i="1"/>
  <c r="AD31" i="1" s="1"/>
  <c r="F32" i="1"/>
  <c r="AD32" i="1" s="1"/>
  <c r="F33" i="1"/>
  <c r="AD33" i="1" s="1"/>
  <c r="F34" i="1"/>
  <c r="AD34" i="1" s="1"/>
  <c r="F35" i="1"/>
  <c r="AD35" i="1" s="1"/>
  <c r="F36" i="1"/>
  <c r="AD36" i="1" s="1"/>
  <c r="F37" i="1"/>
  <c r="AD37" i="1" s="1"/>
  <c r="F38" i="1"/>
  <c r="AD38" i="1" s="1"/>
  <c r="F39" i="1"/>
  <c r="AD39" i="1" s="1"/>
  <c r="F40" i="1"/>
  <c r="AD40" i="1" s="1"/>
  <c r="F41" i="1"/>
  <c r="AD41" i="1" s="1"/>
  <c r="F42" i="1"/>
  <c r="AD42" i="1" s="1"/>
  <c r="F43" i="1"/>
  <c r="AD43" i="1" s="1"/>
  <c r="F44" i="1"/>
  <c r="AD44" i="1" s="1"/>
  <c r="F45" i="1"/>
  <c r="AD45" i="1" s="1"/>
  <c r="F46" i="1"/>
  <c r="AD46" i="1" s="1"/>
  <c r="F47" i="1"/>
  <c r="AD47" i="1" s="1"/>
  <c r="F48" i="1"/>
  <c r="AD48" i="1" s="1"/>
  <c r="F49" i="1"/>
  <c r="AD49" i="1" s="1"/>
  <c r="F50" i="1"/>
  <c r="AD50" i="1" s="1"/>
  <c r="AD108" i="1" l="1"/>
  <c r="N108" i="1"/>
  <c r="P108" i="1"/>
  <c r="AD92" i="1"/>
  <c r="N92" i="1"/>
  <c r="P92" i="1"/>
  <c r="AD63" i="1"/>
  <c r="N63" i="1"/>
  <c r="AD79" i="1"/>
  <c r="P79" i="1"/>
  <c r="N79" i="1"/>
  <c r="AD87" i="1"/>
  <c r="N87" i="1"/>
  <c r="P87" i="1"/>
  <c r="AD95" i="1"/>
  <c r="N95" i="1"/>
  <c r="P95" i="1"/>
  <c r="AD103" i="1"/>
  <c r="N103" i="1"/>
  <c r="P103" i="1"/>
  <c r="AD111" i="1"/>
  <c r="N111" i="1"/>
  <c r="P111" i="1"/>
  <c r="Q58" i="1" s="1"/>
  <c r="AD66" i="1"/>
  <c r="P66" i="1"/>
  <c r="N66" i="1"/>
  <c r="AD74" i="1"/>
  <c r="N74" i="1"/>
  <c r="P74" i="1"/>
  <c r="AD82" i="1"/>
  <c r="N82" i="1"/>
  <c r="P82" i="1"/>
  <c r="AD90" i="1"/>
  <c r="N90" i="1"/>
  <c r="P90" i="1"/>
  <c r="AD98" i="1"/>
  <c r="N98" i="1"/>
  <c r="P98" i="1"/>
  <c r="AD106" i="1"/>
  <c r="N106" i="1"/>
  <c r="P106" i="1"/>
  <c r="Q53" i="1" s="1"/>
  <c r="AD100" i="1"/>
  <c r="N100" i="1"/>
  <c r="P100" i="1"/>
  <c r="AD69" i="1"/>
  <c r="N69" i="1"/>
  <c r="P69" i="1"/>
  <c r="AD77" i="1"/>
  <c r="P77" i="1"/>
  <c r="N77" i="1"/>
  <c r="AD85" i="1"/>
  <c r="N85" i="1"/>
  <c r="P85" i="1"/>
  <c r="AD93" i="1"/>
  <c r="P93" i="1"/>
  <c r="N93" i="1"/>
  <c r="AD101" i="1"/>
  <c r="N101" i="1"/>
  <c r="P101" i="1"/>
  <c r="AD109" i="1"/>
  <c r="P109" i="1"/>
  <c r="N109" i="1"/>
  <c r="AD71" i="1"/>
  <c r="N71" i="1"/>
  <c r="P71" i="1"/>
  <c r="AD64" i="1"/>
  <c r="N64" i="1"/>
  <c r="P64" i="1"/>
  <c r="AD72" i="1"/>
  <c r="N72" i="1"/>
  <c r="P72" i="1"/>
  <c r="AD80" i="1"/>
  <c r="P80" i="1"/>
  <c r="N80" i="1"/>
  <c r="AD88" i="1"/>
  <c r="N88" i="1"/>
  <c r="P88" i="1"/>
  <c r="AD96" i="1"/>
  <c r="P96" i="1"/>
  <c r="N96" i="1"/>
  <c r="AD104" i="1"/>
  <c r="N104" i="1"/>
  <c r="P104" i="1"/>
  <c r="Q51" i="1" s="1"/>
  <c r="AD112" i="1"/>
  <c r="P112" i="1"/>
  <c r="N112" i="1"/>
  <c r="AD68" i="1"/>
  <c r="N68" i="1"/>
  <c r="P68" i="1"/>
  <c r="AD67" i="1"/>
  <c r="N67" i="1"/>
  <c r="P67" i="1"/>
  <c r="AD75" i="1"/>
  <c r="N75" i="1"/>
  <c r="P75" i="1"/>
  <c r="AD83" i="1"/>
  <c r="N83" i="1"/>
  <c r="P83" i="1"/>
  <c r="AD91" i="1"/>
  <c r="N91" i="1"/>
  <c r="P91" i="1"/>
  <c r="AD99" i="1"/>
  <c r="N99" i="1"/>
  <c r="P99" i="1"/>
  <c r="AD107" i="1"/>
  <c r="N107" i="1"/>
  <c r="P107" i="1"/>
  <c r="AD76" i="1"/>
  <c r="N76" i="1"/>
  <c r="P76" i="1"/>
  <c r="AD84" i="1"/>
  <c r="N84" i="1"/>
  <c r="P84" i="1"/>
  <c r="AD70" i="1"/>
  <c r="N70" i="1"/>
  <c r="P70" i="1"/>
  <c r="AD78" i="1"/>
  <c r="N78" i="1"/>
  <c r="P78" i="1"/>
  <c r="AD86" i="1"/>
  <c r="N86" i="1"/>
  <c r="P86" i="1"/>
  <c r="AD94" i="1"/>
  <c r="N94" i="1"/>
  <c r="P94" i="1"/>
  <c r="AD102" i="1"/>
  <c r="N102" i="1"/>
  <c r="P102" i="1"/>
  <c r="AD110" i="1"/>
  <c r="N110" i="1"/>
  <c r="P110" i="1"/>
  <c r="AD65" i="1"/>
  <c r="N65" i="1"/>
  <c r="P65" i="1"/>
  <c r="AD73" i="1"/>
  <c r="P73" i="1"/>
  <c r="Q20" i="1" s="1"/>
  <c r="N73" i="1"/>
  <c r="AD81" i="1"/>
  <c r="N81" i="1"/>
  <c r="P81" i="1"/>
  <c r="AD89" i="1"/>
  <c r="N89" i="1"/>
  <c r="P89" i="1"/>
  <c r="AD97" i="1"/>
  <c r="N97" i="1"/>
  <c r="P97" i="1"/>
  <c r="AD105" i="1"/>
  <c r="N105" i="1"/>
  <c r="P105" i="1"/>
  <c r="Q52" i="1" s="1"/>
  <c r="AD113" i="1"/>
  <c r="N113" i="1"/>
  <c r="P113" i="1"/>
  <c r="Q60" i="1" s="1"/>
  <c r="AE68" i="1"/>
  <c r="AF68" i="1"/>
  <c r="AE92" i="1"/>
  <c r="AF92" i="1"/>
  <c r="N49" i="1"/>
  <c r="S49" i="1" s="1"/>
  <c r="AF49" i="1"/>
  <c r="AE49" i="1"/>
  <c r="N41" i="1"/>
  <c r="S41" i="1" s="1"/>
  <c r="AF41" i="1"/>
  <c r="AE41" i="1"/>
  <c r="N33" i="1"/>
  <c r="S33" i="1" s="1"/>
  <c r="AF33" i="1"/>
  <c r="AE33" i="1"/>
  <c r="N25" i="1"/>
  <c r="S25" i="1" s="1"/>
  <c r="AF25" i="1"/>
  <c r="AE25" i="1"/>
  <c r="N16" i="1"/>
  <c r="S16" i="1" s="1"/>
  <c r="AF16" i="1"/>
  <c r="AE16" i="1"/>
  <c r="AE63" i="1"/>
  <c r="AF63" i="1"/>
  <c r="AE71" i="1"/>
  <c r="AF71" i="1"/>
  <c r="AE79" i="1"/>
  <c r="AF79" i="1"/>
  <c r="AE87" i="1"/>
  <c r="AF87" i="1"/>
  <c r="AE95" i="1"/>
  <c r="AF95" i="1"/>
  <c r="AE103" i="1"/>
  <c r="AF103" i="1"/>
  <c r="G58" i="1"/>
  <c r="AE111" i="1"/>
  <c r="AF111" i="1"/>
  <c r="AE84" i="1"/>
  <c r="AF84" i="1"/>
  <c r="N48" i="1"/>
  <c r="S48" i="1" s="1"/>
  <c r="AF48" i="1"/>
  <c r="AE48" i="1"/>
  <c r="AF40" i="1"/>
  <c r="AE40" i="1"/>
  <c r="N32" i="1"/>
  <c r="S32" i="1" s="1"/>
  <c r="AF32" i="1"/>
  <c r="AE32" i="1"/>
  <c r="N24" i="1"/>
  <c r="S24" i="1" s="1"/>
  <c r="AF24" i="1"/>
  <c r="AE24" i="1"/>
  <c r="N15" i="1"/>
  <c r="S15" i="1" s="1"/>
  <c r="AF15" i="1"/>
  <c r="AE15" i="1"/>
  <c r="D66" i="1"/>
  <c r="AF66" i="1"/>
  <c r="AE66" i="1"/>
  <c r="AF74" i="1"/>
  <c r="AE74" i="1"/>
  <c r="AF82" i="1"/>
  <c r="AE82" i="1"/>
  <c r="AF90" i="1"/>
  <c r="AE90" i="1"/>
  <c r="X98" i="1"/>
  <c r="AF98" i="1"/>
  <c r="AE98" i="1"/>
  <c r="G53" i="1"/>
  <c r="AF106" i="1"/>
  <c r="AE106" i="1"/>
  <c r="N17" i="1"/>
  <c r="S17" i="1" s="1"/>
  <c r="AF17" i="1"/>
  <c r="AE17" i="1"/>
  <c r="N47" i="1"/>
  <c r="S47" i="1" s="1"/>
  <c r="AF47" i="1"/>
  <c r="AE47" i="1"/>
  <c r="N39" i="1"/>
  <c r="S39" i="1" s="1"/>
  <c r="AF39" i="1"/>
  <c r="AE39" i="1"/>
  <c r="N31" i="1"/>
  <c r="S31" i="1" s="1"/>
  <c r="AF31" i="1"/>
  <c r="AE31" i="1"/>
  <c r="N23" i="1"/>
  <c r="S23" i="1" s="1"/>
  <c r="AF23" i="1"/>
  <c r="AE23" i="1"/>
  <c r="N14" i="1"/>
  <c r="U14" i="1" s="1"/>
  <c r="AE14" i="1"/>
  <c r="AF14" i="1"/>
  <c r="AE69" i="1"/>
  <c r="AF69" i="1"/>
  <c r="AE77" i="1"/>
  <c r="AF77" i="1"/>
  <c r="AE85" i="1"/>
  <c r="AF85" i="1"/>
  <c r="AE93" i="1"/>
  <c r="AF93" i="1"/>
  <c r="AE101" i="1"/>
  <c r="AF101" i="1"/>
  <c r="G56" i="1"/>
  <c r="AE109" i="1"/>
  <c r="AF109" i="1"/>
  <c r="AE34" i="1"/>
  <c r="AF34" i="1"/>
  <c r="N46" i="1"/>
  <c r="S46" i="1" s="1"/>
  <c r="AE46" i="1"/>
  <c r="AF46" i="1"/>
  <c r="N38" i="1"/>
  <c r="U38" i="1" s="1"/>
  <c r="AE38" i="1"/>
  <c r="AF38" i="1"/>
  <c r="N30" i="1"/>
  <c r="S30" i="1" s="1"/>
  <c r="AE30" i="1"/>
  <c r="AF30" i="1"/>
  <c r="N22" i="1"/>
  <c r="U22" i="1" s="1"/>
  <c r="AE22" i="1"/>
  <c r="AF22" i="1"/>
  <c r="N13" i="1"/>
  <c r="S13" i="1" s="1"/>
  <c r="AE13" i="1"/>
  <c r="AF13" i="1"/>
  <c r="AF64" i="1"/>
  <c r="AE64" i="1"/>
  <c r="AF72" i="1"/>
  <c r="AE72" i="1"/>
  <c r="AF80" i="1"/>
  <c r="AE80" i="1"/>
  <c r="AF88" i="1"/>
  <c r="AE88" i="1"/>
  <c r="AF96" i="1"/>
  <c r="AE96" i="1"/>
  <c r="AF104" i="1"/>
  <c r="AE104" i="1"/>
  <c r="G59" i="1"/>
  <c r="AF112" i="1"/>
  <c r="AE112" i="1"/>
  <c r="N26" i="1"/>
  <c r="S26" i="1" s="1"/>
  <c r="AE26" i="1"/>
  <c r="AF26" i="1"/>
  <c r="AE76" i="1"/>
  <c r="AF76" i="1"/>
  <c r="AE108" i="1"/>
  <c r="AF108" i="1"/>
  <c r="N45" i="1"/>
  <c r="S45" i="1" s="1"/>
  <c r="AE45" i="1"/>
  <c r="AF45" i="1"/>
  <c r="N37" i="1"/>
  <c r="S37" i="1" s="1"/>
  <c r="AE37" i="1"/>
  <c r="AF37" i="1"/>
  <c r="N29" i="1"/>
  <c r="S29" i="1" s="1"/>
  <c r="AE29" i="1"/>
  <c r="AF29" i="1"/>
  <c r="N21" i="1"/>
  <c r="U21" i="1" s="1"/>
  <c r="AE21" i="1"/>
  <c r="AF21" i="1"/>
  <c r="AE12" i="1"/>
  <c r="AF12" i="1"/>
  <c r="AE67" i="1"/>
  <c r="AF67" i="1"/>
  <c r="AE75" i="1"/>
  <c r="AF75" i="1"/>
  <c r="AE83" i="1"/>
  <c r="AF83" i="1"/>
  <c r="AB91" i="1"/>
  <c r="AE91" i="1"/>
  <c r="AF91" i="1"/>
  <c r="AE99" i="1"/>
  <c r="AF99" i="1"/>
  <c r="G54" i="1"/>
  <c r="AE107" i="1"/>
  <c r="AF107" i="1"/>
  <c r="N50" i="1"/>
  <c r="U50" i="1" s="1"/>
  <c r="AE50" i="1"/>
  <c r="AF50" i="1"/>
  <c r="N44" i="1"/>
  <c r="S44" i="1" s="1"/>
  <c r="AE44" i="1"/>
  <c r="AF44" i="1"/>
  <c r="AE36" i="1"/>
  <c r="AF36" i="1"/>
  <c r="N28" i="1"/>
  <c r="S28" i="1" s="1"/>
  <c r="AE28" i="1"/>
  <c r="AF28" i="1"/>
  <c r="N19" i="1"/>
  <c r="U19" i="1" s="1"/>
  <c r="AE19" i="1"/>
  <c r="AF19" i="1"/>
  <c r="AE11" i="1"/>
  <c r="AF11" i="1"/>
  <c r="AE70" i="1"/>
  <c r="AF70" i="1"/>
  <c r="AE78" i="1"/>
  <c r="AF78" i="1"/>
  <c r="X86" i="1"/>
  <c r="AE86" i="1"/>
  <c r="AF86" i="1"/>
  <c r="AE94" i="1"/>
  <c r="AF94" i="1"/>
  <c r="AE102" i="1"/>
  <c r="AF102" i="1"/>
  <c r="G57" i="1"/>
  <c r="AE110" i="1"/>
  <c r="AF110" i="1"/>
  <c r="N42" i="1"/>
  <c r="S42" i="1" s="1"/>
  <c r="AE42" i="1"/>
  <c r="AF42" i="1"/>
  <c r="AE100" i="1"/>
  <c r="AF100" i="1"/>
  <c r="N43" i="1"/>
  <c r="S43" i="1" s="1"/>
  <c r="AE43" i="1"/>
  <c r="AF43" i="1"/>
  <c r="N35" i="1"/>
  <c r="S35" i="1" s="1"/>
  <c r="AE35" i="1"/>
  <c r="AF35" i="1"/>
  <c r="N27" i="1"/>
  <c r="U27" i="1" s="1"/>
  <c r="AE27" i="1"/>
  <c r="AF27" i="1"/>
  <c r="N18" i="1"/>
  <c r="S18" i="1" s="1"/>
  <c r="AE18" i="1"/>
  <c r="AF18" i="1"/>
  <c r="AF65" i="1"/>
  <c r="AE65" i="1"/>
  <c r="AF73" i="1"/>
  <c r="AE73" i="1"/>
  <c r="AF81" i="1"/>
  <c r="AE81" i="1"/>
  <c r="AF89" i="1"/>
  <c r="AE89" i="1"/>
  <c r="AF97" i="1"/>
  <c r="AE97" i="1"/>
  <c r="AF105" i="1"/>
  <c r="AE105" i="1"/>
  <c r="AF113" i="1"/>
  <c r="AE113" i="1"/>
  <c r="U32" i="1"/>
  <c r="G20" i="1"/>
  <c r="D63" i="1"/>
  <c r="H40" i="1"/>
  <c r="N40" i="1"/>
  <c r="V36" i="1"/>
  <c r="N36" i="1"/>
  <c r="H34" i="1"/>
  <c r="N34" i="1"/>
  <c r="G305" i="62"/>
  <c r="F136" i="60"/>
  <c r="F151" i="60" s="1"/>
  <c r="F166" i="60" s="1"/>
  <c r="F181" i="60" s="1"/>
  <c r="F196" i="60" s="1"/>
  <c r="F345" i="60"/>
  <c r="F360" i="60" s="1"/>
  <c r="F375" i="60" s="1"/>
  <c r="F390" i="60" s="1"/>
  <c r="F405" i="60" s="1"/>
  <c r="F420" i="60" s="1"/>
  <c r="F134" i="60"/>
  <c r="F149" i="60" s="1"/>
  <c r="F164" i="60" s="1"/>
  <c r="F179" i="60" s="1"/>
  <c r="F194" i="60" s="1"/>
  <c r="F343" i="60"/>
  <c r="F358" i="60" s="1"/>
  <c r="F373" i="60" s="1"/>
  <c r="F388" i="60" s="1"/>
  <c r="F403" i="60" s="1"/>
  <c r="F418" i="60" s="1"/>
  <c r="F77" i="60"/>
  <c r="F92" i="60" s="1"/>
  <c r="F107" i="60" s="1"/>
  <c r="F82" i="60"/>
  <c r="F97" i="60" s="1"/>
  <c r="F112" i="60" s="1"/>
  <c r="F127" i="60" s="1"/>
  <c r="F80" i="60"/>
  <c r="F95" i="60" s="1"/>
  <c r="F110" i="60" s="1"/>
  <c r="F66" i="60"/>
  <c r="F63" i="60"/>
  <c r="F60" i="60"/>
  <c r="F64" i="60"/>
  <c r="G52" i="1"/>
  <c r="Y113" i="1"/>
  <c r="Z60" i="1" s="1"/>
  <c r="G60" i="1"/>
  <c r="AB104" i="1"/>
  <c r="G51" i="1"/>
  <c r="G55" i="1"/>
  <c r="P50" i="1"/>
  <c r="V24" i="1"/>
  <c r="L11" i="1"/>
  <c r="L30" i="1"/>
  <c r="AB26" i="1"/>
  <c r="J22" i="1"/>
  <c r="V12" i="1"/>
  <c r="F133" i="60"/>
  <c r="F148" i="60" s="1"/>
  <c r="F163" i="60" s="1"/>
  <c r="F178" i="60" s="1"/>
  <c r="F193" i="60" s="1"/>
  <c r="F208" i="60" s="1"/>
  <c r="F223" i="60" s="1"/>
  <c r="F254" i="60" s="1"/>
  <c r="F269" i="60" s="1"/>
  <c r="F284" i="60" s="1"/>
  <c r="F299" i="60" s="1"/>
  <c r="F313" i="60" s="1"/>
  <c r="F342" i="60"/>
  <c r="F357" i="60" s="1"/>
  <c r="F372" i="60" s="1"/>
  <c r="D262" i="60"/>
  <c r="X90" i="1"/>
  <c r="D91" i="1"/>
  <c r="L63" i="1"/>
  <c r="J92" i="1"/>
  <c r="P48" i="1"/>
  <c r="J47" i="1"/>
  <c r="L26" i="1"/>
  <c r="H84" i="1"/>
  <c r="J105" i="1"/>
  <c r="Q57" i="1"/>
  <c r="D84" i="1"/>
  <c r="D104" i="1"/>
  <c r="Y66" i="1"/>
  <c r="V77" i="1"/>
  <c r="J80" i="1"/>
  <c r="X100" i="1"/>
  <c r="AA32" i="1"/>
  <c r="Y80" i="1"/>
  <c r="Y107" i="1"/>
  <c r="Z54" i="1" s="1"/>
  <c r="J31" i="1"/>
  <c r="H24" i="1"/>
  <c r="G14" i="1"/>
  <c r="J96" i="1"/>
  <c r="D107" i="1"/>
  <c r="V97" i="1"/>
  <c r="AB108" i="1"/>
  <c r="J32" i="1"/>
  <c r="J18" i="1"/>
  <c r="AG52" i="1"/>
  <c r="V71" i="1"/>
  <c r="D80" i="1"/>
  <c r="J82" i="1"/>
  <c r="V85" i="1"/>
  <c r="D90" i="1"/>
  <c r="H99" i="1"/>
  <c r="AA106" i="1"/>
  <c r="X70" i="1"/>
  <c r="H42" i="1"/>
  <c r="G18" i="1"/>
  <c r="L50" i="1"/>
  <c r="AB50" i="1"/>
  <c r="D108" i="1"/>
  <c r="P46" i="1"/>
  <c r="H49" i="1"/>
  <c r="G36" i="1"/>
  <c r="X32" i="1"/>
  <c r="P32" i="1"/>
  <c r="L32" i="1"/>
  <c r="P31" i="1"/>
  <c r="V26" i="1"/>
  <c r="AB22" i="1"/>
  <c r="V22" i="1"/>
  <c r="L12" i="1"/>
  <c r="V48" i="1"/>
  <c r="V40" i="1"/>
  <c r="P18" i="1"/>
  <c r="Y22" i="1"/>
  <c r="AA36" i="1"/>
  <c r="P36" i="1"/>
  <c r="L36" i="1"/>
  <c r="L34" i="1"/>
  <c r="L14" i="1"/>
  <c r="P14" i="1"/>
  <c r="Y46" i="1"/>
  <c r="H50" i="1"/>
  <c r="J48" i="1"/>
  <c r="H47" i="1"/>
  <c r="G42" i="1"/>
  <c r="H35" i="1"/>
  <c r="H32" i="1"/>
  <c r="V30" i="1"/>
  <c r="J26" i="1"/>
  <c r="H22" i="1"/>
  <c r="L46" i="1"/>
  <c r="V42" i="1"/>
  <c r="V32" i="1"/>
  <c r="P30" i="1"/>
  <c r="P26" i="1"/>
  <c r="L22" i="1"/>
  <c r="P11" i="1"/>
  <c r="X36" i="1"/>
  <c r="L67" i="1"/>
  <c r="V83" i="1"/>
  <c r="AB86" i="1"/>
  <c r="H86" i="1"/>
  <c r="D86" i="1"/>
  <c r="J86" i="1"/>
  <c r="X103" i="1"/>
  <c r="D103" i="1"/>
  <c r="Y109" i="1"/>
  <c r="Z56" i="1" s="1"/>
  <c r="J111" i="1"/>
  <c r="Y111" i="1"/>
  <c r="Z58" i="1" s="1"/>
  <c r="Y112" i="1"/>
  <c r="Z59" i="1" s="1"/>
  <c r="G48" i="1"/>
  <c r="V44" i="1"/>
  <c r="X44" i="1"/>
  <c r="AB42" i="1"/>
  <c r="P42" i="1"/>
  <c r="L42" i="1"/>
  <c r="H33" i="1"/>
  <c r="G32" i="1"/>
  <c r="H31" i="1"/>
  <c r="G26" i="1"/>
  <c r="G22" i="1"/>
  <c r="AB18" i="1"/>
  <c r="V18" i="1"/>
  <c r="J14" i="1"/>
  <c r="H12" i="1"/>
  <c r="L48" i="1"/>
  <c r="V46" i="1"/>
  <c r="P34" i="1"/>
  <c r="P22" i="1"/>
  <c r="L18" i="1"/>
  <c r="V14" i="1"/>
  <c r="AA48" i="1"/>
  <c r="AB34" i="1"/>
  <c r="Y30" i="1"/>
  <c r="AA15" i="1"/>
  <c r="H88" i="1"/>
  <c r="J88" i="1"/>
  <c r="H95" i="1"/>
  <c r="V95" i="1"/>
  <c r="D95" i="1"/>
  <c r="AB95" i="1"/>
  <c r="V101" i="1"/>
  <c r="L112" i="1"/>
  <c r="M59" i="1" s="1"/>
  <c r="Y82" i="1"/>
  <c r="X105" i="1"/>
  <c r="V73" i="1"/>
  <c r="W20" i="1" s="1"/>
  <c r="H82" i="1"/>
  <c r="AB84" i="1"/>
  <c r="V91" i="1"/>
  <c r="X92" i="1"/>
  <c r="J100" i="1"/>
  <c r="V104" i="1"/>
  <c r="W51" i="1" s="1"/>
  <c r="H105" i="1"/>
  <c r="I52" i="1" s="1"/>
  <c r="H113" i="1"/>
  <c r="I60" i="1" s="1"/>
  <c r="D78" i="1"/>
  <c r="AB80" i="1"/>
  <c r="X82" i="1"/>
  <c r="X96" i="1"/>
  <c r="L110" i="1"/>
  <c r="M57" i="1" s="1"/>
  <c r="D113" i="1"/>
  <c r="AB113" i="1"/>
  <c r="G43" i="1"/>
  <c r="X43" i="1"/>
  <c r="AA43" i="1"/>
  <c r="Y43" i="1"/>
  <c r="AB43" i="1"/>
  <c r="V43" i="1"/>
  <c r="H43" i="1"/>
  <c r="P43" i="1"/>
  <c r="L43" i="1"/>
  <c r="G45" i="1"/>
  <c r="Y45" i="1"/>
  <c r="AB45" i="1"/>
  <c r="AA45" i="1"/>
  <c r="X45" i="1"/>
  <c r="P45" i="1"/>
  <c r="L45" i="1"/>
  <c r="V45" i="1"/>
  <c r="X38" i="1"/>
  <c r="AA38" i="1"/>
  <c r="AB38" i="1"/>
  <c r="X16" i="1"/>
  <c r="AB16" i="1"/>
  <c r="Y16" i="1"/>
  <c r="J16" i="1"/>
  <c r="G16" i="1"/>
  <c r="P38" i="1"/>
  <c r="V16" i="1"/>
  <c r="AA16" i="1"/>
  <c r="X50" i="1"/>
  <c r="AA50" i="1"/>
  <c r="Y50" i="1"/>
  <c r="G50" i="1"/>
  <c r="Y44" i="1"/>
  <c r="AB44" i="1"/>
  <c r="AA44" i="1"/>
  <c r="G44" i="1"/>
  <c r="Y40" i="1"/>
  <c r="AB40" i="1"/>
  <c r="X40" i="1"/>
  <c r="J40" i="1"/>
  <c r="G40" i="1"/>
  <c r="G29" i="1"/>
  <c r="Y29" i="1"/>
  <c r="AB29" i="1"/>
  <c r="AA29" i="1"/>
  <c r="X29" i="1"/>
  <c r="P29" i="1"/>
  <c r="L29" i="1"/>
  <c r="V29" i="1"/>
  <c r="Y24" i="1"/>
  <c r="AB24" i="1"/>
  <c r="X24" i="1"/>
  <c r="J24" i="1"/>
  <c r="G24" i="1"/>
  <c r="X13" i="1"/>
  <c r="AA13" i="1"/>
  <c r="AB13" i="1"/>
  <c r="P13" i="1"/>
  <c r="L13" i="1"/>
  <c r="V13" i="1"/>
  <c r="V50" i="1"/>
  <c r="L44" i="1"/>
  <c r="P40" i="1"/>
  <c r="V34" i="1"/>
  <c r="L28" i="1"/>
  <c r="P24" i="1"/>
  <c r="P16" i="1"/>
  <c r="AA24" i="1"/>
  <c r="Y28" i="1"/>
  <c r="AB28" i="1"/>
  <c r="AA28" i="1"/>
  <c r="G28" i="1"/>
  <c r="Y17" i="1"/>
  <c r="AB17" i="1"/>
  <c r="X17" i="1"/>
  <c r="AA17" i="1"/>
  <c r="P17" i="1"/>
  <c r="L17" i="1"/>
  <c r="V17" i="1"/>
  <c r="L38" i="1"/>
  <c r="V28" i="1"/>
  <c r="X28" i="1"/>
  <c r="L75" i="1"/>
  <c r="V75" i="1"/>
  <c r="J102" i="1"/>
  <c r="X102" i="1"/>
  <c r="G41" i="1"/>
  <c r="Y41" i="1"/>
  <c r="AB41" i="1"/>
  <c r="X41" i="1"/>
  <c r="AA41" i="1"/>
  <c r="P41" i="1"/>
  <c r="L41" i="1"/>
  <c r="V41" i="1"/>
  <c r="H41" i="1"/>
  <c r="G39" i="1"/>
  <c r="X39" i="1"/>
  <c r="AA39" i="1"/>
  <c r="AB39" i="1"/>
  <c r="Y39" i="1"/>
  <c r="V39" i="1"/>
  <c r="J39" i="1"/>
  <c r="P39" i="1"/>
  <c r="L39" i="1"/>
  <c r="H39" i="1"/>
  <c r="X34" i="1"/>
  <c r="AA34" i="1"/>
  <c r="G34" i="1"/>
  <c r="Y34" i="1"/>
  <c r="Y25" i="1"/>
  <c r="AB25" i="1"/>
  <c r="X25" i="1"/>
  <c r="AA25" i="1"/>
  <c r="P25" i="1"/>
  <c r="L25" i="1"/>
  <c r="V25" i="1"/>
  <c r="Y21" i="1"/>
  <c r="AB21" i="1"/>
  <c r="AA21" i="1"/>
  <c r="X21" i="1"/>
  <c r="P21" i="1"/>
  <c r="L21" i="1"/>
  <c r="V21" i="1"/>
  <c r="H16" i="1"/>
  <c r="X12" i="1"/>
  <c r="AA12" i="1"/>
  <c r="Y12" i="1"/>
  <c r="AB12" i="1"/>
  <c r="G12" i="1"/>
  <c r="N12" i="1" s="1"/>
  <c r="J12" i="1"/>
  <c r="P44" i="1"/>
  <c r="L40" i="1"/>
  <c r="V38" i="1"/>
  <c r="P28" i="1"/>
  <c r="L24" i="1"/>
  <c r="L16" i="1"/>
  <c r="P12" i="1"/>
  <c r="AG61" i="1"/>
  <c r="AA40" i="1"/>
  <c r="Y38" i="1"/>
  <c r="Y13" i="1"/>
  <c r="L79" i="1"/>
  <c r="V79" i="1"/>
  <c r="G49" i="1"/>
  <c r="Y49" i="1"/>
  <c r="AB49" i="1"/>
  <c r="X49" i="1"/>
  <c r="AA49" i="1"/>
  <c r="Y48" i="1"/>
  <c r="AB48" i="1"/>
  <c r="G47" i="1"/>
  <c r="X47" i="1"/>
  <c r="AA47" i="1"/>
  <c r="AB47" i="1"/>
  <c r="Y47" i="1"/>
  <c r="G37" i="1"/>
  <c r="Y37" i="1"/>
  <c r="AB37" i="1"/>
  <c r="AA37" i="1"/>
  <c r="X37" i="1"/>
  <c r="G35" i="1"/>
  <c r="X35" i="1"/>
  <c r="AA35" i="1"/>
  <c r="Y35" i="1"/>
  <c r="AB35" i="1"/>
  <c r="X30" i="1"/>
  <c r="AA30" i="1"/>
  <c r="X27" i="1"/>
  <c r="AA27" i="1"/>
  <c r="Y27" i="1"/>
  <c r="AB27" i="1"/>
  <c r="X26" i="1"/>
  <c r="AA26" i="1"/>
  <c r="X19" i="1"/>
  <c r="AA19" i="1"/>
  <c r="Y19" i="1"/>
  <c r="AB19" i="1"/>
  <c r="X18" i="1"/>
  <c r="AA18" i="1"/>
  <c r="H14" i="1"/>
  <c r="AA11" i="1"/>
  <c r="AB11" i="1"/>
  <c r="X11" i="1"/>
  <c r="Y11" i="1"/>
  <c r="V49" i="1"/>
  <c r="L47" i="1"/>
  <c r="P47" i="1"/>
  <c r="V37" i="1"/>
  <c r="L35" i="1"/>
  <c r="P35" i="1"/>
  <c r="V33" i="1"/>
  <c r="L31" i="1"/>
  <c r="L27" i="1"/>
  <c r="P27" i="1"/>
  <c r="L23" i="1"/>
  <c r="P23" i="1"/>
  <c r="L19" i="1"/>
  <c r="P19" i="1"/>
  <c r="L15" i="1"/>
  <c r="P15" i="1"/>
  <c r="V11" i="1"/>
  <c r="X48" i="1"/>
  <c r="Y18" i="1"/>
  <c r="X74" i="1"/>
  <c r="J74" i="1"/>
  <c r="H48" i="1"/>
  <c r="X46" i="1"/>
  <c r="AA46" i="1"/>
  <c r="X42" i="1"/>
  <c r="AA42" i="1"/>
  <c r="Y36" i="1"/>
  <c r="AB36" i="1"/>
  <c r="G33" i="1"/>
  <c r="Y33" i="1"/>
  <c r="AB33" i="1"/>
  <c r="X33" i="1"/>
  <c r="AA33" i="1"/>
  <c r="Y32" i="1"/>
  <c r="AB32" i="1"/>
  <c r="G31" i="1"/>
  <c r="X31" i="1"/>
  <c r="AA31" i="1"/>
  <c r="AB31" i="1"/>
  <c r="Y31" i="1"/>
  <c r="H26" i="1"/>
  <c r="X23" i="1"/>
  <c r="AA23" i="1"/>
  <c r="AB23" i="1"/>
  <c r="Y23" i="1"/>
  <c r="X22" i="1"/>
  <c r="AA22" i="1"/>
  <c r="H18" i="1"/>
  <c r="Y15" i="1"/>
  <c r="AB15" i="1"/>
  <c r="X15" i="1"/>
  <c r="Y14" i="1"/>
  <c r="AB14" i="1"/>
  <c r="AA14" i="1"/>
  <c r="X14" i="1"/>
  <c r="L49" i="1"/>
  <c r="P49" i="1"/>
  <c r="V47" i="1"/>
  <c r="L37" i="1"/>
  <c r="P37" i="1"/>
  <c r="V35" i="1"/>
  <c r="L33" i="1"/>
  <c r="P33" i="1"/>
  <c r="V31" i="1"/>
  <c r="V27" i="1"/>
  <c r="V23" i="1"/>
  <c r="V19" i="1"/>
  <c r="V15" i="1"/>
  <c r="AB46" i="1"/>
  <c r="Y42" i="1"/>
  <c r="AB30" i="1"/>
  <c r="Y26" i="1"/>
  <c r="Y108" i="1"/>
  <c r="Z55" i="1" s="1"/>
  <c r="L108" i="1"/>
  <c r="M55" i="1" s="1"/>
  <c r="Q55" i="1"/>
  <c r="H108" i="1"/>
  <c r="I55" i="1" s="1"/>
  <c r="V108" i="1"/>
  <c r="W55" i="1" s="1"/>
  <c r="L65" i="1"/>
  <c r="V65" i="1"/>
  <c r="P63" i="1"/>
  <c r="H63" i="1"/>
  <c r="V67" i="1"/>
  <c r="H67" i="1"/>
  <c r="D67" i="1"/>
  <c r="L71" i="1"/>
  <c r="D77" i="1"/>
  <c r="L77" i="1"/>
  <c r="L83" i="1"/>
  <c r="L85" i="1"/>
  <c r="V63" i="1"/>
  <c r="AB66" i="1"/>
  <c r="H66" i="1"/>
  <c r="L73" i="1"/>
  <c r="M20" i="1" s="1"/>
  <c r="L81" i="1"/>
  <c r="H81" i="1"/>
  <c r="D81" i="1"/>
  <c r="V81" i="1"/>
  <c r="L93" i="1"/>
  <c r="V93" i="1"/>
  <c r="Y99" i="1"/>
  <c r="L99" i="1"/>
  <c r="AB99" i="1"/>
  <c r="V99" i="1"/>
  <c r="D99" i="1"/>
  <c r="Y78" i="1"/>
  <c r="D82" i="1"/>
  <c r="AB82" i="1"/>
  <c r="Y84" i="1"/>
  <c r="Y91" i="1"/>
  <c r="L91" i="1"/>
  <c r="J94" i="1"/>
  <c r="L97" i="1"/>
  <c r="Y104" i="1"/>
  <c r="Z51" i="1" s="1"/>
  <c r="L104" i="1"/>
  <c r="M51" i="1" s="1"/>
  <c r="D109" i="1"/>
  <c r="AB109" i="1"/>
  <c r="H109" i="1"/>
  <c r="I56" i="1" s="1"/>
  <c r="L69" i="1"/>
  <c r="J70" i="1"/>
  <c r="H78" i="1"/>
  <c r="AB78" i="1"/>
  <c r="H80" i="1"/>
  <c r="X80" i="1"/>
  <c r="H91" i="1"/>
  <c r="X94" i="1"/>
  <c r="Y95" i="1"/>
  <c r="L95" i="1"/>
  <c r="J98" i="1"/>
  <c r="L101" i="1"/>
  <c r="H104" i="1"/>
  <c r="I51" i="1" s="1"/>
  <c r="AB111" i="1"/>
  <c r="D111" i="1"/>
  <c r="X111" i="1"/>
  <c r="H111" i="1"/>
  <c r="I58" i="1" s="1"/>
  <c r="Y86" i="1"/>
  <c r="V87" i="1"/>
  <c r="AB87" i="1"/>
  <c r="V88" i="1"/>
  <c r="AB88" i="1"/>
  <c r="J90" i="1"/>
  <c r="AA90" i="1"/>
  <c r="J103" i="1"/>
  <c r="Y103" i="1"/>
  <c r="D105" i="1"/>
  <c r="AB105" i="1"/>
  <c r="J107" i="1"/>
  <c r="AB107" i="1"/>
  <c r="D112" i="1"/>
  <c r="H112" i="1"/>
  <c r="I59" i="1" s="1"/>
  <c r="V112" i="1"/>
  <c r="W59" i="1" s="1"/>
  <c r="AB112" i="1"/>
  <c r="D88" i="1"/>
  <c r="X88" i="1"/>
  <c r="L90" i="1"/>
  <c r="L103" i="1"/>
  <c r="V105" i="1"/>
  <c r="W52" i="1" s="1"/>
  <c r="Y105" i="1"/>
  <c r="Z52" i="1" s="1"/>
  <c r="V110" i="1"/>
  <c r="W57" i="1" s="1"/>
  <c r="Q59" i="1"/>
  <c r="J64" i="1"/>
  <c r="X64" i="1"/>
  <c r="AA64" i="1"/>
  <c r="J68" i="1"/>
  <c r="X68" i="1"/>
  <c r="AA68" i="1"/>
  <c r="V72" i="1"/>
  <c r="L72" i="1"/>
  <c r="AA72" i="1"/>
  <c r="V76" i="1"/>
  <c r="L76" i="1"/>
  <c r="AA76" i="1"/>
  <c r="AB89" i="1"/>
  <c r="Y89" i="1"/>
  <c r="H89" i="1"/>
  <c r="D89" i="1"/>
  <c r="X89" i="1"/>
  <c r="V89" i="1"/>
  <c r="L89" i="1"/>
  <c r="J89" i="1"/>
  <c r="J63" i="1"/>
  <c r="X63" i="1"/>
  <c r="AA63" i="1"/>
  <c r="L64" i="1"/>
  <c r="D65" i="1"/>
  <c r="H65" i="1"/>
  <c r="Y65" i="1"/>
  <c r="AB65" i="1"/>
  <c r="V66" i="1"/>
  <c r="J67" i="1"/>
  <c r="X67" i="1"/>
  <c r="AA67" i="1"/>
  <c r="L68" i="1"/>
  <c r="D69" i="1"/>
  <c r="H69" i="1"/>
  <c r="V69" i="1"/>
  <c r="D70" i="1"/>
  <c r="Y70" i="1"/>
  <c r="H72" i="1"/>
  <c r="AB72" i="1"/>
  <c r="D74" i="1"/>
  <c r="Y74" i="1"/>
  <c r="H76" i="1"/>
  <c r="AB76" i="1"/>
  <c r="J78" i="1"/>
  <c r="X78" i="1"/>
  <c r="V80" i="1"/>
  <c r="L80" i="1"/>
  <c r="AA80" i="1"/>
  <c r="L82" i="1"/>
  <c r="V82" i="1"/>
  <c r="AA82" i="1"/>
  <c r="J84" i="1"/>
  <c r="X84" i="1"/>
  <c r="L86" i="1"/>
  <c r="V86" i="1"/>
  <c r="AA86" i="1"/>
  <c r="L92" i="1"/>
  <c r="V92" i="1"/>
  <c r="AB92" i="1"/>
  <c r="H92" i="1"/>
  <c r="Y92" i="1"/>
  <c r="D92" i="1"/>
  <c r="AA92" i="1"/>
  <c r="L96" i="1"/>
  <c r="V96" i="1"/>
  <c r="AB96" i="1"/>
  <c r="H96" i="1"/>
  <c r="Y96" i="1"/>
  <c r="D96" i="1"/>
  <c r="AA96" i="1"/>
  <c r="L100" i="1"/>
  <c r="V100" i="1"/>
  <c r="AB100" i="1"/>
  <c r="H100" i="1"/>
  <c r="Y100" i="1"/>
  <c r="D100" i="1"/>
  <c r="AA100" i="1"/>
  <c r="D64" i="1"/>
  <c r="H64" i="1"/>
  <c r="Y64" i="1"/>
  <c r="AB64" i="1"/>
  <c r="J66" i="1"/>
  <c r="X66" i="1"/>
  <c r="AA66" i="1"/>
  <c r="D68" i="1"/>
  <c r="H68" i="1"/>
  <c r="Y68" i="1"/>
  <c r="AB68" i="1"/>
  <c r="L70" i="1"/>
  <c r="V70" i="1"/>
  <c r="AA70" i="1"/>
  <c r="J72" i="1"/>
  <c r="X72" i="1"/>
  <c r="L74" i="1"/>
  <c r="V74" i="1"/>
  <c r="AA74" i="1"/>
  <c r="J76" i="1"/>
  <c r="X76" i="1"/>
  <c r="AA89" i="1"/>
  <c r="Y63" i="1"/>
  <c r="AB63" i="1"/>
  <c r="V64" i="1"/>
  <c r="J65" i="1"/>
  <c r="X65" i="1"/>
  <c r="AA65" i="1"/>
  <c r="L66" i="1"/>
  <c r="Y67" i="1"/>
  <c r="AB67" i="1"/>
  <c r="V68" i="1"/>
  <c r="AA69" i="1"/>
  <c r="X69" i="1"/>
  <c r="AB69" i="1"/>
  <c r="Y69" i="1"/>
  <c r="J69" i="1"/>
  <c r="H70" i="1"/>
  <c r="AB70" i="1"/>
  <c r="D72" i="1"/>
  <c r="Y72" i="1"/>
  <c r="H74" i="1"/>
  <c r="AB74" i="1"/>
  <c r="D76" i="1"/>
  <c r="Y76" i="1"/>
  <c r="L78" i="1"/>
  <c r="V78" i="1"/>
  <c r="AA78" i="1"/>
  <c r="V84" i="1"/>
  <c r="L84" i="1"/>
  <c r="AA84" i="1"/>
  <c r="V94" i="1"/>
  <c r="L94" i="1"/>
  <c r="Y94" i="1"/>
  <c r="D94" i="1"/>
  <c r="AB94" i="1"/>
  <c r="H94" i="1"/>
  <c r="AA94" i="1"/>
  <c r="V98" i="1"/>
  <c r="L98" i="1"/>
  <c r="Y98" i="1"/>
  <c r="D98" i="1"/>
  <c r="AB98" i="1"/>
  <c r="H98" i="1"/>
  <c r="AA98" i="1"/>
  <c r="V102" i="1"/>
  <c r="L102" i="1"/>
  <c r="Y102" i="1"/>
  <c r="D102" i="1"/>
  <c r="AB102" i="1"/>
  <c r="H102" i="1"/>
  <c r="AA102" i="1"/>
  <c r="AB106" i="1"/>
  <c r="Y106" i="1"/>
  <c r="Z53" i="1" s="1"/>
  <c r="H106" i="1"/>
  <c r="I53" i="1" s="1"/>
  <c r="D106" i="1"/>
  <c r="X106" i="1"/>
  <c r="V106" i="1"/>
  <c r="W53" i="1" s="1"/>
  <c r="L106" i="1"/>
  <c r="M53" i="1" s="1"/>
  <c r="J106" i="1"/>
  <c r="J71" i="1"/>
  <c r="X71" i="1"/>
  <c r="AA71" i="1"/>
  <c r="D73" i="1"/>
  <c r="E20" i="1" s="1"/>
  <c r="H73" i="1"/>
  <c r="I20" i="1" s="1"/>
  <c r="Y73" i="1"/>
  <c r="Z20" i="1" s="1"/>
  <c r="AB73" i="1"/>
  <c r="J75" i="1"/>
  <c r="X75" i="1"/>
  <c r="AA75" i="1"/>
  <c r="H77" i="1"/>
  <c r="Y77" i="1"/>
  <c r="AB77" i="1"/>
  <c r="J79" i="1"/>
  <c r="X79" i="1"/>
  <c r="AA79" i="1"/>
  <c r="Y81" i="1"/>
  <c r="AB81" i="1"/>
  <c r="J83" i="1"/>
  <c r="X83" i="1"/>
  <c r="AA83" i="1"/>
  <c r="D85" i="1"/>
  <c r="H85" i="1"/>
  <c r="Y85" i="1"/>
  <c r="AB85" i="1"/>
  <c r="AA87" i="1"/>
  <c r="X87" i="1"/>
  <c r="J87" i="1"/>
  <c r="L87" i="1"/>
  <c r="Y87" i="1"/>
  <c r="Y88" i="1"/>
  <c r="V90" i="1"/>
  <c r="AB90" i="1"/>
  <c r="D71" i="1"/>
  <c r="H71" i="1"/>
  <c r="Y71" i="1"/>
  <c r="AB71" i="1"/>
  <c r="J73" i="1"/>
  <c r="X73" i="1"/>
  <c r="AA73" i="1"/>
  <c r="D75" i="1"/>
  <c r="H75" i="1"/>
  <c r="Y75" i="1"/>
  <c r="AB75" i="1"/>
  <c r="J77" i="1"/>
  <c r="X77" i="1"/>
  <c r="AA77" i="1"/>
  <c r="D79" i="1"/>
  <c r="H79" i="1"/>
  <c r="Y79" i="1"/>
  <c r="AB79" i="1"/>
  <c r="J81" i="1"/>
  <c r="X81" i="1"/>
  <c r="AA81" i="1"/>
  <c r="D83" i="1"/>
  <c r="H83" i="1"/>
  <c r="Y83" i="1"/>
  <c r="AB83" i="1"/>
  <c r="J85" i="1"/>
  <c r="X85" i="1"/>
  <c r="AA85" i="1"/>
  <c r="D87" i="1"/>
  <c r="H87" i="1"/>
  <c r="L88" i="1"/>
  <c r="AA88" i="1"/>
  <c r="H90" i="1"/>
  <c r="Y90" i="1"/>
  <c r="J93" i="1"/>
  <c r="X93" i="1"/>
  <c r="AA93" i="1"/>
  <c r="J97" i="1"/>
  <c r="X97" i="1"/>
  <c r="AA97" i="1"/>
  <c r="J101" i="1"/>
  <c r="X101" i="1"/>
  <c r="AA101" i="1"/>
  <c r="V103" i="1"/>
  <c r="AA103" i="1"/>
  <c r="V107" i="1"/>
  <c r="W54" i="1" s="1"/>
  <c r="L107" i="1"/>
  <c r="M54" i="1" s="1"/>
  <c r="Q54" i="1"/>
  <c r="X107" i="1"/>
  <c r="L109" i="1"/>
  <c r="M56" i="1" s="1"/>
  <c r="Q56" i="1"/>
  <c r="V109" i="1"/>
  <c r="W56" i="1" s="1"/>
  <c r="AA109" i="1"/>
  <c r="L113" i="1"/>
  <c r="M60" i="1" s="1"/>
  <c r="V113" i="1"/>
  <c r="W60" i="1" s="1"/>
  <c r="AA113" i="1"/>
  <c r="J91" i="1"/>
  <c r="X91" i="1"/>
  <c r="AA91" i="1"/>
  <c r="D93" i="1"/>
  <c r="H93" i="1"/>
  <c r="Y93" i="1"/>
  <c r="AB93" i="1"/>
  <c r="J95" i="1"/>
  <c r="X95" i="1"/>
  <c r="AA95" i="1"/>
  <c r="D97" i="1"/>
  <c r="H97" i="1"/>
  <c r="Y97" i="1"/>
  <c r="AB97" i="1"/>
  <c r="J99" i="1"/>
  <c r="X99" i="1"/>
  <c r="AA99" i="1"/>
  <c r="D101" i="1"/>
  <c r="H101" i="1"/>
  <c r="Y101" i="1"/>
  <c r="AB101" i="1"/>
  <c r="H103" i="1"/>
  <c r="AB103" i="1"/>
  <c r="L105" i="1"/>
  <c r="M52" i="1" s="1"/>
  <c r="AA105" i="1"/>
  <c r="H107" i="1"/>
  <c r="I54" i="1" s="1"/>
  <c r="AA107" i="1"/>
  <c r="J109" i="1"/>
  <c r="X109" i="1"/>
  <c r="V111" i="1"/>
  <c r="W58" i="1" s="1"/>
  <c r="L111" i="1"/>
  <c r="M58" i="1" s="1"/>
  <c r="AA111" i="1"/>
  <c r="J113" i="1"/>
  <c r="X113" i="1"/>
  <c r="J110" i="1"/>
  <c r="X110" i="1"/>
  <c r="AA110" i="1"/>
  <c r="J104" i="1"/>
  <c r="X104" i="1"/>
  <c r="AA104" i="1"/>
  <c r="J108" i="1"/>
  <c r="X108" i="1"/>
  <c r="AA108" i="1"/>
  <c r="D110" i="1"/>
  <c r="H110" i="1"/>
  <c r="I57" i="1" s="1"/>
  <c r="Y110" i="1"/>
  <c r="Z57" i="1" s="1"/>
  <c r="AB110" i="1"/>
  <c r="J112" i="1"/>
  <c r="X112" i="1"/>
  <c r="AA112" i="1"/>
  <c r="G27" i="1"/>
  <c r="H27" i="1"/>
  <c r="G25" i="1"/>
  <c r="H25" i="1"/>
  <c r="G23" i="1"/>
  <c r="H23" i="1"/>
  <c r="G21" i="1"/>
  <c r="H21" i="1"/>
  <c r="G19" i="1"/>
  <c r="H19" i="1"/>
  <c r="G17" i="1"/>
  <c r="H17" i="1"/>
  <c r="G15" i="1"/>
  <c r="H15" i="1"/>
  <c r="G13" i="1"/>
  <c r="H13" i="1"/>
  <c r="G11" i="1"/>
  <c r="N11" i="1" s="1"/>
  <c r="H11" i="1"/>
  <c r="J46" i="1"/>
  <c r="J45" i="1"/>
  <c r="J38" i="1"/>
  <c r="J37" i="1"/>
  <c r="J30" i="1"/>
  <c r="J29" i="1"/>
  <c r="H46" i="1"/>
  <c r="J44" i="1"/>
  <c r="J43" i="1"/>
  <c r="H38" i="1"/>
  <c r="J36" i="1"/>
  <c r="J35" i="1"/>
  <c r="H30" i="1"/>
  <c r="J28" i="1"/>
  <c r="J27" i="1"/>
  <c r="J25" i="1"/>
  <c r="J23" i="1"/>
  <c r="J21" i="1"/>
  <c r="J19" i="1"/>
  <c r="J17" i="1"/>
  <c r="J15" i="1"/>
  <c r="J13" i="1"/>
  <c r="J11" i="1"/>
  <c r="J50" i="1"/>
  <c r="J49" i="1"/>
  <c r="G46" i="1"/>
  <c r="H45" i="1"/>
  <c r="H44" i="1"/>
  <c r="J42" i="1"/>
  <c r="J41" i="1"/>
  <c r="G38" i="1"/>
  <c r="H37" i="1"/>
  <c r="H36" i="1"/>
  <c r="J34" i="1"/>
  <c r="J33" i="1"/>
  <c r="G30" i="1"/>
  <c r="H29" i="1"/>
  <c r="H28" i="1"/>
  <c r="I34" i="1" l="1"/>
  <c r="S84" i="1"/>
  <c r="U84" i="1"/>
  <c r="S68" i="1"/>
  <c r="U68" i="1"/>
  <c r="S96" i="1"/>
  <c r="U96" i="1"/>
  <c r="U71" i="1"/>
  <c r="S71" i="1"/>
  <c r="U93" i="1"/>
  <c r="S93" i="1"/>
  <c r="S106" i="1"/>
  <c r="U106" i="1"/>
  <c r="U95" i="1"/>
  <c r="S95" i="1"/>
  <c r="U63" i="1"/>
  <c r="S63" i="1"/>
  <c r="U113" i="1"/>
  <c r="S113" i="1"/>
  <c r="S102" i="1"/>
  <c r="U102" i="1"/>
  <c r="U99" i="1"/>
  <c r="S99" i="1"/>
  <c r="S82" i="1"/>
  <c r="U82" i="1"/>
  <c r="U89" i="1"/>
  <c r="S89" i="1"/>
  <c r="S78" i="1"/>
  <c r="U78" i="1"/>
  <c r="U75" i="1"/>
  <c r="S75" i="1"/>
  <c r="S112" i="1"/>
  <c r="U112" i="1"/>
  <c r="S72" i="1"/>
  <c r="U72" i="1"/>
  <c r="U109" i="1"/>
  <c r="S109" i="1"/>
  <c r="U69" i="1"/>
  <c r="S69" i="1"/>
  <c r="U111" i="1"/>
  <c r="S111" i="1"/>
  <c r="S65" i="1"/>
  <c r="U65" i="1"/>
  <c r="S76" i="1"/>
  <c r="U76" i="1"/>
  <c r="S98" i="1"/>
  <c r="U98" i="1"/>
  <c r="U87" i="1"/>
  <c r="S87" i="1"/>
  <c r="S92" i="1"/>
  <c r="U92" i="1"/>
  <c r="U105" i="1"/>
  <c r="S105" i="1"/>
  <c r="S94" i="1"/>
  <c r="U94" i="1"/>
  <c r="U91" i="1"/>
  <c r="S91" i="1"/>
  <c r="S88" i="1"/>
  <c r="U88" i="1"/>
  <c r="U85" i="1"/>
  <c r="S85" i="1"/>
  <c r="S74" i="1"/>
  <c r="U74" i="1"/>
  <c r="U81" i="1"/>
  <c r="S81" i="1"/>
  <c r="S70" i="1"/>
  <c r="U70" i="1"/>
  <c r="U67" i="1"/>
  <c r="S67" i="1"/>
  <c r="S64" i="1"/>
  <c r="U64" i="1"/>
  <c r="S100" i="1"/>
  <c r="U100" i="1"/>
  <c r="U103" i="1"/>
  <c r="S103" i="1"/>
  <c r="U79" i="1"/>
  <c r="S79" i="1"/>
  <c r="S110" i="1"/>
  <c r="U110" i="1"/>
  <c r="U107" i="1"/>
  <c r="S107" i="1"/>
  <c r="S104" i="1"/>
  <c r="U104" i="1"/>
  <c r="S80" i="1"/>
  <c r="U80" i="1"/>
  <c r="U101" i="1"/>
  <c r="S101" i="1"/>
  <c r="U77" i="1"/>
  <c r="S77" i="1"/>
  <c r="S90" i="1"/>
  <c r="U90" i="1"/>
  <c r="S66" i="1"/>
  <c r="U66" i="1"/>
  <c r="S108" i="1"/>
  <c r="U108" i="1"/>
  <c r="U97" i="1"/>
  <c r="S97" i="1"/>
  <c r="U73" i="1"/>
  <c r="S73" i="1"/>
  <c r="S86" i="1"/>
  <c r="U86" i="1"/>
  <c r="U83" i="1"/>
  <c r="S83" i="1"/>
  <c r="W36" i="1"/>
  <c r="U17" i="1"/>
  <c r="I40" i="1"/>
  <c r="U33" i="1"/>
  <c r="U23" i="1"/>
  <c r="S38" i="1"/>
  <c r="U29" i="1"/>
  <c r="U44" i="1"/>
  <c r="U13" i="1"/>
  <c r="S27" i="1"/>
  <c r="S21" i="1"/>
  <c r="U30" i="1"/>
  <c r="S19" i="1"/>
  <c r="U26" i="1"/>
  <c r="S14" i="1"/>
  <c r="U16" i="1"/>
  <c r="U39" i="1"/>
  <c r="U43" i="1"/>
  <c r="U45" i="1"/>
  <c r="U41" i="1"/>
  <c r="U15" i="1"/>
  <c r="U18" i="1"/>
  <c r="U46" i="1"/>
  <c r="U31" i="1"/>
  <c r="U49" i="1"/>
  <c r="U24" i="1"/>
  <c r="U25" i="1"/>
  <c r="U42" i="1"/>
  <c r="S22" i="1"/>
  <c r="U37" i="1"/>
  <c r="U48" i="1"/>
  <c r="U35" i="1"/>
  <c r="U28" i="1"/>
  <c r="U47" i="1"/>
  <c r="S50" i="1"/>
  <c r="U34" i="1"/>
  <c r="S34" i="1"/>
  <c r="S12" i="1"/>
  <c r="U12" i="1"/>
  <c r="S36" i="1"/>
  <c r="U36" i="1"/>
  <c r="S11" i="1"/>
  <c r="U11" i="1"/>
  <c r="S40" i="1"/>
  <c r="U40" i="1"/>
  <c r="G332" i="62"/>
  <c r="F433" i="60"/>
  <c r="F448" i="60" s="1"/>
  <c r="F435" i="60"/>
  <c r="F450" i="60" s="1"/>
  <c r="F387" i="60"/>
  <c r="F402" i="60" s="1"/>
  <c r="F417" i="60" s="1"/>
  <c r="F432" i="60" s="1"/>
  <c r="F447" i="60" s="1"/>
  <c r="F142" i="60"/>
  <c r="F157" i="60" s="1"/>
  <c r="F172" i="60" s="1"/>
  <c r="F187" i="60" s="1"/>
  <c r="F351" i="60"/>
  <c r="F366" i="60" s="1"/>
  <c r="F381" i="60" s="1"/>
  <c r="F396" i="60" s="1"/>
  <c r="F411" i="60" s="1"/>
  <c r="F426" i="60" s="1"/>
  <c r="F211" i="60"/>
  <c r="F226" i="60" s="1"/>
  <c r="F257" i="60" s="1"/>
  <c r="F272" i="60" s="1"/>
  <c r="F287" i="60" s="1"/>
  <c r="F302" i="60" s="1"/>
  <c r="F316" i="60" s="1"/>
  <c r="F209" i="60"/>
  <c r="F224" i="60" s="1"/>
  <c r="F255" i="60" s="1"/>
  <c r="F270" i="60" s="1"/>
  <c r="F285" i="60" s="1"/>
  <c r="F300" i="60" s="1"/>
  <c r="F314" i="60" s="1"/>
  <c r="F125" i="60"/>
  <c r="F334" i="60"/>
  <c r="F336" i="60"/>
  <c r="F122" i="60"/>
  <c r="F331" i="60"/>
  <c r="F79" i="60"/>
  <c r="F94" i="60" s="1"/>
  <c r="F109" i="60" s="1"/>
  <c r="F75" i="60"/>
  <c r="F90" i="60" s="1"/>
  <c r="F105" i="60" s="1"/>
  <c r="F78" i="60"/>
  <c r="F93" i="60" s="1"/>
  <c r="F108" i="60" s="1"/>
  <c r="F81" i="60"/>
  <c r="F96" i="60" s="1"/>
  <c r="F111" i="60" s="1"/>
  <c r="F126" i="60" s="1"/>
  <c r="M11" i="1"/>
  <c r="M30" i="1"/>
  <c r="AG30" i="1"/>
  <c r="W24" i="1"/>
  <c r="AG11" i="1"/>
  <c r="Q50" i="1"/>
  <c r="AG50" i="1"/>
  <c r="I50" i="1"/>
  <c r="AG113" i="1"/>
  <c r="AG60" i="1"/>
  <c r="AG112" i="1"/>
  <c r="AG104" i="1"/>
  <c r="AG56" i="1"/>
  <c r="AG110" i="1"/>
  <c r="AG109" i="1"/>
  <c r="AG111" i="1"/>
  <c r="AG59" i="1"/>
  <c r="AG58" i="1"/>
  <c r="AG57" i="1"/>
  <c r="AG106" i="1"/>
  <c r="AG108" i="1"/>
  <c r="Z48" i="1"/>
  <c r="AG55" i="1"/>
  <c r="AG54" i="1"/>
  <c r="AG107" i="1"/>
  <c r="AG53" i="1"/>
  <c r="W46" i="1"/>
  <c r="Z49" i="1"/>
  <c r="Z46" i="1"/>
  <c r="Q49" i="1"/>
  <c r="I44" i="1"/>
  <c r="AG105" i="1"/>
  <c r="M42" i="1"/>
  <c r="AG51" i="1"/>
  <c r="M45" i="1"/>
  <c r="I46" i="1"/>
  <c r="I48" i="1"/>
  <c r="AG102" i="1"/>
  <c r="M50" i="1"/>
  <c r="AG101" i="1"/>
  <c r="W50" i="1"/>
  <c r="M49" i="1"/>
  <c r="AG46" i="1"/>
  <c r="AG100" i="1"/>
  <c r="M48" i="1"/>
  <c r="I42" i="1"/>
  <c r="AG48" i="1"/>
  <c r="Z50" i="1"/>
  <c r="AG103" i="1"/>
  <c r="Z37" i="1"/>
  <c r="I49" i="1"/>
  <c r="W49" i="1"/>
  <c r="W48" i="1"/>
  <c r="Q36" i="1"/>
  <c r="AG49" i="1"/>
  <c r="W43" i="1"/>
  <c r="M41" i="1"/>
  <c r="I45" i="1"/>
  <c r="Q47" i="1"/>
  <c r="I43" i="1"/>
  <c r="AG97" i="1"/>
  <c r="W47" i="1"/>
  <c r="M47" i="1"/>
  <c r="Z47" i="1"/>
  <c r="Q48" i="1"/>
  <c r="AG47" i="1"/>
  <c r="I47" i="1"/>
  <c r="W44" i="1"/>
  <c r="AG99" i="1"/>
  <c r="Z45" i="1"/>
  <c r="Q46" i="1"/>
  <c r="W32" i="1"/>
  <c r="AG87" i="1"/>
  <c r="M46" i="1"/>
  <c r="Q45" i="1"/>
  <c r="Q43" i="1"/>
  <c r="AG45" i="1"/>
  <c r="AG43" i="1"/>
  <c r="AG98" i="1"/>
  <c r="W45" i="1"/>
  <c r="AG44" i="1"/>
  <c r="Q44" i="1"/>
  <c r="Z43" i="1"/>
  <c r="AG96" i="1"/>
  <c r="Z44" i="1"/>
  <c r="M44" i="1"/>
  <c r="I38" i="1"/>
  <c r="AG95" i="1"/>
  <c r="Q42" i="1"/>
  <c r="W42" i="1"/>
  <c r="I35" i="1"/>
  <c r="Z42" i="1"/>
  <c r="Q39" i="1"/>
  <c r="M43" i="1"/>
  <c r="Z40" i="1"/>
  <c r="AG42" i="1"/>
  <c r="I37" i="1"/>
  <c r="I41" i="1"/>
  <c r="Q40" i="1"/>
  <c r="W40" i="1"/>
  <c r="AG35" i="1"/>
  <c r="Q41" i="1"/>
  <c r="Z41" i="1"/>
  <c r="Z36" i="1"/>
  <c r="AG40" i="1"/>
  <c r="W41" i="1"/>
  <c r="Z34" i="1"/>
  <c r="AG94" i="1"/>
  <c r="AG92" i="1"/>
  <c r="AG93" i="1"/>
  <c r="AG39" i="1"/>
  <c r="Q38" i="1"/>
  <c r="AG88" i="1"/>
  <c r="AG37" i="1"/>
  <c r="W37" i="1"/>
  <c r="W38" i="1"/>
  <c r="W39" i="1"/>
  <c r="AG36" i="1"/>
  <c r="M40" i="1"/>
  <c r="AG91" i="1"/>
  <c r="Z38" i="1"/>
  <c r="I39" i="1"/>
  <c r="Z39" i="1"/>
  <c r="AG41" i="1"/>
  <c r="M38" i="1"/>
  <c r="W35" i="1"/>
  <c r="AG90" i="1"/>
  <c r="Q37" i="1"/>
  <c r="AG38" i="1"/>
  <c r="M37" i="1"/>
  <c r="M39" i="1"/>
  <c r="AG89" i="1"/>
  <c r="W34" i="1"/>
  <c r="I36" i="1"/>
  <c r="M36" i="1"/>
  <c r="Z35" i="1"/>
  <c r="Q35" i="1"/>
  <c r="Q34" i="1"/>
  <c r="M35" i="1"/>
  <c r="AG34" i="1"/>
  <c r="M34" i="1"/>
  <c r="I30" i="1"/>
  <c r="AG85" i="1"/>
  <c r="W33" i="1"/>
  <c r="Q30" i="1"/>
  <c r="AG33" i="1"/>
  <c r="I33" i="1"/>
  <c r="Z33" i="1"/>
  <c r="Q28" i="1"/>
  <c r="I31" i="1"/>
  <c r="Q32" i="1"/>
  <c r="Q33" i="1"/>
  <c r="AG32" i="1"/>
  <c r="M32" i="1"/>
  <c r="AG86" i="1"/>
  <c r="M33" i="1"/>
  <c r="I32" i="1"/>
  <c r="W31" i="1"/>
  <c r="Z32" i="1"/>
  <c r="AG31" i="1"/>
  <c r="Q31" i="1"/>
  <c r="AG84" i="1"/>
  <c r="M31" i="1"/>
  <c r="Z31" i="1"/>
  <c r="W30" i="1"/>
  <c r="I28" i="1"/>
  <c r="Z30" i="1"/>
  <c r="AG29" i="1"/>
  <c r="Q29" i="1"/>
  <c r="I29" i="1"/>
  <c r="Z28" i="1"/>
  <c r="M29" i="1"/>
  <c r="AG83" i="1"/>
  <c r="Z27" i="1"/>
  <c r="W26" i="1"/>
  <c r="W29" i="1"/>
  <c r="Z29" i="1"/>
  <c r="AG82" i="1"/>
  <c r="I25" i="1"/>
  <c r="AG79" i="1"/>
  <c r="W28" i="1"/>
  <c r="AG28" i="1"/>
  <c r="AG74" i="1"/>
  <c r="AG80" i="1"/>
  <c r="AG25" i="1"/>
  <c r="M28" i="1"/>
  <c r="AG81" i="1"/>
  <c r="Q22" i="1"/>
  <c r="M26" i="1"/>
  <c r="W27" i="1"/>
  <c r="Q27" i="1"/>
  <c r="M27" i="1"/>
  <c r="I27" i="1"/>
  <c r="AG22" i="1"/>
  <c r="AG26" i="1"/>
  <c r="W25" i="1"/>
  <c r="I26" i="1"/>
  <c r="AG77" i="1"/>
  <c r="Q26" i="1"/>
  <c r="AG27" i="1"/>
  <c r="Z25" i="1"/>
  <c r="I24" i="1"/>
  <c r="Z26" i="1"/>
  <c r="Q25" i="1"/>
  <c r="AG23" i="1"/>
  <c r="AG75" i="1"/>
  <c r="AG78" i="1"/>
  <c r="M25" i="1"/>
  <c r="Q24" i="1"/>
  <c r="M24" i="1"/>
  <c r="AG24" i="1"/>
  <c r="AG76" i="1"/>
  <c r="M22" i="1"/>
  <c r="Z24" i="1"/>
  <c r="I23" i="1"/>
  <c r="W23" i="1"/>
  <c r="W22" i="1"/>
  <c r="Z23" i="1"/>
  <c r="Q23" i="1"/>
  <c r="M23" i="1"/>
  <c r="Z21" i="1"/>
  <c r="M21" i="1"/>
  <c r="I22" i="1"/>
  <c r="I21" i="1"/>
  <c r="Z22" i="1"/>
  <c r="AG21" i="1"/>
  <c r="W21" i="1"/>
  <c r="I19" i="1"/>
  <c r="Q21" i="1"/>
  <c r="Z15" i="1"/>
  <c r="AG73" i="1"/>
  <c r="AG72" i="1"/>
  <c r="W19" i="1"/>
  <c r="M19" i="1"/>
  <c r="Z19" i="1"/>
  <c r="AG18" i="1"/>
  <c r="Q14" i="1"/>
  <c r="Q19" i="1"/>
  <c r="Q18" i="1"/>
  <c r="I18" i="1"/>
  <c r="AG71" i="1"/>
  <c r="AG19" i="1"/>
  <c r="W18" i="1"/>
  <c r="Q16" i="1"/>
  <c r="I17" i="1"/>
  <c r="Z13" i="1"/>
  <c r="I12" i="1"/>
  <c r="Z18" i="1"/>
  <c r="M18" i="1"/>
  <c r="AG70" i="1"/>
  <c r="AG16" i="1"/>
  <c r="W17" i="1"/>
  <c r="Z17" i="1"/>
  <c r="AG17" i="1"/>
  <c r="W16" i="1"/>
  <c r="Q17" i="1"/>
  <c r="M17" i="1"/>
  <c r="AG69" i="1"/>
  <c r="Z16" i="1"/>
  <c r="I16" i="1"/>
  <c r="M16" i="1"/>
  <c r="AG15" i="1"/>
  <c r="I15" i="1"/>
  <c r="Q15" i="1"/>
  <c r="W15" i="1"/>
  <c r="M15" i="1"/>
  <c r="Z11" i="1"/>
  <c r="AG63" i="1"/>
  <c r="M14" i="1"/>
  <c r="AG67" i="1"/>
  <c r="Q12" i="1"/>
  <c r="AG68" i="1"/>
  <c r="W14" i="1"/>
  <c r="W11" i="1"/>
  <c r="Z14" i="1"/>
  <c r="AG14" i="1"/>
  <c r="I14" i="1"/>
  <c r="W13" i="1"/>
  <c r="M12" i="1"/>
  <c r="Q13" i="1"/>
  <c r="AG12" i="1"/>
  <c r="I13" i="1"/>
  <c r="AG13" i="1"/>
  <c r="AG66" i="1"/>
  <c r="Q11" i="1"/>
  <c r="M13" i="1"/>
  <c r="W12" i="1"/>
  <c r="AG65" i="1"/>
  <c r="Z12" i="1"/>
  <c r="AG64" i="1"/>
  <c r="I11" i="1"/>
  <c r="G359" i="62" l="1"/>
  <c r="F441" i="60"/>
  <c r="F456" i="60" s="1"/>
  <c r="F137" i="60"/>
  <c r="F152" i="60" s="1"/>
  <c r="F167" i="60" s="1"/>
  <c r="F182" i="60" s="1"/>
  <c r="F197" i="60" s="1"/>
  <c r="F346" i="60"/>
  <c r="F361" i="60" s="1"/>
  <c r="F376" i="60" s="1"/>
  <c r="F391" i="60" s="1"/>
  <c r="F406" i="60" s="1"/>
  <c r="F421" i="60" s="1"/>
  <c r="F141" i="60"/>
  <c r="F156" i="60" s="1"/>
  <c r="F171" i="60" s="1"/>
  <c r="F350" i="60"/>
  <c r="F140" i="60"/>
  <c r="F155" i="60" s="1"/>
  <c r="F349" i="60"/>
  <c r="F364" i="60" s="1"/>
  <c r="F379" i="60" s="1"/>
  <c r="F394" i="60" s="1"/>
  <c r="F409" i="60" s="1"/>
  <c r="F424" i="60" s="1"/>
  <c r="F202" i="60"/>
  <c r="F217" i="60" s="1"/>
  <c r="F232" i="60" s="1"/>
  <c r="F293" i="60" s="1"/>
  <c r="F308" i="60" s="1"/>
  <c r="F322" i="60" s="1"/>
  <c r="F124" i="60"/>
  <c r="F335" i="60"/>
  <c r="F123" i="60"/>
  <c r="F332" i="60"/>
  <c r="F120" i="60"/>
  <c r="F344" i="60" s="1"/>
  <c r="F329" i="60"/>
  <c r="F333" i="60"/>
  <c r="B10" i="51"/>
  <c r="C10" i="51"/>
  <c r="D10" i="51" s="1"/>
  <c r="E10" i="51"/>
  <c r="V10" i="51"/>
  <c r="W10" i="51"/>
  <c r="X10" i="51"/>
  <c r="Y10" i="51"/>
  <c r="AC10" i="51"/>
  <c r="AD10" i="51"/>
  <c r="AE10" i="51"/>
  <c r="B11" i="51"/>
  <c r="C11" i="51"/>
  <c r="D11" i="51" s="1"/>
  <c r="E11" i="51"/>
  <c r="V11" i="51"/>
  <c r="W11" i="51"/>
  <c r="X11" i="51"/>
  <c r="Y11" i="51"/>
  <c r="AC11" i="51"/>
  <c r="AD11" i="51"/>
  <c r="AE11" i="51"/>
  <c r="B12" i="51"/>
  <c r="C12" i="51"/>
  <c r="D12" i="51" s="1"/>
  <c r="E12" i="51"/>
  <c r="V12" i="51"/>
  <c r="W12" i="51"/>
  <c r="X12" i="51"/>
  <c r="Y12" i="51"/>
  <c r="AC12" i="51"/>
  <c r="AD12" i="51"/>
  <c r="AE12" i="51"/>
  <c r="B13" i="51"/>
  <c r="C13" i="51"/>
  <c r="D13" i="51" s="1"/>
  <c r="E13" i="51"/>
  <c r="V13" i="51"/>
  <c r="W13" i="51"/>
  <c r="X13" i="51"/>
  <c r="Y13" i="51"/>
  <c r="AC13" i="51"/>
  <c r="AD13" i="51"/>
  <c r="AE13" i="51"/>
  <c r="B14" i="51"/>
  <c r="C14" i="51"/>
  <c r="D14" i="51" s="1"/>
  <c r="E14" i="51"/>
  <c r="V14" i="51"/>
  <c r="W14" i="51"/>
  <c r="X14" i="51"/>
  <c r="Y14" i="51"/>
  <c r="AC14" i="51"/>
  <c r="AD14" i="51"/>
  <c r="AE14" i="51"/>
  <c r="B24" i="51"/>
  <c r="C24" i="51"/>
  <c r="D24" i="51" s="1"/>
  <c r="E24" i="51"/>
  <c r="F24" i="51" s="1"/>
  <c r="G24" i="51"/>
  <c r="H24" i="51" s="1"/>
  <c r="J24" i="51"/>
  <c r="S24" i="51"/>
  <c r="U24" i="51"/>
  <c r="M24" i="51"/>
  <c r="N24" i="51" s="1"/>
  <c r="V24" i="51"/>
  <c r="W24" i="51"/>
  <c r="X24" i="51"/>
  <c r="Y24" i="51"/>
  <c r="AC24" i="51"/>
  <c r="AD24" i="51"/>
  <c r="AE24" i="51"/>
  <c r="B25" i="51"/>
  <c r="C25" i="51"/>
  <c r="D25" i="51" s="1"/>
  <c r="E25" i="51"/>
  <c r="F25" i="51" s="1"/>
  <c r="U25" i="51"/>
  <c r="V25" i="51"/>
  <c r="W25" i="51"/>
  <c r="X25" i="51"/>
  <c r="Y25" i="51"/>
  <c r="AC25" i="51"/>
  <c r="AD25" i="51"/>
  <c r="AE25" i="51"/>
  <c r="B26" i="51"/>
  <c r="C26" i="51"/>
  <c r="D26" i="51" s="1"/>
  <c r="E26" i="51"/>
  <c r="F26" i="51" s="1"/>
  <c r="U26" i="51"/>
  <c r="V26" i="51"/>
  <c r="W26" i="51"/>
  <c r="X26" i="51"/>
  <c r="Y26" i="51"/>
  <c r="AC26" i="51"/>
  <c r="AD26" i="51"/>
  <c r="AE26" i="51"/>
  <c r="B27" i="51"/>
  <c r="C27" i="51"/>
  <c r="D27" i="51" s="1"/>
  <c r="E27" i="51"/>
  <c r="F27" i="51" s="1"/>
  <c r="U27" i="51"/>
  <c r="V27" i="51"/>
  <c r="W27" i="51"/>
  <c r="X27" i="51"/>
  <c r="Y27" i="51"/>
  <c r="AC27" i="51"/>
  <c r="AD27" i="51"/>
  <c r="AE27" i="51"/>
  <c r="B28" i="51"/>
  <c r="C28" i="51"/>
  <c r="D28" i="51" s="1"/>
  <c r="E28" i="51"/>
  <c r="F28" i="51" s="1"/>
  <c r="U28" i="51"/>
  <c r="V28" i="51"/>
  <c r="W28" i="51"/>
  <c r="X28" i="51"/>
  <c r="Y28" i="51"/>
  <c r="AC28" i="51"/>
  <c r="AD28" i="51"/>
  <c r="AE28" i="51"/>
  <c r="B29" i="51"/>
  <c r="C29" i="51"/>
  <c r="D29" i="51" s="1"/>
  <c r="E29" i="51"/>
  <c r="F29" i="51" s="1"/>
  <c r="U29" i="51"/>
  <c r="V29" i="51"/>
  <c r="W29" i="51"/>
  <c r="X29" i="51"/>
  <c r="Y29" i="51"/>
  <c r="AC29" i="51"/>
  <c r="AD29" i="51"/>
  <c r="AE29" i="51"/>
  <c r="AE9" i="51"/>
  <c r="AD9" i="51"/>
  <c r="AC9" i="51"/>
  <c r="Y9" i="51"/>
  <c r="X9" i="51"/>
  <c r="W9" i="51"/>
  <c r="V9" i="51"/>
  <c r="M9" i="51"/>
  <c r="U9" i="51"/>
  <c r="G9" i="51"/>
  <c r="E9" i="51"/>
  <c r="C9" i="51"/>
  <c r="D9" i="51" s="1"/>
  <c r="B9" i="51"/>
  <c r="B13" i="47"/>
  <c r="C13" i="47"/>
  <c r="F13" i="47"/>
  <c r="F10" i="47"/>
  <c r="C10" i="47"/>
  <c r="B10" i="47"/>
  <c r="AA364" i="50"/>
  <c r="Z364" i="50"/>
  <c r="Y364" i="50"/>
  <c r="X364" i="50"/>
  <c r="W364" i="50"/>
  <c r="V364" i="50"/>
  <c r="U364" i="50"/>
  <c r="J364" i="50"/>
  <c r="T364" i="50"/>
  <c r="R364" i="50"/>
  <c r="I364" i="50"/>
  <c r="G364" i="50"/>
  <c r="H364" i="50" s="1"/>
  <c r="F364" i="50"/>
  <c r="E364" i="50"/>
  <c r="C364" i="50"/>
  <c r="B364" i="50"/>
  <c r="AA363" i="50"/>
  <c r="Z363" i="50"/>
  <c r="Y363" i="50"/>
  <c r="X363" i="50"/>
  <c r="W363" i="50"/>
  <c r="V363" i="50"/>
  <c r="U363" i="50"/>
  <c r="J363" i="50"/>
  <c r="T363" i="50"/>
  <c r="R363" i="50"/>
  <c r="I363" i="50"/>
  <c r="G363" i="50"/>
  <c r="H363" i="50" s="1"/>
  <c r="F363" i="50"/>
  <c r="E363" i="50"/>
  <c r="C363" i="50"/>
  <c r="B363" i="50"/>
  <c r="AA362" i="50"/>
  <c r="Z362" i="50"/>
  <c r="Y362" i="50"/>
  <c r="X362" i="50"/>
  <c r="W362" i="50"/>
  <c r="V362" i="50"/>
  <c r="U362" i="50"/>
  <c r="J362" i="50"/>
  <c r="T362" i="50"/>
  <c r="R362" i="50"/>
  <c r="I362" i="50"/>
  <c r="G362" i="50"/>
  <c r="H362" i="50" s="1"/>
  <c r="F362" i="50"/>
  <c r="E362" i="50"/>
  <c r="C362" i="50"/>
  <c r="B362" i="50"/>
  <c r="AA361" i="50"/>
  <c r="Z361" i="50"/>
  <c r="Y361" i="50"/>
  <c r="X361" i="50"/>
  <c r="W361" i="50"/>
  <c r="V361" i="50"/>
  <c r="U361" i="50"/>
  <c r="J361" i="50"/>
  <c r="T361" i="50"/>
  <c r="R361" i="50"/>
  <c r="I361" i="50"/>
  <c r="G361" i="50"/>
  <c r="H361" i="50" s="1"/>
  <c r="F361" i="50"/>
  <c r="E361" i="50"/>
  <c r="C361" i="50"/>
  <c r="B361" i="50"/>
  <c r="AA360" i="50"/>
  <c r="Z360" i="50"/>
  <c r="Y360" i="50"/>
  <c r="X360" i="50"/>
  <c r="W360" i="50"/>
  <c r="V360" i="50"/>
  <c r="U360" i="50"/>
  <c r="J360" i="50"/>
  <c r="T360" i="50"/>
  <c r="R360" i="50"/>
  <c r="I360" i="50"/>
  <c r="G360" i="50"/>
  <c r="H360" i="50" s="1"/>
  <c r="F360" i="50"/>
  <c r="E360" i="50"/>
  <c r="C360" i="50"/>
  <c r="B360" i="50"/>
  <c r="AA359" i="50"/>
  <c r="Z359" i="50"/>
  <c r="Y359" i="50"/>
  <c r="X359" i="50"/>
  <c r="W359" i="50"/>
  <c r="V359" i="50"/>
  <c r="U359" i="50"/>
  <c r="J359" i="50"/>
  <c r="T359" i="50"/>
  <c r="R359" i="50"/>
  <c r="I359" i="50"/>
  <c r="G359" i="50"/>
  <c r="H359" i="50" s="1"/>
  <c r="F359" i="50"/>
  <c r="E359" i="50"/>
  <c r="C359" i="50"/>
  <c r="B359" i="50"/>
  <c r="AA358" i="50"/>
  <c r="Z358" i="50"/>
  <c r="Y358" i="50"/>
  <c r="X358" i="50"/>
  <c r="W358" i="50"/>
  <c r="V358" i="50"/>
  <c r="U358" i="50"/>
  <c r="J358" i="50"/>
  <c r="T358" i="50"/>
  <c r="R358" i="50"/>
  <c r="I358" i="50"/>
  <c r="G358" i="50"/>
  <c r="H358" i="50" s="1"/>
  <c r="F358" i="50"/>
  <c r="E358" i="50"/>
  <c r="C358" i="50"/>
  <c r="B358" i="50"/>
  <c r="AA357" i="50"/>
  <c r="Z357" i="50"/>
  <c r="Y357" i="50"/>
  <c r="X357" i="50"/>
  <c r="W357" i="50"/>
  <c r="V357" i="50"/>
  <c r="U357" i="50"/>
  <c r="J357" i="50"/>
  <c r="T357" i="50"/>
  <c r="R357" i="50"/>
  <c r="I357" i="50"/>
  <c r="G357" i="50"/>
  <c r="H357" i="50" s="1"/>
  <c r="F357" i="50"/>
  <c r="E357" i="50"/>
  <c r="C357" i="50"/>
  <c r="B357" i="50"/>
  <c r="AA356" i="50"/>
  <c r="Z356" i="50"/>
  <c r="Y356" i="50"/>
  <c r="X356" i="50"/>
  <c r="W356" i="50"/>
  <c r="V356" i="50"/>
  <c r="U356" i="50"/>
  <c r="J356" i="50"/>
  <c r="T356" i="50"/>
  <c r="R356" i="50"/>
  <c r="I356" i="50"/>
  <c r="G356" i="50"/>
  <c r="H356" i="50" s="1"/>
  <c r="F356" i="50"/>
  <c r="E356" i="50"/>
  <c r="C356" i="50"/>
  <c r="B356" i="50"/>
  <c r="AA355" i="50"/>
  <c r="Z355" i="50"/>
  <c r="Y355" i="50"/>
  <c r="X355" i="50"/>
  <c r="W355" i="50"/>
  <c r="V355" i="50"/>
  <c r="U355" i="50"/>
  <c r="J355" i="50"/>
  <c r="T355" i="50"/>
  <c r="R355" i="50"/>
  <c r="I355" i="50"/>
  <c r="G355" i="50"/>
  <c r="H355" i="50" s="1"/>
  <c r="F355" i="50"/>
  <c r="E355" i="50"/>
  <c r="C355" i="50"/>
  <c r="B355" i="50"/>
  <c r="AA354" i="50"/>
  <c r="Z354" i="50"/>
  <c r="Y354" i="50"/>
  <c r="X354" i="50"/>
  <c r="W354" i="50"/>
  <c r="V354" i="50"/>
  <c r="U354" i="50"/>
  <c r="J354" i="50"/>
  <c r="T354" i="50"/>
  <c r="R354" i="50"/>
  <c r="I354" i="50"/>
  <c r="G354" i="50"/>
  <c r="H354" i="50" s="1"/>
  <c r="F354" i="50"/>
  <c r="E354" i="50"/>
  <c r="C354" i="50"/>
  <c r="B354" i="50"/>
  <c r="AA353" i="50"/>
  <c r="Z353" i="50"/>
  <c r="Y353" i="50"/>
  <c r="X353" i="50"/>
  <c r="W353" i="50"/>
  <c r="V353" i="50"/>
  <c r="U353" i="50"/>
  <c r="J353" i="50"/>
  <c r="T353" i="50"/>
  <c r="R353" i="50"/>
  <c r="I353" i="50"/>
  <c r="G353" i="50"/>
  <c r="H353" i="50" s="1"/>
  <c r="F353" i="50"/>
  <c r="E353" i="50"/>
  <c r="C353" i="50"/>
  <c r="B353" i="50"/>
  <c r="AA352" i="50"/>
  <c r="Z352" i="50"/>
  <c r="Y352" i="50"/>
  <c r="X352" i="50"/>
  <c r="W352" i="50"/>
  <c r="V352" i="50"/>
  <c r="U352" i="50"/>
  <c r="J352" i="50"/>
  <c r="T352" i="50"/>
  <c r="R352" i="50"/>
  <c r="I352" i="50"/>
  <c r="G352" i="50"/>
  <c r="H352" i="50" s="1"/>
  <c r="F352" i="50"/>
  <c r="E352" i="50"/>
  <c r="C352" i="50"/>
  <c r="B352" i="50"/>
  <c r="AA351" i="50"/>
  <c r="Z351" i="50"/>
  <c r="Y351" i="50"/>
  <c r="X351" i="50"/>
  <c r="W351" i="50"/>
  <c r="V351" i="50"/>
  <c r="U351" i="50"/>
  <c r="J351" i="50"/>
  <c r="T351" i="50"/>
  <c r="R351" i="50"/>
  <c r="I351" i="50"/>
  <c r="G351" i="50"/>
  <c r="H351" i="50" s="1"/>
  <c r="F351" i="50"/>
  <c r="E351" i="50"/>
  <c r="C351" i="50"/>
  <c r="B351" i="50"/>
  <c r="AA350" i="50"/>
  <c r="Z350" i="50"/>
  <c r="Y350" i="50"/>
  <c r="X350" i="50"/>
  <c r="W350" i="50"/>
  <c r="V350" i="50"/>
  <c r="U350" i="50"/>
  <c r="J350" i="50"/>
  <c r="T350" i="50"/>
  <c r="R350" i="50"/>
  <c r="I350" i="50"/>
  <c r="G350" i="50"/>
  <c r="H350" i="50" s="1"/>
  <c r="F350" i="50"/>
  <c r="E350" i="50"/>
  <c r="C350" i="50"/>
  <c r="B350" i="50"/>
  <c r="AA349" i="50"/>
  <c r="Z349" i="50"/>
  <c r="Y349" i="50"/>
  <c r="X349" i="50"/>
  <c r="W349" i="50"/>
  <c r="V349" i="50"/>
  <c r="U349" i="50"/>
  <c r="J349" i="50"/>
  <c r="T349" i="50"/>
  <c r="R349" i="50"/>
  <c r="I349" i="50"/>
  <c r="G349" i="50"/>
  <c r="H349" i="50" s="1"/>
  <c r="F349" i="50"/>
  <c r="E349" i="50"/>
  <c r="C349" i="50"/>
  <c r="B349" i="50"/>
  <c r="AA348" i="50"/>
  <c r="Z348" i="50"/>
  <c r="Y348" i="50"/>
  <c r="X348" i="50"/>
  <c r="W348" i="50"/>
  <c r="V348" i="50"/>
  <c r="U348" i="50"/>
  <c r="J348" i="50"/>
  <c r="T348" i="50"/>
  <c r="R348" i="50"/>
  <c r="I348" i="50"/>
  <c r="G348" i="50"/>
  <c r="F348" i="50"/>
  <c r="E348" i="50"/>
  <c r="C348" i="50"/>
  <c r="B348" i="50"/>
  <c r="AA347" i="50"/>
  <c r="Z347" i="50"/>
  <c r="Y347" i="50"/>
  <c r="X347" i="50"/>
  <c r="W347" i="50"/>
  <c r="V347" i="50"/>
  <c r="U347" i="50"/>
  <c r="J347" i="50"/>
  <c r="T347" i="50"/>
  <c r="R347" i="50"/>
  <c r="I347" i="50"/>
  <c r="G347" i="50"/>
  <c r="F347" i="50"/>
  <c r="E347" i="50"/>
  <c r="C347" i="50"/>
  <c r="B347" i="50"/>
  <c r="AA346" i="50"/>
  <c r="Z346" i="50"/>
  <c r="Y346" i="50"/>
  <c r="X346" i="50"/>
  <c r="W346" i="50"/>
  <c r="V346" i="50"/>
  <c r="U346" i="50"/>
  <c r="J346" i="50"/>
  <c r="T346" i="50"/>
  <c r="R346" i="50"/>
  <c r="I346" i="50"/>
  <c r="G346" i="50"/>
  <c r="H346" i="50" s="1"/>
  <c r="F346" i="50"/>
  <c r="E346" i="50"/>
  <c r="C346" i="50"/>
  <c r="B346" i="50"/>
  <c r="AA345" i="50"/>
  <c r="Z345" i="50"/>
  <c r="Y345" i="50"/>
  <c r="X345" i="50"/>
  <c r="W345" i="50"/>
  <c r="V345" i="50"/>
  <c r="U345" i="50"/>
  <c r="J345" i="50"/>
  <c r="T345" i="50"/>
  <c r="R345" i="50"/>
  <c r="I345" i="50"/>
  <c r="G345" i="50"/>
  <c r="F345" i="50"/>
  <c r="E345" i="50"/>
  <c r="C345" i="50"/>
  <c r="B345" i="50"/>
  <c r="AA344" i="50"/>
  <c r="Z344" i="50"/>
  <c r="Y344" i="50"/>
  <c r="X344" i="50"/>
  <c r="W344" i="50"/>
  <c r="V344" i="50"/>
  <c r="U344" i="50"/>
  <c r="J344" i="50"/>
  <c r="T344" i="50"/>
  <c r="R344" i="50"/>
  <c r="I344" i="50"/>
  <c r="G344" i="50"/>
  <c r="F344" i="50"/>
  <c r="E344" i="50"/>
  <c r="C344" i="50"/>
  <c r="B344" i="50"/>
  <c r="AA343" i="50"/>
  <c r="Z343" i="50"/>
  <c r="Y343" i="50"/>
  <c r="X343" i="50"/>
  <c r="W343" i="50"/>
  <c r="V343" i="50"/>
  <c r="U343" i="50"/>
  <c r="J343" i="50"/>
  <c r="T343" i="50"/>
  <c r="R343" i="50"/>
  <c r="I343" i="50"/>
  <c r="G343" i="50"/>
  <c r="F343" i="50"/>
  <c r="E343" i="50"/>
  <c r="C343" i="50"/>
  <c r="B343" i="50"/>
  <c r="AA342" i="50"/>
  <c r="Z342" i="50"/>
  <c r="Y342" i="50"/>
  <c r="X342" i="50"/>
  <c r="W342" i="50"/>
  <c r="V342" i="50"/>
  <c r="U342" i="50"/>
  <c r="J342" i="50"/>
  <c r="T342" i="50"/>
  <c r="R342" i="50"/>
  <c r="I342" i="50"/>
  <c r="G342" i="50"/>
  <c r="H342" i="50" s="1"/>
  <c r="F342" i="50"/>
  <c r="E342" i="50"/>
  <c r="C342" i="50"/>
  <c r="B342" i="50"/>
  <c r="AA341" i="50"/>
  <c r="Z341" i="50"/>
  <c r="Y341" i="50"/>
  <c r="X341" i="50"/>
  <c r="W341" i="50"/>
  <c r="V341" i="50"/>
  <c r="U341" i="50"/>
  <c r="J341" i="50"/>
  <c r="T341" i="50"/>
  <c r="R341" i="50"/>
  <c r="I341" i="50"/>
  <c r="G341" i="50"/>
  <c r="F341" i="50"/>
  <c r="E341" i="50"/>
  <c r="C341" i="50"/>
  <c r="B341" i="50"/>
  <c r="AA340" i="50"/>
  <c r="Z340" i="50"/>
  <c r="Y340" i="50"/>
  <c r="X340" i="50"/>
  <c r="W340" i="50"/>
  <c r="V340" i="50"/>
  <c r="U340" i="50"/>
  <c r="J340" i="50"/>
  <c r="T340" i="50"/>
  <c r="R340" i="50"/>
  <c r="I340" i="50"/>
  <c r="G340" i="50"/>
  <c r="F340" i="50"/>
  <c r="E340" i="50"/>
  <c r="C340" i="50"/>
  <c r="B340" i="50"/>
  <c r="AA339" i="50"/>
  <c r="Z339" i="50"/>
  <c r="Y339" i="50"/>
  <c r="X339" i="50"/>
  <c r="W339" i="50"/>
  <c r="V339" i="50"/>
  <c r="U339" i="50"/>
  <c r="J339" i="50"/>
  <c r="T339" i="50"/>
  <c r="R339" i="50"/>
  <c r="I339" i="50"/>
  <c r="G339" i="50"/>
  <c r="F339" i="50"/>
  <c r="E339" i="50"/>
  <c r="C339" i="50"/>
  <c r="B339" i="50"/>
  <c r="AA338" i="50"/>
  <c r="Z338" i="50"/>
  <c r="Y338" i="50"/>
  <c r="X338" i="50"/>
  <c r="W338" i="50"/>
  <c r="V338" i="50"/>
  <c r="U338" i="50"/>
  <c r="J338" i="50"/>
  <c r="T338" i="50"/>
  <c r="R338" i="50"/>
  <c r="I338" i="50"/>
  <c r="G338" i="50"/>
  <c r="H338" i="50" s="1"/>
  <c r="F338" i="50"/>
  <c r="E338" i="50"/>
  <c r="C338" i="50"/>
  <c r="B338" i="50"/>
  <c r="AA337" i="50"/>
  <c r="Z337" i="50"/>
  <c r="Y337" i="50"/>
  <c r="X337" i="50"/>
  <c r="W337" i="50"/>
  <c r="V337" i="50"/>
  <c r="U337" i="50"/>
  <c r="J337" i="50"/>
  <c r="T337" i="50"/>
  <c r="R337" i="50"/>
  <c r="I337" i="50"/>
  <c r="G337" i="50"/>
  <c r="F337" i="50"/>
  <c r="E337" i="50"/>
  <c r="C337" i="50"/>
  <c r="B337" i="50"/>
  <c r="AA336" i="50"/>
  <c r="Z336" i="50"/>
  <c r="Y336" i="50"/>
  <c r="X336" i="50"/>
  <c r="W336" i="50"/>
  <c r="V336" i="50"/>
  <c r="U336" i="50"/>
  <c r="J336" i="50"/>
  <c r="T336" i="50"/>
  <c r="R336" i="50"/>
  <c r="I336" i="50"/>
  <c r="G336" i="50"/>
  <c r="H336" i="50" s="1"/>
  <c r="F336" i="50"/>
  <c r="E336" i="50"/>
  <c r="C336" i="50"/>
  <c r="B336" i="50"/>
  <c r="AA335" i="50"/>
  <c r="Z335" i="50"/>
  <c r="Y335" i="50"/>
  <c r="X335" i="50"/>
  <c r="W335" i="50"/>
  <c r="V335" i="50"/>
  <c r="U335" i="50"/>
  <c r="J335" i="50"/>
  <c r="T335" i="50"/>
  <c r="R335" i="50"/>
  <c r="I335" i="50"/>
  <c r="G335" i="50"/>
  <c r="F335" i="50"/>
  <c r="E335" i="50"/>
  <c r="C335" i="50"/>
  <c r="B335" i="50"/>
  <c r="AA334" i="50"/>
  <c r="Z334" i="50"/>
  <c r="Y334" i="50"/>
  <c r="X334" i="50"/>
  <c r="W334" i="50"/>
  <c r="V334" i="50"/>
  <c r="U334" i="50"/>
  <c r="J334" i="50"/>
  <c r="T334" i="50"/>
  <c r="R334" i="50"/>
  <c r="I334" i="50"/>
  <c r="G334" i="50"/>
  <c r="H334" i="50" s="1"/>
  <c r="F334" i="50"/>
  <c r="E334" i="50"/>
  <c r="C334" i="50"/>
  <c r="B334" i="50"/>
  <c r="AA333" i="50"/>
  <c r="Z333" i="50"/>
  <c r="Y333" i="50"/>
  <c r="X333" i="50"/>
  <c r="W333" i="50"/>
  <c r="V333" i="50"/>
  <c r="U333" i="50"/>
  <c r="J333" i="50"/>
  <c r="T333" i="50"/>
  <c r="R333" i="50"/>
  <c r="I333" i="50"/>
  <c r="G333" i="50"/>
  <c r="H333" i="50" s="1"/>
  <c r="F333" i="50"/>
  <c r="E333" i="50"/>
  <c r="C333" i="50"/>
  <c r="B333" i="50"/>
  <c r="AA332" i="50"/>
  <c r="Z332" i="50"/>
  <c r="Y332" i="50"/>
  <c r="X332" i="50"/>
  <c r="W332" i="50"/>
  <c r="V332" i="50"/>
  <c r="U332" i="50"/>
  <c r="J332" i="50"/>
  <c r="T332" i="50"/>
  <c r="R332" i="50"/>
  <c r="I332" i="50"/>
  <c r="G332" i="50"/>
  <c r="F332" i="50"/>
  <c r="E332" i="50"/>
  <c r="C332" i="50"/>
  <c r="B332" i="50"/>
  <c r="AA331" i="50"/>
  <c r="Z331" i="50"/>
  <c r="Y331" i="50"/>
  <c r="X331" i="50"/>
  <c r="W331" i="50"/>
  <c r="V331" i="50"/>
  <c r="U331" i="50"/>
  <c r="J331" i="50"/>
  <c r="T331" i="50"/>
  <c r="R331" i="50"/>
  <c r="I331" i="50"/>
  <c r="G331" i="50"/>
  <c r="H331" i="50" s="1"/>
  <c r="F331" i="50"/>
  <c r="E331" i="50"/>
  <c r="C331" i="50"/>
  <c r="B331" i="50"/>
  <c r="AA330" i="50"/>
  <c r="Z330" i="50"/>
  <c r="Y330" i="50"/>
  <c r="X330" i="50"/>
  <c r="W330" i="50"/>
  <c r="V330" i="50"/>
  <c r="U330" i="50"/>
  <c r="J330" i="50"/>
  <c r="T330" i="50"/>
  <c r="R330" i="50"/>
  <c r="I330" i="50"/>
  <c r="G330" i="50"/>
  <c r="H330" i="50" s="1"/>
  <c r="F330" i="50"/>
  <c r="E330" i="50"/>
  <c r="C330" i="50"/>
  <c r="B330" i="50"/>
  <c r="AA329" i="50"/>
  <c r="Z329" i="50"/>
  <c r="Y329" i="50"/>
  <c r="X329" i="50"/>
  <c r="W329" i="50"/>
  <c r="V329" i="50"/>
  <c r="U329" i="50"/>
  <c r="J329" i="50"/>
  <c r="T329" i="50"/>
  <c r="R329" i="50"/>
  <c r="I329" i="50"/>
  <c r="G329" i="50"/>
  <c r="F329" i="50"/>
  <c r="E329" i="50"/>
  <c r="C329" i="50"/>
  <c r="B329" i="50"/>
  <c r="AA328" i="50"/>
  <c r="Z328" i="50"/>
  <c r="Y328" i="50"/>
  <c r="X328" i="50"/>
  <c r="W328" i="50"/>
  <c r="V328" i="50"/>
  <c r="U328" i="50"/>
  <c r="J328" i="50"/>
  <c r="T328" i="50"/>
  <c r="R328" i="50"/>
  <c r="I328" i="50"/>
  <c r="G328" i="50"/>
  <c r="F328" i="50"/>
  <c r="E328" i="50"/>
  <c r="C328" i="50"/>
  <c r="B328" i="50"/>
  <c r="AA327" i="50"/>
  <c r="Z327" i="50"/>
  <c r="Y327" i="50"/>
  <c r="X327" i="50"/>
  <c r="W327" i="50"/>
  <c r="V327" i="50"/>
  <c r="U327" i="50"/>
  <c r="J327" i="50"/>
  <c r="T327" i="50"/>
  <c r="R327" i="50"/>
  <c r="I327" i="50"/>
  <c r="G327" i="50"/>
  <c r="H327" i="50" s="1"/>
  <c r="F327" i="50"/>
  <c r="E327" i="50"/>
  <c r="C327" i="50"/>
  <c r="B327" i="50"/>
  <c r="AA326" i="50"/>
  <c r="Z326" i="50"/>
  <c r="Y326" i="50"/>
  <c r="X326" i="50"/>
  <c r="W326" i="50"/>
  <c r="V326" i="50"/>
  <c r="U326" i="50"/>
  <c r="J326" i="50"/>
  <c r="T326" i="50"/>
  <c r="R326" i="50"/>
  <c r="I326" i="50"/>
  <c r="G326" i="50"/>
  <c r="H326" i="50" s="1"/>
  <c r="F326" i="50"/>
  <c r="E326" i="50"/>
  <c r="C326" i="50"/>
  <c r="B326" i="50"/>
  <c r="AA325" i="50"/>
  <c r="Z325" i="50"/>
  <c r="Y325" i="50"/>
  <c r="X325" i="50"/>
  <c r="W325" i="50"/>
  <c r="V325" i="50"/>
  <c r="U325" i="50"/>
  <c r="J325" i="50"/>
  <c r="T325" i="50"/>
  <c r="R325" i="50"/>
  <c r="I325" i="50"/>
  <c r="G325" i="50"/>
  <c r="F325" i="50"/>
  <c r="E325" i="50"/>
  <c r="C325" i="50"/>
  <c r="B325" i="50"/>
  <c r="AA324" i="50"/>
  <c r="Z324" i="50"/>
  <c r="Y324" i="50"/>
  <c r="X324" i="50"/>
  <c r="W324" i="50"/>
  <c r="V324" i="50"/>
  <c r="U324" i="50"/>
  <c r="J324" i="50"/>
  <c r="T324" i="50"/>
  <c r="R324" i="50"/>
  <c r="I324" i="50"/>
  <c r="G324" i="50"/>
  <c r="F324" i="50"/>
  <c r="E324" i="50"/>
  <c r="C324" i="50"/>
  <c r="B324" i="50"/>
  <c r="AA323" i="50"/>
  <c r="Z323" i="50"/>
  <c r="Y323" i="50"/>
  <c r="X323" i="50"/>
  <c r="W323" i="50"/>
  <c r="V323" i="50"/>
  <c r="U323" i="50"/>
  <c r="J323" i="50"/>
  <c r="T323" i="50"/>
  <c r="R323" i="50"/>
  <c r="I323" i="50"/>
  <c r="G323" i="50"/>
  <c r="H323" i="50" s="1"/>
  <c r="F323" i="50"/>
  <c r="E323" i="50"/>
  <c r="C323" i="50"/>
  <c r="B323" i="50"/>
  <c r="AA322" i="50"/>
  <c r="Z322" i="50"/>
  <c r="Y322" i="50"/>
  <c r="X322" i="50"/>
  <c r="W322" i="50"/>
  <c r="V322" i="50"/>
  <c r="U322" i="50"/>
  <c r="J322" i="50"/>
  <c r="T322" i="50"/>
  <c r="R322" i="50"/>
  <c r="I322" i="50"/>
  <c r="G322" i="50"/>
  <c r="F322" i="50"/>
  <c r="E322" i="50"/>
  <c r="C322" i="50"/>
  <c r="B322" i="50"/>
  <c r="AA321" i="50"/>
  <c r="Z321" i="50"/>
  <c r="Y321" i="50"/>
  <c r="X321" i="50"/>
  <c r="W321" i="50"/>
  <c r="V321" i="50"/>
  <c r="U321" i="50"/>
  <c r="J321" i="50"/>
  <c r="T321" i="50"/>
  <c r="R321" i="50"/>
  <c r="I321" i="50"/>
  <c r="G321" i="50"/>
  <c r="H321" i="50" s="1"/>
  <c r="F321" i="50"/>
  <c r="E321" i="50"/>
  <c r="C321" i="50"/>
  <c r="B321" i="50"/>
  <c r="AA320" i="50"/>
  <c r="Z320" i="50"/>
  <c r="Y320" i="50"/>
  <c r="X320" i="50"/>
  <c r="W320" i="50"/>
  <c r="V320" i="50"/>
  <c r="U320" i="50"/>
  <c r="J320" i="50"/>
  <c r="T320" i="50"/>
  <c r="R320" i="50"/>
  <c r="I320" i="50"/>
  <c r="G320" i="50"/>
  <c r="F320" i="50"/>
  <c r="E320" i="50"/>
  <c r="C320" i="50"/>
  <c r="B320" i="50"/>
  <c r="AA319" i="50"/>
  <c r="Z319" i="50"/>
  <c r="Y319" i="50"/>
  <c r="X319" i="50"/>
  <c r="W319" i="50"/>
  <c r="V319" i="50"/>
  <c r="U319" i="50"/>
  <c r="J319" i="50"/>
  <c r="T319" i="50"/>
  <c r="R319" i="50"/>
  <c r="I319" i="50"/>
  <c r="G319" i="50"/>
  <c r="F319" i="50"/>
  <c r="E319" i="50"/>
  <c r="C319" i="50"/>
  <c r="B319" i="50"/>
  <c r="AA318" i="50"/>
  <c r="Z318" i="50"/>
  <c r="Y318" i="50"/>
  <c r="X318" i="50"/>
  <c r="W318" i="50"/>
  <c r="V318" i="50"/>
  <c r="U318" i="50"/>
  <c r="J318" i="50"/>
  <c r="T318" i="50"/>
  <c r="R318" i="50"/>
  <c r="I318" i="50"/>
  <c r="G318" i="50"/>
  <c r="H318" i="50" s="1"/>
  <c r="F318" i="50"/>
  <c r="E318" i="50"/>
  <c r="C318" i="50"/>
  <c r="B318" i="50"/>
  <c r="AA317" i="50"/>
  <c r="Z317" i="50"/>
  <c r="Y317" i="50"/>
  <c r="X317" i="50"/>
  <c r="W317" i="50"/>
  <c r="V317" i="50"/>
  <c r="U317" i="50"/>
  <c r="J317" i="50"/>
  <c r="T317" i="50"/>
  <c r="R317" i="50"/>
  <c r="I317" i="50"/>
  <c r="G317" i="50"/>
  <c r="F317" i="50"/>
  <c r="E317" i="50"/>
  <c r="C317" i="50"/>
  <c r="B317" i="50"/>
  <c r="AA316" i="50"/>
  <c r="Z316" i="50"/>
  <c r="Y316" i="50"/>
  <c r="X316" i="50"/>
  <c r="W316" i="50"/>
  <c r="V316" i="50"/>
  <c r="U316" i="50"/>
  <c r="J316" i="50"/>
  <c r="T316" i="50"/>
  <c r="R316" i="50"/>
  <c r="I316" i="50"/>
  <c r="G316" i="50"/>
  <c r="F316" i="50"/>
  <c r="E316" i="50"/>
  <c r="C316" i="50"/>
  <c r="B316" i="50"/>
  <c r="AA315" i="50"/>
  <c r="Z315" i="50"/>
  <c r="Y315" i="50"/>
  <c r="X315" i="50"/>
  <c r="W315" i="50"/>
  <c r="V315" i="50"/>
  <c r="U315" i="50"/>
  <c r="J315" i="50"/>
  <c r="T315" i="50"/>
  <c r="R315" i="50"/>
  <c r="I315" i="50"/>
  <c r="G315" i="50"/>
  <c r="H315" i="50" s="1"/>
  <c r="F315" i="50"/>
  <c r="E315" i="50"/>
  <c r="C315" i="50"/>
  <c r="B315" i="50"/>
  <c r="AA314" i="50"/>
  <c r="Z314" i="50"/>
  <c r="Y314" i="50"/>
  <c r="X314" i="50"/>
  <c r="W314" i="50"/>
  <c r="V314" i="50"/>
  <c r="U314" i="50"/>
  <c r="J314" i="50"/>
  <c r="T314" i="50"/>
  <c r="R314" i="50"/>
  <c r="I314" i="50"/>
  <c r="G314" i="50"/>
  <c r="H314" i="50" s="1"/>
  <c r="F314" i="50"/>
  <c r="E314" i="50"/>
  <c r="C314" i="50"/>
  <c r="B314" i="50"/>
  <c r="AA313" i="50"/>
  <c r="Z313" i="50"/>
  <c r="Y313" i="50"/>
  <c r="X313" i="50"/>
  <c r="W313" i="50"/>
  <c r="V313" i="50"/>
  <c r="U313" i="50"/>
  <c r="J313" i="50"/>
  <c r="T313" i="50"/>
  <c r="R313" i="50"/>
  <c r="I313" i="50"/>
  <c r="G313" i="50"/>
  <c r="H313" i="50" s="1"/>
  <c r="F313" i="50"/>
  <c r="E313" i="50"/>
  <c r="C313" i="50"/>
  <c r="B313" i="50"/>
  <c r="AA312" i="50"/>
  <c r="Z312" i="50"/>
  <c r="Y312" i="50"/>
  <c r="X312" i="50"/>
  <c r="W312" i="50"/>
  <c r="V312" i="50"/>
  <c r="U312" i="50"/>
  <c r="J312" i="50"/>
  <c r="T312" i="50"/>
  <c r="R312" i="50"/>
  <c r="I312" i="50"/>
  <c r="G312" i="50"/>
  <c r="H312" i="50" s="1"/>
  <c r="F312" i="50"/>
  <c r="E312" i="50"/>
  <c r="C312" i="50"/>
  <c r="B312" i="50"/>
  <c r="AA311" i="50"/>
  <c r="Z311" i="50"/>
  <c r="Y311" i="50"/>
  <c r="X311" i="50"/>
  <c r="W311" i="50"/>
  <c r="V311" i="50"/>
  <c r="U311" i="50"/>
  <c r="J311" i="50"/>
  <c r="T311" i="50"/>
  <c r="R311" i="50"/>
  <c r="I311" i="50"/>
  <c r="G311" i="50"/>
  <c r="F311" i="50"/>
  <c r="E311" i="50"/>
  <c r="C311" i="50"/>
  <c r="B311" i="50"/>
  <c r="AA310" i="50"/>
  <c r="Z310" i="50"/>
  <c r="Y310" i="50"/>
  <c r="X310" i="50"/>
  <c r="W310" i="50"/>
  <c r="V310" i="50"/>
  <c r="U310" i="50"/>
  <c r="J310" i="50"/>
  <c r="T310" i="50"/>
  <c r="R310" i="50"/>
  <c r="I310" i="50"/>
  <c r="G310" i="50"/>
  <c r="F310" i="50"/>
  <c r="E310" i="50"/>
  <c r="C310" i="50"/>
  <c r="B310" i="50"/>
  <c r="AA309" i="50"/>
  <c r="Z309" i="50"/>
  <c r="Y309" i="50"/>
  <c r="X309" i="50"/>
  <c r="W309" i="50"/>
  <c r="V309" i="50"/>
  <c r="U309" i="50"/>
  <c r="J309" i="50"/>
  <c r="T309" i="50"/>
  <c r="R309" i="50"/>
  <c r="I309" i="50"/>
  <c r="G309" i="50"/>
  <c r="H309" i="50" s="1"/>
  <c r="F309" i="50"/>
  <c r="E309" i="50"/>
  <c r="C309" i="50"/>
  <c r="B309" i="50"/>
  <c r="AA308" i="50"/>
  <c r="Z308" i="50"/>
  <c r="Y308" i="50"/>
  <c r="X308" i="50"/>
  <c r="W308" i="50"/>
  <c r="V308" i="50"/>
  <c r="U308" i="50"/>
  <c r="J308" i="50"/>
  <c r="T308" i="50"/>
  <c r="R308" i="50"/>
  <c r="I308" i="50"/>
  <c r="G308" i="50"/>
  <c r="F308" i="50"/>
  <c r="E308" i="50"/>
  <c r="C308" i="50"/>
  <c r="B308" i="50"/>
  <c r="AA307" i="50"/>
  <c r="Z307" i="50"/>
  <c r="Y307" i="50"/>
  <c r="X307" i="50"/>
  <c r="W307" i="50"/>
  <c r="V307" i="50"/>
  <c r="U307" i="50"/>
  <c r="J307" i="50"/>
  <c r="T307" i="50"/>
  <c r="R307" i="50"/>
  <c r="I307" i="50"/>
  <c r="G307" i="50"/>
  <c r="H307" i="50" s="1"/>
  <c r="F307" i="50"/>
  <c r="E307" i="50"/>
  <c r="C307" i="50"/>
  <c r="B307" i="50"/>
  <c r="AA306" i="50"/>
  <c r="Z306" i="50"/>
  <c r="Y306" i="50"/>
  <c r="X306" i="50"/>
  <c r="W306" i="50"/>
  <c r="V306" i="50"/>
  <c r="U306" i="50"/>
  <c r="J306" i="50"/>
  <c r="T306" i="50"/>
  <c r="R306" i="50"/>
  <c r="I306" i="50"/>
  <c r="G306" i="50"/>
  <c r="H306" i="50" s="1"/>
  <c r="F306" i="50"/>
  <c r="E306" i="50"/>
  <c r="C306" i="50"/>
  <c r="B306" i="50"/>
  <c r="AA305" i="50"/>
  <c r="Z305" i="50"/>
  <c r="Y305" i="50"/>
  <c r="X305" i="50"/>
  <c r="W305" i="50"/>
  <c r="V305" i="50"/>
  <c r="U305" i="50"/>
  <c r="J305" i="50"/>
  <c r="T305" i="50"/>
  <c r="R305" i="50"/>
  <c r="I305" i="50"/>
  <c r="G305" i="50"/>
  <c r="H305" i="50" s="1"/>
  <c r="F305" i="50"/>
  <c r="E305" i="50"/>
  <c r="C305" i="50"/>
  <c r="B305" i="50"/>
  <c r="AA304" i="50"/>
  <c r="Z304" i="50"/>
  <c r="Y304" i="50"/>
  <c r="X304" i="50"/>
  <c r="W304" i="50"/>
  <c r="V304" i="50"/>
  <c r="U304" i="50"/>
  <c r="J304" i="50"/>
  <c r="T304" i="50"/>
  <c r="R304" i="50"/>
  <c r="I304" i="50"/>
  <c r="G304" i="50"/>
  <c r="H304" i="50" s="1"/>
  <c r="F304" i="50"/>
  <c r="E304" i="50"/>
  <c r="C304" i="50"/>
  <c r="B304" i="50"/>
  <c r="AA303" i="50"/>
  <c r="Z303" i="50"/>
  <c r="Y303" i="50"/>
  <c r="X303" i="50"/>
  <c r="W303" i="50"/>
  <c r="V303" i="50"/>
  <c r="U303" i="50"/>
  <c r="J303" i="50"/>
  <c r="T303" i="50"/>
  <c r="R303" i="50"/>
  <c r="I303" i="50"/>
  <c r="G303" i="50"/>
  <c r="F303" i="50"/>
  <c r="E303" i="50"/>
  <c r="C303" i="50"/>
  <c r="B303" i="50"/>
  <c r="AA302" i="50"/>
  <c r="Z302" i="50"/>
  <c r="Y302" i="50"/>
  <c r="X302" i="50"/>
  <c r="W302" i="50"/>
  <c r="V302" i="50"/>
  <c r="U302" i="50"/>
  <c r="J302" i="50"/>
  <c r="T302" i="50"/>
  <c r="R302" i="50"/>
  <c r="I302" i="50"/>
  <c r="G302" i="50"/>
  <c r="H302" i="50" s="1"/>
  <c r="F302" i="50"/>
  <c r="E302" i="50"/>
  <c r="C302" i="50"/>
  <c r="B302" i="50"/>
  <c r="AA301" i="50"/>
  <c r="Z301" i="50"/>
  <c r="Y301" i="50"/>
  <c r="X301" i="50"/>
  <c r="W301" i="50"/>
  <c r="V301" i="50"/>
  <c r="U301" i="50"/>
  <c r="J301" i="50"/>
  <c r="T301" i="50"/>
  <c r="R301" i="50"/>
  <c r="I301" i="50"/>
  <c r="G301" i="50"/>
  <c r="H301" i="50" s="1"/>
  <c r="F301" i="50"/>
  <c r="E301" i="50"/>
  <c r="C301" i="50"/>
  <c r="B301" i="50"/>
  <c r="AA300" i="50"/>
  <c r="Z300" i="50"/>
  <c r="Y300" i="50"/>
  <c r="X300" i="50"/>
  <c r="W300" i="50"/>
  <c r="V300" i="50"/>
  <c r="U300" i="50"/>
  <c r="J300" i="50"/>
  <c r="T300" i="50"/>
  <c r="R300" i="50"/>
  <c r="I300" i="50"/>
  <c r="G300" i="50"/>
  <c r="H300" i="50" s="1"/>
  <c r="F300" i="50"/>
  <c r="E300" i="50"/>
  <c r="C300" i="50"/>
  <c r="B300" i="50"/>
  <c r="AA299" i="50"/>
  <c r="Z299" i="50"/>
  <c r="Y299" i="50"/>
  <c r="X299" i="50"/>
  <c r="W299" i="50"/>
  <c r="V299" i="50"/>
  <c r="U299" i="50"/>
  <c r="J299" i="50"/>
  <c r="T299" i="50"/>
  <c r="R299" i="50"/>
  <c r="I299" i="50"/>
  <c r="G299" i="50"/>
  <c r="H299" i="50" s="1"/>
  <c r="F299" i="50"/>
  <c r="E299" i="50"/>
  <c r="C299" i="50"/>
  <c r="B299" i="50"/>
  <c r="AA298" i="50"/>
  <c r="Z298" i="50"/>
  <c r="Y298" i="50"/>
  <c r="X298" i="50"/>
  <c r="W298" i="50"/>
  <c r="V298" i="50"/>
  <c r="U298" i="50"/>
  <c r="J298" i="50"/>
  <c r="T298" i="50"/>
  <c r="R298" i="50"/>
  <c r="I298" i="50"/>
  <c r="G298" i="50"/>
  <c r="H298" i="50" s="1"/>
  <c r="F298" i="50"/>
  <c r="E298" i="50"/>
  <c r="C298" i="50"/>
  <c r="B298" i="50"/>
  <c r="AA297" i="50"/>
  <c r="Z297" i="50"/>
  <c r="Y297" i="50"/>
  <c r="X297" i="50"/>
  <c r="W297" i="50"/>
  <c r="V297" i="50"/>
  <c r="U297" i="50"/>
  <c r="J297" i="50"/>
  <c r="T297" i="50"/>
  <c r="R297" i="50"/>
  <c r="I297" i="50"/>
  <c r="G297" i="50"/>
  <c r="H297" i="50" s="1"/>
  <c r="F297" i="50"/>
  <c r="E297" i="50"/>
  <c r="C297" i="50"/>
  <c r="B297" i="50"/>
  <c r="AA296" i="50"/>
  <c r="Z296" i="50"/>
  <c r="Y296" i="50"/>
  <c r="X296" i="50"/>
  <c r="W296" i="50"/>
  <c r="V296" i="50"/>
  <c r="U296" i="50"/>
  <c r="J296" i="50"/>
  <c r="T296" i="50"/>
  <c r="R296" i="50"/>
  <c r="I296" i="50"/>
  <c r="G296" i="50"/>
  <c r="F296" i="50"/>
  <c r="E296" i="50"/>
  <c r="C296" i="50"/>
  <c r="B296" i="50"/>
  <c r="AA295" i="50"/>
  <c r="Z295" i="50"/>
  <c r="Y295" i="50"/>
  <c r="X295" i="50"/>
  <c r="W295" i="50"/>
  <c r="V295" i="50"/>
  <c r="U295" i="50"/>
  <c r="J295" i="50"/>
  <c r="T295" i="50"/>
  <c r="R295" i="50"/>
  <c r="I295" i="50"/>
  <c r="G295" i="50"/>
  <c r="H295" i="50" s="1"/>
  <c r="F295" i="50"/>
  <c r="E295" i="50"/>
  <c r="C295" i="50"/>
  <c r="B295" i="50"/>
  <c r="AA294" i="50"/>
  <c r="Z294" i="50"/>
  <c r="Y294" i="50"/>
  <c r="X294" i="50"/>
  <c r="W294" i="50"/>
  <c r="V294" i="50"/>
  <c r="U294" i="50"/>
  <c r="J294" i="50"/>
  <c r="T294" i="50"/>
  <c r="R294" i="50"/>
  <c r="I294" i="50"/>
  <c r="G294" i="50"/>
  <c r="F294" i="50"/>
  <c r="E294" i="50"/>
  <c r="C294" i="50"/>
  <c r="B294" i="50"/>
  <c r="AA293" i="50"/>
  <c r="Z293" i="50"/>
  <c r="Y293" i="50"/>
  <c r="X293" i="50"/>
  <c r="W293" i="50"/>
  <c r="V293" i="50"/>
  <c r="U293" i="50"/>
  <c r="J293" i="50"/>
  <c r="T293" i="50"/>
  <c r="R293" i="50"/>
  <c r="I293" i="50"/>
  <c r="G293" i="50"/>
  <c r="F293" i="50"/>
  <c r="E293" i="50"/>
  <c r="C293" i="50"/>
  <c r="B293" i="50"/>
  <c r="AA292" i="50"/>
  <c r="Z292" i="50"/>
  <c r="Y292" i="50"/>
  <c r="X292" i="50"/>
  <c r="W292" i="50"/>
  <c r="V292" i="50"/>
  <c r="U292" i="50"/>
  <c r="J292" i="50"/>
  <c r="T292" i="50"/>
  <c r="R292" i="50"/>
  <c r="I292" i="50"/>
  <c r="G292" i="50"/>
  <c r="F292" i="50"/>
  <c r="E292" i="50"/>
  <c r="C292" i="50"/>
  <c r="B292" i="50"/>
  <c r="AA291" i="50"/>
  <c r="Z291" i="50"/>
  <c r="Y291" i="50"/>
  <c r="X291" i="50"/>
  <c r="W291" i="50"/>
  <c r="V291" i="50"/>
  <c r="U291" i="50"/>
  <c r="J291" i="50"/>
  <c r="T291" i="50"/>
  <c r="R291" i="50"/>
  <c r="I291" i="50"/>
  <c r="G291" i="50"/>
  <c r="F291" i="50"/>
  <c r="E291" i="50"/>
  <c r="C291" i="50"/>
  <c r="B291" i="50"/>
  <c r="AA290" i="50"/>
  <c r="Z290" i="50"/>
  <c r="Y290" i="50"/>
  <c r="X290" i="50"/>
  <c r="W290" i="50"/>
  <c r="V290" i="50"/>
  <c r="U290" i="50"/>
  <c r="J290" i="50"/>
  <c r="T290" i="50"/>
  <c r="R290" i="50"/>
  <c r="I290" i="50"/>
  <c r="G290" i="50"/>
  <c r="F290" i="50"/>
  <c r="E290" i="50"/>
  <c r="C290" i="50"/>
  <c r="B290" i="50"/>
  <c r="AA289" i="50"/>
  <c r="Z289" i="50"/>
  <c r="Y289" i="50"/>
  <c r="X289" i="50"/>
  <c r="W289" i="50"/>
  <c r="V289" i="50"/>
  <c r="U289" i="50"/>
  <c r="J289" i="50"/>
  <c r="T289" i="50"/>
  <c r="R289" i="50"/>
  <c r="I289" i="50"/>
  <c r="G289" i="50"/>
  <c r="F289" i="50"/>
  <c r="E289" i="50"/>
  <c r="C289" i="50"/>
  <c r="B289" i="50"/>
  <c r="AA288" i="50"/>
  <c r="Z288" i="50"/>
  <c r="Y288" i="50"/>
  <c r="X288" i="50"/>
  <c r="W288" i="50"/>
  <c r="V288" i="50"/>
  <c r="U288" i="50"/>
  <c r="J288" i="50"/>
  <c r="T288" i="50"/>
  <c r="R288" i="50"/>
  <c r="I288" i="50"/>
  <c r="G288" i="50"/>
  <c r="F288" i="50"/>
  <c r="E288" i="50"/>
  <c r="C288" i="50"/>
  <c r="B288" i="50"/>
  <c r="AA287" i="50"/>
  <c r="Z287" i="50"/>
  <c r="Y287" i="50"/>
  <c r="X287" i="50"/>
  <c r="W287" i="50"/>
  <c r="V287" i="50"/>
  <c r="U287" i="50"/>
  <c r="J287" i="50"/>
  <c r="T287" i="50"/>
  <c r="R287" i="50"/>
  <c r="I287" i="50"/>
  <c r="G287" i="50"/>
  <c r="F287" i="50"/>
  <c r="E287" i="50"/>
  <c r="C287" i="50"/>
  <c r="B287" i="50"/>
  <c r="AA286" i="50"/>
  <c r="Z286" i="50"/>
  <c r="Y286" i="50"/>
  <c r="X286" i="50"/>
  <c r="W286" i="50"/>
  <c r="V286" i="50"/>
  <c r="U286" i="50"/>
  <c r="J286" i="50"/>
  <c r="T286" i="50"/>
  <c r="R286" i="50"/>
  <c r="I286" i="50"/>
  <c r="G286" i="50"/>
  <c r="F286" i="50"/>
  <c r="E286" i="50"/>
  <c r="C286" i="50"/>
  <c r="B286" i="50"/>
  <c r="AA285" i="50"/>
  <c r="Z285" i="50"/>
  <c r="Y285" i="50"/>
  <c r="X285" i="50"/>
  <c r="W285" i="50"/>
  <c r="V285" i="50"/>
  <c r="U285" i="50"/>
  <c r="J285" i="50"/>
  <c r="T285" i="50"/>
  <c r="R285" i="50"/>
  <c r="I285" i="50"/>
  <c r="G285" i="50"/>
  <c r="F285" i="50"/>
  <c r="E285" i="50"/>
  <c r="C285" i="50"/>
  <c r="B285" i="50"/>
  <c r="AA284" i="50"/>
  <c r="Z284" i="50"/>
  <c r="Y284" i="50"/>
  <c r="X284" i="50"/>
  <c r="W284" i="50"/>
  <c r="V284" i="50"/>
  <c r="U284" i="50"/>
  <c r="J284" i="50"/>
  <c r="T284" i="50"/>
  <c r="R284" i="50"/>
  <c r="I284" i="50"/>
  <c r="G284" i="50"/>
  <c r="F284" i="50"/>
  <c r="E284" i="50"/>
  <c r="C284" i="50"/>
  <c r="B284" i="50"/>
  <c r="AA283" i="50"/>
  <c r="Z283" i="50"/>
  <c r="Y283" i="50"/>
  <c r="X283" i="50"/>
  <c r="W283" i="50"/>
  <c r="V283" i="50"/>
  <c r="U283" i="50"/>
  <c r="J283" i="50"/>
  <c r="T283" i="50"/>
  <c r="R283" i="50"/>
  <c r="I283" i="50"/>
  <c r="G283" i="50"/>
  <c r="H283" i="50" s="1"/>
  <c r="F283" i="50"/>
  <c r="E283" i="50"/>
  <c r="C283" i="50"/>
  <c r="B283" i="50"/>
  <c r="AA282" i="50"/>
  <c r="Z282" i="50"/>
  <c r="Y282" i="50"/>
  <c r="X282" i="50"/>
  <c r="W282" i="50"/>
  <c r="V282" i="50"/>
  <c r="U282" i="50"/>
  <c r="J282" i="50"/>
  <c r="T282" i="50"/>
  <c r="R282" i="50"/>
  <c r="I282" i="50"/>
  <c r="G282" i="50"/>
  <c r="F282" i="50"/>
  <c r="E282" i="50"/>
  <c r="C282" i="50"/>
  <c r="B282" i="50"/>
  <c r="AA281" i="50"/>
  <c r="Z281" i="50"/>
  <c r="Y281" i="50"/>
  <c r="X281" i="50"/>
  <c r="W281" i="50"/>
  <c r="V281" i="50"/>
  <c r="U281" i="50"/>
  <c r="J281" i="50"/>
  <c r="T281" i="50"/>
  <c r="R281" i="50"/>
  <c r="I281" i="50"/>
  <c r="G281" i="50"/>
  <c r="H281" i="50" s="1"/>
  <c r="F281" i="50"/>
  <c r="E281" i="50"/>
  <c r="C281" i="50"/>
  <c r="B281" i="50"/>
  <c r="AA280" i="50"/>
  <c r="Z280" i="50"/>
  <c r="Y280" i="50"/>
  <c r="X280" i="50"/>
  <c r="W280" i="50"/>
  <c r="V280" i="50"/>
  <c r="U280" i="50"/>
  <c r="J280" i="50"/>
  <c r="T280" i="50"/>
  <c r="R280" i="50"/>
  <c r="I280" i="50"/>
  <c r="G280" i="50"/>
  <c r="H280" i="50" s="1"/>
  <c r="F280" i="50"/>
  <c r="E280" i="50"/>
  <c r="C280" i="50"/>
  <c r="B280" i="50"/>
  <c r="AA279" i="50"/>
  <c r="Z279" i="50"/>
  <c r="Y279" i="50"/>
  <c r="X279" i="50"/>
  <c r="W279" i="50"/>
  <c r="V279" i="50"/>
  <c r="U279" i="50"/>
  <c r="J279" i="50"/>
  <c r="T279" i="50"/>
  <c r="R279" i="50"/>
  <c r="I279" i="50"/>
  <c r="G279" i="50"/>
  <c r="F279" i="50"/>
  <c r="E279" i="50"/>
  <c r="C279" i="50"/>
  <c r="B279" i="50"/>
  <c r="AA278" i="50"/>
  <c r="Z278" i="50"/>
  <c r="Y278" i="50"/>
  <c r="X278" i="50"/>
  <c r="W278" i="50"/>
  <c r="V278" i="50"/>
  <c r="U278" i="50"/>
  <c r="J278" i="50"/>
  <c r="T278" i="50"/>
  <c r="R278" i="50"/>
  <c r="I278" i="50"/>
  <c r="G278" i="50"/>
  <c r="F278" i="50"/>
  <c r="E278" i="50"/>
  <c r="C278" i="50"/>
  <c r="B278" i="50"/>
  <c r="AA277" i="50"/>
  <c r="Z277" i="50"/>
  <c r="Y277" i="50"/>
  <c r="X277" i="50"/>
  <c r="W277" i="50"/>
  <c r="V277" i="50"/>
  <c r="U277" i="50"/>
  <c r="J277" i="50"/>
  <c r="T277" i="50"/>
  <c r="R277" i="50"/>
  <c r="I277" i="50"/>
  <c r="G277" i="50"/>
  <c r="F277" i="50"/>
  <c r="E277" i="50"/>
  <c r="C277" i="50"/>
  <c r="B277" i="50"/>
  <c r="AA276" i="50"/>
  <c r="Z276" i="50"/>
  <c r="Y276" i="50"/>
  <c r="X276" i="50"/>
  <c r="W276" i="50"/>
  <c r="V276" i="50"/>
  <c r="U276" i="50"/>
  <c r="J276" i="50"/>
  <c r="T276" i="50"/>
  <c r="R276" i="50"/>
  <c r="I276" i="50"/>
  <c r="G276" i="50"/>
  <c r="F276" i="50"/>
  <c r="E276" i="50"/>
  <c r="C276" i="50"/>
  <c r="B276" i="50"/>
  <c r="AA275" i="50"/>
  <c r="Z275" i="50"/>
  <c r="Y275" i="50"/>
  <c r="X275" i="50"/>
  <c r="W275" i="50"/>
  <c r="V275" i="50"/>
  <c r="U275" i="50"/>
  <c r="J275" i="50"/>
  <c r="T275" i="50"/>
  <c r="R275" i="50"/>
  <c r="I275" i="50"/>
  <c r="G275" i="50"/>
  <c r="H275" i="50" s="1"/>
  <c r="F275" i="50"/>
  <c r="E275" i="50"/>
  <c r="C275" i="50"/>
  <c r="B275" i="50"/>
  <c r="AA274" i="50"/>
  <c r="Z274" i="50"/>
  <c r="Y274" i="50"/>
  <c r="X274" i="50"/>
  <c r="W274" i="50"/>
  <c r="V274" i="50"/>
  <c r="U274" i="50"/>
  <c r="J274" i="50"/>
  <c r="T274" i="50"/>
  <c r="R274" i="50"/>
  <c r="I274" i="50"/>
  <c r="G274" i="50"/>
  <c r="F274" i="50"/>
  <c r="E274" i="50"/>
  <c r="C274" i="50"/>
  <c r="B274" i="50"/>
  <c r="AA273" i="50"/>
  <c r="Z273" i="50"/>
  <c r="Y273" i="50"/>
  <c r="X273" i="50"/>
  <c r="W273" i="50"/>
  <c r="V273" i="50"/>
  <c r="U273" i="50"/>
  <c r="J273" i="50"/>
  <c r="T273" i="50"/>
  <c r="R273" i="50"/>
  <c r="I273" i="50"/>
  <c r="G273" i="50"/>
  <c r="F273" i="50"/>
  <c r="E273" i="50"/>
  <c r="C273" i="50"/>
  <c r="B273" i="50"/>
  <c r="AA272" i="50"/>
  <c r="Z272" i="50"/>
  <c r="Y272" i="50"/>
  <c r="X272" i="50"/>
  <c r="W272" i="50"/>
  <c r="V272" i="50"/>
  <c r="U272" i="50"/>
  <c r="J272" i="50"/>
  <c r="T272" i="50"/>
  <c r="R272" i="50"/>
  <c r="I272" i="50"/>
  <c r="G272" i="50"/>
  <c r="F272" i="50"/>
  <c r="E272" i="50"/>
  <c r="C272" i="50"/>
  <c r="B272" i="50"/>
  <c r="AA271" i="50"/>
  <c r="Z271" i="50"/>
  <c r="Y271" i="50"/>
  <c r="X271" i="50"/>
  <c r="W271" i="50"/>
  <c r="V271" i="50"/>
  <c r="U271" i="50"/>
  <c r="J271" i="50"/>
  <c r="T271" i="50"/>
  <c r="R271" i="50"/>
  <c r="I271" i="50"/>
  <c r="G271" i="50"/>
  <c r="F271" i="50"/>
  <c r="E271" i="50"/>
  <c r="C271" i="50"/>
  <c r="B271" i="50"/>
  <c r="AA270" i="50"/>
  <c r="Z270" i="50"/>
  <c r="Y270" i="50"/>
  <c r="X270" i="50"/>
  <c r="W270" i="50"/>
  <c r="V270" i="50"/>
  <c r="U270" i="50"/>
  <c r="J270" i="50"/>
  <c r="T270" i="50"/>
  <c r="R270" i="50"/>
  <c r="I270" i="50"/>
  <c r="G270" i="50"/>
  <c r="F270" i="50"/>
  <c r="E270" i="50"/>
  <c r="C270" i="50"/>
  <c r="B270" i="50"/>
  <c r="AA269" i="50"/>
  <c r="Z269" i="50"/>
  <c r="Y269" i="50"/>
  <c r="X269" i="50"/>
  <c r="W269" i="50"/>
  <c r="V269" i="50"/>
  <c r="U269" i="50"/>
  <c r="J269" i="50"/>
  <c r="T269" i="50"/>
  <c r="R269" i="50"/>
  <c r="I269" i="50"/>
  <c r="G269" i="50"/>
  <c r="F269" i="50"/>
  <c r="E269" i="50"/>
  <c r="C269" i="50"/>
  <c r="B269" i="50"/>
  <c r="AA268" i="50"/>
  <c r="Z268" i="50"/>
  <c r="Y268" i="50"/>
  <c r="X268" i="50"/>
  <c r="W268" i="50"/>
  <c r="V268" i="50"/>
  <c r="U268" i="50"/>
  <c r="J268" i="50"/>
  <c r="T268" i="50"/>
  <c r="R268" i="50"/>
  <c r="I268" i="50"/>
  <c r="G268" i="50"/>
  <c r="F268" i="50"/>
  <c r="E268" i="50"/>
  <c r="C268" i="50"/>
  <c r="B268" i="50"/>
  <c r="AA267" i="50"/>
  <c r="Z267" i="50"/>
  <c r="Y267" i="50"/>
  <c r="X267" i="50"/>
  <c r="W267" i="50"/>
  <c r="V267" i="50"/>
  <c r="U267" i="50"/>
  <c r="J267" i="50"/>
  <c r="T267" i="50"/>
  <c r="R267" i="50"/>
  <c r="I267" i="50"/>
  <c r="G267" i="50"/>
  <c r="H267" i="50" s="1"/>
  <c r="F267" i="50"/>
  <c r="E267" i="50"/>
  <c r="C267" i="50"/>
  <c r="B267" i="50"/>
  <c r="AA266" i="50"/>
  <c r="Z266" i="50"/>
  <c r="Y266" i="50"/>
  <c r="X266" i="50"/>
  <c r="W266" i="50"/>
  <c r="V266" i="50"/>
  <c r="U266" i="50"/>
  <c r="J266" i="50"/>
  <c r="T266" i="50"/>
  <c r="R266" i="50"/>
  <c r="I266" i="50"/>
  <c r="G266" i="50"/>
  <c r="F266" i="50"/>
  <c r="E266" i="50"/>
  <c r="C266" i="50"/>
  <c r="B266" i="50"/>
  <c r="AA265" i="50"/>
  <c r="Z265" i="50"/>
  <c r="Y265" i="50"/>
  <c r="X265" i="50"/>
  <c r="W265" i="50"/>
  <c r="V265" i="50"/>
  <c r="U265" i="50"/>
  <c r="J265" i="50"/>
  <c r="T265" i="50"/>
  <c r="R265" i="50"/>
  <c r="I265" i="50"/>
  <c r="G265" i="50"/>
  <c r="F265" i="50"/>
  <c r="E265" i="50"/>
  <c r="C265" i="50"/>
  <c r="B265" i="50"/>
  <c r="AA264" i="50"/>
  <c r="Z264" i="50"/>
  <c r="Y264" i="50"/>
  <c r="X264" i="50"/>
  <c r="W264" i="50"/>
  <c r="V264" i="50"/>
  <c r="U264" i="50"/>
  <c r="J264" i="50"/>
  <c r="T264" i="50"/>
  <c r="R264" i="50"/>
  <c r="I264" i="50"/>
  <c r="G264" i="50"/>
  <c r="F264" i="50"/>
  <c r="E264" i="50"/>
  <c r="C264" i="50"/>
  <c r="B264" i="50"/>
  <c r="AA263" i="50"/>
  <c r="Z263" i="50"/>
  <c r="Y263" i="50"/>
  <c r="X263" i="50"/>
  <c r="W263" i="50"/>
  <c r="V263" i="50"/>
  <c r="U263" i="50"/>
  <c r="J263" i="50"/>
  <c r="T263" i="50"/>
  <c r="R263" i="50"/>
  <c r="I263" i="50"/>
  <c r="G263" i="50"/>
  <c r="F263" i="50"/>
  <c r="E263" i="50"/>
  <c r="C263" i="50"/>
  <c r="B263" i="50"/>
  <c r="AA262" i="50"/>
  <c r="Z262" i="50"/>
  <c r="Y262" i="50"/>
  <c r="X262" i="50"/>
  <c r="W262" i="50"/>
  <c r="V262" i="50"/>
  <c r="U262" i="50"/>
  <c r="J262" i="50"/>
  <c r="T262" i="50"/>
  <c r="R262" i="50"/>
  <c r="I262" i="50"/>
  <c r="G262" i="50"/>
  <c r="F262" i="50"/>
  <c r="E262" i="50"/>
  <c r="C262" i="50"/>
  <c r="B262" i="50"/>
  <c r="AA261" i="50"/>
  <c r="Z261" i="50"/>
  <c r="Y261" i="50"/>
  <c r="X261" i="50"/>
  <c r="W261" i="50"/>
  <c r="V261" i="50"/>
  <c r="U261" i="50"/>
  <c r="J261" i="50"/>
  <c r="T261" i="50"/>
  <c r="R261" i="50"/>
  <c r="I261" i="50"/>
  <c r="G261" i="50"/>
  <c r="H261" i="50" s="1"/>
  <c r="F261" i="50"/>
  <c r="E261" i="50"/>
  <c r="C261" i="50"/>
  <c r="B261" i="50"/>
  <c r="AA260" i="50"/>
  <c r="Z260" i="50"/>
  <c r="Y260" i="50"/>
  <c r="X260" i="50"/>
  <c r="W260" i="50"/>
  <c r="V260" i="50"/>
  <c r="U260" i="50"/>
  <c r="J260" i="50"/>
  <c r="T260" i="50"/>
  <c r="R260" i="50"/>
  <c r="I260" i="50"/>
  <c r="G260" i="50"/>
  <c r="F260" i="50"/>
  <c r="E260" i="50"/>
  <c r="C260" i="50"/>
  <c r="B260" i="50"/>
  <c r="AA259" i="50"/>
  <c r="Z259" i="50"/>
  <c r="Y259" i="50"/>
  <c r="X259" i="50"/>
  <c r="W259" i="50"/>
  <c r="V259" i="50"/>
  <c r="U259" i="50"/>
  <c r="J259" i="50"/>
  <c r="T259" i="50"/>
  <c r="R259" i="50"/>
  <c r="I259" i="50"/>
  <c r="G259" i="50"/>
  <c r="F259" i="50"/>
  <c r="E259" i="50"/>
  <c r="C259" i="50"/>
  <c r="B259" i="50"/>
  <c r="AA258" i="50"/>
  <c r="Z258" i="50"/>
  <c r="Y258" i="50"/>
  <c r="X258" i="50"/>
  <c r="W258" i="50"/>
  <c r="V258" i="50"/>
  <c r="U258" i="50"/>
  <c r="J258" i="50"/>
  <c r="T258" i="50"/>
  <c r="R258" i="50"/>
  <c r="I258" i="50"/>
  <c r="G258" i="50"/>
  <c r="F258" i="50"/>
  <c r="E258" i="50"/>
  <c r="C258" i="50"/>
  <c r="B258" i="50"/>
  <c r="AA257" i="50"/>
  <c r="Z257" i="50"/>
  <c r="Y257" i="50"/>
  <c r="X257" i="50"/>
  <c r="W257" i="50"/>
  <c r="V257" i="50"/>
  <c r="U257" i="50"/>
  <c r="J257" i="50"/>
  <c r="T257" i="50"/>
  <c r="R257" i="50"/>
  <c r="I257" i="50"/>
  <c r="G257" i="50"/>
  <c r="F257" i="50"/>
  <c r="E257" i="50"/>
  <c r="C257" i="50"/>
  <c r="B257" i="50"/>
  <c r="AA256" i="50"/>
  <c r="Z256" i="50"/>
  <c r="Y256" i="50"/>
  <c r="X256" i="50"/>
  <c r="W256" i="50"/>
  <c r="V256" i="50"/>
  <c r="U256" i="50"/>
  <c r="J256" i="50"/>
  <c r="T256" i="50"/>
  <c r="R256" i="50"/>
  <c r="I256" i="50"/>
  <c r="G256" i="50"/>
  <c r="H256" i="50" s="1"/>
  <c r="F256" i="50"/>
  <c r="E256" i="50"/>
  <c r="C256" i="50"/>
  <c r="B256" i="50"/>
  <c r="AA255" i="50"/>
  <c r="Z255" i="50"/>
  <c r="Y255" i="50"/>
  <c r="X255" i="50"/>
  <c r="W255" i="50"/>
  <c r="V255" i="50"/>
  <c r="U255" i="50"/>
  <c r="J255" i="50"/>
  <c r="T255" i="50"/>
  <c r="R255" i="50"/>
  <c r="I255" i="50"/>
  <c r="G255" i="50"/>
  <c r="F255" i="50"/>
  <c r="E255" i="50"/>
  <c r="C255" i="50"/>
  <c r="B255" i="50"/>
  <c r="AA254" i="50"/>
  <c r="Z254" i="50"/>
  <c r="Y254" i="50"/>
  <c r="X254" i="50"/>
  <c r="W254" i="50"/>
  <c r="V254" i="50"/>
  <c r="U254" i="50"/>
  <c r="J254" i="50"/>
  <c r="T254" i="50"/>
  <c r="R254" i="50"/>
  <c r="I254" i="50"/>
  <c r="G254" i="50"/>
  <c r="F254" i="50"/>
  <c r="E254" i="50"/>
  <c r="C254" i="50"/>
  <c r="B254" i="50"/>
  <c r="AA253" i="50"/>
  <c r="Z253" i="50"/>
  <c r="Y253" i="50"/>
  <c r="X253" i="50"/>
  <c r="W253" i="50"/>
  <c r="V253" i="50"/>
  <c r="U253" i="50"/>
  <c r="J253" i="50"/>
  <c r="T253" i="50"/>
  <c r="R253" i="50"/>
  <c r="I253" i="50"/>
  <c r="G253" i="50"/>
  <c r="F253" i="50"/>
  <c r="E253" i="50"/>
  <c r="C253" i="50"/>
  <c r="B253" i="50"/>
  <c r="AA252" i="50"/>
  <c r="Z252" i="50"/>
  <c r="Y252" i="50"/>
  <c r="X252" i="50"/>
  <c r="W252" i="50"/>
  <c r="V252" i="50"/>
  <c r="U252" i="50"/>
  <c r="J252" i="50"/>
  <c r="T252" i="50"/>
  <c r="R252" i="50"/>
  <c r="I252" i="50"/>
  <c r="G252" i="50"/>
  <c r="F252" i="50"/>
  <c r="E252" i="50"/>
  <c r="C252" i="50"/>
  <c r="B252" i="50"/>
  <c r="AA251" i="50"/>
  <c r="Z251" i="50"/>
  <c r="Y251" i="50"/>
  <c r="X251" i="50"/>
  <c r="W251" i="50"/>
  <c r="V251" i="50"/>
  <c r="U251" i="50"/>
  <c r="J251" i="50"/>
  <c r="T251" i="50"/>
  <c r="R251" i="50"/>
  <c r="I251" i="50"/>
  <c r="G251" i="50"/>
  <c r="F251" i="50"/>
  <c r="E251" i="50"/>
  <c r="C251" i="50"/>
  <c r="B251" i="50"/>
  <c r="AA250" i="50"/>
  <c r="Z250" i="50"/>
  <c r="Y250" i="50"/>
  <c r="X250" i="50"/>
  <c r="W250" i="50"/>
  <c r="V250" i="50"/>
  <c r="U250" i="50"/>
  <c r="J250" i="50"/>
  <c r="T250" i="50"/>
  <c r="R250" i="50"/>
  <c r="I250" i="50"/>
  <c r="G250" i="50"/>
  <c r="F250" i="50"/>
  <c r="E250" i="50"/>
  <c r="C250" i="50"/>
  <c r="B250" i="50"/>
  <c r="AA249" i="50"/>
  <c r="Z249" i="50"/>
  <c r="Y249" i="50"/>
  <c r="X249" i="50"/>
  <c r="W249" i="50"/>
  <c r="V249" i="50"/>
  <c r="U249" i="50"/>
  <c r="J249" i="50"/>
  <c r="T249" i="50"/>
  <c r="R249" i="50"/>
  <c r="I249" i="50"/>
  <c r="G249" i="50"/>
  <c r="F249" i="50"/>
  <c r="E249" i="50"/>
  <c r="C249" i="50"/>
  <c r="B249" i="50"/>
  <c r="AA248" i="50"/>
  <c r="Z248" i="50"/>
  <c r="Y248" i="50"/>
  <c r="X248" i="50"/>
  <c r="W248" i="50"/>
  <c r="V248" i="50"/>
  <c r="U248" i="50"/>
  <c r="J248" i="50"/>
  <c r="T248" i="50"/>
  <c r="R248" i="50"/>
  <c r="I248" i="50"/>
  <c r="G248" i="50"/>
  <c r="H248" i="50" s="1"/>
  <c r="F248" i="50"/>
  <c r="E248" i="50"/>
  <c r="C248" i="50"/>
  <c r="B248" i="50"/>
  <c r="AA247" i="50"/>
  <c r="Z247" i="50"/>
  <c r="Y247" i="50"/>
  <c r="X247" i="50"/>
  <c r="W247" i="50"/>
  <c r="V247" i="50"/>
  <c r="U247" i="50"/>
  <c r="J247" i="50"/>
  <c r="T247" i="50"/>
  <c r="R247" i="50"/>
  <c r="I247" i="50"/>
  <c r="G247" i="50"/>
  <c r="F247" i="50"/>
  <c r="E247" i="50"/>
  <c r="C247" i="50"/>
  <c r="B247" i="50"/>
  <c r="AA246" i="50"/>
  <c r="Z246" i="50"/>
  <c r="Y246" i="50"/>
  <c r="X246" i="50"/>
  <c r="W246" i="50"/>
  <c r="V246" i="50"/>
  <c r="U246" i="50"/>
  <c r="J246" i="50"/>
  <c r="T246" i="50"/>
  <c r="R246" i="50"/>
  <c r="I246" i="50"/>
  <c r="G246" i="50"/>
  <c r="F246" i="50"/>
  <c r="E246" i="50"/>
  <c r="C246" i="50"/>
  <c r="B246" i="50"/>
  <c r="AA245" i="50"/>
  <c r="Z245" i="50"/>
  <c r="Y245" i="50"/>
  <c r="X245" i="50"/>
  <c r="W245" i="50"/>
  <c r="V245" i="50"/>
  <c r="U245" i="50"/>
  <c r="J245" i="50"/>
  <c r="T245" i="50"/>
  <c r="R245" i="50"/>
  <c r="I245" i="50"/>
  <c r="G245" i="50"/>
  <c r="F245" i="50"/>
  <c r="E245" i="50"/>
  <c r="C245" i="50"/>
  <c r="B245" i="50"/>
  <c r="AA244" i="50"/>
  <c r="Z244" i="50"/>
  <c r="Y244" i="50"/>
  <c r="X244" i="50"/>
  <c r="W244" i="50"/>
  <c r="V244" i="50"/>
  <c r="U244" i="50"/>
  <c r="J244" i="50"/>
  <c r="T244" i="50"/>
  <c r="R244" i="50"/>
  <c r="I244" i="50"/>
  <c r="G244" i="50"/>
  <c r="H244" i="50" s="1"/>
  <c r="F244" i="50"/>
  <c r="E244" i="50"/>
  <c r="C244" i="50"/>
  <c r="B244" i="50"/>
  <c r="AA243" i="50"/>
  <c r="Z243" i="50"/>
  <c r="Y243" i="50"/>
  <c r="X243" i="50"/>
  <c r="W243" i="50"/>
  <c r="V243" i="50"/>
  <c r="U243" i="50"/>
  <c r="J243" i="50"/>
  <c r="T243" i="50"/>
  <c r="R243" i="50"/>
  <c r="I243" i="50"/>
  <c r="G243" i="50"/>
  <c r="H243" i="50" s="1"/>
  <c r="F243" i="50"/>
  <c r="E243" i="50"/>
  <c r="C243" i="50"/>
  <c r="B243" i="50"/>
  <c r="AA242" i="50"/>
  <c r="Z242" i="50"/>
  <c r="Y242" i="50"/>
  <c r="X242" i="50"/>
  <c r="W242" i="50"/>
  <c r="V242" i="50"/>
  <c r="U242" i="50"/>
  <c r="J242" i="50"/>
  <c r="T242" i="50"/>
  <c r="R242" i="50"/>
  <c r="I242" i="50"/>
  <c r="G242" i="50"/>
  <c r="F242" i="50"/>
  <c r="E242" i="50"/>
  <c r="C242" i="50"/>
  <c r="B242" i="50"/>
  <c r="AA241" i="50"/>
  <c r="Z241" i="50"/>
  <c r="Y241" i="50"/>
  <c r="X241" i="50"/>
  <c r="W241" i="50"/>
  <c r="V241" i="50"/>
  <c r="U241" i="50"/>
  <c r="J241" i="50"/>
  <c r="T241" i="50"/>
  <c r="R241" i="50"/>
  <c r="I241" i="50"/>
  <c r="G241" i="50"/>
  <c r="F241" i="50"/>
  <c r="E241" i="50"/>
  <c r="C241" i="50"/>
  <c r="B241" i="50"/>
  <c r="AA240" i="50"/>
  <c r="Z240" i="50"/>
  <c r="Y240" i="50"/>
  <c r="X240" i="50"/>
  <c r="W240" i="50"/>
  <c r="V240" i="50"/>
  <c r="U240" i="50"/>
  <c r="J240" i="50"/>
  <c r="T240" i="50"/>
  <c r="R240" i="50"/>
  <c r="I240" i="50"/>
  <c r="G240" i="50"/>
  <c r="F240" i="50"/>
  <c r="E240" i="50"/>
  <c r="C240" i="50"/>
  <c r="B240" i="50"/>
  <c r="AA239" i="50"/>
  <c r="Z239" i="50"/>
  <c r="Y239" i="50"/>
  <c r="X239" i="50"/>
  <c r="W239" i="50"/>
  <c r="V239" i="50"/>
  <c r="U239" i="50"/>
  <c r="J239" i="50"/>
  <c r="T239" i="50"/>
  <c r="R239" i="50"/>
  <c r="I239" i="50"/>
  <c r="G239" i="50"/>
  <c r="F239" i="50"/>
  <c r="E239" i="50"/>
  <c r="C239" i="50"/>
  <c r="B239" i="50"/>
  <c r="AA238" i="50"/>
  <c r="Z238" i="50"/>
  <c r="Y238" i="50"/>
  <c r="X238" i="50"/>
  <c r="W238" i="50"/>
  <c r="V238" i="50"/>
  <c r="U238" i="50"/>
  <c r="J238" i="50"/>
  <c r="T238" i="50"/>
  <c r="R238" i="50"/>
  <c r="I238" i="50"/>
  <c r="G238" i="50"/>
  <c r="H238" i="50" s="1"/>
  <c r="F238" i="50"/>
  <c r="E238" i="50"/>
  <c r="C238" i="50"/>
  <c r="B238" i="50"/>
  <c r="AA237" i="50"/>
  <c r="Z237" i="50"/>
  <c r="Y237" i="50"/>
  <c r="X237" i="50"/>
  <c r="W237" i="50"/>
  <c r="V237" i="50"/>
  <c r="U237" i="50"/>
  <c r="J237" i="50"/>
  <c r="T237" i="50"/>
  <c r="R237" i="50"/>
  <c r="I237" i="50"/>
  <c r="G237" i="50"/>
  <c r="F237" i="50"/>
  <c r="E237" i="50"/>
  <c r="C237" i="50"/>
  <c r="B237" i="50"/>
  <c r="AA236" i="50"/>
  <c r="Z236" i="50"/>
  <c r="Y236" i="50"/>
  <c r="X236" i="50"/>
  <c r="W236" i="50"/>
  <c r="V236" i="50"/>
  <c r="U236" i="50"/>
  <c r="J236" i="50"/>
  <c r="T236" i="50"/>
  <c r="R236" i="50"/>
  <c r="I236" i="50"/>
  <c r="G236" i="50"/>
  <c r="F236" i="50"/>
  <c r="E236" i="50"/>
  <c r="C236" i="50"/>
  <c r="B236" i="50"/>
  <c r="AA235" i="50"/>
  <c r="Z235" i="50"/>
  <c r="Y235" i="50"/>
  <c r="X235" i="50"/>
  <c r="W235" i="50"/>
  <c r="V235" i="50"/>
  <c r="U235" i="50"/>
  <c r="J235" i="50"/>
  <c r="T235" i="50"/>
  <c r="R235" i="50"/>
  <c r="I235" i="50"/>
  <c r="G235" i="50"/>
  <c r="F235" i="50"/>
  <c r="E235" i="50"/>
  <c r="C235" i="50"/>
  <c r="B235" i="50"/>
  <c r="AA234" i="50"/>
  <c r="Z234" i="50"/>
  <c r="Y234" i="50"/>
  <c r="X234" i="50"/>
  <c r="W234" i="50"/>
  <c r="V234" i="50"/>
  <c r="U234" i="50"/>
  <c r="J234" i="50"/>
  <c r="T234" i="50"/>
  <c r="R234" i="50"/>
  <c r="I234" i="50"/>
  <c r="G234" i="50"/>
  <c r="F234" i="50"/>
  <c r="E234" i="50"/>
  <c r="C234" i="50"/>
  <c r="B234" i="50"/>
  <c r="AA233" i="50"/>
  <c r="Z233" i="50"/>
  <c r="Y233" i="50"/>
  <c r="X233" i="50"/>
  <c r="W233" i="50"/>
  <c r="V233" i="50"/>
  <c r="U233" i="50"/>
  <c r="J233" i="50"/>
  <c r="T233" i="50"/>
  <c r="R233" i="50"/>
  <c r="I233" i="50"/>
  <c r="G233" i="50"/>
  <c r="F233" i="50"/>
  <c r="E233" i="50"/>
  <c r="C233" i="50"/>
  <c r="B233" i="50"/>
  <c r="AA232" i="50"/>
  <c r="Z232" i="50"/>
  <c r="Y232" i="50"/>
  <c r="X232" i="50"/>
  <c r="W232" i="50"/>
  <c r="V232" i="50"/>
  <c r="U232" i="50"/>
  <c r="J232" i="50"/>
  <c r="T232" i="50"/>
  <c r="R232" i="50"/>
  <c r="I232" i="50"/>
  <c r="G232" i="50"/>
  <c r="F232" i="50"/>
  <c r="E232" i="50"/>
  <c r="C232" i="50"/>
  <c r="B232" i="50"/>
  <c r="AA231" i="50"/>
  <c r="Z231" i="50"/>
  <c r="Y231" i="50"/>
  <c r="X231" i="50"/>
  <c r="W231" i="50"/>
  <c r="V231" i="50"/>
  <c r="U231" i="50"/>
  <c r="J231" i="50"/>
  <c r="T231" i="50"/>
  <c r="R231" i="50"/>
  <c r="I231" i="50"/>
  <c r="G231" i="50"/>
  <c r="F231" i="50"/>
  <c r="E231" i="50"/>
  <c r="C231" i="50"/>
  <c r="B231" i="50"/>
  <c r="AA230" i="50"/>
  <c r="Z230" i="50"/>
  <c r="Y230" i="50"/>
  <c r="X230" i="50"/>
  <c r="W230" i="50"/>
  <c r="V230" i="50"/>
  <c r="U230" i="50"/>
  <c r="J230" i="50"/>
  <c r="T230" i="50"/>
  <c r="R230" i="50"/>
  <c r="I230" i="50"/>
  <c r="G230" i="50"/>
  <c r="F230" i="50"/>
  <c r="E230" i="50"/>
  <c r="C230" i="50"/>
  <c r="B230" i="50"/>
  <c r="AA229" i="50"/>
  <c r="Z229" i="50"/>
  <c r="Y229" i="50"/>
  <c r="X229" i="50"/>
  <c r="W229" i="50"/>
  <c r="V229" i="50"/>
  <c r="U229" i="50"/>
  <c r="J229" i="50"/>
  <c r="T229" i="50"/>
  <c r="R229" i="50"/>
  <c r="I229" i="50"/>
  <c r="G229" i="50"/>
  <c r="F229" i="50"/>
  <c r="E229" i="50"/>
  <c r="C229" i="50"/>
  <c r="B229" i="50"/>
  <c r="AA228" i="50"/>
  <c r="Z228" i="50"/>
  <c r="Y228" i="50"/>
  <c r="X228" i="50"/>
  <c r="W228" i="50"/>
  <c r="V228" i="50"/>
  <c r="U228" i="50"/>
  <c r="J228" i="50"/>
  <c r="T228" i="50"/>
  <c r="R228" i="50"/>
  <c r="I228" i="50"/>
  <c r="G228" i="50"/>
  <c r="F228" i="50"/>
  <c r="E228" i="50"/>
  <c r="C228" i="50"/>
  <c r="B228" i="50"/>
  <c r="AA227" i="50"/>
  <c r="Z227" i="50"/>
  <c r="Y227" i="50"/>
  <c r="X227" i="50"/>
  <c r="W227" i="50"/>
  <c r="V227" i="50"/>
  <c r="U227" i="50"/>
  <c r="J227" i="50"/>
  <c r="T227" i="50"/>
  <c r="R227" i="50"/>
  <c r="I227" i="50"/>
  <c r="G227" i="50"/>
  <c r="F227" i="50"/>
  <c r="E227" i="50"/>
  <c r="C227" i="50"/>
  <c r="B227" i="50"/>
  <c r="AA226" i="50"/>
  <c r="Z226" i="50"/>
  <c r="Y226" i="50"/>
  <c r="X226" i="50"/>
  <c r="W226" i="50"/>
  <c r="V226" i="50"/>
  <c r="U226" i="50"/>
  <c r="J226" i="50"/>
  <c r="T226" i="50"/>
  <c r="R226" i="50"/>
  <c r="I226" i="50"/>
  <c r="G226" i="50"/>
  <c r="H226" i="50" s="1"/>
  <c r="F226" i="50"/>
  <c r="E226" i="50"/>
  <c r="C226" i="50"/>
  <c r="B226" i="50"/>
  <c r="AA225" i="50"/>
  <c r="Z225" i="50"/>
  <c r="Y225" i="50"/>
  <c r="X225" i="50"/>
  <c r="W225" i="50"/>
  <c r="V225" i="50"/>
  <c r="U225" i="50"/>
  <c r="J225" i="50"/>
  <c r="T225" i="50"/>
  <c r="R225" i="50"/>
  <c r="I225" i="50"/>
  <c r="G225" i="50"/>
  <c r="F225" i="50"/>
  <c r="E225" i="50"/>
  <c r="C225" i="50"/>
  <c r="B225" i="50"/>
  <c r="AA224" i="50"/>
  <c r="Z224" i="50"/>
  <c r="Y224" i="50"/>
  <c r="X224" i="50"/>
  <c r="W224" i="50"/>
  <c r="V224" i="50"/>
  <c r="U224" i="50"/>
  <c r="J224" i="50"/>
  <c r="T224" i="50"/>
  <c r="R224" i="50"/>
  <c r="I224" i="50"/>
  <c r="G224" i="50"/>
  <c r="H224" i="50" s="1"/>
  <c r="F224" i="50"/>
  <c r="E224" i="50"/>
  <c r="C224" i="50"/>
  <c r="B224" i="50"/>
  <c r="AA223" i="50"/>
  <c r="Z223" i="50"/>
  <c r="Y223" i="50"/>
  <c r="X223" i="50"/>
  <c r="W223" i="50"/>
  <c r="V223" i="50"/>
  <c r="U223" i="50"/>
  <c r="J223" i="50"/>
  <c r="T223" i="50"/>
  <c r="R223" i="50"/>
  <c r="I223" i="50"/>
  <c r="G223" i="50"/>
  <c r="H223" i="50" s="1"/>
  <c r="F223" i="50"/>
  <c r="E223" i="50"/>
  <c r="C223" i="50"/>
  <c r="B223" i="50"/>
  <c r="AA222" i="50"/>
  <c r="Z222" i="50"/>
  <c r="Y222" i="50"/>
  <c r="X222" i="50"/>
  <c r="W222" i="50"/>
  <c r="V222" i="50"/>
  <c r="U222" i="50"/>
  <c r="J222" i="50"/>
  <c r="T222" i="50"/>
  <c r="R222" i="50"/>
  <c r="I222" i="50"/>
  <c r="G222" i="50"/>
  <c r="F222" i="50"/>
  <c r="E222" i="50"/>
  <c r="C222" i="50"/>
  <c r="B222" i="50"/>
  <c r="AA221" i="50"/>
  <c r="Z221" i="50"/>
  <c r="Y221" i="50"/>
  <c r="X221" i="50"/>
  <c r="W221" i="50"/>
  <c r="V221" i="50"/>
  <c r="U221" i="50"/>
  <c r="J221" i="50"/>
  <c r="T221" i="50"/>
  <c r="R221" i="50"/>
  <c r="I221" i="50"/>
  <c r="G221" i="50"/>
  <c r="F221" i="50"/>
  <c r="E221" i="50"/>
  <c r="C221" i="50"/>
  <c r="B221" i="50"/>
  <c r="AA220" i="50"/>
  <c r="Z220" i="50"/>
  <c r="Y220" i="50"/>
  <c r="X220" i="50"/>
  <c r="W220" i="50"/>
  <c r="V220" i="50"/>
  <c r="U220" i="50"/>
  <c r="J220" i="50"/>
  <c r="T220" i="50"/>
  <c r="R220" i="50"/>
  <c r="I220" i="50"/>
  <c r="G220" i="50"/>
  <c r="H220" i="50" s="1"/>
  <c r="F220" i="50"/>
  <c r="E220" i="50"/>
  <c r="C220" i="50"/>
  <c r="B220" i="50"/>
  <c r="AA219" i="50"/>
  <c r="Z219" i="50"/>
  <c r="Y219" i="50"/>
  <c r="X219" i="50"/>
  <c r="W219" i="50"/>
  <c r="V219" i="50"/>
  <c r="U219" i="50"/>
  <c r="J219" i="50"/>
  <c r="T219" i="50"/>
  <c r="R219" i="50"/>
  <c r="I219" i="50"/>
  <c r="G219" i="50"/>
  <c r="H219" i="50" s="1"/>
  <c r="F219" i="50"/>
  <c r="E219" i="50"/>
  <c r="C219" i="50"/>
  <c r="B219" i="50"/>
  <c r="AA218" i="50"/>
  <c r="Z218" i="50"/>
  <c r="Y218" i="50"/>
  <c r="X218" i="50"/>
  <c r="W218" i="50"/>
  <c r="V218" i="50"/>
  <c r="U218" i="50"/>
  <c r="J218" i="50"/>
  <c r="T218" i="50"/>
  <c r="R218" i="50"/>
  <c r="I218" i="50"/>
  <c r="G218" i="50"/>
  <c r="F218" i="50"/>
  <c r="E218" i="50"/>
  <c r="C218" i="50"/>
  <c r="B218" i="50"/>
  <c r="AA217" i="50"/>
  <c r="Z217" i="50"/>
  <c r="Y217" i="50"/>
  <c r="X217" i="50"/>
  <c r="W217" i="50"/>
  <c r="V217" i="50"/>
  <c r="U217" i="50"/>
  <c r="J217" i="50"/>
  <c r="T217" i="50"/>
  <c r="R217" i="50"/>
  <c r="I217" i="50"/>
  <c r="G217" i="50"/>
  <c r="F217" i="50"/>
  <c r="E217" i="50"/>
  <c r="C217" i="50"/>
  <c r="B217" i="50"/>
  <c r="AA216" i="50"/>
  <c r="Z216" i="50"/>
  <c r="Y216" i="50"/>
  <c r="X216" i="50"/>
  <c r="W216" i="50"/>
  <c r="V216" i="50"/>
  <c r="U216" i="50"/>
  <c r="J216" i="50"/>
  <c r="T216" i="50"/>
  <c r="R216" i="50"/>
  <c r="I216" i="50"/>
  <c r="G216" i="50"/>
  <c r="H216" i="50" s="1"/>
  <c r="F216" i="50"/>
  <c r="E216" i="50"/>
  <c r="C216" i="50"/>
  <c r="B216" i="50"/>
  <c r="AA215" i="50"/>
  <c r="Z215" i="50"/>
  <c r="Y215" i="50"/>
  <c r="X215" i="50"/>
  <c r="W215" i="50"/>
  <c r="V215" i="50"/>
  <c r="U215" i="50"/>
  <c r="J215" i="50"/>
  <c r="T215" i="50"/>
  <c r="R215" i="50"/>
  <c r="I215" i="50"/>
  <c r="G215" i="50"/>
  <c r="F215" i="50"/>
  <c r="E215" i="50"/>
  <c r="C215" i="50"/>
  <c r="B215" i="50"/>
  <c r="AA214" i="50"/>
  <c r="Z214" i="50"/>
  <c r="Y214" i="50"/>
  <c r="X214" i="50"/>
  <c r="W214" i="50"/>
  <c r="V214" i="50"/>
  <c r="U214" i="50"/>
  <c r="J214" i="50"/>
  <c r="T214" i="50"/>
  <c r="R214" i="50"/>
  <c r="I214" i="50"/>
  <c r="G214" i="50"/>
  <c r="F214" i="50"/>
  <c r="E214" i="50"/>
  <c r="C214" i="50"/>
  <c r="B214" i="50"/>
  <c r="AA213" i="50"/>
  <c r="Z213" i="50"/>
  <c r="Y213" i="50"/>
  <c r="X213" i="50"/>
  <c r="W213" i="50"/>
  <c r="V213" i="50"/>
  <c r="U213" i="50"/>
  <c r="J213" i="50"/>
  <c r="T213" i="50"/>
  <c r="R213" i="50"/>
  <c r="I213" i="50"/>
  <c r="G213" i="50"/>
  <c r="F213" i="50"/>
  <c r="E213" i="50"/>
  <c r="C213" i="50"/>
  <c r="B213" i="50"/>
  <c r="AA212" i="50"/>
  <c r="Z212" i="50"/>
  <c r="Y212" i="50"/>
  <c r="X212" i="50"/>
  <c r="W212" i="50"/>
  <c r="V212" i="50"/>
  <c r="U212" i="50"/>
  <c r="J212" i="50"/>
  <c r="T212" i="50"/>
  <c r="R212" i="50"/>
  <c r="I212" i="50"/>
  <c r="G212" i="50"/>
  <c r="H212" i="50" s="1"/>
  <c r="F212" i="50"/>
  <c r="E212" i="50"/>
  <c r="C212" i="50"/>
  <c r="B212" i="50"/>
  <c r="AA211" i="50"/>
  <c r="Z211" i="50"/>
  <c r="Y211" i="50"/>
  <c r="X211" i="50"/>
  <c r="W211" i="50"/>
  <c r="V211" i="50"/>
  <c r="U211" i="50"/>
  <c r="J211" i="50"/>
  <c r="T211" i="50"/>
  <c r="R211" i="50"/>
  <c r="I211" i="50"/>
  <c r="G211" i="50"/>
  <c r="H211" i="50" s="1"/>
  <c r="F211" i="50"/>
  <c r="E211" i="50"/>
  <c r="C211" i="50"/>
  <c r="B211" i="50"/>
  <c r="AA210" i="50"/>
  <c r="Z210" i="50"/>
  <c r="Y210" i="50"/>
  <c r="X210" i="50"/>
  <c r="W210" i="50"/>
  <c r="V210" i="50"/>
  <c r="U210" i="50"/>
  <c r="J210" i="50"/>
  <c r="T210" i="50"/>
  <c r="R210" i="50"/>
  <c r="I210" i="50"/>
  <c r="G210" i="50"/>
  <c r="F210" i="50"/>
  <c r="E210" i="50"/>
  <c r="C210" i="50"/>
  <c r="B210" i="50"/>
  <c r="AA209" i="50"/>
  <c r="Z209" i="50"/>
  <c r="Y209" i="50"/>
  <c r="X209" i="50"/>
  <c r="W209" i="50"/>
  <c r="V209" i="50"/>
  <c r="U209" i="50"/>
  <c r="J209" i="50"/>
  <c r="T209" i="50"/>
  <c r="R209" i="50"/>
  <c r="I209" i="50"/>
  <c r="G209" i="50"/>
  <c r="F209" i="50"/>
  <c r="E209" i="50"/>
  <c r="C209" i="50"/>
  <c r="B209" i="50"/>
  <c r="AA208" i="50"/>
  <c r="Z208" i="50"/>
  <c r="Y208" i="50"/>
  <c r="X208" i="50"/>
  <c r="W208" i="50"/>
  <c r="V208" i="50"/>
  <c r="U208" i="50"/>
  <c r="J208" i="50"/>
  <c r="T208" i="50"/>
  <c r="R208" i="50"/>
  <c r="I208" i="50"/>
  <c r="G208" i="50"/>
  <c r="H208" i="50" s="1"/>
  <c r="F208" i="50"/>
  <c r="E208" i="50"/>
  <c r="C208" i="50"/>
  <c r="B208" i="50"/>
  <c r="AA207" i="50"/>
  <c r="Z207" i="50"/>
  <c r="Y207" i="50"/>
  <c r="X207" i="50"/>
  <c r="W207" i="50"/>
  <c r="V207" i="50"/>
  <c r="U207" i="50"/>
  <c r="J207" i="50"/>
  <c r="T207" i="50"/>
  <c r="R207" i="50"/>
  <c r="I207" i="50"/>
  <c r="G207" i="50"/>
  <c r="F207" i="50"/>
  <c r="E207" i="50"/>
  <c r="C207" i="50"/>
  <c r="B207" i="50"/>
  <c r="AA206" i="50"/>
  <c r="Z206" i="50"/>
  <c r="Y206" i="50"/>
  <c r="X206" i="50"/>
  <c r="W206" i="50"/>
  <c r="V206" i="50"/>
  <c r="U206" i="50"/>
  <c r="J206" i="50"/>
  <c r="T206" i="50"/>
  <c r="R206" i="50"/>
  <c r="I206" i="50"/>
  <c r="G206" i="50"/>
  <c r="F206" i="50"/>
  <c r="E206" i="50"/>
  <c r="C206" i="50"/>
  <c r="B206" i="50"/>
  <c r="AA205" i="50"/>
  <c r="Z205" i="50"/>
  <c r="Y205" i="50"/>
  <c r="X205" i="50"/>
  <c r="W205" i="50"/>
  <c r="V205" i="50"/>
  <c r="U205" i="50"/>
  <c r="J205" i="50"/>
  <c r="T205" i="50"/>
  <c r="R205" i="50"/>
  <c r="I205" i="50"/>
  <c r="G205" i="50"/>
  <c r="F205" i="50"/>
  <c r="E205" i="50"/>
  <c r="C205" i="50"/>
  <c r="B205" i="50"/>
  <c r="AA204" i="50"/>
  <c r="Z204" i="50"/>
  <c r="Y204" i="50"/>
  <c r="X204" i="50"/>
  <c r="W204" i="50"/>
  <c r="V204" i="50"/>
  <c r="U204" i="50"/>
  <c r="J204" i="50"/>
  <c r="T204" i="50"/>
  <c r="R204" i="50"/>
  <c r="I204" i="50"/>
  <c r="G204" i="50"/>
  <c r="F204" i="50"/>
  <c r="E204" i="50"/>
  <c r="C204" i="50"/>
  <c r="B204" i="50"/>
  <c r="AA203" i="50"/>
  <c r="Z203" i="50"/>
  <c r="Y203" i="50"/>
  <c r="X203" i="50"/>
  <c r="W203" i="50"/>
  <c r="V203" i="50"/>
  <c r="U203" i="50"/>
  <c r="J203" i="50"/>
  <c r="T203" i="50"/>
  <c r="R203" i="50"/>
  <c r="I203" i="50"/>
  <c r="G203" i="50"/>
  <c r="H203" i="50" s="1"/>
  <c r="F203" i="50"/>
  <c r="E203" i="50"/>
  <c r="C203" i="50"/>
  <c r="B203" i="50"/>
  <c r="AA202" i="50"/>
  <c r="Z202" i="50"/>
  <c r="Y202" i="50"/>
  <c r="X202" i="50"/>
  <c r="W202" i="50"/>
  <c r="V202" i="50"/>
  <c r="U202" i="50"/>
  <c r="J202" i="50"/>
  <c r="T202" i="50"/>
  <c r="R202" i="50"/>
  <c r="I202" i="50"/>
  <c r="G202" i="50"/>
  <c r="F202" i="50"/>
  <c r="E202" i="50"/>
  <c r="C202" i="50"/>
  <c r="B202" i="50"/>
  <c r="AA201" i="50"/>
  <c r="Z201" i="50"/>
  <c r="Y201" i="50"/>
  <c r="X201" i="50"/>
  <c r="W201" i="50"/>
  <c r="V201" i="50"/>
  <c r="U201" i="50"/>
  <c r="J201" i="50"/>
  <c r="T201" i="50"/>
  <c r="R201" i="50"/>
  <c r="I201" i="50"/>
  <c r="G201" i="50"/>
  <c r="F201" i="50"/>
  <c r="E201" i="50"/>
  <c r="C201" i="50"/>
  <c r="B201" i="50"/>
  <c r="AA200" i="50"/>
  <c r="Z200" i="50"/>
  <c r="Y200" i="50"/>
  <c r="X200" i="50"/>
  <c r="W200" i="50"/>
  <c r="V200" i="50"/>
  <c r="U200" i="50"/>
  <c r="J200" i="50"/>
  <c r="T200" i="50"/>
  <c r="R200" i="50"/>
  <c r="I200" i="50"/>
  <c r="G200" i="50"/>
  <c r="F200" i="50"/>
  <c r="E200" i="50"/>
  <c r="C200" i="50"/>
  <c r="B200" i="50"/>
  <c r="AA199" i="50"/>
  <c r="Z199" i="50"/>
  <c r="Y199" i="50"/>
  <c r="X199" i="50"/>
  <c r="W199" i="50"/>
  <c r="V199" i="50"/>
  <c r="U199" i="50"/>
  <c r="J199" i="50"/>
  <c r="T199" i="50"/>
  <c r="R199" i="50"/>
  <c r="I199" i="50"/>
  <c r="G199" i="50"/>
  <c r="H199" i="50" s="1"/>
  <c r="F199" i="50"/>
  <c r="E199" i="50"/>
  <c r="C199" i="50"/>
  <c r="B199" i="50"/>
  <c r="AA198" i="50"/>
  <c r="Z198" i="50"/>
  <c r="Y198" i="50"/>
  <c r="X198" i="50"/>
  <c r="W198" i="50"/>
  <c r="V198" i="50"/>
  <c r="U198" i="50"/>
  <c r="J198" i="50"/>
  <c r="T198" i="50"/>
  <c r="R198" i="50"/>
  <c r="I198" i="50"/>
  <c r="G198" i="50"/>
  <c r="F198" i="50"/>
  <c r="E198" i="50"/>
  <c r="C198" i="50"/>
  <c r="B198" i="50"/>
  <c r="AA197" i="50"/>
  <c r="Z197" i="50"/>
  <c r="Y197" i="50"/>
  <c r="X197" i="50"/>
  <c r="W197" i="50"/>
  <c r="V197" i="50"/>
  <c r="U197" i="50"/>
  <c r="J197" i="50"/>
  <c r="T197" i="50"/>
  <c r="R197" i="50"/>
  <c r="I197" i="50"/>
  <c r="G197" i="50"/>
  <c r="F197" i="50"/>
  <c r="E197" i="50"/>
  <c r="C197" i="50"/>
  <c r="B197" i="50"/>
  <c r="AA196" i="50"/>
  <c r="Z196" i="50"/>
  <c r="Y196" i="50"/>
  <c r="X196" i="50"/>
  <c r="W196" i="50"/>
  <c r="V196" i="50"/>
  <c r="U196" i="50"/>
  <c r="J196" i="50"/>
  <c r="T196" i="50"/>
  <c r="R196" i="50"/>
  <c r="I196" i="50"/>
  <c r="G196" i="50"/>
  <c r="F196" i="50"/>
  <c r="E196" i="50"/>
  <c r="C196" i="50"/>
  <c r="B196" i="50"/>
  <c r="AA195" i="50"/>
  <c r="Z195" i="50"/>
  <c r="Y195" i="50"/>
  <c r="X195" i="50"/>
  <c r="W195" i="50"/>
  <c r="V195" i="50"/>
  <c r="U195" i="50"/>
  <c r="J195" i="50"/>
  <c r="T195" i="50"/>
  <c r="R195" i="50"/>
  <c r="I195" i="50"/>
  <c r="G195" i="50"/>
  <c r="H195" i="50" s="1"/>
  <c r="F195" i="50"/>
  <c r="E195" i="50"/>
  <c r="C195" i="50"/>
  <c r="B195" i="50"/>
  <c r="AA194" i="50"/>
  <c r="Z194" i="50"/>
  <c r="Y194" i="50"/>
  <c r="X194" i="50"/>
  <c r="W194" i="50"/>
  <c r="V194" i="50"/>
  <c r="U194" i="50"/>
  <c r="J194" i="50"/>
  <c r="T194" i="50"/>
  <c r="R194" i="50"/>
  <c r="I194" i="50"/>
  <c r="G194" i="50"/>
  <c r="F194" i="50"/>
  <c r="E194" i="50"/>
  <c r="C194" i="50"/>
  <c r="B194" i="50"/>
  <c r="AA193" i="50"/>
  <c r="Z193" i="50"/>
  <c r="Y193" i="50"/>
  <c r="X193" i="50"/>
  <c r="W193" i="50"/>
  <c r="V193" i="50"/>
  <c r="U193" i="50"/>
  <c r="J193" i="50"/>
  <c r="T193" i="50"/>
  <c r="R193" i="50"/>
  <c r="I193" i="50"/>
  <c r="G193" i="50"/>
  <c r="H193" i="50" s="1"/>
  <c r="F193" i="50"/>
  <c r="E193" i="50"/>
  <c r="C193" i="50"/>
  <c r="B193" i="50"/>
  <c r="AA192" i="50"/>
  <c r="Z192" i="50"/>
  <c r="Y192" i="50"/>
  <c r="X192" i="50"/>
  <c r="W192" i="50"/>
  <c r="V192" i="50"/>
  <c r="U192" i="50"/>
  <c r="J192" i="50"/>
  <c r="T192" i="50"/>
  <c r="R192" i="50"/>
  <c r="I192" i="50"/>
  <c r="G192" i="50"/>
  <c r="F192" i="50"/>
  <c r="E192" i="50"/>
  <c r="C192" i="50"/>
  <c r="B192" i="50"/>
  <c r="AA191" i="50"/>
  <c r="Z191" i="50"/>
  <c r="Y191" i="50"/>
  <c r="X191" i="50"/>
  <c r="W191" i="50"/>
  <c r="V191" i="50"/>
  <c r="U191" i="50"/>
  <c r="J191" i="50"/>
  <c r="T191" i="50"/>
  <c r="R191" i="50"/>
  <c r="I191" i="50"/>
  <c r="G191" i="50"/>
  <c r="F191" i="50"/>
  <c r="E191" i="50"/>
  <c r="C191" i="50"/>
  <c r="B191" i="50"/>
  <c r="AA190" i="50"/>
  <c r="Z190" i="50"/>
  <c r="Y190" i="50"/>
  <c r="X190" i="50"/>
  <c r="W190" i="50"/>
  <c r="V190" i="50"/>
  <c r="U190" i="50"/>
  <c r="J190" i="50"/>
  <c r="T190" i="50"/>
  <c r="R190" i="50"/>
  <c r="I190" i="50"/>
  <c r="G190" i="50"/>
  <c r="F190" i="50"/>
  <c r="E190" i="50"/>
  <c r="C190" i="50"/>
  <c r="B190" i="50"/>
  <c r="AA189" i="50"/>
  <c r="Z189" i="50"/>
  <c r="Y189" i="50"/>
  <c r="X189" i="50"/>
  <c r="W189" i="50"/>
  <c r="V189" i="50"/>
  <c r="U189" i="50"/>
  <c r="J189" i="50"/>
  <c r="T189" i="50"/>
  <c r="R189" i="50"/>
  <c r="I189" i="50"/>
  <c r="G189" i="50"/>
  <c r="H189" i="50" s="1"/>
  <c r="F189" i="50"/>
  <c r="E189" i="50"/>
  <c r="C189" i="50"/>
  <c r="B189" i="50"/>
  <c r="AA188" i="50"/>
  <c r="Z188" i="50"/>
  <c r="Y188" i="50"/>
  <c r="X188" i="50"/>
  <c r="W188" i="50"/>
  <c r="V188" i="50"/>
  <c r="U188" i="50"/>
  <c r="J188" i="50"/>
  <c r="T188" i="50"/>
  <c r="R188" i="50"/>
  <c r="I188" i="50"/>
  <c r="G188" i="50"/>
  <c r="F188" i="50"/>
  <c r="E188" i="50"/>
  <c r="C188" i="50"/>
  <c r="B188" i="50"/>
  <c r="AA187" i="50"/>
  <c r="Z187" i="50"/>
  <c r="Y187" i="50"/>
  <c r="X187" i="50"/>
  <c r="W187" i="50"/>
  <c r="V187" i="50"/>
  <c r="U187" i="50"/>
  <c r="J187" i="50"/>
  <c r="T187" i="50"/>
  <c r="R187" i="50"/>
  <c r="I187" i="50"/>
  <c r="G187" i="50"/>
  <c r="F187" i="50"/>
  <c r="E187" i="50"/>
  <c r="C187" i="50"/>
  <c r="B187" i="50"/>
  <c r="AA186" i="50"/>
  <c r="Z186" i="50"/>
  <c r="Y186" i="50"/>
  <c r="X186" i="50"/>
  <c r="W186" i="50"/>
  <c r="V186" i="50"/>
  <c r="U186" i="50"/>
  <c r="J186" i="50"/>
  <c r="T186" i="50"/>
  <c r="R186" i="50"/>
  <c r="I186" i="50"/>
  <c r="G186" i="50"/>
  <c r="F186" i="50"/>
  <c r="E186" i="50"/>
  <c r="C186" i="50"/>
  <c r="B186" i="50"/>
  <c r="AA185" i="50"/>
  <c r="Z185" i="50"/>
  <c r="Y185" i="50"/>
  <c r="X185" i="50"/>
  <c r="W185" i="50"/>
  <c r="V185" i="50"/>
  <c r="U185" i="50"/>
  <c r="J185" i="50"/>
  <c r="T185" i="50"/>
  <c r="R185" i="50"/>
  <c r="I185" i="50"/>
  <c r="G185" i="50"/>
  <c r="F185" i="50"/>
  <c r="E185" i="50"/>
  <c r="C185" i="50"/>
  <c r="B185" i="50"/>
  <c r="AA184" i="50"/>
  <c r="Z184" i="50"/>
  <c r="Y184" i="50"/>
  <c r="X184" i="50"/>
  <c r="W184" i="50"/>
  <c r="V184" i="50"/>
  <c r="U184" i="50"/>
  <c r="J184" i="50"/>
  <c r="T184" i="50"/>
  <c r="R184" i="50"/>
  <c r="I184" i="50"/>
  <c r="G184" i="50"/>
  <c r="F184" i="50"/>
  <c r="E184" i="50"/>
  <c r="C184" i="50"/>
  <c r="B184" i="50"/>
  <c r="AA183" i="50"/>
  <c r="Z183" i="50"/>
  <c r="Y183" i="50"/>
  <c r="X183" i="50"/>
  <c r="W183" i="50"/>
  <c r="V183" i="50"/>
  <c r="U183" i="50"/>
  <c r="J183" i="50"/>
  <c r="T183" i="50"/>
  <c r="R183" i="50"/>
  <c r="I183" i="50"/>
  <c r="G183" i="50"/>
  <c r="F183" i="50"/>
  <c r="E183" i="50"/>
  <c r="C183" i="50"/>
  <c r="B183" i="50"/>
  <c r="AA182" i="50"/>
  <c r="Z182" i="50"/>
  <c r="Y182" i="50"/>
  <c r="X182" i="50"/>
  <c r="W182" i="50"/>
  <c r="V182" i="50"/>
  <c r="U182" i="50"/>
  <c r="J182" i="50"/>
  <c r="T182" i="50"/>
  <c r="R182" i="50"/>
  <c r="I182" i="50"/>
  <c r="G182" i="50"/>
  <c r="F182" i="50"/>
  <c r="E182" i="50"/>
  <c r="C182" i="50"/>
  <c r="B182" i="50"/>
  <c r="AA181" i="50"/>
  <c r="Z181" i="50"/>
  <c r="Y181" i="50"/>
  <c r="X181" i="50"/>
  <c r="W181" i="50"/>
  <c r="V181" i="50"/>
  <c r="U181" i="50"/>
  <c r="J181" i="50"/>
  <c r="T181" i="50"/>
  <c r="R181" i="50"/>
  <c r="I181" i="50"/>
  <c r="G181" i="50"/>
  <c r="F181" i="50"/>
  <c r="E181" i="50"/>
  <c r="C181" i="50"/>
  <c r="B181" i="50"/>
  <c r="AA180" i="50"/>
  <c r="Z180" i="50"/>
  <c r="Y180" i="50"/>
  <c r="X180" i="50"/>
  <c r="W180" i="50"/>
  <c r="V180" i="50"/>
  <c r="U180" i="50"/>
  <c r="J180" i="50"/>
  <c r="T180" i="50"/>
  <c r="R180" i="50"/>
  <c r="I180" i="50"/>
  <c r="G180" i="50"/>
  <c r="F180" i="50"/>
  <c r="E180" i="50"/>
  <c r="C180" i="50"/>
  <c r="B180" i="50"/>
  <c r="AA179" i="50"/>
  <c r="Z179" i="50"/>
  <c r="Y179" i="50"/>
  <c r="X179" i="50"/>
  <c r="W179" i="50"/>
  <c r="V179" i="50"/>
  <c r="U179" i="50"/>
  <c r="J179" i="50"/>
  <c r="T179" i="50"/>
  <c r="R179" i="50"/>
  <c r="I179" i="50"/>
  <c r="G179" i="50"/>
  <c r="H179" i="50" s="1"/>
  <c r="F179" i="50"/>
  <c r="E179" i="50"/>
  <c r="C179" i="50"/>
  <c r="B179" i="50"/>
  <c r="AA178" i="50"/>
  <c r="Z178" i="50"/>
  <c r="Y178" i="50"/>
  <c r="X178" i="50"/>
  <c r="W178" i="50"/>
  <c r="V178" i="50"/>
  <c r="U178" i="50"/>
  <c r="J178" i="50"/>
  <c r="T178" i="50"/>
  <c r="R178" i="50"/>
  <c r="I178" i="50"/>
  <c r="G178" i="50"/>
  <c r="F178" i="50"/>
  <c r="E178" i="50"/>
  <c r="C178" i="50"/>
  <c r="B178" i="50"/>
  <c r="AA177" i="50"/>
  <c r="Z177" i="50"/>
  <c r="Y177" i="50"/>
  <c r="X177" i="50"/>
  <c r="W177" i="50"/>
  <c r="V177" i="50"/>
  <c r="U177" i="50"/>
  <c r="J177" i="50"/>
  <c r="T177" i="50"/>
  <c r="R177" i="50"/>
  <c r="I177" i="50"/>
  <c r="G177" i="50"/>
  <c r="H177" i="50" s="1"/>
  <c r="F177" i="50"/>
  <c r="E177" i="50"/>
  <c r="C177" i="50"/>
  <c r="B177" i="50"/>
  <c r="AA176" i="50"/>
  <c r="Z176" i="50"/>
  <c r="Y176" i="50"/>
  <c r="X176" i="50"/>
  <c r="W176" i="50"/>
  <c r="V176" i="50"/>
  <c r="U176" i="50"/>
  <c r="J176" i="50"/>
  <c r="T176" i="50"/>
  <c r="R176" i="50"/>
  <c r="I176" i="50"/>
  <c r="G176" i="50"/>
  <c r="H176" i="50" s="1"/>
  <c r="F176" i="50"/>
  <c r="E176" i="50"/>
  <c r="C176" i="50"/>
  <c r="B176" i="50"/>
  <c r="AA175" i="50"/>
  <c r="Z175" i="50"/>
  <c r="Y175" i="50"/>
  <c r="X175" i="50"/>
  <c r="W175" i="50"/>
  <c r="V175" i="50"/>
  <c r="U175" i="50"/>
  <c r="J175" i="50"/>
  <c r="T175" i="50"/>
  <c r="R175" i="50"/>
  <c r="I175" i="50"/>
  <c r="G175" i="50"/>
  <c r="F175" i="50"/>
  <c r="E175" i="50"/>
  <c r="C175" i="50"/>
  <c r="B175" i="50"/>
  <c r="AA174" i="50"/>
  <c r="Z174" i="50"/>
  <c r="Y174" i="50"/>
  <c r="X174" i="50"/>
  <c r="W174" i="50"/>
  <c r="V174" i="50"/>
  <c r="U174" i="50"/>
  <c r="J174" i="50"/>
  <c r="T174" i="50"/>
  <c r="R174" i="50"/>
  <c r="I174" i="50"/>
  <c r="G174" i="50"/>
  <c r="F174" i="50"/>
  <c r="E174" i="50"/>
  <c r="C174" i="50"/>
  <c r="B174" i="50"/>
  <c r="AA173" i="50"/>
  <c r="Z173" i="50"/>
  <c r="Y173" i="50"/>
  <c r="X173" i="50"/>
  <c r="W173" i="50"/>
  <c r="V173" i="50"/>
  <c r="U173" i="50"/>
  <c r="J173" i="50"/>
  <c r="T173" i="50"/>
  <c r="R173" i="50"/>
  <c r="I173" i="50"/>
  <c r="G173" i="50"/>
  <c r="F173" i="50"/>
  <c r="E173" i="50"/>
  <c r="C173" i="50"/>
  <c r="B173" i="50"/>
  <c r="AA172" i="50"/>
  <c r="Z172" i="50"/>
  <c r="Y172" i="50"/>
  <c r="X172" i="50"/>
  <c r="W172" i="50"/>
  <c r="V172" i="50"/>
  <c r="U172" i="50"/>
  <c r="J172" i="50"/>
  <c r="T172" i="50"/>
  <c r="R172" i="50"/>
  <c r="I172" i="50"/>
  <c r="G172" i="50"/>
  <c r="H172" i="50" s="1"/>
  <c r="F172" i="50"/>
  <c r="E172" i="50"/>
  <c r="C172" i="50"/>
  <c r="B172" i="50"/>
  <c r="AA171" i="50"/>
  <c r="Z171" i="50"/>
  <c r="Y171" i="50"/>
  <c r="X171" i="50"/>
  <c r="W171" i="50"/>
  <c r="V171" i="50"/>
  <c r="U171" i="50"/>
  <c r="J171" i="50"/>
  <c r="T171" i="50"/>
  <c r="R171" i="50"/>
  <c r="I171" i="50"/>
  <c r="G171" i="50"/>
  <c r="H171" i="50" s="1"/>
  <c r="F171" i="50"/>
  <c r="E171" i="50"/>
  <c r="C171" i="50"/>
  <c r="B171" i="50"/>
  <c r="AA170" i="50"/>
  <c r="Z170" i="50"/>
  <c r="Y170" i="50"/>
  <c r="X170" i="50"/>
  <c r="W170" i="50"/>
  <c r="V170" i="50"/>
  <c r="U170" i="50"/>
  <c r="J170" i="50"/>
  <c r="T170" i="50"/>
  <c r="R170" i="50"/>
  <c r="I170" i="50"/>
  <c r="G170" i="50"/>
  <c r="F170" i="50"/>
  <c r="E170" i="50"/>
  <c r="C170" i="50"/>
  <c r="B170" i="50"/>
  <c r="AA169" i="50"/>
  <c r="Z169" i="50"/>
  <c r="Y169" i="50"/>
  <c r="X169" i="50"/>
  <c r="W169" i="50"/>
  <c r="V169" i="50"/>
  <c r="U169" i="50"/>
  <c r="J169" i="50"/>
  <c r="T169" i="50"/>
  <c r="R169" i="50"/>
  <c r="I169" i="50"/>
  <c r="G169" i="50"/>
  <c r="H169" i="50" s="1"/>
  <c r="F169" i="50"/>
  <c r="E169" i="50"/>
  <c r="C169" i="50"/>
  <c r="B169" i="50"/>
  <c r="AA168" i="50"/>
  <c r="Z168" i="50"/>
  <c r="Y168" i="50"/>
  <c r="X168" i="50"/>
  <c r="W168" i="50"/>
  <c r="V168" i="50"/>
  <c r="U168" i="50"/>
  <c r="J168" i="50"/>
  <c r="T168" i="50"/>
  <c r="R168" i="50"/>
  <c r="I168" i="50"/>
  <c r="G168" i="50"/>
  <c r="F168" i="50"/>
  <c r="E168" i="50"/>
  <c r="C168" i="50"/>
  <c r="B168" i="50"/>
  <c r="AA167" i="50"/>
  <c r="Z167" i="50"/>
  <c r="Y167" i="50"/>
  <c r="X167" i="50"/>
  <c r="W167" i="50"/>
  <c r="V167" i="50"/>
  <c r="U167" i="50"/>
  <c r="J167" i="50"/>
  <c r="T167" i="50"/>
  <c r="R167" i="50"/>
  <c r="I167" i="50"/>
  <c r="G167" i="50"/>
  <c r="F167" i="50"/>
  <c r="E167" i="50"/>
  <c r="C167" i="50"/>
  <c r="B167" i="50"/>
  <c r="AA166" i="50"/>
  <c r="Z166" i="50"/>
  <c r="Y166" i="50"/>
  <c r="X166" i="50"/>
  <c r="W166" i="50"/>
  <c r="V166" i="50"/>
  <c r="U166" i="50"/>
  <c r="J166" i="50"/>
  <c r="T166" i="50"/>
  <c r="R166" i="50"/>
  <c r="I166" i="50"/>
  <c r="G166" i="50"/>
  <c r="F166" i="50"/>
  <c r="E166" i="50"/>
  <c r="C166" i="50"/>
  <c r="B166" i="50"/>
  <c r="AA165" i="50"/>
  <c r="Z165" i="50"/>
  <c r="Y165" i="50"/>
  <c r="X165" i="50"/>
  <c r="W165" i="50"/>
  <c r="V165" i="50"/>
  <c r="U165" i="50"/>
  <c r="J165" i="50"/>
  <c r="T165" i="50"/>
  <c r="R165" i="50"/>
  <c r="I165" i="50"/>
  <c r="G165" i="50"/>
  <c r="H165" i="50" s="1"/>
  <c r="F165" i="50"/>
  <c r="E165" i="50"/>
  <c r="C165" i="50"/>
  <c r="B165" i="50"/>
  <c r="AA164" i="50"/>
  <c r="Z164" i="50"/>
  <c r="Y164" i="50"/>
  <c r="X164" i="50"/>
  <c r="W164" i="50"/>
  <c r="V164" i="50"/>
  <c r="U164" i="50"/>
  <c r="J164" i="50"/>
  <c r="T164" i="50"/>
  <c r="R164" i="50"/>
  <c r="I164" i="50"/>
  <c r="G164" i="50"/>
  <c r="F164" i="50"/>
  <c r="E164" i="50"/>
  <c r="C164" i="50"/>
  <c r="B164" i="50"/>
  <c r="AA163" i="50"/>
  <c r="Z163" i="50"/>
  <c r="Y163" i="50"/>
  <c r="X163" i="50"/>
  <c r="W163" i="50"/>
  <c r="V163" i="50"/>
  <c r="U163" i="50"/>
  <c r="J163" i="50"/>
  <c r="T163" i="50"/>
  <c r="R163" i="50"/>
  <c r="I163" i="50"/>
  <c r="G163" i="50"/>
  <c r="H163" i="50" s="1"/>
  <c r="F163" i="50"/>
  <c r="E163" i="50"/>
  <c r="C163" i="50"/>
  <c r="B163" i="50"/>
  <c r="AA162" i="50"/>
  <c r="Z162" i="50"/>
  <c r="Y162" i="50"/>
  <c r="X162" i="50"/>
  <c r="W162" i="50"/>
  <c r="V162" i="50"/>
  <c r="U162" i="50"/>
  <c r="J162" i="50"/>
  <c r="T162" i="50"/>
  <c r="R162" i="50"/>
  <c r="I162" i="50"/>
  <c r="G162" i="50"/>
  <c r="H162" i="50" s="1"/>
  <c r="F162" i="50"/>
  <c r="E162" i="50"/>
  <c r="C162" i="50"/>
  <c r="B162" i="50"/>
  <c r="AA161" i="50"/>
  <c r="Z161" i="50"/>
  <c r="Y161" i="50"/>
  <c r="X161" i="50"/>
  <c r="W161" i="50"/>
  <c r="V161" i="50"/>
  <c r="U161" i="50"/>
  <c r="J161" i="50"/>
  <c r="T161" i="50"/>
  <c r="R161" i="50"/>
  <c r="I161" i="50"/>
  <c r="G161" i="50"/>
  <c r="H161" i="50" s="1"/>
  <c r="F161" i="50"/>
  <c r="E161" i="50"/>
  <c r="C161" i="50"/>
  <c r="B161" i="50"/>
  <c r="AA160" i="50"/>
  <c r="Z160" i="50"/>
  <c r="Y160" i="50"/>
  <c r="X160" i="50"/>
  <c r="W160" i="50"/>
  <c r="V160" i="50"/>
  <c r="U160" i="50"/>
  <c r="J160" i="50"/>
  <c r="T160" i="50"/>
  <c r="R160" i="50"/>
  <c r="I160" i="50"/>
  <c r="G160" i="50"/>
  <c r="F160" i="50"/>
  <c r="E160" i="50"/>
  <c r="C160" i="50"/>
  <c r="B160" i="50"/>
  <c r="AA159" i="50"/>
  <c r="Z159" i="50"/>
  <c r="Y159" i="50"/>
  <c r="X159" i="50"/>
  <c r="W159" i="50"/>
  <c r="V159" i="50"/>
  <c r="U159" i="50"/>
  <c r="J159" i="50"/>
  <c r="T159" i="50"/>
  <c r="R159" i="50"/>
  <c r="I159" i="50"/>
  <c r="G159" i="50"/>
  <c r="H159" i="50" s="1"/>
  <c r="F159" i="50"/>
  <c r="E159" i="50"/>
  <c r="C159" i="50"/>
  <c r="B159" i="50"/>
  <c r="AA158" i="50"/>
  <c r="Z158" i="50"/>
  <c r="Y158" i="50"/>
  <c r="X158" i="50"/>
  <c r="W158" i="50"/>
  <c r="V158" i="50"/>
  <c r="U158" i="50"/>
  <c r="J158" i="50"/>
  <c r="T158" i="50"/>
  <c r="R158" i="50"/>
  <c r="I158" i="50"/>
  <c r="G158" i="50"/>
  <c r="F158" i="50"/>
  <c r="E158" i="50"/>
  <c r="C158" i="50"/>
  <c r="B158" i="50"/>
  <c r="AA157" i="50"/>
  <c r="Z157" i="50"/>
  <c r="Y157" i="50"/>
  <c r="X157" i="50"/>
  <c r="W157" i="50"/>
  <c r="V157" i="50"/>
  <c r="U157" i="50"/>
  <c r="J157" i="50"/>
  <c r="T157" i="50"/>
  <c r="R157" i="50"/>
  <c r="I157" i="50"/>
  <c r="G157" i="50"/>
  <c r="F157" i="50"/>
  <c r="E157" i="50"/>
  <c r="C157" i="50"/>
  <c r="B157" i="50"/>
  <c r="Z156" i="50"/>
  <c r="X156" i="50"/>
  <c r="W156" i="50"/>
  <c r="V156" i="50"/>
  <c r="U156" i="50"/>
  <c r="J156" i="50"/>
  <c r="T156" i="50"/>
  <c r="R156" i="50"/>
  <c r="F156" i="50"/>
  <c r="E156" i="50"/>
  <c r="C156" i="50"/>
  <c r="B156" i="50"/>
  <c r="Z155" i="50"/>
  <c r="X155" i="50"/>
  <c r="W155" i="50"/>
  <c r="V155" i="50"/>
  <c r="U155" i="50"/>
  <c r="J155" i="50"/>
  <c r="T155" i="50"/>
  <c r="R155" i="50"/>
  <c r="F155" i="50"/>
  <c r="E155" i="50"/>
  <c r="C155" i="50"/>
  <c r="B155" i="50"/>
  <c r="Z154" i="50"/>
  <c r="X154" i="50"/>
  <c r="W154" i="50"/>
  <c r="V154" i="50"/>
  <c r="U154" i="50"/>
  <c r="J154" i="50"/>
  <c r="T154" i="50"/>
  <c r="R154" i="50"/>
  <c r="F154" i="50"/>
  <c r="E154" i="50"/>
  <c r="C154" i="50"/>
  <c r="B154" i="50"/>
  <c r="Z153" i="50"/>
  <c r="X153" i="50"/>
  <c r="W153" i="50"/>
  <c r="V153" i="50"/>
  <c r="U153" i="50"/>
  <c r="J153" i="50"/>
  <c r="T153" i="50"/>
  <c r="R153" i="50"/>
  <c r="F153" i="50"/>
  <c r="E153" i="50"/>
  <c r="C153" i="50"/>
  <c r="B153" i="50"/>
  <c r="Z152" i="50"/>
  <c r="X152" i="50"/>
  <c r="W152" i="50"/>
  <c r="V152" i="50"/>
  <c r="U152" i="50"/>
  <c r="J152" i="50"/>
  <c r="T152" i="50"/>
  <c r="R152" i="50"/>
  <c r="F152" i="50"/>
  <c r="E152" i="50"/>
  <c r="C152" i="50"/>
  <c r="B152" i="50"/>
  <c r="Z151" i="50"/>
  <c r="X151" i="50"/>
  <c r="W151" i="50"/>
  <c r="V151" i="50"/>
  <c r="U151" i="50"/>
  <c r="J151" i="50"/>
  <c r="T151" i="50"/>
  <c r="R151" i="50"/>
  <c r="F151" i="50"/>
  <c r="E151" i="50"/>
  <c r="C151" i="50"/>
  <c r="B151" i="50"/>
  <c r="Z150" i="50"/>
  <c r="X150" i="50"/>
  <c r="W150" i="50"/>
  <c r="V150" i="50"/>
  <c r="U150" i="50"/>
  <c r="J150" i="50"/>
  <c r="T150" i="50"/>
  <c r="R150" i="50"/>
  <c r="F150" i="50"/>
  <c r="E150" i="50"/>
  <c r="C150" i="50"/>
  <c r="B150" i="50"/>
  <c r="Z149" i="50"/>
  <c r="X149" i="50"/>
  <c r="W149" i="50"/>
  <c r="V149" i="50"/>
  <c r="U149" i="50"/>
  <c r="J149" i="50"/>
  <c r="T149" i="50"/>
  <c r="R149" i="50"/>
  <c r="F149" i="50"/>
  <c r="E149" i="50"/>
  <c r="C149" i="50"/>
  <c r="B149" i="50"/>
  <c r="Z148" i="50"/>
  <c r="X148" i="50"/>
  <c r="W148" i="50"/>
  <c r="V148" i="50"/>
  <c r="U148" i="50"/>
  <c r="J148" i="50"/>
  <c r="T148" i="50"/>
  <c r="R148" i="50"/>
  <c r="F148" i="50"/>
  <c r="E148" i="50"/>
  <c r="C148" i="50"/>
  <c r="B148" i="50"/>
  <c r="Z147" i="50"/>
  <c r="X147" i="50"/>
  <c r="W147" i="50"/>
  <c r="V147" i="50"/>
  <c r="U147" i="50"/>
  <c r="J147" i="50"/>
  <c r="T147" i="50"/>
  <c r="R147" i="50"/>
  <c r="F147" i="50"/>
  <c r="E147" i="50"/>
  <c r="C147" i="50"/>
  <c r="B147" i="50"/>
  <c r="Z146" i="50"/>
  <c r="X146" i="50"/>
  <c r="W146" i="50"/>
  <c r="V146" i="50"/>
  <c r="U146" i="50"/>
  <c r="J146" i="50"/>
  <c r="T146" i="50"/>
  <c r="R146" i="50"/>
  <c r="F146" i="50"/>
  <c r="E146" i="50"/>
  <c r="C146" i="50"/>
  <c r="B146" i="50"/>
  <c r="Z145" i="50"/>
  <c r="X145" i="50"/>
  <c r="W145" i="50"/>
  <c r="V145" i="50"/>
  <c r="U145" i="50"/>
  <c r="J145" i="50"/>
  <c r="T145" i="50"/>
  <c r="R145" i="50"/>
  <c r="F145" i="50"/>
  <c r="E145" i="50"/>
  <c r="C145" i="50"/>
  <c r="B145" i="50"/>
  <c r="Z144" i="50"/>
  <c r="X144" i="50"/>
  <c r="W144" i="50"/>
  <c r="V144" i="50"/>
  <c r="U144" i="50"/>
  <c r="J144" i="50"/>
  <c r="T144" i="50"/>
  <c r="R144" i="50"/>
  <c r="F144" i="50"/>
  <c r="E144" i="50"/>
  <c r="C144" i="50"/>
  <c r="B144" i="50"/>
  <c r="Z143" i="50"/>
  <c r="X143" i="50"/>
  <c r="W143" i="50"/>
  <c r="V143" i="50"/>
  <c r="U143" i="50"/>
  <c r="J143" i="50"/>
  <c r="T143" i="50"/>
  <c r="R143" i="50"/>
  <c r="F143" i="50"/>
  <c r="E143" i="50"/>
  <c r="C143" i="50"/>
  <c r="B143" i="50"/>
  <c r="Z142" i="50"/>
  <c r="X142" i="50"/>
  <c r="W142" i="50"/>
  <c r="V142" i="50"/>
  <c r="U142" i="50"/>
  <c r="J142" i="50"/>
  <c r="T142" i="50"/>
  <c r="R142" i="50"/>
  <c r="F142" i="50"/>
  <c r="E142" i="50"/>
  <c r="C142" i="50"/>
  <c r="B142" i="50"/>
  <c r="Z141" i="50"/>
  <c r="X141" i="50"/>
  <c r="W141" i="50"/>
  <c r="V141" i="50"/>
  <c r="U141" i="50"/>
  <c r="J141" i="50"/>
  <c r="T141" i="50"/>
  <c r="R141" i="50"/>
  <c r="F141" i="50"/>
  <c r="E141" i="50"/>
  <c r="C141" i="50"/>
  <c r="B141" i="50"/>
  <c r="Z140" i="50"/>
  <c r="X140" i="50"/>
  <c r="W140" i="50"/>
  <c r="V140" i="50"/>
  <c r="U140" i="50"/>
  <c r="J140" i="50"/>
  <c r="T140" i="50"/>
  <c r="R140" i="50"/>
  <c r="F140" i="50"/>
  <c r="E140" i="50"/>
  <c r="C140" i="50"/>
  <c r="B140" i="50"/>
  <c r="Z139" i="50"/>
  <c r="X139" i="50"/>
  <c r="W139" i="50"/>
  <c r="V139" i="50"/>
  <c r="U139" i="50"/>
  <c r="J139" i="50"/>
  <c r="T139" i="50"/>
  <c r="R139" i="50"/>
  <c r="H139" i="50"/>
  <c r="F139" i="50"/>
  <c r="E139" i="50"/>
  <c r="C139" i="50"/>
  <c r="B139" i="50"/>
  <c r="Z138" i="50"/>
  <c r="X138" i="50"/>
  <c r="W138" i="50"/>
  <c r="V138" i="50"/>
  <c r="U138" i="50"/>
  <c r="J138" i="50"/>
  <c r="T138" i="50"/>
  <c r="R138" i="50"/>
  <c r="F138" i="50"/>
  <c r="E138" i="50"/>
  <c r="C138" i="50"/>
  <c r="B138" i="50"/>
  <c r="Z137" i="50"/>
  <c r="X137" i="50"/>
  <c r="W137" i="50"/>
  <c r="V137" i="50"/>
  <c r="U137" i="50"/>
  <c r="J137" i="50"/>
  <c r="T137" i="50"/>
  <c r="R137" i="50"/>
  <c r="F137" i="50"/>
  <c r="E137" i="50"/>
  <c r="C137" i="50"/>
  <c r="B137" i="50"/>
  <c r="Z136" i="50"/>
  <c r="X136" i="50"/>
  <c r="W136" i="50"/>
  <c r="V136" i="50"/>
  <c r="U136" i="50"/>
  <c r="J136" i="50"/>
  <c r="T136" i="50"/>
  <c r="R136" i="50"/>
  <c r="F136" i="50"/>
  <c r="E136" i="50"/>
  <c r="C136" i="50"/>
  <c r="B136" i="50"/>
  <c r="Z135" i="50"/>
  <c r="X135" i="50"/>
  <c r="W135" i="50"/>
  <c r="V135" i="50"/>
  <c r="U135" i="50"/>
  <c r="J135" i="50"/>
  <c r="T135" i="50"/>
  <c r="R135" i="50"/>
  <c r="H135" i="50"/>
  <c r="F135" i="50"/>
  <c r="E135" i="50"/>
  <c r="C135" i="50"/>
  <c r="B135" i="50"/>
  <c r="Z134" i="50"/>
  <c r="X134" i="50"/>
  <c r="W134" i="50"/>
  <c r="V134" i="50"/>
  <c r="U134" i="50"/>
  <c r="J134" i="50"/>
  <c r="T134" i="50"/>
  <c r="R134" i="50"/>
  <c r="F134" i="50"/>
  <c r="E134" i="50"/>
  <c r="C134" i="50"/>
  <c r="B134" i="50"/>
  <c r="Z133" i="50"/>
  <c r="X133" i="50"/>
  <c r="W133" i="50"/>
  <c r="V133" i="50"/>
  <c r="U133" i="50"/>
  <c r="J133" i="50"/>
  <c r="T133" i="50"/>
  <c r="R133" i="50"/>
  <c r="F133" i="50"/>
  <c r="E133" i="50"/>
  <c r="C133" i="50"/>
  <c r="B133" i="50"/>
  <c r="Z132" i="50"/>
  <c r="X132" i="50"/>
  <c r="W132" i="50"/>
  <c r="V132" i="50"/>
  <c r="U132" i="50"/>
  <c r="J132" i="50"/>
  <c r="T132" i="50"/>
  <c r="R132" i="50"/>
  <c r="F132" i="50"/>
  <c r="E132" i="50"/>
  <c r="C132" i="50"/>
  <c r="B132" i="50"/>
  <c r="Z131" i="50"/>
  <c r="X131" i="50"/>
  <c r="W131" i="50"/>
  <c r="V131" i="50"/>
  <c r="U131" i="50"/>
  <c r="J131" i="50"/>
  <c r="T131" i="50"/>
  <c r="R131" i="50"/>
  <c r="H131" i="50"/>
  <c r="F131" i="50"/>
  <c r="E131" i="50"/>
  <c r="C131" i="50"/>
  <c r="B131" i="50"/>
  <c r="Z130" i="50"/>
  <c r="X130" i="50"/>
  <c r="W130" i="50"/>
  <c r="V130" i="50"/>
  <c r="U130" i="50"/>
  <c r="J130" i="50"/>
  <c r="T130" i="50"/>
  <c r="R130" i="50"/>
  <c r="F130" i="50"/>
  <c r="E130" i="50"/>
  <c r="C130" i="50"/>
  <c r="B130" i="50"/>
  <c r="Z129" i="50"/>
  <c r="X129" i="50"/>
  <c r="W129" i="50"/>
  <c r="V129" i="50"/>
  <c r="U129" i="50"/>
  <c r="J129" i="50"/>
  <c r="T129" i="50"/>
  <c r="R129" i="50"/>
  <c r="H129" i="50"/>
  <c r="F129" i="50"/>
  <c r="E129" i="50"/>
  <c r="C129" i="50"/>
  <c r="B129" i="50"/>
  <c r="Z128" i="50"/>
  <c r="X128" i="50"/>
  <c r="W128" i="50"/>
  <c r="V128" i="50"/>
  <c r="U128" i="50"/>
  <c r="J128" i="50"/>
  <c r="T128" i="50"/>
  <c r="R128" i="50"/>
  <c r="F128" i="50"/>
  <c r="E128" i="50"/>
  <c r="C128" i="50"/>
  <c r="B128" i="50"/>
  <c r="Z127" i="50"/>
  <c r="X127" i="50"/>
  <c r="W127" i="50"/>
  <c r="V127" i="50"/>
  <c r="U127" i="50"/>
  <c r="J127" i="50"/>
  <c r="T127" i="50"/>
  <c r="R127" i="50"/>
  <c r="F127" i="50"/>
  <c r="E127" i="50"/>
  <c r="C127" i="50"/>
  <c r="B127" i="50"/>
  <c r="Z126" i="50"/>
  <c r="X126" i="50"/>
  <c r="W126" i="50"/>
  <c r="V126" i="50"/>
  <c r="U126" i="50"/>
  <c r="J126" i="50"/>
  <c r="T126" i="50"/>
  <c r="R126" i="50"/>
  <c r="F126" i="50"/>
  <c r="E126" i="50"/>
  <c r="C126" i="50"/>
  <c r="B126" i="50"/>
  <c r="Z125" i="50"/>
  <c r="X125" i="50"/>
  <c r="W125" i="50"/>
  <c r="V125" i="50"/>
  <c r="U125" i="50"/>
  <c r="J125" i="50"/>
  <c r="T125" i="50"/>
  <c r="R125" i="50"/>
  <c r="H125" i="50"/>
  <c r="F125" i="50"/>
  <c r="E125" i="50"/>
  <c r="C125" i="50"/>
  <c r="B125" i="50"/>
  <c r="Z124" i="50"/>
  <c r="X124" i="50"/>
  <c r="W124" i="50"/>
  <c r="V124" i="50"/>
  <c r="U124" i="50"/>
  <c r="J124" i="50"/>
  <c r="T124" i="50"/>
  <c r="R124" i="50"/>
  <c r="F124" i="50"/>
  <c r="E124" i="50"/>
  <c r="C124" i="50"/>
  <c r="B124" i="50"/>
  <c r="Z123" i="50"/>
  <c r="X123" i="50"/>
  <c r="W123" i="50"/>
  <c r="V123" i="50"/>
  <c r="U123" i="50"/>
  <c r="J123" i="50"/>
  <c r="T123" i="50"/>
  <c r="R123" i="50"/>
  <c r="H123" i="50"/>
  <c r="F123" i="50"/>
  <c r="E123" i="50"/>
  <c r="C123" i="50"/>
  <c r="B123" i="50"/>
  <c r="Z122" i="50"/>
  <c r="X122" i="50"/>
  <c r="W122" i="50"/>
  <c r="V122" i="50"/>
  <c r="U122" i="50"/>
  <c r="J122" i="50"/>
  <c r="T122" i="50"/>
  <c r="R122" i="50"/>
  <c r="H122" i="50"/>
  <c r="F122" i="50"/>
  <c r="E122" i="50"/>
  <c r="C122" i="50"/>
  <c r="B122" i="50"/>
  <c r="Z121" i="50"/>
  <c r="X121" i="50"/>
  <c r="W121" i="50"/>
  <c r="V121" i="50"/>
  <c r="U121" i="50"/>
  <c r="J121" i="50"/>
  <c r="T121" i="50"/>
  <c r="R121" i="50"/>
  <c r="F121" i="50"/>
  <c r="E121" i="50"/>
  <c r="C121" i="50"/>
  <c r="B121" i="50"/>
  <c r="Z120" i="50"/>
  <c r="X120" i="50"/>
  <c r="W120" i="50"/>
  <c r="V120" i="50"/>
  <c r="U120" i="50"/>
  <c r="J120" i="50"/>
  <c r="T120" i="50"/>
  <c r="R120" i="50"/>
  <c r="F120" i="50"/>
  <c r="E120" i="50"/>
  <c r="C120" i="50"/>
  <c r="B120" i="50"/>
  <c r="Z119" i="50"/>
  <c r="X119" i="50"/>
  <c r="W119" i="50"/>
  <c r="V119" i="50"/>
  <c r="U119" i="50"/>
  <c r="J119" i="50"/>
  <c r="T119" i="50"/>
  <c r="R119" i="50"/>
  <c r="H119" i="50"/>
  <c r="F119" i="50"/>
  <c r="E119" i="50"/>
  <c r="C119" i="50"/>
  <c r="B119" i="50"/>
  <c r="Z118" i="50"/>
  <c r="X118" i="50"/>
  <c r="W118" i="50"/>
  <c r="V118" i="50"/>
  <c r="U118" i="50"/>
  <c r="J118" i="50"/>
  <c r="T118" i="50"/>
  <c r="R118" i="50"/>
  <c r="H118" i="50"/>
  <c r="F118" i="50"/>
  <c r="E118" i="50"/>
  <c r="C118" i="50"/>
  <c r="B118" i="50"/>
  <c r="Z117" i="50"/>
  <c r="X117" i="50"/>
  <c r="W117" i="50"/>
  <c r="V117" i="50"/>
  <c r="U117" i="50"/>
  <c r="J117" i="50"/>
  <c r="T117" i="50"/>
  <c r="R117" i="50"/>
  <c r="F117" i="50"/>
  <c r="E117" i="50"/>
  <c r="C117" i="50"/>
  <c r="B117" i="50"/>
  <c r="Z116" i="50"/>
  <c r="X116" i="50"/>
  <c r="W116" i="50"/>
  <c r="V116" i="50"/>
  <c r="U116" i="50"/>
  <c r="J116" i="50"/>
  <c r="T116" i="50"/>
  <c r="R116" i="50"/>
  <c r="F116" i="50"/>
  <c r="E116" i="50"/>
  <c r="C116" i="50"/>
  <c r="B116" i="50"/>
  <c r="Z115" i="50"/>
  <c r="X115" i="50"/>
  <c r="W115" i="50"/>
  <c r="V115" i="50"/>
  <c r="U115" i="50"/>
  <c r="J115" i="50"/>
  <c r="T115" i="50"/>
  <c r="R115" i="50"/>
  <c r="H115" i="50"/>
  <c r="F115" i="50"/>
  <c r="E115" i="50"/>
  <c r="C115" i="50"/>
  <c r="B115" i="50"/>
  <c r="Z114" i="50"/>
  <c r="X114" i="50"/>
  <c r="W114" i="50"/>
  <c r="V114" i="50"/>
  <c r="U114" i="50"/>
  <c r="J114" i="50"/>
  <c r="T114" i="50"/>
  <c r="R114" i="50"/>
  <c r="F114" i="50"/>
  <c r="E114" i="50"/>
  <c r="C114" i="50"/>
  <c r="B114" i="50"/>
  <c r="Z113" i="50"/>
  <c r="X113" i="50"/>
  <c r="W113" i="50"/>
  <c r="V113" i="50"/>
  <c r="U113" i="50"/>
  <c r="J113" i="50"/>
  <c r="T113" i="50"/>
  <c r="R113" i="50"/>
  <c r="F113" i="50"/>
  <c r="E113" i="50"/>
  <c r="C113" i="50"/>
  <c r="B113" i="50"/>
  <c r="Z112" i="50"/>
  <c r="X112" i="50"/>
  <c r="W112" i="50"/>
  <c r="V112" i="50"/>
  <c r="U112" i="50"/>
  <c r="J112" i="50"/>
  <c r="T112" i="50"/>
  <c r="R112" i="50"/>
  <c r="H112" i="50"/>
  <c r="F112" i="50"/>
  <c r="E112" i="50"/>
  <c r="C112" i="50"/>
  <c r="B112" i="50"/>
  <c r="Z111" i="50"/>
  <c r="X111" i="50"/>
  <c r="W111" i="50"/>
  <c r="V111" i="50"/>
  <c r="U111" i="50"/>
  <c r="J111" i="50"/>
  <c r="T111" i="50"/>
  <c r="R111" i="50"/>
  <c r="F111" i="50"/>
  <c r="E111" i="50"/>
  <c r="C111" i="50"/>
  <c r="B111" i="50"/>
  <c r="Z110" i="50"/>
  <c r="X110" i="50"/>
  <c r="W110" i="50"/>
  <c r="V110" i="50"/>
  <c r="U110" i="50"/>
  <c r="J110" i="50"/>
  <c r="T110" i="50"/>
  <c r="R110" i="50"/>
  <c r="F110" i="50"/>
  <c r="E110" i="50"/>
  <c r="C110" i="50"/>
  <c r="B110" i="50"/>
  <c r="Z109" i="50"/>
  <c r="X109" i="50"/>
  <c r="W109" i="50"/>
  <c r="V109" i="50"/>
  <c r="U109" i="50"/>
  <c r="J109" i="50"/>
  <c r="T109" i="50"/>
  <c r="R109" i="50"/>
  <c r="F109" i="50"/>
  <c r="E109" i="50"/>
  <c r="C109" i="50"/>
  <c r="B109" i="50"/>
  <c r="Z108" i="50"/>
  <c r="X108" i="50"/>
  <c r="W108" i="50"/>
  <c r="V108" i="50"/>
  <c r="U108" i="50"/>
  <c r="J108" i="50"/>
  <c r="T108" i="50"/>
  <c r="R108" i="50"/>
  <c r="H108" i="50"/>
  <c r="F108" i="50"/>
  <c r="E108" i="50"/>
  <c r="C108" i="50"/>
  <c r="B108" i="50"/>
  <c r="Z107" i="50"/>
  <c r="X107" i="50"/>
  <c r="W107" i="50"/>
  <c r="V107" i="50"/>
  <c r="U107" i="50"/>
  <c r="J107" i="50"/>
  <c r="T107" i="50"/>
  <c r="R107" i="50"/>
  <c r="H107" i="50"/>
  <c r="F107" i="50"/>
  <c r="E107" i="50"/>
  <c r="C107" i="50"/>
  <c r="B107" i="50"/>
  <c r="Z106" i="50"/>
  <c r="X106" i="50"/>
  <c r="W106" i="50"/>
  <c r="V106" i="50"/>
  <c r="U106" i="50"/>
  <c r="J106" i="50"/>
  <c r="T106" i="50"/>
  <c r="R106" i="50"/>
  <c r="H106" i="50"/>
  <c r="F106" i="50"/>
  <c r="E106" i="50"/>
  <c r="C106" i="50"/>
  <c r="B106" i="50"/>
  <c r="Z105" i="50"/>
  <c r="X105" i="50"/>
  <c r="W105" i="50"/>
  <c r="V105" i="50"/>
  <c r="U105" i="50"/>
  <c r="J105" i="50"/>
  <c r="T105" i="50"/>
  <c r="R105" i="50"/>
  <c r="H105" i="50"/>
  <c r="F105" i="50"/>
  <c r="E105" i="50"/>
  <c r="C105" i="50"/>
  <c r="B105" i="50"/>
  <c r="Z104" i="50"/>
  <c r="X104" i="50"/>
  <c r="W104" i="50"/>
  <c r="V104" i="50"/>
  <c r="U104" i="50"/>
  <c r="J104" i="50"/>
  <c r="T104" i="50"/>
  <c r="R104" i="50"/>
  <c r="F104" i="50"/>
  <c r="E104" i="50"/>
  <c r="C104" i="50"/>
  <c r="B104" i="50"/>
  <c r="Z103" i="50"/>
  <c r="X103" i="50"/>
  <c r="W103" i="50"/>
  <c r="V103" i="50"/>
  <c r="U103" i="50"/>
  <c r="J103" i="50"/>
  <c r="T103" i="50"/>
  <c r="R103" i="50"/>
  <c r="F103" i="50"/>
  <c r="E103" i="50"/>
  <c r="C103" i="50"/>
  <c r="B103" i="50"/>
  <c r="Z102" i="50"/>
  <c r="X102" i="50"/>
  <c r="W102" i="50"/>
  <c r="V102" i="50"/>
  <c r="U102" i="50"/>
  <c r="J102" i="50"/>
  <c r="T102" i="50"/>
  <c r="R102" i="50"/>
  <c r="H102" i="50"/>
  <c r="F102" i="50"/>
  <c r="E102" i="50"/>
  <c r="C102" i="50"/>
  <c r="B102" i="50"/>
  <c r="Z101" i="50"/>
  <c r="X101" i="50"/>
  <c r="W101" i="50"/>
  <c r="V101" i="50"/>
  <c r="U101" i="50"/>
  <c r="J101" i="50"/>
  <c r="T101" i="50"/>
  <c r="R101" i="50"/>
  <c r="H101" i="50"/>
  <c r="F101" i="50"/>
  <c r="E101" i="50"/>
  <c r="C101" i="50"/>
  <c r="B101" i="50"/>
  <c r="Z100" i="50"/>
  <c r="X100" i="50"/>
  <c r="W100" i="50"/>
  <c r="V100" i="50"/>
  <c r="U100" i="50"/>
  <c r="J100" i="50"/>
  <c r="T100" i="50"/>
  <c r="R100" i="50"/>
  <c r="F100" i="50"/>
  <c r="E100" i="50"/>
  <c r="C100" i="50"/>
  <c r="B100" i="50"/>
  <c r="Z99" i="50"/>
  <c r="X99" i="50"/>
  <c r="W99" i="50"/>
  <c r="V99" i="50"/>
  <c r="U99" i="50"/>
  <c r="J99" i="50"/>
  <c r="T99" i="50"/>
  <c r="R99" i="50"/>
  <c r="H99" i="50"/>
  <c r="F99" i="50"/>
  <c r="E99" i="50"/>
  <c r="C99" i="50"/>
  <c r="B99" i="50"/>
  <c r="Z98" i="50"/>
  <c r="X98" i="50"/>
  <c r="W98" i="50"/>
  <c r="V98" i="50"/>
  <c r="U98" i="50"/>
  <c r="J98" i="50"/>
  <c r="T98" i="50"/>
  <c r="R98" i="50"/>
  <c r="H98" i="50"/>
  <c r="F98" i="50"/>
  <c r="E98" i="50"/>
  <c r="C98" i="50"/>
  <c r="B98" i="50"/>
  <c r="Z97" i="50"/>
  <c r="X97" i="50"/>
  <c r="W97" i="50"/>
  <c r="V97" i="50"/>
  <c r="U97" i="50"/>
  <c r="J97" i="50"/>
  <c r="T97" i="50"/>
  <c r="R97" i="50"/>
  <c r="H97" i="50"/>
  <c r="F97" i="50"/>
  <c r="E97" i="50"/>
  <c r="C97" i="50"/>
  <c r="B97" i="50"/>
  <c r="Z96" i="50"/>
  <c r="X96" i="50"/>
  <c r="W96" i="50"/>
  <c r="V96" i="50"/>
  <c r="U96" i="50"/>
  <c r="J96" i="50"/>
  <c r="T96" i="50"/>
  <c r="R96" i="50"/>
  <c r="H96" i="50"/>
  <c r="F96" i="50"/>
  <c r="E96" i="50"/>
  <c r="C96" i="50"/>
  <c r="B96" i="50"/>
  <c r="Z95" i="50"/>
  <c r="X95" i="50"/>
  <c r="W95" i="50"/>
  <c r="V95" i="50"/>
  <c r="U95" i="50"/>
  <c r="J95" i="50"/>
  <c r="T95" i="50"/>
  <c r="R95" i="50"/>
  <c r="H95" i="50"/>
  <c r="F95" i="50"/>
  <c r="E95" i="50"/>
  <c r="C95" i="50"/>
  <c r="B95" i="50"/>
  <c r="Z94" i="50"/>
  <c r="X94" i="50"/>
  <c r="W94" i="50"/>
  <c r="V94" i="50"/>
  <c r="U94" i="50"/>
  <c r="J94" i="50"/>
  <c r="T94" i="50"/>
  <c r="R94" i="50"/>
  <c r="F94" i="50"/>
  <c r="E94" i="50"/>
  <c r="C94" i="50"/>
  <c r="B94" i="50"/>
  <c r="Z93" i="50"/>
  <c r="X93" i="50"/>
  <c r="W93" i="50"/>
  <c r="V93" i="50"/>
  <c r="U93" i="50"/>
  <c r="J93" i="50"/>
  <c r="T93" i="50"/>
  <c r="R93" i="50"/>
  <c r="H93" i="50"/>
  <c r="F93" i="50"/>
  <c r="E93" i="50"/>
  <c r="C93" i="50"/>
  <c r="B93" i="50"/>
  <c r="Z92" i="50"/>
  <c r="X92" i="50"/>
  <c r="W92" i="50"/>
  <c r="V92" i="50"/>
  <c r="U92" i="50"/>
  <c r="J92" i="50"/>
  <c r="T92" i="50"/>
  <c r="R92" i="50"/>
  <c r="H92" i="50"/>
  <c r="F92" i="50"/>
  <c r="E92" i="50"/>
  <c r="C92" i="50"/>
  <c r="B92" i="50"/>
  <c r="Z91" i="50"/>
  <c r="X91" i="50"/>
  <c r="W91" i="50"/>
  <c r="V91" i="50"/>
  <c r="U91" i="50"/>
  <c r="J91" i="50"/>
  <c r="T91" i="50"/>
  <c r="R91" i="50"/>
  <c r="H91" i="50"/>
  <c r="F91" i="50"/>
  <c r="E91" i="50"/>
  <c r="C91" i="50"/>
  <c r="B91" i="50"/>
  <c r="Z90" i="50"/>
  <c r="X90" i="50"/>
  <c r="W90" i="50"/>
  <c r="V90" i="50"/>
  <c r="U90" i="50"/>
  <c r="J90" i="50"/>
  <c r="T90" i="50"/>
  <c r="R90" i="50"/>
  <c r="F90" i="50"/>
  <c r="E90" i="50"/>
  <c r="C90" i="50"/>
  <c r="B90" i="50"/>
  <c r="Z89" i="50"/>
  <c r="X89" i="50"/>
  <c r="W89" i="50"/>
  <c r="V89" i="50"/>
  <c r="U89" i="50"/>
  <c r="J89" i="50"/>
  <c r="T89" i="50"/>
  <c r="R89" i="50"/>
  <c r="H89" i="50"/>
  <c r="F89" i="50"/>
  <c r="E89" i="50"/>
  <c r="C89" i="50"/>
  <c r="B89" i="50"/>
  <c r="Z88" i="50"/>
  <c r="X88" i="50"/>
  <c r="W88" i="50"/>
  <c r="V88" i="50"/>
  <c r="U88" i="50"/>
  <c r="J88" i="50"/>
  <c r="T88" i="50"/>
  <c r="R88" i="50"/>
  <c r="F88" i="50"/>
  <c r="E88" i="50"/>
  <c r="C88" i="50"/>
  <c r="B88" i="50"/>
  <c r="Z87" i="50"/>
  <c r="X87" i="50"/>
  <c r="W87" i="50"/>
  <c r="V87" i="50"/>
  <c r="U87" i="50"/>
  <c r="J87" i="50"/>
  <c r="T87" i="50"/>
  <c r="R87" i="50"/>
  <c r="F87" i="50"/>
  <c r="E87" i="50"/>
  <c r="C87" i="50"/>
  <c r="B87" i="50"/>
  <c r="Z86" i="50"/>
  <c r="X86" i="50"/>
  <c r="W86" i="50"/>
  <c r="V86" i="50"/>
  <c r="U86" i="50"/>
  <c r="J86" i="50"/>
  <c r="T86" i="50"/>
  <c r="R86" i="50"/>
  <c r="F86" i="50"/>
  <c r="E86" i="50"/>
  <c r="C86" i="50"/>
  <c r="B86" i="50"/>
  <c r="Z85" i="50"/>
  <c r="X85" i="50"/>
  <c r="W85" i="50"/>
  <c r="V85" i="50"/>
  <c r="U85" i="50"/>
  <c r="J85" i="50"/>
  <c r="T85" i="50"/>
  <c r="R85" i="50"/>
  <c r="H85" i="50"/>
  <c r="F85" i="50"/>
  <c r="E85" i="50"/>
  <c r="C85" i="50"/>
  <c r="B85" i="50"/>
  <c r="Z84" i="50"/>
  <c r="X84" i="50"/>
  <c r="W84" i="50"/>
  <c r="V84" i="50"/>
  <c r="U84" i="50"/>
  <c r="J84" i="50"/>
  <c r="T84" i="50"/>
  <c r="R84" i="50"/>
  <c r="H84" i="50"/>
  <c r="F84" i="50"/>
  <c r="E84" i="50"/>
  <c r="C84" i="50"/>
  <c r="B84" i="50"/>
  <c r="Z83" i="50"/>
  <c r="X83" i="50"/>
  <c r="W83" i="50"/>
  <c r="V83" i="50"/>
  <c r="U83" i="50"/>
  <c r="J83" i="50"/>
  <c r="T83" i="50"/>
  <c r="R83" i="50"/>
  <c r="H83" i="50"/>
  <c r="F83" i="50"/>
  <c r="E83" i="50"/>
  <c r="C83" i="50"/>
  <c r="B83" i="50"/>
  <c r="Z82" i="50"/>
  <c r="X82" i="50"/>
  <c r="W82" i="50"/>
  <c r="V82" i="50"/>
  <c r="U82" i="50"/>
  <c r="J82" i="50"/>
  <c r="T82" i="50"/>
  <c r="R82" i="50"/>
  <c r="F82" i="50"/>
  <c r="E82" i="50"/>
  <c r="C82" i="50"/>
  <c r="B82" i="50"/>
  <c r="Z81" i="50"/>
  <c r="X81" i="50"/>
  <c r="W81" i="50"/>
  <c r="V81" i="50"/>
  <c r="U81" i="50"/>
  <c r="J81" i="50"/>
  <c r="T81" i="50"/>
  <c r="R81" i="50"/>
  <c r="H81" i="50"/>
  <c r="F81" i="50"/>
  <c r="E81" i="50"/>
  <c r="C81" i="50"/>
  <c r="B81" i="50"/>
  <c r="Z80" i="50"/>
  <c r="X80" i="50"/>
  <c r="W80" i="50"/>
  <c r="V80" i="50"/>
  <c r="U80" i="50"/>
  <c r="J80" i="50"/>
  <c r="T80" i="50"/>
  <c r="R80" i="50"/>
  <c r="H80" i="50"/>
  <c r="F80" i="50"/>
  <c r="E80" i="50"/>
  <c r="C80" i="50"/>
  <c r="B80" i="50"/>
  <c r="Z79" i="50"/>
  <c r="X79" i="50"/>
  <c r="W79" i="50"/>
  <c r="V79" i="50"/>
  <c r="U79" i="50"/>
  <c r="J79" i="50"/>
  <c r="T79" i="50"/>
  <c r="R79" i="50"/>
  <c r="F79" i="50"/>
  <c r="E79" i="50"/>
  <c r="C79" i="50"/>
  <c r="B79" i="50"/>
  <c r="Z78" i="50"/>
  <c r="X78" i="50"/>
  <c r="W78" i="50"/>
  <c r="V78" i="50"/>
  <c r="U78" i="50"/>
  <c r="J78" i="50"/>
  <c r="T78" i="50"/>
  <c r="R78" i="50"/>
  <c r="F78" i="50"/>
  <c r="E78" i="50"/>
  <c r="C78" i="50"/>
  <c r="B78" i="50"/>
  <c r="Z77" i="50"/>
  <c r="X77" i="50"/>
  <c r="W77" i="50"/>
  <c r="V77" i="50"/>
  <c r="U77" i="50"/>
  <c r="J77" i="50"/>
  <c r="T77" i="50"/>
  <c r="R77" i="50"/>
  <c r="F77" i="50"/>
  <c r="E77" i="50"/>
  <c r="C77" i="50"/>
  <c r="B77" i="50"/>
  <c r="Z76" i="50"/>
  <c r="X76" i="50"/>
  <c r="W76" i="50"/>
  <c r="V76" i="50"/>
  <c r="U76" i="50"/>
  <c r="J76" i="50"/>
  <c r="T76" i="50"/>
  <c r="R76" i="50"/>
  <c r="H76" i="50"/>
  <c r="F76" i="50"/>
  <c r="E76" i="50"/>
  <c r="C76" i="50"/>
  <c r="B76" i="50"/>
  <c r="Z75" i="50"/>
  <c r="X75" i="50"/>
  <c r="W75" i="50"/>
  <c r="V75" i="50"/>
  <c r="U75" i="50"/>
  <c r="J75" i="50"/>
  <c r="T75" i="50"/>
  <c r="R75" i="50"/>
  <c r="F75" i="50"/>
  <c r="E75" i="50"/>
  <c r="C75" i="50"/>
  <c r="B75" i="50"/>
  <c r="Z74" i="50"/>
  <c r="X74" i="50"/>
  <c r="W74" i="50"/>
  <c r="V74" i="50"/>
  <c r="U74" i="50"/>
  <c r="J74" i="50"/>
  <c r="T74" i="50"/>
  <c r="R74" i="50"/>
  <c r="F74" i="50"/>
  <c r="E74" i="50"/>
  <c r="C74" i="50"/>
  <c r="B74" i="50"/>
  <c r="Z73" i="50"/>
  <c r="X73" i="50"/>
  <c r="W73" i="50"/>
  <c r="V73" i="50"/>
  <c r="U73" i="50"/>
  <c r="J73" i="50"/>
  <c r="T73" i="50"/>
  <c r="R73" i="50"/>
  <c r="F73" i="50"/>
  <c r="E73" i="50"/>
  <c r="C73" i="50"/>
  <c r="B73" i="50"/>
  <c r="Z72" i="50"/>
  <c r="X72" i="50"/>
  <c r="W72" i="50"/>
  <c r="V72" i="50"/>
  <c r="U72" i="50"/>
  <c r="J72" i="50"/>
  <c r="T72" i="50"/>
  <c r="R72" i="50"/>
  <c r="F72" i="50"/>
  <c r="E72" i="50"/>
  <c r="C72" i="50"/>
  <c r="B72" i="50"/>
  <c r="Z71" i="50"/>
  <c r="X71" i="50"/>
  <c r="W71" i="50"/>
  <c r="V71" i="50"/>
  <c r="U71" i="50"/>
  <c r="J71" i="50"/>
  <c r="T71" i="50"/>
  <c r="R71" i="50"/>
  <c r="F71" i="50"/>
  <c r="E71" i="50"/>
  <c r="C71" i="50"/>
  <c r="B71" i="50"/>
  <c r="Z70" i="50"/>
  <c r="X70" i="50"/>
  <c r="W70" i="50"/>
  <c r="V70" i="50"/>
  <c r="U70" i="50"/>
  <c r="J70" i="50"/>
  <c r="T70" i="50"/>
  <c r="R70" i="50"/>
  <c r="F70" i="50"/>
  <c r="E70" i="50"/>
  <c r="C70" i="50"/>
  <c r="B70" i="50"/>
  <c r="Z69" i="50"/>
  <c r="X69" i="50"/>
  <c r="W69" i="50"/>
  <c r="V69" i="50"/>
  <c r="U69" i="50"/>
  <c r="J69" i="50"/>
  <c r="T69" i="50"/>
  <c r="R69" i="50"/>
  <c r="F69" i="50"/>
  <c r="E69" i="50"/>
  <c r="C69" i="50"/>
  <c r="B69" i="50"/>
  <c r="Z68" i="50"/>
  <c r="X68" i="50"/>
  <c r="W68" i="50"/>
  <c r="V68" i="50"/>
  <c r="U68" i="50"/>
  <c r="J68" i="50"/>
  <c r="T68" i="50"/>
  <c r="R68" i="50"/>
  <c r="F68" i="50"/>
  <c r="E68" i="50"/>
  <c r="C68" i="50"/>
  <c r="B68" i="50"/>
  <c r="Z67" i="50"/>
  <c r="X67" i="50"/>
  <c r="W67" i="50"/>
  <c r="V67" i="50"/>
  <c r="U67" i="50"/>
  <c r="J67" i="50"/>
  <c r="T67" i="50"/>
  <c r="R67" i="50"/>
  <c r="F67" i="50"/>
  <c r="E67" i="50"/>
  <c r="C67" i="50"/>
  <c r="B67" i="50"/>
  <c r="Z66" i="50"/>
  <c r="X66" i="50"/>
  <c r="W66" i="50"/>
  <c r="V66" i="50"/>
  <c r="U66" i="50"/>
  <c r="J66" i="50"/>
  <c r="T66" i="50"/>
  <c r="R66" i="50"/>
  <c r="H66" i="50"/>
  <c r="F66" i="50"/>
  <c r="E66" i="50"/>
  <c r="C66" i="50"/>
  <c r="B66" i="50"/>
  <c r="Z65" i="50"/>
  <c r="X65" i="50"/>
  <c r="W65" i="50"/>
  <c r="V65" i="50"/>
  <c r="U65" i="50"/>
  <c r="J65" i="50"/>
  <c r="T65" i="50"/>
  <c r="R65" i="50"/>
  <c r="F65" i="50"/>
  <c r="E65" i="50"/>
  <c r="C65" i="50"/>
  <c r="B65" i="50"/>
  <c r="Z64" i="50"/>
  <c r="X64" i="50"/>
  <c r="W64" i="50"/>
  <c r="V64" i="50"/>
  <c r="U64" i="50"/>
  <c r="J64" i="50"/>
  <c r="T64" i="50"/>
  <c r="R64" i="50"/>
  <c r="F64" i="50"/>
  <c r="E64" i="50"/>
  <c r="C64" i="50"/>
  <c r="B64" i="50"/>
  <c r="Z63" i="50"/>
  <c r="X63" i="50"/>
  <c r="W63" i="50"/>
  <c r="V63" i="50"/>
  <c r="U63" i="50"/>
  <c r="J63" i="50"/>
  <c r="T63" i="50"/>
  <c r="R63" i="50"/>
  <c r="F63" i="50"/>
  <c r="E63" i="50"/>
  <c r="C63" i="50"/>
  <c r="B63" i="50"/>
  <c r="Z62" i="50"/>
  <c r="X62" i="50"/>
  <c r="W62" i="50"/>
  <c r="V62" i="50"/>
  <c r="U62" i="50"/>
  <c r="J62" i="50"/>
  <c r="T62" i="50"/>
  <c r="R62" i="50"/>
  <c r="F62" i="50"/>
  <c r="E62" i="50"/>
  <c r="C62" i="50"/>
  <c r="B62" i="50"/>
  <c r="Z61" i="50"/>
  <c r="X61" i="50"/>
  <c r="W61" i="50"/>
  <c r="V61" i="50"/>
  <c r="U61" i="50"/>
  <c r="J61" i="50"/>
  <c r="T61" i="50"/>
  <c r="R61" i="50"/>
  <c r="F61" i="50"/>
  <c r="E61" i="50"/>
  <c r="C61" i="50"/>
  <c r="B61" i="50"/>
  <c r="Z60" i="50"/>
  <c r="X60" i="50"/>
  <c r="W60" i="50"/>
  <c r="V60" i="50"/>
  <c r="U60" i="50"/>
  <c r="J60" i="50"/>
  <c r="T60" i="50"/>
  <c r="R60" i="50"/>
  <c r="F60" i="50"/>
  <c r="E60" i="50"/>
  <c r="C60" i="50"/>
  <c r="B60" i="50"/>
  <c r="Z59" i="50"/>
  <c r="X59" i="50"/>
  <c r="W59" i="50"/>
  <c r="V59" i="50"/>
  <c r="U59" i="50"/>
  <c r="J59" i="50"/>
  <c r="T59" i="50"/>
  <c r="R59" i="50"/>
  <c r="H59" i="50"/>
  <c r="F59" i="50"/>
  <c r="E59" i="50"/>
  <c r="C59" i="50"/>
  <c r="B59" i="50"/>
  <c r="Z58" i="50"/>
  <c r="X58" i="50"/>
  <c r="W58" i="50"/>
  <c r="V58" i="50"/>
  <c r="U58" i="50"/>
  <c r="J58" i="50"/>
  <c r="T58" i="50"/>
  <c r="R58" i="50"/>
  <c r="F58" i="50"/>
  <c r="E58" i="50"/>
  <c r="C58" i="50"/>
  <c r="B58" i="50"/>
  <c r="Z57" i="50"/>
  <c r="X57" i="50"/>
  <c r="W57" i="50"/>
  <c r="V57" i="50"/>
  <c r="U57" i="50"/>
  <c r="J57" i="50"/>
  <c r="T57" i="50"/>
  <c r="R57" i="50"/>
  <c r="F57" i="50"/>
  <c r="E57" i="50"/>
  <c r="C57" i="50"/>
  <c r="B57" i="50"/>
  <c r="Z56" i="50"/>
  <c r="X56" i="50"/>
  <c r="W56" i="50"/>
  <c r="V56" i="50"/>
  <c r="U56" i="50"/>
  <c r="J56" i="50"/>
  <c r="T56" i="50"/>
  <c r="R56" i="50"/>
  <c r="F56" i="50"/>
  <c r="E56" i="50"/>
  <c r="C56" i="50"/>
  <c r="B56" i="50"/>
  <c r="Z55" i="50"/>
  <c r="X55" i="50"/>
  <c r="W55" i="50"/>
  <c r="V55" i="50"/>
  <c r="U55" i="50"/>
  <c r="J55" i="50"/>
  <c r="T55" i="50"/>
  <c r="R55" i="50"/>
  <c r="F55" i="50"/>
  <c r="E55" i="50"/>
  <c r="C55" i="50"/>
  <c r="B55" i="50"/>
  <c r="Z54" i="50"/>
  <c r="X54" i="50"/>
  <c r="W54" i="50"/>
  <c r="V54" i="50"/>
  <c r="U54" i="50"/>
  <c r="J54" i="50"/>
  <c r="T54" i="50"/>
  <c r="R54" i="50"/>
  <c r="H54" i="50"/>
  <c r="F54" i="50"/>
  <c r="E54" i="50"/>
  <c r="C54" i="50"/>
  <c r="B54" i="50"/>
  <c r="Z53" i="50"/>
  <c r="X53" i="50"/>
  <c r="W53" i="50"/>
  <c r="V53" i="50"/>
  <c r="U53" i="50"/>
  <c r="J53" i="50"/>
  <c r="T53" i="50"/>
  <c r="R53" i="50"/>
  <c r="F53" i="50"/>
  <c r="E53" i="50"/>
  <c r="C53" i="50"/>
  <c r="B53" i="50"/>
  <c r="Z52" i="50"/>
  <c r="X52" i="50"/>
  <c r="W52" i="50"/>
  <c r="V52" i="50"/>
  <c r="U52" i="50"/>
  <c r="J52" i="50"/>
  <c r="T52" i="50"/>
  <c r="R52" i="50"/>
  <c r="F52" i="50"/>
  <c r="E52" i="50"/>
  <c r="C52" i="50"/>
  <c r="B52" i="50"/>
  <c r="Z51" i="50"/>
  <c r="X51" i="50"/>
  <c r="W51" i="50"/>
  <c r="V51" i="50"/>
  <c r="U51" i="50"/>
  <c r="J51" i="50"/>
  <c r="T51" i="50"/>
  <c r="R51" i="50"/>
  <c r="F51" i="50"/>
  <c r="E51" i="50"/>
  <c r="C51" i="50"/>
  <c r="B51" i="50"/>
  <c r="Z50" i="50"/>
  <c r="X50" i="50"/>
  <c r="W50" i="50"/>
  <c r="V50" i="50"/>
  <c r="U50" i="50"/>
  <c r="J50" i="50"/>
  <c r="T50" i="50"/>
  <c r="R50" i="50"/>
  <c r="H50" i="50"/>
  <c r="F50" i="50"/>
  <c r="E50" i="50"/>
  <c r="C50" i="50"/>
  <c r="B50" i="50"/>
  <c r="Z49" i="50"/>
  <c r="X49" i="50"/>
  <c r="W49" i="50"/>
  <c r="V49" i="50"/>
  <c r="U49" i="50"/>
  <c r="J49" i="50"/>
  <c r="T49" i="50"/>
  <c r="R49" i="50"/>
  <c r="F49" i="50"/>
  <c r="E49" i="50"/>
  <c r="C49" i="50"/>
  <c r="B49" i="50"/>
  <c r="Z48" i="50"/>
  <c r="X48" i="50"/>
  <c r="W48" i="50"/>
  <c r="V48" i="50"/>
  <c r="U48" i="50"/>
  <c r="J48" i="50"/>
  <c r="T48" i="50"/>
  <c r="R48" i="50"/>
  <c r="F48" i="50"/>
  <c r="E48" i="50"/>
  <c r="C48" i="50"/>
  <c r="B48" i="50"/>
  <c r="Z47" i="50"/>
  <c r="X47" i="50"/>
  <c r="W47" i="50"/>
  <c r="V47" i="50"/>
  <c r="U47" i="50"/>
  <c r="J47" i="50"/>
  <c r="T47" i="50"/>
  <c r="R47" i="50"/>
  <c r="F47" i="50"/>
  <c r="E47" i="50"/>
  <c r="C47" i="50"/>
  <c r="B47" i="50"/>
  <c r="Z46" i="50"/>
  <c r="X46" i="50"/>
  <c r="W46" i="50"/>
  <c r="V46" i="50"/>
  <c r="U46" i="50"/>
  <c r="J46" i="50"/>
  <c r="T46" i="50"/>
  <c r="R46" i="50"/>
  <c r="H46" i="50"/>
  <c r="F46" i="50"/>
  <c r="E46" i="50"/>
  <c r="C46" i="50"/>
  <c r="B46" i="50"/>
  <c r="Z45" i="50"/>
  <c r="X45" i="50"/>
  <c r="W45" i="50"/>
  <c r="V45" i="50"/>
  <c r="U45" i="50"/>
  <c r="J45" i="50"/>
  <c r="T45" i="50"/>
  <c r="R45" i="50"/>
  <c r="F45" i="50"/>
  <c r="E45" i="50"/>
  <c r="C45" i="50"/>
  <c r="B45" i="50"/>
  <c r="Z43" i="50"/>
  <c r="X43" i="50"/>
  <c r="W43" i="50"/>
  <c r="V43" i="50"/>
  <c r="U43" i="50"/>
  <c r="J43" i="50"/>
  <c r="T43" i="50"/>
  <c r="R43" i="50"/>
  <c r="H43" i="50"/>
  <c r="F43" i="50"/>
  <c r="E43" i="50"/>
  <c r="C43" i="50"/>
  <c r="B43" i="50"/>
  <c r="Z42" i="50"/>
  <c r="X42" i="50"/>
  <c r="W42" i="50"/>
  <c r="V42" i="50"/>
  <c r="U42" i="50"/>
  <c r="J42" i="50"/>
  <c r="T42" i="50"/>
  <c r="R42" i="50"/>
  <c r="F42" i="50"/>
  <c r="E42" i="50"/>
  <c r="C42" i="50"/>
  <c r="B42" i="50"/>
  <c r="Z41" i="50"/>
  <c r="X41" i="50"/>
  <c r="W41" i="50"/>
  <c r="V41" i="50"/>
  <c r="U41" i="50"/>
  <c r="J41" i="50"/>
  <c r="T41" i="50"/>
  <c r="R41" i="50"/>
  <c r="H41" i="50"/>
  <c r="F41" i="50"/>
  <c r="E41" i="50"/>
  <c r="C41" i="50"/>
  <c r="B41" i="50"/>
  <c r="Z40" i="50"/>
  <c r="X40" i="50"/>
  <c r="W40" i="50"/>
  <c r="V40" i="50"/>
  <c r="U40" i="50"/>
  <c r="J40" i="50"/>
  <c r="T40" i="50"/>
  <c r="R40" i="50"/>
  <c r="F40" i="50"/>
  <c r="E40" i="50"/>
  <c r="C40" i="50"/>
  <c r="B40" i="50"/>
  <c r="Z39" i="50"/>
  <c r="X39" i="50"/>
  <c r="W39" i="50"/>
  <c r="V39" i="50"/>
  <c r="U39" i="50"/>
  <c r="J39" i="50"/>
  <c r="T39" i="50"/>
  <c r="R39" i="50"/>
  <c r="F39" i="50"/>
  <c r="E39" i="50"/>
  <c r="C39" i="50"/>
  <c r="B39" i="50"/>
  <c r="Z38" i="50"/>
  <c r="X38" i="50"/>
  <c r="W38" i="50"/>
  <c r="V38" i="50"/>
  <c r="U38" i="50"/>
  <c r="J38" i="50"/>
  <c r="T38" i="50"/>
  <c r="R38" i="50"/>
  <c r="H38" i="50"/>
  <c r="F38" i="50"/>
  <c r="E38" i="50"/>
  <c r="C38" i="50"/>
  <c r="B38" i="50"/>
  <c r="Z37" i="50"/>
  <c r="X37" i="50"/>
  <c r="W37" i="50"/>
  <c r="V37" i="50"/>
  <c r="U37" i="50"/>
  <c r="J37" i="50"/>
  <c r="T37" i="50"/>
  <c r="R37" i="50"/>
  <c r="F37" i="50"/>
  <c r="E37" i="50"/>
  <c r="C37" i="50"/>
  <c r="B37" i="50"/>
  <c r="Z36" i="50"/>
  <c r="X36" i="50"/>
  <c r="W36" i="50"/>
  <c r="V36" i="50"/>
  <c r="U36" i="50"/>
  <c r="J36" i="50"/>
  <c r="T36" i="50"/>
  <c r="R36" i="50"/>
  <c r="F36" i="50"/>
  <c r="E36" i="50"/>
  <c r="C36" i="50"/>
  <c r="B36" i="50"/>
  <c r="Z35" i="50"/>
  <c r="X35" i="50"/>
  <c r="W35" i="50"/>
  <c r="V35" i="50"/>
  <c r="U35" i="50"/>
  <c r="J35" i="50"/>
  <c r="T35" i="50"/>
  <c r="R35" i="50"/>
  <c r="F35" i="50"/>
  <c r="E35" i="50"/>
  <c r="C35" i="50"/>
  <c r="B35" i="50"/>
  <c r="Z34" i="50"/>
  <c r="X34" i="50"/>
  <c r="W34" i="50"/>
  <c r="V34" i="50"/>
  <c r="U34" i="50"/>
  <c r="J34" i="50"/>
  <c r="T34" i="50"/>
  <c r="R34" i="50"/>
  <c r="F34" i="50"/>
  <c r="E34" i="50"/>
  <c r="C34" i="50"/>
  <c r="B34" i="50"/>
  <c r="Z33" i="50"/>
  <c r="X33" i="50"/>
  <c r="W33" i="50"/>
  <c r="V33" i="50"/>
  <c r="U33" i="50"/>
  <c r="J33" i="50"/>
  <c r="T33" i="50"/>
  <c r="R33" i="50"/>
  <c r="F33" i="50"/>
  <c r="E33" i="50"/>
  <c r="C33" i="50"/>
  <c r="B33" i="50"/>
  <c r="Z32" i="50"/>
  <c r="X32" i="50"/>
  <c r="W32" i="50"/>
  <c r="V32" i="50"/>
  <c r="U32" i="50"/>
  <c r="J32" i="50"/>
  <c r="T32" i="50"/>
  <c r="R32" i="50"/>
  <c r="F32" i="50"/>
  <c r="E32" i="50"/>
  <c r="C32" i="50"/>
  <c r="B32" i="50"/>
  <c r="Z31" i="50"/>
  <c r="X31" i="50"/>
  <c r="W31" i="50"/>
  <c r="V31" i="50"/>
  <c r="U31" i="50"/>
  <c r="J31" i="50"/>
  <c r="T31" i="50"/>
  <c r="R31" i="50"/>
  <c r="F31" i="50"/>
  <c r="E31" i="50"/>
  <c r="C31" i="50"/>
  <c r="B31" i="50"/>
  <c r="Z30" i="50"/>
  <c r="X30" i="50"/>
  <c r="W30" i="50"/>
  <c r="V30" i="50"/>
  <c r="U30" i="50"/>
  <c r="J30" i="50"/>
  <c r="T30" i="50"/>
  <c r="R30" i="50"/>
  <c r="F30" i="50"/>
  <c r="E30" i="50"/>
  <c r="C30" i="50"/>
  <c r="B30" i="50"/>
  <c r="Z29" i="50"/>
  <c r="X29" i="50"/>
  <c r="W29" i="50"/>
  <c r="V29" i="50"/>
  <c r="U29" i="50"/>
  <c r="J29" i="50"/>
  <c r="T29" i="50"/>
  <c r="R29" i="50"/>
  <c r="F29" i="50"/>
  <c r="E29" i="50"/>
  <c r="C29" i="50"/>
  <c r="B29" i="50"/>
  <c r="Z28" i="50"/>
  <c r="X28" i="50"/>
  <c r="W28" i="50"/>
  <c r="V28" i="50"/>
  <c r="U28" i="50"/>
  <c r="J28" i="50"/>
  <c r="T28" i="50"/>
  <c r="R28" i="50"/>
  <c r="F28" i="50"/>
  <c r="E28" i="50"/>
  <c r="C28" i="50"/>
  <c r="B28" i="50"/>
  <c r="B12" i="50"/>
  <c r="C12" i="50"/>
  <c r="E12" i="50"/>
  <c r="F12" i="50"/>
  <c r="R12" i="50"/>
  <c r="T12" i="50"/>
  <c r="J12" i="50"/>
  <c r="U12" i="50"/>
  <c r="V12" i="50"/>
  <c r="W12" i="50"/>
  <c r="X12" i="50"/>
  <c r="Z12" i="50"/>
  <c r="B13" i="50"/>
  <c r="C13" i="50"/>
  <c r="E13" i="50"/>
  <c r="F13" i="50"/>
  <c r="R13" i="50"/>
  <c r="T13" i="50"/>
  <c r="J13" i="50"/>
  <c r="U13" i="50"/>
  <c r="V13" i="50"/>
  <c r="W13" i="50"/>
  <c r="X13" i="50"/>
  <c r="Z13" i="50"/>
  <c r="B14" i="50"/>
  <c r="C14" i="50"/>
  <c r="E14" i="50"/>
  <c r="F14" i="50"/>
  <c r="R14" i="50"/>
  <c r="T14" i="50"/>
  <c r="J14" i="50"/>
  <c r="U14" i="50"/>
  <c r="V14" i="50"/>
  <c r="W14" i="50"/>
  <c r="X14" i="50"/>
  <c r="Z14" i="50"/>
  <c r="B15" i="50"/>
  <c r="C15" i="50"/>
  <c r="E15" i="50"/>
  <c r="F15" i="50"/>
  <c r="R15" i="50"/>
  <c r="T15" i="50"/>
  <c r="J15" i="50"/>
  <c r="U15" i="50"/>
  <c r="V15" i="50"/>
  <c r="W15" i="50"/>
  <c r="X15" i="50"/>
  <c r="Z15" i="50"/>
  <c r="B16" i="50"/>
  <c r="C16" i="50"/>
  <c r="E16" i="50"/>
  <c r="F16" i="50"/>
  <c r="R16" i="50"/>
  <c r="T16" i="50"/>
  <c r="J16" i="50"/>
  <c r="U16" i="50"/>
  <c r="V16" i="50"/>
  <c r="W16" i="50"/>
  <c r="X16" i="50"/>
  <c r="Z16" i="50"/>
  <c r="B17" i="50"/>
  <c r="C17" i="50"/>
  <c r="E17" i="50"/>
  <c r="F17" i="50"/>
  <c r="R17" i="50"/>
  <c r="T17" i="50"/>
  <c r="J17" i="50"/>
  <c r="U17" i="50"/>
  <c r="V17" i="50"/>
  <c r="W17" i="50"/>
  <c r="X17" i="50"/>
  <c r="Z17" i="50"/>
  <c r="B18" i="50"/>
  <c r="C18" i="50"/>
  <c r="E18" i="50"/>
  <c r="F18" i="50"/>
  <c r="R18" i="50"/>
  <c r="T18" i="50"/>
  <c r="J18" i="50"/>
  <c r="U18" i="50"/>
  <c r="V18" i="50"/>
  <c r="W18" i="50"/>
  <c r="X18" i="50"/>
  <c r="Z18" i="50"/>
  <c r="B19" i="50"/>
  <c r="C19" i="50"/>
  <c r="E19" i="50"/>
  <c r="F19" i="50"/>
  <c r="R19" i="50"/>
  <c r="T19" i="50"/>
  <c r="J19" i="50"/>
  <c r="U19" i="50"/>
  <c r="V19" i="50"/>
  <c r="W19" i="50"/>
  <c r="X19" i="50"/>
  <c r="Z19" i="50"/>
  <c r="B20" i="50"/>
  <c r="C20" i="50"/>
  <c r="E20" i="50"/>
  <c r="F20" i="50"/>
  <c r="R20" i="50"/>
  <c r="T20" i="50"/>
  <c r="J20" i="50"/>
  <c r="U20" i="50"/>
  <c r="V20" i="50"/>
  <c r="W20" i="50"/>
  <c r="X20" i="50"/>
  <c r="Z20" i="50"/>
  <c r="B21" i="50"/>
  <c r="C21" i="50"/>
  <c r="E21" i="50"/>
  <c r="F21" i="50"/>
  <c r="R21" i="50"/>
  <c r="T21" i="50"/>
  <c r="J21" i="50"/>
  <c r="U21" i="50"/>
  <c r="V21" i="50"/>
  <c r="W21" i="50"/>
  <c r="X21" i="50"/>
  <c r="Z21" i="50"/>
  <c r="B22" i="50"/>
  <c r="C22" i="50"/>
  <c r="E22" i="50"/>
  <c r="F22" i="50"/>
  <c r="R22" i="50"/>
  <c r="T22" i="50"/>
  <c r="J22" i="50"/>
  <c r="U22" i="50"/>
  <c r="V22" i="50"/>
  <c r="W22" i="50"/>
  <c r="X22" i="50"/>
  <c r="Z22" i="50"/>
  <c r="B23" i="50"/>
  <c r="C23" i="50"/>
  <c r="E23" i="50"/>
  <c r="F23" i="50"/>
  <c r="R23" i="50"/>
  <c r="T23" i="50"/>
  <c r="J23" i="50"/>
  <c r="U23" i="50"/>
  <c r="V23" i="50"/>
  <c r="W23" i="50"/>
  <c r="X23" i="50"/>
  <c r="Z23" i="50"/>
  <c r="B24" i="50"/>
  <c r="C24" i="50"/>
  <c r="E24" i="50"/>
  <c r="F24" i="50"/>
  <c r="R24" i="50"/>
  <c r="T24" i="50"/>
  <c r="J24" i="50"/>
  <c r="U24" i="50"/>
  <c r="V24" i="50"/>
  <c r="W24" i="50"/>
  <c r="X24" i="50"/>
  <c r="Z24" i="50"/>
  <c r="B25" i="50"/>
  <c r="C25" i="50"/>
  <c r="E25" i="50"/>
  <c r="F25" i="50"/>
  <c r="R25" i="50"/>
  <c r="T25" i="50"/>
  <c r="J25" i="50"/>
  <c r="U25" i="50"/>
  <c r="V25" i="50"/>
  <c r="W25" i="50"/>
  <c r="X25" i="50"/>
  <c r="Z25" i="50"/>
  <c r="B26" i="50"/>
  <c r="C26" i="50"/>
  <c r="E26" i="50"/>
  <c r="F26" i="50"/>
  <c r="R26" i="50"/>
  <c r="T26" i="50"/>
  <c r="J26" i="50"/>
  <c r="U26" i="50"/>
  <c r="V26" i="50"/>
  <c r="W26" i="50"/>
  <c r="X26" i="50"/>
  <c r="Z26" i="50"/>
  <c r="Z11" i="50"/>
  <c r="X11" i="50"/>
  <c r="W11" i="50"/>
  <c r="V11" i="50"/>
  <c r="U11" i="50"/>
  <c r="J11" i="50"/>
  <c r="T11" i="50"/>
  <c r="R11" i="50"/>
  <c r="F11" i="50"/>
  <c r="E11" i="50"/>
  <c r="C11" i="50"/>
  <c r="B11" i="50"/>
  <c r="AA149" i="49"/>
  <c r="Z149" i="49"/>
  <c r="X149" i="49"/>
  <c r="W149" i="49"/>
  <c r="V149" i="49"/>
  <c r="J149" i="49"/>
  <c r="S149" i="49"/>
  <c r="F149" i="49"/>
  <c r="E149" i="49"/>
  <c r="C149" i="49"/>
  <c r="B149" i="49"/>
  <c r="AA148" i="49"/>
  <c r="Z148" i="49"/>
  <c r="X148" i="49"/>
  <c r="W148" i="49"/>
  <c r="V148" i="49"/>
  <c r="J148" i="49"/>
  <c r="S148" i="49"/>
  <c r="F148" i="49"/>
  <c r="E148" i="49"/>
  <c r="C148" i="49"/>
  <c r="B148" i="49"/>
  <c r="AA147" i="49"/>
  <c r="Z147" i="49"/>
  <c r="X147" i="49"/>
  <c r="W147" i="49"/>
  <c r="V147" i="49"/>
  <c r="J147" i="49"/>
  <c r="S147" i="49"/>
  <c r="F147" i="49"/>
  <c r="E147" i="49"/>
  <c r="C147" i="49"/>
  <c r="B147" i="49"/>
  <c r="AA146" i="49"/>
  <c r="Z146" i="49"/>
  <c r="X146" i="49"/>
  <c r="W146" i="49"/>
  <c r="V146" i="49"/>
  <c r="J146" i="49"/>
  <c r="S146" i="49"/>
  <c r="F146" i="49"/>
  <c r="E146" i="49"/>
  <c r="C146" i="49"/>
  <c r="B146" i="49"/>
  <c r="AA145" i="49"/>
  <c r="Z145" i="49"/>
  <c r="X145" i="49"/>
  <c r="W145" i="49"/>
  <c r="V145" i="49"/>
  <c r="J145" i="49"/>
  <c r="S145" i="49"/>
  <c r="F145" i="49"/>
  <c r="E145" i="49"/>
  <c r="C145" i="49"/>
  <c r="B145" i="49"/>
  <c r="AA144" i="49"/>
  <c r="Z144" i="49"/>
  <c r="X144" i="49"/>
  <c r="W144" i="49"/>
  <c r="V144" i="49"/>
  <c r="J144" i="49"/>
  <c r="S144" i="49"/>
  <c r="F144" i="49"/>
  <c r="E144" i="49"/>
  <c r="C144" i="49"/>
  <c r="B144" i="49"/>
  <c r="AA143" i="49"/>
  <c r="Z143" i="49"/>
  <c r="X143" i="49"/>
  <c r="W143" i="49"/>
  <c r="V143" i="49"/>
  <c r="J143" i="49"/>
  <c r="S143" i="49"/>
  <c r="F143" i="49"/>
  <c r="E143" i="49"/>
  <c r="C143" i="49"/>
  <c r="B143" i="49"/>
  <c r="AA142" i="49"/>
  <c r="Z142" i="49"/>
  <c r="X142" i="49"/>
  <c r="W142" i="49"/>
  <c r="V142" i="49"/>
  <c r="J142" i="49"/>
  <c r="S142" i="49"/>
  <c r="F142" i="49"/>
  <c r="E142" i="49"/>
  <c r="C142" i="49"/>
  <c r="B142" i="49"/>
  <c r="AA141" i="49"/>
  <c r="Z141" i="49"/>
  <c r="X141" i="49"/>
  <c r="W141" i="49"/>
  <c r="V141" i="49"/>
  <c r="J141" i="49"/>
  <c r="S141" i="49"/>
  <c r="F141" i="49"/>
  <c r="E141" i="49"/>
  <c r="C141" i="49"/>
  <c r="B141" i="49"/>
  <c r="AA140" i="49"/>
  <c r="Z140" i="49"/>
  <c r="X140" i="49"/>
  <c r="W140" i="49"/>
  <c r="V140" i="49"/>
  <c r="J140" i="49"/>
  <c r="S140" i="49"/>
  <c r="F140" i="49"/>
  <c r="E140" i="49"/>
  <c r="C140" i="49"/>
  <c r="B140" i="49"/>
  <c r="AA139" i="49"/>
  <c r="Z139" i="49"/>
  <c r="X139" i="49"/>
  <c r="W139" i="49"/>
  <c r="V139" i="49"/>
  <c r="J139" i="49"/>
  <c r="S139" i="49"/>
  <c r="F139" i="49"/>
  <c r="E139" i="49"/>
  <c r="C139" i="49"/>
  <c r="B139" i="49"/>
  <c r="AA138" i="49"/>
  <c r="Z138" i="49"/>
  <c r="X138" i="49"/>
  <c r="W138" i="49"/>
  <c r="V138" i="49"/>
  <c r="J138" i="49"/>
  <c r="S138" i="49"/>
  <c r="F138" i="49"/>
  <c r="E138" i="49"/>
  <c r="C138" i="49"/>
  <c r="B138" i="49"/>
  <c r="AA137" i="49"/>
  <c r="Z137" i="49"/>
  <c r="X137" i="49"/>
  <c r="W137" i="49"/>
  <c r="V137" i="49"/>
  <c r="J137" i="49"/>
  <c r="S137" i="49"/>
  <c r="F137" i="49"/>
  <c r="E137" i="49"/>
  <c r="C137" i="49"/>
  <c r="B137" i="49"/>
  <c r="AA136" i="49"/>
  <c r="Z136" i="49"/>
  <c r="X136" i="49"/>
  <c r="W136" i="49"/>
  <c r="V136" i="49"/>
  <c r="J136" i="49"/>
  <c r="S136" i="49"/>
  <c r="F136" i="49"/>
  <c r="E136" i="49"/>
  <c r="C136" i="49"/>
  <c r="B136" i="49"/>
  <c r="AA135" i="49"/>
  <c r="Z135" i="49"/>
  <c r="X135" i="49"/>
  <c r="W135" i="49"/>
  <c r="V135" i="49"/>
  <c r="J135" i="49"/>
  <c r="S135" i="49"/>
  <c r="F135" i="49"/>
  <c r="E135" i="49"/>
  <c r="C135" i="49"/>
  <c r="B135" i="49"/>
  <c r="AA133" i="49"/>
  <c r="Z133" i="49"/>
  <c r="X133" i="49"/>
  <c r="W133" i="49"/>
  <c r="V133" i="49"/>
  <c r="J133" i="49"/>
  <c r="S133" i="49"/>
  <c r="F133" i="49"/>
  <c r="E133" i="49"/>
  <c r="C133" i="49"/>
  <c r="B133" i="49"/>
  <c r="AA132" i="49"/>
  <c r="Z132" i="49"/>
  <c r="X132" i="49"/>
  <c r="W132" i="49"/>
  <c r="V132" i="49"/>
  <c r="J132" i="49"/>
  <c r="S132" i="49"/>
  <c r="F132" i="49"/>
  <c r="E132" i="49"/>
  <c r="C132" i="49"/>
  <c r="B132" i="49"/>
  <c r="AA131" i="49"/>
  <c r="Z131" i="49"/>
  <c r="X131" i="49"/>
  <c r="W131" i="49"/>
  <c r="V131" i="49"/>
  <c r="J131" i="49"/>
  <c r="S131" i="49"/>
  <c r="F131" i="49"/>
  <c r="E131" i="49"/>
  <c r="C131" i="49"/>
  <c r="B131" i="49"/>
  <c r="AA130" i="49"/>
  <c r="Z130" i="49"/>
  <c r="X130" i="49"/>
  <c r="W130" i="49"/>
  <c r="V130" i="49"/>
  <c r="J130" i="49"/>
  <c r="S130" i="49"/>
  <c r="F130" i="49"/>
  <c r="E130" i="49"/>
  <c r="C130" i="49"/>
  <c r="B130" i="49"/>
  <c r="AA129" i="49"/>
  <c r="Z129" i="49"/>
  <c r="X129" i="49"/>
  <c r="W129" i="49"/>
  <c r="V129" i="49"/>
  <c r="J129" i="49"/>
  <c r="S129" i="49"/>
  <c r="F129" i="49"/>
  <c r="E129" i="49"/>
  <c r="C129" i="49"/>
  <c r="B129" i="49"/>
  <c r="AA128" i="49"/>
  <c r="Z128" i="49"/>
  <c r="X128" i="49"/>
  <c r="W128" i="49"/>
  <c r="V128" i="49"/>
  <c r="J128" i="49"/>
  <c r="S128" i="49"/>
  <c r="F128" i="49"/>
  <c r="E128" i="49"/>
  <c r="C128" i="49"/>
  <c r="B128" i="49"/>
  <c r="AA127" i="49"/>
  <c r="Z127" i="49"/>
  <c r="X127" i="49"/>
  <c r="W127" i="49"/>
  <c r="V127" i="49"/>
  <c r="J127" i="49"/>
  <c r="S127" i="49"/>
  <c r="F127" i="49"/>
  <c r="E127" i="49"/>
  <c r="C127" i="49"/>
  <c r="B127" i="49"/>
  <c r="AA126" i="49"/>
  <c r="Z126" i="49"/>
  <c r="X126" i="49"/>
  <c r="W126" i="49"/>
  <c r="V126" i="49"/>
  <c r="J126" i="49"/>
  <c r="S126" i="49"/>
  <c r="F126" i="49"/>
  <c r="E126" i="49"/>
  <c r="C126" i="49"/>
  <c r="B126" i="49"/>
  <c r="AA125" i="49"/>
  <c r="Z125" i="49"/>
  <c r="X125" i="49"/>
  <c r="W125" i="49"/>
  <c r="V125" i="49"/>
  <c r="J125" i="49"/>
  <c r="S125" i="49"/>
  <c r="F125" i="49"/>
  <c r="E125" i="49"/>
  <c r="C125" i="49"/>
  <c r="B125" i="49"/>
  <c r="AA124" i="49"/>
  <c r="Z124" i="49"/>
  <c r="X124" i="49"/>
  <c r="W124" i="49"/>
  <c r="V124" i="49"/>
  <c r="J124" i="49"/>
  <c r="S124" i="49"/>
  <c r="F124" i="49"/>
  <c r="E124" i="49"/>
  <c r="C124" i="49"/>
  <c r="B124" i="49"/>
  <c r="AA123" i="49"/>
  <c r="Z123" i="49"/>
  <c r="X123" i="49"/>
  <c r="W123" i="49"/>
  <c r="V123" i="49"/>
  <c r="J123" i="49"/>
  <c r="S123" i="49"/>
  <c r="F123" i="49"/>
  <c r="E123" i="49"/>
  <c r="C123" i="49"/>
  <c r="B123" i="49"/>
  <c r="AA122" i="49"/>
  <c r="Z122" i="49"/>
  <c r="X122" i="49"/>
  <c r="W122" i="49"/>
  <c r="V122" i="49"/>
  <c r="J122" i="49"/>
  <c r="S122" i="49"/>
  <c r="F122" i="49"/>
  <c r="E122" i="49"/>
  <c r="C122" i="49"/>
  <c r="B122" i="49"/>
  <c r="AA121" i="49"/>
  <c r="Z121" i="49"/>
  <c r="X121" i="49"/>
  <c r="W121" i="49"/>
  <c r="V121" i="49"/>
  <c r="J121" i="49"/>
  <c r="S121" i="49"/>
  <c r="F121" i="49"/>
  <c r="E121" i="49"/>
  <c r="C121" i="49"/>
  <c r="B121" i="49"/>
  <c r="AA120" i="49"/>
  <c r="Z120" i="49"/>
  <c r="X120" i="49"/>
  <c r="W120" i="49"/>
  <c r="V120" i="49"/>
  <c r="J120" i="49"/>
  <c r="S120" i="49"/>
  <c r="F120" i="49"/>
  <c r="E120" i="49"/>
  <c r="C120" i="49"/>
  <c r="B120" i="49"/>
  <c r="AA119" i="49"/>
  <c r="Z119" i="49"/>
  <c r="X119" i="49"/>
  <c r="W119" i="49"/>
  <c r="V119" i="49"/>
  <c r="J119" i="49"/>
  <c r="S119" i="49"/>
  <c r="F119" i="49"/>
  <c r="E119" i="49"/>
  <c r="C119" i="49"/>
  <c r="B119" i="49"/>
  <c r="AA118" i="49"/>
  <c r="Z118" i="49"/>
  <c r="X118" i="49"/>
  <c r="W118" i="49"/>
  <c r="V118" i="49"/>
  <c r="J118" i="49"/>
  <c r="S118" i="49"/>
  <c r="F118" i="49"/>
  <c r="E118" i="49"/>
  <c r="C118" i="49"/>
  <c r="B118" i="49"/>
  <c r="AA117" i="49"/>
  <c r="Z117" i="49"/>
  <c r="X117" i="49"/>
  <c r="W117" i="49"/>
  <c r="V117" i="49"/>
  <c r="J117" i="49"/>
  <c r="S117" i="49"/>
  <c r="F117" i="49"/>
  <c r="E117" i="49"/>
  <c r="C117" i="49"/>
  <c r="B117" i="49"/>
  <c r="AA116" i="49"/>
  <c r="Z116" i="49"/>
  <c r="X116" i="49"/>
  <c r="W116" i="49"/>
  <c r="V116" i="49"/>
  <c r="J116" i="49"/>
  <c r="S116" i="49"/>
  <c r="F116" i="49"/>
  <c r="E116" i="49"/>
  <c r="C116" i="49"/>
  <c r="B116" i="49"/>
  <c r="AA115" i="49"/>
  <c r="Z115" i="49"/>
  <c r="X115" i="49"/>
  <c r="W115" i="49"/>
  <c r="V115" i="49"/>
  <c r="J115" i="49"/>
  <c r="S115" i="49"/>
  <c r="F115" i="49"/>
  <c r="E115" i="49"/>
  <c r="C115" i="49"/>
  <c r="B115" i="49"/>
  <c r="AA114" i="49"/>
  <c r="Z114" i="49"/>
  <c r="X114" i="49"/>
  <c r="W114" i="49"/>
  <c r="V114" i="49"/>
  <c r="J114" i="49"/>
  <c r="S114" i="49"/>
  <c r="F114" i="49"/>
  <c r="E114" i="49"/>
  <c r="C114" i="49"/>
  <c r="B114" i="49"/>
  <c r="AA113" i="49"/>
  <c r="Z113" i="49"/>
  <c r="X113" i="49"/>
  <c r="W113" i="49"/>
  <c r="V113" i="49"/>
  <c r="J113" i="49"/>
  <c r="S113" i="49"/>
  <c r="F113" i="49"/>
  <c r="E113" i="49"/>
  <c r="C113" i="49"/>
  <c r="B113" i="49"/>
  <c r="AA112" i="49"/>
  <c r="Z112" i="49"/>
  <c r="X112" i="49"/>
  <c r="W112" i="49"/>
  <c r="V112" i="49"/>
  <c r="J112" i="49"/>
  <c r="S112" i="49"/>
  <c r="F112" i="49"/>
  <c r="E112" i="49"/>
  <c r="C112" i="49"/>
  <c r="B112" i="49"/>
  <c r="AA111" i="49"/>
  <c r="Z111" i="49"/>
  <c r="X111" i="49"/>
  <c r="W111" i="49"/>
  <c r="V111" i="49"/>
  <c r="J111" i="49"/>
  <c r="S111" i="49"/>
  <c r="F111" i="49"/>
  <c r="E111" i="49"/>
  <c r="C111" i="49"/>
  <c r="B111" i="49"/>
  <c r="AA110" i="49"/>
  <c r="Z110" i="49"/>
  <c r="X110" i="49"/>
  <c r="W110" i="49"/>
  <c r="V110" i="49"/>
  <c r="J110" i="49"/>
  <c r="S110" i="49"/>
  <c r="F110" i="49"/>
  <c r="E110" i="49"/>
  <c r="C110" i="49"/>
  <c r="B110" i="49"/>
  <c r="AA109" i="49"/>
  <c r="Z109" i="49"/>
  <c r="X109" i="49"/>
  <c r="W109" i="49"/>
  <c r="V109" i="49"/>
  <c r="J109" i="49"/>
  <c r="S109" i="49"/>
  <c r="F109" i="49"/>
  <c r="E109" i="49"/>
  <c r="C109" i="49"/>
  <c r="B109" i="49"/>
  <c r="AA108" i="49"/>
  <c r="Z108" i="49"/>
  <c r="X108" i="49"/>
  <c r="W108" i="49"/>
  <c r="V108" i="49"/>
  <c r="J108" i="49"/>
  <c r="S108" i="49"/>
  <c r="F108" i="49"/>
  <c r="E108" i="49"/>
  <c r="C108" i="49"/>
  <c r="B108" i="49"/>
  <c r="AA107" i="49"/>
  <c r="Z107" i="49"/>
  <c r="X107" i="49"/>
  <c r="W107" i="49"/>
  <c r="V107" i="49"/>
  <c r="J107" i="49"/>
  <c r="S107" i="49"/>
  <c r="F107" i="49"/>
  <c r="E107" i="49"/>
  <c r="C107" i="49"/>
  <c r="B107" i="49"/>
  <c r="AA106" i="49"/>
  <c r="Z106" i="49"/>
  <c r="X106" i="49"/>
  <c r="W106" i="49"/>
  <c r="V106" i="49"/>
  <c r="J106" i="49"/>
  <c r="S106" i="49"/>
  <c r="F106" i="49"/>
  <c r="E106" i="49"/>
  <c r="C106" i="49"/>
  <c r="B106" i="49"/>
  <c r="AA105" i="49"/>
  <c r="Z105" i="49"/>
  <c r="X105" i="49"/>
  <c r="W105" i="49"/>
  <c r="V105" i="49"/>
  <c r="J105" i="49"/>
  <c r="S105" i="49"/>
  <c r="F105" i="49"/>
  <c r="E105" i="49"/>
  <c r="C105" i="49"/>
  <c r="B105" i="49"/>
  <c r="AA104" i="49"/>
  <c r="Z104" i="49"/>
  <c r="X104" i="49"/>
  <c r="W104" i="49"/>
  <c r="V104" i="49"/>
  <c r="J104" i="49"/>
  <c r="S104" i="49"/>
  <c r="F104" i="49"/>
  <c r="E104" i="49"/>
  <c r="C104" i="49"/>
  <c r="B104" i="49"/>
  <c r="AA103" i="49"/>
  <c r="Z103" i="49"/>
  <c r="X103" i="49"/>
  <c r="W103" i="49"/>
  <c r="V103" i="49"/>
  <c r="J103" i="49"/>
  <c r="S103" i="49"/>
  <c r="F103" i="49"/>
  <c r="E103" i="49"/>
  <c r="C103" i="49"/>
  <c r="B103" i="49"/>
  <c r="AA102" i="49"/>
  <c r="Z102" i="49"/>
  <c r="X102" i="49"/>
  <c r="W102" i="49"/>
  <c r="V102" i="49"/>
  <c r="J102" i="49"/>
  <c r="S102" i="49"/>
  <c r="F102" i="49"/>
  <c r="E102" i="49"/>
  <c r="C102" i="49"/>
  <c r="B102" i="49"/>
  <c r="AA101" i="49"/>
  <c r="Z101" i="49"/>
  <c r="X101" i="49"/>
  <c r="W101" i="49"/>
  <c r="V101" i="49"/>
  <c r="J101" i="49"/>
  <c r="S101" i="49"/>
  <c r="F101" i="49"/>
  <c r="E101" i="49"/>
  <c r="C101" i="49"/>
  <c r="B101" i="49"/>
  <c r="AA100" i="49"/>
  <c r="Z100" i="49"/>
  <c r="X100" i="49"/>
  <c r="W100" i="49"/>
  <c r="V100" i="49"/>
  <c r="J100" i="49"/>
  <c r="S100" i="49"/>
  <c r="F100" i="49"/>
  <c r="E100" i="49"/>
  <c r="C100" i="49"/>
  <c r="B100" i="49"/>
  <c r="AA99" i="49"/>
  <c r="Z99" i="49"/>
  <c r="X99" i="49"/>
  <c r="W99" i="49"/>
  <c r="V99" i="49"/>
  <c r="J99" i="49"/>
  <c r="S99" i="49"/>
  <c r="F99" i="49"/>
  <c r="E99" i="49"/>
  <c r="C99" i="49"/>
  <c r="B99" i="49"/>
  <c r="AA98" i="49"/>
  <c r="Z98" i="49"/>
  <c r="X98" i="49"/>
  <c r="W98" i="49"/>
  <c r="V98" i="49"/>
  <c r="J98" i="49"/>
  <c r="S98" i="49"/>
  <c r="F98" i="49"/>
  <c r="E98" i="49"/>
  <c r="C98" i="49"/>
  <c r="B98" i="49"/>
  <c r="AA97" i="49"/>
  <c r="Z97" i="49"/>
  <c r="X97" i="49"/>
  <c r="W97" i="49"/>
  <c r="V97" i="49"/>
  <c r="J97" i="49"/>
  <c r="S97" i="49"/>
  <c r="F97" i="49"/>
  <c r="E97" i="49"/>
  <c r="C97" i="49"/>
  <c r="B97" i="49"/>
  <c r="AA96" i="49"/>
  <c r="Z96" i="49"/>
  <c r="X96" i="49"/>
  <c r="W96" i="49"/>
  <c r="V96" i="49"/>
  <c r="J96" i="49"/>
  <c r="S96" i="49"/>
  <c r="F96" i="49"/>
  <c r="E96" i="49"/>
  <c r="C96" i="49"/>
  <c r="B96" i="49"/>
  <c r="AA95" i="49"/>
  <c r="Z95" i="49"/>
  <c r="X95" i="49"/>
  <c r="W95" i="49"/>
  <c r="V95" i="49"/>
  <c r="J95" i="49"/>
  <c r="S95" i="49"/>
  <c r="F95" i="49"/>
  <c r="E95" i="49"/>
  <c r="C95" i="49"/>
  <c r="B95" i="49"/>
  <c r="AA94" i="49"/>
  <c r="Z94" i="49"/>
  <c r="X94" i="49"/>
  <c r="W94" i="49"/>
  <c r="V94" i="49"/>
  <c r="J94" i="49"/>
  <c r="S94" i="49"/>
  <c r="F94" i="49"/>
  <c r="E94" i="49"/>
  <c r="C94" i="49"/>
  <c r="B94" i="49"/>
  <c r="AA93" i="49"/>
  <c r="Z93" i="49"/>
  <c r="X93" i="49"/>
  <c r="W93" i="49"/>
  <c r="V93" i="49"/>
  <c r="J93" i="49"/>
  <c r="S93" i="49"/>
  <c r="F93" i="49"/>
  <c r="E93" i="49"/>
  <c r="C93" i="49"/>
  <c r="B93" i="49"/>
  <c r="AA92" i="49"/>
  <c r="Z92" i="49"/>
  <c r="X92" i="49"/>
  <c r="W92" i="49"/>
  <c r="V92" i="49"/>
  <c r="J92" i="49"/>
  <c r="S92" i="49"/>
  <c r="F92" i="49"/>
  <c r="E92" i="49"/>
  <c r="C92" i="49"/>
  <c r="B92" i="49"/>
  <c r="AA91" i="49"/>
  <c r="Z91" i="49"/>
  <c r="X91" i="49"/>
  <c r="W91" i="49"/>
  <c r="V91" i="49"/>
  <c r="J91" i="49"/>
  <c r="S91" i="49"/>
  <c r="F91" i="49"/>
  <c r="E91" i="49"/>
  <c r="C91" i="49"/>
  <c r="B91" i="49"/>
  <c r="AA90" i="49"/>
  <c r="Z90" i="49"/>
  <c r="X90" i="49"/>
  <c r="W90" i="49"/>
  <c r="V90" i="49"/>
  <c r="J90" i="49"/>
  <c r="S90" i="49"/>
  <c r="F90" i="49"/>
  <c r="E90" i="49"/>
  <c r="C90" i="49"/>
  <c r="B90" i="49"/>
  <c r="AA89" i="49"/>
  <c r="Z89" i="49"/>
  <c r="X89" i="49"/>
  <c r="W89" i="49"/>
  <c r="V89" i="49"/>
  <c r="J89" i="49"/>
  <c r="S89" i="49"/>
  <c r="F89" i="49"/>
  <c r="E89" i="49"/>
  <c r="C89" i="49"/>
  <c r="B89" i="49"/>
  <c r="AA88" i="49"/>
  <c r="Z88" i="49"/>
  <c r="X88" i="49"/>
  <c r="W88" i="49"/>
  <c r="V88" i="49"/>
  <c r="J88" i="49"/>
  <c r="S88" i="49"/>
  <c r="F88" i="49"/>
  <c r="E88" i="49"/>
  <c r="C88" i="49"/>
  <c r="B88" i="49"/>
  <c r="AA87" i="49"/>
  <c r="Z87" i="49"/>
  <c r="X87" i="49"/>
  <c r="W87" i="49"/>
  <c r="V87" i="49"/>
  <c r="J87" i="49"/>
  <c r="S87" i="49"/>
  <c r="F87" i="49"/>
  <c r="E87" i="49"/>
  <c r="C87" i="49"/>
  <c r="B87" i="49"/>
  <c r="AA86" i="49"/>
  <c r="Z86" i="49"/>
  <c r="X86" i="49"/>
  <c r="W86" i="49"/>
  <c r="V86" i="49"/>
  <c r="J86" i="49"/>
  <c r="S86" i="49"/>
  <c r="F86" i="49"/>
  <c r="E86" i="49"/>
  <c r="C86" i="49"/>
  <c r="B86" i="49"/>
  <c r="AA85" i="49"/>
  <c r="Z85" i="49"/>
  <c r="X85" i="49"/>
  <c r="W85" i="49"/>
  <c r="V85" i="49"/>
  <c r="J85" i="49"/>
  <c r="S85" i="49"/>
  <c r="F85" i="49"/>
  <c r="E85" i="49"/>
  <c r="C85" i="49"/>
  <c r="B85" i="49"/>
  <c r="AA84" i="49"/>
  <c r="Z84" i="49"/>
  <c r="X84" i="49"/>
  <c r="W84" i="49"/>
  <c r="V84" i="49"/>
  <c r="J84" i="49"/>
  <c r="S84" i="49"/>
  <c r="F84" i="49"/>
  <c r="E84" i="49"/>
  <c r="C84" i="49"/>
  <c r="B84" i="49"/>
  <c r="AA83" i="49"/>
  <c r="Z83" i="49"/>
  <c r="X83" i="49"/>
  <c r="W83" i="49"/>
  <c r="V83" i="49"/>
  <c r="J83" i="49"/>
  <c r="S83" i="49"/>
  <c r="F83" i="49"/>
  <c r="E83" i="49"/>
  <c r="C83" i="49"/>
  <c r="B83" i="49"/>
  <c r="AA82" i="49"/>
  <c r="Z82" i="49"/>
  <c r="X82" i="49"/>
  <c r="W82" i="49"/>
  <c r="V82" i="49"/>
  <c r="J82" i="49"/>
  <c r="S82" i="49"/>
  <c r="F82" i="49"/>
  <c r="E82" i="49"/>
  <c r="C82" i="49"/>
  <c r="B82" i="49"/>
  <c r="AA81" i="49"/>
  <c r="Z81" i="49"/>
  <c r="X81" i="49"/>
  <c r="W81" i="49"/>
  <c r="V81" i="49"/>
  <c r="J81" i="49"/>
  <c r="S81" i="49"/>
  <c r="F81" i="49"/>
  <c r="E81" i="49"/>
  <c r="C81" i="49"/>
  <c r="B81" i="49"/>
  <c r="AA80" i="49"/>
  <c r="Z80" i="49"/>
  <c r="X80" i="49"/>
  <c r="W80" i="49"/>
  <c r="V80" i="49"/>
  <c r="J80" i="49"/>
  <c r="S80" i="49"/>
  <c r="F80" i="49"/>
  <c r="E80" i="49"/>
  <c r="C80" i="49"/>
  <c r="B80" i="49"/>
  <c r="AA79" i="49"/>
  <c r="Z79" i="49"/>
  <c r="X79" i="49"/>
  <c r="W79" i="49"/>
  <c r="V79" i="49"/>
  <c r="J79" i="49"/>
  <c r="S79" i="49"/>
  <c r="F79" i="49"/>
  <c r="E79" i="49"/>
  <c r="C79" i="49"/>
  <c r="B79" i="49"/>
  <c r="AA78" i="49"/>
  <c r="Z78" i="49"/>
  <c r="X78" i="49"/>
  <c r="W78" i="49"/>
  <c r="V78" i="49"/>
  <c r="J78" i="49"/>
  <c r="S78" i="49"/>
  <c r="F78" i="49"/>
  <c r="E78" i="49"/>
  <c r="C78" i="49"/>
  <c r="B78" i="49"/>
  <c r="AA77" i="49"/>
  <c r="Z77" i="49"/>
  <c r="X77" i="49"/>
  <c r="W77" i="49"/>
  <c r="V77" i="49"/>
  <c r="J77" i="49"/>
  <c r="S77" i="49"/>
  <c r="F77" i="49"/>
  <c r="E77" i="49"/>
  <c r="C77" i="49"/>
  <c r="B77" i="49"/>
  <c r="AA76" i="49"/>
  <c r="Z76" i="49"/>
  <c r="X76" i="49"/>
  <c r="W76" i="49"/>
  <c r="V76" i="49"/>
  <c r="J76" i="49"/>
  <c r="S76" i="49"/>
  <c r="F76" i="49"/>
  <c r="E76" i="49"/>
  <c r="C76" i="49"/>
  <c r="B76" i="49"/>
  <c r="AA75" i="49"/>
  <c r="Z75" i="49"/>
  <c r="X75" i="49"/>
  <c r="W75" i="49"/>
  <c r="V75" i="49"/>
  <c r="J75" i="49"/>
  <c r="S75" i="49"/>
  <c r="F75" i="49"/>
  <c r="E75" i="49"/>
  <c r="C75" i="49"/>
  <c r="B75" i="49"/>
  <c r="AA74" i="49"/>
  <c r="Z74" i="49"/>
  <c r="X74" i="49"/>
  <c r="W74" i="49"/>
  <c r="V74" i="49"/>
  <c r="J74" i="49"/>
  <c r="S74" i="49"/>
  <c r="F74" i="49"/>
  <c r="E74" i="49"/>
  <c r="C74" i="49"/>
  <c r="B74" i="49"/>
  <c r="AA73" i="49"/>
  <c r="Z73" i="49"/>
  <c r="X73" i="49"/>
  <c r="W73" i="49"/>
  <c r="V73" i="49"/>
  <c r="J73" i="49"/>
  <c r="S73" i="49"/>
  <c r="F73" i="49"/>
  <c r="E73" i="49"/>
  <c r="C73" i="49"/>
  <c r="B73" i="49"/>
  <c r="AA72" i="49"/>
  <c r="Z72" i="49"/>
  <c r="X72" i="49"/>
  <c r="W72" i="49"/>
  <c r="V72" i="49"/>
  <c r="J72" i="49"/>
  <c r="S72" i="49"/>
  <c r="F72" i="49"/>
  <c r="E72" i="49"/>
  <c r="C72" i="49"/>
  <c r="B72" i="49"/>
  <c r="AA71" i="49"/>
  <c r="Z71" i="49"/>
  <c r="X71" i="49"/>
  <c r="W71" i="49"/>
  <c r="V71" i="49"/>
  <c r="J71" i="49"/>
  <c r="S71" i="49"/>
  <c r="F71" i="49"/>
  <c r="E71" i="49"/>
  <c r="C71" i="49"/>
  <c r="B71" i="49"/>
  <c r="AA70" i="49"/>
  <c r="Z70" i="49"/>
  <c r="X70" i="49"/>
  <c r="W70" i="49"/>
  <c r="V70" i="49"/>
  <c r="J70" i="49"/>
  <c r="S70" i="49"/>
  <c r="F70" i="49"/>
  <c r="E70" i="49"/>
  <c r="C70" i="49"/>
  <c r="B70" i="49"/>
  <c r="AA69" i="49"/>
  <c r="Z69" i="49"/>
  <c r="X69" i="49"/>
  <c r="W69" i="49"/>
  <c r="V69" i="49"/>
  <c r="J69" i="49"/>
  <c r="S69" i="49"/>
  <c r="F69" i="49"/>
  <c r="E69" i="49"/>
  <c r="C69" i="49"/>
  <c r="B69" i="49"/>
  <c r="AA68" i="49"/>
  <c r="Z68" i="49"/>
  <c r="X68" i="49"/>
  <c r="W68" i="49"/>
  <c r="V68" i="49"/>
  <c r="J68" i="49"/>
  <c r="S68" i="49"/>
  <c r="F68" i="49"/>
  <c r="E68" i="49"/>
  <c r="C68" i="49"/>
  <c r="B68" i="49"/>
  <c r="AA67" i="49"/>
  <c r="Z67" i="49"/>
  <c r="X67" i="49"/>
  <c r="W67" i="49"/>
  <c r="V67" i="49"/>
  <c r="J67" i="49"/>
  <c r="S67" i="49"/>
  <c r="F67" i="49"/>
  <c r="E67" i="49"/>
  <c r="C67" i="49"/>
  <c r="B67" i="49"/>
  <c r="AA66" i="49"/>
  <c r="Z66" i="49"/>
  <c r="X66" i="49"/>
  <c r="W66" i="49"/>
  <c r="V66" i="49"/>
  <c r="J66" i="49"/>
  <c r="S66" i="49"/>
  <c r="F66" i="49"/>
  <c r="E66" i="49"/>
  <c r="C66" i="49"/>
  <c r="B66" i="49"/>
  <c r="AA65" i="49"/>
  <c r="Z65" i="49"/>
  <c r="X65" i="49"/>
  <c r="W65" i="49"/>
  <c r="V65" i="49"/>
  <c r="J65" i="49"/>
  <c r="S65" i="49"/>
  <c r="F65" i="49"/>
  <c r="E65" i="49"/>
  <c r="C65" i="49"/>
  <c r="B65" i="49"/>
  <c r="AA64" i="49"/>
  <c r="Z64" i="49"/>
  <c r="X64" i="49"/>
  <c r="W64" i="49"/>
  <c r="V64" i="49"/>
  <c r="J64" i="49"/>
  <c r="S64" i="49"/>
  <c r="F64" i="49"/>
  <c r="E64" i="49"/>
  <c r="C64" i="49"/>
  <c r="B64" i="49"/>
  <c r="AA63" i="49"/>
  <c r="Z63" i="49"/>
  <c r="X63" i="49"/>
  <c r="W63" i="49"/>
  <c r="V63" i="49"/>
  <c r="J63" i="49"/>
  <c r="S63" i="49"/>
  <c r="F63" i="49"/>
  <c r="E63" i="49"/>
  <c r="C63" i="49"/>
  <c r="B63" i="49"/>
  <c r="AA62" i="49"/>
  <c r="Z62" i="49"/>
  <c r="X62" i="49"/>
  <c r="W62" i="49"/>
  <c r="V62" i="49"/>
  <c r="J62" i="49"/>
  <c r="S62" i="49"/>
  <c r="F62" i="49"/>
  <c r="E62" i="49"/>
  <c r="C62" i="49"/>
  <c r="B62" i="49"/>
  <c r="AA61" i="49"/>
  <c r="Z61" i="49"/>
  <c r="X61" i="49"/>
  <c r="W61" i="49"/>
  <c r="V61" i="49"/>
  <c r="J61" i="49"/>
  <c r="S61" i="49"/>
  <c r="F61" i="49"/>
  <c r="E61" i="49"/>
  <c r="C61" i="49"/>
  <c r="B61" i="49"/>
  <c r="AA60" i="49"/>
  <c r="Z60" i="49"/>
  <c r="X60" i="49"/>
  <c r="W60" i="49"/>
  <c r="V60" i="49"/>
  <c r="J60" i="49"/>
  <c r="S60" i="49"/>
  <c r="F60" i="49"/>
  <c r="E60" i="49"/>
  <c r="C60" i="49"/>
  <c r="B60" i="49"/>
  <c r="AA59" i="49"/>
  <c r="Z59" i="49"/>
  <c r="X59" i="49"/>
  <c r="W59" i="49"/>
  <c r="V59" i="49"/>
  <c r="J59" i="49"/>
  <c r="S59" i="49"/>
  <c r="F59" i="49"/>
  <c r="E59" i="49"/>
  <c r="C59" i="49"/>
  <c r="B59" i="49"/>
  <c r="AA57" i="49"/>
  <c r="Z57" i="49"/>
  <c r="X57" i="49"/>
  <c r="W57" i="49"/>
  <c r="V57" i="49"/>
  <c r="J57" i="49"/>
  <c r="S57" i="49"/>
  <c r="F57" i="49"/>
  <c r="G57" i="49" s="1"/>
  <c r="E57" i="49"/>
  <c r="C57" i="49"/>
  <c r="B57" i="49"/>
  <c r="AA56" i="49"/>
  <c r="Z56" i="49"/>
  <c r="X56" i="49"/>
  <c r="W56" i="49"/>
  <c r="V56" i="49"/>
  <c r="J56" i="49"/>
  <c r="S56" i="49"/>
  <c r="F56" i="49"/>
  <c r="G56" i="49" s="1"/>
  <c r="E56" i="49"/>
  <c r="C56" i="49"/>
  <c r="B56" i="49"/>
  <c r="AA55" i="49"/>
  <c r="Z55" i="49"/>
  <c r="X55" i="49"/>
  <c r="W55" i="49"/>
  <c r="V55" i="49"/>
  <c r="J55" i="49"/>
  <c r="S55" i="49"/>
  <c r="F55" i="49"/>
  <c r="G55" i="49" s="1"/>
  <c r="E55" i="49"/>
  <c r="C55" i="49"/>
  <c r="B55" i="49"/>
  <c r="AA54" i="49"/>
  <c r="Z54" i="49"/>
  <c r="X54" i="49"/>
  <c r="W54" i="49"/>
  <c r="V54" i="49"/>
  <c r="J54" i="49"/>
  <c r="S54" i="49"/>
  <c r="F54" i="49"/>
  <c r="G54" i="49" s="1"/>
  <c r="E54" i="49"/>
  <c r="C54" i="49"/>
  <c r="B54" i="49"/>
  <c r="AA53" i="49"/>
  <c r="Z53" i="49"/>
  <c r="X53" i="49"/>
  <c r="W53" i="49"/>
  <c r="V53" i="49"/>
  <c r="J53" i="49"/>
  <c r="S53" i="49"/>
  <c r="F53" i="49"/>
  <c r="G53" i="49" s="1"/>
  <c r="E53" i="49"/>
  <c r="C53" i="49"/>
  <c r="B53" i="49"/>
  <c r="AA52" i="49"/>
  <c r="Z52" i="49"/>
  <c r="X52" i="49"/>
  <c r="W52" i="49"/>
  <c r="V52" i="49"/>
  <c r="J52" i="49"/>
  <c r="S52" i="49"/>
  <c r="F52" i="49"/>
  <c r="G52" i="49" s="1"/>
  <c r="E52" i="49"/>
  <c r="C52" i="49"/>
  <c r="B52" i="49"/>
  <c r="AA51" i="49"/>
  <c r="Z51" i="49"/>
  <c r="X51" i="49"/>
  <c r="W51" i="49"/>
  <c r="V51" i="49"/>
  <c r="J51" i="49"/>
  <c r="S51" i="49"/>
  <c r="F51" i="49"/>
  <c r="G51" i="49" s="1"/>
  <c r="E51" i="49"/>
  <c r="C51" i="49"/>
  <c r="B51" i="49"/>
  <c r="AA50" i="49"/>
  <c r="Z50" i="49"/>
  <c r="X50" i="49"/>
  <c r="W50" i="49"/>
  <c r="V50" i="49"/>
  <c r="J50" i="49"/>
  <c r="S50" i="49"/>
  <c r="F50" i="49"/>
  <c r="G50" i="49" s="1"/>
  <c r="E50" i="49"/>
  <c r="C50" i="49"/>
  <c r="B50" i="49"/>
  <c r="AA49" i="49"/>
  <c r="Z49" i="49"/>
  <c r="X49" i="49"/>
  <c r="W49" i="49"/>
  <c r="V49" i="49"/>
  <c r="J49" i="49"/>
  <c r="S49" i="49"/>
  <c r="F49" i="49"/>
  <c r="G49" i="49" s="1"/>
  <c r="E49" i="49"/>
  <c r="C49" i="49"/>
  <c r="B49" i="49"/>
  <c r="AA48" i="49"/>
  <c r="Z48" i="49"/>
  <c r="X48" i="49"/>
  <c r="W48" i="49"/>
  <c r="V48" i="49"/>
  <c r="J48" i="49"/>
  <c r="S48" i="49"/>
  <c r="F48" i="49"/>
  <c r="G48" i="49" s="1"/>
  <c r="E48" i="49"/>
  <c r="C48" i="49"/>
  <c r="B48" i="49"/>
  <c r="AA47" i="49"/>
  <c r="Z47" i="49"/>
  <c r="X47" i="49"/>
  <c r="W47" i="49"/>
  <c r="V47" i="49"/>
  <c r="J47" i="49"/>
  <c r="S47" i="49"/>
  <c r="F47" i="49"/>
  <c r="G47" i="49" s="1"/>
  <c r="E47" i="49"/>
  <c r="C47" i="49"/>
  <c r="B47" i="49"/>
  <c r="AA46" i="49"/>
  <c r="Z46" i="49"/>
  <c r="X46" i="49"/>
  <c r="W46" i="49"/>
  <c r="V46" i="49"/>
  <c r="J46" i="49"/>
  <c r="S46" i="49"/>
  <c r="F46" i="49"/>
  <c r="G46" i="49" s="1"/>
  <c r="E46" i="49"/>
  <c r="C46" i="49"/>
  <c r="B46" i="49"/>
  <c r="AA45" i="49"/>
  <c r="Z45" i="49"/>
  <c r="X45" i="49"/>
  <c r="W45" i="49"/>
  <c r="V45" i="49"/>
  <c r="J45" i="49"/>
  <c r="S45" i="49"/>
  <c r="F45" i="49"/>
  <c r="G45" i="49" s="1"/>
  <c r="E45" i="49"/>
  <c r="C45" i="49"/>
  <c r="B45" i="49"/>
  <c r="AA44" i="49"/>
  <c r="Z44" i="49"/>
  <c r="X44" i="49"/>
  <c r="W44" i="49"/>
  <c r="V44" i="49"/>
  <c r="J44" i="49"/>
  <c r="S44" i="49"/>
  <c r="F44" i="49"/>
  <c r="G44" i="49" s="1"/>
  <c r="E44" i="49"/>
  <c r="C44" i="49"/>
  <c r="B44" i="49"/>
  <c r="AA43" i="49"/>
  <c r="Z43" i="49"/>
  <c r="X43" i="49"/>
  <c r="W43" i="49"/>
  <c r="V43" i="49"/>
  <c r="J43" i="49"/>
  <c r="S43" i="49"/>
  <c r="F43" i="49"/>
  <c r="G43" i="49" s="1"/>
  <c r="E43" i="49"/>
  <c r="C43" i="49"/>
  <c r="B43" i="49"/>
  <c r="AA41" i="49"/>
  <c r="Z41" i="49"/>
  <c r="X41" i="49"/>
  <c r="W41" i="49"/>
  <c r="V41" i="49"/>
  <c r="J41" i="49"/>
  <c r="S41" i="49"/>
  <c r="F41" i="49"/>
  <c r="E41" i="49"/>
  <c r="C41" i="49"/>
  <c r="B41" i="49"/>
  <c r="AA40" i="49"/>
  <c r="Z40" i="49"/>
  <c r="X40" i="49"/>
  <c r="W40" i="49"/>
  <c r="V40" i="49"/>
  <c r="J40" i="49"/>
  <c r="S40" i="49"/>
  <c r="F40" i="49"/>
  <c r="E40" i="49"/>
  <c r="C40" i="49"/>
  <c r="B40" i="49"/>
  <c r="AA39" i="49"/>
  <c r="Z39" i="49"/>
  <c r="X39" i="49"/>
  <c r="W39" i="49"/>
  <c r="V39" i="49"/>
  <c r="J39" i="49"/>
  <c r="S39" i="49"/>
  <c r="F39" i="49"/>
  <c r="E39" i="49"/>
  <c r="C39" i="49"/>
  <c r="B39" i="49"/>
  <c r="AA38" i="49"/>
  <c r="Z38" i="49"/>
  <c r="X38" i="49"/>
  <c r="W38" i="49"/>
  <c r="V38" i="49"/>
  <c r="J38" i="49"/>
  <c r="S38" i="49"/>
  <c r="F38" i="49"/>
  <c r="E38" i="49"/>
  <c r="C38" i="49"/>
  <c r="B38" i="49"/>
  <c r="AA37" i="49"/>
  <c r="Z37" i="49"/>
  <c r="X37" i="49"/>
  <c r="W37" i="49"/>
  <c r="V37" i="49"/>
  <c r="J37" i="49"/>
  <c r="S37" i="49"/>
  <c r="F37" i="49"/>
  <c r="E37" i="49"/>
  <c r="C37" i="49"/>
  <c r="B37" i="49"/>
  <c r="AA36" i="49"/>
  <c r="Z36" i="49"/>
  <c r="X36" i="49"/>
  <c r="W36" i="49"/>
  <c r="V36" i="49"/>
  <c r="J36" i="49"/>
  <c r="S36" i="49"/>
  <c r="F36" i="49"/>
  <c r="E36" i="49"/>
  <c r="C36" i="49"/>
  <c r="B36" i="49"/>
  <c r="AA35" i="49"/>
  <c r="Z35" i="49"/>
  <c r="X35" i="49"/>
  <c r="W35" i="49"/>
  <c r="V35" i="49"/>
  <c r="J35" i="49"/>
  <c r="S35" i="49"/>
  <c r="F35" i="49"/>
  <c r="E35" i="49"/>
  <c r="C35" i="49"/>
  <c r="B35" i="49"/>
  <c r="AA34" i="49"/>
  <c r="Z34" i="49"/>
  <c r="X34" i="49"/>
  <c r="W34" i="49"/>
  <c r="V34" i="49"/>
  <c r="J34" i="49"/>
  <c r="S34" i="49"/>
  <c r="F34" i="49"/>
  <c r="E34" i="49"/>
  <c r="C34" i="49"/>
  <c r="B34" i="49"/>
  <c r="AA33" i="49"/>
  <c r="Z33" i="49"/>
  <c r="X33" i="49"/>
  <c r="W33" i="49"/>
  <c r="V33" i="49"/>
  <c r="J33" i="49"/>
  <c r="S33" i="49"/>
  <c r="F33" i="49"/>
  <c r="E33" i="49"/>
  <c r="C33" i="49"/>
  <c r="B33" i="49"/>
  <c r="AA32" i="49"/>
  <c r="Z32" i="49"/>
  <c r="X32" i="49"/>
  <c r="W32" i="49"/>
  <c r="V32" i="49"/>
  <c r="J32" i="49"/>
  <c r="S32" i="49"/>
  <c r="F32" i="49"/>
  <c r="E32" i="49"/>
  <c r="C32" i="49"/>
  <c r="B32" i="49"/>
  <c r="AA31" i="49"/>
  <c r="Z31" i="49"/>
  <c r="X31" i="49"/>
  <c r="W31" i="49"/>
  <c r="V31" i="49"/>
  <c r="J31" i="49"/>
  <c r="S31" i="49"/>
  <c r="F31" i="49"/>
  <c r="E31" i="49"/>
  <c r="C31" i="49"/>
  <c r="B31" i="49"/>
  <c r="AA30" i="49"/>
  <c r="Z30" i="49"/>
  <c r="X30" i="49"/>
  <c r="W30" i="49"/>
  <c r="V30" i="49"/>
  <c r="J30" i="49"/>
  <c r="M27" i="61" s="1"/>
  <c r="S30" i="49"/>
  <c r="F30" i="49"/>
  <c r="E30" i="49"/>
  <c r="C30" i="49"/>
  <c r="B30" i="49"/>
  <c r="AA29" i="49"/>
  <c r="Z29" i="49"/>
  <c r="X29" i="49"/>
  <c r="W29" i="49"/>
  <c r="V29" i="49"/>
  <c r="J29" i="49"/>
  <c r="S29" i="49"/>
  <c r="F29" i="49"/>
  <c r="E29" i="49"/>
  <c r="C29" i="49"/>
  <c r="B29" i="49"/>
  <c r="AA28" i="49"/>
  <c r="Z28" i="49"/>
  <c r="X28" i="49"/>
  <c r="W28" i="49"/>
  <c r="V28" i="49"/>
  <c r="J28" i="49"/>
  <c r="S28" i="49"/>
  <c r="F28" i="49"/>
  <c r="E28" i="49"/>
  <c r="C28" i="49"/>
  <c r="B28" i="49"/>
  <c r="AA27" i="49"/>
  <c r="Z27" i="49"/>
  <c r="X27" i="49"/>
  <c r="W27" i="49"/>
  <c r="V27" i="49"/>
  <c r="J27" i="49"/>
  <c r="S27" i="49"/>
  <c r="F27" i="49"/>
  <c r="E27" i="49"/>
  <c r="C27" i="49"/>
  <c r="B27" i="49"/>
  <c r="B12" i="49"/>
  <c r="C12" i="49"/>
  <c r="E12" i="49"/>
  <c r="F12" i="49"/>
  <c r="J12" i="49"/>
  <c r="V12" i="49"/>
  <c r="W12" i="49"/>
  <c r="X12" i="49"/>
  <c r="Z12" i="49"/>
  <c r="AA12" i="49"/>
  <c r="B13" i="49"/>
  <c r="C13" i="49"/>
  <c r="E13" i="49"/>
  <c r="F13" i="49"/>
  <c r="J13" i="49"/>
  <c r="M42" i="61" s="1"/>
  <c r="V13" i="49"/>
  <c r="W13" i="49"/>
  <c r="X13" i="49"/>
  <c r="Z13" i="49"/>
  <c r="AA13" i="49"/>
  <c r="B14" i="49"/>
  <c r="C14" i="49"/>
  <c r="E14" i="49"/>
  <c r="F14" i="49"/>
  <c r="J14" i="49"/>
  <c r="M57" i="61" s="1"/>
  <c r="V14" i="49"/>
  <c r="W14" i="49"/>
  <c r="X14" i="49"/>
  <c r="Z14" i="49"/>
  <c r="AA14" i="49"/>
  <c r="B15" i="49"/>
  <c r="C15" i="49"/>
  <c r="E15" i="49"/>
  <c r="F15" i="49"/>
  <c r="J15" i="49"/>
  <c r="M72" i="61" s="1"/>
  <c r="V15" i="49"/>
  <c r="W15" i="49"/>
  <c r="X15" i="49"/>
  <c r="Z15" i="49"/>
  <c r="AA15" i="49"/>
  <c r="B16" i="49"/>
  <c r="C16" i="49"/>
  <c r="E16" i="49"/>
  <c r="F16" i="49"/>
  <c r="J16" i="49"/>
  <c r="M87" i="61" s="1"/>
  <c r="V16" i="49"/>
  <c r="W16" i="49"/>
  <c r="X16" i="49"/>
  <c r="Z16" i="49"/>
  <c r="AA16" i="49"/>
  <c r="B17" i="49"/>
  <c r="C17" i="49"/>
  <c r="E17" i="49"/>
  <c r="F17" i="49"/>
  <c r="J17" i="49"/>
  <c r="M102" i="61" s="1"/>
  <c r="V17" i="49"/>
  <c r="W17" i="49"/>
  <c r="X17" i="49"/>
  <c r="Z17" i="49"/>
  <c r="AA17" i="49"/>
  <c r="B18" i="49"/>
  <c r="C18" i="49"/>
  <c r="E18" i="49"/>
  <c r="F18" i="49"/>
  <c r="J18" i="49"/>
  <c r="M120" i="61" s="1"/>
  <c r="V18" i="49"/>
  <c r="W18" i="49"/>
  <c r="X18" i="49"/>
  <c r="Z18" i="49"/>
  <c r="AA18" i="49"/>
  <c r="B19" i="49"/>
  <c r="C19" i="49"/>
  <c r="E19" i="49"/>
  <c r="F19" i="49"/>
  <c r="J19" i="49"/>
  <c r="M138" i="61" s="1"/>
  <c r="V19" i="49"/>
  <c r="W19" i="49"/>
  <c r="X19" i="49"/>
  <c r="Z19" i="49"/>
  <c r="AA19" i="49"/>
  <c r="B20" i="49"/>
  <c r="C20" i="49"/>
  <c r="E20" i="49"/>
  <c r="F20" i="49"/>
  <c r="J20" i="49"/>
  <c r="M156" i="61" s="1"/>
  <c r="V20" i="49"/>
  <c r="W20" i="49"/>
  <c r="X20" i="49"/>
  <c r="Z20" i="49"/>
  <c r="AA20" i="49"/>
  <c r="B21" i="49"/>
  <c r="C21" i="49"/>
  <c r="E21" i="49"/>
  <c r="F21" i="49"/>
  <c r="J21" i="49"/>
  <c r="M174" i="61" s="1"/>
  <c r="V21" i="49"/>
  <c r="W21" i="49"/>
  <c r="X21" i="49"/>
  <c r="Z21" i="49"/>
  <c r="AA21" i="49"/>
  <c r="B22" i="49"/>
  <c r="C22" i="49"/>
  <c r="E22" i="49"/>
  <c r="F22" i="49"/>
  <c r="J22" i="49"/>
  <c r="M192" i="61" s="1"/>
  <c r="V22" i="49"/>
  <c r="W22" i="49"/>
  <c r="X22" i="49"/>
  <c r="Z22" i="49"/>
  <c r="AA22" i="49"/>
  <c r="B23" i="49"/>
  <c r="C23" i="49"/>
  <c r="E23" i="49"/>
  <c r="F23" i="49"/>
  <c r="J23" i="49"/>
  <c r="M210" i="61" s="1"/>
  <c r="V23" i="49"/>
  <c r="W23" i="49"/>
  <c r="X23" i="49"/>
  <c r="Z23" i="49"/>
  <c r="AA23" i="49"/>
  <c r="B24" i="49"/>
  <c r="C24" i="49"/>
  <c r="E24" i="49"/>
  <c r="F24" i="49"/>
  <c r="J24" i="49"/>
  <c r="M228" i="61" s="1"/>
  <c r="V24" i="49"/>
  <c r="W24" i="49"/>
  <c r="X24" i="49"/>
  <c r="Z24" i="49"/>
  <c r="AA24" i="49"/>
  <c r="B25" i="49"/>
  <c r="C25" i="49"/>
  <c r="E25" i="49"/>
  <c r="F25" i="49"/>
  <c r="J25" i="49"/>
  <c r="M246" i="61" s="1"/>
  <c r="V25" i="49"/>
  <c r="W25" i="49"/>
  <c r="X25" i="49"/>
  <c r="Z25" i="49"/>
  <c r="AA25" i="49"/>
  <c r="AA11" i="49"/>
  <c r="Z11" i="49"/>
  <c r="X11" i="49"/>
  <c r="W11" i="49"/>
  <c r="V11" i="49"/>
  <c r="J11" i="49"/>
  <c r="F11" i="49"/>
  <c r="E11" i="49"/>
  <c r="C11" i="49"/>
  <c r="B11" i="49"/>
  <c r="B40" i="46"/>
  <c r="C40" i="46"/>
  <c r="D40" i="46" s="1"/>
  <c r="B41" i="46"/>
  <c r="C41" i="46"/>
  <c r="D41" i="46" s="1"/>
  <c r="B42" i="46"/>
  <c r="C42" i="46"/>
  <c r="D42" i="46" s="1"/>
  <c r="B43" i="46"/>
  <c r="C43" i="46"/>
  <c r="D43" i="46" s="1"/>
  <c r="B44" i="46"/>
  <c r="C44" i="46"/>
  <c r="D44" i="46" s="1"/>
  <c r="B45" i="46"/>
  <c r="C45" i="46"/>
  <c r="D45" i="46" s="1"/>
  <c r="B46" i="46"/>
  <c r="C46" i="46"/>
  <c r="D46" i="46" s="1"/>
  <c r="B47" i="46"/>
  <c r="C47" i="46"/>
  <c r="D47" i="46" s="1"/>
  <c r="B48" i="46"/>
  <c r="C48" i="46"/>
  <c r="D48" i="46" s="1"/>
  <c r="B49" i="46"/>
  <c r="C49" i="46"/>
  <c r="D49" i="46" s="1"/>
  <c r="B50" i="46"/>
  <c r="C50" i="46"/>
  <c r="D50" i="46" s="1"/>
  <c r="B51" i="46"/>
  <c r="C51" i="46"/>
  <c r="D51" i="46" s="1"/>
  <c r="B52" i="46"/>
  <c r="C52" i="46"/>
  <c r="D52" i="46" s="1"/>
  <c r="B53" i="46"/>
  <c r="C53" i="46"/>
  <c r="D53" i="46" s="1"/>
  <c r="B54" i="46"/>
  <c r="C54" i="46"/>
  <c r="D54" i="46" s="1"/>
  <c r="B55" i="46"/>
  <c r="C55" i="46"/>
  <c r="D55" i="46" s="1"/>
  <c r="B56" i="46"/>
  <c r="C56" i="46"/>
  <c r="D56" i="46" s="1"/>
  <c r="B57" i="46"/>
  <c r="C57" i="46"/>
  <c r="D57" i="46" s="1"/>
  <c r="B58" i="46"/>
  <c r="C58" i="46"/>
  <c r="D58" i="46" s="1"/>
  <c r="L267" i="60"/>
  <c r="L252" i="60"/>
  <c r="AC252" i="60" s="1"/>
  <c r="L221" i="60"/>
  <c r="L206" i="60"/>
  <c r="L191" i="60"/>
  <c r="L176" i="60"/>
  <c r="L161" i="60"/>
  <c r="AC151" i="48"/>
  <c r="AB151" i="48"/>
  <c r="AA151" i="48"/>
  <c r="Y151" i="48"/>
  <c r="W151" i="48"/>
  <c r="K151" i="48"/>
  <c r="F151" i="48"/>
  <c r="AG151" i="48" s="1"/>
  <c r="E151" i="48"/>
  <c r="C151" i="48"/>
  <c r="B151" i="48"/>
  <c r="AC150" i="48"/>
  <c r="AB150" i="48"/>
  <c r="AA150" i="48"/>
  <c r="Y150" i="48"/>
  <c r="W150" i="48"/>
  <c r="K150" i="48"/>
  <c r="F150" i="48"/>
  <c r="AG150" i="48" s="1"/>
  <c r="E150" i="48"/>
  <c r="C150" i="48"/>
  <c r="B150" i="48"/>
  <c r="AC149" i="48"/>
  <c r="AB149" i="48"/>
  <c r="AA149" i="48"/>
  <c r="Y149" i="48"/>
  <c r="W149" i="48"/>
  <c r="K149" i="48"/>
  <c r="F149" i="48"/>
  <c r="AG149" i="48" s="1"/>
  <c r="E149" i="48"/>
  <c r="C149" i="48"/>
  <c r="B149" i="48"/>
  <c r="AC148" i="48"/>
  <c r="AB148" i="48"/>
  <c r="AA148" i="48"/>
  <c r="Y148" i="48"/>
  <c r="W148" i="48"/>
  <c r="K148" i="48"/>
  <c r="F148" i="48"/>
  <c r="AG148" i="48" s="1"/>
  <c r="E148" i="48"/>
  <c r="C148" i="48"/>
  <c r="B148" i="48"/>
  <c r="AC147" i="48"/>
  <c r="AB147" i="48"/>
  <c r="AA147" i="48"/>
  <c r="Y147" i="48"/>
  <c r="W147" i="48"/>
  <c r="K147" i="48"/>
  <c r="F147" i="48"/>
  <c r="AG147" i="48" s="1"/>
  <c r="E147" i="48"/>
  <c r="C147" i="48"/>
  <c r="B147" i="48"/>
  <c r="AC146" i="48"/>
  <c r="AB146" i="48"/>
  <c r="AA146" i="48"/>
  <c r="Y146" i="48"/>
  <c r="W146" i="48"/>
  <c r="K146" i="48"/>
  <c r="F146" i="48"/>
  <c r="AG146" i="48" s="1"/>
  <c r="E146" i="48"/>
  <c r="C146" i="48"/>
  <c r="B146" i="48"/>
  <c r="AC145" i="48"/>
  <c r="AB145" i="48"/>
  <c r="AA145" i="48"/>
  <c r="Y145" i="48"/>
  <c r="W145" i="48"/>
  <c r="K145" i="48"/>
  <c r="F145" i="48"/>
  <c r="AG145" i="48" s="1"/>
  <c r="E145" i="48"/>
  <c r="C145" i="48"/>
  <c r="B145" i="48"/>
  <c r="AC144" i="48"/>
  <c r="AB144" i="48"/>
  <c r="AA144" i="48"/>
  <c r="Y144" i="48"/>
  <c r="W144" i="48"/>
  <c r="K144" i="48"/>
  <c r="L146" i="60" s="1"/>
  <c r="F144" i="48"/>
  <c r="AG144" i="48" s="1"/>
  <c r="E144" i="48"/>
  <c r="C144" i="48"/>
  <c r="B144" i="48"/>
  <c r="AC143" i="48"/>
  <c r="AB143" i="48"/>
  <c r="AA143" i="48"/>
  <c r="Y143" i="48"/>
  <c r="W143" i="48"/>
  <c r="K143" i="48"/>
  <c r="F143" i="48"/>
  <c r="AG143" i="48" s="1"/>
  <c r="E143" i="48"/>
  <c r="C143" i="48"/>
  <c r="B143" i="48"/>
  <c r="AC142" i="48"/>
  <c r="AB142" i="48"/>
  <c r="AA142" i="48"/>
  <c r="Y142" i="48"/>
  <c r="W142" i="48"/>
  <c r="K142" i="48"/>
  <c r="F142" i="48"/>
  <c r="AG142" i="48" s="1"/>
  <c r="E142" i="48"/>
  <c r="C142" i="48"/>
  <c r="B142" i="48"/>
  <c r="AC141" i="48"/>
  <c r="AB141" i="48"/>
  <c r="AA141" i="48"/>
  <c r="Y141" i="48"/>
  <c r="W141" i="48"/>
  <c r="K141" i="48"/>
  <c r="F141" i="48"/>
  <c r="AG141" i="48" s="1"/>
  <c r="E141" i="48"/>
  <c r="C141" i="48"/>
  <c r="B141" i="48"/>
  <c r="AC140" i="48"/>
  <c r="AB140" i="48"/>
  <c r="AA140" i="48"/>
  <c r="Y140" i="48"/>
  <c r="W140" i="48"/>
  <c r="K140" i="48"/>
  <c r="F140" i="48"/>
  <c r="AG140" i="48" s="1"/>
  <c r="E140" i="48"/>
  <c r="C140" i="48"/>
  <c r="B140" i="48"/>
  <c r="AC139" i="48"/>
  <c r="AB139" i="48"/>
  <c r="AA139" i="48"/>
  <c r="Y139" i="48"/>
  <c r="W139" i="48"/>
  <c r="K139" i="48"/>
  <c r="F139" i="48"/>
  <c r="AG139" i="48" s="1"/>
  <c r="E139" i="48"/>
  <c r="C139" i="48"/>
  <c r="B139" i="48"/>
  <c r="AC138" i="48"/>
  <c r="AB138" i="48"/>
  <c r="AA138" i="48"/>
  <c r="Y138" i="48"/>
  <c r="W138" i="48"/>
  <c r="K138" i="48"/>
  <c r="F138" i="48"/>
  <c r="AG138" i="48" s="1"/>
  <c r="E138" i="48"/>
  <c r="C138" i="48"/>
  <c r="B138" i="48"/>
  <c r="AC137" i="48"/>
  <c r="AB137" i="48"/>
  <c r="AA137" i="48"/>
  <c r="Y137" i="48"/>
  <c r="W137" i="48"/>
  <c r="K137" i="48"/>
  <c r="F137" i="48"/>
  <c r="AG137" i="48" s="1"/>
  <c r="E137" i="48"/>
  <c r="C137" i="48"/>
  <c r="B137" i="48"/>
  <c r="AC136" i="48"/>
  <c r="AB136" i="48"/>
  <c r="AA136" i="48"/>
  <c r="Y136" i="48"/>
  <c r="W136" i="48"/>
  <c r="K136" i="48"/>
  <c r="F136" i="48"/>
  <c r="AG136" i="48" s="1"/>
  <c r="E136" i="48"/>
  <c r="C136" i="48"/>
  <c r="B136" i="48"/>
  <c r="AC135" i="48"/>
  <c r="AB135" i="48"/>
  <c r="AA135" i="48"/>
  <c r="Y135" i="48"/>
  <c r="W135" i="48"/>
  <c r="K135" i="48"/>
  <c r="F135" i="48"/>
  <c r="AG135" i="48" s="1"/>
  <c r="E135" i="48"/>
  <c r="C135" i="48"/>
  <c r="B135" i="48"/>
  <c r="AC134" i="48"/>
  <c r="AB134" i="48"/>
  <c r="AA134" i="48"/>
  <c r="Y134" i="48"/>
  <c r="W134" i="48"/>
  <c r="K134" i="48"/>
  <c r="F134" i="48"/>
  <c r="AG134" i="48" s="1"/>
  <c r="E134" i="48"/>
  <c r="C134" i="48"/>
  <c r="B134" i="48"/>
  <c r="AC133" i="48"/>
  <c r="AB133" i="48"/>
  <c r="AA133" i="48"/>
  <c r="Y133" i="48"/>
  <c r="W133" i="48"/>
  <c r="K133" i="48"/>
  <c r="F133" i="48"/>
  <c r="AG133" i="48" s="1"/>
  <c r="E133" i="48"/>
  <c r="C133" i="48"/>
  <c r="B133" i="48"/>
  <c r="AC132" i="48"/>
  <c r="AB132" i="48"/>
  <c r="AA132" i="48"/>
  <c r="Y132" i="48"/>
  <c r="W132" i="48"/>
  <c r="K132" i="48"/>
  <c r="F132" i="48"/>
  <c r="AG132" i="48" s="1"/>
  <c r="E132" i="48"/>
  <c r="C132" i="48"/>
  <c r="B132" i="48"/>
  <c r="AC131" i="48"/>
  <c r="AB131" i="48"/>
  <c r="AA131" i="48"/>
  <c r="Y131" i="48"/>
  <c r="W131" i="48"/>
  <c r="K131" i="48"/>
  <c r="F131" i="48"/>
  <c r="AG131" i="48" s="1"/>
  <c r="E131" i="48"/>
  <c r="C131" i="48"/>
  <c r="B131" i="48"/>
  <c r="AC130" i="48"/>
  <c r="AB130" i="48"/>
  <c r="AA130" i="48"/>
  <c r="Y130" i="48"/>
  <c r="W130" i="48"/>
  <c r="K130" i="48"/>
  <c r="F130" i="48"/>
  <c r="AG130" i="48" s="1"/>
  <c r="E130" i="48"/>
  <c r="C130" i="48"/>
  <c r="B130" i="48"/>
  <c r="AC129" i="48"/>
  <c r="AB129" i="48"/>
  <c r="AA129" i="48"/>
  <c r="Y129" i="48"/>
  <c r="W129" i="48"/>
  <c r="K129" i="48"/>
  <c r="F129" i="48"/>
  <c r="AG129" i="48" s="1"/>
  <c r="E129" i="48"/>
  <c r="C129" i="48"/>
  <c r="B129" i="48"/>
  <c r="AC128" i="48"/>
  <c r="AB128" i="48"/>
  <c r="AA128" i="48"/>
  <c r="Y128" i="48"/>
  <c r="W128" i="48"/>
  <c r="K128" i="48"/>
  <c r="F128" i="48"/>
  <c r="AG128" i="48" s="1"/>
  <c r="E128" i="48"/>
  <c r="C128" i="48"/>
  <c r="B128" i="48"/>
  <c r="AC127" i="48"/>
  <c r="AB127" i="48"/>
  <c r="AA127" i="48"/>
  <c r="Y127" i="48"/>
  <c r="W127" i="48"/>
  <c r="K127" i="48"/>
  <c r="F127" i="48"/>
  <c r="AG127" i="48" s="1"/>
  <c r="E127" i="48"/>
  <c r="C127" i="48"/>
  <c r="B127" i="48"/>
  <c r="AC126" i="48"/>
  <c r="AB126" i="48"/>
  <c r="AA126" i="48"/>
  <c r="Y126" i="48"/>
  <c r="W126" i="48"/>
  <c r="K126" i="48"/>
  <c r="L131" i="60" s="1"/>
  <c r="F126" i="48"/>
  <c r="AG126" i="48" s="1"/>
  <c r="E126" i="48"/>
  <c r="C126" i="48"/>
  <c r="B126" i="48"/>
  <c r="AC125" i="48"/>
  <c r="AB125" i="48"/>
  <c r="AA125" i="48"/>
  <c r="Y125" i="48"/>
  <c r="W125" i="48"/>
  <c r="K125" i="48"/>
  <c r="F125" i="48"/>
  <c r="AG125" i="48" s="1"/>
  <c r="E125" i="48"/>
  <c r="C125" i="48"/>
  <c r="B125" i="48"/>
  <c r="AC124" i="48"/>
  <c r="AB124" i="48"/>
  <c r="AA124" i="48"/>
  <c r="Y124" i="48"/>
  <c r="W124" i="48"/>
  <c r="K124" i="48"/>
  <c r="F124" i="48"/>
  <c r="AG124" i="48" s="1"/>
  <c r="E124" i="48"/>
  <c r="C124" i="48"/>
  <c r="B124" i="48"/>
  <c r="AC123" i="48"/>
  <c r="AB123" i="48"/>
  <c r="AA123" i="48"/>
  <c r="Y123" i="48"/>
  <c r="W123" i="48"/>
  <c r="K123" i="48"/>
  <c r="F123" i="48"/>
  <c r="AG123" i="48" s="1"/>
  <c r="E123" i="48"/>
  <c r="C123" i="48"/>
  <c r="B123" i="48"/>
  <c r="AC122" i="48"/>
  <c r="AB122" i="48"/>
  <c r="AA122" i="48"/>
  <c r="Y122" i="48"/>
  <c r="W122" i="48"/>
  <c r="K122" i="48"/>
  <c r="F122" i="48"/>
  <c r="AG122" i="48" s="1"/>
  <c r="E122" i="48"/>
  <c r="C122" i="48"/>
  <c r="B122" i="48"/>
  <c r="AC121" i="48"/>
  <c r="AB121" i="48"/>
  <c r="AA121" i="48"/>
  <c r="Y121" i="48"/>
  <c r="W121" i="48"/>
  <c r="K121" i="48"/>
  <c r="F121" i="48"/>
  <c r="AG121" i="48" s="1"/>
  <c r="E121" i="48"/>
  <c r="C121" i="48"/>
  <c r="B121" i="48"/>
  <c r="AC120" i="48"/>
  <c r="AB120" i="48"/>
  <c r="AA120" i="48"/>
  <c r="Y120" i="48"/>
  <c r="W120" i="48"/>
  <c r="K120" i="48"/>
  <c r="F120" i="48"/>
  <c r="AG120" i="48" s="1"/>
  <c r="E120" i="48"/>
  <c r="C120" i="48"/>
  <c r="B120" i="48"/>
  <c r="AC119" i="48"/>
  <c r="AB119" i="48"/>
  <c r="AA119" i="48"/>
  <c r="Y119" i="48"/>
  <c r="W119" i="48"/>
  <c r="K119" i="48"/>
  <c r="F119" i="48"/>
  <c r="AG119" i="48" s="1"/>
  <c r="E119" i="48"/>
  <c r="C119" i="48"/>
  <c r="B119" i="48"/>
  <c r="AC118" i="48"/>
  <c r="AB118" i="48"/>
  <c r="AA118" i="48"/>
  <c r="Y118" i="48"/>
  <c r="W118" i="48"/>
  <c r="K118" i="48"/>
  <c r="F118" i="48"/>
  <c r="AG118" i="48" s="1"/>
  <c r="E118" i="48"/>
  <c r="C118" i="48"/>
  <c r="B118" i="48"/>
  <c r="AC117" i="48"/>
  <c r="AB117" i="48"/>
  <c r="AA117" i="48"/>
  <c r="Y117" i="48"/>
  <c r="W117" i="48"/>
  <c r="K117" i="48"/>
  <c r="F117" i="48"/>
  <c r="AG117" i="48" s="1"/>
  <c r="E117" i="48"/>
  <c r="C117" i="48"/>
  <c r="B117" i="48"/>
  <c r="AC116" i="48"/>
  <c r="AB116" i="48"/>
  <c r="AA116" i="48"/>
  <c r="Y116" i="48"/>
  <c r="W116" i="48"/>
  <c r="K116" i="48"/>
  <c r="F116" i="48"/>
  <c r="AG116" i="48" s="1"/>
  <c r="E116" i="48"/>
  <c r="C116" i="48"/>
  <c r="B116" i="48"/>
  <c r="AC115" i="48"/>
  <c r="AB115" i="48"/>
  <c r="AA115" i="48"/>
  <c r="Y115" i="48"/>
  <c r="W115" i="48"/>
  <c r="K115" i="48"/>
  <c r="F115" i="48"/>
  <c r="AG115" i="48" s="1"/>
  <c r="E115" i="48"/>
  <c r="C115" i="48"/>
  <c r="B115" i="48"/>
  <c r="AC114" i="48"/>
  <c r="AB114" i="48"/>
  <c r="AA114" i="48"/>
  <c r="Y114" i="48"/>
  <c r="W114" i="48"/>
  <c r="K114" i="48"/>
  <c r="F114" i="48"/>
  <c r="AG114" i="48" s="1"/>
  <c r="E114" i="48"/>
  <c r="C114" i="48"/>
  <c r="B114" i="48"/>
  <c r="AC113" i="48"/>
  <c r="AB113" i="48"/>
  <c r="AA113" i="48"/>
  <c r="Y113" i="48"/>
  <c r="W113" i="48"/>
  <c r="K113" i="48"/>
  <c r="F113" i="48"/>
  <c r="AG113" i="48" s="1"/>
  <c r="E113" i="48"/>
  <c r="C113" i="48"/>
  <c r="B113" i="48"/>
  <c r="AC112" i="48"/>
  <c r="AB112" i="48"/>
  <c r="AA112" i="48"/>
  <c r="Y112" i="48"/>
  <c r="W112" i="48"/>
  <c r="K112" i="48"/>
  <c r="F112" i="48"/>
  <c r="AG112" i="48" s="1"/>
  <c r="E112" i="48"/>
  <c r="C112" i="48"/>
  <c r="B112" i="48"/>
  <c r="AC111" i="48"/>
  <c r="AB111" i="48"/>
  <c r="AA111" i="48"/>
  <c r="Y111" i="48"/>
  <c r="W111" i="48"/>
  <c r="K111" i="48"/>
  <c r="F111" i="48"/>
  <c r="AG111" i="48" s="1"/>
  <c r="E111" i="48"/>
  <c r="C111" i="48"/>
  <c r="B111" i="48"/>
  <c r="AC110" i="48"/>
  <c r="AB110" i="48"/>
  <c r="AA110" i="48"/>
  <c r="Y110" i="48"/>
  <c r="W110" i="48"/>
  <c r="K110" i="48"/>
  <c r="F110" i="48"/>
  <c r="AG110" i="48" s="1"/>
  <c r="E110" i="48"/>
  <c r="C110" i="48"/>
  <c r="B110" i="48"/>
  <c r="AC109" i="48"/>
  <c r="AB109" i="48"/>
  <c r="AA109" i="48"/>
  <c r="Y109" i="48"/>
  <c r="W109" i="48"/>
  <c r="K109" i="48"/>
  <c r="F109" i="48"/>
  <c r="AG109" i="48" s="1"/>
  <c r="E109" i="48"/>
  <c r="C109" i="48"/>
  <c r="B109" i="48"/>
  <c r="AC108" i="48"/>
  <c r="AB108" i="48"/>
  <c r="AA108" i="48"/>
  <c r="Y108" i="48"/>
  <c r="W108" i="48"/>
  <c r="K108" i="48"/>
  <c r="L116" i="60" s="1"/>
  <c r="F108" i="48"/>
  <c r="AG108" i="48" s="1"/>
  <c r="E108" i="48"/>
  <c r="C108" i="48"/>
  <c r="B108" i="48"/>
  <c r="AC107" i="48"/>
  <c r="AB107" i="48"/>
  <c r="AA107" i="48"/>
  <c r="Y107" i="48"/>
  <c r="W107" i="48"/>
  <c r="K107" i="48"/>
  <c r="F107" i="48"/>
  <c r="AG107" i="48" s="1"/>
  <c r="E107" i="48"/>
  <c r="C107" i="48"/>
  <c r="B107" i="48"/>
  <c r="AC106" i="48"/>
  <c r="AB106" i="48"/>
  <c r="AA106" i="48"/>
  <c r="Y106" i="48"/>
  <c r="W106" i="48"/>
  <c r="K106" i="48"/>
  <c r="F106" i="48"/>
  <c r="AG106" i="48" s="1"/>
  <c r="E106" i="48"/>
  <c r="C106" i="48"/>
  <c r="B106" i="48"/>
  <c r="AC105" i="48"/>
  <c r="AB105" i="48"/>
  <c r="AA105" i="48"/>
  <c r="Y105" i="48"/>
  <c r="W105" i="48"/>
  <c r="K105" i="48"/>
  <c r="F105" i="48"/>
  <c r="AG105" i="48" s="1"/>
  <c r="E105" i="48"/>
  <c r="C105" i="48"/>
  <c r="B105" i="48"/>
  <c r="AC104" i="48"/>
  <c r="AB104" i="48"/>
  <c r="AA104" i="48"/>
  <c r="Y104" i="48"/>
  <c r="W104" i="48"/>
  <c r="K104" i="48"/>
  <c r="F104" i="48"/>
  <c r="AG104" i="48" s="1"/>
  <c r="E104" i="48"/>
  <c r="C104" i="48"/>
  <c r="B104" i="48"/>
  <c r="AC103" i="48"/>
  <c r="AB103" i="48"/>
  <c r="AA103" i="48"/>
  <c r="Y103" i="48"/>
  <c r="W103" i="48"/>
  <c r="K103" i="48"/>
  <c r="F103" i="48"/>
  <c r="AG103" i="48" s="1"/>
  <c r="E103" i="48"/>
  <c r="C103" i="48"/>
  <c r="B103" i="48"/>
  <c r="AC102" i="48"/>
  <c r="AB102" i="48"/>
  <c r="AA102" i="48"/>
  <c r="Y102" i="48"/>
  <c r="W102" i="48"/>
  <c r="K102" i="48"/>
  <c r="F102" i="48"/>
  <c r="AG102" i="48" s="1"/>
  <c r="E102" i="48"/>
  <c r="C102" i="48"/>
  <c r="B102" i="48"/>
  <c r="AC101" i="48"/>
  <c r="AB101" i="48"/>
  <c r="AA101" i="48"/>
  <c r="Y101" i="48"/>
  <c r="W101" i="48"/>
  <c r="K101" i="48"/>
  <c r="F101" i="48"/>
  <c r="AG101" i="48" s="1"/>
  <c r="E101" i="48"/>
  <c r="C101" i="48"/>
  <c r="B101" i="48"/>
  <c r="AC100" i="48"/>
  <c r="AB100" i="48"/>
  <c r="AA100" i="48"/>
  <c r="Y100" i="48"/>
  <c r="W100" i="48"/>
  <c r="K100" i="48"/>
  <c r="F100" i="48"/>
  <c r="AG100" i="48" s="1"/>
  <c r="E100" i="48"/>
  <c r="C100" i="48"/>
  <c r="B100" i="48"/>
  <c r="AC99" i="48"/>
  <c r="AB99" i="48"/>
  <c r="AA99" i="48"/>
  <c r="Y99" i="48"/>
  <c r="W99" i="48"/>
  <c r="K99" i="48"/>
  <c r="F99" i="48"/>
  <c r="AG99" i="48" s="1"/>
  <c r="E99" i="48"/>
  <c r="C99" i="48"/>
  <c r="B99" i="48"/>
  <c r="AC98" i="48"/>
  <c r="AB98" i="48"/>
  <c r="AA98" i="48"/>
  <c r="Y98" i="48"/>
  <c r="W98" i="48"/>
  <c r="K98" i="48"/>
  <c r="F98" i="48"/>
  <c r="AG98" i="48" s="1"/>
  <c r="E98" i="48"/>
  <c r="C98" i="48"/>
  <c r="B98" i="48"/>
  <c r="AC97" i="48"/>
  <c r="AB97" i="48"/>
  <c r="AA97" i="48"/>
  <c r="Y97" i="48"/>
  <c r="W97" i="48"/>
  <c r="K97" i="48"/>
  <c r="F97" i="48"/>
  <c r="AG97" i="48" s="1"/>
  <c r="E97" i="48"/>
  <c r="C97" i="48"/>
  <c r="B97" i="48"/>
  <c r="AC96" i="48"/>
  <c r="AB96" i="48"/>
  <c r="AA96" i="48"/>
  <c r="Y96" i="48"/>
  <c r="W96" i="48"/>
  <c r="K96" i="48"/>
  <c r="F96" i="48"/>
  <c r="AG96" i="48" s="1"/>
  <c r="E96" i="48"/>
  <c r="C96" i="48"/>
  <c r="B96" i="48"/>
  <c r="AC95" i="48"/>
  <c r="AB95" i="48"/>
  <c r="AA95" i="48"/>
  <c r="Y95" i="48"/>
  <c r="W95" i="48"/>
  <c r="K95" i="48"/>
  <c r="F95" i="48"/>
  <c r="AG95" i="48" s="1"/>
  <c r="E95" i="48"/>
  <c r="C95" i="48"/>
  <c r="B95" i="48"/>
  <c r="AC94" i="48"/>
  <c r="AB94" i="48"/>
  <c r="AA94" i="48"/>
  <c r="Y94" i="48"/>
  <c r="W94" i="48"/>
  <c r="K94" i="48"/>
  <c r="F94" i="48"/>
  <c r="AG94" i="48" s="1"/>
  <c r="E94" i="48"/>
  <c r="C94" i="48"/>
  <c r="B94" i="48"/>
  <c r="AC93" i="48"/>
  <c r="AB93" i="48"/>
  <c r="AA93" i="48"/>
  <c r="Y93" i="48"/>
  <c r="W93" i="48"/>
  <c r="K93" i="48"/>
  <c r="F93" i="48"/>
  <c r="AG93" i="48" s="1"/>
  <c r="E93" i="48"/>
  <c r="C93" i="48"/>
  <c r="B93" i="48"/>
  <c r="AC92" i="48"/>
  <c r="AB92" i="48"/>
  <c r="AA92" i="48"/>
  <c r="Y92" i="48"/>
  <c r="W92" i="48"/>
  <c r="K92" i="48"/>
  <c r="F92" i="48"/>
  <c r="AG92" i="48" s="1"/>
  <c r="E92" i="48"/>
  <c r="C92" i="48"/>
  <c r="B92" i="48"/>
  <c r="AC91" i="48"/>
  <c r="AB91" i="48"/>
  <c r="AA91" i="48"/>
  <c r="Y91" i="48"/>
  <c r="W91" i="48"/>
  <c r="K91" i="48"/>
  <c r="F91" i="48"/>
  <c r="AG91" i="48" s="1"/>
  <c r="E91" i="48"/>
  <c r="C91" i="48"/>
  <c r="B91" i="48"/>
  <c r="AC90" i="48"/>
  <c r="AB90" i="48"/>
  <c r="AA90" i="48"/>
  <c r="Y90" i="48"/>
  <c r="W90" i="48"/>
  <c r="K90" i="48"/>
  <c r="F90" i="48"/>
  <c r="AG90" i="48" s="1"/>
  <c r="E90" i="48"/>
  <c r="C90" i="48"/>
  <c r="B90" i="48"/>
  <c r="AC89" i="48"/>
  <c r="AB89" i="48"/>
  <c r="AA89" i="48"/>
  <c r="Y89" i="48"/>
  <c r="W89" i="48"/>
  <c r="K89" i="48"/>
  <c r="F89" i="48"/>
  <c r="AG89" i="48" s="1"/>
  <c r="E89" i="48"/>
  <c r="C89" i="48"/>
  <c r="B89" i="48"/>
  <c r="AC88" i="48"/>
  <c r="AB88" i="48"/>
  <c r="AA88" i="48"/>
  <c r="Y88" i="48"/>
  <c r="W88" i="48"/>
  <c r="K88" i="48"/>
  <c r="F88" i="48"/>
  <c r="AG88" i="48" s="1"/>
  <c r="E88" i="48"/>
  <c r="C88" i="48"/>
  <c r="B88" i="48"/>
  <c r="AC87" i="48"/>
  <c r="AB87" i="48"/>
  <c r="AA87" i="48"/>
  <c r="Y87" i="48"/>
  <c r="W87" i="48"/>
  <c r="K87" i="48"/>
  <c r="F87" i="48"/>
  <c r="AG87" i="48" s="1"/>
  <c r="E87" i="48"/>
  <c r="C87" i="48"/>
  <c r="B87" i="48"/>
  <c r="AC86" i="48"/>
  <c r="AB86" i="48"/>
  <c r="AA86" i="48"/>
  <c r="Y86" i="48"/>
  <c r="W86" i="48"/>
  <c r="K86" i="48"/>
  <c r="F86" i="48"/>
  <c r="AG86" i="48" s="1"/>
  <c r="E86" i="48"/>
  <c r="C86" i="48"/>
  <c r="B86" i="48"/>
  <c r="AC85" i="48"/>
  <c r="AB85" i="48"/>
  <c r="AA85" i="48"/>
  <c r="Y85" i="48"/>
  <c r="W85" i="48"/>
  <c r="K85" i="48"/>
  <c r="F85" i="48"/>
  <c r="AG85" i="48" s="1"/>
  <c r="E85" i="48"/>
  <c r="C85" i="48"/>
  <c r="B85" i="48"/>
  <c r="AC84" i="48"/>
  <c r="AB84" i="48"/>
  <c r="AA84" i="48"/>
  <c r="Y84" i="48"/>
  <c r="W84" i="48"/>
  <c r="K84" i="48"/>
  <c r="F84" i="48"/>
  <c r="AG84" i="48" s="1"/>
  <c r="E84" i="48"/>
  <c r="C84" i="48"/>
  <c r="B84" i="48"/>
  <c r="AC83" i="48"/>
  <c r="AB83" i="48"/>
  <c r="AA83" i="48"/>
  <c r="Y83" i="48"/>
  <c r="W83" i="48"/>
  <c r="K83" i="48"/>
  <c r="F83" i="48"/>
  <c r="AG83" i="48" s="1"/>
  <c r="E83" i="48"/>
  <c r="C83" i="48"/>
  <c r="B83" i="48"/>
  <c r="AC82" i="48"/>
  <c r="AB82" i="48"/>
  <c r="AA82" i="48"/>
  <c r="Y82" i="48"/>
  <c r="W82" i="48"/>
  <c r="K82" i="48"/>
  <c r="F82" i="48"/>
  <c r="AG82" i="48" s="1"/>
  <c r="E82" i="48"/>
  <c r="C82" i="48"/>
  <c r="B82" i="48"/>
  <c r="AC81" i="48"/>
  <c r="AB81" i="48"/>
  <c r="AA81" i="48"/>
  <c r="Y81" i="48"/>
  <c r="W81" i="48"/>
  <c r="K81" i="48"/>
  <c r="F81" i="48"/>
  <c r="AG81" i="48" s="1"/>
  <c r="E81" i="48"/>
  <c r="C81" i="48"/>
  <c r="B81" i="48"/>
  <c r="AC80" i="48"/>
  <c r="AB80" i="48"/>
  <c r="AA80" i="48"/>
  <c r="Y80" i="48"/>
  <c r="W80" i="48"/>
  <c r="K80" i="48"/>
  <c r="F80" i="48"/>
  <c r="AG80" i="48" s="1"/>
  <c r="E80" i="48"/>
  <c r="C80" i="48"/>
  <c r="B80" i="48"/>
  <c r="AC79" i="48"/>
  <c r="AB79" i="48"/>
  <c r="AA79" i="48"/>
  <c r="Y79" i="48"/>
  <c r="W79" i="48"/>
  <c r="K79" i="48"/>
  <c r="F79" i="48"/>
  <c r="AG79" i="48" s="1"/>
  <c r="E79" i="48"/>
  <c r="C79" i="48"/>
  <c r="B79" i="48"/>
  <c r="AC78" i="48"/>
  <c r="AB78" i="48"/>
  <c r="AA78" i="48"/>
  <c r="Y78" i="48"/>
  <c r="W78" i="48"/>
  <c r="K78" i="48"/>
  <c r="F78" i="48"/>
  <c r="AG78" i="48" s="1"/>
  <c r="E78" i="48"/>
  <c r="C78" i="48"/>
  <c r="B78" i="48"/>
  <c r="AC77" i="48"/>
  <c r="AB77" i="48"/>
  <c r="AA77" i="48"/>
  <c r="Y77" i="48"/>
  <c r="W77" i="48"/>
  <c r="K77" i="48"/>
  <c r="F77" i="48"/>
  <c r="AG77" i="48" s="1"/>
  <c r="E77" i="48"/>
  <c r="C77" i="48"/>
  <c r="B77" i="48"/>
  <c r="AC76" i="48"/>
  <c r="AB76" i="48"/>
  <c r="AA76" i="48"/>
  <c r="Y76" i="48"/>
  <c r="W76" i="48"/>
  <c r="K76" i="48"/>
  <c r="F76" i="48"/>
  <c r="AG76" i="48" s="1"/>
  <c r="E76" i="48"/>
  <c r="C76" i="48"/>
  <c r="B76" i="48"/>
  <c r="AC75" i="48"/>
  <c r="AB75" i="48"/>
  <c r="AA75" i="48"/>
  <c r="Y75" i="48"/>
  <c r="W75" i="48"/>
  <c r="K75" i="48"/>
  <c r="F75" i="48"/>
  <c r="AG75" i="48" s="1"/>
  <c r="E75" i="48"/>
  <c r="C75" i="48"/>
  <c r="B75" i="48"/>
  <c r="AC74" i="48"/>
  <c r="AB74" i="48"/>
  <c r="AA74" i="48"/>
  <c r="Y74" i="48"/>
  <c r="W74" i="48"/>
  <c r="K74" i="48"/>
  <c r="F74" i="48"/>
  <c r="AG74" i="48" s="1"/>
  <c r="E74" i="48"/>
  <c r="C74" i="48"/>
  <c r="B74" i="48"/>
  <c r="AC73" i="48"/>
  <c r="AB73" i="48"/>
  <c r="AA73" i="48"/>
  <c r="Y73" i="48"/>
  <c r="W73" i="48"/>
  <c r="K73" i="48"/>
  <c r="F73" i="48"/>
  <c r="AG73" i="48" s="1"/>
  <c r="E73" i="48"/>
  <c r="C73" i="48"/>
  <c r="B73" i="48"/>
  <c r="AC72" i="48"/>
  <c r="AB72" i="48"/>
  <c r="AA72" i="48"/>
  <c r="Y72" i="48"/>
  <c r="W72" i="48"/>
  <c r="K72" i="48"/>
  <c r="F72" i="48"/>
  <c r="AG72" i="48" s="1"/>
  <c r="E72" i="48"/>
  <c r="C72" i="48"/>
  <c r="B72" i="48"/>
  <c r="AC71" i="48"/>
  <c r="AB71" i="48"/>
  <c r="AA71" i="48"/>
  <c r="Y71" i="48"/>
  <c r="W71" i="48"/>
  <c r="K71" i="48"/>
  <c r="F71" i="48"/>
  <c r="AG71" i="48" s="1"/>
  <c r="E71" i="48"/>
  <c r="C71" i="48"/>
  <c r="B71" i="48"/>
  <c r="AC70" i="48"/>
  <c r="AB70" i="48"/>
  <c r="AA70" i="48"/>
  <c r="Y70" i="48"/>
  <c r="W70" i="48"/>
  <c r="K70" i="48"/>
  <c r="F70" i="48"/>
  <c r="AG70" i="48" s="1"/>
  <c r="E70" i="48"/>
  <c r="C70" i="48"/>
  <c r="B70" i="48"/>
  <c r="AC69" i="48"/>
  <c r="AB69" i="48"/>
  <c r="AA69" i="48"/>
  <c r="Y69" i="48"/>
  <c r="W69" i="48"/>
  <c r="K69" i="48"/>
  <c r="F69" i="48"/>
  <c r="AG69" i="48" s="1"/>
  <c r="E69" i="48"/>
  <c r="C69" i="48"/>
  <c r="B69" i="48"/>
  <c r="AC68" i="48"/>
  <c r="AB68" i="48"/>
  <c r="AA68" i="48"/>
  <c r="Y68" i="48"/>
  <c r="W68" i="48"/>
  <c r="K68" i="48"/>
  <c r="F68" i="48"/>
  <c r="AG68" i="48" s="1"/>
  <c r="E68" i="48"/>
  <c r="C68" i="48"/>
  <c r="B68" i="48"/>
  <c r="AC67" i="48"/>
  <c r="AB67" i="48"/>
  <c r="AA67" i="48"/>
  <c r="Y67" i="48"/>
  <c r="W67" i="48"/>
  <c r="K67" i="48"/>
  <c r="F67" i="48"/>
  <c r="AG67" i="48" s="1"/>
  <c r="E67" i="48"/>
  <c r="C67" i="48"/>
  <c r="B67" i="48"/>
  <c r="AC66" i="48"/>
  <c r="AB66" i="48"/>
  <c r="AA66" i="48"/>
  <c r="Y66" i="48"/>
  <c r="W66" i="48"/>
  <c r="K66" i="48"/>
  <c r="F66" i="48"/>
  <c r="AG66" i="48" s="1"/>
  <c r="E66" i="48"/>
  <c r="C66" i="48"/>
  <c r="B66" i="48"/>
  <c r="AC65" i="48"/>
  <c r="AB65" i="48"/>
  <c r="AA65" i="48"/>
  <c r="Y65" i="48"/>
  <c r="W65" i="48"/>
  <c r="K65" i="48"/>
  <c r="F65" i="48"/>
  <c r="AG65" i="48" s="1"/>
  <c r="E65" i="48"/>
  <c r="C65" i="48"/>
  <c r="B65" i="48"/>
  <c r="AC64" i="48"/>
  <c r="AB64" i="48"/>
  <c r="AA64" i="48"/>
  <c r="Y64" i="48"/>
  <c r="W64" i="48"/>
  <c r="K64" i="48"/>
  <c r="F64" i="48"/>
  <c r="AG64" i="48" s="1"/>
  <c r="E64" i="48"/>
  <c r="C64" i="48"/>
  <c r="B64" i="48"/>
  <c r="AC63" i="48"/>
  <c r="AB63" i="48"/>
  <c r="AA63" i="48"/>
  <c r="Y63" i="48"/>
  <c r="W63" i="48"/>
  <c r="K63" i="48"/>
  <c r="F63" i="48"/>
  <c r="AG63" i="48" s="1"/>
  <c r="E63" i="48"/>
  <c r="C63" i="48"/>
  <c r="B63" i="48"/>
  <c r="AC62" i="48"/>
  <c r="AB62" i="48"/>
  <c r="AA62" i="48"/>
  <c r="Y62" i="48"/>
  <c r="W62" i="48"/>
  <c r="X44" i="48" s="1"/>
  <c r="K62" i="48"/>
  <c r="L44" i="48" s="1"/>
  <c r="F62" i="48"/>
  <c r="AG62" i="48" s="1"/>
  <c r="E62" i="48"/>
  <c r="C62" i="48"/>
  <c r="B62" i="48"/>
  <c r="AC60" i="48"/>
  <c r="AB60" i="48"/>
  <c r="AA60" i="48"/>
  <c r="Y60" i="48"/>
  <c r="W60" i="48"/>
  <c r="X42" i="48" s="1"/>
  <c r="K60" i="48"/>
  <c r="L42" i="48" s="1"/>
  <c r="F60" i="48"/>
  <c r="AG60" i="48" s="1"/>
  <c r="E60" i="48"/>
  <c r="C60" i="48"/>
  <c r="D60" i="48" s="1"/>
  <c r="D76" i="48" s="1"/>
  <c r="B60" i="48"/>
  <c r="AC59" i="48"/>
  <c r="AB59" i="48"/>
  <c r="AA59" i="48"/>
  <c r="Y59" i="48"/>
  <c r="W59" i="48"/>
  <c r="K59" i="48"/>
  <c r="F59" i="48"/>
  <c r="AG59" i="48" s="1"/>
  <c r="E59" i="48"/>
  <c r="C59" i="48"/>
  <c r="D59" i="48" s="1"/>
  <c r="D75" i="48" s="1"/>
  <c r="B59" i="48"/>
  <c r="AC58" i="48"/>
  <c r="AB58" i="48"/>
  <c r="AA58" i="48"/>
  <c r="Y58" i="48"/>
  <c r="W58" i="48"/>
  <c r="K58" i="48"/>
  <c r="F58" i="48"/>
  <c r="AG58" i="48" s="1"/>
  <c r="E58" i="48"/>
  <c r="C58" i="48"/>
  <c r="D58" i="48" s="1"/>
  <c r="D74" i="48" s="1"/>
  <c r="B58" i="48"/>
  <c r="AC57" i="48"/>
  <c r="AB57" i="48"/>
  <c r="AA57" i="48"/>
  <c r="Y57" i="48"/>
  <c r="W57" i="48"/>
  <c r="K57" i="48"/>
  <c r="F57" i="48"/>
  <c r="AG57" i="48" s="1"/>
  <c r="E57" i="48"/>
  <c r="C57" i="48"/>
  <c r="D57" i="48" s="1"/>
  <c r="D73" i="48" s="1"/>
  <c r="B57" i="48"/>
  <c r="AC56" i="48"/>
  <c r="AB56" i="48"/>
  <c r="AA56" i="48"/>
  <c r="Y56" i="48"/>
  <c r="W56" i="48"/>
  <c r="K56" i="48"/>
  <c r="F56" i="48"/>
  <c r="AG56" i="48" s="1"/>
  <c r="E56" i="48"/>
  <c r="C56" i="48"/>
  <c r="D56" i="48" s="1"/>
  <c r="D72" i="48" s="1"/>
  <c r="B56" i="48"/>
  <c r="AC55" i="48"/>
  <c r="AB55" i="48"/>
  <c r="AA55" i="48"/>
  <c r="Y55" i="48"/>
  <c r="W55" i="48"/>
  <c r="K55" i="48"/>
  <c r="F55" i="48"/>
  <c r="AG55" i="48" s="1"/>
  <c r="E55" i="48"/>
  <c r="C55" i="48"/>
  <c r="D55" i="48" s="1"/>
  <c r="D71" i="48" s="1"/>
  <c r="B55" i="48"/>
  <c r="AC54" i="48"/>
  <c r="AB54" i="48"/>
  <c r="AA54" i="48"/>
  <c r="Y54" i="48"/>
  <c r="W54" i="48"/>
  <c r="K54" i="48"/>
  <c r="F54" i="48"/>
  <c r="AG54" i="48" s="1"/>
  <c r="E54" i="48"/>
  <c r="C54" i="48"/>
  <c r="D54" i="48" s="1"/>
  <c r="D70" i="48" s="1"/>
  <c r="B54" i="48"/>
  <c r="AC53" i="48"/>
  <c r="AB53" i="48"/>
  <c r="AA53" i="48"/>
  <c r="Y53" i="48"/>
  <c r="W53" i="48"/>
  <c r="K53" i="48"/>
  <c r="L71" i="60" s="1"/>
  <c r="F53" i="48"/>
  <c r="AG53" i="48" s="1"/>
  <c r="E53" i="48"/>
  <c r="C53" i="48"/>
  <c r="D53" i="48" s="1"/>
  <c r="D69" i="48" s="1"/>
  <c r="B53" i="48"/>
  <c r="AC52" i="48"/>
  <c r="AB52" i="48"/>
  <c r="AA52" i="48"/>
  <c r="Y52" i="48"/>
  <c r="W52" i="48"/>
  <c r="K52" i="48"/>
  <c r="F52" i="48"/>
  <c r="AG52" i="48" s="1"/>
  <c r="E52" i="48"/>
  <c r="C52" i="48"/>
  <c r="D52" i="48" s="1"/>
  <c r="D68" i="48" s="1"/>
  <c r="B52" i="48"/>
  <c r="AC51" i="48"/>
  <c r="AB51" i="48"/>
  <c r="AA51" i="48"/>
  <c r="Y51" i="48"/>
  <c r="W51" i="48"/>
  <c r="K51" i="48"/>
  <c r="F51" i="48"/>
  <c r="AG51" i="48" s="1"/>
  <c r="E51" i="48"/>
  <c r="C51" i="48"/>
  <c r="D51" i="48" s="1"/>
  <c r="D67" i="48" s="1"/>
  <c r="B51" i="48"/>
  <c r="AC50" i="48"/>
  <c r="AB50" i="48"/>
  <c r="AA50" i="48"/>
  <c r="Y50" i="48"/>
  <c r="W50" i="48"/>
  <c r="K50" i="48"/>
  <c r="F50" i="48"/>
  <c r="AG50" i="48" s="1"/>
  <c r="E50" i="48"/>
  <c r="C50" i="48"/>
  <c r="D50" i="48" s="1"/>
  <c r="D66" i="48" s="1"/>
  <c r="B50" i="48"/>
  <c r="AC49" i="48"/>
  <c r="AB49" i="48"/>
  <c r="AA49" i="48"/>
  <c r="Y49" i="48"/>
  <c r="W49" i="48"/>
  <c r="K49" i="48"/>
  <c r="F49" i="48"/>
  <c r="AG49" i="48" s="1"/>
  <c r="E49" i="48"/>
  <c r="C49" i="48"/>
  <c r="D49" i="48" s="1"/>
  <c r="D65" i="48" s="1"/>
  <c r="B49" i="48"/>
  <c r="AC48" i="48"/>
  <c r="AB48" i="48"/>
  <c r="AA48" i="48"/>
  <c r="Y48" i="48"/>
  <c r="W48" i="48"/>
  <c r="K48" i="48"/>
  <c r="F48" i="48"/>
  <c r="AG48" i="48" s="1"/>
  <c r="E48" i="48"/>
  <c r="C48" i="48"/>
  <c r="D48" i="48" s="1"/>
  <c r="D64" i="48" s="1"/>
  <c r="B48" i="48"/>
  <c r="AC47" i="48"/>
  <c r="AB47" i="48"/>
  <c r="AA47" i="48"/>
  <c r="Y47" i="48"/>
  <c r="W47" i="48"/>
  <c r="K47" i="48"/>
  <c r="F47" i="48"/>
  <c r="AG47" i="48" s="1"/>
  <c r="E47" i="48"/>
  <c r="C47" i="48"/>
  <c r="D47" i="48" s="1"/>
  <c r="D63" i="48" s="1"/>
  <c r="B47" i="48"/>
  <c r="AC46" i="48"/>
  <c r="AB46" i="48"/>
  <c r="AA46" i="48"/>
  <c r="Y46" i="48"/>
  <c r="W46" i="48"/>
  <c r="K46" i="48"/>
  <c r="F46" i="48"/>
  <c r="AG46" i="48" s="1"/>
  <c r="E46" i="48"/>
  <c r="C46" i="48"/>
  <c r="D46" i="48" s="1"/>
  <c r="D62" i="48" s="1"/>
  <c r="B46" i="48"/>
  <c r="AC41" i="48"/>
  <c r="AB41" i="48"/>
  <c r="AA41" i="48"/>
  <c r="Y41" i="48"/>
  <c r="W41" i="48"/>
  <c r="K41" i="48"/>
  <c r="F41" i="48"/>
  <c r="E41" i="48"/>
  <c r="C41" i="48"/>
  <c r="D41" i="48" s="1"/>
  <c r="B41" i="48"/>
  <c r="AC40" i="48"/>
  <c r="AB40" i="48"/>
  <c r="AA40" i="48"/>
  <c r="Y40" i="48"/>
  <c r="W40" i="48"/>
  <c r="K40" i="48"/>
  <c r="F40" i="48"/>
  <c r="E40" i="48"/>
  <c r="C40" i="48"/>
  <c r="D40" i="48" s="1"/>
  <c r="B40" i="48"/>
  <c r="AC39" i="48"/>
  <c r="AB39" i="48"/>
  <c r="AA39" i="48"/>
  <c r="Y39" i="48"/>
  <c r="W39" i="48"/>
  <c r="K39" i="48"/>
  <c r="F39" i="48"/>
  <c r="E39" i="48"/>
  <c r="C39" i="48"/>
  <c r="D39" i="48" s="1"/>
  <c r="B39" i="48"/>
  <c r="AC38" i="48"/>
  <c r="AB38" i="48"/>
  <c r="AA38" i="48"/>
  <c r="Y38" i="48"/>
  <c r="W38" i="48"/>
  <c r="K38" i="48"/>
  <c r="F38" i="48"/>
  <c r="E38" i="48"/>
  <c r="C38" i="48"/>
  <c r="D38" i="48" s="1"/>
  <c r="B38" i="48"/>
  <c r="AC37" i="48"/>
  <c r="AB37" i="48"/>
  <c r="AA37" i="48"/>
  <c r="Y37" i="48"/>
  <c r="W37" i="48"/>
  <c r="K37" i="48"/>
  <c r="F37" i="48"/>
  <c r="E37" i="48"/>
  <c r="C37" i="48"/>
  <c r="D37" i="48" s="1"/>
  <c r="B37" i="48"/>
  <c r="AC36" i="48"/>
  <c r="AB36" i="48"/>
  <c r="AA36" i="48"/>
  <c r="Y36" i="48"/>
  <c r="W36" i="48"/>
  <c r="K36" i="48"/>
  <c r="F36" i="48"/>
  <c r="E36" i="48"/>
  <c r="C36" i="48"/>
  <c r="D36" i="48" s="1"/>
  <c r="B36" i="48"/>
  <c r="AC35" i="48"/>
  <c r="AB35" i="48"/>
  <c r="AA35" i="48"/>
  <c r="Y35" i="48"/>
  <c r="W35" i="48"/>
  <c r="K35" i="48"/>
  <c r="F35" i="48"/>
  <c r="E35" i="48"/>
  <c r="C35" i="48"/>
  <c r="D35" i="48" s="1"/>
  <c r="B35" i="48"/>
  <c r="AC34" i="48"/>
  <c r="AB34" i="48"/>
  <c r="AA34" i="48"/>
  <c r="Y34" i="48"/>
  <c r="W34" i="48"/>
  <c r="K34" i="48"/>
  <c r="F34" i="48"/>
  <c r="E34" i="48"/>
  <c r="C34" i="48"/>
  <c r="D34" i="48" s="1"/>
  <c r="B34" i="48"/>
  <c r="AC33" i="48"/>
  <c r="AB33" i="48"/>
  <c r="AA33" i="48"/>
  <c r="Y33" i="48"/>
  <c r="W33" i="48"/>
  <c r="K33" i="48"/>
  <c r="F33" i="48"/>
  <c r="E33" i="48"/>
  <c r="C33" i="48"/>
  <c r="D33" i="48" s="1"/>
  <c r="B33" i="48"/>
  <c r="AC32" i="48"/>
  <c r="AB32" i="48"/>
  <c r="AA32" i="48"/>
  <c r="Y32" i="48"/>
  <c r="W32" i="48"/>
  <c r="K32" i="48"/>
  <c r="F32" i="48"/>
  <c r="E32" i="48"/>
  <c r="C32" i="48"/>
  <c r="D32" i="48" s="1"/>
  <c r="B32" i="48"/>
  <c r="AC31" i="48"/>
  <c r="AB31" i="48"/>
  <c r="AA31" i="48"/>
  <c r="Y31" i="48"/>
  <c r="W31" i="48"/>
  <c r="K31" i="48"/>
  <c r="F31" i="48"/>
  <c r="E31" i="48"/>
  <c r="C31" i="48"/>
  <c r="D31" i="48" s="1"/>
  <c r="B31" i="48"/>
  <c r="AC30" i="48"/>
  <c r="AB30" i="48"/>
  <c r="AA30" i="48"/>
  <c r="Y30" i="48"/>
  <c r="W30" i="48"/>
  <c r="K30" i="48"/>
  <c r="F30" i="48"/>
  <c r="E30" i="48"/>
  <c r="C30" i="48"/>
  <c r="D30" i="48" s="1"/>
  <c r="B30" i="48"/>
  <c r="AC29" i="48"/>
  <c r="AB29" i="48"/>
  <c r="AA29" i="48"/>
  <c r="Y29" i="48"/>
  <c r="W29" i="48"/>
  <c r="K29" i="48"/>
  <c r="F29" i="48"/>
  <c r="E29" i="48"/>
  <c r="C29" i="48"/>
  <c r="D29" i="48" s="1"/>
  <c r="B29" i="48"/>
  <c r="AC28" i="48"/>
  <c r="AB28" i="48"/>
  <c r="AA28" i="48"/>
  <c r="Y28" i="48"/>
  <c r="W28" i="48"/>
  <c r="K28" i="48"/>
  <c r="L237" i="60" s="1"/>
  <c r="F28" i="48"/>
  <c r="E28" i="48"/>
  <c r="C28" i="48"/>
  <c r="D28" i="48" s="1"/>
  <c r="B28" i="48"/>
  <c r="B11" i="48"/>
  <c r="C11" i="48"/>
  <c r="D11" i="48" s="1"/>
  <c r="E11" i="48"/>
  <c r="F11" i="48"/>
  <c r="Y11" i="48"/>
  <c r="AA11" i="48"/>
  <c r="AB11" i="48"/>
  <c r="AC11" i="48"/>
  <c r="B12" i="48"/>
  <c r="C12" i="48"/>
  <c r="D12" i="48" s="1"/>
  <c r="E12" i="48"/>
  <c r="F12" i="48"/>
  <c r="Y12" i="48"/>
  <c r="AA12" i="48"/>
  <c r="AB12" i="48"/>
  <c r="AC12" i="48"/>
  <c r="B13" i="48"/>
  <c r="C13" i="48"/>
  <c r="D13" i="48" s="1"/>
  <c r="E13" i="48"/>
  <c r="F13" i="48"/>
  <c r="Y13" i="48"/>
  <c r="AA13" i="48"/>
  <c r="AB13" i="48"/>
  <c r="AC13" i="48"/>
  <c r="B14" i="48"/>
  <c r="C14" i="48"/>
  <c r="D14" i="48" s="1"/>
  <c r="E14" i="48"/>
  <c r="F14" i="48"/>
  <c r="Y14" i="48"/>
  <c r="AA14" i="48"/>
  <c r="AB14" i="48"/>
  <c r="AC14" i="48"/>
  <c r="B15" i="48"/>
  <c r="C15" i="48"/>
  <c r="D15" i="48" s="1"/>
  <c r="E15" i="48"/>
  <c r="F15" i="48"/>
  <c r="H15" i="48"/>
  <c r="Y15" i="48"/>
  <c r="AA15" i="48"/>
  <c r="AB15" i="48"/>
  <c r="AC15" i="48"/>
  <c r="B16" i="48"/>
  <c r="C16" i="48"/>
  <c r="D16" i="48" s="1"/>
  <c r="E16" i="48"/>
  <c r="F16" i="48"/>
  <c r="Y16" i="48"/>
  <c r="AA16" i="48"/>
  <c r="AB16" i="48"/>
  <c r="AC16" i="48"/>
  <c r="B17" i="48"/>
  <c r="C17" i="48"/>
  <c r="D17" i="48" s="1"/>
  <c r="E17" i="48"/>
  <c r="F17" i="48"/>
  <c r="Y17" i="48"/>
  <c r="AA17" i="48"/>
  <c r="AB17" i="48"/>
  <c r="AC17" i="48"/>
  <c r="B18" i="48"/>
  <c r="C18" i="48"/>
  <c r="D18" i="48" s="1"/>
  <c r="E18" i="48"/>
  <c r="F18" i="48"/>
  <c r="Y18" i="48"/>
  <c r="AA18" i="48"/>
  <c r="AB18" i="48"/>
  <c r="AC18" i="48"/>
  <c r="B19" i="48"/>
  <c r="C19" i="48"/>
  <c r="D19" i="48" s="1"/>
  <c r="E19" i="48"/>
  <c r="F19" i="48"/>
  <c r="Y19" i="48"/>
  <c r="AA19" i="48"/>
  <c r="AB19" i="48"/>
  <c r="AC19" i="48"/>
  <c r="B20" i="48"/>
  <c r="C20" i="48"/>
  <c r="D20" i="48" s="1"/>
  <c r="E20" i="48"/>
  <c r="F20" i="48"/>
  <c r="Y20" i="48"/>
  <c r="AA20" i="48"/>
  <c r="AB20" i="48"/>
  <c r="AC20" i="48"/>
  <c r="B21" i="48"/>
  <c r="C21" i="48"/>
  <c r="D21" i="48" s="1"/>
  <c r="E21" i="48"/>
  <c r="AI21" i="48" s="1"/>
  <c r="F21" i="48"/>
  <c r="Y21" i="48"/>
  <c r="AA21" i="48"/>
  <c r="AB21" i="48"/>
  <c r="AC21" i="48"/>
  <c r="B22" i="48"/>
  <c r="C22" i="48"/>
  <c r="D22" i="48" s="1"/>
  <c r="E22" i="48"/>
  <c r="AI22" i="48" s="1"/>
  <c r="F22" i="48"/>
  <c r="Y22" i="48"/>
  <c r="AA22" i="48"/>
  <c r="AB22" i="48"/>
  <c r="AC22" i="48"/>
  <c r="B23" i="48"/>
  <c r="C23" i="48"/>
  <c r="D23" i="48" s="1"/>
  <c r="E23" i="48"/>
  <c r="AI23" i="48" s="1"/>
  <c r="F23" i="48"/>
  <c r="Y23" i="48"/>
  <c r="AA23" i="48"/>
  <c r="AB23" i="48"/>
  <c r="AC23" i="48"/>
  <c r="AC10" i="48"/>
  <c r="AB10" i="48"/>
  <c r="AA10" i="48"/>
  <c r="Y10" i="48"/>
  <c r="F10" i="48"/>
  <c r="E10" i="48"/>
  <c r="C10" i="48"/>
  <c r="D10" i="48" s="1"/>
  <c r="B10" i="48"/>
  <c r="AI19" i="48" l="1"/>
  <c r="AI18" i="48"/>
  <c r="F12" i="51"/>
  <c r="F11" i="51"/>
  <c r="F14" i="51"/>
  <c r="F10" i="51"/>
  <c r="F13" i="51"/>
  <c r="AI16" i="48"/>
  <c r="P31" i="48"/>
  <c r="AG31" i="48"/>
  <c r="P35" i="48"/>
  <c r="AG35" i="48"/>
  <c r="P39" i="48"/>
  <c r="AG39" i="48"/>
  <c r="P29" i="48"/>
  <c r="AG29" i="48"/>
  <c r="P33" i="48"/>
  <c r="AG33" i="48"/>
  <c r="P41" i="48"/>
  <c r="AG41" i="48"/>
  <c r="P10" i="48"/>
  <c r="AG10" i="48"/>
  <c r="P22" i="48"/>
  <c r="AG22" i="48"/>
  <c r="P20" i="48"/>
  <c r="AG20" i="48"/>
  <c r="P19" i="48"/>
  <c r="AG19" i="48"/>
  <c r="P18" i="48"/>
  <c r="AG18" i="48"/>
  <c r="P17" i="48"/>
  <c r="AG17" i="48"/>
  <c r="P16" i="48"/>
  <c r="AG16" i="48"/>
  <c r="P28" i="48"/>
  <c r="AG28" i="48"/>
  <c r="P32" i="48"/>
  <c r="AG32" i="48"/>
  <c r="P36" i="48"/>
  <c r="AG36" i="48"/>
  <c r="P40" i="48"/>
  <c r="AG40" i="48"/>
  <c r="P23" i="48"/>
  <c r="AG23" i="48"/>
  <c r="P21" i="48"/>
  <c r="AG21" i="48"/>
  <c r="AI17" i="48"/>
  <c r="P15" i="48"/>
  <c r="AG15" i="48"/>
  <c r="P14" i="48"/>
  <c r="AG14" i="48"/>
  <c r="P13" i="48"/>
  <c r="AG13" i="48"/>
  <c r="P12" i="48"/>
  <c r="AG12" i="48"/>
  <c r="P11" i="48"/>
  <c r="AG11" i="48"/>
  <c r="P37" i="48"/>
  <c r="AG37" i="48"/>
  <c r="P30" i="48"/>
  <c r="AG30" i="48"/>
  <c r="P34" i="48"/>
  <c r="AG34" i="48"/>
  <c r="P38" i="48"/>
  <c r="AG38" i="48"/>
  <c r="AI20" i="48"/>
  <c r="AI15" i="48"/>
  <c r="AI14" i="48"/>
  <c r="AI13" i="48"/>
  <c r="AI12" i="48"/>
  <c r="AI11" i="48"/>
  <c r="AI10" i="48"/>
  <c r="H155" i="50"/>
  <c r="V10" i="47"/>
  <c r="T10" i="47"/>
  <c r="V13" i="47"/>
  <c r="T13" i="47"/>
  <c r="H41" i="60"/>
  <c r="W12" i="48"/>
  <c r="X12" i="48" s="1"/>
  <c r="K12" i="48"/>
  <c r="X23" i="48"/>
  <c r="K23" i="48"/>
  <c r="N362" i="62" s="1"/>
  <c r="L23" i="48"/>
  <c r="AH23" i="48"/>
  <c r="AC206" i="60" s="1"/>
  <c r="W23" i="48"/>
  <c r="K19" i="48"/>
  <c r="N254" i="62" s="1"/>
  <c r="W19" i="48"/>
  <c r="X19" i="48" s="1"/>
  <c r="H11" i="60"/>
  <c r="W10" i="48"/>
  <c r="X10" i="48" s="1"/>
  <c r="K10" i="48"/>
  <c r="L10" i="48" s="1"/>
  <c r="W15" i="48"/>
  <c r="X15" i="48" s="1"/>
  <c r="K15" i="48"/>
  <c r="AH15" i="48" s="1"/>
  <c r="AC86" i="60" s="1"/>
  <c r="H26" i="60"/>
  <c r="W11" i="48"/>
  <c r="X11" i="48" s="1"/>
  <c r="K11" i="48"/>
  <c r="AH22" i="48"/>
  <c r="K22" i="48"/>
  <c r="N335" i="62" s="1"/>
  <c r="L22" i="48"/>
  <c r="W22" i="48"/>
  <c r="X22" i="48"/>
  <c r="K18" i="48"/>
  <c r="N227" i="62" s="1"/>
  <c r="W18" i="48"/>
  <c r="X18" i="48" s="1"/>
  <c r="N389" i="62"/>
  <c r="K20" i="48"/>
  <c r="L20" i="48" s="1"/>
  <c r="W20" i="48"/>
  <c r="X20" i="48" s="1"/>
  <c r="W16" i="48"/>
  <c r="X16" i="48" s="1"/>
  <c r="K16" i="48"/>
  <c r="N173" i="62" s="1"/>
  <c r="W14" i="48"/>
  <c r="X14" i="48" s="1"/>
  <c r="K14" i="48"/>
  <c r="AH14" i="48" s="1"/>
  <c r="AC71" i="60" s="1"/>
  <c r="K21" i="48"/>
  <c r="L21" i="48"/>
  <c r="W21" i="48"/>
  <c r="X21" i="48"/>
  <c r="AH21" i="48"/>
  <c r="K17" i="48"/>
  <c r="N200" i="62" s="1"/>
  <c r="W17" i="48"/>
  <c r="X17" i="48" s="1"/>
  <c r="W13" i="48"/>
  <c r="X13" i="48" s="1"/>
  <c r="K13" i="48"/>
  <c r="T4" i="47"/>
  <c r="I10" i="47"/>
  <c r="G10" i="47"/>
  <c r="I13" i="47"/>
  <c r="G13" i="47"/>
  <c r="H13" i="47" s="1"/>
  <c r="H69" i="50"/>
  <c r="H303" i="50"/>
  <c r="N308" i="62"/>
  <c r="G386" i="62"/>
  <c r="G413" i="62" s="1"/>
  <c r="F439" i="60"/>
  <c r="F454" i="60" s="1"/>
  <c r="F436" i="60"/>
  <c r="F451" i="60" s="1"/>
  <c r="F138" i="60"/>
  <c r="F153" i="60" s="1"/>
  <c r="F168" i="60" s="1"/>
  <c r="F183" i="60" s="1"/>
  <c r="F198" i="60" s="1"/>
  <c r="F347" i="60"/>
  <c r="F362" i="60" s="1"/>
  <c r="F377" i="60" s="1"/>
  <c r="F392" i="60" s="1"/>
  <c r="F407" i="60" s="1"/>
  <c r="F422" i="60" s="1"/>
  <c r="F139" i="60"/>
  <c r="F154" i="60" s="1"/>
  <c r="F169" i="60" s="1"/>
  <c r="F184" i="60" s="1"/>
  <c r="F199" i="60" s="1"/>
  <c r="F348" i="60"/>
  <c r="F363" i="60" s="1"/>
  <c r="F378" i="60" s="1"/>
  <c r="F393" i="60" s="1"/>
  <c r="F408" i="60" s="1"/>
  <c r="F423" i="60" s="1"/>
  <c r="F212" i="60"/>
  <c r="F227" i="60" s="1"/>
  <c r="F258" i="60" s="1"/>
  <c r="F273" i="60" s="1"/>
  <c r="F288" i="60" s="1"/>
  <c r="F303" i="60" s="1"/>
  <c r="F317" i="60" s="1"/>
  <c r="F170" i="60"/>
  <c r="F185" i="60" s="1"/>
  <c r="F359" i="60"/>
  <c r="F374" i="60" s="1"/>
  <c r="F389" i="60" s="1"/>
  <c r="F404" i="60" s="1"/>
  <c r="F419" i="60" s="1"/>
  <c r="F135" i="60"/>
  <c r="F150" i="60" s="1"/>
  <c r="F365" i="60"/>
  <c r="F380" i="60" s="1"/>
  <c r="F395" i="60" s="1"/>
  <c r="F410" i="60" s="1"/>
  <c r="F425" i="60" s="1"/>
  <c r="F186" i="60"/>
  <c r="H329" i="50"/>
  <c r="H88" i="50"/>
  <c r="H249" i="50"/>
  <c r="H61" i="50"/>
  <c r="H126" i="50"/>
  <c r="H42" i="50"/>
  <c r="H58" i="50"/>
  <c r="H145" i="50"/>
  <c r="H264" i="50"/>
  <c r="H246" i="50"/>
  <c r="N9" i="51"/>
  <c r="J9" i="51"/>
  <c r="S24" i="49"/>
  <c r="T24" i="49" s="1"/>
  <c r="AC24" i="49"/>
  <c r="S22" i="49"/>
  <c r="AB22" i="49" s="1"/>
  <c r="AC22" i="49"/>
  <c r="AC20" i="49"/>
  <c r="S20" i="49"/>
  <c r="T20" i="49" s="1"/>
  <c r="S18" i="49"/>
  <c r="AB18" i="49" s="1"/>
  <c r="AC18" i="49"/>
  <c r="AC16" i="49"/>
  <c r="S16" i="49"/>
  <c r="T16" i="49" s="1"/>
  <c r="S14" i="49"/>
  <c r="T14" i="49" s="1"/>
  <c r="AC14" i="49"/>
  <c r="S12" i="49"/>
  <c r="AB12" i="49" s="1"/>
  <c r="AC12" i="49"/>
  <c r="S11" i="49"/>
  <c r="T11" i="49" s="1"/>
  <c r="AC11" i="49"/>
  <c r="AC25" i="49"/>
  <c r="S25" i="49"/>
  <c r="T25" i="49" s="1"/>
  <c r="AB25" i="49"/>
  <c r="AC23" i="49"/>
  <c r="S23" i="49"/>
  <c r="AB23" i="49" s="1"/>
  <c r="AC21" i="49"/>
  <c r="S21" i="49"/>
  <c r="T21" i="49" s="1"/>
  <c r="AC19" i="49"/>
  <c r="S19" i="49"/>
  <c r="T19" i="49" s="1"/>
  <c r="AC17" i="49"/>
  <c r="S17" i="49"/>
  <c r="AB17" i="49" s="1"/>
  <c r="AC15" i="49"/>
  <c r="S15" i="49"/>
  <c r="AB15" i="49" s="1"/>
  <c r="AC13" i="49"/>
  <c r="S13" i="49"/>
  <c r="T13" i="49" s="1"/>
  <c r="F9" i="51"/>
  <c r="T24" i="51"/>
  <c r="T9" i="51"/>
  <c r="H9" i="51"/>
  <c r="Y4" i="51"/>
  <c r="T28" i="49"/>
  <c r="H30" i="49"/>
  <c r="T32" i="49"/>
  <c r="H34" i="49"/>
  <c r="T36" i="49"/>
  <c r="H38" i="49"/>
  <c r="T40" i="49"/>
  <c r="T45" i="49"/>
  <c r="T49" i="49"/>
  <c r="T53" i="49"/>
  <c r="T57" i="49"/>
  <c r="T62" i="49"/>
  <c r="H64" i="49"/>
  <c r="T66" i="49"/>
  <c r="T70" i="49"/>
  <c r="H72" i="49"/>
  <c r="T74" i="49"/>
  <c r="H76" i="49"/>
  <c r="T78" i="49"/>
  <c r="H80" i="49"/>
  <c r="T82" i="49"/>
  <c r="H84" i="49"/>
  <c r="T86" i="49"/>
  <c r="T90" i="49"/>
  <c r="T94" i="49"/>
  <c r="T98" i="49"/>
  <c r="H100" i="49"/>
  <c r="T102" i="49"/>
  <c r="H104" i="49"/>
  <c r="T106" i="49"/>
  <c r="T110" i="49"/>
  <c r="T114" i="49"/>
  <c r="T118" i="49"/>
  <c r="T122" i="49"/>
  <c r="T126" i="49"/>
  <c r="T130" i="49"/>
  <c r="T30" i="49"/>
  <c r="T34" i="49"/>
  <c r="H36" i="49"/>
  <c r="T38" i="49"/>
  <c r="T43" i="49"/>
  <c r="T47" i="49"/>
  <c r="T51" i="49"/>
  <c r="T55" i="49"/>
  <c r="T60" i="49"/>
  <c r="T64" i="49"/>
  <c r="T68" i="49"/>
  <c r="T72" i="49"/>
  <c r="H74" i="49"/>
  <c r="T76" i="49"/>
  <c r="H78" i="49"/>
  <c r="T80" i="49"/>
  <c r="H82" i="49"/>
  <c r="T84" i="49"/>
  <c r="T88" i="49"/>
  <c r="H90" i="49"/>
  <c r="T92" i="49"/>
  <c r="T100" i="49"/>
  <c r="H102" i="49"/>
  <c r="T104" i="49"/>
  <c r="T108" i="49"/>
  <c r="T116" i="49"/>
  <c r="H118" i="49"/>
  <c r="T120" i="49"/>
  <c r="T124" i="49"/>
  <c r="T128" i="49"/>
  <c r="T132" i="49"/>
  <c r="T137" i="49"/>
  <c r="H139" i="49"/>
  <c r="T141" i="49"/>
  <c r="T145" i="49"/>
  <c r="T149" i="49"/>
  <c r="H27" i="49"/>
  <c r="T29" i="49"/>
  <c r="T33" i="49"/>
  <c r="H35" i="49"/>
  <c r="T37" i="49"/>
  <c r="T41" i="49"/>
  <c r="T46" i="49"/>
  <c r="T50" i="49"/>
  <c r="T54" i="49"/>
  <c r="T59" i="49"/>
  <c r="T63" i="49"/>
  <c r="T67" i="49"/>
  <c r="H69" i="49"/>
  <c r="T71" i="49"/>
  <c r="H73" i="49"/>
  <c r="T75" i="49"/>
  <c r="T79" i="49"/>
  <c r="T83" i="49"/>
  <c r="T87" i="49"/>
  <c r="T91" i="49"/>
  <c r="T95" i="49"/>
  <c r="T99" i="49"/>
  <c r="H101" i="49"/>
  <c r="T103" i="49"/>
  <c r="T107" i="49"/>
  <c r="T111" i="49"/>
  <c r="T115" i="49"/>
  <c r="T119" i="49"/>
  <c r="H121" i="49"/>
  <c r="T123" i="49"/>
  <c r="T127" i="49"/>
  <c r="T131" i="49"/>
  <c r="T136" i="49"/>
  <c r="T140" i="49"/>
  <c r="T144" i="49"/>
  <c r="T148" i="49"/>
  <c r="T135" i="49"/>
  <c r="T143" i="49"/>
  <c r="H145" i="49"/>
  <c r="T147" i="49"/>
  <c r="T27" i="49"/>
  <c r="T31" i="49"/>
  <c r="H33" i="49"/>
  <c r="T35" i="49"/>
  <c r="T39" i="49"/>
  <c r="H41" i="49"/>
  <c r="T44" i="49"/>
  <c r="T48" i="49"/>
  <c r="T56" i="49"/>
  <c r="T61" i="49"/>
  <c r="T65" i="49"/>
  <c r="H67" i="49"/>
  <c r="T69" i="49"/>
  <c r="T73" i="49"/>
  <c r="T77" i="49"/>
  <c r="H79" i="49"/>
  <c r="T81" i="49"/>
  <c r="H83" i="49"/>
  <c r="T85" i="49"/>
  <c r="T89" i="49"/>
  <c r="T93" i="49"/>
  <c r="T97" i="49"/>
  <c r="H99" i="49"/>
  <c r="T101" i="49"/>
  <c r="T105" i="49"/>
  <c r="T109" i="49"/>
  <c r="T113" i="49"/>
  <c r="H115" i="49"/>
  <c r="T117" i="49"/>
  <c r="T121" i="49"/>
  <c r="T125" i="49"/>
  <c r="T129" i="49"/>
  <c r="T133" i="49"/>
  <c r="T138" i="49"/>
  <c r="T142" i="49"/>
  <c r="H144" i="49"/>
  <c r="T146" i="49"/>
  <c r="H92" i="49"/>
  <c r="H91" i="49"/>
  <c r="H11" i="48"/>
  <c r="T52" i="49"/>
  <c r="T139" i="49"/>
  <c r="T112" i="49"/>
  <c r="H26" i="50"/>
  <c r="H18" i="50"/>
  <c r="P10" i="47"/>
  <c r="T96" i="49"/>
  <c r="K11" i="49"/>
  <c r="M12" i="61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AC63" i="50"/>
  <c r="AC71" i="50"/>
  <c r="AC75" i="50"/>
  <c r="AC83" i="50"/>
  <c r="AC87" i="50"/>
  <c r="AC91" i="50"/>
  <c r="AC159" i="50"/>
  <c r="AC167" i="50"/>
  <c r="AC171" i="50"/>
  <c r="AC175" i="50"/>
  <c r="AC179" i="50"/>
  <c r="AB292" i="50"/>
  <c r="AG13" i="51"/>
  <c r="AC53" i="50"/>
  <c r="X78" i="48"/>
  <c r="H93" i="48"/>
  <c r="X94" i="48"/>
  <c r="L95" i="48"/>
  <c r="H97" i="48"/>
  <c r="X98" i="48"/>
  <c r="H101" i="48"/>
  <c r="X102" i="48"/>
  <c r="H105" i="48"/>
  <c r="X106" i="48"/>
  <c r="L107" i="48"/>
  <c r="X110" i="48"/>
  <c r="L111" i="48"/>
  <c r="H117" i="48"/>
  <c r="H121" i="48"/>
  <c r="X122" i="48"/>
  <c r="AI126" i="48"/>
  <c r="X126" i="48"/>
  <c r="L127" i="48"/>
  <c r="X134" i="48"/>
  <c r="H137" i="48"/>
  <c r="X138" i="48"/>
  <c r="H141" i="48"/>
  <c r="AI142" i="48"/>
  <c r="X142" i="48"/>
  <c r="H145" i="48"/>
  <c r="X146" i="48"/>
  <c r="L147" i="48"/>
  <c r="H149" i="48"/>
  <c r="X150" i="48"/>
  <c r="L151" i="48"/>
  <c r="AC152" i="50"/>
  <c r="AC223" i="50"/>
  <c r="H18" i="48"/>
  <c r="H14" i="48"/>
  <c r="AC15" i="50"/>
  <c r="AC198" i="50"/>
  <c r="AC202" i="50"/>
  <c r="AC206" i="50"/>
  <c r="AC214" i="50"/>
  <c r="L140" i="48"/>
  <c r="H146" i="48"/>
  <c r="L148" i="48"/>
  <c r="H23" i="49"/>
  <c r="H22" i="49"/>
  <c r="H17" i="49"/>
  <c r="H15" i="49"/>
  <c r="L132" i="48"/>
  <c r="L136" i="48"/>
  <c r="H150" i="48"/>
  <c r="H87" i="48"/>
  <c r="L89" i="48"/>
  <c r="L93" i="48"/>
  <c r="H95" i="48"/>
  <c r="H103" i="48"/>
  <c r="L141" i="48"/>
  <c r="H28" i="50"/>
  <c r="H36" i="50"/>
  <c r="AB91" i="50"/>
  <c r="AB115" i="50"/>
  <c r="AB119" i="50"/>
  <c r="AB131" i="50"/>
  <c r="AB135" i="50"/>
  <c r="AB139" i="50"/>
  <c r="AB143" i="50"/>
  <c r="AB310" i="50"/>
  <c r="AB326" i="50"/>
  <c r="X135" i="48"/>
  <c r="X147" i="48"/>
  <c r="X151" i="48"/>
  <c r="H79" i="48"/>
  <c r="H83" i="48"/>
  <c r="L85" i="48"/>
  <c r="X88" i="48"/>
  <c r="H91" i="48"/>
  <c r="H135" i="48"/>
  <c r="H143" i="48"/>
  <c r="AC40" i="49"/>
  <c r="AB40" i="49"/>
  <c r="AC41" i="49"/>
  <c r="AC76" i="49"/>
  <c r="AC92" i="49"/>
  <c r="H33" i="50"/>
  <c r="H37" i="50"/>
  <c r="AB263" i="50"/>
  <c r="AC264" i="50"/>
  <c r="AC268" i="50"/>
  <c r="AB271" i="50"/>
  <c r="AB279" i="50"/>
  <c r="AB291" i="50"/>
  <c r="AC292" i="50"/>
  <c r="AB347" i="50"/>
  <c r="AF27" i="51"/>
  <c r="AF11" i="51"/>
  <c r="H136" i="48"/>
  <c r="H148" i="48"/>
  <c r="H49" i="50"/>
  <c r="H57" i="50"/>
  <c r="AC131" i="50"/>
  <c r="AC241" i="50"/>
  <c r="AC301" i="50"/>
  <c r="U13" i="47"/>
  <c r="AB24" i="50"/>
  <c r="AB16" i="50"/>
  <c r="H48" i="50"/>
  <c r="AB165" i="50"/>
  <c r="AB169" i="50"/>
  <c r="AB173" i="50"/>
  <c r="AB189" i="50"/>
  <c r="AC191" i="50"/>
  <c r="AB193" i="50"/>
  <c r="AC195" i="50"/>
  <c r="AB241" i="50"/>
  <c r="H51" i="50"/>
  <c r="AB95" i="50"/>
  <c r="AC101" i="50"/>
  <c r="AC105" i="50"/>
  <c r="AC117" i="50"/>
  <c r="AC121" i="50"/>
  <c r="AC125" i="50"/>
  <c r="AC129" i="50"/>
  <c r="AC133" i="50"/>
  <c r="AC137" i="50"/>
  <c r="AC141" i="50"/>
  <c r="AC145" i="50"/>
  <c r="AC216" i="50"/>
  <c r="AB350" i="50"/>
  <c r="H16" i="48"/>
  <c r="L36" i="48"/>
  <c r="L47" i="48"/>
  <c r="X54" i="48"/>
  <c r="L55" i="48"/>
  <c r="X63" i="48"/>
  <c r="L64" i="48"/>
  <c r="X71" i="48"/>
  <c r="L72" i="48"/>
  <c r="X75" i="48"/>
  <c r="L76" i="48"/>
  <c r="H78" i="48"/>
  <c r="X79" i="48"/>
  <c r="H82" i="48"/>
  <c r="X83" i="48"/>
  <c r="L84" i="48"/>
  <c r="H86" i="48"/>
  <c r="X87" i="48"/>
  <c r="L88" i="48"/>
  <c r="L92" i="48"/>
  <c r="H94" i="48"/>
  <c r="X95" i="48"/>
  <c r="L96" i="48"/>
  <c r="H98" i="48"/>
  <c r="L100" i="48"/>
  <c r="H102" i="48"/>
  <c r="X103" i="48"/>
  <c r="L104" i="48"/>
  <c r="AC106" i="49"/>
  <c r="AB106" i="49"/>
  <c r="AC107" i="49"/>
  <c r="AC111" i="49"/>
  <c r="AC112" i="49"/>
  <c r="AC26" i="50"/>
  <c r="H40" i="50"/>
  <c r="AC94" i="50"/>
  <c r="AC110" i="50"/>
  <c r="AC118" i="50"/>
  <c r="AC122" i="50"/>
  <c r="AC138" i="50"/>
  <c r="AC142" i="50"/>
  <c r="H147" i="50"/>
  <c r="AC168" i="50"/>
  <c r="AC176" i="50"/>
  <c r="H182" i="50"/>
  <c r="AC184" i="50"/>
  <c r="H186" i="50"/>
  <c r="AC192" i="50"/>
  <c r="AC199" i="50"/>
  <c r="AC203" i="50"/>
  <c r="H241" i="50"/>
  <c r="AC253" i="50"/>
  <c r="AC261" i="50"/>
  <c r="H288" i="50"/>
  <c r="H292" i="50"/>
  <c r="H296" i="50"/>
  <c r="AC348" i="50"/>
  <c r="AC351" i="50"/>
  <c r="AG14" i="51"/>
  <c r="AB65" i="50"/>
  <c r="AB69" i="50"/>
  <c r="AB73" i="50"/>
  <c r="AB332" i="50"/>
  <c r="AB348" i="50"/>
  <c r="AB363" i="50"/>
  <c r="AF26" i="51"/>
  <c r="X89" i="48"/>
  <c r="H92" i="48"/>
  <c r="X97" i="48"/>
  <c r="H100" i="48"/>
  <c r="H104" i="48"/>
  <c r="H108" i="48"/>
  <c r="H112" i="48"/>
  <c r="H120" i="48"/>
  <c r="H124" i="48"/>
  <c r="H128" i="48"/>
  <c r="AI144" i="48"/>
  <c r="AC32" i="50"/>
  <c r="AB33" i="50"/>
  <c r="AC35" i="50"/>
  <c r="AC80" i="50"/>
  <c r="AC104" i="50"/>
  <c r="AC112" i="50"/>
  <c r="AC120" i="50"/>
  <c r="H142" i="50"/>
  <c r="AC144" i="50"/>
  <c r="AB145" i="50"/>
  <c r="AC147" i="50"/>
  <c r="AB149" i="50"/>
  <c r="AC151" i="50"/>
  <c r="AB153" i="50"/>
  <c r="AC155" i="50"/>
  <c r="AC158" i="50"/>
  <c r="AC174" i="50"/>
  <c r="AC182" i="50"/>
  <c r="AC186" i="50"/>
  <c r="AB195" i="50"/>
  <c r="AC197" i="50"/>
  <c r="AB199" i="50"/>
  <c r="AC201" i="50"/>
  <c r="AB203" i="50"/>
  <c r="AC205" i="50"/>
  <c r="AB207" i="50"/>
  <c r="AC209" i="50"/>
  <c r="AB223" i="50"/>
  <c r="AC225" i="50"/>
  <c r="H227" i="50"/>
  <c r="AC233" i="50"/>
  <c r="AC279" i="50"/>
  <c r="AB294" i="50"/>
  <c r="AC295" i="50"/>
  <c r="AB297" i="50"/>
  <c r="AC298" i="50"/>
  <c r="AB313" i="50"/>
  <c r="AB329" i="50"/>
  <c r="H337" i="50"/>
  <c r="H341" i="50"/>
  <c r="H345" i="50"/>
  <c r="Y13" i="47"/>
  <c r="X28" i="48"/>
  <c r="L29" i="48"/>
  <c r="H75" i="48"/>
  <c r="L77" i="48"/>
  <c r="L112" i="48"/>
  <c r="L116" i="48"/>
  <c r="X119" i="48"/>
  <c r="X123" i="48"/>
  <c r="X127" i="48"/>
  <c r="L30" i="48"/>
  <c r="H36" i="48"/>
  <c r="X37" i="48"/>
  <c r="L49" i="48"/>
  <c r="H88" i="48"/>
  <c r="X112" i="48"/>
  <c r="H115" i="48"/>
  <c r="H14" i="49"/>
  <c r="H66" i="49"/>
  <c r="AC124" i="49"/>
  <c r="AC125" i="49"/>
  <c r="AB125" i="49"/>
  <c r="AB126" i="49"/>
  <c r="AC127" i="49"/>
  <c r="AB127" i="49"/>
  <c r="AC131" i="49"/>
  <c r="AB131" i="49"/>
  <c r="AC137" i="49"/>
  <c r="AB137" i="49"/>
  <c r="AC144" i="49"/>
  <c r="AC149" i="49"/>
  <c r="AB149" i="49"/>
  <c r="H22" i="50"/>
  <c r="AC220" i="50"/>
  <c r="AI28" i="48"/>
  <c r="X32" i="48"/>
  <c r="H50" i="48"/>
  <c r="X51" i="48"/>
  <c r="H54" i="48"/>
  <c r="H63" i="48"/>
  <c r="H71" i="48"/>
  <c r="X111" i="48"/>
  <c r="L120" i="48"/>
  <c r="L34" i="48"/>
  <c r="AI37" i="48"/>
  <c r="L38" i="48"/>
  <c r="H22" i="48"/>
  <c r="X41" i="48"/>
  <c r="H47" i="48"/>
  <c r="X48" i="48"/>
  <c r="H51" i="48"/>
  <c r="AI102" i="48"/>
  <c r="H29" i="48"/>
  <c r="X30" i="48"/>
  <c r="L31" i="48"/>
  <c r="H33" i="48"/>
  <c r="X34" i="48"/>
  <c r="L35" i="48"/>
  <c r="H37" i="48"/>
  <c r="L46" i="48"/>
  <c r="H48" i="48"/>
  <c r="H52" i="48"/>
  <c r="AI53" i="48"/>
  <c r="X53" i="48"/>
  <c r="L54" i="48"/>
  <c r="H56" i="48"/>
  <c r="AI57" i="48"/>
  <c r="X57" i="48"/>
  <c r="L58" i="48"/>
  <c r="AI62" i="48"/>
  <c r="X62" i="48"/>
  <c r="L63" i="48"/>
  <c r="H65" i="48"/>
  <c r="AI66" i="48"/>
  <c r="X66" i="48"/>
  <c r="L67" i="48"/>
  <c r="AI70" i="48"/>
  <c r="X70" i="48"/>
  <c r="L71" i="48"/>
  <c r="H73" i="48"/>
  <c r="AI74" i="48"/>
  <c r="X74" i="48"/>
  <c r="L75" i="48"/>
  <c r="AI78" i="48"/>
  <c r="H81" i="48"/>
  <c r="AI82" i="48"/>
  <c r="X82" i="48"/>
  <c r="L83" i="48"/>
  <c r="AI86" i="48"/>
  <c r="X86" i="48"/>
  <c r="H89" i="48"/>
  <c r="AI90" i="48"/>
  <c r="X90" i="48"/>
  <c r="L91" i="48"/>
  <c r="H99" i="48"/>
  <c r="AC78" i="50"/>
  <c r="H106" i="48"/>
  <c r="X107" i="48"/>
  <c r="L121" i="48"/>
  <c r="AI128" i="48"/>
  <c r="H116" i="48"/>
  <c r="AI140" i="48"/>
  <c r="H18" i="49"/>
  <c r="AC57" i="49"/>
  <c r="AB57" i="49"/>
  <c r="AC59" i="49"/>
  <c r="H133" i="49"/>
  <c r="H20" i="50"/>
  <c r="H12" i="50"/>
  <c r="AC30" i="50"/>
  <c r="H52" i="50"/>
  <c r="AB52" i="50"/>
  <c r="H78" i="50"/>
  <c r="AB85" i="50"/>
  <c r="AB89" i="50"/>
  <c r="X100" i="48"/>
  <c r="L101" i="48"/>
  <c r="L105" i="48"/>
  <c r="H107" i="48"/>
  <c r="L108" i="48"/>
  <c r="H140" i="48"/>
  <c r="L145" i="48"/>
  <c r="H132" i="48"/>
  <c r="X148" i="48"/>
  <c r="L149" i="48"/>
  <c r="H151" i="48"/>
  <c r="AC80" i="49"/>
  <c r="AC95" i="49"/>
  <c r="AC96" i="49"/>
  <c r="AB21" i="50"/>
  <c r="AB13" i="50"/>
  <c r="AB29" i="50"/>
  <c r="AB46" i="50"/>
  <c r="AB50" i="50"/>
  <c r="H56" i="50"/>
  <c r="AB56" i="50"/>
  <c r="AB59" i="50"/>
  <c r="AC61" i="50"/>
  <c r="AB63" i="50"/>
  <c r="AC65" i="50"/>
  <c r="AC69" i="50"/>
  <c r="AC73" i="50"/>
  <c r="H75" i="50"/>
  <c r="AB75" i="50"/>
  <c r="AB79" i="50"/>
  <c r="AC88" i="50"/>
  <c r="AC95" i="50"/>
  <c r="AB101" i="50"/>
  <c r="AB105" i="50"/>
  <c r="AB109" i="50"/>
  <c r="AC111" i="50"/>
  <c r="AC115" i="50"/>
  <c r="AB125" i="50"/>
  <c r="AC127" i="50"/>
  <c r="H209" i="50"/>
  <c r="H310" i="50"/>
  <c r="H294" i="50"/>
  <c r="AB261" i="50"/>
  <c r="H285" i="50"/>
  <c r="H289" i="50"/>
  <c r="AB289" i="50"/>
  <c r="H293" i="50"/>
  <c r="AB307" i="50"/>
  <c r="AB323" i="50"/>
  <c r="AB345" i="50"/>
  <c r="Q13" i="47"/>
  <c r="AF14" i="51"/>
  <c r="AB129" i="50"/>
  <c r="AC134" i="50"/>
  <c r="AC217" i="50"/>
  <c r="AC247" i="50"/>
  <c r="AC255" i="50"/>
  <c r="H282" i="50"/>
  <c r="H286" i="50"/>
  <c r="H290" i="50"/>
  <c r="AB300" i="50"/>
  <c r="AB316" i="50"/>
  <c r="H320" i="50"/>
  <c r="H324" i="50"/>
  <c r="AB331" i="50"/>
  <c r="AC332" i="50"/>
  <c r="AB334" i="50"/>
  <c r="AC335" i="50"/>
  <c r="AC128" i="50"/>
  <c r="AC135" i="50"/>
  <c r="AC139" i="50"/>
  <c r="H148" i="50"/>
  <c r="AC150" i="50"/>
  <c r="H152" i="50"/>
  <c r="AC154" i="50"/>
  <c r="AB155" i="50"/>
  <c r="AC157" i="50"/>
  <c r="AB159" i="50"/>
  <c r="AC161" i="50"/>
  <c r="AC165" i="50"/>
  <c r="AC169" i="50"/>
  <c r="AB179" i="50"/>
  <c r="AC181" i="50"/>
  <c r="AB183" i="50"/>
  <c r="AC185" i="50"/>
  <c r="H187" i="50"/>
  <c r="AC189" i="50"/>
  <c r="AC193" i="50"/>
  <c r="H202" i="50"/>
  <c r="H206" i="50"/>
  <c r="AC208" i="50"/>
  <c r="AB209" i="50"/>
  <c r="AC211" i="50"/>
  <c r="AB213" i="50"/>
  <c r="AC215" i="50"/>
  <c r="AB217" i="50"/>
  <c r="AC229" i="50"/>
  <c r="AC265" i="50"/>
  <c r="H317" i="50"/>
  <c r="H332" i="50"/>
  <c r="H335" i="50"/>
  <c r="H339" i="50"/>
  <c r="AG26" i="51"/>
  <c r="X58" i="48"/>
  <c r="AI110" i="48"/>
  <c r="AI129" i="48"/>
  <c r="H131" i="48"/>
  <c r="AI39" i="48"/>
  <c r="L40" i="48"/>
  <c r="X46" i="48"/>
  <c r="AI49" i="48"/>
  <c r="L52" i="48"/>
  <c r="X55" i="48"/>
  <c r="L56" i="48"/>
  <c r="X59" i="48"/>
  <c r="L60" i="48"/>
  <c r="X64" i="48"/>
  <c r="L65" i="48"/>
  <c r="X68" i="48"/>
  <c r="L69" i="48"/>
  <c r="L73" i="48"/>
  <c r="AI105" i="48"/>
  <c r="AI122" i="48"/>
  <c r="L143" i="48"/>
  <c r="H19" i="48"/>
  <c r="L28" i="48"/>
  <c r="AI30" i="48"/>
  <c r="H32" i="48"/>
  <c r="L33" i="48"/>
  <c r="X36" i="48"/>
  <c r="L37" i="48"/>
  <c r="H39" i="48"/>
  <c r="X40" i="48"/>
  <c r="L41" i="48"/>
  <c r="H46" i="48"/>
  <c r="AI47" i="48"/>
  <c r="X47" i="48"/>
  <c r="H55" i="48"/>
  <c r="X56" i="48"/>
  <c r="L57" i="48"/>
  <c r="H59" i="48"/>
  <c r="H64" i="48"/>
  <c r="X65" i="48"/>
  <c r="L66" i="48"/>
  <c r="H68" i="48"/>
  <c r="H72" i="48"/>
  <c r="X73" i="48"/>
  <c r="L74" i="48"/>
  <c r="H76" i="48"/>
  <c r="H80" i="48"/>
  <c r="H84" i="48"/>
  <c r="L87" i="48"/>
  <c r="AI89" i="48"/>
  <c r="X91" i="48"/>
  <c r="H96" i="48"/>
  <c r="L97" i="48"/>
  <c r="L109" i="48"/>
  <c r="H113" i="48"/>
  <c r="AI117" i="48"/>
  <c r="H122" i="48"/>
  <c r="L123" i="48"/>
  <c r="L113" i="48"/>
  <c r="H133" i="48"/>
  <c r="L137" i="48"/>
  <c r="X139" i="48"/>
  <c r="L144" i="48"/>
  <c r="AI149" i="48"/>
  <c r="AB34" i="49"/>
  <c r="AC36" i="49"/>
  <c r="AB36" i="49"/>
  <c r="AC37" i="49"/>
  <c r="AB37" i="49"/>
  <c r="AC38" i="49"/>
  <c r="AB51" i="49"/>
  <c r="AC53" i="49"/>
  <c r="AB53" i="49"/>
  <c r="AC54" i="49"/>
  <c r="AB54" i="49"/>
  <c r="H61" i="49"/>
  <c r="AB64" i="49"/>
  <c r="AC66" i="49"/>
  <c r="AB66" i="49"/>
  <c r="AC67" i="49"/>
  <c r="H77" i="49"/>
  <c r="H93" i="49"/>
  <c r="H94" i="49"/>
  <c r="H95" i="49"/>
  <c r="H96" i="49"/>
  <c r="H98" i="49"/>
  <c r="AB100" i="49"/>
  <c r="AC102" i="49"/>
  <c r="AB102" i="49"/>
  <c r="AC103" i="49"/>
  <c r="AB103" i="49"/>
  <c r="H122" i="49"/>
  <c r="H124" i="49"/>
  <c r="H126" i="49"/>
  <c r="H127" i="49"/>
  <c r="H129" i="49"/>
  <c r="H130" i="49"/>
  <c r="H131" i="49"/>
  <c r="H132" i="49"/>
  <c r="H135" i="49"/>
  <c r="H136" i="49"/>
  <c r="H137" i="49"/>
  <c r="AC142" i="49"/>
  <c r="AB144" i="49"/>
  <c r="AC145" i="49"/>
  <c r="AC23" i="50"/>
  <c r="AC31" i="50"/>
  <c r="AC47" i="50"/>
  <c r="AC51" i="50"/>
  <c r="AC57" i="50"/>
  <c r="H62" i="50"/>
  <c r="AC64" i="50"/>
  <c r="H65" i="50"/>
  <c r="AC67" i="50"/>
  <c r="H68" i="50"/>
  <c r="AC70" i="50"/>
  <c r="H72" i="50"/>
  <c r="AC74" i="50"/>
  <c r="AC77" i="50"/>
  <c r="H79" i="50"/>
  <c r="AC81" i="50"/>
  <c r="H82" i="50"/>
  <c r="H86" i="50"/>
  <c r="H90" i="50"/>
  <c r="AB93" i="50"/>
  <c r="AC103" i="50"/>
  <c r="AC107" i="50"/>
  <c r="H109" i="50"/>
  <c r="H113" i="50"/>
  <c r="H344" i="50"/>
  <c r="H347" i="50"/>
  <c r="S10" i="47"/>
  <c r="X10" i="47"/>
  <c r="N10" i="47"/>
  <c r="H21" i="49"/>
  <c r="H23" i="48"/>
  <c r="L68" i="48"/>
  <c r="AI112" i="48"/>
  <c r="AI124" i="48"/>
  <c r="AI132" i="48"/>
  <c r="AI148" i="48"/>
  <c r="AC29" i="49"/>
  <c r="AC30" i="49"/>
  <c r="AB30" i="49"/>
  <c r="H39" i="49"/>
  <c r="AB41" i="49"/>
  <c r="AC47" i="49"/>
  <c r="AB59" i="49"/>
  <c r="H68" i="49"/>
  <c r="AC74" i="49"/>
  <c r="AB74" i="49"/>
  <c r="AC75" i="49"/>
  <c r="AC87" i="49"/>
  <c r="AC88" i="49"/>
  <c r="AC90" i="49"/>
  <c r="AB90" i="49"/>
  <c r="AC91" i="49"/>
  <c r="H105" i="49"/>
  <c r="H106" i="49"/>
  <c r="AB116" i="49"/>
  <c r="AC120" i="49"/>
  <c r="AC128" i="49"/>
  <c r="AC132" i="49"/>
  <c r="AC86" i="50"/>
  <c r="AC90" i="50"/>
  <c r="AC93" i="50"/>
  <c r="AC97" i="50"/>
  <c r="H53" i="48"/>
  <c r="L59" i="48"/>
  <c r="X67" i="48"/>
  <c r="H70" i="48"/>
  <c r="L80" i="48"/>
  <c r="AI138" i="48"/>
  <c r="H144" i="48"/>
  <c r="H147" i="48"/>
  <c r="X35" i="48"/>
  <c r="X39" i="48"/>
  <c r="H58" i="48"/>
  <c r="H67" i="48"/>
  <c r="X72" i="48"/>
  <c r="L81" i="48"/>
  <c r="H110" i="48"/>
  <c r="AI113" i="48"/>
  <c r="AI116" i="48"/>
  <c r="H119" i="48"/>
  <c r="L125" i="48"/>
  <c r="H129" i="48"/>
  <c r="AI133" i="48"/>
  <c r="L139" i="48"/>
  <c r="AC49" i="49"/>
  <c r="AB49" i="49"/>
  <c r="AC50" i="49"/>
  <c r="H59" i="49"/>
  <c r="AC64" i="49"/>
  <c r="AC79" i="49"/>
  <c r="AB80" i="49"/>
  <c r="H86" i="49"/>
  <c r="H87" i="49"/>
  <c r="H89" i="49"/>
  <c r="AB25" i="50"/>
  <c r="AB18" i="50"/>
  <c r="AB28" i="50"/>
  <c r="AB35" i="50"/>
  <c r="AB37" i="50"/>
  <c r="H39" i="50"/>
  <c r="AB39" i="50"/>
  <c r="AB41" i="50"/>
  <c r="AB43" i="50"/>
  <c r="AB48" i="50"/>
  <c r="AB54" i="50"/>
  <c r="AB58" i="50"/>
  <c r="AB61" i="50"/>
  <c r="H67" i="50"/>
  <c r="AB67" i="50"/>
  <c r="AB71" i="50"/>
  <c r="AB81" i="50"/>
  <c r="AC249" i="50"/>
  <c r="AC273" i="50"/>
  <c r="H291" i="50"/>
  <c r="AB19" i="50"/>
  <c r="AC18" i="50"/>
  <c r="AC14" i="50"/>
  <c r="AC29" i="50"/>
  <c r="H31" i="50"/>
  <c r="AB31" i="50"/>
  <c r="AC33" i="50"/>
  <c r="AC49" i="50"/>
  <c r="AC59" i="50"/>
  <c r="H60" i="50"/>
  <c r="AC62" i="50"/>
  <c r="H64" i="50"/>
  <c r="H70" i="50"/>
  <c r="AC72" i="50"/>
  <c r="H74" i="50"/>
  <c r="H77" i="50"/>
  <c r="AB77" i="50"/>
  <c r="AC79" i="50"/>
  <c r="AB83" i="50"/>
  <c r="AC85" i="50"/>
  <c r="H87" i="50"/>
  <c r="AB87" i="50"/>
  <c r="AC89" i="50"/>
  <c r="H94" i="50"/>
  <c r="AC96" i="50"/>
  <c r="AB97" i="50"/>
  <c r="AC99" i="50"/>
  <c r="H100" i="50"/>
  <c r="AC102" i="50"/>
  <c r="H104" i="50"/>
  <c r="AC106" i="50"/>
  <c r="AB107" i="50"/>
  <c r="AC109" i="50"/>
  <c r="H111" i="50"/>
  <c r="AB111" i="50"/>
  <c r="AC113" i="50"/>
  <c r="H114" i="50"/>
  <c r="H117" i="50"/>
  <c r="AB117" i="50"/>
  <c r="AC119" i="50"/>
  <c r="H121" i="50"/>
  <c r="AB121" i="50"/>
  <c r="AC123" i="50"/>
  <c r="H124" i="50"/>
  <c r="AC126" i="50"/>
  <c r="H128" i="50"/>
  <c r="H134" i="50"/>
  <c r="AC136" i="50"/>
  <c r="H138" i="50"/>
  <c r="H141" i="50"/>
  <c r="AB141" i="50"/>
  <c r="AC143" i="50"/>
  <c r="AB147" i="50"/>
  <c r="AC149" i="50"/>
  <c r="H151" i="50"/>
  <c r="AB151" i="50"/>
  <c r="AC153" i="50"/>
  <c r="H158" i="50"/>
  <c r="AC160" i="50"/>
  <c r="AB161" i="50"/>
  <c r="AC163" i="50"/>
  <c r="H164" i="50"/>
  <c r="AC166" i="50"/>
  <c r="H168" i="50"/>
  <c r="AC170" i="50"/>
  <c r="AB171" i="50"/>
  <c r="AC173" i="50"/>
  <c r="H175" i="50"/>
  <c r="AB175" i="50"/>
  <c r="AC177" i="50"/>
  <c r="H178" i="50"/>
  <c r="H181" i="50"/>
  <c r="AB181" i="50"/>
  <c r="AC183" i="50"/>
  <c r="H185" i="50"/>
  <c r="AB185" i="50"/>
  <c r="AC187" i="50"/>
  <c r="H188" i="50"/>
  <c r="AC190" i="50"/>
  <c r="H192" i="50"/>
  <c r="H198" i="50"/>
  <c r="AC200" i="50"/>
  <c r="AB205" i="50"/>
  <c r="AC207" i="50"/>
  <c r="AB211" i="50"/>
  <c r="AC213" i="50"/>
  <c r="H215" i="50"/>
  <c r="AB215" i="50"/>
  <c r="AC226" i="50"/>
  <c r="H229" i="50"/>
  <c r="AB229" i="50"/>
  <c r="H232" i="50"/>
  <c r="AC237" i="50"/>
  <c r="H240" i="50"/>
  <c r="AC244" i="50"/>
  <c r="H247" i="50"/>
  <c r="AB247" i="50"/>
  <c r="AC250" i="50"/>
  <c r="H253" i="50"/>
  <c r="AB253" i="50"/>
  <c r="AC256" i="50"/>
  <c r="AC257" i="50"/>
  <c r="H259" i="50"/>
  <c r="AC260" i="50"/>
  <c r="AC263" i="50"/>
  <c r="H266" i="50"/>
  <c r="AC267" i="50"/>
  <c r="AC271" i="50"/>
  <c r="AB281" i="50"/>
  <c r="AB284" i="50"/>
  <c r="AB299" i="50"/>
  <c r="AC300" i="50"/>
  <c r="AB302" i="50"/>
  <c r="AC303" i="50"/>
  <c r="AB315" i="50"/>
  <c r="AC316" i="50"/>
  <c r="AB318" i="50"/>
  <c r="AC319" i="50"/>
  <c r="H322" i="50"/>
  <c r="H325" i="50"/>
  <c r="H328" i="50"/>
  <c r="AB337" i="50"/>
  <c r="AB340" i="50"/>
  <c r="AB353" i="50"/>
  <c r="AB356" i="50"/>
  <c r="AF29" i="51"/>
  <c r="H132" i="50"/>
  <c r="H136" i="50"/>
  <c r="H143" i="50"/>
  <c r="H146" i="50"/>
  <c r="H149" i="50"/>
  <c r="H153" i="50"/>
  <c r="H156" i="50"/>
  <c r="H160" i="50"/>
  <c r="H166" i="50"/>
  <c r="H170" i="50"/>
  <c r="H173" i="50"/>
  <c r="H183" i="50"/>
  <c r="H190" i="50"/>
  <c r="H196" i="50"/>
  <c r="H200" i="50"/>
  <c r="H207" i="50"/>
  <c r="H217" i="50"/>
  <c r="AC221" i="50"/>
  <c r="AC228" i="50"/>
  <c r="AC231" i="50"/>
  <c r="H234" i="50"/>
  <c r="AC235" i="50"/>
  <c r="AC239" i="50"/>
  <c r="H251" i="50"/>
  <c r="AC252" i="50"/>
  <c r="AC258" i="50"/>
  <c r="H272" i="50"/>
  <c r="AC276" i="50"/>
  <c r="AC308" i="50"/>
  <c r="AC311" i="50"/>
  <c r="AC324" i="50"/>
  <c r="AC327" i="50"/>
  <c r="AC330" i="50"/>
  <c r="AC333" i="50"/>
  <c r="AC364" i="50"/>
  <c r="AB99" i="50"/>
  <c r="H103" i="50"/>
  <c r="AB103" i="50"/>
  <c r="H110" i="50"/>
  <c r="AB113" i="50"/>
  <c r="H116" i="50"/>
  <c r="H120" i="50"/>
  <c r="AB123" i="50"/>
  <c r="H127" i="50"/>
  <c r="AB127" i="50"/>
  <c r="H130" i="50"/>
  <c r="H133" i="50"/>
  <c r="AB133" i="50"/>
  <c r="H137" i="50"/>
  <c r="AB137" i="50"/>
  <c r="H140" i="50"/>
  <c r="H144" i="50"/>
  <c r="H150" i="50"/>
  <c r="H154" i="50"/>
  <c r="H157" i="50"/>
  <c r="AB157" i="50"/>
  <c r="AB163" i="50"/>
  <c r="H167" i="50"/>
  <c r="AB167" i="50"/>
  <c r="H174" i="50"/>
  <c r="AB177" i="50"/>
  <c r="H180" i="50"/>
  <c r="H184" i="50"/>
  <c r="AB187" i="50"/>
  <c r="H191" i="50"/>
  <c r="AB191" i="50"/>
  <c r="H194" i="50"/>
  <c r="H197" i="50"/>
  <c r="AB197" i="50"/>
  <c r="H201" i="50"/>
  <c r="AB201" i="50"/>
  <c r="H214" i="50"/>
  <c r="H221" i="50"/>
  <c r="AB221" i="50"/>
  <c r="AB231" i="50"/>
  <c r="AC232" i="50"/>
  <c r="H235" i="50"/>
  <c r="AC236" i="50"/>
  <c r="AB239" i="50"/>
  <c r="AB249" i="50"/>
  <c r="H252" i="50"/>
  <c r="H255" i="50"/>
  <c r="AB255" i="50"/>
  <c r="H258" i="50"/>
  <c r="AB273" i="50"/>
  <c r="AB283" i="50"/>
  <c r="AC284" i="50"/>
  <c r="AB286" i="50"/>
  <c r="AC287" i="50"/>
  <c r="AB305" i="50"/>
  <c r="AB308" i="50"/>
  <c r="AB321" i="50"/>
  <c r="AB324" i="50"/>
  <c r="AB339" i="50"/>
  <c r="AC340" i="50"/>
  <c r="AB342" i="50"/>
  <c r="AC343" i="50"/>
  <c r="AB355" i="50"/>
  <c r="AC356" i="50"/>
  <c r="AB358" i="50"/>
  <c r="AC359" i="50"/>
  <c r="AB361" i="50"/>
  <c r="AC362" i="50"/>
  <c r="AB364" i="50"/>
  <c r="AF13" i="51"/>
  <c r="AF25" i="51"/>
  <c r="AF10" i="51"/>
  <c r="H138" i="48"/>
  <c r="H123" i="48"/>
  <c r="X143" i="48"/>
  <c r="H75" i="49"/>
  <c r="H60" i="49"/>
  <c r="AI33" i="48"/>
  <c r="AI40" i="48"/>
  <c r="X49" i="48"/>
  <c r="AI52" i="48"/>
  <c r="AI77" i="48"/>
  <c r="AI85" i="48"/>
  <c r="AI88" i="48"/>
  <c r="L99" i="48"/>
  <c r="AI104" i="48"/>
  <c r="AI114" i="48"/>
  <c r="AI121" i="48"/>
  <c r="X130" i="48"/>
  <c r="AI137" i="48"/>
  <c r="H13" i="49"/>
  <c r="H107" i="49"/>
  <c r="H112" i="49"/>
  <c r="AB118" i="49"/>
  <c r="AB119" i="49"/>
  <c r="H149" i="49"/>
  <c r="H63" i="50"/>
  <c r="H47" i="50"/>
  <c r="H213" i="50"/>
  <c r="AC290" i="50"/>
  <c r="AC325" i="50"/>
  <c r="AC354" i="50"/>
  <c r="AC357" i="50"/>
  <c r="X29" i="48"/>
  <c r="H31" i="48"/>
  <c r="AI32" i="48"/>
  <c r="AI34" i="48"/>
  <c r="H20" i="48"/>
  <c r="X38" i="48"/>
  <c r="L39" i="48"/>
  <c r="AI41" i="48"/>
  <c r="AI46" i="48"/>
  <c r="AI51" i="48"/>
  <c r="AI56" i="48"/>
  <c r="AI59" i="48"/>
  <c r="AI65" i="48"/>
  <c r="AI68" i="48"/>
  <c r="AI73" i="48"/>
  <c r="AI76" i="48"/>
  <c r="AI81" i="48"/>
  <c r="AI84" i="48"/>
  <c r="H90" i="48"/>
  <c r="AI92" i="48"/>
  <c r="AI94" i="48"/>
  <c r="AI96" i="48"/>
  <c r="AI98" i="48"/>
  <c r="AI100" i="48"/>
  <c r="X104" i="48"/>
  <c r="X115" i="48"/>
  <c r="L124" i="48"/>
  <c r="H126" i="48"/>
  <c r="H111" i="48"/>
  <c r="L129" i="48"/>
  <c r="X131" i="48"/>
  <c r="H142" i="48"/>
  <c r="H127" i="48"/>
  <c r="AI150" i="48"/>
  <c r="AC60" i="49"/>
  <c r="AB75" i="49"/>
  <c r="AC82" i="49"/>
  <c r="AB82" i="49"/>
  <c r="AC83" i="49"/>
  <c r="H143" i="49"/>
  <c r="AC148" i="49"/>
  <c r="AC24" i="50"/>
  <c r="AC21" i="50"/>
  <c r="H29" i="50"/>
  <c r="AC34" i="50"/>
  <c r="H35" i="50"/>
  <c r="AC36" i="50"/>
  <c r="AC38" i="50"/>
  <c r="AC40" i="50"/>
  <c r="AC42" i="50"/>
  <c r="AC45" i="50"/>
  <c r="AC55" i="50"/>
  <c r="AC66" i="50"/>
  <c r="H71" i="50"/>
  <c r="H55" i="50"/>
  <c r="AC82" i="50"/>
  <c r="AC98" i="50"/>
  <c r="AC114" i="50"/>
  <c r="AC130" i="50"/>
  <c r="AC146" i="50"/>
  <c r="AC162" i="50"/>
  <c r="AC178" i="50"/>
  <c r="AC194" i="50"/>
  <c r="H205" i="50"/>
  <c r="AC210" i="50"/>
  <c r="AC259" i="50"/>
  <c r="H273" i="50"/>
  <c r="AC277" i="50"/>
  <c r="AC306" i="50"/>
  <c r="H308" i="50"/>
  <c r="AC309" i="50"/>
  <c r="H311" i="50"/>
  <c r="AC338" i="50"/>
  <c r="H340" i="50"/>
  <c r="AC341" i="50"/>
  <c r="H343" i="50"/>
  <c r="H139" i="48"/>
  <c r="H123" i="49"/>
  <c r="H108" i="49"/>
  <c r="H13" i="50"/>
  <c r="H30" i="50"/>
  <c r="H28" i="48"/>
  <c r="H12" i="48"/>
  <c r="AI35" i="48"/>
  <c r="H41" i="48"/>
  <c r="H49" i="48"/>
  <c r="L50" i="48"/>
  <c r="AI55" i="48"/>
  <c r="AI60" i="48"/>
  <c r="AI64" i="48"/>
  <c r="AI69" i="48"/>
  <c r="AI72" i="48"/>
  <c r="AI80" i="48"/>
  <c r="X114" i="48"/>
  <c r="AI130" i="48"/>
  <c r="AI146" i="48"/>
  <c r="AC119" i="49"/>
  <c r="AB120" i="49"/>
  <c r="AC227" i="50"/>
  <c r="AC245" i="50"/>
  <c r="AC293" i="50"/>
  <c r="AC322" i="50"/>
  <c r="AI29" i="48"/>
  <c r="AI31" i="48"/>
  <c r="X31" i="48"/>
  <c r="L32" i="48"/>
  <c r="H35" i="48"/>
  <c r="AI36" i="48"/>
  <c r="AI38" i="48"/>
  <c r="H40" i="48"/>
  <c r="AI48" i="48"/>
  <c r="L48" i="48"/>
  <c r="AI50" i="48"/>
  <c r="X50" i="48"/>
  <c r="L51" i="48"/>
  <c r="X52" i="48"/>
  <c r="L53" i="48"/>
  <c r="H57" i="48"/>
  <c r="H60" i="48"/>
  <c r="X60" i="48"/>
  <c r="L62" i="48"/>
  <c r="H66" i="48"/>
  <c r="H69" i="48"/>
  <c r="X69" i="48"/>
  <c r="L70" i="48"/>
  <c r="H74" i="48"/>
  <c r="L78" i="48"/>
  <c r="H85" i="48"/>
  <c r="AI93" i="48"/>
  <c r="AI97" i="48"/>
  <c r="X99" i="48"/>
  <c r="AI101" i="48"/>
  <c r="AI106" i="48"/>
  <c r="AI108" i="48"/>
  <c r="AI118" i="48"/>
  <c r="X118" i="48"/>
  <c r="L128" i="48"/>
  <c r="AI134" i="48"/>
  <c r="AC46" i="49"/>
  <c r="AC71" i="49"/>
  <c r="H85" i="49"/>
  <c r="AB96" i="49"/>
  <c r="H103" i="49"/>
  <c r="H88" i="49"/>
  <c r="AC104" i="49"/>
  <c r="H117" i="49"/>
  <c r="AC141" i="49"/>
  <c r="H14" i="50"/>
  <c r="H73" i="50"/>
  <c r="H204" i="50"/>
  <c r="AC218" i="50"/>
  <c r="AC224" i="50"/>
  <c r="AC269" i="50"/>
  <c r="H279" i="50"/>
  <c r="AC282" i="50"/>
  <c r="H284" i="50"/>
  <c r="AC285" i="50"/>
  <c r="H287" i="50"/>
  <c r="AC314" i="50"/>
  <c r="H316" i="50"/>
  <c r="AC317" i="50"/>
  <c r="H319" i="50"/>
  <c r="AC346" i="50"/>
  <c r="H348" i="50"/>
  <c r="AC349" i="50"/>
  <c r="H109" i="48"/>
  <c r="L115" i="48"/>
  <c r="L117" i="48"/>
  <c r="L119" i="48"/>
  <c r="H125" i="48"/>
  <c r="L131" i="48"/>
  <c r="L133" i="48"/>
  <c r="L135" i="48"/>
  <c r="AI145" i="48"/>
  <c r="H40" i="49"/>
  <c r="H25" i="49"/>
  <c r="AC43" i="49"/>
  <c r="H62" i="49"/>
  <c r="H63" i="49"/>
  <c r="H70" i="49"/>
  <c r="H71" i="49"/>
  <c r="AC72" i="49"/>
  <c r="AB84" i="49"/>
  <c r="AC86" i="49"/>
  <c r="AB86" i="49"/>
  <c r="AB87" i="49"/>
  <c r="AB107" i="49"/>
  <c r="AC108" i="49"/>
  <c r="AC114" i="49"/>
  <c r="AB114" i="49"/>
  <c r="AC115" i="49"/>
  <c r="AB132" i="49"/>
  <c r="AC133" i="49"/>
  <c r="H140" i="49"/>
  <c r="H141" i="49"/>
  <c r="AB142" i="49"/>
  <c r="H146" i="49"/>
  <c r="H24" i="50"/>
  <c r="AB22" i="50"/>
  <c r="AC22" i="50"/>
  <c r="AC19" i="50"/>
  <c r="AB17" i="50"/>
  <c r="AC16" i="50"/>
  <c r="AC13" i="50"/>
  <c r="H15" i="50"/>
  <c r="H32" i="50"/>
  <c r="AB36" i="50"/>
  <c r="AB38" i="50"/>
  <c r="AB40" i="50"/>
  <c r="AB42" i="50"/>
  <c r="H45" i="50"/>
  <c r="AB45" i="50"/>
  <c r="AB47" i="50"/>
  <c r="AB49" i="50"/>
  <c r="AB51" i="50"/>
  <c r="H53" i="50"/>
  <c r="AB53" i="50"/>
  <c r="AB55" i="50"/>
  <c r="AB57" i="50"/>
  <c r="AC60" i="50"/>
  <c r="AC68" i="50"/>
  <c r="AC76" i="50"/>
  <c r="AC84" i="50"/>
  <c r="AC92" i="50"/>
  <c r="AC100" i="50"/>
  <c r="AC108" i="50"/>
  <c r="AC116" i="50"/>
  <c r="AC124" i="50"/>
  <c r="AC132" i="50"/>
  <c r="AC140" i="50"/>
  <c r="AC148" i="50"/>
  <c r="AC156" i="50"/>
  <c r="AC164" i="50"/>
  <c r="AC172" i="50"/>
  <c r="AC180" i="50"/>
  <c r="AC188" i="50"/>
  <c r="AC196" i="50"/>
  <c r="AC204" i="50"/>
  <c r="AC212" i="50"/>
  <c r="H222" i="50"/>
  <c r="H225" i="50"/>
  <c r="AB225" i="50"/>
  <c r="H228" i="50"/>
  <c r="H231" i="50"/>
  <c r="AC234" i="50"/>
  <c r="H237" i="50"/>
  <c r="AB237" i="50"/>
  <c r="AC240" i="50"/>
  <c r="H242" i="50"/>
  <c r="AC243" i="50"/>
  <c r="H254" i="50"/>
  <c r="H257" i="50"/>
  <c r="AB257" i="50"/>
  <c r="H260" i="50"/>
  <c r="H263" i="50"/>
  <c r="AC266" i="50"/>
  <c r="AB269" i="50"/>
  <c r="AC272" i="50"/>
  <c r="H274" i="50"/>
  <c r="AC275" i="50"/>
  <c r="Y10" i="47"/>
  <c r="W10" i="47"/>
  <c r="R10" i="47"/>
  <c r="K10" i="47"/>
  <c r="E10" i="47"/>
  <c r="O10" i="47"/>
  <c r="AI109" i="48"/>
  <c r="H114" i="48"/>
  <c r="H118" i="48"/>
  <c r="AI120" i="48"/>
  <c r="AI125" i="48"/>
  <c r="H130" i="48"/>
  <c r="H134" i="48"/>
  <c r="AI136" i="48"/>
  <c r="AI141" i="48"/>
  <c r="AC32" i="49"/>
  <c r="AB32" i="49"/>
  <c r="AC33" i="49"/>
  <c r="AB47" i="49"/>
  <c r="AC55" i="49"/>
  <c r="AC63" i="49"/>
  <c r="AB68" i="49"/>
  <c r="AC70" i="49"/>
  <c r="AB70" i="49"/>
  <c r="AB71" i="49"/>
  <c r="AB91" i="49"/>
  <c r="AC98" i="49"/>
  <c r="AB98" i="49"/>
  <c r="AC99" i="49"/>
  <c r="H109" i="49"/>
  <c r="H110" i="49"/>
  <c r="H111" i="49"/>
  <c r="AB112" i="49"/>
  <c r="H119" i="49"/>
  <c r="H120" i="49"/>
  <c r="AC121" i="49"/>
  <c r="H128" i="49"/>
  <c r="AC139" i="49"/>
  <c r="AB139" i="49"/>
  <c r="AC140" i="49"/>
  <c r="AB141" i="49"/>
  <c r="AB145" i="49"/>
  <c r="AC146" i="49"/>
  <c r="AB147" i="49"/>
  <c r="AB148" i="49"/>
  <c r="AB26" i="50"/>
  <c r="H16" i="50"/>
  <c r="AB14" i="50"/>
  <c r="H17" i="50"/>
  <c r="H34" i="50"/>
  <c r="H210" i="50"/>
  <c r="H218" i="50"/>
  <c r="AC219" i="50"/>
  <c r="H230" i="50"/>
  <c r="H233" i="50"/>
  <c r="AB233" i="50"/>
  <c r="H236" i="50"/>
  <c r="H239" i="50"/>
  <c r="AC242" i="50"/>
  <c r="H245" i="50"/>
  <c r="AB245" i="50"/>
  <c r="AC248" i="50"/>
  <c r="H250" i="50"/>
  <c r="AC251" i="50"/>
  <c r="H262" i="50"/>
  <c r="H265" i="50"/>
  <c r="AB265" i="50"/>
  <c r="H271" i="50"/>
  <c r="AC274" i="50"/>
  <c r="AB277" i="50"/>
  <c r="AC280" i="50"/>
  <c r="AB282" i="50"/>
  <c r="AC283" i="50"/>
  <c r="AB285" i="50"/>
  <c r="AC286" i="50"/>
  <c r="AB287" i="50"/>
  <c r="AC288" i="50"/>
  <c r="AB290" i="50"/>
  <c r="AC291" i="50"/>
  <c r="AB293" i="50"/>
  <c r="AC294" i="50"/>
  <c r="AB295" i="50"/>
  <c r="AC296" i="50"/>
  <c r="AB298" i="50"/>
  <c r="AC299" i="50"/>
  <c r="AB301" i="50"/>
  <c r="AC302" i="50"/>
  <c r="AB303" i="50"/>
  <c r="AC304" i="50"/>
  <c r="AB306" i="50"/>
  <c r="AC307" i="50"/>
  <c r="AB309" i="50"/>
  <c r="AC310" i="50"/>
  <c r="AB311" i="50"/>
  <c r="AC312" i="50"/>
  <c r="AB314" i="50"/>
  <c r="AC315" i="50"/>
  <c r="AB317" i="50"/>
  <c r="AC318" i="50"/>
  <c r="AB319" i="50"/>
  <c r="AC320" i="50"/>
  <c r="AB322" i="50"/>
  <c r="AC323" i="50"/>
  <c r="AB325" i="50"/>
  <c r="AC326" i="50"/>
  <c r="AB327" i="50"/>
  <c r="AC328" i="50"/>
  <c r="AB330" i="50"/>
  <c r="AC331" i="50"/>
  <c r="AB333" i="50"/>
  <c r="AC334" i="50"/>
  <c r="AB335" i="50"/>
  <c r="AC336" i="50"/>
  <c r="AB338" i="50"/>
  <c r="AC339" i="50"/>
  <c r="AB341" i="50"/>
  <c r="AC342" i="50"/>
  <c r="AB343" i="50"/>
  <c r="AC344" i="50"/>
  <c r="AB346" i="50"/>
  <c r="AC347" i="50"/>
  <c r="AB349" i="50"/>
  <c r="AC350" i="50"/>
  <c r="AB351" i="50"/>
  <c r="AC352" i="50"/>
  <c r="AB354" i="50"/>
  <c r="AC355" i="50"/>
  <c r="AB357" i="50"/>
  <c r="AC358" i="50"/>
  <c r="AB359" i="50"/>
  <c r="AC360" i="50"/>
  <c r="AB362" i="50"/>
  <c r="AC363" i="50"/>
  <c r="AG11" i="51"/>
  <c r="AC28" i="49"/>
  <c r="AB28" i="49"/>
  <c r="AB29" i="49"/>
  <c r="H31" i="49"/>
  <c r="AB33" i="49"/>
  <c r="AC34" i="49"/>
  <c r="AB38" i="49"/>
  <c r="AB43" i="49"/>
  <c r="AC45" i="49"/>
  <c r="AB45" i="49"/>
  <c r="AB46" i="49"/>
  <c r="AB50" i="49"/>
  <c r="AC51" i="49"/>
  <c r="AB55" i="49"/>
  <c r="AB60" i="49"/>
  <c r="AC62" i="49"/>
  <c r="AB62" i="49"/>
  <c r="AB63" i="49"/>
  <c r="H65" i="49"/>
  <c r="AB67" i="49"/>
  <c r="AC68" i="49"/>
  <c r="AB72" i="49"/>
  <c r="AB76" i="49"/>
  <c r="AC78" i="49"/>
  <c r="AB78" i="49"/>
  <c r="AB79" i="49"/>
  <c r="H81" i="49"/>
  <c r="AB83" i="49"/>
  <c r="AC84" i="49"/>
  <c r="AB88" i="49"/>
  <c r="AB92" i="49"/>
  <c r="AC94" i="49"/>
  <c r="AB94" i="49"/>
  <c r="AB95" i="49"/>
  <c r="H97" i="49"/>
  <c r="AB99" i="49"/>
  <c r="AC100" i="49"/>
  <c r="AB104" i="49"/>
  <c r="AB108" i="49"/>
  <c r="AC110" i="49"/>
  <c r="AB110" i="49"/>
  <c r="AB111" i="49"/>
  <c r="H113" i="49"/>
  <c r="H114" i="49"/>
  <c r="AB115" i="49"/>
  <c r="AC116" i="49"/>
  <c r="AC122" i="49"/>
  <c r="AB122" i="49"/>
  <c r="AC123" i="49"/>
  <c r="AB124" i="49"/>
  <c r="AB128" i="49"/>
  <c r="AC129" i="49"/>
  <c r="AB135" i="49"/>
  <c r="AC136" i="49"/>
  <c r="AB136" i="49"/>
  <c r="AB143" i="49"/>
  <c r="H147" i="49"/>
  <c r="H148" i="49"/>
  <c r="AC25" i="50"/>
  <c r="AB23" i="50"/>
  <c r="AB20" i="50"/>
  <c r="AC20" i="50"/>
  <c r="AC17" i="50"/>
  <c r="AB15" i="50"/>
  <c r="AB12" i="50"/>
  <c r="AC12" i="50"/>
  <c r="AC28" i="50"/>
  <c r="AB30" i="50"/>
  <c r="AB32" i="50"/>
  <c r="AB34" i="50"/>
  <c r="H19" i="50"/>
  <c r="AC37" i="50"/>
  <c r="H21" i="50"/>
  <c r="AC39" i="50"/>
  <c r="H23" i="50"/>
  <c r="AC41" i="50"/>
  <c r="H25" i="50"/>
  <c r="AC43" i="50"/>
  <c r="AC46" i="50"/>
  <c r="AC48" i="50"/>
  <c r="AC50" i="50"/>
  <c r="AC52" i="50"/>
  <c r="AC54" i="50"/>
  <c r="AC56" i="50"/>
  <c r="AC58" i="50"/>
  <c r="AB60" i="50"/>
  <c r="AB62" i="50"/>
  <c r="AB64" i="50"/>
  <c r="AB66" i="50"/>
  <c r="AB68" i="50"/>
  <c r="AB70" i="50"/>
  <c r="AB72" i="50"/>
  <c r="AB74" i="50"/>
  <c r="AB76" i="50"/>
  <c r="AB78" i="50"/>
  <c r="AB80" i="50"/>
  <c r="AB82" i="50"/>
  <c r="AB84" i="50"/>
  <c r="AB86" i="50"/>
  <c r="AB88" i="50"/>
  <c r="AB90" i="50"/>
  <c r="AB92" i="50"/>
  <c r="AB94" i="50"/>
  <c r="AB96" i="50"/>
  <c r="AB98" i="50"/>
  <c r="AB100" i="50"/>
  <c r="AB102" i="50"/>
  <c r="AB104" i="50"/>
  <c r="AB106" i="50"/>
  <c r="AB108" i="50"/>
  <c r="AB110" i="50"/>
  <c r="AB112" i="50"/>
  <c r="AB114" i="50"/>
  <c r="AB116" i="50"/>
  <c r="AB118" i="50"/>
  <c r="AB120" i="50"/>
  <c r="AB122" i="50"/>
  <c r="AB124" i="50"/>
  <c r="AB126" i="50"/>
  <c r="AB128" i="50"/>
  <c r="AB130" i="50"/>
  <c r="AB132" i="50"/>
  <c r="AB134" i="50"/>
  <c r="AB136" i="50"/>
  <c r="AB138" i="50"/>
  <c r="AB140" i="50"/>
  <c r="AB142" i="50"/>
  <c r="AB144" i="50"/>
  <c r="AB146" i="50"/>
  <c r="AB148" i="50"/>
  <c r="AB150" i="50"/>
  <c r="AB152" i="50"/>
  <c r="AB154" i="50"/>
  <c r="AB156" i="50"/>
  <c r="AB158" i="50"/>
  <c r="AB160" i="50"/>
  <c r="AB162" i="50"/>
  <c r="AB164" i="50"/>
  <c r="AB166" i="50"/>
  <c r="AB168" i="50"/>
  <c r="AB170" i="50"/>
  <c r="AB172" i="50"/>
  <c r="AB174" i="50"/>
  <c r="AB176" i="50"/>
  <c r="AB178" i="50"/>
  <c r="AB180" i="50"/>
  <c r="AB182" i="50"/>
  <c r="AB184" i="50"/>
  <c r="AB186" i="50"/>
  <c r="AB188" i="50"/>
  <c r="AB190" i="50"/>
  <c r="AB192" i="50"/>
  <c r="AB194" i="50"/>
  <c r="AB196" i="50"/>
  <c r="AB198" i="50"/>
  <c r="AB200" i="50"/>
  <c r="AB202" i="50"/>
  <c r="AB204" i="50"/>
  <c r="AB206" i="50"/>
  <c r="AB208" i="50"/>
  <c r="AB210" i="50"/>
  <c r="AB212" i="50"/>
  <c r="AB214" i="50"/>
  <c r="AB216" i="50"/>
  <c r="AB219" i="50"/>
  <c r="AC222" i="50"/>
  <c r="AB227" i="50"/>
  <c r="AC230" i="50"/>
  <c r="AB235" i="50"/>
  <c r="AC238" i="50"/>
  <c r="AB243" i="50"/>
  <c r="AC246" i="50"/>
  <c r="AB251" i="50"/>
  <c r="AC254" i="50"/>
  <c r="AB259" i="50"/>
  <c r="AC262" i="50"/>
  <c r="AB267" i="50"/>
  <c r="AC270" i="50"/>
  <c r="AB275" i="50"/>
  <c r="AC278" i="50"/>
  <c r="AC281" i="50"/>
  <c r="AC289" i="50"/>
  <c r="AC297" i="50"/>
  <c r="AC305" i="50"/>
  <c r="AC313" i="50"/>
  <c r="AC321" i="50"/>
  <c r="AC329" i="50"/>
  <c r="AC337" i="50"/>
  <c r="AC345" i="50"/>
  <c r="AC353" i="50"/>
  <c r="AC361" i="50"/>
  <c r="AG10" i="51"/>
  <c r="AF28" i="51"/>
  <c r="AG28" i="51"/>
  <c r="AG27" i="51"/>
  <c r="AF24" i="51"/>
  <c r="AG24" i="51"/>
  <c r="AF12" i="51"/>
  <c r="AG29" i="51"/>
  <c r="AG25" i="51"/>
  <c r="AG12" i="51"/>
  <c r="M13" i="47"/>
  <c r="X13" i="47"/>
  <c r="W13" i="47"/>
  <c r="S13" i="47"/>
  <c r="O13" i="47"/>
  <c r="P13" i="47"/>
  <c r="K13" i="47"/>
  <c r="L13" i="47" s="1"/>
  <c r="E13" i="47"/>
  <c r="AA13" i="47" s="1"/>
  <c r="R13" i="47"/>
  <c r="N13" i="47"/>
  <c r="M10" i="47"/>
  <c r="Q10" i="47"/>
  <c r="U10" i="47"/>
  <c r="H269" i="50"/>
  <c r="H277" i="50"/>
  <c r="AB218" i="50"/>
  <c r="AB220" i="50"/>
  <c r="AB222" i="50"/>
  <c r="AB224" i="50"/>
  <c r="AB226" i="50"/>
  <c r="AB228" i="50"/>
  <c r="AB230" i="50"/>
  <c r="AB232" i="50"/>
  <c r="AB234" i="50"/>
  <c r="AB236" i="50"/>
  <c r="AB238" i="50"/>
  <c r="AB240" i="50"/>
  <c r="AB242" i="50"/>
  <c r="AB244" i="50"/>
  <c r="AB246" i="50"/>
  <c r="AB248" i="50"/>
  <c r="AB250" i="50"/>
  <c r="AB252" i="50"/>
  <c r="AB254" i="50"/>
  <c r="AB256" i="50"/>
  <c r="AB258" i="50"/>
  <c r="AB260" i="50"/>
  <c r="AB262" i="50"/>
  <c r="AB264" i="50"/>
  <c r="AB266" i="50"/>
  <c r="H268" i="50"/>
  <c r="AB268" i="50"/>
  <c r="H270" i="50"/>
  <c r="AB270" i="50"/>
  <c r="AB272" i="50"/>
  <c r="AB274" i="50"/>
  <c r="H276" i="50"/>
  <c r="AB276" i="50"/>
  <c r="H278" i="50"/>
  <c r="AB278" i="50"/>
  <c r="AB280" i="50"/>
  <c r="AB288" i="50"/>
  <c r="AB296" i="50"/>
  <c r="AB304" i="50"/>
  <c r="AB312" i="50"/>
  <c r="AB320" i="50"/>
  <c r="AB328" i="50"/>
  <c r="AB336" i="50"/>
  <c r="AB344" i="50"/>
  <c r="AB352" i="50"/>
  <c r="AB360" i="50"/>
  <c r="H28" i="49"/>
  <c r="H12" i="49"/>
  <c r="H20" i="49"/>
  <c r="AC31" i="49"/>
  <c r="AB31" i="49"/>
  <c r="AC39" i="49"/>
  <c r="AB39" i="49"/>
  <c r="AC48" i="49"/>
  <c r="AC56" i="49"/>
  <c r="AB56" i="49"/>
  <c r="AC65" i="49"/>
  <c r="AB65" i="49"/>
  <c r="AC73" i="49"/>
  <c r="AB73" i="49"/>
  <c r="AC81" i="49"/>
  <c r="AB81" i="49"/>
  <c r="AC89" i="49"/>
  <c r="AB89" i="49"/>
  <c r="AC97" i="49"/>
  <c r="AB97" i="49"/>
  <c r="AC105" i="49"/>
  <c r="AB105" i="49"/>
  <c r="AC113" i="49"/>
  <c r="AB113" i="49"/>
  <c r="AC138" i="49"/>
  <c r="H29" i="49"/>
  <c r="H37" i="49"/>
  <c r="H24" i="49"/>
  <c r="AC27" i="49"/>
  <c r="AB27" i="49"/>
  <c r="AC35" i="49"/>
  <c r="AB35" i="49"/>
  <c r="AC44" i="49"/>
  <c r="AB44" i="49"/>
  <c r="AC52" i="49"/>
  <c r="AB52" i="49"/>
  <c r="AC61" i="49"/>
  <c r="AB61" i="49"/>
  <c r="AC69" i="49"/>
  <c r="AB69" i="49"/>
  <c r="AC77" i="49"/>
  <c r="AB77" i="49"/>
  <c r="AC85" i="49"/>
  <c r="AB85" i="49"/>
  <c r="AC93" i="49"/>
  <c r="AB93" i="49"/>
  <c r="AC101" i="49"/>
  <c r="AB101" i="49"/>
  <c r="AC109" i="49"/>
  <c r="AB109" i="49"/>
  <c r="H116" i="49"/>
  <c r="AC117" i="49"/>
  <c r="AB130" i="49"/>
  <c r="H138" i="49"/>
  <c r="AB140" i="49"/>
  <c r="H142" i="49"/>
  <c r="AC143" i="49"/>
  <c r="AB146" i="49"/>
  <c r="AB48" i="49"/>
  <c r="H32" i="49"/>
  <c r="H16" i="49"/>
  <c r="AB123" i="49"/>
  <c r="H125" i="49"/>
  <c r="AC126" i="49"/>
  <c r="AB129" i="49"/>
  <c r="H19" i="49"/>
  <c r="AC118" i="49"/>
  <c r="AB121" i="49"/>
  <c r="AC135" i="49"/>
  <c r="AB138" i="49"/>
  <c r="AB117" i="49"/>
  <c r="AC130" i="49"/>
  <c r="AB133" i="49"/>
  <c r="AC147" i="49"/>
  <c r="H30" i="48"/>
  <c r="X33" i="48"/>
  <c r="H34" i="48"/>
  <c r="X85" i="48"/>
  <c r="X93" i="48"/>
  <c r="X108" i="48"/>
  <c r="X109" i="48"/>
  <c r="X124" i="48"/>
  <c r="AI54" i="48"/>
  <c r="AI58" i="48"/>
  <c r="AI63" i="48"/>
  <c r="AI67" i="48"/>
  <c r="AI71" i="48"/>
  <c r="AI75" i="48"/>
  <c r="AI79" i="48"/>
  <c r="L82" i="48"/>
  <c r="AI83" i="48"/>
  <c r="L86" i="48"/>
  <c r="X77" i="48"/>
  <c r="X92" i="48"/>
  <c r="H38" i="48"/>
  <c r="H62" i="48"/>
  <c r="H77" i="48"/>
  <c r="X81" i="48"/>
  <c r="X96" i="48"/>
  <c r="X101" i="48"/>
  <c r="X116" i="48"/>
  <c r="X117" i="48"/>
  <c r="X132" i="48"/>
  <c r="X125" i="48"/>
  <c r="X140" i="48"/>
  <c r="H21" i="48"/>
  <c r="H17" i="48"/>
  <c r="H13" i="48"/>
  <c r="X76" i="48"/>
  <c r="X80" i="48"/>
  <c r="X84" i="48"/>
  <c r="X105" i="48"/>
  <c r="X120" i="48"/>
  <c r="X113" i="48"/>
  <c r="X128" i="48"/>
  <c r="X121" i="48"/>
  <c r="X136" i="48"/>
  <c r="X129" i="48"/>
  <c r="X144" i="48"/>
  <c r="X137" i="48"/>
  <c r="X145" i="48"/>
  <c r="AI87" i="48"/>
  <c r="L90" i="48"/>
  <c r="AI91" i="48"/>
  <c r="L79" i="48"/>
  <c r="L94" i="48"/>
  <c r="AI95" i="48"/>
  <c r="L98" i="48"/>
  <c r="AI99" i="48"/>
  <c r="L102" i="48"/>
  <c r="AI103" i="48"/>
  <c r="L106" i="48"/>
  <c r="AI107" i="48"/>
  <c r="L110" i="48"/>
  <c r="AI111" i="48"/>
  <c r="L114" i="48"/>
  <c r="AI115" i="48"/>
  <c r="L103" i="48"/>
  <c r="L118" i="48"/>
  <c r="AI119" i="48"/>
  <c r="L122" i="48"/>
  <c r="AI123" i="48"/>
  <c r="L126" i="48"/>
  <c r="AI127" i="48"/>
  <c r="L130" i="48"/>
  <c r="AI131" i="48"/>
  <c r="L134" i="48"/>
  <c r="AI135" i="48"/>
  <c r="L138" i="48"/>
  <c r="AI139" i="48"/>
  <c r="L142" i="48"/>
  <c r="AI143" i="48"/>
  <c r="L146" i="48"/>
  <c r="AI147" i="48"/>
  <c r="L150" i="48"/>
  <c r="AI151" i="48"/>
  <c r="X133" i="48"/>
  <c r="X141" i="48"/>
  <c r="X149" i="48"/>
  <c r="T23" i="49" l="1"/>
  <c r="AH19" i="48"/>
  <c r="L19" i="48"/>
  <c r="AH18" i="48"/>
  <c r="L18" i="48"/>
  <c r="AH12" i="48"/>
  <c r="L41" i="60"/>
  <c r="AC41" i="60" s="1"/>
  <c r="N65" i="62"/>
  <c r="L13" i="48"/>
  <c r="L56" i="60"/>
  <c r="AC56" i="60" s="1"/>
  <c r="AH11" i="48"/>
  <c r="L26" i="60"/>
  <c r="AC26" i="60" s="1"/>
  <c r="N38" i="62"/>
  <c r="AH16" i="48"/>
  <c r="L16" i="48"/>
  <c r="AB11" i="49"/>
  <c r="T22" i="49"/>
  <c r="N146" i="62"/>
  <c r="L86" i="60"/>
  <c r="AC11" i="60"/>
  <c r="N11" i="62"/>
  <c r="L11" i="60"/>
  <c r="Z4" i="60"/>
  <c r="N281" i="62"/>
  <c r="AB20" i="49"/>
  <c r="N92" i="62"/>
  <c r="AH13" i="48"/>
  <c r="L11" i="48"/>
  <c r="L14" i="48"/>
  <c r="AH17" i="48"/>
  <c r="AC116" i="60" s="1"/>
  <c r="L17" i="48"/>
  <c r="N119" i="62"/>
  <c r="AH10" i="48"/>
  <c r="L12" i="48"/>
  <c r="AH20" i="48"/>
  <c r="AC161" i="60" s="1"/>
  <c r="L15" i="48"/>
  <c r="F438" i="60"/>
  <c r="F453" i="60" s="1"/>
  <c r="F437" i="60"/>
  <c r="F452" i="60" s="1"/>
  <c r="F440" i="60"/>
  <c r="F455" i="60" s="1"/>
  <c r="F434" i="60"/>
  <c r="F449" i="60" s="1"/>
  <c r="F213" i="60"/>
  <c r="F228" i="60" s="1"/>
  <c r="F259" i="60" s="1"/>
  <c r="F214" i="60"/>
  <c r="F229" i="60" s="1"/>
  <c r="F260" i="60" s="1"/>
  <c r="F201" i="60"/>
  <c r="F200" i="60"/>
  <c r="F215" i="60" s="1"/>
  <c r="F165" i="60"/>
  <c r="F180" i="60" s="1"/>
  <c r="F195" i="60" s="1"/>
  <c r="AB14" i="49"/>
  <c r="AB16" i="49"/>
  <c r="T17" i="49"/>
  <c r="AB19" i="49"/>
  <c r="AB13" i="49"/>
  <c r="T15" i="49"/>
  <c r="AB21" i="49"/>
  <c r="T12" i="49"/>
  <c r="AB24" i="49"/>
  <c r="T18" i="49"/>
  <c r="L10" i="47"/>
  <c r="H10" i="47"/>
  <c r="Z13" i="47"/>
  <c r="F275" i="60" l="1"/>
  <c r="F290" i="60" s="1"/>
  <c r="F305" i="60" s="1"/>
  <c r="F319" i="60" s="1"/>
  <c r="F274" i="60"/>
  <c r="F289" i="60" s="1"/>
  <c r="F304" i="60" s="1"/>
  <c r="F318" i="60" s="1"/>
  <c r="F210" i="60"/>
  <c r="F225" i="60" s="1"/>
  <c r="F256" i="60" s="1"/>
  <c r="F271" i="60" s="1"/>
  <c r="F286" i="60" s="1"/>
  <c r="F301" i="60" s="1"/>
  <c r="F315" i="60" s="1"/>
  <c r="F230" i="60"/>
  <c r="F261" i="60" s="1"/>
  <c r="F216" i="60"/>
  <c r="F231" i="60" s="1"/>
  <c r="F262" i="60" s="1"/>
  <c r="Z10" i="47"/>
  <c r="F277" i="60" l="1"/>
  <c r="F292" i="60" s="1"/>
  <c r="F307" i="60" s="1"/>
  <c r="F321" i="60" s="1"/>
  <c r="F276" i="60"/>
  <c r="F291" i="60" s="1"/>
  <c r="F306" i="60" s="1"/>
  <c r="F320" i="60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18" i="1"/>
  <c r="E18" i="1" s="1"/>
  <c r="D19" i="1"/>
  <c r="E19" i="1" s="1"/>
  <c r="D21" i="1"/>
  <c r="E21" i="1" s="1"/>
  <c r="D22" i="1"/>
  <c r="E22" i="1" s="1"/>
  <c r="D23" i="1"/>
  <c r="E23" i="1" s="1"/>
  <c r="D24" i="1"/>
  <c r="E24" i="1" s="1"/>
  <c r="D25" i="1"/>
  <c r="E25" i="1" s="1"/>
  <c r="D26" i="1"/>
  <c r="E26" i="1" s="1"/>
  <c r="D27" i="1"/>
  <c r="E27" i="1" s="1"/>
  <c r="D28" i="1"/>
  <c r="E28" i="1" s="1"/>
  <c r="D29" i="1"/>
  <c r="E29" i="1" s="1"/>
  <c r="D30" i="1"/>
  <c r="E30" i="1" s="1"/>
  <c r="D31" i="1"/>
  <c r="E31" i="1" s="1"/>
  <c r="D32" i="1"/>
  <c r="E32" i="1" s="1"/>
  <c r="D33" i="1"/>
  <c r="E33" i="1" s="1"/>
  <c r="D34" i="1"/>
  <c r="E34" i="1" s="1"/>
  <c r="D35" i="1"/>
  <c r="E35" i="1" s="1"/>
  <c r="D36" i="1"/>
  <c r="E36" i="1" s="1"/>
  <c r="D37" i="1"/>
  <c r="E37" i="1" s="1"/>
  <c r="D38" i="1"/>
  <c r="E38" i="1" s="1"/>
  <c r="D39" i="1"/>
  <c r="E39" i="1" s="1"/>
  <c r="D40" i="1"/>
  <c r="E40" i="1" s="1"/>
  <c r="D41" i="1"/>
  <c r="E41" i="1" s="1"/>
  <c r="D42" i="1"/>
  <c r="E42" i="1" s="1"/>
  <c r="D43" i="1"/>
  <c r="E43" i="1" s="1"/>
  <c r="D44" i="1"/>
  <c r="E44" i="1" s="1"/>
  <c r="D45" i="1"/>
  <c r="E45" i="1" s="1"/>
  <c r="D46" i="1"/>
  <c r="E46" i="1" s="1"/>
  <c r="D47" i="1"/>
  <c r="E47" i="1" s="1"/>
  <c r="D48" i="1"/>
  <c r="E48" i="1" s="1"/>
  <c r="D49" i="1"/>
  <c r="E49" i="1" s="1"/>
  <c r="D50" i="1"/>
  <c r="E50" i="1" s="1"/>
  <c r="D51" i="1"/>
  <c r="E51" i="1" s="1"/>
  <c r="D52" i="1"/>
  <c r="E52" i="1" s="1"/>
  <c r="D53" i="1"/>
  <c r="E53" i="1" s="1"/>
  <c r="D54" i="1"/>
  <c r="E54" i="1" s="1"/>
  <c r="D55" i="1"/>
  <c r="E55" i="1" s="1"/>
  <c r="D56" i="1"/>
  <c r="E56" i="1" s="1"/>
  <c r="D57" i="1"/>
  <c r="E57" i="1" s="1"/>
  <c r="D58" i="1"/>
  <c r="E58" i="1" s="1"/>
  <c r="D59" i="1"/>
  <c r="E59" i="1" s="1"/>
  <c r="D60" i="1"/>
  <c r="E60" i="1" s="1"/>
  <c r="D61" i="1"/>
  <c r="E61" i="1" s="1"/>
  <c r="F10" i="1"/>
  <c r="AD10" i="1" s="1"/>
  <c r="F47" i="35"/>
  <c r="AF47" i="35" s="1"/>
  <c r="C47" i="35"/>
  <c r="F46" i="35"/>
  <c r="AF46" i="35" s="1"/>
  <c r="C46" i="35"/>
  <c r="F45" i="35"/>
  <c r="AF45" i="35" s="1"/>
  <c r="C45" i="35"/>
  <c r="F44" i="35"/>
  <c r="AF44" i="35" s="1"/>
  <c r="C44" i="35"/>
  <c r="F43" i="35"/>
  <c r="AF43" i="35" s="1"/>
  <c r="C43" i="35"/>
  <c r="F42" i="35"/>
  <c r="AF42" i="35" s="1"/>
  <c r="C42" i="35"/>
  <c r="F41" i="35"/>
  <c r="AF41" i="35" s="1"/>
  <c r="C41" i="35"/>
  <c r="F40" i="35"/>
  <c r="AF40" i="35" s="1"/>
  <c r="C40" i="35"/>
  <c r="F39" i="35"/>
  <c r="AF39" i="35" s="1"/>
  <c r="C39" i="35"/>
  <c r="F38" i="35"/>
  <c r="AF38" i="35" s="1"/>
  <c r="C38" i="35"/>
  <c r="F37" i="35"/>
  <c r="AF37" i="35" s="1"/>
  <c r="C37" i="35"/>
  <c r="F36" i="35"/>
  <c r="AF36" i="35" s="1"/>
  <c r="C36" i="35"/>
  <c r="F34" i="35"/>
  <c r="C34" i="35"/>
  <c r="F33" i="35"/>
  <c r="C33" i="35"/>
  <c r="F32" i="35"/>
  <c r="C32" i="35"/>
  <c r="F31" i="35"/>
  <c r="C31" i="35"/>
  <c r="F30" i="35"/>
  <c r="C30" i="35"/>
  <c r="F29" i="35"/>
  <c r="C29" i="35"/>
  <c r="F28" i="35"/>
  <c r="C28" i="35"/>
  <c r="F27" i="35"/>
  <c r="C27" i="35"/>
  <c r="F26" i="35"/>
  <c r="C26" i="35"/>
  <c r="F25" i="35"/>
  <c r="C25" i="35"/>
  <c r="F24" i="35"/>
  <c r="C24" i="35"/>
  <c r="F23" i="35"/>
  <c r="C23" i="35"/>
  <c r="AF25" i="35" l="1"/>
  <c r="P25" i="35"/>
  <c r="AF29" i="35"/>
  <c r="P29" i="35"/>
  <c r="AF33" i="35"/>
  <c r="P33" i="35"/>
  <c r="AF26" i="35"/>
  <c r="P26" i="35"/>
  <c r="AF34" i="35"/>
  <c r="P34" i="35"/>
  <c r="AF23" i="35"/>
  <c r="P23" i="35"/>
  <c r="AF27" i="35"/>
  <c r="P27" i="35"/>
  <c r="AF31" i="35"/>
  <c r="P31" i="35"/>
  <c r="AF30" i="35"/>
  <c r="P30" i="35"/>
  <c r="AF24" i="35"/>
  <c r="P24" i="35"/>
  <c r="AF28" i="35"/>
  <c r="P28" i="35"/>
  <c r="AF32" i="35"/>
  <c r="P32" i="35"/>
  <c r="AE10" i="1"/>
  <c r="AF10" i="1"/>
  <c r="AE25" i="35"/>
  <c r="AD25" i="35"/>
  <c r="AE29" i="35"/>
  <c r="AD29" i="35"/>
  <c r="AE33" i="35"/>
  <c r="AD33" i="35"/>
  <c r="AE38" i="35"/>
  <c r="AD38" i="35"/>
  <c r="AE42" i="35"/>
  <c r="AD42" i="35"/>
  <c r="AE46" i="35"/>
  <c r="AD46" i="35"/>
  <c r="AE26" i="35"/>
  <c r="AD26" i="35"/>
  <c r="AE30" i="35"/>
  <c r="AD30" i="35"/>
  <c r="AE34" i="35"/>
  <c r="AD34" i="35"/>
  <c r="AE39" i="35"/>
  <c r="AD39" i="35"/>
  <c r="AE43" i="35"/>
  <c r="AD43" i="35"/>
  <c r="AE47" i="35"/>
  <c r="AD47" i="35"/>
  <c r="AE23" i="35"/>
  <c r="AD23" i="35"/>
  <c r="AE27" i="35"/>
  <c r="AD27" i="35"/>
  <c r="AE31" i="35"/>
  <c r="AD31" i="35"/>
  <c r="AD36" i="35"/>
  <c r="AE36" i="35"/>
  <c r="AE40" i="35"/>
  <c r="AD40" i="35"/>
  <c r="AE44" i="35"/>
  <c r="AD44" i="35"/>
  <c r="AE24" i="35"/>
  <c r="AD24" i="35"/>
  <c r="AE28" i="35"/>
  <c r="AD28" i="35"/>
  <c r="AE32" i="35"/>
  <c r="AD32" i="35"/>
  <c r="AE37" i="35"/>
  <c r="AD37" i="35"/>
  <c r="AE41" i="35"/>
  <c r="AD41" i="35"/>
  <c r="AE45" i="35"/>
  <c r="AD45" i="35"/>
  <c r="AH25" i="35"/>
  <c r="J25" i="35"/>
  <c r="H25" i="35"/>
  <c r="AH29" i="35"/>
  <c r="J29" i="35"/>
  <c r="H29" i="35"/>
  <c r="AH33" i="35"/>
  <c r="J33" i="35"/>
  <c r="H33" i="35"/>
  <c r="J38" i="35"/>
  <c r="H38" i="35"/>
  <c r="J42" i="35"/>
  <c r="H42" i="35"/>
  <c r="L46" i="35"/>
  <c r="J46" i="35"/>
  <c r="H46" i="35"/>
  <c r="AH26" i="35"/>
  <c r="J26" i="35"/>
  <c r="H26" i="35"/>
  <c r="AH30" i="35"/>
  <c r="J30" i="35"/>
  <c r="H30" i="35"/>
  <c r="AH34" i="35"/>
  <c r="J34" i="35"/>
  <c r="H34" i="35"/>
  <c r="D39" i="35"/>
  <c r="J39" i="35"/>
  <c r="H39" i="35"/>
  <c r="J43" i="35"/>
  <c r="H43" i="35"/>
  <c r="AA47" i="35"/>
  <c r="J47" i="35"/>
  <c r="H47" i="35"/>
  <c r="J23" i="35"/>
  <c r="H23" i="35"/>
  <c r="J27" i="35"/>
  <c r="H27" i="35"/>
  <c r="J31" i="35"/>
  <c r="H31" i="35"/>
  <c r="J36" i="35"/>
  <c r="H36" i="35"/>
  <c r="J40" i="35"/>
  <c r="H40" i="35"/>
  <c r="J44" i="35"/>
  <c r="H44" i="35"/>
  <c r="AH24" i="35"/>
  <c r="J24" i="35"/>
  <c r="H24" i="35"/>
  <c r="AH28" i="35"/>
  <c r="H28" i="35"/>
  <c r="J28" i="35"/>
  <c r="AH32" i="35"/>
  <c r="J32" i="35"/>
  <c r="H32" i="35"/>
  <c r="J37" i="35"/>
  <c r="H37" i="35"/>
  <c r="J41" i="35"/>
  <c r="H41" i="35"/>
  <c r="J45" i="35"/>
  <c r="H45" i="35"/>
  <c r="AA30" i="35"/>
  <c r="X10" i="1"/>
  <c r="H10" i="1"/>
  <c r="I10" i="1" s="1"/>
  <c r="AA10" i="1"/>
  <c r="AB10" i="1"/>
  <c r="L10" i="1"/>
  <c r="M10" i="1" s="1"/>
  <c r="J10" i="1"/>
  <c r="D10" i="1"/>
  <c r="E10" i="1" s="1"/>
  <c r="Y10" i="1"/>
  <c r="Z10" i="1" s="1"/>
  <c r="V10" i="1"/>
  <c r="W10" i="1" s="1"/>
  <c r="P10" i="1"/>
  <c r="Q10" i="1" s="1"/>
  <c r="G10" i="1"/>
  <c r="N10" i="1" s="1"/>
  <c r="D25" i="35"/>
  <c r="D24" i="35"/>
  <c r="AC24" i="35"/>
  <c r="L26" i="35"/>
  <c r="AC32" i="35"/>
  <c r="L24" i="35"/>
  <c r="L34" i="35"/>
  <c r="AH38" i="35"/>
  <c r="D46" i="35"/>
  <c r="D47" i="35"/>
  <c r="D30" i="35"/>
  <c r="D32" i="35"/>
  <c r="AC29" i="35"/>
  <c r="G34" i="35"/>
  <c r="AC30" i="35"/>
  <c r="AC45" i="35"/>
  <c r="AB47" i="35"/>
  <c r="L32" i="35"/>
  <c r="D33" i="35"/>
  <c r="AB25" i="35"/>
  <c r="AA26" i="35"/>
  <c r="AB33" i="35"/>
  <c r="AA34" i="35"/>
  <c r="D38" i="35"/>
  <c r="L38" i="35"/>
  <c r="AH41" i="35"/>
  <c r="AH45" i="35"/>
  <c r="AH47" i="35"/>
  <c r="AC25" i="35"/>
  <c r="D26" i="35"/>
  <c r="AC26" i="35"/>
  <c r="L28" i="35"/>
  <c r="D29" i="35"/>
  <c r="L30" i="35"/>
  <c r="AC33" i="35"/>
  <c r="D34" i="35"/>
  <c r="AC34" i="35"/>
  <c r="D45" i="35"/>
  <c r="D28" i="35"/>
  <c r="AC28" i="35"/>
  <c r="AB29" i="35"/>
  <c r="D41" i="35"/>
  <c r="D43" i="35"/>
  <c r="AB43" i="35"/>
  <c r="AB42" i="35"/>
  <c r="AC42" i="35"/>
  <c r="L37" i="35"/>
  <c r="AC39" i="35"/>
  <c r="L39" i="35"/>
  <c r="AB46" i="35"/>
  <c r="AC46" i="35"/>
  <c r="AC37" i="35"/>
  <c r="AA39" i="35"/>
  <c r="AH39" i="35"/>
  <c r="L41" i="35"/>
  <c r="AH42" i="35"/>
  <c r="AC43" i="35"/>
  <c r="L43" i="35"/>
  <c r="D37" i="35"/>
  <c r="AH37" i="35"/>
  <c r="AB38" i="35"/>
  <c r="AC38" i="35"/>
  <c r="AB39" i="35"/>
  <c r="AC41" i="35"/>
  <c r="D42" i="35"/>
  <c r="L42" i="35"/>
  <c r="AA43" i="35"/>
  <c r="AH43" i="35"/>
  <c r="L45" i="35"/>
  <c r="AH46" i="35"/>
  <c r="AC47" i="35"/>
  <c r="L47" i="35"/>
  <c r="L25" i="35"/>
  <c r="AB26" i="35"/>
  <c r="L29" i="35"/>
  <c r="AB30" i="35"/>
  <c r="L33" i="35"/>
  <c r="AB34" i="35"/>
  <c r="AG36" i="35"/>
  <c r="Y36" i="35"/>
  <c r="V36" i="35"/>
  <c r="AI36" i="35"/>
  <c r="AG40" i="35"/>
  <c r="Y40" i="35"/>
  <c r="V40" i="35"/>
  <c r="AI40" i="35"/>
  <c r="AG44" i="35"/>
  <c r="Y44" i="35"/>
  <c r="V44" i="35"/>
  <c r="AI44" i="35"/>
  <c r="AA36" i="35"/>
  <c r="AG37" i="35"/>
  <c r="Y37" i="35"/>
  <c r="V37" i="35"/>
  <c r="AI37" i="35"/>
  <c r="AA40" i="35"/>
  <c r="AG41" i="35"/>
  <c r="Y41" i="35"/>
  <c r="V41" i="35"/>
  <c r="AI41" i="35"/>
  <c r="AA44" i="35"/>
  <c r="AG45" i="35"/>
  <c r="Y45" i="35"/>
  <c r="V45" i="35"/>
  <c r="AI45" i="35"/>
  <c r="AB36" i="35"/>
  <c r="AA37" i="35"/>
  <c r="AG38" i="35"/>
  <c r="Y38" i="35"/>
  <c r="V38" i="35"/>
  <c r="AI38" i="35"/>
  <c r="AB40" i="35"/>
  <c r="AA41" i="35"/>
  <c r="AG42" i="35"/>
  <c r="Y42" i="35"/>
  <c r="V42" i="35"/>
  <c r="AI42" i="35"/>
  <c r="AB44" i="35"/>
  <c r="AA45" i="35"/>
  <c r="AG46" i="35"/>
  <c r="Y46" i="35"/>
  <c r="V46" i="35"/>
  <c r="AI46" i="35"/>
  <c r="D36" i="35"/>
  <c r="L36" i="35"/>
  <c r="AC36" i="35"/>
  <c r="AH36" i="35"/>
  <c r="AB37" i="35"/>
  <c r="AA38" i="35"/>
  <c r="AG39" i="35"/>
  <c r="Y39" i="35"/>
  <c r="V39" i="35"/>
  <c r="AI39" i="35"/>
  <c r="D40" i="35"/>
  <c r="L40" i="35"/>
  <c r="AC40" i="35"/>
  <c r="AH40" i="35"/>
  <c r="AB41" i="35"/>
  <c r="AA42" i="35"/>
  <c r="AG43" i="35"/>
  <c r="Y43" i="35"/>
  <c r="V43" i="35"/>
  <c r="AI43" i="35"/>
  <c r="D44" i="35"/>
  <c r="L44" i="35"/>
  <c r="AC44" i="35"/>
  <c r="AH44" i="35"/>
  <c r="AB45" i="35"/>
  <c r="AA46" i="35"/>
  <c r="AG47" i="35"/>
  <c r="Y47" i="35"/>
  <c r="V47" i="35"/>
  <c r="AI47" i="35"/>
  <c r="AG23" i="35"/>
  <c r="Y23" i="35"/>
  <c r="V23" i="35"/>
  <c r="AI23" i="35"/>
  <c r="AG27" i="35"/>
  <c r="Y27" i="35"/>
  <c r="V27" i="35"/>
  <c r="AI27" i="35"/>
  <c r="AG31" i="35"/>
  <c r="Y31" i="35"/>
  <c r="V31" i="35"/>
  <c r="AI31" i="35"/>
  <c r="AA23" i="35"/>
  <c r="AG24" i="35"/>
  <c r="Y24" i="35"/>
  <c r="V24" i="35"/>
  <c r="AI24" i="35"/>
  <c r="AA27" i="35"/>
  <c r="AG28" i="35"/>
  <c r="Y28" i="35"/>
  <c r="V28" i="35"/>
  <c r="AI28" i="35"/>
  <c r="AA31" i="35"/>
  <c r="AG32" i="35"/>
  <c r="Y32" i="35"/>
  <c r="V32" i="35"/>
  <c r="AI32" i="35"/>
  <c r="AB23" i="35"/>
  <c r="AA24" i="35"/>
  <c r="AG25" i="35"/>
  <c r="Y25" i="35"/>
  <c r="V25" i="35"/>
  <c r="AI25" i="35"/>
  <c r="AB27" i="35"/>
  <c r="AA28" i="35"/>
  <c r="AG29" i="35"/>
  <c r="Y29" i="35"/>
  <c r="V29" i="35"/>
  <c r="AI29" i="35"/>
  <c r="AB31" i="35"/>
  <c r="AA32" i="35"/>
  <c r="AG33" i="35"/>
  <c r="Y33" i="35"/>
  <c r="V33" i="35"/>
  <c r="AI33" i="35"/>
  <c r="D23" i="35"/>
  <c r="L23" i="35"/>
  <c r="AC23" i="35"/>
  <c r="AH23" i="35"/>
  <c r="AB24" i="35"/>
  <c r="AA25" i="35"/>
  <c r="AG26" i="35"/>
  <c r="Y26" i="35"/>
  <c r="V26" i="35"/>
  <c r="AI26" i="35"/>
  <c r="D27" i="35"/>
  <c r="L27" i="35"/>
  <c r="AC27" i="35"/>
  <c r="AH27" i="35"/>
  <c r="AB28" i="35"/>
  <c r="AA29" i="35"/>
  <c r="AG30" i="35"/>
  <c r="Y30" i="35"/>
  <c r="V30" i="35"/>
  <c r="AI30" i="35"/>
  <c r="D31" i="35"/>
  <c r="L31" i="35"/>
  <c r="AC31" i="35"/>
  <c r="AH31" i="35"/>
  <c r="AB32" i="35"/>
  <c r="AA33" i="35"/>
  <c r="AG34" i="35"/>
  <c r="Y34" i="35"/>
  <c r="V34" i="35"/>
  <c r="AI34" i="35"/>
  <c r="U10" i="1" l="1"/>
  <c r="S10" i="1"/>
  <c r="E26" i="35"/>
  <c r="M34" i="35"/>
  <c r="I34" i="35"/>
  <c r="E33" i="35"/>
  <c r="Z34" i="35"/>
  <c r="E34" i="35"/>
  <c r="Z33" i="35"/>
  <c r="E30" i="35"/>
  <c r="E32" i="35"/>
  <c r="M33" i="35"/>
  <c r="Z31" i="35"/>
  <c r="Z32" i="35"/>
  <c r="M32" i="35"/>
  <c r="E31" i="35"/>
  <c r="M31" i="35"/>
  <c r="E29" i="35"/>
  <c r="Z29" i="35"/>
  <c r="Z30" i="35"/>
  <c r="M30" i="35"/>
  <c r="M29" i="35"/>
  <c r="Z28" i="35"/>
  <c r="E28" i="35"/>
  <c r="M28" i="35"/>
  <c r="Z27" i="35"/>
  <c r="E27" i="35"/>
  <c r="M27" i="35"/>
  <c r="M26" i="35"/>
  <c r="E25" i="35"/>
  <c r="Z26" i="35"/>
  <c r="Z25" i="35"/>
  <c r="M25" i="35"/>
  <c r="M24" i="35"/>
  <c r="Z24" i="35"/>
  <c r="E24" i="35"/>
  <c r="AG10" i="1"/>
  <c r="Z23" i="35"/>
  <c r="E23" i="35"/>
  <c r="M23" i="35"/>
  <c r="S2" i="51" l="1"/>
  <c r="T2" i="50"/>
  <c r="S2" i="49"/>
  <c r="K2" i="45"/>
  <c r="A11" i="46"/>
  <c r="O2" i="44"/>
  <c r="K2" i="47"/>
  <c r="Q40" i="46"/>
  <c r="R14" i="46" s="1"/>
  <c r="Q41" i="46"/>
  <c r="R15" i="46" s="1"/>
  <c r="Q42" i="46"/>
  <c r="R16" i="46" s="1"/>
  <c r="Q43" i="46"/>
  <c r="R17" i="46" s="1"/>
  <c r="Q44" i="46"/>
  <c r="R18" i="46" s="1"/>
  <c r="Q45" i="46"/>
  <c r="R19" i="46" s="1"/>
  <c r="Q46" i="46"/>
  <c r="R20" i="46" s="1"/>
  <c r="Q47" i="46"/>
  <c r="R21" i="46" s="1"/>
  <c r="Q48" i="46"/>
  <c r="Q49" i="46"/>
  <c r="R23" i="46" s="1"/>
  <c r="Q50" i="46"/>
  <c r="R24" i="46" s="1"/>
  <c r="Q51" i="46"/>
  <c r="R25" i="46" s="1"/>
  <c r="Q52" i="46"/>
  <c r="R26" i="46" s="1"/>
  <c r="Q53" i="46"/>
  <c r="Q54" i="46"/>
  <c r="Q55" i="46"/>
  <c r="R29" i="46" s="1"/>
  <c r="Q56" i="46"/>
  <c r="R30" i="46" s="1"/>
  <c r="Q57" i="46"/>
  <c r="R31" i="46" s="1"/>
  <c r="Q58" i="46"/>
  <c r="R32" i="46" s="1"/>
  <c r="Z40" i="46"/>
  <c r="AA14" i="46" s="1"/>
  <c r="Z41" i="46"/>
  <c r="AA15" i="46" s="1"/>
  <c r="Z42" i="46"/>
  <c r="AA16" i="46" s="1"/>
  <c r="Z43" i="46"/>
  <c r="AA17" i="46" s="1"/>
  <c r="Z44" i="46"/>
  <c r="AA18" i="46" s="1"/>
  <c r="Z45" i="46"/>
  <c r="AA19" i="46" s="1"/>
  <c r="Z46" i="46"/>
  <c r="AA20" i="46" s="1"/>
  <c r="Z47" i="46"/>
  <c r="AA21" i="46" s="1"/>
  <c r="Z48" i="46"/>
  <c r="AA22" i="46" s="1"/>
  <c r="Z49" i="46"/>
  <c r="AA23" i="46" s="1"/>
  <c r="Z50" i="46"/>
  <c r="AA24" i="46" s="1"/>
  <c r="Z51" i="46"/>
  <c r="AA25" i="46" s="1"/>
  <c r="Z52" i="46"/>
  <c r="AA26" i="46" s="1"/>
  <c r="Z53" i="46"/>
  <c r="Z54" i="46"/>
  <c r="Z55" i="46"/>
  <c r="AA29" i="46" s="1"/>
  <c r="Z56" i="46"/>
  <c r="AA30" i="46" s="1"/>
  <c r="Z57" i="46"/>
  <c r="AA31" i="46" s="1"/>
  <c r="Z58" i="46"/>
  <c r="AA32" i="46" s="1"/>
  <c r="X40" i="46"/>
  <c r="Y14" i="46" s="1"/>
  <c r="X41" i="46"/>
  <c r="Y15" i="46" s="1"/>
  <c r="X42" i="46"/>
  <c r="Y16" i="46" s="1"/>
  <c r="X43" i="46"/>
  <c r="Y17" i="46" s="1"/>
  <c r="X44" i="46"/>
  <c r="Y18" i="46" s="1"/>
  <c r="X45" i="46"/>
  <c r="Y19" i="46" s="1"/>
  <c r="X46" i="46"/>
  <c r="Y20" i="46" s="1"/>
  <c r="X47" i="46"/>
  <c r="Y21" i="46" s="1"/>
  <c r="X48" i="46"/>
  <c r="Y22" i="46" s="1"/>
  <c r="X49" i="46"/>
  <c r="Y23" i="46" s="1"/>
  <c r="X50" i="46"/>
  <c r="Y24" i="46" s="1"/>
  <c r="X51" i="46"/>
  <c r="Y25" i="46" s="1"/>
  <c r="X52" i="46"/>
  <c r="Y26" i="46" s="1"/>
  <c r="X53" i="46"/>
  <c r="X54" i="46"/>
  <c r="X55" i="46"/>
  <c r="Y29" i="46" s="1"/>
  <c r="X56" i="46"/>
  <c r="Y30" i="46" s="1"/>
  <c r="X57" i="46"/>
  <c r="Y31" i="46" s="1"/>
  <c r="X58" i="46"/>
  <c r="Y32" i="46" s="1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G40" i="46"/>
  <c r="O40" i="46" s="1"/>
  <c r="G41" i="46"/>
  <c r="O41" i="46" s="1"/>
  <c r="G42" i="46"/>
  <c r="O42" i="46" s="1"/>
  <c r="G43" i="46"/>
  <c r="O43" i="46" s="1"/>
  <c r="G44" i="46"/>
  <c r="O44" i="46" s="1"/>
  <c r="G45" i="46"/>
  <c r="O45" i="46" s="1"/>
  <c r="G46" i="46"/>
  <c r="O46" i="46" s="1"/>
  <c r="G47" i="46"/>
  <c r="O47" i="46" s="1"/>
  <c r="G48" i="46"/>
  <c r="G49" i="46"/>
  <c r="O49" i="46" s="1"/>
  <c r="G50" i="46"/>
  <c r="O50" i="46" s="1"/>
  <c r="G51" i="46"/>
  <c r="O51" i="46" s="1"/>
  <c r="G52" i="46"/>
  <c r="O52" i="46" s="1"/>
  <c r="G53" i="46"/>
  <c r="O53" i="46" s="1"/>
  <c r="G54" i="46"/>
  <c r="O54" i="46" s="1"/>
  <c r="G55" i="46"/>
  <c r="O55" i="46" s="1"/>
  <c r="G56" i="46"/>
  <c r="O56" i="46" s="1"/>
  <c r="G57" i="46"/>
  <c r="O57" i="46" s="1"/>
  <c r="G58" i="46"/>
  <c r="O58" i="46" s="1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35" i="16"/>
  <c r="C35" i="16"/>
  <c r="E35" i="16"/>
  <c r="F36" i="16" s="1"/>
  <c r="G35" i="16"/>
  <c r="H36" i="16" s="1"/>
  <c r="I35" i="16"/>
  <c r="J36" i="16" s="1"/>
  <c r="K35" i="16"/>
  <c r="O35" i="16"/>
  <c r="P36" i="16" s="1"/>
  <c r="J22" i="46" l="1"/>
  <c r="O48" i="46"/>
  <c r="AK43" i="46"/>
  <c r="AI43" i="46"/>
  <c r="AJ43" i="46"/>
  <c r="AK50" i="46"/>
  <c r="AI50" i="46"/>
  <c r="AJ50" i="46"/>
  <c r="AJ57" i="46"/>
  <c r="AK57" i="46"/>
  <c r="AI57" i="46"/>
  <c r="AJ49" i="46"/>
  <c r="AK49" i="46"/>
  <c r="AI49" i="46"/>
  <c r="AJ41" i="46"/>
  <c r="AK41" i="46"/>
  <c r="AI41" i="46"/>
  <c r="AK51" i="46"/>
  <c r="AI51" i="46"/>
  <c r="AJ51" i="46"/>
  <c r="AK42" i="46"/>
  <c r="AI42" i="46"/>
  <c r="AJ42" i="46"/>
  <c r="AJ56" i="46"/>
  <c r="AK56" i="46"/>
  <c r="AI56" i="46"/>
  <c r="H22" i="46"/>
  <c r="AJ48" i="46"/>
  <c r="AK48" i="46"/>
  <c r="AI48" i="46"/>
  <c r="AJ40" i="46"/>
  <c r="AK40" i="46"/>
  <c r="AI40" i="46"/>
  <c r="AJ55" i="46"/>
  <c r="AK55" i="46"/>
  <c r="AI55" i="46"/>
  <c r="AJ47" i="46"/>
  <c r="AK47" i="46"/>
  <c r="AI47" i="46"/>
  <c r="H28" i="46"/>
  <c r="AJ54" i="46"/>
  <c r="AK54" i="46"/>
  <c r="AI54" i="46"/>
  <c r="AJ46" i="46"/>
  <c r="AK46" i="46"/>
  <c r="AI46" i="46"/>
  <c r="AK58" i="46"/>
  <c r="AI58" i="46"/>
  <c r="AJ58" i="46"/>
  <c r="H27" i="46"/>
  <c r="AI53" i="46"/>
  <c r="AJ53" i="46"/>
  <c r="AK53" i="46"/>
  <c r="H19" i="46"/>
  <c r="AI45" i="46"/>
  <c r="AJ45" i="46"/>
  <c r="AK45" i="46"/>
  <c r="AK52" i="46"/>
  <c r="AI52" i="46"/>
  <c r="AJ52" i="46"/>
  <c r="AK44" i="46"/>
  <c r="AI44" i="46"/>
  <c r="AJ44" i="46"/>
  <c r="H24" i="46"/>
  <c r="H25" i="46"/>
  <c r="H17" i="46"/>
  <c r="H31" i="46"/>
  <c r="H23" i="46"/>
  <c r="H15" i="46"/>
  <c r="H32" i="46"/>
  <c r="H30" i="46"/>
  <c r="H14" i="46"/>
  <c r="H29" i="46"/>
  <c r="H21" i="46"/>
  <c r="H20" i="46"/>
  <c r="H16" i="46"/>
  <c r="H26" i="46"/>
  <c r="H18" i="46"/>
  <c r="C28" i="2"/>
  <c r="AE52" i="46"/>
  <c r="E48" i="46"/>
  <c r="F21" i="46" s="1"/>
  <c r="AC44" i="46"/>
  <c r="AE51" i="46"/>
  <c r="AF46" i="46"/>
  <c r="AE45" i="46"/>
  <c r="AH35" i="16"/>
  <c r="AI35" i="16"/>
  <c r="AE49" i="46"/>
  <c r="E47" i="46"/>
  <c r="AN47" i="46" s="1"/>
  <c r="AM47" i="46"/>
  <c r="I47" i="46"/>
  <c r="J21" i="46" s="1"/>
  <c r="AF47" i="46"/>
  <c r="AE47" i="46"/>
  <c r="AC47" i="46"/>
  <c r="AF58" i="46"/>
  <c r="E58" i="46"/>
  <c r="AN58" i="46" s="1"/>
  <c r="AE58" i="46"/>
  <c r="I58" i="46"/>
  <c r="J32" i="46" s="1"/>
  <c r="AM58" i="46"/>
  <c r="AC58" i="46"/>
  <c r="AG58" i="46"/>
  <c r="AF54" i="46"/>
  <c r="E54" i="46"/>
  <c r="AN54" i="46" s="1"/>
  <c r="AM54" i="46"/>
  <c r="AE54" i="46"/>
  <c r="I54" i="46"/>
  <c r="AC54" i="46"/>
  <c r="AG54" i="46"/>
  <c r="AB54" i="46"/>
  <c r="AM50" i="46"/>
  <c r="E50" i="46"/>
  <c r="AN50" i="46" s="1"/>
  <c r="I50" i="46"/>
  <c r="J24" i="46" s="1"/>
  <c r="AE50" i="46"/>
  <c r="AC50" i="46"/>
  <c r="AG50" i="46"/>
  <c r="AB50" i="46"/>
  <c r="E46" i="46"/>
  <c r="AN46" i="46" s="1"/>
  <c r="I46" i="46"/>
  <c r="J20" i="46" s="1"/>
  <c r="AM46" i="46"/>
  <c r="AE46" i="46"/>
  <c r="AC46" i="46"/>
  <c r="AG46" i="46"/>
  <c r="AB46" i="46"/>
  <c r="AM42" i="46"/>
  <c r="E42" i="46"/>
  <c r="AN42" i="46" s="1"/>
  <c r="I42" i="46"/>
  <c r="J16" i="46" s="1"/>
  <c r="AE42" i="46"/>
  <c r="AC42" i="46"/>
  <c r="AG42" i="46"/>
  <c r="AB42" i="46"/>
  <c r="AF42" i="46"/>
  <c r="AC48" i="46"/>
  <c r="E51" i="46"/>
  <c r="AN51" i="46" s="1"/>
  <c r="AG51" i="46"/>
  <c r="AB51" i="46"/>
  <c r="I51" i="46"/>
  <c r="J25" i="46" s="1"/>
  <c r="AF51" i="46"/>
  <c r="AM51" i="46"/>
  <c r="AC51" i="46"/>
  <c r="AM57" i="46"/>
  <c r="AE57" i="46"/>
  <c r="AC57" i="46"/>
  <c r="E57" i="46"/>
  <c r="F30" i="46" s="1"/>
  <c r="AG57" i="46"/>
  <c r="AB57" i="46"/>
  <c r="AF57" i="46"/>
  <c r="AE53" i="46"/>
  <c r="AC53" i="46"/>
  <c r="E53" i="46"/>
  <c r="AN53" i="46" s="1"/>
  <c r="AM53" i="46"/>
  <c r="AG53" i="46"/>
  <c r="AB53" i="46"/>
  <c r="I53" i="46"/>
  <c r="AF53" i="46"/>
  <c r="AM49" i="46"/>
  <c r="E49" i="46"/>
  <c r="AN49" i="46" s="1"/>
  <c r="AC49" i="46"/>
  <c r="I49" i="46"/>
  <c r="J23" i="46" s="1"/>
  <c r="AG49" i="46"/>
  <c r="AB49" i="46"/>
  <c r="AF49" i="46"/>
  <c r="E45" i="46"/>
  <c r="AN45" i="46" s="1"/>
  <c r="AC45" i="46"/>
  <c r="AG45" i="46"/>
  <c r="AB45" i="46"/>
  <c r="I45" i="46"/>
  <c r="J19" i="46" s="1"/>
  <c r="AM45" i="46"/>
  <c r="AF45" i="46"/>
  <c r="AM41" i="46"/>
  <c r="E41" i="46"/>
  <c r="AN41" i="46" s="1"/>
  <c r="AC41" i="46"/>
  <c r="AG41" i="46"/>
  <c r="AB41" i="46"/>
  <c r="AF41" i="46"/>
  <c r="AE41" i="46"/>
  <c r="AB47" i="46"/>
  <c r="AB58" i="46"/>
  <c r="I41" i="46"/>
  <c r="J15" i="46" s="1"/>
  <c r="E55" i="46"/>
  <c r="AN55" i="46" s="1"/>
  <c r="AG55" i="46"/>
  <c r="AB55" i="46"/>
  <c r="I55" i="46"/>
  <c r="J29" i="46" s="1"/>
  <c r="AF55" i="46"/>
  <c r="AE55" i="46"/>
  <c r="AM55" i="46"/>
  <c r="E43" i="46"/>
  <c r="AN43" i="46" s="1"/>
  <c r="I43" i="46"/>
  <c r="J17" i="46" s="1"/>
  <c r="AM43" i="46"/>
  <c r="AF43" i="46"/>
  <c r="AE43" i="46"/>
  <c r="AC43" i="46"/>
  <c r="AG43" i="46"/>
  <c r="AC55" i="46"/>
  <c r="I56" i="46"/>
  <c r="J30" i="46" s="1"/>
  <c r="AC56" i="46"/>
  <c r="AG56" i="46"/>
  <c r="AB56" i="46"/>
  <c r="AM56" i="46"/>
  <c r="AF56" i="46"/>
  <c r="AE56" i="46"/>
  <c r="E56" i="46"/>
  <c r="AN56" i="46" s="1"/>
  <c r="I52" i="46"/>
  <c r="J26" i="46" s="1"/>
  <c r="AM52" i="46"/>
  <c r="AC52" i="46"/>
  <c r="AG52" i="46"/>
  <c r="AB52" i="46"/>
  <c r="AF52" i="46"/>
  <c r="E52" i="46"/>
  <c r="AN52" i="46" s="1"/>
  <c r="I48" i="46"/>
  <c r="AG48" i="46"/>
  <c r="AB48" i="46"/>
  <c r="AM48" i="46"/>
  <c r="AF48" i="46"/>
  <c r="AE48" i="46"/>
  <c r="I44" i="46"/>
  <c r="J18" i="46" s="1"/>
  <c r="AM44" i="46"/>
  <c r="E44" i="46"/>
  <c r="AN44" i="46" s="1"/>
  <c r="AG44" i="46"/>
  <c r="AB44" i="46"/>
  <c r="AF44" i="46"/>
  <c r="AE44" i="46"/>
  <c r="I40" i="46"/>
  <c r="J14" i="46" s="1"/>
  <c r="AM40" i="46"/>
  <c r="AG40" i="46"/>
  <c r="AB40" i="46"/>
  <c r="E40" i="46"/>
  <c r="AN40" i="46" s="1"/>
  <c r="AF40" i="46"/>
  <c r="AE40" i="46"/>
  <c r="AC40" i="46"/>
  <c r="AB43" i="46"/>
  <c r="AG47" i="46"/>
  <c r="AF50" i="46"/>
  <c r="I57" i="46"/>
  <c r="J31" i="46" s="1"/>
  <c r="F12" i="46" l="1"/>
  <c r="AN48" i="46"/>
  <c r="F15" i="46"/>
  <c r="F29" i="46"/>
  <c r="F14" i="46"/>
  <c r="F26" i="46"/>
  <c r="F23" i="46"/>
  <c r="F27" i="46"/>
  <c r="F20" i="46"/>
  <c r="F28" i="46"/>
  <c r="F17" i="46"/>
  <c r="F11" i="46"/>
  <c r="F19" i="46"/>
  <c r="F31" i="46"/>
  <c r="F16" i="46"/>
  <c r="F13" i="46"/>
  <c r="F25" i="46"/>
  <c r="F18" i="46"/>
  <c r="F22" i="46"/>
  <c r="F24" i="46"/>
  <c r="AN57" i="46"/>
  <c r="B61" i="1" l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K4" i="46"/>
  <c r="H4" i="46"/>
  <c r="B60" i="1" l="1"/>
  <c r="C60" i="1"/>
  <c r="B59" i="1" l="1"/>
  <c r="C59" i="1"/>
  <c r="AH10" i="6" l="1"/>
  <c r="B58" i="1"/>
  <c r="C58" i="1"/>
  <c r="C21" i="35"/>
  <c r="F21" i="35"/>
  <c r="AF21" i="35" l="1"/>
  <c r="P21" i="35"/>
  <c r="AE21" i="35"/>
  <c r="AD21" i="35"/>
  <c r="J21" i="35"/>
  <c r="H21" i="35"/>
  <c r="I21" i="35" s="1"/>
  <c r="Y21" i="35"/>
  <c r="Z21" i="35" s="1"/>
  <c r="V21" i="35"/>
  <c r="W21" i="35" s="1"/>
  <c r="G21" i="35"/>
  <c r="D21" i="35"/>
  <c r="E21" i="35" s="1"/>
  <c r="L21" i="35"/>
  <c r="M21" i="35" s="1"/>
  <c r="AA21" i="35"/>
  <c r="AC21" i="35"/>
  <c r="AB21" i="35"/>
  <c r="AG21" i="35"/>
  <c r="AI21" i="35"/>
  <c r="AH21" i="35"/>
  <c r="B57" i="1"/>
  <c r="C57" i="1"/>
  <c r="B56" i="1" l="1"/>
  <c r="C56" i="1"/>
  <c r="B55" i="1" l="1"/>
  <c r="C55" i="1"/>
  <c r="B54" i="1" l="1"/>
  <c r="C54" i="1"/>
  <c r="C20" i="35"/>
  <c r="F20" i="35"/>
  <c r="AF20" i="35" l="1"/>
  <c r="P20" i="35"/>
  <c r="AE20" i="35"/>
  <c r="AD20" i="35"/>
  <c r="J20" i="35"/>
  <c r="H20" i="35"/>
  <c r="I20" i="35" s="1"/>
  <c r="V20" i="35"/>
  <c r="W20" i="35" s="1"/>
  <c r="G20" i="35"/>
  <c r="D20" i="35"/>
  <c r="E20" i="35" s="1"/>
  <c r="L20" i="35"/>
  <c r="M20" i="35" s="1"/>
  <c r="Y20" i="35"/>
  <c r="Z20" i="35" s="1"/>
  <c r="AA20" i="35"/>
  <c r="AB20" i="35"/>
  <c r="AC20" i="35"/>
  <c r="AI20" i="35"/>
  <c r="AH20" i="35"/>
  <c r="AG20" i="35"/>
  <c r="B52" i="1"/>
  <c r="C52" i="1"/>
  <c r="B53" i="1"/>
  <c r="C53" i="1"/>
  <c r="B50" i="1" l="1"/>
  <c r="C50" i="1"/>
  <c r="B51" i="1"/>
  <c r="C51" i="1"/>
  <c r="B49" i="1" l="1"/>
  <c r="C49" i="1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C27" i="2" l="1"/>
  <c r="B8" i="2"/>
  <c r="I8" i="2"/>
  <c r="K8" i="2"/>
  <c r="R8" i="2"/>
  <c r="T8" i="2"/>
  <c r="X8" i="2"/>
  <c r="Y8" i="2"/>
  <c r="Z8" i="2"/>
  <c r="AA8" i="2"/>
  <c r="AE8" i="2"/>
  <c r="B9" i="2"/>
  <c r="E10" i="2" s="1"/>
  <c r="I9" i="2"/>
  <c r="J10" i="2" s="1"/>
  <c r="K9" i="2"/>
  <c r="L10" i="2" s="1"/>
  <c r="R9" i="2"/>
  <c r="S10" i="2" s="1"/>
  <c r="T9" i="2"/>
  <c r="X9" i="2"/>
  <c r="Y9" i="2"/>
  <c r="Z9" i="2"/>
  <c r="AA9" i="2"/>
  <c r="AB10" i="2" s="1"/>
  <c r="AE9" i="2"/>
  <c r="AB9" i="2" l="1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S9" i="2"/>
  <c r="L9" i="2"/>
  <c r="J9" i="2"/>
  <c r="E9" i="2"/>
  <c r="AF8" i="2"/>
  <c r="AF9" i="2"/>
  <c r="AG10" i="2" s="1"/>
  <c r="AC8" i="2"/>
  <c r="AC9" i="2"/>
  <c r="AG9" i="2" l="1"/>
  <c r="H11" i="50"/>
  <c r="H11" i="49"/>
  <c r="H10" i="48" l="1"/>
  <c r="K10" i="46"/>
  <c r="G121" i="62"/>
  <c r="G148" i="62" s="1"/>
  <c r="G175" i="62" s="1"/>
  <c r="G202" i="62" s="1"/>
  <c r="G229" i="62" s="1"/>
  <c r="G256" i="62" s="1"/>
  <c r="G283" i="62" s="1"/>
  <c r="G310" i="62" s="1"/>
  <c r="G337" i="62" s="1"/>
  <c r="G364" i="62" s="1"/>
  <c r="G391" i="62" s="1"/>
  <c r="G10" i="46"/>
  <c r="O10" i="46" s="1"/>
  <c r="B10" i="46"/>
  <c r="AN30" i="45"/>
  <c r="AM30" i="45"/>
  <c r="AL30" i="45"/>
  <c r="AI30" i="45"/>
  <c r="AH30" i="45"/>
  <c r="AG30" i="45"/>
  <c r="AF30" i="45"/>
  <c r="AD30" i="45"/>
  <c r="N30" i="45"/>
  <c r="AB30" i="45"/>
  <c r="Y30" i="45"/>
  <c r="H30" i="45"/>
  <c r="F30" i="45"/>
  <c r="C30" i="45"/>
  <c r="B30" i="45"/>
  <c r="AN29" i="45"/>
  <c r="AM29" i="45"/>
  <c r="AL29" i="45"/>
  <c r="AI29" i="45"/>
  <c r="AH29" i="45"/>
  <c r="AG29" i="45"/>
  <c r="AF29" i="45"/>
  <c r="AD29" i="45"/>
  <c r="N29" i="45"/>
  <c r="AB29" i="45"/>
  <c r="Y29" i="45"/>
  <c r="H29" i="45"/>
  <c r="F29" i="45"/>
  <c r="C29" i="45"/>
  <c r="B29" i="45"/>
  <c r="AN28" i="45"/>
  <c r="AM28" i="45"/>
  <c r="AL28" i="45"/>
  <c r="AI28" i="45"/>
  <c r="AH28" i="45"/>
  <c r="AG28" i="45"/>
  <c r="AF28" i="45"/>
  <c r="AD28" i="45"/>
  <c r="N28" i="45"/>
  <c r="AB28" i="45"/>
  <c r="Y28" i="45"/>
  <c r="H28" i="45"/>
  <c r="F28" i="45"/>
  <c r="C28" i="45"/>
  <c r="B28" i="45"/>
  <c r="AN27" i="45"/>
  <c r="AM27" i="45"/>
  <c r="AL27" i="45"/>
  <c r="AI27" i="45"/>
  <c r="AH27" i="45"/>
  <c r="AG27" i="45"/>
  <c r="AF27" i="45"/>
  <c r="AD27" i="45"/>
  <c r="N27" i="45"/>
  <c r="AB27" i="45"/>
  <c r="Y27" i="45"/>
  <c r="H27" i="45"/>
  <c r="F27" i="45"/>
  <c r="C27" i="45"/>
  <c r="B27" i="45"/>
  <c r="AN26" i="45"/>
  <c r="AM26" i="45"/>
  <c r="AL26" i="45"/>
  <c r="AI26" i="45"/>
  <c r="AH26" i="45"/>
  <c r="AG26" i="45"/>
  <c r="AF26" i="45"/>
  <c r="AD26" i="45"/>
  <c r="N26" i="45"/>
  <c r="AB26" i="45"/>
  <c r="Y26" i="45"/>
  <c r="H26" i="45"/>
  <c r="F26" i="45"/>
  <c r="C26" i="45"/>
  <c r="B26" i="45"/>
  <c r="AN25" i="45"/>
  <c r="AM25" i="45"/>
  <c r="AL25" i="45"/>
  <c r="AI25" i="45"/>
  <c r="AH25" i="45"/>
  <c r="AG25" i="45"/>
  <c r="AF25" i="45"/>
  <c r="AD25" i="45"/>
  <c r="N25" i="45"/>
  <c r="AB25" i="45"/>
  <c r="Y25" i="45"/>
  <c r="H25" i="45"/>
  <c r="F25" i="45"/>
  <c r="C25" i="45"/>
  <c r="B25" i="45"/>
  <c r="AN23" i="45"/>
  <c r="AM23" i="45"/>
  <c r="AL23" i="45"/>
  <c r="AI23" i="45"/>
  <c r="AH23" i="45"/>
  <c r="AG23" i="45"/>
  <c r="AF23" i="45"/>
  <c r="AD23" i="45"/>
  <c r="N23" i="45"/>
  <c r="AB23" i="45"/>
  <c r="Y23" i="45"/>
  <c r="H23" i="45"/>
  <c r="S23" i="45" s="1"/>
  <c r="F23" i="45"/>
  <c r="C23" i="45"/>
  <c r="B23" i="45"/>
  <c r="AN22" i="45"/>
  <c r="AM22" i="45"/>
  <c r="AL22" i="45"/>
  <c r="AI22" i="45"/>
  <c r="AH22" i="45"/>
  <c r="AG22" i="45"/>
  <c r="AF22" i="45"/>
  <c r="AD22" i="45"/>
  <c r="N22" i="45"/>
  <c r="AB22" i="45"/>
  <c r="Y22" i="45"/>
  <c r="H22" i="45"/>
  <c r="S22" i="45" s="1"/>
  <c r="F22" i="45"/>
  <c r="C22" i="45"/>
  <c r="B22" i="45"/>
  <c r="AN21" i="45"/>
  <c r="AM21" i="45"/>
  <c r="AL21" i="45"/>
  <c r="AI21" i="45"/>
  <c r="AH21" i="45"/>
  <c r="AG21" i="45"/>
  <c r="AF21" i="45"/>
  <c r="AD21" i="45"/>
  <c r="N21" i="45"/>
  <c r="AB21" i="45"/>
  <c r="Y21" i="45"/>
  <c r="H21" i="45"/>
  <c r="S21" i="45" s="1"/>
  <c r="F21" i="45"/>
  <c r="C21" i="45"/>
  <c r="B21" i="45"/>
  <c r="AN20" i="45"/>
  <c r="AM20" i="45"/>
  <c r="AL20" i="45"/>
  <c r="AI20" i="45"/>
  <c r="AH20" i="45"/>
  <c r="AG20" i="45"/>
  <c r="AF20" i="45"/>
  <c r="AD20" i="45"/>
  <c r="N20" i="45"/>
  <c r="AB20" i="45"/>
  <c r="Y20" i="45"/>
  <c r="H20" i="45"/>
  <c r="S20" i="45" s="1"/>
  <c r="F20" i="45"/>
  <c r="C20" i="45"/>
  <c r="B20" i="45"/>
  <c r="AN19" i="45"/>
  <c r="AM19" i="45"/>
  <c r="AL19" i="45"/>
  <c r="AI19" i="45"/>
  <c r="AH19" i="45"/>
  <c r="AG19" i="45"/>
  <c r="AF19" i="45"/>
  <c r="AD19" i="45"/>
  <c r="N19" i="45"/>
  <c r="AB19" i="45"/>
  <c r="Y19" i="45"/>
  <c r="H19" i="45"/>
  <c r="S19" i="45" s="1"/>
  <c r="F19" i="45"/>
  <c r="C19" i="45"/>
  <c r="B19" i="45"/>
  <c r="AN18" i="45"/>
  <c r="AM18" i="45"/>
  <c r="AL18" i="45"/>
  <c r="AI18" i="45"/>
  <c r="AH18" i="45"/>
  <c r="AG18" i="45"/>
  <c r="AF18" i="45"/>
  <c r="AD18" i="45"/>
  <c r="N18" i="45"/>
  <c r="AB18" i="45"/>
  <c r="Y18" i="45"/>
  <c r="H18" i="45"/>
  <c r="S18" i="45" s="1"/>
  <c r="F18" i="45"/>
  <c r="C18" i="45"/>
  <c r="B18" i="45"/>
  <c r="AN16" i="45"/>
  <c r="AM16" i="45"/>
  <c r="AL16" i="45"/>
  <c r="AI16" i="45"/>
  <c r="AH16" i="45"/>
  <c r="AG16" i="45"/>
  <c r="AF16" i="45"/>
  <c r="AD16" i="45"/>
  <c r="N16" i="45"/>
  <c r="AB16" i="45"/>
  <c r="Y16" i="45"/>
  <c r="H16" i="45"/>
  <c r="S16" i="45" s="1"/>
  <c r="F16" i="45"/>
  <c r="C16" i="45"/>
  <c r="B16" i="45"/>
  <c r="AN15" i="45"/>
  <c r="AM15" i="45"/>
  <c r="AL15" i="45"/>
  <c r="AI15" i="45"/>
  <c r="AH15" i="45"/>
  <c r="AG15" i="45"/>
  <c r="AF15" i="45"/>
  <c r="AD15" i="45"/>
  <c r="N15" i="45"/>
  <c r="AB15" i="45"/>
  <c r="Y15" i="45"/>
  <c r="H15" i="45"/>
  <c r="S15" i="45" s="1"/>
  <c r="F15" i="45"/>
  <c r="C15" i="45"/>
  <c r="B15" i="45"/>
  <c r="AN14" i="45"/>
  <c r="AM14" i="45"/>
  <c r="AL14" i="45"/>
  <c r="AI14" i="45"/>
  <c r="AH14" i="45"/>
  <c r="AG14" i="45"/>
  <c r="AF14" i="45"/>
  <c r="AD14" i="45"/>
  <c r="N14" i="45"/>
  <c r="AB14" i="45"/>
  <c r="Y14" i="45"/>
  <c r="H14" i="45"/>
  <c r="S14" i="45" s="1"/>
  <c r="F14" i="45"/>
  <c r="C14" i="45"/>
  <c r="B14" i="45"/>
  <c r="AN13" i="45"/>
  <c r="AM13" i="45"/>
  <c r="AL13" i="45"/>
  <c r="AI13" i="45"/>
  <c r="AH13" i="45"/>
  <c r="AG13" i="45"/>
  <c r="AF13" i="45"/>
  <c r="AD13" i="45"/>
  <c r="N13" i="45"/>
  <c r="AB13" i="45"/>
  <c r="Y13" i="45"/>
  <c r="H13" i="45"/>
  <c r="S13" i="45" s="1"/>
  <c r="F13" i="45"/>
  <c r="C13" i="45"/>
  <c r="B13" i="45"/>
  <c r="AN12" i="45"/>
  <c r="AM12" i="45"/>
  <c r="AL12" i="45"/>
  <c r="AI12" i="45"/>
  <c r="AH12" i="45"/>
  <c r="AG12" i="45"/>
  <c r="AF12" i="45"/>
  <c r="AD12" i="45"/>
  <c r="N12" i="45"/>
  <c r="AB12" i="45"/>
  <c r="Y12" i="45"/>
  <c r="H12" i="45"/>
  <c r="S12" i="45" s="1"/>
  <c r="F12" i="45"/>
  <c r="C12" i="45"/>
  <c r="B12" i="45"/>
  <c r="AN11" i="45"/>
  <c r="AM11" i="45"/>
  <c r="AL11" i="45"/>
  <c r="AI11" i="45"/>
  <c r="AH11" i="45"/>
  <c r="AG11" i="45"/>
  <c r="AF11" i="45"/>
  <c r="AD11" i="45"/>
  <c r="N11" i="45"/>
  <c r="AB11" i="45"/>
  <c r="Y11" i="45"/>
  <c r="H11" i="45"/>
  <c r="S11" i="45" s="1"/>
  <c r="F11" i="45"/>
  <c r="C11" i="45"/>
  <c r="B11" i="45"/>
  <c r="AL35" i="44"/>
  <c r="AJ35" i="44"/>
  <c r="AI35" i="44"/>
  <c r="AH35" i="44"/>
  <c r="AE35" i="44"/>
  <c r="AD35" i="44"/>
  <c r="AC35" i="44"/>
  <c r="AB35" i="44"/>
  <c r="Z35" i="44"/>
  <c r="X35" i="44"/>
  <c r="V35" i="44"/>
  <c r="T35" i="44"/>
  <c r="I35" i="44"/>
  <c r="G35" i="44"/>
  <c r="E35" i="44"/>
  <c r="C35" i="44"/>
  <c r="B35" i="44"/>
  <c r="AL34" i="44"/>
  <c r="AJ34" i="44"/>
  <c r="AI34" i="44"/>
  <c r="AH34" i="44"/>
  <c r="AE34" i="44"/>
  <c r="AD34" i="44"/>
  <c r="AC34" i="44"/>
  <c r="AB34" i="44"/>
  <c r="Z34" i="44"/>
  <c r="X34" i="44"/>
  <c r="V34" i="44"/>
  <c r="T34" i="44"/>
  <c r="I34" i="44"/>
  <c r="G34" i="44"/>
  <c r="E34" i="44"/>
  <c r="C34" i="44"/>
  <c r="B34" i="44"/>
  <c r="AL33" i="44"/>
  <c r="AJ33" i="44"/>
  <c r="AI33" i="44"/>
  <c r="AH33" i="44"/>
  <c r="AE33" i="44"/>
  <c r="AD33" i="44"/>
  <c r="AC33" i="44"/>
  <c r="AB33" i="44"/>
  <c r="Z33" i="44"/>
  <c r="X33" i="44"/>
  <c r="V33" i="44"/>
  <c r="T33" i="44"/>
  <c r="I33" i="44"/>
  <c r="G33" i="44"/>
  <c r="E33" i="44"/>
  <c r="C33" i="44"/>
  <c r="B33" i="44"/>
  <c r="AL32" i="44"/>
  <c r="AJ32" i="44"/>
  <c r="AI32" i="44"/>
  <c r="AH32" i="44"/>
  <c r="AE32" i="44"/>
  <c r="AD32" i="44"/>
  <c r="AC32" i="44"/>
  <c r="AB32" i="44"/>
  <c r="Z32" i="44"/>
  <c r="X32" i="44"/>
  <c r="V32" i="44"/>
  <c r="T32" i="44"/>
  <c r="I32" i="44"/>
  <c r="G32" i="44"/>
  <c r="E32" i="44"/>
  <c r="C32" i="44"/>
  <c r="B32" i="44"/>
  <c r="AL31" i="44"/>
  <c r="AJ31" i="44"/>
  <c r="AI31" i="44"/>
  <c r="AH31" i="44"/>
  <c r="AE31" i="44"/>
  <c r="AD31" i="44"/>
  <c r="AC31" i="44"/>
  <c r="AB31" i="44"/>
  <c r="Z31" i="44"/>
  <c r="X31" i="44"/>
  <c r="V31" i="44"/>
  <c r="T31" i="44"/>
  <c r="I31" i="44"/>
  <c r="G31" i="44"/>
  <c r="E31" i="44"/>
  <c r="C31" i="44"/>
  <c r="B31" i="44"/>
  <c r="AL30" i="44"/>
  <c r="AJ30" i="44"/>
  <c r="AI30" i="44"/>
  <c r="AH30" i="44"/>
  <c r="AE30" i="44"/>
  <c r="AD30" i="44"/>
  <c r="AC30" i="44"/>
  <c r="AB30" i="44"/>
  <c r="Z30" i="44"/>
  <c r="X30" i="44"/>
  <c r="V30" i="44"/>
  <c r="T30" i="44"/>
  <c r="I30" i="44"/>
  <c r="G30" i="44"/>
  <c r="E30" i="44"/>
  <c r="C30" i="44"/>
  <c r="B30" i="44"/>
  <c r="AL29" i="44"/>
  <c r="AJ29" i="44"/>
  <c r="AI29" i="44"/>
  <c r="AH29" i="44"/>
  <c r="AE29" i="44"/>
  <c r="AD29" i="44"/>
  <c r="AC29" i="44"/>
  <c r="AB29" i="44"/>
  <c r="Z29" i="44"/>
  <c r="X29" i="44"/>
  <c r="V29" i="44"/>
  <c r="T29" i="44"/>
  <c r="I29" i="44"/>
  <c r="G29" i="44"/>
  <c r="E29" i="44"/>
  <c r="C29" i="44"/>
  <c r="B29" i="44"/>
  <c r="AL28" i="44"/>
  <c r="AJ28" i="44"/>
  <c r="AI28" i="44"/>
  <c r="AH28" i="44"/>
  <c r="AE28" i="44"/>
  <c r="AD28" i="44"/>
  <c r="AC28" i="44"/>
  <c r="AB28" i="44"/>
  <c r="Z28" i="44"/>
  <c r="X28" i="44"/>
  <c r="V28" i="44"/>
  <c r="T28" i="44"/>
  <c r="I28" i="44"/>
  <c r="G28" i="44"/>
  <c r="E28" i="44"/>
  <c r="C28" i="44"/>
  <c r="B28" i="44"/>
  <c r="AL26" i="44"/>
  <c r="AJ26" i="44"/>
  <c r="AI26" i="44"/>
  <c r="AH26" i="44"/>
  <c r="AE26" i="44"/>
  <c r="AD26" i="44"/>
  <c r="AC26" i="44"/>
  <c r="AB26" i="44"/>
  <c r="Z26" i="44"/>
  <c r="X26" i="44"/>
  <c r="V26" i="44"/>
  <c r="T26" i="44"/>
  <c r="I26" i="44"/>
  <c r="G26" i="44"/>
  <c r="E26" i="44"/>
  <c r="C26" i="44"/>
  <c r="B26" i="44"/>
  <c r="AL25" i="44"/>
  <c r="AJ25" i="44"/>
  <c r="AI25" i="44"/>
  <c r="AH25" i="44"/>
  <c r="AE25" i="44"/>
  <c r="AD25" i="44"/>
  <c r="AC25" i="44"/>
  <c r="AB25" i="44"/>
  <c r="Z25" i="44"/>
  <c r="X25" i="44"/>
  <c r="V25" i="44"/>
  <c r="T25" i="44"/>
  <c r="I25" i="44"/>
  <c r="G25" i="44"/>
  <c r="E25" i="44"/>
  <c r="C25" i="44"/>
  <c r="B25" i="44"/>
  <c r="AL24" i="44"/>
  <c r="AJ24" i="44"/>
  <c r="AI24" i="44"/>
  <c r="AH24" i="44"/>
  <c r="AE24" i="44"/>
  <c r="AD24" i="44"/>
  <c r="AC24" i="44"/>
  <c r="AB24" i="44"/>
  <c r="Z24" i="44"/>
  <c r="X24" i="44"/>
  <c r="V24" i="44"/>
  <c r="T24" i="44"/>
  <c r="I24" i="44"/>
  <c r="G24" i="44"/>
  <c r="E24" i="44"/>
  <c r="C24" i="44"/>
  <c r="B24" i="44"/>
  <c r="AL23" i="44"/>
  <c r="AJ23" i="44"/>
  <c r="AI23" i="44"/>
  <c r="AH23" i="44"/>
  <c r="AE23" i="44"/>
  <c r="AD23" i="44"/>
  <c r="AC23" i="44"/>
  <c r="AB23" i="44"/>
  <c r="Z23" i="44"/>
  <c r="X23" i="44"/>
  <c r="V23" i="44"/>
  <c r="T23" i="44"/>
  <c r="I23" i="44"/>
  <c r="G23" i="44"/>
  <c r="E23" i="44"/>
  <c r="C23" i="44"/>
  <c r="B23" i="44"/>
  <c r="AL22" i="44"/>
  <c r="AJ22" i="44"/>
  <c r="AI22" i="44"/>
  <c r="AH22" i="44"/>
  <c r="AE22" i="44"/>
  <c r="AD22" i="44"/>
  <c r="AC22" i="44"/>
  <c r="AB22" i="44"/>
  <c r="Z22" i="44"/>
  <c r="X22" i="44"/>
  <c r="V22" i="44"/>
  <c r="T22" i="44"/>
  <c r="I22" i="44"/>
  <c r="G22" i="44"/>
  <c r="E22" i="44"/>
  <c r="C22" i="44"/>
  <c r="B22" i="44"/>
  <c r="AL21" i="44"/>
  <c r="AJ21" i="44"/>
  <c r="AI21" i="44"/>
  <c r="AH21" i="44"/>
  <c r="AE21" i="44"/>
  <c r="AD21" i="44"/>
  <c r="AC21" i="44"/>
  <c r="AB21" i="44"/>
  <c r="Z21" i="44"/>
  <c r="X21" i="44"/>
  <c r="V21" i="44"/>
  <c r="T21" i="44"/>
  <c r="I21" i="44"/>
  <c r="G21" i="44"/>
  <c r="E21" i="44"/>
  <c r="C21" i="44"/>
  <c r="B21" i="44"/>
  <c r="AL20" i="44"/>
  <c r="AJ20" i="44"/>
  <c r="AI20" i="44"/>
  <c r="AH20" i="44"/>
  <c r="AE20" i="44"/>
  <c r="AD20" i="44"/>
  <c r="AC20" i="44"/>
  <c r="AB20" i="44"/>
  <c r="Z20" i="44"/>
  <c r="X20" i="44"/>
  <c r="V20" i="44"/>
  <c r="T20" i="44"/>
  <c r="I20" i="44"/>
  <c r="G20" i="44"/>
  <c r="E20" i="44"/>
  <c r="C20" i="44"/>
  <c r="B20" i="44"/>
  <c r="AL19" i="44"/>
  <c r="AJ19" i="44"/>
  <c r="AI19" i="44"/>
  <c r="AH19" i="44"/>
  <c r="AE19" i="44"/>
  <c r="AD19" i="44"/>
  <c r="AC19" i="44"/>
  <c r="AB19" i="44"/>
  <c r="Z19" i="44"/>
  <c r="X19" i="44"/>
  <c r="V19" i="44"/>
  <c r="T19" i="44"/>
  <c r="I19" i="44"/>
  <c r="G19" i="44"/>
  <c r="E19" i="44"/>
  <c r="C19" i="44"/>
  <c r="B19" i="44"/>
  <c r="AL17" i="44"/>
  <c r="AJ17" i="44"/>
  <c r="AI17" i="44"/>
  <c r="AH17" i="44"/>
  <c r="AD17" i="44"/>
  <c r="AC17" i="44"/>
  <c r="AB17" i="44"/>
  <c r="Z17" i="44"/>
  <c r="X17" i="44"/>
  <c r="V17" i="44"/>
  <c r="T17" i="44"/>
  <c r="L17" i="44"/>
  <c r="I17" i="44"/>
  <c r="G17" i="44"/>
  <c r="H17" i="44" s="1"/>
  <c r="E17" i="44"/>
  <c r="C17" i="44"/>
  <c r="B17" i="44"/>
  <c r="AL16" i="44"/>
  <c r="AJ16" i="44"/>
  <c r="AI16" i="44"/>
  <c r="AH16" i="44"/>
  <c r="AD16" i="44"/>
  <c r="AC16" i="44"/>
  <c r="AB16" i="44"/>
  <c r="Z16" i="44"/>
  <c r="X16" i="44"/>
  <c r="V16" i="44"/>
  <c r="T16" i="44"/>
  <c r="L16" i="44"/>
  <c r="I16" i="44"/>
  <c r="G16" i="44"/>
  <c r="E16" i="44"/>
  <c r="C16" i="44"/>
  <c r="B16" i="44"/>
  <c r="AL15" i="44"/>
  <c r="AJ15" i="44"/>
  <c r="AI15" i="44"/>
  <c r="AH15" i="44"/>
  <c r="AD15" i="44"/>
  <c r="AC15" i="44"/>
  <c r="AB15" i="44"/>
  <c r="Z15" i="44"/>
  <c r="X15" i="44"/>
  <c r="V15" i="44"/>
  <c r="T15" i="44"/>
  <c r="L15" i="44"/>
  <c r="I15" i="44"/>
  <c r="G15" i="44"/>
  <c r="E15" i="44"/>
  <c r="C15" i="44"/>
  <c r="B15" i="44"/>
  <c r="AL14" i="44"/>
  <c r="AJ14" i="44"/>
  <c r="AI14" i="44"/>
  <c r="AH14" i="44"/>
  <c r="AD14" i="44"/>
  <c r="AC14" i="44"/>
  <c r="AB14" i="44"/>
  <c r="Z14" i="44"/>
  <c r="X14" i="44"/>
  <c r="V14" i="44"/>
  <c r="T14" i="44"/>
  <c r="L14" i="44"/>
  <c r="I14" i="44"/>
  <c r="G14" i="44"/>
  <c r="E14" i="44"/>
  <c r="C14" i="44"/>
  <c r="B14" i="44"/>
  <c r="AL13" i="44"/>
  <c r="AJ13" i="44"/>
  <c r="AI13" i="44"/>
  <c r="AH13" i="44"/>
  <c r="AD13" i="44"/>
  <c r="AC13" i="44"/>
  <c r="AB13" i="44"/>
  <c r="Z13" i="44"/>
  <c r="X13" i="44"/>
  <c r="V13" i="44"/>
  <c r="T13" i="44"/>
  <c r="L13" i="44"/>
  <c r="I13" i="44"/>
  <c r="G13" i="44"/>
  <c r="H13" i="44" s="1"/>
  <c r="E13" i="44"/>
  <c r="C13" i="44"/>
  <c r="B13" i="44"/>
  <c r="AL12" i="44"/>
  <c r="AJ12" i="44"/>
  <c r="AI12" i="44"/>
  <c r="AH12" i="44"/>
  <c r="AD12" i="44"/>
  <c r="AC12" i="44"/>
  <c r="AB12" i="44"/>
  <c r="Z12" i="44"/>
  <c r="X12" i="44"/>
  <c r="V12" i="44"/>
  <c r="T12" i="44"/>
  <c r="L12" i="44"/>
  <c r="I12" i="44"/>
  <c r="J12" i="44" s="1"/>
  <c r="G12" i="44"/>
  <c r="H12" i="44" s="1"/>
  <c r="E12" i="44"/>
  <c r="C12" i="44"/>
  <c r="B12" i="44"/>
  <c r="AL11" i="44"/>
  <c r="AJ11" i="44"/>
  <c r="AI11" i="44"/>
  <c r="AH11" i="44"/>
  <c r="AD11" i="44"/>
  <c r="AC11" i="44"/>
  <c r="AB11" i="44"/>
  <c r="Z11" i="44"/>
  <c r="X11" i="44"/>
  <c r="V11" i="44"/>
  <c r="T11" i="44"/>
  <c r="L11" i="44"/>
  <c r="I11" i="44"/>
  <c r="G11" i="44"/>
  <c r="E11" i="44"/>
  <c r="C11" i="44"/>
  <c r="B11" i="44"/>
  <c r="AB10" i="44"/>
  <c r="AC10" i="44"/>
  <c r="AD10" i="44"/>
  <c r="AH10" i="44"/>
  <c r="AI10" i="44"/>
  <c r="AJ10" i="44"/>
  <c r="AL10" i="44"/>
  <c r="Z10" i="44"/>
  <c r="X10" i="44"/>
  <c r="V10" i="44"/>
  <c r="T10" i="44"/>
  <c r="I10" i="44"/>
  <c r="G10" i="44"/>
  <c r="E10" i="44"/>
  <c r="C10" i="44"/>
  <c r="B10" i="44"/>
  <c r="F19" i="35"/>
  <c r="C19" i="35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O47" i="16"/>
  <c r="K47" i="16"/>
  <c r="G47" i="16"/>
  <c r="H48" i="16" s="1"/>
  <c r="E47" i="16"/>
  <c r="F48" i="16" s="1"/>
  <c r="C47" i="16"/>
  <c r="B47" i="16"/>
  <c r="W35" i="16"/>
  <c r="U35" i="16"/>
  <c r="O34" i="16"/>
  <c r="K34" i="16"/>
  <c r="G34" i="16"/>
  <c r="E34" i="16"/>
  <c r="F35" i="16" s="1"/>
  <c r="C34" i="16"/>
  <c r="B34" i="16"/>
  <c r="O33" i="16"/>
  <c r="AH33" i="16" s="1"/>
  <c r="K33" i="16"/>
  <c r="G33" i="16"/>
  <c r="E33" i="16"/>
  <c r="C33" i="16"/>
  <c r="B33" i="16"/>
  <c r="O32" i="16"/>
  <c r="AH32" i="16" s="1"/>
  <c r="K32" i="16"/>
  <c r="G32" i="16"/>
  <c r="E32" i="16"/>
  <c r="C32" i="16"/>
  <c r="B32" i="16"/>
  <c r="O31" i="16"/>
  <c r="AH31" i="16" s="1"/>
  <c r="K31" i="16"/>
  <c r="G31" i="16"/>
  <c r="E31" i="16"/>
  <c r="C31" i="16"/>
  <c r="B31" i="16"/>
  <c r="O30" i="16"/>
  <c r="AH30" i="16" s="1"/>
  <c r="K30" i="16"/>
  <c r="G30" i="16"/>
  <c r="E30" i="16"/>
  <c r="C30" i="16"/>
  <c r="B30" i="16"/>
  <c r="O29" i="16"/>
  <c r="AH29" i="16" s="1"/>
  <c r="K29" i="16"/>
  <c r="G29" i="16"/>
  <c r="E29" i="16"/>
  <c r="C29" i="16"/>
  <c r="B29" i="16"/>
  <c r="O28" i="16"/>
  <c r="AH28" i="16" s="1"/>
  <c r="K28" i="16"/>
  <c r="G28" i="16"/>
  <c r="E28" i="16"/>
  <c r="C28" i="16"/>
  <c r="B28" i="16"/>
  <c r="O27" i="16"/>
  <c r="AH27" i="16" s="1"/>
  <c r="K27" i="16"/>
  <c r="G27" i="16"/>
  <c r="E27" i="16"/>
  <c r="C27" i="16"/>
  <c r="B27" i="16"/>
  <c r="O26" i="16"/>
  <c r="AH26" i="16" s="1"/>
  <c r="K26" i="16"/>
  <c r="G26" i="16"/>
  <c r="E26" i="16"/>
  <c r="C26" i="16"/>
  <c r="B26" i="16"/>
  <c r="O25" i="16"/>
  <c r="AH25" i="16" s="1"/>
  <c r="K25" i="16"/>
  <c r="G25" i="16"/>
  <c r="E25" i="16"/>
  <c r="C25" i="16"/>
  <c r="B25" i="16"/>
  <c r="O24" i="16"/>
  <c r="AH24" i="16" s="1"/>
  <c r="K24" i="16"/>
  <c r="G24" i="16"/>
  <c r="E24" i="16"/>
  <c r="C24" i="16"/>
  <c r="B24" i="16"/>
  <c r="O23" i="16"/>
  <c r="AH23" i="16" s="1"/>
  <c r="K23" i="16"/>
  <c r="G23" i="16"/>
  <c r="E23" i="16"/>
  <c r="C23" i="16"/>
  <c r="B23" i="16"/>
  <c r="O22" i="16"/>
  <c r="AH22" i="16" s="1"/>
  <c r="K22" i="16"/>
  <c r="G22" i="16"/>
  <c r="E22" i="16"/>
  <c r="C22" i="16"/>
  <c r="B22" i="16"/>
  <c r="O21" i="16"/>
  <c r="AH21" i="16" s="1"/>
  <c r="K21" i="16"/>
  <c r="G21" i="16"/>
  <c r="E21" i="16"/>
  <c r="C21" i="16"/>
  <c r="B21" i="16"/>
  <c r="O20" i="16"/>
  <c r="AH20" i="16" s="1"/>
  <c r="K20" i="16"/>
  <c r="G20" i="16"/>
  <c r="E20" i="16"/>
  <c r="C20" i="16"/>
  <c r="B20" i="16"/>
  <c r="O19" i="16"/>
  <c r="AH19" i="16" s="1"/>
  <c r="K19" i="16"/>
  <c r="G19" i="16"/>
  <c r="E19" i="16"/>
  <c r="C19" i="16"/>
  <c r="B19" i="16"/>
  <c r="O18" i="16"/>
  <c r="AH18" i="16" s="1"/>
  <c r="K18" i="16"/>
  <c r="G18" i="16"/>
  <c r="E18" i="16"/>
  <c r="C18" i="16"/>
  <c r="B18" i="16"/>
  <c r="O17" i="16"/>
  <c r="AH17" i="16" s="1"/>
  <c r="K17" i="16"/>
  <c r="G17" i="16"/>
  <c r="E17" i="16"/>
  <c r="C17" i="16"/>
  <c r="B17" i="16"/>
  <c r="U11" i="44" l="1"/>
  <c r="W14" i="44"/>
  <c r="Y16" i="44"/>
  <c r="U17" i="44"/>
  <c r="U15" i="44"/>
  <c r="W12" i="44"/>
  <c r="Y13" i="44"/>
  <c r="W16" i="44"/>
  <c r="J10" i="44"/>
  <c r="AF14" i="35"/>
  <c r="P14" i="35"/>
  <c r="J14" i="44"/>
  <c r="AF11" i="35"/>
  <c r="P11" i="35"/>
  <c r="AF15" i="35"/>
  <c r="P15" i="35"/>
  <c r="AF19" i="35"/>
  <c r="P19" i="35"/>
  <c r="H15" i="44"/>
  <c r="AF18" i="35"/>
  <c r="P18" i="35"/>
  <c r="AF12" i="35"/>
  <c r="P12" i="35"/>
  <c r="AF16" i="35"/>
  <c r="P16" i="35"/>
  <c r="Y11" i="44"/>
  <c r="AF13" i="35"/>
  <c r="P13" i="35"/>
  <c r="AF17" i="35"/>
  <c r="P17" i="35"/>
  <c r="AK10" i="46"/>
  <c r="AI10" i="46"/>
  <c r="AJ10" i="46"/>
  <c r="W11" i="44"/>
  <c r="J13" i="44"/>
  <c r="H10" i="44"/>
  <c r="Y14" i="44"/>
  <c r="J15" i="44"/>
  <c r="H16" i="44"/>
  <c r="U12" i="44"/>
  <c r="AE13" i="35"/>
  <c r="AD13" i="35"/>
  <c r="AE14" i="35"/>
  <c r="AD14" i="35"/>
  <c r="AE18" i="35"/>
  <c r="AD18" i="35"/>
  <c r="AE11" i="35"/>
  <c r="AD11" i="35"/>
  <c r="AD15" i="35"/>
  <c r="AE15" i="35"/>
  <c r="AD19" i="35"/>
  <c r="AE19" i="35"/>
  <c r="AE17" i="35"/>
  <c r="AD17" i="35"/>
  <c r="AE12" i="35"/>
  <c r="AD12" i="35"/>
  <c r="AE16" i="35"/>
  <c r="AD16" i="35"/>
  <c r="J13" i="35"/>
  <c r="H13" i="35"/>
  <c r="I13" i="35" s="1"/>
  <c r="U16" i="44"/>
  <c r="U13" i="44"/>
  <c r="J14" i="35"/>
  <c r="H14" i="35"/>
  <c r="I14" i="35" s="1"/>
  <c r="J18" i="35"/>
  <c r="H18" i="35"/>
  <c r="I18" i="35" s="1"/>
  <c r="W13" i="44"/>
  <c r="H14" i="44"/>
  <c r="H11" i="44"/>
  <c r="J11" i="35"/>
  <c r="H11" i="35"/>
  <c r="I11" i="35" s="1"/>
  <c r="J15" i="35"/>
  <c r="H15" i="35"/>
  <c r="I15" i="35" s="1"/>
  <c r="H19" i="35"/>
  <c r="I19" i="35" s="1"/>
  <c r="J19" i="35"/>
  <c r="J11" i="44"/>
  <c r="Y15" i="44"/>
  <c r="J16" i="44"/>
  <c r="J17" i="35"/>
  <c r="H17" i="35"/>
  <c r="I17" i="35" s="1"/>
  <c r="J12" i="35"/>
  <c r="H12" i="35"/>
  <c r="I12" i="35" s="1"/>
  <c r="J16" i="35"/>
  <c r="H16" i="35"/>
  <c r="I16" i="35" s="1"/>
  <c r="H10" i="46"/>
  <c r="Y17" i="44"/>
  <c r="F10" i="46"/>
  <c r="W17" i="44"/>
  <c r="U14" i="44"/>
  <c r="Y12" i="44"/>
  <c r="AH47" i="16"/>
  <c r="P48" i="16"/>
  <c r="Q10" i="46"/>
  <c r="R10" i="46" s="1"/>
  <c r="Z10" i="46"/>
  <c r="AA10" i="46" s="1"/>
  <c r="X10" i="46"/>
  <c r="Y10" i="46" s="1"/>
  <c r="W15" i="44"/>
  <c r="AI47" i="16"/>
  <c r="AI18" i="16"/>
  <c r="AI20" i="16"/>
  <c r="AI22" i="16"/>
  <c r="AI24" i="16"/>
  <c r="AI26" i="16"/>
  <c r="AI17" i="16"/>
  <c r="AI19" i="16"/>
  <c r="AI21" i="16"/>
  <c r="AI23" i="16"/>
  <c r="AI25" i="16"/>
  <c r="AI27" i="16"/>
  <c r="AI29" i="16"/>
  <c r="AI28" i="16"/>
  <c r="AI30" i="16"/>
  <c r="AI31" i="16"/>
  <c r="AI33" i="16"/>
  <c r="P35" i="16"/>
  <c r="AH34" i="16"/>
  <c r="AI32" i="16"/>
  <c r="H35" i="16"/>
  <c r="AI34" i="16"/>
  <c r="K12" i="45"/>
  <c r="O12" i="45"/>
  <c r="I13" i="45"/>
  <c r="AC13" i="45"/>
  <c r="G14" i="45"/>
  <c r="Z14" i="45"/>
  <c r="K16" i="45"/>
  <c r="O16" i="45"/>
  <c r="G11" i="45"/>
  <c r="Z11" i="45"/>
  <c r="K13" i="45"/>
  <c r="O13" i="45"/>
  <c r="I14" i="45"/>
  <c r="G15" i="45"/>
  <c r="Z15" i="45"/>
  <c r="K11" i="45"/>
  <c r="O11" i="45"/>
  <c r="I12" i="45"/>
  <c r="AC12" i="45"/>
  <c r="G13" i="45"/>
  <c r="Z13" i="45"/>
  <c r="K15" i="45"/>
  <c r="O15" i="45"/>
  <c r="I16" i="45"/>
  <c r="AD4" i="46"/>
  <c r="I11" i="45"/>
  <c r="AC11" i="45"/>
  <c r="G12" i="45"/>
  <c r="Z12" i="45"/>
  <c r="K14" i="45"/>
  <c r="O14" i="45"/>
  <c r="I15" i="45"/>
  <c r="AC15" i="45"/>
  <c r="G16" i="45"/>
  <c r="Z16" i="45"/>
  <c r="AC16" i="45"/>
  <c r="V12" i="35"/>
  <c r="W12" i="35" s="1"/>
  <c r="L12" i="35"/>
  <c r="M12" i="35" s="1"/>
  <c r="Y12" i="35"/>
  <c r="Z12" i="35" s="1"/>
  <c r="G12" i="35"/>
  <c r="D12" i="35"/>
  <c r="E12" i="35" s="1"/>
  <c r="L18" i="35"/>
  <c r="M18" i="35" s="1"/>
  <c r="G18" i="35"/>
  <c r="Y18" i="35"/>
  <c r="Z18" i="35" s="1"/>
  <c r="V18" i="35"/>
  <c r="W18" i="35" s="1"/>
  <c r="D18" i="35"/>
  <c r="E18" i="35" s="1"/>
  <c r="Y11" i="35"/>
  <c r="Z11" i="35" s="1"/>
  <c r="D11" i="35"/>
  <c r="E11" i="35" s="1"/>
  <c r="G11" i="35"/>
  <c r="V11" i="35"/>
  <c r="W11" i="35" s="1"/>
  <c r="L11" i="35"/>
  <c r="L13" i="35"/>
  <c r="M13" i="35" s="1"/>
  <c r="Y13" i="35"/>
  <c r="Z13" i="35" s="1"/>
  <c r="V13" i="35"/>
  <c r="W13" i="35" s="1"/>
  <c r="G13" i="35"/>
  <c r="D13" i="35"/>
  <c r="E13" i="35" s="1"/>
  <c r="Y15" i="35"/>
  <c r="Z15" i="35" s="1"/>
  <c r="D15" i="35"/>
  <c r="E15" i="35" s="1"/>
  <c r="G15" i="35"/>
  <c r="V15" i="35"/>
  <c r="W15" i="35" s="1"/>
  <c r="L15" i="35"/>
  <c r="M15" i="35" s="1"/>
  <c r="L17" i="35"/>
  <c r="M17" i="35" s="1"/>
  <c r="Y17" i="35"/>
  <c r="Z17" i="35" s="1"/>
  <c r="V17" i="35"/>
  <c r="W17" i="35" s="1"/>
  <c r="G17" i="35"/>
  <c r="D17" i="35"/>
  <c r="E17" i="35" s="1"/>
  <c r="Y19" i="35"/>
  <c r="Z19" i="35" s="1"/>
  <c r="D19" i="35"/>
  <c r="E19" i="35" s="1"/>
  <c r="V19" i="35"/>
  <c r="W19" i="35" s="1"/>
  <c r="L19" i="35"/>
  <c r="M19" i="35" s="1"/>
  <c r="G19" i="35"/>
  <c r="V16" i="35"/>
  <c r="Y16" i="35"/>
  <c r="Z16" i="35" s="1"/>
  <c r="G16" i="35"/>
  <c r="D16" i="35"/>
  <c r="E16" i="35" s="1"/>
  <c r="L16" i="35"/>
  <c r="M16" i="35" s="1"/>
  <c r="L14" i="35"/>
  <c r="M14" i="35" s="1"/>
  <c r="G14" i="35"/>
  <c r="V14" i="35"/>
  <c r="W14" i="35" s="1"/>
  <c r="D14" i="35"/>
  <c r="E14" i="35" s="1"/>
  <c r="Y14" i="35"/>
  <c r="Z14" i="35" s="1"/>
  <c r="AC14" i="45"/>
  <c r="AA11" i="35"/>
  <c r="AC11" i="35"/>
  <c r="AB11" i="35"/>
  <c r="AA12" i="35"/>
  <c r="AC12" i="35"/>
  <c r="AB12" i="35"/>
  <c r="AA13" i="35"/>
  <c r="AC13" i="35"/>
  <c r="AB13" i="35"/>
  <c r="AA14" i="35"/>
  <c r="AC14" i="35"/>
  <c r="AB14" i="35"/>
  <c r="AA15" i="35"/>
  <c r="AC15" i="35"/>
  <c r="AB15" i="35"/>
  <c r="AA16" i="35"/>
  <c r="AB16" i="35"/>
  <c r="AC16" i="35"/>
  <c r="AA17" i="35"/>
  <c r="AC17" i="35"/>
  <c r="AB17" i="35"/>
  <c r="AA18" i="35"/>
  <c r="AB18" i="35"/>
  <c r="AC18" i="35"/>
  <c r="AA19" i="35"/>
  <c r="AB19" i="35"/>
  <c r="AC19" i="35"/>
  <c r="AI11" i="35"/>
  <c r="AH11" i="35"/>
  <c r="AG11" i="35"/>
  <c r="AI12" i="35"/>
  <c r="AH12" i="35"/>
  <c r="AG12" i="35"/>
  <c r="AG13" i="35"/>
  <c r="AI13" i="35"/>
  <c r="AH13" i="35"/>
  <c r="AH14" i="35"/>
  <c r="AG14" i="35"/>
  <c r="AI14" i="35"/>
  <c r="AI15" i="35"/>
  <c r="AH15" i="35"/>
  <c r="AG15" i="35"/>
  <c r="AI16" i="35"/>
  <c r="AH16" i="35"/>
  <c r="AG16" i="35"/>
  <c r="AG17" i="35"/>
  <c r="AI17" i="35"/>
  <c r="AH17" i="35"/>
  <c r="AH18" i="35"/>
  <c r="AG18" i="35"/>
  <c r="AI18" i="35"/>
  <c r="AI19" i="35"/>
  <c r="AH19" i="35"/>
  <c r="AG19" i="35"/>
  <c r="I10" i="46"/>
  <c r="J10" i="46" s="1"/>
  <c r="E10" i="46"/>
  <c r="AF10" i="46"/>
  <c r="AG10" i="46"/>
  <c r="AE10" i="46"/>
  <c r="AC10" i="46"/>
  <c r="AB10" i="46"/>
  <c r="J17" i="44"/>
  <c r="P18" i="16"/>
  <c r="U19" i="16"/>
  <c r="H20" i="16"/>
  <c r="W20" i="16"/>
  <c r="P22" i="16"/>
  <c r="U23" i="16"/>
  <c r="H24" i="16"/>
  <c r="W24" i="16"/>
  <c r="P26" i="16"/>
  <c r="U27" i="16"/>
  <c r="H28" i="16"/>
  <c r="W28" i="16"/>
  <c r="P30" i="16"/>
  <c r="U31" i="16"/>
  <c r="H32" i="16"/>
  <c r="W32" i="16"/>
  <c r="U18" i="16"/>
  <c r="W19" i="16"/>
  <c r="U22" i="16"/>
  <c r="W23" i="16"/>
  <c r="U26" i="16"/>
  <c r="W27" i="16"/>
  <c r="U30" i="16"/>
  <c r="W31" i="16"/>
  <c r="U34" i="16"/>
  <c r="W18" i="16"/>
  <c r="U21" i="16"/>
  <c r="W22" i="16"/>
  <c r="U25" i="16"/>
  <c r="W26" i="16"/>
  <c r="U29" i="16"/>
  <c r="W30" i="16"/>
  <c r="U33" i="16"/>
  <c r="W34" i="16"/>
  <c r="P19" i="16"/>
  <c r="U20" i="16"/>
  <c r="W21" i="16"/>
  <c r="P23" i="16"/>
  <c r="U24" i="16"/>
  <c r="W25" i="16"/>
  <c r="P27" i="16"/>
  <c r="U28" i="16"/>
  <c r="W29" i="16"/>
  <c r="P31" i="16"/>
  <c r="U32" i="16"/>
  <c r="W33" i="16"/>
  <c r="P34" i="16"/>
  <c r="P21" i="16"/>
  <c r="P25" i="16"/>
  <c r="P29" i="16"/>
  <c r="P33" i="16"/>
  <c r="H18" i="16"/>
  <c r="P20" i="16"/>
  <c r="H22" i="16"/>
  <c r="P24" i="16"/>
  <c r="H26" i="16"/>
  <c r="P28" i="16"/>
  <c r="H30" i="16"/>
  <c r="P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Y10" i="44"/>
  <c r="W10" i="44"/>
  <c r="U10" i="44"/>
  <c r="L10" i="44"/>
  <c r="AP22" i="45"/>
  <c r="AO13" i="45"/>
  <c r="AO22" i="45"/>
  <c r="AO30" i="45"/>
  <c r="AP30" i="45"/>
  <c r="AP27" i="45"/>
  <c r="AP12" i="45"/>
  <c r="AP14" i="45"/>
  <c r="AP16" i="45"/>
  <c r="AP21" i="45"/>
  <c r="AO27" i="45"/>
  <c r="AO16" i="45"/>
  <c r="AO21" i="45"/>
  <c r="AP13" i="45"/>
  <c r="AP18" i="45"/>
  <c r="AP29" i="45"/>
  <c r="AO12" i="45"/>
  <c r="AO18" i="45"/>
  <c r="AP20" i="45"/>
  <c r="AP23" i="45"/>
  <c r="AP26" i="45"/>
  <c r="AO26" i="45"/>
  <c r="AP15" i="45"/>
  <c r="AP19" i="45"/>
  <c r="AP25" i="45"/>
  <c r="AP28" i="45"/>
  <c r="AO14" i="45"/>
  <c r="AO19" i="45"/>
  <c r="AO23" i="45"/>
  <c r="AO28" i="45"/>
  <c r="AO15" i="45"/>
  <c r="AO20" i="45"/>
  <c r="AO25" i="45"/>
  <c r="AO29" i="45"/>
  <c r="AK11" i="44"/>
  <c r="AK12" i="44"/>
  <c r="AK13" i="44"/>
  <c r="AK14" i="44"/>
  <c r="AK15" i="44"/>
  <c r="AK16" i="44"/>
  <c r="AK17" i="44"/>
  <c r="AK19" i="44"/>
  <c r="AK20" i="44"/>
  <c r="AK21" i="44"/>
  <c r="AK22" i="44"/>
  <c r="AK23" i="44"/>
  <c r="AK24" i="44"/>
  <c r="AK25" i="44"/>
  <c r="AK26" i="44"/>
  <c r="AK28" i="44"/>
  <c r="AK29" i="44"/>
  <c r="AK30" i="44"/>
  <c r="AK31" i="44"/>
  <c r="AK32" i="44"/>
  <c r="AK33" i="44"/>
  <c r="AK34" i="44"/>
  <c r="AK35" i="44"/>
  <c r="K16" i="16"/>
  <c r="O16" i="16"/>
  <c r="P17" i="16" s="1"/>
  <c r="G16" i="16"/>
  <c r="H17" i="16" s="1"/>
  <c r="E16" i="16"/>
  <c r="F17" i="16" s="1"/>
  <c r="C16" i="16"/>
  <c r="B16" i="16"/>
  <c r="AM10" i="46" l="1"/>
  <c r="W16" i="35"/>
  <c r="M11" i="35"/>
  <c r="AN10" i="46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F10" i="35" l="1"/>
  <c r="C10" i="35"/>
  <c r="AF10" i="35" l="1"/>
  <c r="P10" i="35"/>
  <c r="AE10" i="35"/>
  <c r="AD10" i="35"/>
  <c r="J10" i="35"/>
  <c r="H10" i="35"/>
  <c r="I10" i="35" s="1"/>
  <c r="L10" i="35"/>
  <c r="M10" i="35" s="1"/>
  <c r="Y10" i="35"/>
  <c r="Z10" i="35" s="1"/>
  <c r="V10" i="35"/>
  <c r="W10" i="35" s="1"/>
  <c r="D10" i="35"/>
  <c r="E10" i="35" s="1"/>
  <c r="G10" i="35"/>
  <c r="AB10" i="35"/>
  <c r="AC10" i="35"/>
  <c r="AA10" i="35"/>
  <c r="AH10" i="35"/>
  <c r="AG10" i="35"/>
  <c r="AI10" i="35"/>
  <c r="W17" i="16"/>
  <c r="AI10" i="6" l="1"/>
  <c r="U17" i="16" l="1"/>
  <c r="AA4" i="35" l="1"/>
  <c r="AG9" i="51" l="1"/>
  <c r="E5" i="50"/>
  <c r="F5" i="49"/>
  <c r="E4" i="48"/>
  <c r="G4" i="47"/>
  <c r="S5" i="45"/>
  <c r="E5" i="45"/>
  <c r="X5" i="49" l="1"/>
  <c r="AF9" i="51"/>
  <c r="W5" i="50"/>
  <c r="AB11" i="50"/>
  <c r="AC11" i="50"/>
  <c r="W4" i="48"/>
  <c r="AP11" i="45"/>
  <c r="AO11" i="45"/>
  <c r="J4" i="1"/>
  <c r="G4" i="35"/>
  <c r="AI16" i="16" l="1"/>
  <c r="AH16" i="16"/>
  <c r="AK10" i="44"/>
  <c r="G5" i="44"/>
  <c r="R5" i="44" l="1"/>
  <c r="K5" i="16" l="1"/>
  <c r="G5" i="6"/>
  <c r="X5" i="6"/>
  <c r="AA4" i="1" l="1"/>
  <c r="AA10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K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R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8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<sst xmlns="http://schemas.openxmlformats.org/spreadsheetml/2006/main" count="3838" uniqueCount="679">
  <si>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</si>
  <si>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</si>
  <si>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</si>
  <si>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</si>
  <si>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</si>
  <si>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</si>
  <si>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</si>
  <si>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</si>
  <si>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</si>
  <si>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</si>
  <si>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</si>
  <si>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</si>
  <si>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</si>
  <si>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</si>
  <si>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</si>
  <si>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</si>
  <si>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</si>
  <si>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</si>
  <si>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</si>
  <si>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</si>
  <si>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</si>
  <si>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</si>
  <si>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</si>
  <si>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</si>
  <si>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</si>
  <si>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</si>
  <si>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</si>
  <si>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</si>
  <si>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</si>
  <si>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</si>
  <si>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</si>
  <si>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</si>
  <si>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</si>
  <si>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</si>
  <si>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</si>
  <si>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</si>
  <si>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</si>
  <si>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</si>
  <si>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</si>
  <si>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</si>
  <si>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</si>
  <si>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</si>
  <si>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</si>
  <si>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</si>
  <si>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</si>
  <si>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</si>
  <si>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</si>
  <si>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</si>
  <si>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</si>
  <si>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</si>
  <si>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</si>
  <si>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</si>
  <si>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</si>
  <si>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</si>
  <si>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</si>
  <si>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</si>
  <si>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</si>
  <si>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</si>
  <si>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</si>
  <si>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</si>
  <si>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</si>
  <si>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Stjerne</t>
  </si>
  <si>
    <t>Ordinær</t>
  </si>
  <si>
    <t>Økologisk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</si>
  <si>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</si>
  <si>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</si>
  <si>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</si>
  <si>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</si>
  <si>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</si>
  <si>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</si>
  <si>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</si>
  <si>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</si>
  <si>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</si>
  <si>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</si>
  <si>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</si>
  <si>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</si>
  <si>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</si>
  <si>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</si>
  <si>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</si>
  <si>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</si>
  <si>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</si>
  <si>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</si>
  <si>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</si>
  <si>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</si>
  <si>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</si>
  <si>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</si>
  <si>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</si>
  <si>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</si>
  <si>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</si>
  <si>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</si>
  <si>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</si>
  <si>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</si>
  <si>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</si>
  <si>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</si>
  <si>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</si>
  <si>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</si>
  <si>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</si>
  <si>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</si>
  <si>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</si>
  <si>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</si>
  <si>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</si>
  <si>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</si>
  <si>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</si>
  <si>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</si>
  <si>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</si>
  <si>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</si>
  <si>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</si>
  <si>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</si>
  <si>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</si>
  <si>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</si>
  <si>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</si>
  <si>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</si>
  <si>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</si>
  <si>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</si>
  <si>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</si>
  <si>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</si>
  <si>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</si>
  <si>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</si>
  <si>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</si>
  <si>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</si>
  <si>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</si>
  <si>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</si>
  <si>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</si>
  <si>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</si>
  <si>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</si>
  <si>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</si>
  <si>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</si>
  <si>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</si>
  <si>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</si>
  <si>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</si>
  <si>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</si>
  <si>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</si>
  <si>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</si>
  <si>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</si>
  <si>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</si>
  <si>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</si>
  <si>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</si>
  <si>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</si>
  <si>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</si>
  <si>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</si>
  <si>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</si>
  <si>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</si>
  <si>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</si>
  <si>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</si>
  <si>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</si>
  <si>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</si>
  <si>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</si>
  <si>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</si>
  <si>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</si>
  <si>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</si>
  <si>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</si>
  <si>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</si>
  <si>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</si>
  <si>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</si>
  <si>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</si>
  <si>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</si>
  <si>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</si>
  <si>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</si>
  <si>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</si>
  <si>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</si>
  <si>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</si>
  <si>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</si>
  <si>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</si>
  <si>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</si>
  <si>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</si>
  <si>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</si>
  <si>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</si>
  <si>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</si>
  <si>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</si>
  <si>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</si>
  <si>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</si>
  <si>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</si>
  <si>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</si>
  <si>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</si>
  <si>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</si>
  <si>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</si>
  <si>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</si>
  <si>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</si>
  <si>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</si>
  <si>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</si>
  <si>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</si>
  <si>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</si>
  <si>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</si>
  <si>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</si>
  <si>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</si>
  <si>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</si>
  <si>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</si>
  <si>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</si>
  <si>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</si>
  <si>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</si>
  <si>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</si>
  <si>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</si>
  <si>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</si>
  <si>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</si>
  <si>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</si>
  <si>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</si>
  <si>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</si>
  <si>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</si>
  <si>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</si>
  <si>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</si>
  <si>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</si>
  <si>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</si>
  <si>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</si>
  <si>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</si>
  <si>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</si>
  <si>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</si>
  <si>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</si>
  <si>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</si>
  <si>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</si>
  <si>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</si>
  <si>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</si>
  <si>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</si>
  <si>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</si>
  <si>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</si>
  <si>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</si>
  <si>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</si>
  <si>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</si>
  <si>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</si>
  <si>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</si>
  <si>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</si>
  <si>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</si>
  <si>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</si>
  <si>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</si>
  <si>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</si>
  <si>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</si>
  <si>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</si>
  <si>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</si>
  <si>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</si>
  <si>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</si>
  <si>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</si>
  <si>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</si>
  <si>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</si>
  <si>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</si>
  <si>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</si>
  <si>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</si>
  <si>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</si>
  <si>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</si>
  <si>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</si>
  <si>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</si>
  <si>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</si>
  <si>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</si>
  <si>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</si>
  <si>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</si>
  <si>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</si>
  <si>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</si>
  <si>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</si>
  <si>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</si>
  <si>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</si>
  <si>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</si>
  <si>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</si>
  <si>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</si>
  <si>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</si>
  <si>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</si>
  <si>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</si>
  <si>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</si>
  <si>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</si>
  <si>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</si>
  <si>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</si>
  <si>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</si>
  <si>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</si>
  <si>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</si>
  <si>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</si>
  <si>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</si>
  <si>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</si>
  <si>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</si>
  <si>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</si>
  <si>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</si>
  <si>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</si>
  <si>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</si>
  <si>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</si>
  <si>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</si>
  <si>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</si>
  <si>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</si>
  <si>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</si>
  <si>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</si>
  <si>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</si>
  <si>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</si>
  <si>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</si>
  <si>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</si>
  <si>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</si>
  <si>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</si>
  <si>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</si>
  <si>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</si>
  <si>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</si>
  <si>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</si>
  <si>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</si>
  <si>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</si>
  <si>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</si>
  <si>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</si>
  <si>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</si>
  <si>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</si>
  <si>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</si>
  <si>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</si>
  <si>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</si>
  <si>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</si>
  <si>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</si>
  <si>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</si>
  <si>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</si>
  <si>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</si>
  <si>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</si>
  <si>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</si>
  <si>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</si>
  <si>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</si>
  <si>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</si>
  <si>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</si>
  <si>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</si>
  <si>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</si>
  <si>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</si>
  <si>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</si>
  <si>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</si>
  <si>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</si>
  <si>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</si>
  <si>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</si>
  <si>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</si>
  <si>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</si>
  <si>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</si>
  <si>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</si>
  <si>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</si>
  <si>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</si>
  <si>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</si>
  <si>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</si>
  <si>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</si>
  <si>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</si>
  <si>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</si>
  <si>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</si>
  <si>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</si>
  <si>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</si>
  <si>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</si>
  <si>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</si>
  <si>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</si>
  <si>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</si>
  <si>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</si>
  <si>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</si>
  <si>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</si>
  <si>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</si>
  <si>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</si>
  <si>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</si>
  <si>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</si>
  <si>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</si>
  <si>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</si>
  <si>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</si>
  <si>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</si>
  <si>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</si>
  <si>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</si>
  <si>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</si>
  <si>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</si>
  <si>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</si>
  <si>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</si>
  <si>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</si>
  <si>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</si>
  <si>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</si>
  <si>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</si>
  <si>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</si>
  <si>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</si>
  <si>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</si>
  <si>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</si>
  <si>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</si>
  <si>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</si>
  <si>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</si>
  <si>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</si>
  <si>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</si>
  <si>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</si>
  <si>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</si>
  <si>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</si>
  <si>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</si>
  <si>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</si>
  <si>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</si>
  <si>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</si>
  <si>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</si>
  <si>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</si>
  <si>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</si>
  <si>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</si>
  <si>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</si>
  <si>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</si>
  <si>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</si>
  <si>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</si>
  <si>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</si>
  <si>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</si>
  <si>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</si>
  <si>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</si>
  <si>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</si>
  <si>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</si>
  <si>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</si>
  <si>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</si>
  <si>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</si>
  <si>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</si>
  <si>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</si>
  <si>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</si>
  <si>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</si>
  <si>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</si>
  <si>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</si>
  <si>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</si>
  <si>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</si>
  <si>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</si>
  <si>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</si>
  <si>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</si>
  <si>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</si>
  <si>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</si>
  <si>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</si>
  <si>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</si>
  <si>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</si>
  <si>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</si>
  <si>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</si>
  <si>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</si>
  <si>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</si>
  <si>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</si>
  <si>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</si>
  <si>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</si>
  <si>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</si>
  <si>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</si>
  <si>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</si>
  <si>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</si>
  <si>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</si>
  <si>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</si>
  <si>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</si>
  <si>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</si>
  <si>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Std</t>
  </si>
  <si>
    <t>Standardavvikelser</t>
  </si>
  <si>
    <t>Korrelasjoner</t>
  </si>
  <si>
    <t>Fettgr.</t>
  </si>
  <si>
    <t>Region</t>
  </si>
  <si>
    <t>Totalt antall slakt :</t>
  </si>
  <si>
    <t>Standardavvik :</t>
  </si>
  <si>
    <t xml:space="preserve">Klasse og 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</si>
  <si>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</si>
  <si>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</si>
  <si>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</si>
  <si>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</si>
  <si>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</si>
  <si>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</si>
  <si>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</si>
  <si>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</si>
  <si>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</si>
  <si>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</si>
  <si>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</si>
  <si>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</si>
  <si>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</si>
  <si>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</si>
  <si>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</si>
  <si>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</si>
  <si>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</si>
  <si>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</si>
  <si>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</si>
  <si>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</si>
  <si>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</si>
  <si>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</si>
  <si>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</si>
  <si>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</si>
  <si>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</si>
  <si>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</si>
  <si>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</si>
  <si>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</si>
  <si>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</si>
  <si>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</si>
  <si>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</si>
  <si>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</si>
  <si>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</si>
  <si>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</si>
  <si>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</si>
  <si>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</si>
  <si>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</si>
  <si>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</si>
  <si>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</si>
  <si>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</si>
  <si>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</si>
  <si>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</si>
  <si>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</si>
  <si>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</si>
  <si>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</si>
  <si>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</si>
  <si>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</si>
  <si>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</si>
  <si>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16 kg</t>
  </si>
  <si>
    <t>over</t>
  </si>
  <si>
    <t>Prima</t>
  </si>
  <si>
    <t>Horten</t>
  </si>
  <si>
    <t>Suldal</t>
  </si>
  <si>
    <t>Vekt og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</si>
  <si>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</si>
  <si>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</si>
  <si>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</si>
  <si>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</si>
  <si>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</si>
  <si>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</si>
  <si>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</si>
  <si>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</si>
  <si>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</si>
  <si>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</si>
  <si>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</si>
  <si>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</si>
  <si>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</si>
  <si>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</si>
  <si>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</si>
  <si>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</si>
  <si>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</si>
  <si>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</si>
  <si>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</si>
  <si>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</si>
  <si>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</si>
  <si>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</si>
  <si>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Ant%</t>
  </si>
  <si>
    <t>Ant-</t>
  </si>
  <si>
    <t>Uke-</t>
  </si>
  <si>
    <t>nr</t>
  </si>
  <si>
    <t>Andelsprosent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</si>
  <si>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</si>
  <si>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</si>
  <si>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</si>
  <si>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</si>
  <si>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</si>
  <si>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</si>
  <si>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</si>
  <si>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</si>
  <si>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</si>
  <si>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</si>
  <si>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</si>
  <si>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</si>
  <si>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</si>
  <si>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</si>
  <si>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Stje-</t>
  </si>
  <si>
    <t>rne</t>
  </si>
  <si>
    <t>&gt; 16</t>
  </si>
  <si>
    <t>Vekt i kilo (kg)</t>
  </si>
  <si>
    <t>&gt;23</t>
  </si>
  <si>
    <t>Slakt</t>
  </si>
  <si>
    <t>grup.</t>
  </si>
  <si>
    <t>Organi-</t>
  </si>
  <si>
    <t>sasjon</t>
  </si>
  <si>
    <t>Strilalam</t>
  </si>
  <si>
    <t>&gt; 16 kg</t>
  </si>
  <si>
    <t>And%</t>
  </si>
  <si>
    <t>&gt;</t>
  </si>
  <si>
    <t>all</t>
  </si>
  <si>
    <t>Kilo</t>
  </si>
  <si>
    <t>&gt; 40 kg</t>
  </si>
  <si>
    <t>Korr</t>
  </si>
  <si>
    <t>Korr.</t>
  </si>
  <si>
    <t>&gt;23 kg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</si>
  <si>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</si>
  <si>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</si>
  <si>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</si>
  <si>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</si>
  <si>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</si>
  <si>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</si>
  <si>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</si>
  <si>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</si>
  <si>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</si>
  <si>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</si>
  <si>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</si>
  <si>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</si>
  <si>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</si>
  <si>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</si>
  <si>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</si>
  <si>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</si>
  <si>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</si>
  <si>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</si>
  <si>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</si>
  <si>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</si>
  <si>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</si>
  <si>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</si>
  <si>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</si>
  <si>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</si>
  <si>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</si>
  <si>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</si>
  <si>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</si>
  <si>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</si>
  <si>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Rela-</t>
  </si>
  <si>
    <t>tiv</t>
  </si>
  <si>
    <t>andel</t>
  </si>
  <si>
    <t>:</t>
  </si>
  <si>
    <t>vekt og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</si>
  <si>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</si>
  <si>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</si>
  <si>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</si>
  <si>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</si>
  <si>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</si>
  <si>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</si>
  <si>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</si>
  <si>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</si>
  <si>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</si>
  <si>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</si>
  <si>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</si>
  <si>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</si>
  <si>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</si>
  <si>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</si>
  <si>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</si>
  <si>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</si>
  <si>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</si>
  <si>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</si>
  <si>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</si>
  <si>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</si>
  <si>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</si>
  <si>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</si>
  <si>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</si>
  <si>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</si>
  <si>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</si>
  <si>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</si>
  <si>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</si>
  <si>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</si>
  <si>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</si>
  <si>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</si>
  <si>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</si>
  <si>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</si>
  <si>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</si>
  <si>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</si>
  <si>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</si>
  <si>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</si>
  <si>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</si>
  <si>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</si>
  <si>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</si>
  <si>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</si>
  <si>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</si>
  <si>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</si>
  <si>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</si>
  <si>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</si>
  <si>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</si>
  <si>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</si>
  <si>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</si>
  <si>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</si>
  <si>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</si>
  <si>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</si>
  <si>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</si>
  <si>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</si>
  <si>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</si>
  <si>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</si>
  <si>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</si>
  <si>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</si>
  <si>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</si>
  <si>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</si>
  <si>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</si>
  <si>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</si>
  <si>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</si>
  <si>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</si>
  <si>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</si>
  <si>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</si>
  <si>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VOKSEN GEIT</t>
  </si>
  <si>
    <t>&gt;=</t>
  </si>
  <si>
    <t>PgUp</t>
  </si>
  <si>
    <t>kg</t>
  </si>
  <si>
    <t>i middel klasse</t>
  </si>
  <si>
    <t>i middel fettgruppe</t>
  </si>
  <si>
    <t>Dalpro</t>
  </si>
  <si>
    <t>Voksen geit, KLASSE, SLAKTERI innen KLASSE</t>
  </si>
  <si>
    <t>Slakthuset</t>
  </si>
  <si>
    <t>Forh</t>
  </si>
  <si>
    <t>Klasse:</t>
  </si>
  <si>
    <t>ANTALL_LENGDE</t>
  </si>
  <si>
    <t>M_LENGD</t>
  </si>
  <si>
    <t>M_KFAKT</t>
  </si>
  <si>
    <t>LENGDE</t>
  </si>
  <si>
    <t>lengde</t>
  </si>
  <si>
    <t>K-faktor</t>
  </si>
  <si>
    <t>Tonn-</t>
  </si>
  <si>
    <t>asje</t>
  </si>
  <si>
    <t>Lengde</t>
  </si>
  <si>
    <t>med</t>
  </si>
  <si>
    <t>% av slaktene som er lengdemålte</t>
  </si>
  <si>
    <t>lengde-</t>
  </si>
  <si>
    <t>målte</t>
  </si>
  <si>
    <t>produsenter</t>
  </si>
  <si>
    <t>fettgruppe</t>
  </si>
  <si>
    <t>Middel vekt</t>
  </si>
  <si>
    <t>Middel vekt i 2024</t>
  </si>
  <si>
    <t>Middel klasse i 2024</t>
  </si>
  <si>
    <t>Middel fettgruppe i 2024</t>
  </si>
  <si>
    <t>FYLKE2</t>
  </si>
  <si>
    <t>Kassert</t>
  </si>
  <si>
    <t>Østfold</t>
  </si>
  <si>
    <t>Akershus</t>
  </si>
  <si>
    <t>Buskerud</t>
  </si>
  <si>
    <t>Vestfold</t>
  </si>
  <si>
    <t>Telemark</t>
  </si>
  <si>
    <t>Troms</t>
  </si>
  <si>
    <t>Finnmark</t>
  </si>
  <si>
    <t>40kg</t>
  </si>
  <si>
    <t>K-</t>
  </si>
  <si>
    <t>faktor</t>
  </si>
  <si>
    <t>Vekt-</t>
  </si>
  <si>
    <t xml:space="preserve">Midt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</si>
</sst>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2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b/>
      <sz val="14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Cambria"/>
      <family val="1"/>
    </font>
    <font>
      <b/>
      <sz val="10"/>
      <name val="Cambria"/>
      <family val="1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03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1" fontId="5" fillId="6" borderId="0" xfId="2" applyNumberFormat="1" applyFon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9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2" fontId="5" fillId="10" borderId="0" xfId="0" quotePrefix="1" applyNumberFormat="1" applyFont="1" applyFill="1"/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8" fillId="6" borderId="0" xfId="0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2" fontId="7" fillId="9" borderId="0" xfId="0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164" fontId="0" fillId="11" borderId="0" xfId="0" applyNumberForma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11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25" fillId="5" borderId="0" xfId="0" applyNumberFormat="1" applyFont="1" applyFill="1"/>
    <xf numFmtId="1" fontId="25" fillId="0" borderId="0" xfId="0" applyNumberFormat="1" applyFont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64" fontId="20" fillId="8" borderId="0" xfId="0" applyNumberFormat="1" applyFont="1" applyFill="1"/>
    <xf numFmtId="164" fontId="26" fillId="8" borderId="0" xfId="0" applyNumberFormat="1" applyFont="1" applyFill="1"/>
    <xf numFmtId="164" fontId="6" fillId="8" borderId="0" xfId="0" applyNumberFormat="1" applyFont="1" applyFill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7" fillId="8" borderId="0" xfId="0" applyFont="1" applyFill="1"/>
    <xf numFmtId="0" fontId="19" fillId="8" borderId="0" xfId="0" applyFont="1" applyFill="1"/>
    <xf numFmtId="0" fontId="27" fillId="0" borderId="0" xfId="0" applyFont="1"/>
    <xf numFmtId="0" fontId="27" fillId="0" borderId="0" xfId="3" applyFont="1"/>
    <xf numFmtId="0" fontId="27" fillId="0" borderId="0" xfId="7" applyFont="1"/>
    <xf numFmtId="0" fontId="20" fillId="3" borderId="0" xfId="0" applyFont="1" applyFill="1"/>
    <xf numFmtId="0" fontId="26" fillId="5" borderId="0" xfId="0" applyFont="1" applyFill="1"/>
    <xf numFmtId="1" fontId="21" fillId="8" borderId="0" xfId="0" applyNumberFormat="1" applyFont="1" applyFill="1"/>
    <xf numFmtId="1" fontId="26" fillId="8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8" fillId="8" borderId="0" xfId="0" applyFont="1" applyFill="1"/>
    <xf numFmtId="0" fontId="28" fillId="0" borderId="0" xfId="0" applyFont="1"/>
    <xf numFmtId="0" fontId="22" fillId="0" borderId="0" xfId="0" applyFont="1"/>
    <xf numFmtId="0" fontId="29" fillId="8" borderId="0" xfId="0" applyFont="1" applyFill="1"/>
    <xf numFmtId="2" fontId="22" fillId="0" borderId="0" xfId="0" applyNumberFormat="1" applyFont="1"/>
    <xf numFmtId="0" fontId="29" fillId="0" borderId="0" xfId="0" applyFont="1"/>
    <xf numFmtId="0" fontId="30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0" fillId="0" borderId="0" xfId="0" applyFont="1"/>
    <xf numFmtId="164" fontId="28" fillId="8" borderId="0" xfId="0" applyNumberFormat="1" applyFont="1" applyFill="1"/>
    <xf numFmtId="164" fontId="25" fillId="8" borderId="0" xfId="0" applyNumberFormat="1" applyFont="1" applyFill="1"/>
    <xf numFmtId="164" fontId="30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8" fillId="8" borderId="0" xfId="0" applyNumberFormat="1" applyFont="1" applyFill="1"/>
    <xf numFmtId="1" fontId="30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29" fillId="8" borderId="0" xfId="0" applyNumberFormat="1" applyFont="1" applyFill="1"/>
    <xf numFmtId="164" fontId="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29" fillId="5" borderId="0" xfId="0" applyFont="1" applyFill="1"/>
    <xf numFmtId="164" fontId="29" fillId="5" borderId="0" xfId="0" applyNumberFormat="1" applyFont="1" applyFill="1"/>
    <xf numFmtId="1" fontId="29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7" borderId="0" xfId="0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8" fillId="8" borderId="0" xfId="2" applyFont="1" applyFill="1"/>
    <xf numFmtId="0" fontId="21" fillId="8" borderId="0" xfId="2" applyFont="1" applyFill="1"/>
    <xf numFmtId="164" fontId="28" fillId="8" borderId="0" xfId="2" applyNumberFormat="1" applyFont="1" applyFill="1"/>
    <xf numFmtId="1" fontId="28" fillId="8" borderId="0" xfId="2" applyNumberFormat="1" applyFont="1" applyFill="1"/>
    <xf numFmtId="0" fontId="28" fillId="0" borderId="0" xfId="2" applyFont="1"/>
    <xf numFmtId="0" fontId="29" fillId="8" borderId="0" xfId="2" applyFont="1" applyFill="1"/>
    <xf numFmtId="0" fontId="22" fillId="8" borderId="0" xfId="2" applyFont="1" applyFill="1"/>
    <xf numFmtId="0" fontId="22" fillId="0" borderId="0" xfId="2" applyFont="1"/>
    <xf numFmtId="164" fontId="29" fillId="8" borderId="0" xfId="2" applyNumberFormat="1" applyFont="1" applyFill="1"/>
    <xf numFmtId="1" fontId="29" fillId="8" borderId="0" xfId="2" applyNumberFormat="1" applyFont="1" applyFill="1"/>
    <xf numFmtId="2" fontId="22" fillId="0" borderId="0" xfId="2" applyNumberFormat="1" applyFont="1"/>
    <xf numFmtId="0" fontId="29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2" fontId="6" fillId="0" borderId="0" xfId="2" quotePrefix="1" applyNumberFormat="1"/>
    <xf numFmtId="1" fontId="6" fillId="0" borderId="0" xfId="2" quotePrefix="1" applyNumberFormat="1"/>
    <xf numFmtId="164" fontId="0" fillId="0" borderId="0" xfId="11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4" borderId="0" xfId="0" applyFill="1"/>
    <xf numFmtId="0" fontId="5" fillId="14" borderId="0" xfId="0" applyFont="1" applyFill="1"/>
    <xf numFmtId="1" fontId="0" fillId="14" borderId="0" xfId="0" applyNumberFormat="1" applyFill="1"/>
    <xf numFmtId="1" fontId="5" fillId="14" borderId="0" xfId="0" applyNumberFormat="1" applyFont="1" applyFill="1"/>
    <xf numFmtId="164" fontId="0" fillId="14" borderId="0" xfId="0" applyNumberFormat="1" applyFill="1"/>
    <xf numFmtId="164" fontId="5" fillId="14" borderId="0" xfId="0" applyNumberFormat="1" applyFont="1" applyFill="1"/>
    <xf numFmtId="2" fontId="0" fillId="14" borderId="0" xfId="0" applyNumberFormat="1" applyFill="1"/>
    <xf numFmtId="2" fontId="5" fillId="14" borderId="0" xfId="0" applyNumberFormat="1" applyFont="1" applyFill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5" borderId="0" xfId="0" applyFont="1" applyFill="1" applyAlignment="1">
      <alignment horizontal="center"/>
    </xf>
    <xf numFmtId="0" fontId="5" fillId="15" borderId="0" xfId="0" applyFont="1" applyFill="1"/>
    <xf numFmtId="0" fontId="5" fillId="15" borderId="0" xfId="0" quotePrefix="1" applyFont="1" applyFill="1"/>
    <xf numFmtId="0" fontId="14" fillId="8" borderId="0" xfId="2" applyFont="1" applyFill="1"/>
    <xf numFmtId="164" fontId="34" fillId="8" borderId="0" xfId="2" applyNumberFormat="1" applyFont="1" applyFill="1"/>
    <xf numFmtId="0" fontId="34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164" fontId="5" fillId="16" borderId="0" xfId="0" applyNumberFormat="1" applyFont="1" applyFill="1"/>
    <xf numFmtId="1" fontId="5" fillId="17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7" borderId="0" xfId="0" applyNumberFormat="1" applyFont="1" applyFill="1"/>
    <xf numFmtId="164" fontId="5" fillId="8" borderId="0" xfId="10" quotePrefix="1" applyNumberFormat="1" applyFont="1" applyFill="1"/>
    <xf numFmtId="2" fontId="28" fillId="8" borderId="0" xfId="0" applyNumberFormat="1" applyFont="1" applyFill="1"/>
    <xf numFmtId="2" fontId="5" fillId="8" borderId="0" xfId="0" applyNumberFormat="1" applyFont="1" applyFill="1"/>
    <xf numFmtId="2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1" fontId="25" fillId="8" borderId="0" xfId="0" applyNumberFormat="1" applyFont="1" applyFill="1"/>
    <xf numFmtId="1" fontId="5" fillId="16" borderId="0" xfId="0" applyNumberFormat="1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7" borderId="0" xfId="0" applyNumberFormat="1" applyFont="1" applyFill="1"/>
    <xf numFmtId="0" fontId="6" fillId="15" borderId="0" xfId="2" applyFill="1"/>
    <xf numFmtId="164" fontId="5" fillId="16" borderId="0" xfId="2" applyNumberFormat="1" applyFont="1" applyFill="1"/>
    <xf numFmtId="1" fontId="5" fillId="5" borderId="0" xfId="0" quotePrefix="1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64" fontId="6" fillId="11" borderId="0" xfId="0" quotePrefix="1" applyNumberFormat="1" applyFont="1" applyFill="1"/>
    <xf numFmtId="1" fontId="8" fillId="0" borderId="0" xfId="0" quotePrefix="1" applyNumberFormat="1" applyFont="1"/>
    <xf numFmtId="164" fontId="5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2" fontId="5" fillId="6" borderId="0" xfId="0" quotePrefix="1" applyNumberFormat="1" applyFont="1" applyFill="1"/>
    <xf numFmtId="0" fontId="6" fillId="6" borderId="0" xfId="0" applyFont="1" applyFill="1"/>
    <xf numFmtId="0" fontId="5" fillId="6" borderId="0" xfId="10" applyFont="1" applyFill="1"/>
    <xf numFmtId="164" fontId="5" fillId="6" borderId="0" xfId="10" applyNumberFormat="1" applyFont="1" applyFill="1"/>
    <xf numFmtId="164" fontId="5" fillId="6" borderId="0" xfId="0" quotePrefix="1" applyNumberFormat="1" applyFont="1" applyFill="1"/>
    <xf numFmtId="2" fontId="5" fillId="6" borderId="0" xfId="10" quotePrefix="1" applyNumberFormat="1" applyFont="1" applyFill="1"/>
    <xf numFmtId="1" fontId="5" fillId="6" borderId="0" xfId="10" applyNumberFormat="1" applyFont="1" applyFill="1"/>
    <xf numFmtId="3" fontId="8" fillId="4" borderId="0" xfId="0" applyNumberFormat="1" applyFont="1" applyFill="1"/>
    <xf numFmtId="1" fontId="7" fillId="0" borderId="0" xfId="0" applyNumberFormat="1" applyFont="1"/>
    <xf numFmtId="3" fontId="5" fillId="0" borderId="0" xfId="0" applyNumberFormat="1" applyFont="1"/>
    <xf numFmtId="0" fontId="5" fillId="12" borderId="0" xfId="2" applyFont="1" applyFill="1"/>
    <xf numFmtId="0" fontId="9" fillId="12" borderId="0" xfId="2" applyFont="1" applyFill="1"/>
    <xf numFmtId="164" fontId="5" fillId="12" borderId="0" xfId="2" applyNumberFormat="1" applyFont="1" applyFill="1"/>
    <xf numFmtId="3" fontId="0" fillId="8" borderId="0" xfId="0" applyNumberFormat="1" applyFill="1"/>
    <xf numFmtId="3" fontId="28" fillId="8" borderId="0" xfId="0" applyNumberFormat="1" applyFont="1" applyFill="1"/>
    <xf numFmtId="3" fontId="29" fillId="8" borderId="0" xfId="0" applyNumberFormat="1" applyFont="1" applyFill="1"/>
    <xf numFmtId="3" fontId="5" fillId="8" borderId="0" xfId="0" applyNumberFormat="1" applyFont="1" applyFill="1"/>
    <xf numFmtId="3" fontId="6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0" borderId="0" xfId="0" applyNumberFormat="1"/>
    <xf numFmtId="3" fontId="0" fillId="10" borderId="0" xfId="0" applyNumberFormat="1" applyFill="1"/>
    <xf numFmtId="3" fontId="6" fillId="8" borderId="0" xfId="2" applyNumberFormat="1" applyFill="1"/>
    <xf numFmtId="3" fontId="28" fillId="8" borderId="0" xfId="2" applyNumberFormat="1" applyFont="1" applyFill="1"/>
    <xf numFmtId="3" fontId="22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0" borderId="0" xfId="2" applyNumberFormat="1"/>
    <xf numFmtId="3" fontId="0" fillId="0" borderId="0" xfId="11" applyNumberFormat="1" applyFont="1"/>
    <xf numFmtId="3" fontId="2" fillId="0" borderId="0" xfId="2" applyNumberFormat="1" applyFont="1"/>
    <xf numFmtId="3" fontId="2" fillId="0" borderId="0" xfId="3" applyNumberFormat="1"/>
    <xf numFmtId="3" fontId="2" fillId="0" borderId="0" xfId="7" applyNumberFormat="1"/>
    <xf numFmtId="2" fontId="5" fillId="16" borderId="0" xfId="0" applyNumberFormat="1" applyFont="1" applyFill="1"/>
    <xf numFmtId="1" fontId="21" fillId="8" borderId="0" xfId="2" applyNumberFormat="1" applyFont="1" applyFill="1"/>
    <xf numFmtId="1" fontId="23" fillId="5" borderId="0" xfId="0" applyNumberFormat="1" applyFont="1" applyFill="1"/>
    <xf numFmtId="1" fontId="22" fillId="5" borderId="0" xfId="0" applyNumberFormat="1" applyFont="1" applyFill="1"/>
    <xf numFmtId="1" fontId="14" fillId="5" borderId="0" xfId="0" applyNumberFormat="1" applyFont="1" applyFill="1"/>
    <xf numFmtId="1" fontId="21" fillId="5" borderId="0" xfId="0" applyNumberFormat="1" applyFont="1" applyFill="1"/>
    <xf numFmtId="164" fontId="14" fillId="3" borderId="0" xfId="0" applyNumberFormat="1" applyFont="1" applyFill="1"/>
    <xf numFmtId="164" fontId="20" fillId="3" borderId="0" xfId="0" applyNumberFormat="1" applyFont="1" applyFill="1"/>
    <xf numFmtId="164" fontId="9" fillId="3" borderId="0" xfId="0" applyNumberFormat="1" applyFont="1" applyFill="1"/>
    <xf numFmtId="164" fontId="5" fillId="3" borderId="0" xfId="0" applyNumberFormat="1" applyFont="1" applyFill="1"/>
    <xf numFmtId="164" fontId="19" fillId="3" borderId="0" xfId="0" quotePrefix="1" applyNumberFormat="1" applyFont="1" applyFill="1"/>
    <xf numFmtId="164" fontId="0" fillId="3" borderId="0" xfId="0" applyNumberFormat="1" applyFill="1"/>
    <xf numFmtId="164" fontId="15" fillId="0" borderId="0" xfId="6" applyNumberFormat="1"/>
    <xf numFmtId="164" fontId="16" fillId="0" borderId="0" xfId="8" applyNumberFormat="1"/>
    <xf numFmtId="1" fontId="36" fillId="8" borderId="0" xfId="0" applyNumberFormat="1" applyFont="1" applyFill="1"/>
    <xf numFmtId="1" fontId="37" fillId="8" borderId="0" xfId="0" applyNumberFormat="1" applyFont="1" applyFill="1"/>
    <xf numFmtId="1" fontId="8" fillId="8" borderId="0" xfId="0" applyNumberFormat="1" applyFont="1" applyFill="1"/>
    <xf numFmtId="1" fontId="8" fillId="8" borderId="0" xfId="10" applyNumberFormat="1" applyFont="1" applyFill="1"/>
    <xf numFmtId="1" fontId="36" fillId="0" borderId="0" xfId="0" quotePrefix="1" applyNumberFormat="1" applyFont="1"/>
    <xf numFmtId="1" fontId="36" fillId="10" borderId="0" xfId="0" quotePrefix="1" applyNumberFormat="1" applyFont="1" applyFill="1"/>
    <xf numFmtId="1" fontId="36" fillId="0" borderId="0" xfId="7" applyNumberFormat="1" applyFont="1"/>
    <xf numFmtId="1" fontId="36" fillId="0" borderId="0" xfId="0" applyNumberFormat="1" applyFont="1"/>
    <xf numFmtId="164" fontId="8" fillId="11" borderId="0" xfId="0" applyNumberFormat="1" applyFont="1" applyFill="1"/>
    <xf numFmtId="164" fontId="7" fillId="8" borderId="0" xfId="0" quotePrefix="1" applyNumberFormat="1" applyFont="1" applyFill="1"/>
    <xf numFmtId="1" fontId="7" fillId="5" borderId="0" xfId="0" applyNumberFormat="1" applyFont="1" applyFill="1"/>
    <xf numFmtId="1" fontId="5" fillId="0" borderId="0" xfId="0" quotePrefix="1" applyNumberFormat="1" applyFont="1"/>
    <xf numFmtId="0" fontId="2" fillId="5" borderId="0" xfId="0" applyFont="1" applyFill="1"/>
    <xf numFmtId="0" fontId="7" fillId="5" borderId="0" xfId="0" applyFont="1" applyFill="1"/>
    <xf numFmtId="0" fontId="7" fillId="5" borderId="0" xfId="0" quotePrefix="1" applyFont="1" applyFill="1"/>
    <xf numFmtId="164" fontId="21" fillId="5" borderId="0" xfId="0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164" fontId="7" fillId="5" borderId="0" xfId="0" quotePrefix="1" applyNumberFormat="1" applyFont="1" applyFill="1"/>
    <xf numFmtId="0" fontId="39" fillId="5" borderId="0" xfId="0" applyFont="1" applyFill="1"/>
    <xf numFmtId="0" fontId="2" fillId="6" borderId="0" xfId="0" applyFont="1" applyFill="1"/>
    <xf numFmtId="2" fontId="7" fillId="6" borderId="0" xfId="0" applyNumberFormat="1" applyFont="1" applyFill="1"/>
    <xf numFmtId="2" fontId="2" fillId="6" borderId="0" xfId="0" applyNumberFormat="1" applyFont="1" applyFill="1"/>
    <xf numFmtId="164" fontId="38" fillId="5" borderId="0" xfId="0" applyNumberFormat="1" applyFont="1" applyFill="1"/>
    <xf numFmtId="164" fontId="7" fillId="6" borderId="0" xfId="0" applyNumberFormat="1" applyFont="1" applyFill="1"/>
    <xf numFmtId="164" fontId="7" fillId="11" borderId="0" xfId="0" applyNumberFormat="1" applyFont="1" applyFill="1"/>
    <xf numFmtId="164" fontId="2" fillId="6" borderId="0" xfId="0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2" fontId="7" fillId="11" borderId="0" xfId="0" applyNumberFormat="1" applyFont="1" applyFill="1"/>
    <xf numFmtId="1" fontId="40" fillId="8" borderId="0" xfId="0" applyNumberFormat="1" applyFont="1" applyFill="1"/>
    <xf numFmtId="1" fontId="41" fillId="8" borderId="0" xfId="0" applyNumberFormat="1" applyFont="1" applyFill="1"/>
    <xf numFmtId="0" fontId="41" fillId="8" borderId="0" xfId="0" applyFont="1" applyFill="1"/>
    <xf numFmtId="1" fontId="41" fillId="8" borderId="0" xfId="0" quotePrefix="1" applyNumberFormat="1" applyFont="1" applyFill="1"/>
    <xf numFmtId="1" fontId="41" fillId="8" borderId="0" xfId="10" quotePrefix="1" applyNumberFormat="1" applyFont="1" applyFill="1"/>
    <xf numFmtId="2" fontId="41" fillId="6" borderId="0" xfId="0" applyNumberFormat="1" applyFont="1" applyFill="1"/>
    <xf numFmtId="164" fontId="41" fillId="10" borderId="0" xfId="0" applyNumberFormat="1" applyFont="1" applyFill="1"/>
    <xf numFmtId="2" fontId="41" fillId="10" borderId="0" xfId="0" applyNumberFormat="1" applyFont="1" applyFill="1"/>
    <xf numFmtId="0" fontId="40" fillId="8" borderId="0" xfId="0" applyFont="1" applyFill="1"/>
    <xf numFmtId="2" fontId="41" fillId="14" borderId="0" xfId="0" applyNumberFormat="1" applyFont="1" applyFill="1"/>
    <xf numFmtId="1" fontId="40" fillId="0" borderId="0" xfId="0" applyNumberFormat="1" applyFont="1"/>
    <xf numFmtId="1" fontId="40" fillId="0" borderId="0" xfId="3" applyNumberFormat="1" applyFont="1"/>
    <xf numFmtId="1" fontId="40" fillId="0" borderId="0" xfId="7" applyNumberFormat="1" applyFont="1"/>
    <xf numFmtId="3" fontId="21" fillId="8" borderId="0" xfId="0" applyNumberFormat="1" applyFont="1" applyFill="1"/>
    <xf numFmtId="3" fontId="5" fillId="6" borderId="0" xfId="0" applyNumberFormat="1" applyFont="1" applyFill="1"/>
    <xf numFmtId="3" fontId="6" fillId="10" borderId="0" xfId="0" applyNumberFormat="1" applyFont="1" applyFill="1"/>
    <xf numFmtId="3" fontId="0" fillId="14" borderId="0" xfId="0" applyNumberFormat="1" applyFill="1"/>
    <xf numFmtId="1" fontId="6" fillId="5" borderId="0" xfId="0" applyNumberFormat="1" applyFont="1" applyFill="1"/>
    <xf numFmtId="164" fontId="8" fillId="0" borderId="0" xfId="10" applyNumberFormat="1" applyFont="1"/>
    <xf numFmtId="164" fontId="36" fillId="10" borderId="0" xfId="0" applyNumberFormat="1" applyFont="1" applyFill="1"/>
    <xf numFmtId="3" fontId="9" fillId="0" borderId="0" xfId="2" applyNumberFormat="1" applyFont="1"/>
    <xf numFmtId="164" fontId="40" fillId="8" borderId="0" xfId="0" applyNumberFormat="1" applyFont="1" applyFill="1"/>
    <xf numFmtId="164" fontId="41" fillId="8" borderId="0" xfId="0" applyNumberFormat="1" applyFont="1" applyFill="1"/>
    <xf numFmtId="164" fontId="41" fillId="8" borderId="0" xfId="0" quotePrefix="1" applyNumberFormat="1" applyFont="1" applyFill="1"/>
    <xf numFmtId="164" fontId="41" fillId="8" borderId="0" xfId="10" quotePrefix="1" applyNumberFormat="1" applyFont="1" applyFill="1"/>
    <xf numFmtId="164" fontId="41" fillId="14" borderId="0" xfId="0" applyNumberFormat="1" applyFont="1" applyFill="1"/>
    <xf numFmtId="164" fontId="40" fillId="0" borderId="0" xfId="0" applyNumberFormat="1" applyFont="1"/>
    <xf numFmtId="164" fontId="40" fillId="0" borderId="0" xfId="3" applyNumberFormat="1" applyFont="1"/>
    <xf numFmtId="164" fontId="40" fillId="0" borderId="0" xfId="7" applyNumberFormat="1" applyFont="1"/>
    <xf numFmtId="164" fontId="8" fillId="8" borderId="0" xfId="2" applyNumberFormat="1" applyFont="1" applyFill="1"/>
    <xf numFmtId="164" fontId="8" fillId="8" borderId="0" xfId="10" applyNumberFormat="1" applyFont="1" applyFill="1"/>
    <xf numFmtId="0" fontId="6" fillId="8" borderId="0" xfId="2" applyFill="1"/>
    <xf numFmtId="164" fontId="5" fillId="0" borderId="0" xfId="2" applyNumberFormat="1" applyFont="1" applyFill="1"/>
    <xf numFmtId="3" fontId="0" fillId="0" borderId="0" xfId="0" applyNumberFormat="1"/>
    <xf numFmtId="1" fontId="0" fillId="0" borderId="0" xfId="0" applyNumberFormat="1"/>
    <xf numFmtId="3" fontId="14" fillId="3" borderId="0" xfId="0" applyNumberFormat="1" applyFont="1" applyFill="1"/>
    <xf numFmtId="3" fontId="9" fillId="3" borderId="0" xfId="0" applyNumberFormat="1" applyFont="1" applyFill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8" fillId="7" borderId="0" xfId="0" applyNumberFormat="1" applyFont="1" applyFill="1"/>
    <xf numFmtId="3" fontId="8" fillId="0" borderId="0" xfId="0" applyNumberFormat="1" applyFont="1"/>
    <xf numFmtId="3" fontId="0" fillId="3" borderId="0" xfId="0" applyNumberFormat="1" applyFill="1"/>
    <xf numFmtId="3" fontId="15" fillId="0" borderId="0" xfId="6" applyNumberFormat="1"/>
    <xf numFmtId="3" fontId="16" fillId="0" borderId="0" xfId="8" applyNumberFormat="1"/>
    <xf numFmtId="1" fontId="5" fillId="6" borderId="0" xfId="0" quotePrefix="1" applyNumberFormat="1" applyFont="1" applyFill="1"/>
    <xf numFmtId="1" fontId="7" fillId="9" borderId="0" xfId="0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1" fontId="41" fillId="6" borderId="0" xfId="10" quotePrefix="1" applyNumberFormat="1" applyFont="1" applyFill="1"/>
    <xf numFmtId="2" fontId="19" fillId="11" borderId="0" xfId="0" applyNumberFormat="1" applyFont="1" applyFill="1" applyAlignment="1">
      <alignment horizontal="center"/>
    </xf>
    <xf numFmtId="164" fontId="19" fillId="11" borderId="0" xfId="0" applyNumberFormat="1" applyFont="1" applyFill="1" applyAlignment="1">
      <alignment horizontal="center"/>
    </xf>
    <xf numFmtId="1" fontId="5" fillId="15" borderId="0" xfId="0" applyNumberFormat="1" applyFont="1" applyFill="1"/>
    <xf numFmtId="164" fontId="5" fillId="15" borderId="0" xfId="0" applyNumberFormat="1" applyFont="1" applyFill="1"/>
    <xf numFmtId="0" fontId="0" fillId="0" borderId="0" xfId="0"/>
    <xf numFmtId="1" fontId="0" fillId="0" borderId="0" xfId="0" applyNumberFormat="1"/>
    <xf numFmtId="164" fontId="5" fillId="0" borderId="0" xfId="0" quotePrefix="1" applyNumberFormat="1" applyFont="1" applyFill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6" fillId="8" borderId="0" xfId="2" applyFill="1"/>
    <xf numFmtId="0" fontId="6" fillId="0" borderId="0" xfId="2"/>
    <xf numFmtId="1" fontId="5" fillId="0" borderId="0" xfId="0" quotePrefix="1" applyNumberFormat="1" applyFont="1" applyFill="1"/>
    <xf numFmtId="1" fontId="8" fillId="0" borderId="0" xfId="0" applyNumberFormat="1" applyFont="1" applyFill="1"/>
    <xf numFmtId="1" fontId="5" fillId="0" borderId="0" xfId="10" applyNumberFormat="1" applyFont="1" applyFill="1"/>
    <xf numFmtId="164" fontId="5" fillId="0" borderId="0" xfId="10" applyNumberFormat="1" applyFont="1" applyFill="1"/>
    <xf numFmtId="1" fontId="8" fillId="0" borderId="0" xfId="0" quotePrefix="1" applyNumberFormat="1" applyFont="1" applyFill="1"/>
    <xf numFmtId="164" fontId="8" fillId="0" borderId="0" xfId="0" quotePrefix="1" applyNumberFormat="1" applyFont="1" applyFill="1"/>
    <xf numFmtId="2" fontId="8" fillId="0" borderId="0" xfId="0" quotePrefix="1" applyNumberFormat="1" applyFont="1" applyFill="1"/>
    <xf numFmtId="164" fontId="7" fillId="8" borderId="0" xfId="0" applyNumberFormat="1" applyFont="1" applyFill="1"/>
    <xf numFmtId="1" fontId="9" fillId="0" borderId="0" xfId="2" applyNumberFormat="1" applyFont="1"/>
    <xf numFmtId="164" fontId="2" fillId="8" borderId="0" xfId="2" applyNumberFormat="1" applyFont="1" applyFill="1"/>
    <xf numFmtId="164" fontId="7" fillId="8" borderId="0" xfId="2" applyNumberFormat="1" applyFont="1" applyFill="1"/>
    <xf numFmtId="164" fontId="7" fillId="8" borderId="0" xfId="10" applyNumberFormat="1" applyFont="1" applyFill="1"/>
    <xf numFmtId="1" fontId="5" fillId="0" borderId="0" xfId="2" applyNumberFormat="1" applyFont="1" applyFill="1"/>
    <xf numFmtId="3" fontId="5" fillId="10" borderId="0" xfId="2" applyNumberFormat="1" applyFont="1" applyFill="1"/>
    <xf numFmtId="1" fontId="0" fillId="0" borderId="0" xfId="0" applyNumberFormat="1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20" fillId="3" borderId="0" xfId="0" applyFont="1" applyFill="1"/>
    <xf numFmtId="0" fontId="26" fillId="0" borderId="0" xfId="0" applyFont="1"/>
    <xf numFmtId="166" fontId="25" fillId="0" borderId="0" xfId="0" applyNumberFormat="1" applyFont="1"/>
    <xf numFmtId="166" fontId="26" fillId="0" borderId="0" xfId="0" applyNumberFormat="1" applyFont="1"/>
    <xf numFmtId="166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0" fontId="25" fillId="0" borderId="0" xfId="0" applyFont="1"/>
    <xf numFmtId="3" fontId="24" fillId="0" borderId="0" xfId="0" applyNumberFormat="1" applyFont="1"/>
    <xf numFmtId="3" fontId="20" fillId="0" borderId="0" xfId="0" applyNumberFormat="1" applyFont="1" applyAlignment="1"/>
    <xf numFmtId="0" fontId="0" fillId="0" borderId="0" xfId="0" applyAlignment="1"/>
    <xf numFmtId="3" fontId="20" fillId="0" borderId="0" xfId="0" applyNumberFormat="1" applyFont="1"/>
    <xf numFmtId="3" fontId="0" fillId="0" borderId="0" xfId="0" applyNumberFormat="1"/>
    <xf numFmtId="1" fontId="20" fillId="0" borderId="0" xfId="0" applyNumberFormat="1" applyFont="1"/>
    <xf numFmtId="1" fontId="20" fillId="8" borderId="0" xfId="0" applyNumberFormat="1" applyFont="1" applyFill="1"/>
    <xf numFmtId="1" fontId="0" fillId="0" borderId="0" xfId="0" applyNumberFormat="1"/>
    <xf numFmtId="0" fontId="20" fillId="0" borderId="0" xfId="0" applyFont="1" applyAlignmen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3" fontId="35" fillId="0" borderId="0" xfId="0" applyNumberFormat="1" applyFont="1"/>
    <xf numFmtId="3" fontId="9" fillId="0" borderId="0" xfId="0" applyNumberFormat="1" applyFont="1"/>
    <xf numFmtId="3" fontId="29" fillId="0" borderId="0" xfId="0" applyNumberFormat="1" applyFont="1"/>
    <xf numFmtId="3" fontId="25" fillId="0" borderId="0" xfId="0" applyNumberFormat="1" applyFont="1"/>
    <xf numFmtId="0" fontId="22" fillId="0" borderId="0" xfId="0" applyFont="1" applyAlignme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12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00FF00"/>
      <color rgb="FFFFFF99"/>
      <color rgb="FFCCFFCC"/>
      <color rgb="FF99FF66"/>
      <color rgb="FF66FF33"/>
      <color rgb="FFCCFFFF"/>
      <color rgb="FFFF5050"/>
      <color rgb="FF99FFCC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</a:t>
            </a:r>
            <a:r>
              <a:rPr lang="nb-NO" sz="2800"/>
              <a:t>, per år, per uke 48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11831999035248"/>
          <c:y val="3.1194177738621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89313053733475E-2"/>
          <c:y val="0.14210266973150257"/>
          <c:w val="0.87751906575690986"/>
          <c:h val="0.7599895160676952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 slakt</c:v>
          </c:tx>
          <c:invertIfNegative val="0"/>
          <c:dLbls>
            <c:dLbl>
              <c:idx val="14"/>
              <c:layout>
                <c:manualLayout>
                  <c:x val="6.4658551666573422E-17"/>
                  <c:y val="-2.3576167341284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5-4EF3-8BD4-C95DF228004E}"/>
                </c:ext>
              </c:extLst>
            </c:dLbl>
            <c:dLbl>
              <c:idx val="19"/>
              <c:layout>
                <c:manualLayout>
                  <c:x val="-1.7634354165730853E-3"/>
                  <c:y val="-9.6269349976911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5A-41F3-97C7-43AB381EF899}"/>
                </c:ext>
              </c:extLst>
            </c:dLbl>
            <c:dLbl>
              <c:idx val="20"/>
              <c:layout>
                <c:manualLayout>
                  <c:x val="-1.7634354165732148E-3"/>
                  <c:y val="-6.8763821412079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5-4EF3-8BD4-C95DF228004E}"/>
                </c:ext>
              </c:extLst>
            </c:dLbl>
            <c:dLbl>
              <c:idx val="23"/>
              <c:layout>
                <c:manualLayout>
                  <c:x val="-1.2931710333314684E-16"/>
                  <c:y val="-3.3399570400152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5A-41F3-97C7-43AB381EF899}"/>
                </c:ext>
              </c:extLst>
            </c:dLbl>
            <c:dLbl>
              <c:idx val="24"/>
              <c:layout>
                <c:manualLayout>
                  <c:x val="-8.8171770828654266E-4"/>
                  <c:y val="-3.7328931623700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5A-41F3-97C7-43AB381EF899}"/>
                </c:ext>
              </c:extLst>
            </c:dLbl>
            <c:dLbl>
              <c:idx val="25"/>
              <c:layout>
                <c:manualLayout>
                  <c:x val="0"/>
                  <c:y val="-7.8587224470947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5-4EF3-8BD4-C95DF228004E}"/>
                </c:ext>
              </c:extLst>
            </c:dLbl>
            <c:dLbl>
              <c:idx val="26"/>
              <c:layout>
                <c:manualLayout>
                  <c:x val="0"/>
                  <c:y val="-5.304637651788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A-41F3-97C7-43AB381EF8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15024.25</c:v>
                </c:pt>
                <c:pt idx="1">
                  <c:v>16038.75</c:v>
                </c:pt>
                <c:pt idx="2">
                  <c:v>14404.25</c:v>
                </c:pt>
                <c:pt idx="3">
                  <c:v>13497</c:v>
                </c:pt>
                <c:pt idx="4">
                  <c:v>12161</c:v>
                </c:pt>
                <c:pt idx="5">
                  <c:v>11389</c:v>
                </c:pt>
                <c:pt idx="6">
                  <c:v>11629</c:v>
                </c:pt>
                <c:pt idx="7">
                  <c:v>11615</c:v>
                </c:pt>
                <c:pt idx="8">
                  <c:v>10238</c:v>
                </c:pt>
                <c:pt idx="9">
                  <c:v>11900</c:v>
                </c:pt>
                <c:pt idx="10">
                  <c:v>13304</c:v>
                </c:pt>
                <c:pt idx="11">
                  <c:v>11925</c:v>
                </c:pt>
                <c:pt idx="12">
                  <c:v>12507</c:v>
                </c:pt>
                <c:pt idx="13">
                  <c:v>11170</c:v>
                </c:pt>
                <c:pt idx="14">
                  <c:v>11761.63</c:v>
                </c:pt>
                <c:pt idx="15">
                  <c:v>9755</c:v>
                </c:pt>
                <c:pt idx="16">
                  <c:v>11193</c:v>
                </c:pt>
                <c:pt idx="17">
                  <c:v>13940</c:v>
                </c:pt>
                <c:pt idx="18">
                  <c:v>9895</c:v>
                </c:pt>
                <c:pt idx="19">
                  <c:v>8063</c:v>
                </c:pt>
                <c:pt idx="20">
                  <c:v>8466</c:v>
                </c:pt>
                <c:pt idx="21">
                  <c:v>10288</c:v>
                </c:pt>
                <c:pt idx="22">
                  <c:v>9591</c:v>
                </c:pt>
                <c:pt idx="23">
                  <c:v>8778</c:v>
                </c:pt>
                <c:pt idx="24">
                  <c:v>8972</c:v>
                </c:pt>
                <c:pt idx="25">
                  <c:v>8863</c:v>
                </c:pt>
                <c:pt idx="26">
                  <c:v>8620</c:v>
                </c:pt>
                <c:pt idx="27">
                  <c:v>9080</c:v>
                </c:pt>
                <c:pt idx="28">
                  <c:v>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v>Antall slakt i 2024</c:v>
          </c:tx>
          <c:spPr>
            <a:ln w="66675"/>
          </c:spPr>
          <c:marker>
            <c:symbol val="none"/>
          </c:marker>
          <c:val>
            <c:numRef>
              <c:f>År!$AO$8:$AO$36</c:f>
              <c:numCache>
                <c:formatCode>0</c:formatCode>
                <c:ptCount val="29"/>
                <c:pt idx="0">
                  <c:v>9182</c:v>
                </c:pt>
                <c:pt idx="1">
                  <c:v>9182</c:v>
                </c:pt>
                <c:pt idx="2">
                  <c:v>9182</c:v>
                </c:pt>
                <c:pt idx="3">
                  <c:v>9182</c:v>
                </c:pt>
                <c:pt idx="4">
                  <c:v>9182</c:v>
                </c:pt>
                <c:pt idx="5">
                  <c:v>9182</c:v>
                </c:pt>
                <c:pt idx="6">
                  <c:v>9182</c:v>
                </c:pt>
                <c:pt idx="7">
                  <c:v>9182</c:v>
                </c:pt>
                <c:pt idx="8">
                  <c:v>9182</c:v>
                </c:pt>
                <c:pt idx="9">
                  <c:v>9182</c:v>
                </c:pt>
                <c:pt idx="10">
                  <c:v>9182</c:v>
                </c:pt>
                <c:pt idx="11">
                  <c:v>9182</c:v>
                </c:pt>
                <c:pt idx="12">
                  <c:v>9182</c:v>
                </c:pt>
                <c:pt idx="13">
                  <c:v>9182</c:v>
                </c:pt>
                <c:pt idx="14">
                  <c:v>9182</c:v>
                </c:pt>
                <c:pt idx="15">
                  <c:v>9182</c:v>
                </c:pt>
                <c:pt idx="16">
                  <c:v>9182</c:v>
                </c:pt>
                <c:pt idx="17">
                  <c:v>9182</c:v>
                </c:pt>
                <c:pt idx="18">
                  <c:v>9182</c:v>
                </c:pt>
                <c:pt idx="19">
                  <c:v>9182</c:v>
                </c:pt>
                <c:pt idx="20">
                  <c:v>9182</c:v>
                </c:pt>
                <c:pt idx="21">
                  <c:v>9182</c:v>
                </c:pt>
                <c:pt idx="22">
                  <c:v>9182</c:v>
                </c:pt>
                <c:pt idx="23">
                  <c:v>9182</c:v>
                </c:pt>
                <c:pt idx="24">
                  <c:v>9182</c:v>
                </c:pt>
                <c:pt idx="25">
                  <c:v>9182</c:v>
                </c:pt>
                <c:pt idx="26">
                  <c:v>9182</c:v>
                </c:pt>
                <c:pt idx="27">
                  <c:v>9182</c:v>
                </c:pt>
                <c:pt idx="28">
                  <c:v>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4-413B-8977-504D83E3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7066675840233"/>
          <c:y val="0.20596295336462506"/>
          <c:w val="0.1193581261707493"/>
          <c:h val="9.27451461173192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2631</c:v>
                </c:pt>
                <c:pt idx="10">
                  <c:v>1486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1-4133-91FD-07455A8DF530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1.8387099109359806E-2"/>
                  <c:y val="-2.22066367768832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E6-4DA8-9BE5-4871C562B245}"/>
                </c:ext>
              </c:extLst>
            </c:dLbl>
            <c:dLbl>
              <c:idx val="5"/>
              <c:layout>
                <c:manualLayout>
                  <c:x val="8.1720440486043582E-3"/>
                  <c:y val="-6.4399246652961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6-4223-AB8C-CD17977AB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0</c:formatCode>
                <c:ptCount val="12"/>
                <c:pt idx="0">
                  <c:v>542</c:v>
                </c:pt>
                <c:pt idx="1">
                  <c:v>271</c:v>
                </c:pt>
                <c:pt idx="2">
                  <c:v>733</c:v>
                </c:pt>
                <c:pt idx="3">
                  <c:v>612</c:v>
                </c:pt>
                <c:pt idx="4">
                  <c:v>504</c:v>
                </c:pt>
                <c:pt idx="5">
                  <c:v>601</c:v>
                </c:pt>
                <c:pt idx="6">
                  <c:v>230</c:v>
                </c:pt>
                <c:pt idx="7">
                  <c:v>490</c:v>
                </c:pt>
                <c:pt idx="8">
                  <c:v>555</c:v>
                </c:pt>
                <c:pt idx="9">
                  <c:v>2540</c:v>
                </c:pt>
                <c:pt idx="10">
                  <c:v>1767</c:v>
                </c:pt>
                <c:pt idx="11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1-4133-91FD-07455A8D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20647563869809"/>
          <c:y val="0.22411843942620985"/>
          <c:w val="7.5120710581751404E-2"/>
          <c:h val="0.119435685645647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mnd'!$L$58:$L$69</c:f>
              <c:numCache>
                <c:formatCode>0.0</c:formatCode>
                <c:ptCount val="12"/>
                <c:pt idx="0">
                  <c:v>18.857142857142861</c:v>
                </c:pt>
                <c:pt idx="1">
                  <c:v>18.533333333333335</c:v>
                </c:pt>
                <c:pt idx="2">
                  <c:v>18.351111111111113</c:v>
                </c:pt>
                <c:pt idx="3">
                  <c:v>17.198913043478257</c:v>
                </c:pt>
                <c:pt idx="4">
                  <c:v>18.126785714285727</c:v>
                </c:pt>
                <c:pt idx="5">
                  <c:v>17.925510204081629</c:v>
                </c:pt>
                <c:pt idx="6">
                  <c:v>15.626530612244901</c:v>
                </c:pt>
                <c:pt idx="7">
                  <c:v>15.943137254901956</c:v>
                </c:pt>
                <c:pt idx="8">
                  <c:v>15.8</c:v>
                </c:pt>
                <c:pt idx="9">
                  <c:v>17.675829383886253</c:v>
                </c:pt>
                <c:pt idx="10">
                  <c:v>16.829344729344722</c:v>
                </c:pt>
                <c:pt idx="11">
                  <c:v>17.79615384615385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mnd'!$T$58:$T$69</c:f>
              <c:numCache>
                <c:formatCode>0.00</c:formatCode>
                <c:ptCount val="12"/>
                <c:pt idx="0">
                  <c:v>4.4285714285714306</c:v>
                </c:pt>
                <c:pt idx="1">
                  <c:v>3.9583333333333344</c:v>
                </c:pt>
                <c:pt idx="2">
                  <c:v>4.9333333333333345</c:v>
                </c:pt>
                <c:pt idx="3">
                  <c:v>4.8586956521739131</c:v>
                </c:pt>
                <c:pt idx="4">
                  <c:v>4.5535714285714306</c:v>
                </c:pt>
                <c:pt idx="5">
                  <c:v>4.5102040816326552</c:v>
                </c:pt>
                <c:pt idx="6">
                  <c:v>4.224489795918366</c:v>
                </c:pt>
                <c:pt idx="7">
                  <c:v>4.4117647058823524</c:v>
                </c:pt>
                <c:pt idx="8">
                  <c:v>4.7619047619047636</c:v>
                </c:pt>
                <c:pt idx="9">
                  <c:v>4.322274881516587</c:v>
                </c:pt>
                <c:pt idx="10">
                  <c:v>4.6296296296296306</c:v>
                </c:pt>
                <c:pt idx="11">
                  <c:v>4.7884615384615392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27.099336449514603</c:v>
                </c:pt>
                <c:pt idx="1">
                  <c:v>35.640453154717626</c:v>
                </c:pt>
                <c:pt idx="2">
                  <c:v>23.773260879102967</c:v>
                </c:pt>
                <c:pt idx="3">
                  <c:v>21.30584731149083</c:v>
                </c:pt>
                <c:pt idx="4">
                  <c:v>21.461526872810815</c:v>
                </c:pt>
                <c:pt idx="5">
                  <c:v>20.340699038955659</c:v>
                </c:pt>
                <c:pt idx="6">
                  <c:v>17.497914562936291</c:v>
                </c:pt>
                <c:pt idx="7">
                  <c:v>23.730692330802153</c:v>
                </c:pt>
                <c:pt idx="8">
                  <c:v>25.593252862325127</c:v>
                </c:pt>
                <c:pt idx="9">
                  <c:v>24.672453506543501</c:v>
                </c:pt>
                <c:pt idx="10">
                  <c:v>29.104240253109491</c:v>
                </c:pt>
                <c:pt idx="11">
                  <c:v>28.288731532951875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46-4663-A198-8DAED1F7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mnd'!$L$73:$L$84</c:f>
              <c:numCache>
                <c:formatCode>0.0</c:formatCode>
                <c:ptCount val="12"/>
                <c:pt idx="0">
                  <c:v>20.856603773584904</c:v>
                </c:pt>
                <c:pt idx="1">
                  <c:v>21.336633663366342</c:v>
                </c:pt>
                <c:pt idx="2">
                  <c:v>20.840659340659329</c:v>
                </c:pt>
                <c:pt idx="3">
                  <c:v>19.697101449275365</c:v>
                </c:pt>
                <c:pt idx="4">
                  <c:v>18.837190082644625</c:v>
                </c:pt>
                <c:pt idx="5">
                  <c:v>20.718749999999996</c:v>
                </c:pt>
                <c:pt idx="6">
                  <c:v>20.438461538461535</c:v>
                </c:pt>
                <c:pt idx="7">
                  <c:v>17.620769230769223</c:v>
                </c:pt>
                <c:pt idx="8">
                  <c:v>17.95448717948717</c:v>
                </c:pt>
                <c:pt idx="9">
                  <c:v>19.888059701492526</c:v>
                </c:pt>
                <c:pt idx="10">
                  <c:v>19.682264150943404</c:v>
                </c:pt>
                <c:pt idx="11">
                  <c:v>20.013461538461534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mnd'!$T$73:$T$84</c:f>
              <c:numCache>
                <c:formatCode>0.00</c:formatCode>
                <c:ptCount val="12"/>
                <c:pt idx="0">
                  <c:v>5.1006289308176092</c:v>
                </c:pt>
                <c:pt idx="1">
                  <c:v>5.1683168316831694</c:v>
                </c:pt>
                <c:pt idx="2">
                  <c:v>5.7417582417582409</c:v>
                </c:pt>
                <c:pt idx="3">
                  <c:v>5.7028985507246395</c:v>
                </c:pt>
                <c:pt idx="4">
                  <c:v>5.6115702479338863</c:v>
                </c:pt>
                <c:pt idx="5">
                  <c:v>5.28125</c:v>
                </c:pt>
                <c:pt idx="6">
                  <c:v>5.0256410256410238</c:v>
                </c:pt>
                <c:pt idx="7">
                  <c:v>4.8538461538461526</c:v>
                </c:pt>
                <c:pt idx="8">
                  <c:v>5.2884615384615392</c:v>
                </c:pt>
                <c:pt idx="9">
                  <c:v>5.0477611940298512</c:v>
                </c:pt>
                <c:pt idx="10">
                  <c:v>5.1471698113207527</c:v>
                </c:pt>
                <c:pt idx="11">
                  <c:v>5.1538461538461524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40.296799921550658</c:v>
                </c:pt>
                <c:pt idx="1">
                  <c:v>32.529562556851062</c:v>
                </c:pt>
                <c:pt idx="2">
                  <c:v>37.69813662260497</c:v>
                </c:pt>
                <c:pt idx="3">
                  <c:v>34.388618905784611</c:v>
                </c:pt>
                <c:pt idx="4">
                  <c:v>27.476366238559759</c:v>
                </c:pt>
                <c:pt idx="5">
                  <c:v>18.520620652098877</c:v>
                </c:pt>
                <c:pt idx="6">
                  <c:v>27.286297580893002</c:v>
                </c:pt>
                <c:pt idx="7">
                  <c:v>19.352733375462311</c:v>
                </c:pt>
                <c:pt idx="8">
                  <c:v>19.928910169135317</c:v>
                </c:pt>
                <c:pt idx="9">
                  <c:v>22.146697872151336</c:v>
                </c:pt>
                <c:pt idx="10">
                  <c:v>23.462845472655125</c:v>
                </c:pt>
                <c:pt idx="11">
                  <c:v>25.949685363632657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78-41BD-A583-98E8B9ABF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mnd'!$L$88:$L$99</c:f>
              <c:numCache>
                <c:formatCode>0.0</c:formatCode>
                <c:ptCount val="12"/>
                <c:pt idx="0">
                  <c:v>23.260377358490555</c:v>
                </c:pt>
                <c:pt idx="1">
                  <c:v>23.415476190476181</c:v>
                </c:pt>
                <c:pt idx="2">
                  <c:v>22.194464944649447</c:v>
                </c:pt>
                <c:pt idx="3">
                  <c:v>22.970157068062839</c:v>
                </c:pt>
                <c:pt idx="4">
                  <c:v>22.27557251908398</c:v>
                </c:pt>
                <c:pt idx="5">
                  <c:v>22.99714285714284</c:v>
                </c:pt>
                <c:pt idx="6">
                  <c:v>22.196428571428577</c:v>
                </c:pt>
                <c:pt idx="7">
                  <c:v>21.977647058823536</c:v>
                </c:pt>
                <c:pt idx="8">
                  <c:v>21.174757281553394</c:v>
                </c:pt>
                <c:pt idx="9">
                  <c:v>22.567735849056621</c:v>
                </c:pt>
                <c:pt idx="10">
                  <c:v>22.188918205804743</c:v>
                </c:pt>
                <c:pt idx="11">
                  <c:v>23.003614457831311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mnd'!$T$88:$T$99</c:f>
              <c:numCache>
                <c:formatCode>0.00</c:formatCode>
                <c:ptCount val="12"/>
                <c:pt idx="0">
                  <c:v>6.5613207547169807</c:v>
                </c:pt>
                <c:pt idx="1">
                  <c:v>6.4523809523809517</c:v>
                </c:pt>
                <c:pt idx="2">
                  <c:v>6.5092250922509205</c:v>
                </c:pt>
                <c:pt idx="3">
                  <c:v>6.8324607329842921</c:v>
                </c:pt>
                <c:pt idx="4">
                  <c:v>6.3282442748091601</c:v>
                </c:pt>
                <c:pt idx="5">
                  <c:v>6.4285714285714306</c:v>
                </c:pt>
                <c:pt idx="6">
                  <c:v>6.4821428571428559</c:v>
                </c:pt>
                <c:pt idx="7">
                  <c:v>6.1529411764705877</c:v>
                </c:pt>
                <c:pt idx="8">
                  <c:v>6.1262135922330092</c:v>
                </c:pt>
                <c:pt idx="9">
                  <c:v>6.0132075471698112</c:v>
                </c:pt>
                <c:pt idx="10">
                  <c:v>5.997361477572559</c:v>
                </c:pt>
                <c:pt idx="11">
                  <c:v>6.072289156626506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5.3574227935413079</c:v>
                </c:pt>
                <c:pt idx="4">
                  <c:v>14.283831117472037</c:v>
                </c:pt>
                <c:pt idx="5">
                  <c:v>14.358907492771079</c:v>
                </c:pt>
                <c:pt idx="6">
                  <c:v>13.889010844272731</c:v>
                </c:pt>
                <c:pt idx="7">
                  <c:v>15.11048493198936</c:v>
                </c:pt>
                <c:pt idx="8">
                  <c:v>14.356856330924076</c:v>
                </c:pt>
                <c:pt idx="9">
                  <c:v>15.531888104637121</c:v>
                </c:pt>
                <c:pt idx="10">
                  <c:v>13.284061804241922</c:v>
                </c:pt>
                <c:pt idx="11">
                  <c:v>14.564333963059109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0E-4371-9256-8ABE34ED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mnd'!$L$103:$L$114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25.31481481481481</c:v>
                </c:pt>
                <c:pt idx="4">
                  <c:v>26.15517241379311</c:v>
                </c:pt>
                <c:pt idx="5">
                  <c:v>27.131884057971021</c:v>
                </c:pt>
                <c:pt idx="6">
                  <c:v>25.308</c:v>
                </c:pt>
                <c:pt idx="7">
                  <c:v>27.520754716981127</c:v>
                </c:pt>
                <c:pt idx="8">
                  <c:v>25.341935483870969</c:v>
                </c:pt>
                <c:pt idx="9">
                  <c:v>25.810461538461528</c:v>
                </c:pt>
                <c:pt idx="10">
                  <c:v>25.876630434782609</c:v>
                </c:pt>
                <c:pt idx="11">
                  <c:v>24.354545454545459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31689901085063E-2"/>
          <c:y val="0.13831853047606935"/>
          <c:w val="0.92070640586077646"/>
          <c:h val="0.73444398558248736"/>
        </c:manualLayout>
      </c:layout>
      <c:lineChart>
        <c:grouping val="standard"/>
        <c:varyColors val="0"/>
        <c:ser>
          <c:idx val="3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Måned!$AA$23:$AA$34</c:f>
              <c:numCache>
                <c:formatCode>0</c:formatCode>
                <c:ptCount val="12"/>
                <c:pt idx="0">
                  <c:v>6.5913370998116783</c:v>
                </c:pt>
                <c:pt idx="1">
                  <c:v>2.8205128205128198</c:v>
                </c:pt>
                <c:pt idx="2">
                  <c:v>2.8868360277136258</c:v>
                </c:pt>
                <c:pt idx="3">
                  <c:v>2.5531914893617031</c:v>
                </c:pt>
                <c:pt idx="4">
                  <c:v>3.3078880407124682</c:v>
                </c:pt>
                <c:pt idx="5">
                  <c:v>10.488676996424314</c:v>
                </c:pt>
                <c:pt idx="6">
                  <c:v>5.882352941176471</c:v>
                </c:pt>
                <c:pt idx="7">
                  <c:v>4.1062801932367137</c:v>
                </c:pt>
                <c:pt idx="8">
                  <c:v>4.9450549450549444</c:v>
                </c:pt>
                <c:pt idx="9">
                  <c:v>2.4705435195743064</c:v>
                </c:pt>
                <c:pt idx="10">
                  <c:v>3.1628532974427994</c:v>
                </c:pt>
                <c:pt idx="11">
                  <c:v>1.8518518518518521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6-4971-978F-1FFDB924A2F1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Måned!$AA$10:$AA$21</c:f>
              <c:numCache>
                <c:formatCode>0</c:formatCode>
                <c:ptCount val="12"/>
                <c:pt idx="0">
                  <c:v>6.8265682656826545</c:v>
                </c:pt>
                <c:pt idx="1">
                  <c:v>2.9520295202952025</c:v>
                </c:pt>
                <c:pt idx="2">
                  <c:v>4.2291950886766729</c:v>
                </c:pt>
                <c:pt idx="3">
                  <c:v>2.4509803921568634</c:v>
                </c:pt>
                <c:pt idx="4">
                  <c:v>7.3412698412698383</c:v>
                </c:pt>
                <c:pt idx="5">
                  <c:v>5.6572379367720478</c:v>
                </c:pt>
                <c:pt idx="6">
                  <c:v>6.5217391304347823</c:v>
                </c:pt>
                <c:pt idx="7">
                  <c:v>4.0816326530612246</c:v>
                </c:pt>
                <c:pt idx="8">
                  <c:v>5.5855855855855845</c:v>
                </c:pt>
                <c:pt idx="9">
                  <c:v>5.669291338582676</c:v>
                </c:pt>
                <c:pt idx="10">
                  <c:v>3.6219581211092242</c:v>
                </c:pt>
                <c:pt idx="11">
                  <c:v>1.7804154302670625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6-4971-978F-1FFDB924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64872354207455"/>
          <c:y val="0.23752087259724741"/>
          <c:w val="8.4681052330436671E-2"/>
          <c:h val="0.11728144948334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mnd'!$T$103:$T$114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6.9629629629629646</c:v>
                </c:pt>
                <c:pt idx="4">
                  <c:v>7.6206896551724146</c:v>
                </c:pt>
                <c:pt idx="5">
                  <c:v>7.4057971014492754</c:v>
                </c:pt>
                <c:pt idx="6">
                  <c:v>7.84</c:v>
                </c:pt>
                <c:pt idx="7">
                  <c:v>6.9622641509433985</c:v>
                </c:pt>
                <c:pt idx="8">
                  <c:v>6.9516129032258052</c:v>
                </c:pt>
                <c:pt idx="9">
                  <c:v>7.12</c:v>
                </c:pt>
                <c:pt idx="10">
                  <c:v>6.9565217391304346</c:v>
                </c:pt>
                <c:pt idx="11">
                  <c:v>7.0681818181818192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23.750531167260483</c:v>
                </c:pt>
                <c:pt idx="1">
                  <c:v>16.82626312742909</c:v>
                </c:pt>
                <c:pt idx="2">
                  <c:v>19.579564898557809</c:v>
                </c:pt>
                <c:pt idx="3">
                  <c:v>13.992788838375922</c:v>
                </c:pt>
                <c:pt idx="4">
                  <c:v>15.020149900192081</c:v>
                </c:pt>
                <c:pt idx="5">
                  <c:v>14.983241166138724</c:v>
                </c:pt>
                <c:pt idx="6">
                  <c:v>11.004522105632876</c:v>
                </c:pt>
                <c:pt idx="7">
                  <c:v>9.2179552258906714</c:v>
                </c:pt>
                <c:pt idx="8">
                  <c:v>10.161825309076288</c:v>
                </c:pt>
                <c:pt idx="9">
                  <c:v>8.6643361304705184</c:v>
                </c:pt>
                <c:pt idx="10">
                  <c:v>5.5088694332379156</c:v>
                </c:pt>
                <c:pt idx="11">
                  <c:v>5.2421272952145372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67-441A-B50D-4CE355D42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mnd'!$L$118:$L$129</c:f>
              <c:numCache>
                <c:formatCode>0.0</c:formatCode>
                <c:ptCount val="12"/>
                <c:pt idx="0">
                  <c:v>25.95</c:v>
                </c:pt>
                <c:pt idx="1">
                  <c:v>27.497297297297287</c:v>
                </c:pt>
                <c:pt idx="2">
                  <c:v>28.143243243243248</c:v>
                </c:pt>
                <c:pt idx="3">
                  <c:v>27.464615384615367</c:v>
                </c:pt>
                <c:pt idx="4">
                  <c:v>29.00363636363636</c:v>
                </c:pt>
                <c:pt idx="5">
                  <c:v>30.053846153846155</c:v>
                </c:pt>
                <c:pt idx="6">
                  <c:v>27.85</c:v>
                </c:pt>
                <c:pt idx="7">
                  <c:v>29.66</c:v>
                </c:pt>
                <c:pt idx="8">
                  <c:v>28.515384615384608</c:v>
                </c:pt>
                <c:pt idx="9">
                  <c:v>29.246249999999993</c:v>
                </c:pt>
                <c:pt idx="10">
                  <c:v>29.916666666666675</c:v>
                </c:pt>
                <c:pt idx="11">
                  <c:v>29.669230769230762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mnd'!$T$118:$T$129</c:f>
              <c:numCache>
                <c:formatCode>0.00</c:formatCode>
                <c:ptCount val="12"/>
                <c:pt idx="0">
                  <c:v>8.1428571428571388</c:v>
                </c:pt>
                <c:pt idx="1">
                  <c:v>7.8648648648648658</c:v>
                </c:pt>
                <c:pt idx="2">
                  <c:v>7.8288288288288301</c:v>
                </c:pt>
                <c:pt idx="3">
                  <c:v>7.984615384615382</c:v>
                </c:pt>
                <c:pt idx="4">
                  <c:v>8.2545454545454522</c:v>
                </c:pt>
                <c:pt idx="5">
                  <c:v>8.138461538461538</c:v>
                </c:pt>
                <c:pt idx="6">
                  <c:v>6.8888888888888884</c:v>
                </c:pt>
                <c:pt idx="7">
                  <c:v>7.7666666666666684</c:v>
                </c:pt>
                <c:pt idx="8">
                  <c:v>7.9743589743589745</c:v>
                </c:pt>
                <c:pt idx="9">
                  <c:v>8.2687500000000007</c:v>
                </c:pt>
                <c:pt idx="10">
                  <c:v>7.9545454545454541</c:v>
                </c:pt>
                <c:pt idx="11">
                  <c:v>7.076923076923074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0.34932770893751647</c:v>
                </c:pt>
                <c:pt idx="5">
                  <c:v>2.4298391612146126</c:v>
                </c:pt>
                <c:pt idx="6">
                  <c:v>0.6958774202045922</c:v>
                </c:pt>
                <c:pt idx="7">
                  <c:v>3.4735675289291317</c:v>
                </c:pt>
                <c:pt idx="8">
                  <c:v>4.0177633202057761</c:v>
                </c:pt>
                <c:pt idx="9">
                  <c:v>2.8820017923403358</c:v>
                </c:pt>
                <c:pt idx="10">
                  <c:v>1.8570288654156275</c:v>
                </c:pt>
                <c:pt idx="11">
                  <c:v>2.4260298734658927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DD-473C-990D-E0D8B642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mnd'!$L$133:$L$144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37.1</c:v>
                </c:pt>
                <c:pt idx="5">
                  <c:v>35.200000000000003</c:v>
                </c:pt>
                <c:pt idx="6">
                  <c:v>31.7</c:v>
                </c:pt>
                <c:pt idx="7">
                  <c:v>33.53</c:v>
                </c:pt>
                <c:pt idx="8">
                  <c:v>31.407142857142848</c:v>
                </c:pt>
                <c:pt idx="9">
                  <c:v>31.129999999999992</c:v>
                </c:pt>
                <c:pt idx="10">
                  <c:v>33.28</c:v>
                </c:pt>
                <c:pt idx="11">
                  <c:v>35.700000000000003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mnd'!$T$133:$T$144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9</c:v>
                </c:pt>
                <c:pt idx="6">
                  <c:v>8</c:v>
                </c:pt>
                <c:pt idx="7">
                  <c:v>8.9</c:v>
                </c:pt>
                <c:pt idx="8">
                  <c:v>9.1428571428571388</c:v>
                </c:pt>
                <c:pt idx="9">
                  <c:v>9.3800000000000008</c:v>
                </c:pt>
                <c:pt idx="10">
                  <c:v>8.5500000000000007</c:v>
                </c:pt>
                <c:pt idx="11">
                  <c:v>8.8000000000000007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0.43406644635290942</c:v>
                </c:pt>
                <c:pt idx="8">
                  <c:v>0.61769570262886209</c:v>
                </c:pt>
                <c:pt idx="9">
                  <c:v>1.0463342196283485</c:v>
                </c:pt>
                <c:pt idx="10">
                  <c:v>0.64532869076116994</c:v>
                </c:pt>
                <c:pt idx="11">
                  <c:v>0.43355940035608942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E8-44EB-84C6-C03A641D4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mnd'!$L$148:$L$159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41.9</c:v>
                </c:pt>
                <c:pt idx="8">
                  <c:v>33.800000000000011</c:v>
                </c:pt>
                <c:pt idx="9">
                  <c:v>35.318750000000001</c:v>
                </c:pt>
                <c:pt idx="10">
                  <c:v>38.549999999999997</c:v>
                </c:pt>
                <c:pt idx="11">
                  <c:v>31.9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mnd'!$T$148:$T$159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11.5</c:v>
                </c:pt>
                <c:pt idx="9">
                  <c:v>10.8125</c:v>
                </c:pt>
                <c:pt idx="10">
                  <c:v>10.666666666666664</c:v>
                </c:pt>
                <c:pt idx="11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38420931531851E-2"/>
          <c:y val="0.17847286734712173"/>
          <c:w val="0.89438957850366618"/>
          <c:h val="0.72811449359415459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5.1801596351197263</c:v>
                </c:pt>
                <c:pt idx="10">
                  <c:v>5.7550471063257076</c:v>
                </c:pt>
                <c:pt idx="11">
                  <c:v>5.7160493827160499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F-4D99-A411-A62A9AE51CE3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EA2D-4542-BB92-7906E1ED919B}"/>
              </c:ext>
            </c:extLst>
          </c:dPt>
          <c:dLbls>
            <c:dLbl>
              <c:idx val="1"/>
              <c:layout>
                <c:manualLayout>
                  <c:x val="-1.7320892028346253E-2"/>
                  <c:y val="-4.849088915789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8-4831-B210-7CDBDA2A9930}"/>
                </c:ext>
              </c:extLst>
            </c:dLbl>
            <c:dLbl>
              <c:idx val="2"/>
              <c:layout>
                <c:manualLayout>
                  <c:x val="-8.1510080133394506E-3"/>
                  <c:y val="-7.5898783029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8-4831-B210-7CDBDA2A9930}"/>
                </c:ext>
              </c:extLst>
            </c:dLbl>
            <c:dLbl>
              <c:idx val="3"/>
              <c:layout>
                <c:manualLayout>
                  <c:x val="1.0188760016674268E-3"/>
                  <c:y val="4.4274290100687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8-4831-B210-7CDBDA2A9930}"/>
                </c:ext>
              </c:extLst>
            </c:dLbl>
            <c:dLbl>
              <c:idx val="5"/>
              <c:layout>
                <c:manualLayout>
                  <c:x val="-2.2415272036683462E-2"/>
                  <c:y val="7.1682183972540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2D-4542-BB92-7906E1ED919B}"/>
                </c:ext>
              </c:extLst>
            </c:dLbl>
            <c:dLbl>
              <c:idx val="6"/>
              <c:layout>
                <c:manualLayout>
                  <c:x val="-4.0755040066697071E-3"/>
                  <c:y val="-3.584109198627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8-4831-B210-7CDBDA2A9930}"/>
                </c:ext>
              </c:extLst>
            </c:dLbl>
            <c:dLbl>
              <c:idx val="8"/>
              <c:layout>
                <c:manualLayout>
                  <c:x val="-1.1207636018341844E-2"/>
                  <c:y val="-5.2707488215103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8-4831-B210-7CDBDA2A9930}"/>
                </c:ext>
              </c:extLst>
            </c:dLbl>
            <c:dLbl>
              <c:idx val="9"/>
              <c:layout>
                <c:manualLayout>
                  <c:x val="-1.9358644031681256E-2"/>
                  <c:y val="-7.8007082558353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E-44D2-A3FB-2A9E68217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0.00</c:formatCode>
                <c:ptCount val="12"/>
                <c:pt idx="0">
                  <c:v>6.2029520295202962</c:v>
                </c:pt>
                <c:pt idx="1">
                  <c:v>5.7047970479704802</c:v>
                </c:pt>
                <c:pt idx="2">
                  <c:v>6.0381991814461138</c:v>
                </c:pt>
                <c:pt idx="3">
                  <c:v>5.9395424836601318</c:v>
                </c:pt>
                <c:pt idx="4">
                  <c:v>5.8432539682539684</c:v>
                </c:pt>
                <c:pt idx="5">
                  <c:v>5.5257903494176386</c:v>
                </c:pt>
                <c:pt idx="6">
                  <c:v>5.3130434782608704</c:v>
                </c:pt>
                <c:pt idx="7">
                  <c:v>5.204081632653061</c:v>
                </c:pt>
                <c:pt idx="8">
                  <c:v>5.5693693693693715</c:v>
                </c:pt>
                <c:pt idx="9">
                  <c:v>5.4283464566929132</c:v>
                </c:pt>
                <c:pt idx="10">
                  <c:v>5.365591397849462</c:v>
                </c:pt>
                <c:pt idx="11">
                  <c:v>5.6023738872403559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F-4D99-A411-A62A9AE5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89261945478743"/>
          <c:y val="0.56054820435963137"/>
          <c:w val="8.9555108997268748E-2"/>
          <c:h val="0.152802245488404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0.19367175497662856</c:v>
                </c:pt>
                <c:pt idx="1">
                  <c:v>0.57719341767964949</c:v>
                </c:pt>
                <c:pt idx="2">
                  <c:v>0.35537671812421262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0.84954120384598508</c:v>
                </c:pt>
                <c:pt idx="7">
                  <c:v>0</c:v>
                </c:pt>
                <c:pt idx="8">
                  <c:v>0.28691782636902757</c:v>
                </c:pt>
                <c:pt idx="9">
                  <c:v>6.7212762648219862E-2</c:v>
                </c:pt>
                <c:pt idx="10">
                  <c:v>9.541824999581501E-2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4FC-48D3-A903-55E0EC72F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mnd'!$L$163:$L$174</c:f>
              <c:numCache>
                <c:formatCode>0.0</c:formatCode>
                <c:ptCount val="12"/>
                <c:pt idx="0">
                  <c:v>23.7</c:v>
                </c:pt>
                <c:pt idx="1">
                  <c:v>34.9</c:v>
                </c:pt>
                <c:pt idx="2">
                  <c:v>28.35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38.700000000000003</c:v>
                </c:pt>
                <c:pt idx="7">
                  <c:v>0</c:v>
                </c:pt>
                <c:pt idx="8">
                  <c:v>31.4</c:v>
                </c:pt>
                <c:pt idx="9">
                  <c:v>36.300000000000011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mnd'!$T$163:$T$174</c:f>
              <c:numCache>
                <c:formatCode>0.00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10</c:v>
                </c:pt>
                <c:pt idx="9">
                  <c:v>13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15-423A-A0F5-122525F0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8528"/>
        <c:axId val="234108920"/>
      </c:barChart>
      <c:catAx>
        <c:axId val="23410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8920"/>
        <c:scaling>
          <c:orientation val="minMax"/>
          <c:min val="0.15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8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mnd'!$L$178:$L$189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mnd'!$T$178:$T$189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8E-4421-B2D5-4DA6F279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1248"/>
        <c:axId val="388021640"/>
      </c:barChart>
      <c:catAx>
        <c:axId val="388021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1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1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mnd'!$L$193:$L$204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mnd'!$T$178:$T$189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70A-493A-82E7-A0D958BE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947965735989402E-2"/>
          <c:y val="0.1661107333679811"/>
          <c:w val="0.89706088510789683"/>
          <c:h val="0.710960414411473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Måned!$Y$23:$Y$34</c:f>
              <c:numCache>
                <c:formatCode>0.00</c:formatCode>
                <c:ptCount val="12"/>
                <c:pt idx="0">
                  <c:v>6.256120527306968</c:v>
                </c:pt>
                <c:pt idx="1">
                  <c:v>5.6179487179487193</c:v>
                </c:pt>
                <c:pt idx="2">
                  <c:v>5.8879907621247121</c:v>
                </c:pt>
                <c:pt idx="3">
                  <c:v>5.7</c:v>
                </c:pt>
                <c:pt idx="4">
                  <c:v>5.5776081424936388</c:v>
                </c:pt>
                <c:pt idx="5">
                  <c:v>5.8474374255065538</c:v>
                </c:pt>
                <c:pt idx="6">
                  <c:v>5.6411764705882348</c:v>
                </c:pt>
                <c:pt idx="7">
                  <c:v>5.5024154589371967</c:v>
                </c:pt>
                <c:pt idx="8">
                  <c:v>5.6071428571428559</c:v>
                </c:pt>
                <c:pt idx="9">
                  <c:v>5.1801596351197263</c:v>
                </c:pt>
                <c:pt idx="10">
                  <c:v>5.7550471063257076</c:v>
                </c:pt>
                <c:pt idx="11">
                  <c:v>5.7160493827160499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0-44F8-B1D7-981264C75A09}"/>
            </c:ext>
          </c:extLst>
        </c:ser>
        <c:ser>
          <c:idx val="3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189398655878488E-2"/>
                  <c:y val="-0.10809905057423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36-4F66-945B-6FA5A828CF73}"/>
                </c:ext>
              </c:extLst>
            </c:dLbl>
            <c:dLbl>
              <c:idx val="2"/>
              <c:layout>
                <c:manualLayout>
                  <c:x val="-2.189398655878488E-2"/>
                  <c:y val="-5.5109319900589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36-4F66-945B-6FA5A828CF73}"/>
                </c:ext>
              </c:extLst>
            </c:dLbl>
            <c:dLbl>
              <c:idx val="3"/>
              <c:layout>
                <c:manualLayout>
                  <c:x val="-1.9903624144349933E-2"/>
                  <c:y val="-6.7826843942181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E-4565-A5DB-439543212DC2}"/>
                </c:ext>
              </c:extLst>
            </c:dLbl>
            <c:dLbl>
              <c:idx val="5"/>
              <c:layout>
                <c:manualLayout>
                  <c:x val="-2.5874711387654816E-2"/>
                  <c:y val="3.815259971747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CE-4565-A5DB-439543212DC2}"/>
                </c:ext>
              </c:extLst>
            </c:dLbl>
            <c:dLbl>
              <c:idx val="6"/>
              <c:layout>
                <c:manualLayout>
                  <c:x val="-1.8908442937132439E-2"/>
                  <c:y val="-8.902273267411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BB-4BD0-B23D-11D869934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0.00</c:formatCode>
                <c:ptCount val="12"/>
                <c:pt idx="0">
                  <c:v>6.2029520295202962</c:v>
                </c:pt>
                <c:pt idx="1">
                  <c:v>5.7047970479704802</c:v>
                </c:pt>
                <c:pt idx="2">
                  <c:v>6.0381991814461138</c:v>
                </c:pt>
                <c:pt idx="3">
                  <c:v>5.9395424836601318</c:v>
                </c:pt>
                <c:pt idx="4">
                  <c:v>5.8432539682539684</c:v>
                </c:pt>
                <c:pt idx="5">
                  <c:v>5.5257903494176386</c:v>
                </c:pt>
                <c:pt idx="6">
                  <c:v>5.3130434782608704</c:v>
                </c:pt>
                <c:pt idx="7">
                  <c:v>5.204081632653061</c:v>
                </c:pt>
                <c:pt idx="8">
                  <c:v>5.5693693693693715</c:v>
                </c:pt>
                <c:pt idx="9">
                  <c:v>5.4283464566929132</c:v>
                </c:pt>
                <c:pt idx="10">
                  <c:v>5.365591397849462</c:v>
                </c:pt>
                <c:pt idx="11">
                  <c:v>5.6023738872403559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0-44F8-B1D7-981264C75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85338460599402E-2"/>
              <c:y val="0.243771102423928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04452338852149"/>
          <c:y val="0.23479520432169151"/>
          <c:w val="0.11099647807721587"/>
          <c:h val="0.10664669691281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mnd'!$L$208:$L$219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mnd'!$T$208:$T$219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FF-4A1B-A589-DA6F9087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mnd'!$L$223:$L$234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mnd'!$T$223:$T$234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878884916544217E-2"/>
          <c:y val="0.17157341861743156"/>
          <c:w val="0.9007348431492489"/>
          <c:h val="0.682441710182733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mnd'!$H$239:$H$250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37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5</c:v>
                </c:pt>
                <c:pt idx="8">
                  <c:v>5</c:v>
                </c:pt>
                <c:pt idx="9">
                  <c:v>19</c:v>
                </c:pt>
                <c:pt idx="10">
                  <c:v>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23904173073999"/>
          <c:y val="0.22686250017244608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mnd'!$B$239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mnd'!$I$239:$I$250</c:f>
              <c:numCache>
                <c:formatCode>0.00</c:formatCode>
                <c:ptCount val="12"/>
                <c:pt idx="0">
                  <c:v>0.29126537697584742</c:v>
                </c:pt>
                <c:pt idx="1">
                  <c:v>0.1643020759627262</c:v>
                </c:pt>
                <c:pt idx="2">
                  <c:v>0.22152223596980816</c:v>
                </c:pt>
                <c:pt idx="3">
                  <c:v>1.1247915020630324</c:v>
                </c:pt>
                <c:pt idx="4">
                  <c:v>0.27687073985324606</c:v>
                </c:pt>
                <c:pt idx="5">
                  <c:v>0.8406962049346155</c:v>
                </c:pt>
                <c:pt idx="6">
                  <c:v>1.0947182059604601</c:v>
                </c:pt>
                <c:pt idx="7">
                  <c:v>0.86650935018142172</c:v>
                </c:pt>
                <c:pt idx="8">
                  <c:v>0.79784670879627695</c:v>
                </c:pt>
                <c:pt idx="9">
                  <c:v>1.1259216700181935</c:v>
                </c:pt>
                <c:pt idx="10">
                  <c:v>0.13672171705115138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1-42DF-8349-3B09D44A22A3}"/>
            </c:ext>
          </c:extLst>
        </c:ser>
        <c:ser>
          <c:idx val="0"/>
          <c:order val="1"/>
          <c:tx>
            <c:strRef>
              <c:f>'Klasse per mnd'!$B$16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0.5503011613986929</c:v>
                </c:pt>
                <c:pt idx="3">
                  <c:v>0.7281705596488478</c:v>
                </c:pt>
                <c:pt idx="4">
                  <c:v>2.0470038793265783</c:v>
                </c:pt>
                <c:pt idx="5">
                  <c:v>0.98635516455870975</c:v>
                </c:pt>
                <c:pt idx="6">
                  <c:v>1.367607674408394</c:v>
                </c:pt>
                <c:pt idx="7">
                  <c:v>0.7469257943208778</c:v>
                </c:pt>
                <c:pt idx="8">
                  <c:v>0.57657690585623056</c:v>
                </c:pt>
                <c:pt idx="9">
                  <c:v>0.4323465586324885</c:v>
                </c:pt>
                <c:pt idx="10">
                  <c:v>0.48685627556344208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1-42DF-8349-3B09D44A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00610141645814"/>
          <c:y val="0.1848138700972237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mnd'!$H$254:$H$265</c:f>
              <c:numCache>
                <c:formatCode>General</c:formatCode>
                <c:ptCount val="12"/>
                <c:pt idx="0">
                  <c:v>8</c:v>
                </c:pt>
                <c:pt idx="1">
                  <c:v>17</c:v>
                </c:pt>
                <c:pt idx="2">
                  <c:v>32</c:v>
                </c:pt>
                <c:pt idx="3">
                  <c:v>26</c:v>
                </c:pt>
                <c:pt idx="4">
                  <c:v>21</c:v>
                </c:pt>
                <c:pt idx="5">
                  <c:v>63</c:v>
                </c:pt>
                <c:pt idx="6">
                  <c:v>12</c:v>
                </c:pt>
                <c:pt idx="7">
                  <c:v>19</c:v>
                </c:pt>
                <c:pt idx="8">
                  <c:v>30</c:v>
                </c:pt>
                <c:pt idx="9">
                  <c:v>166</c:v>
                </c:pt>
                <c:pt idx="10">
                  <c:v>42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F-421F-9673-20DDFBD705FB}"/>
            </c:ext>
          </c:extLst>
        </c:ser>
        <c:ser>
          <c:idx val="0"/>
          <c:order val="1"/>
          <c:tx>
            <c:strRef>
              <c:f>'Klasse per mnd'!$B$31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31</c:v>
                </c:pt>
                <c:pt idx="3">
                  <c:v>31</c:v>
                </c:pt>
                <c:pt idx="4">
                  <c:v>27</c:v>
                </c:pt>
                <c:pt idx="5">
                  <c:v>46</c:v>
                </c:pt>
                <c:pt idx="6">
                  <c:v>16</c:v>
                </c:pt>
                <c:pt idx="7">
                  <c:v>39</c:v>
                </c:pt>
                <c:pt idx="8">
                  <c:v>26</c:v>
                </c:pt>
                <c:pt idx="9">
                  <c:v>122</c:v>
                </c:pt>
                <c:pt idx="10">
                  <c:v>61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F-421F-9673-20DDFBD70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P+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mnd'!$H$269:$H$280</c:f>
              <c:numCache>
                <c:formatCode>General</c:formatCode>
                <c:ptCount val="12"/>
                <c:pt idx="0">
                  <c:v>24</c:v>
                </c:pt>
                <c:pt idx="1">
                  <c:v>27</c:v>
                </c:pt>
                <c:pt idx="2">
                  <c:v>65</c:v>
                </c:pt>
                <c:pt idx="3">
                  <c:v>35</c:v>
                </c:pt>
                <c:pt idx="4">
                  <c:v>37</c:v>
                </c:pt>
                <c:pt idx="5">
                  <c:v>106</c:v>
                </c:pt>
                <c:pt idx="6">
                  <c:v>20</c:v>
                </c:pt>
                <c:pt idx="7">
                  <c:v>48</c:v>
                </c:pt>
                <c:pt idx="8">
                  <c:v>61</c:v>
                </c:pt>
                <c:pt idx="9">
                  <c:v>297</c:v>
                </c:pt>
                <c:pt idx="10">
                  <c:v>72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6-48BD-9A97-D9A7DA71215B}"/>
            </c:ext>
          </c:extLst>
        </c:ser>
        <c:ser>
          <c:idx val="0"/>
          <c:order val="1"/>
          <c:tx>
            <c:strRef>
              <c:f>'Klasse per mnd'!$B$46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General</c:formatCode>
                <c:ptCount val="12"/>
                <c:pt idx="0">
                  <c:v>15</c:v>
                </c:pt>
                <c:pt idx="1">
                  <c:v>16</c:v>
                </c:pt>
                <c:pt idx="2">
                  <c:v>35</c:v>
                </c:pt>
                <c:pt idx="3">
                  <c:v>60</c:v>
                </c:pt>
                <c:pt idx="4">
                  <c:v>35</c:v>
                </c:pt>
                <c:pt idx="5">
                  <c:v>66</c:v>
                </c:pt>
                <c:pt idx="6">
                  <c:v>17</c:v>
                </c:pt>
                <c:pt idx="7">
                  <c:v>33</c:v>
                </c:pt>
                <c:pt idx="8">
                  <c:v>41</c:v>
                </c:pt>
                <c:pt idx="9">
                  <c:v>217</c:v>
                </c:pt>
                <c:pt idx="10">
                  <c:v>144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6-48BD-9A97-D9A7DA712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mnd'!$H$284:$H$295</c:f>
              <c:numCache>
                <c:formatCode>General</c:formatCode>
                <c:ptCount val="12"/>
                <c:pt idx="0">
                  <c:v>44</c:v>
                </c:pt>
                <c:pt idx="1">
                  <c:v>51</c:v>
                </c:pt>
                <c:pt idx="2">
                  <c:v>101</c:v>
                </c:pt>
                <c:pt idx="3">
                  <c:v>69</c:v>
                </c:pt>
                <c:pt idx="4">
                  <c:v>65</c:v>
                </c:pt>
                <c:pt idx="5">
                  <c:v>101</c:v>
                </c:pt>
                <c:pt idx="6">
                  <c:v>25</c:v>
                </c:pt>
                <c:pt idx="7">
                  <c:v>64</c:v>
                </c:pt>
                <c:pt idx="8">
                  <c:v>80</c:v>
                </c:pt>
                <c:pt idx="9">
                  <c:v>461</c:v>
                </c:pt>
                <c:pt idx="10">
                  <c:v>151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D-471F-8554-F5339BB13D96}"/>
            </c:ext>
          </c:extLst>
        </c:ser>
        <c:ser>
          <c:idx val="0"/>
          <c:order val="1"/>
          <c:tx>
            <c:strRef>
              <c:f>'Klasse per mnd'!$B$60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General</c:formatCode>
                <c:ptCount val="12"/>
                <c:pt idx="0">
                  <c:v>35</c:v>
                </c:pt>
                <c:pt idx="1">
                  <c:v>24</c:v>
                </c:pt>
                <c:pt idx="2">
                  <c:v>90</c:v>
                </c:pt>
                <c:pt idx="3">
                  <c:v>92</c:v>
                </c:pt>
                <c:pt idx="4">
                  <c:v>56</c:v>
                </c:pt>
                <c:pt idx="5">
                  <c:v>98</c:v>
                </c:pt>
                <c:pt idx="6">
                  <c:v>49</c:v>
                </c:pt>
                <c:pt idx="7">
                  <c:v>102</c:v>
                </c:pt>
                <c:pt idx="8">
                  <c:v>105</c:v>
                </c:pt>
                <c:pt idx="9">
                  <c:v>422</c:v>
                </c:pt>
                <c:pt idx="10">
                  <c:v>351</c:v>
                </c:pt>
                <c:pt idx="1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D-471F-8554-F5339BB13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8599404189273E-2"/>
          <c:y val="0.16859127559878778"/>
          <c:w val="0.86177038216780955"/>
          <c:h val="0.74240153930495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rgbClr val="002060"/>
              </a:solidFill>
            </a:ln>
          </c:spPr>
          <c:marker>
            <c:spPr>
              <a:solidFill>
                <a:schemeClr val="accent1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4.9908779931584952</c:v>
                </c:pt>
                <c:pt idx="10">
                  <c:v>5.6177658142664866</c:v>
                </c:pt>
                <c:pt idx="11">
                  <c:v>5.4135802469135808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4-45CB-9B86-F707385EFE9E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6893204823617076E-2"/>
                  <c:y val="-8.4670236928323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F-4A29-9B8B-E1FE8C1B52C7}"/>
                </c:ext>
              </c:extLst>
            </c:dLbl>
            <c:dLbl>
              <c:idx val="1"/>
              <c:layout>
                <c:manualLayout>
                  <c:x val="-4.3042072294219955E-2"/>
                  <c:y val="-0.114304819853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F-4A29-9B8B-E1FE8C1B52C7}"/>
                </c:ext>
              </c:extLst>
            </c:dLbl>
            <c:dLbl>
              <c:idx val="2"/>
              <c:layout>
                <c:manualLayout>
                  <c:x val="-4.4066883539320395E-2"/>
                  <c:y val="-0.11430481985323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F-4A29-9B8B-E1FE8C1B52C7}"/>
                </c:ext>
              </c:extLst>
            </c:dLbl>
            <c:dLbl>
              <c:idx val="3"/>
              <c:layout>
                <c:manualLayout>
                  <c:x val="-3.5868393578516636E-2"/>
                  <c:y val="-0.14393940277815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F-4A29-9B8B-E1FE8C1B52C7}"/>
                </c:ext>
              </c:extLst>
            </c:dLbl>
            <c:dLbl>
              <c:idx val="4"/>
              <c:layout>
                <c:manualLayout>
                  <c:x val="-3.6893204823617076E-2"/>
                  <c:y val="-0.120655087622861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F-4A29-9B8B-E1FE8C1B52C7}"/>
                </c:ext>
              </c:extLst>
            </c:dLbl>
            <c:dLbl>
              <c:idx val="5"/>
              <c:layout>
                <c:manualLayout>
                  <c:x val="-3.7918016068717551E-2"/>
                  <c:y val="-7.196970138907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F1-4539-9817-EFF1B57F4391}"/>
                </c:ext>
              </c:extLst>
            </c:dLbl>
            <c:dLbl>
              <c:idx val="6"/>
              <c:layout>
                <c:manualLayout>
                  <c:x val="-3.1769148598114701E-2"/>
                  <c:y val="-6.98529454658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1E-486F-89E6-81D769B45BEE}"/>
                </c:ext>
              </c:extLst>
            </c:dLbl>
            <c:dLbl>
              <c:idx val="7"/>
              <c:layout>
                <c:manualLayout>
                  <c:x val="-3.9967638558918418E-2"/>
                  <c:y val="-0.14817293932109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4-4389-B18D-9AEB74FAAA19}"/>
                </c:ext>
              </c:extLst>
            </c:dLbl>
            <c:dLbl>
              <c:idx val="8"/>
              <c:layout>
                <c:manualLayout>
                  <c:x val="-3.9967638558918571E-2"/>
                  <c:y val="-0.12912213283695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A-4C48-BD6A-289B1DDCEA68}"/>
                </c:ext>
              </c:extLst>
            </c:dLbl>
            <c:dLbl>
              <c:idx val="9"/>
              <c:layout>
                <c:manualLayout>
                  <c:x val="-3.6893204823617076E-2"/>
                  <c:y val="-0.114304838904846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11-47DA-8754-1E05EB8C6C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5.8431734317343151</c:v>
                </c:pt>
                <c:pt idx="1">
                  <c:v>5.4391143911439119</c:v>
                </c:pt>
                <c:pt idx="2">
                  <c:v>5.4283765347885433</c:v>
                </c:pt>
                <c:pt idx="3">
                  <c:v>5.1650326797385615</c:v>
                </c:pt>
                <c:pt idx="4">
                  <c:v>5.2519841269841283</c:v>
                </c:pt>
                <c:pt idx="5">
                  <c:v>5.0682196339434258</c:v>
                </c:pt>
                <c:pt idx="6">
                  <c:v>5.0260869565217394</c:v>
                </c:pt>
                <c:pt idx="7">
                  <c:v>5.0224489795918386</c:v>
                </c:pt>
                <c:pt idx="8">
                  <c:v>5.2270270270270256</c:v>
                </c:pt>
                <c:pt idx="9">
                  <c:v>5.2393700787401585</c:v>
                </c:pt>
                <c:pt idx="10">
                  <c:v>5.0730050933786091</c:v>
                </c:pt>
                <c:pt idx="11">
                  <c:v>5.2136498516320486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4-45CB-9B86-F707385EF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4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71189367866E-2"/>
              <c:y val="0.1891858134010382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22947428151455"/>
          <c:y val="0.11133821331769711"/>
          <c:w val="0.10226559137338102"/>
          <c:h val="0.132290766975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mnd'!$H$299:$H$309</c:f>
              <c:numCache>
                <c:formatCode>General</c:formatCode>
                <c:ptCount val="11"/>
                <c:pt idx="0">
                  <c:v>152</c:v>
                </c:pt>
                <c:pt idx="1">
                  <c:v>132</c:v>
                </c:pt>
                <c:pt idx="2">
                  <c:v>248</c:v>
                </c:pt>
                <c:pt idx="3">
                  <c:v>105</c:v>
                </c:pt>
                <c:pt idx="4">
                  <c:v>132</c:v>
                </c:pt>
                <c:pt idx="5">
                  <c:v>222</c:v>
                </c:pt>
                <c:pt idx="6">
                  <c:v>56</c:v>
                </c:pt>
                <c:pt idx="7">
                  <c:v>82</c:v>
                </c:pt>
                <c:pt idx="8">
                  <c:v>206</c:v>
                </c:pt>
                <c:pt idx="9">
                  <c:v>747</c:v>
                </c:pt>
                <c:pt idx="10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1-46CB-BBC2-8EEE703F6DF4}"/>
            </c:ext>
          </c:extLst>
        </c:ser>
        <c:ser>
          <c:idx val="0"/>
          <c:order val="1"/>
          <c:tx>
            <c:strRef>
              <c:f>'Klasse per mnd'!$B$79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General</c:formatCode>
                <c:ptCount val="12"/>
                <c:pt idx="0">
                  <c:v>159</c:v>
                </c:pt>
                <c:pt idx="1">
                  <c:v>101</c:v>
                </c:pt>
                <c:pt idx="2">
                  <c:v>182</c:v>
                </c:pt>
                <c:pt idx="3">
                  <c:v>138</c:v>
                </c:pt>
                <c:pt idx="4">
                  <c:v>121</c:v>
                </c:pt>
                <c:pt idx="5">
                  <c:v>128</c:v>
                </c:pt>
                <c:pt idx="6">
                  <c:v>39</c:v>
                </c:pt>
                <c:pt idx="7">
                  <c:v>130</c:v>
                </c:pt>
                <c:pt idx="8">
                  <c:v>156</c:v>
                </c:pt>
                <c:pt idx="9">
                  <c:v>670</c:v>
                </c:pt>
                <c:pt idx="10">
                  <c:v>530</c:v>
                </c:pt>
                <c:pt idx="11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1-46CB-BBC2-8EEE703F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O+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mnd'!$H$313:$H$323</c:f>
              <c:numCache>
                <c:formatCode>General</c:formatCode>
                <c:ptCount val="11"/>
                <c:pt idx="0">
                  <c:v>189</c:v>
                </c:pt>
                <c:pt idx="1">
                  <c:v>125</c:v>
                </c:pt>
                <c:pt idx="2">
                  <c:v>294</c:v>
                </c:pt>
                <c:pt idx="3">
                  <c:v>152</c:v>
                </c:pt>
                <c:pt idx="4">
                  <c:v>81</c:v>
                </c:pt>
                <c:pt idx="5">
                  <c:v>215</c:v>
                </c:pt>
                <c:pt idx="6">
                  <c:v>41</c:v>
                </c:pt>
                <c:pt idx="7">
                  <c:v>127</c:v>
                </c:pt>
                <c:pt idx="8">
                  <c:v>241</c:v>
                </c:pt>
                <c:pt idx="9">
                  <c:v>561</c:v>
                </c:pt>
                <c:pt idx="10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6-4672-A040-A23FFA514B20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General</c:formatCode>
                <c:ptCount val="12"/>
                <c:pt idx="0">
                  <c:v>212</c:v>
                </c:pt>
                <c:pt idx="1">
                  <c:v>84</c:v>
                </c:pt>
                <c:pt idx="2">
                  <c:v>271</c:v>
                </c:pt>
                <c:pt idx="3">
                  <c:v>191</c:v>
                </c:pt>
                <c:pt idx="4">
                  <c:v>131</c:v>
                </c:pt>
                <c:pt idx="5">
                  <c:v>105</c:v>
                </c:pt>
                <c:pt idx="6">
                  <c:v>56</c:v>
                </c:pt>
                <c:pt idx="7">
                  <c:v>85</c:v>
                </c:pt>
                <c:pt idx="8">
                  <c:v>103</c:v>
                </c:pt>
                <c:pt idx="9">
                  <c:v>530</c:v>
                </c:pt>
                <c:pt idx="10">
                  <c:v>379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6-4672-A040-A23FFA51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R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mnd'!$H$342:$H$353</c:f>
              <c:numCache>
                <c:formatCode>General</c:formatCode>
                <c:ptCount val="12"/>
                <c:pt idx="0">
                  <c:v>83</c:v>
                </c:pt>
                <c:pt idx="1">
                  <c:v>35</c:v>
                </c:pt>
                <c:pt idx="2">
                  <c:v>119</c:v>
                </c:pt>
                <c:pt idx="3">
                  <c:v>76</c:v>
                </c:pt>
                <c:pt idx="4">
                  <c:v>55</c:v>
                </c:pt>
                <c:pt idx="5">
                  <c:v>118</c:v>
                </c:pt>
                <c:pt idx="6">
                  <c:v>14</c:v>
                </c:pt>
                <c:pt idx="7">
                  <c:v>68</c:v>
                </c:pt>
                <c:pt idx="8">
                  <c:v>99</c:v>
                </c:pt>
                <c:pt idx="9">
                  <c:v>352</c:v>
                </c:pt>
                <c:pt idx="10">
                  <c:v>241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D9C-8B15-6C9B1E17F463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General</c:formatCode>
                <c:ptCount val="12"/>
                <c:pt idx="0">
                  <c:v>112</c:v>
                </c:pt>
                <c:pt idx="1">
                  <c:v>37</c:v>
                </c:pt>
                <c:pt idx="2">
                  <c:v>111</c:v>
                </c:pt>
                <c:pt idx="3">
                  <c:v>65</c:v>
                </c:pt>
                <c:pt idx="4">
                  <c:v>55</c:v>
                </c:pt>
                <c:pt idx="5">
                  <c:v>65</c:v>
                </c:pt>
                <c:pt idx="6">
                  <c:v>18</c:v>
                </c:pt>
                <c:pt idx="7">
                  <c:v>30</c:v>
                </c:pt>
                <c:pt idx="8">
                  <c:v>39</c:v>
                </c:pt>
                <c:pt idx="9">
                  <c:v>160</c:v>
                </c:pt>
                <c:pt idx="10">
                  <c:v>66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B-4D9C-8B15-6C9B1E17F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 slakt i klasse U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8953006918697E-2"/>
          <c:y val="0.17157349081364828"/>
          <c:w val="0.91517825592135249"/>
          <c:h val="0.664699475065616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mnd'!$B$387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mnd'!$H$387:$H$398</c15:sqref>
                  </c15:fullRef>
                </c:ext>
              </c:extLst>
              <c:f>('Klasse per mnd'!$H$387:$H$388,'Klasse per mnd'!$H$390:$H$398)</c:f>
              <c:numCache>
                <c:formatCode>General</c:formatCode>
                <c:ptCount val="11"/>
                <c:pt idx="0">
                  <c:v>29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10</c:v>
                </c:pt>
                <c:pt idx="9">
                  <c:v>18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C-453B-8824-AEA145A0E055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'Klasse per mnd'!$F$13:$F$24</c15:sqref>
                  </c15:fullRef>
                </c:ext>
              </c:extLst>
              <c:f>('Klasse per mnd'!$F$13:$F$14,'Klasse per mnd'!$F$16:$F$24)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'Klasse per mnd'!$H$163:$H$174</c15:sqref>
                  </c15:fullRef>
                </c:ext>
              </c:extLst>
              <c:f>('Klasse per mnd'!$H$163:$H$164,'Klasse per mnd'!$H$166:$H$174)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C-453B-8824-AEA145A0E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99453538595511"/>
          <c:y val="0.24682258349837224"/>
          <c:w val="0.10601741170468826"/>
          <c:h val="0.109044921363732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mnd'!$I$254:$I$265</c:f>
              <c:numCache>
                <c:formatCode>0.00</c:formatCode>
                <c:ptCount val="12"/>
                <c:pt idx="0">
                  <c:v>1.256029777503296</c:v>
                </c:pt>
                <c:pt idx="1">
                  <c:v>3.439550028183203</c:v>
                </c:pt>
                <c:pt idx="2">
                  <c:v>2.744174235343062</c:v>
                </c:pt>
                <c:pt idx="3">
                  <c:v>4.0777807040646126</c:v>
                </c:pt>
                <c:pt idx="4">
                  <c:v>3.8327353090895553</c:v>
                </c:pt>
                <c:pt idx="5">
                  <c:v>5.3235053235053238</c:v>
                </c:pt>
                <c:pt idx="6">
                  <c:v>5.4824431985836508</c:v>
                </c:pt>
                <c:pt idx="7">
                  <c:v>3.3531247621222504</c:v>
                </c:pt>
                <c:pt idx="8">
                  <c:v>2.9965718062037894</c:v>
                </c:pt>
                <c:pt idx="9">
                  <c:v>5.4099396725078996</c:v>
                </c:pt>
                <c:pt idx="10">
                  <c:v>2.2331213785021391</c:v>
                </c:pt>
                <c:pt idx="11">
                  <c:v>0.54826480023330448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8C-414B-9F1C-B528BA8485A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0.55323113130454649</c:v>
                </c:pt>
                <c:pt idx="1">
                  <c:v>1.6885801703464816</c:v>
                </c:pt>
                <c:pt idx="2">
                  <c:v>3.0304169878845997</c:v>
                </c:pt>
                <c:pt idx="3">
                  <c:v>3.6878821131838873</c:v>
                </c:pt>
                <c:pt idx="4">
                  <c:v>3.8520206395239351</c:v>
                </c:pt>
                <c:pt idx="5">
                  <c:v>5.7148773958996477</c:v>
                </c:pt>
                <c:pt idx="6">
                  <c:v>5.2750581727180919</c:v>
                </c:pt>
                <c:pt idx="7">
                  <c:v>5.7164168281034753</c:v>
                </c:pt>
                <c:pt idx="8">
                  <c:v>3.3059512605195591</c:v>
                </c:pt>
                <c:pt idx="9">
                  <c:v>3.4374791695983498</c:v>
                </c:pt>
                <c:pt idx="10">
                  <c:v>2.4105663156837478</c:v>
                </c:pt>
                <c:pt idx="11">
                  <c:v>1.7369558421789424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D8C-414B-9F1C-B528BA848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60848073469195"/>
          <c:y val="0.1825782340587708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mnd'!$I$269:$I$280</c:f>
              <c:numCache>
                <c:formatCode>0.00</c:formatCode>
                <c:ptCount val="12"/>
                <c:pt idx="0">
                  <c:v>3.6195356445393991</c:v>
                </c:pt>
                <c:pt idx="1">
                  <c:v>5.7709605075375077</c:v>
                </c:pt>
                <c:pt idx="2">
                  <c:v>5.4256738868507668</c:v>
                </c:pt>
                <c:pt idx="3">
                  <c:v>5.5230006145202335</c:v>
                </c:pt>
                <c:pt idx="4">
                  <c:v>7.484200985808819</c:v>
                </c:pt>
                <c:pt idx="5">
                  <c:v>9.6468533554626248</c:v>
                </c:pt>
                <c:pt idx="6">
                  <c:v>9.3419887872528768</c:v>
                </c:pt>
                <c:pt idx="7">
                  <c:v>8.9518154829869854</c:v>
                </c:pt>
                <c:pt idx="8">
                  <c:v>6.8439965305026638</c:v>
                </c:pt>
                <c:pt idx="9">
                  <c:v>9.846595805802929</c:v>
                </c:pt>
                <c:pt idx="10">
                  <c:v>4.0570076855586548</c:v>
                </c:pt>
                <c:pt idx="11">
                  <c:v>1.2860892388451444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CF3-4E52-AE88-3873948423F5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2.2129245252181859</c:v>
                </c:pt>
                <c:pt idx="1">
                  <c:v>5.007855784338048</c:v>
                </c:pt>
                <c:pt idx="2">
                  <c:v>3.8978620987909673</c:v>
                </c:pt>
                <c:pt idx="3">
                  <c:v>7.8915190468725571</c:v>
                </c:pt>
                <c:pt idx="4">
                  <c:v>5.3359572144175349</c:v>
                </c:pt>
                <c:pt idx="5">
                  <c:v>8.522077941999866</c:v>
                </c:pt>
                <c:pt idx="6">
                  <c:v>5.1872502963515812</c:v>
                </c:pt>
                <c:pt idx="7">
                  <c:v>5.0440800174040978</c:v>
                </c:pt>
                <c:pt idx="8">
                  <c:v>5.6241376474565747</c:v>
                </c:pt>
                <c:pt idx="9">
                  <c:v>6.7120183085343514</c:v>
                </c:pt>
                <c:pt idx="10">
                  <c:v>5.9960047095323379</c:v>
                </c:pt>
                <c:pt idx="11">
                  <c:v>3.748454000570832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CF3-4E52-AE88-387394842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5791968179681"/>
          <c:y val="0.2339978629431883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mnd'!$I$284:$I$295</c:f>
              <c:numCache>
                <c:formatCode>0.00</c:formatCode>
                <c:ptCount val="12"/>
                <c:pt idx="0">
                  <c:v>7.9317654520872622</c:v>
                </c:pt>
                <c:pt idx="1">
                  <c:v>11.203722581341518</c:v>
                </c:pt>
                <c:pt idx="2">
                  <c:v>9.7507604696271422</c:v>
                </c:pt>
                <c:pt idx="3">
                  <c:v>12.441840049161621</c:v>
                </c:pt>
                <c:pt idx="4">
                  <c:v>14.548750356952189</c:v>
                </c:pt>
                <c:pt idx="5">
                  <c:v>9.6002082757049632</c:v>
                </c:pt>
                <c:pt idx="6">
                  <c:v>12.782531720271464</c:v>
                </c:pt>
                <c:pt idx="7">
                  <c:v>13.630712237700132</c:v>
                </c:pt>
                <c:pt idx="8">
                  <c:v>10.111794914157471</c:v>
                </c:pt>
                <c:pt idx="9">
                  <c:v>16.245906348750371</c:v>
                </c:pt>
                <c:pt idx="10">
                  <c:v>9.0146425548669562</c:v>
                </c:pt>
                <c:pt idx="11">
                  <c:v>11.583552055993001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7E-4345-A39A-8713F6BE5DBA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5.3933906449187692</c:v>
                </c:pt>
                <c:pt idx="1">
                  <c:v>7.3563218390804606</c:v>
                </c:pt>
                <c:pt idx="2">
                  <c:v>10.351678794602282</c:v>
                </c:pt>
                <c:pt idx="3">
                  <c:v>12.402414171500237</c:v>
                </c:pt>
                <c:pt idx="4">
                  <c:v>9.5580204135437477</c:v>
                </c:pt>
                <c:pt idx="5">
                  <c:v>13.473795626596312</c:v>
                </c:pt>
                <c:pt idx="6">
                  <c:v>16.808622733459188</c:v>
                </c:pt>
                <c:pt idx="7">
                  <c:v>16.846750717400997</c:v>
                </c:pt>
                <c:pt idx="8">
                  <c:v>15.15912974351008</c:v>
                </c:pt>
                <c:pt idx="9">
                  <c:v>13.811389508143289</c:v>
                </c:pt>
                <c:pt idx="10">
                  <c:v>16.480852179832709</c:v>
                </c:pt>
                <c:pt idx="11">
                  <c:v>12.577299971458476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7E-4345-A39A-8713F6BE5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114748782689054"/>
          <c:y val="0.1870495061356767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492010681763372"/>
          <c:w val="0.90058492173721938"/>
          <c:h val="0.69911701178197794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mnd'!$I$299:$I$309</c:f>
              <c:numCache>
                <c:formatCode>0.00</c:formatCode>
                <c:ptCount val="11"/>
                <c:pt idx="0">
                  <c:v>27.490777987347904</c:v>
                </c:pt>
                <c:pt idx="1">
                  <c:v>33.651943441708745</c:v>
                </c:pt>
                <c:pt idx="2">
                  <c:v>26.705856291501657</c:v>
                </c:pt>
                <c:pt idx="3">
                  <c:v>19.705249758581346</c:v>
                </c:pt>
                <c:pt idx="4">
                  <c:v>33.640415678581618</c:v>
                </c:pt>
                <c:pt idx="5">
                  <c:v>25.786593336262221</c:v>
                </c:pt>
                <c:pt idx="6">
                  <c:v>31.068161699616397</c:v>
                </c:pt>
                <c:pt idx="7">
                  <c:v>19.136789221283404</c:v>
                </c:pt>
                <c:pt idx="8">
                  <c:v>26.725455371525328</c:v>
                </c:pt>
                <c:pt idx="9">
                  <c:v>28.138465958058031</c:v>
                </c:pt>
                <c:pt idx="10">
                  <c:v>28.320307050314209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36-4BBA-8B65-0316D45FE20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27.099336449514603</c:v>
                </c:pt>
                <c:pt idx="1">
                  <c:v>35.640453154717626</c:v>
                </c:pt>
                <c:pt idx="2">
                  <c:v>23.773260879102967</c:v>
                </c:pt>
                <c:pt idx="3">
                  <c:v>21.30584731149083</c:v>
                </c:pt>
                <c:pt idx="4">
                  <c:v>21.461526872810815</c:v>
                </c:pt>
                <c:pt idx="5">
                  <c:v>20.340699038955659</c:v>
                </c:pt>
                <c:pt idx="6">
                  <c:v>17.497914562936291</c:v>
                </c:pt>
                <c:pt idx="7">
                  <c:v>23.730692330802153</c:v>
                </c:pt>
                <c:pt idx="8">
                  <c:v>25.593252862325127</c:v>
                </c:pt>
                <c:pt idx="9">
                  <c:v>24.672453506543501</c:v>
                </c:pt>
                <c:pt idx="10">
                  <c:v>29.104240253109491</c:v>
                </c:pt>
                <c:pt idx="11">
                  <c:v>28.288731532951875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236-4BBA-8B65-0316D45FE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00358482986469"/>
          <c:y val="0.49780291548063532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O+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mnd'!$I$313:$I$323</c:f>
              <c:numCache>
                <c:formatCode>0.00</c:formatCode>
                <c:ptCount val="11"/>
                <c:pt idx="0">
                  <c:v>35.907429353541097</c:v>
                </c:pt>
                <c:pt idx="1">
                  <c:v>34.099276831008716</c:v>
                </c:pt>
                <c:pt idx="2">
                  <c:v>37.583678673892237</c:v>
                </c:pt>
                <c:pt idx="3">
                  <c:v>35.659731366868598</c:v>
                </c:pt>
                <c:pt idx="4">
                  <c:v>23.098220826142555</c:v>
                </c:pt>
                <c:pt idx="5">
                  <c:v>28.242511023967975</c:v>
                </c:pt>
                <c:pt idx="6">
                  <c:v>27.961050457362056</c:v>
                </c:pt>
                <c:pt idx="7">
                  <c:v>34.595671259293091</c:v>
                </c:pt>
                <c:pt idx="8">
                  <c:v>35.181666735505914</c:v>
                </c:pt>
                <c:pt idx="9">
                  <c:v>22.735612371923743</c:v>
                </c:pt>
                <c:pt idx="10">
                  <c:v>35.874414437317256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18-4407-8C05-658E8A8A8B46}"/>
            </c:ext>
          </c:extLst>
        </c:ser>
        <c:ser>
          <c:idx val="0"/>
          <c:order val="1"/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40.296799921550658</c:v>
                </c:pt>
                <c:pt idx="1">
                  <c:v>32.529562556851062</c:v>
                </c:pt>
                <c:pt idx="2">
                  <c:v>37.69813662260497</c:v>
                </c:pt>
                <c:pt idx="3">
                  <c:v>34.388618905784611</c:v>
                </c:pt>
                <c:pt idx="4">
                  <c:v>27.476366238559759</c:v>
                </c:pt>
                <c:pt idx="5">
                  <c:v>18.520620652098877</c:v>
                </c:pt>
                <c:pt idx="6">
                  <c:v>27.286297580893002</c:v>
                </c:pt>
                <c:pt idx="7">
                  <c:v>19.352733375462311</c:v>
                </c:pt>
                <c:pt idx="8">
                  <c:v>19.928910169135317</c:v>
                </c:pt>
                <c:pt idx="9">
                  <c:v>22.146697872151336</c:v>
                </c:pt>
                <c:pt idx="10">
                  <c:v>23.462845472655125</c:v>
                </c:pt>
                <c:pt idx="11">
                  <c:v>25.949685363632657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718-4407-8C05-658E8A8A8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0857224693173"/>
          <c:y val="0.2116415025586590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R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mnd'!$I$342:$I$353</c:f>
              <c:numCache>
                <c:formatCode>0.00</c:formatCode>
                <c:ptCount val="12"/>
                <c:pt idx="0">
                  <c:v>17.279798367578564</c:v>
                </c:pt>
                <c:pt idx="1">
                  <c:v>10.835542016957888</c:v>
                </c:pt>
                <c:pt idx="2">
                  <c:v>17.131233014377333</c:v>
                </c:pt>
                <c:pt idx="3">
                  <c:v>21.467606004740595</c:v>
                </c:pt>
                <c:pt idx="4">
                  <c:v>17.118806103572016</c:v>
                </c:pt>
                <c:pt idx="5">
                  <c:v>19.933178211323906</c:v>
                </c:pt>
                <c:pt idx="6">
                  <c:v>12.26910593095308</c:v>
                </c:pt>
                <c:pt idx="7">
                  <c:v>19.140595265281263</c:v>
                </c:pt>
                <c:pt idx="8">
                  <c:v>16.654963997081211</c:v>
                </c:pt>
                <c:pt idx="9">
                  <c:v>15.977784161639388</c:v>
                </c:pt>
                <c:pt idx="10">
                  <c:v>18.903250008525745</c:v>
                </c:pt>
                <c:pt idx="11">
                  <c:v>10.417031204432778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F-4C9C-A3E4-BF78FFFFA18D}"/>
            </c:ext>
          </c:extLst>
        </c:ser>
        <c:ser>
          <c:idx val="0"/>
          <c:order val="1"/>
          <c:tx>
            <c:strRef>
              <c:f>'Klasse per mnd'!$B$123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23.750531167260483</c:v>
                </c:pt>
                <c:pt idx="1">
                  <c:v>16.82626312742909</c:v>
                </c:pt>
                <c:pt idx="2">
                  <c:v>19.579564898557809</c:v>
                </c:pt>
                <c:pt idx="3">
                  <c:v>13.992788838375922</c:v>
                </c:pt>
                <c:pt idx="4">
                  <c:v>15.020149900192081</c:v>
                </c:pt>
                <c:pt idx="5">
                  <c:v>14.983241166138724</c:v>
                </c:pt>
                <c:pt idx="6">
                  <c:v>11.004522105632876</c:v>
                </c:pt>
                <c:pt idx="7">
                  <c:v>9.2179552258906714</c:v>
                </c:pt>
                <c:pt idx="8">
                  <c:v>10.161825309076288</c:v>
                </c:pt>
                <c:pt idx="9">
                  <c:v>8.6643361304705184</c:v>
                </c:pt>
                <c:pt idx="10">
                  <c:v>5.5088694332379156</c:v>
                </c:pt>
                <c:pt idx="11">
                  <c:v>5.2421272952145372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F-4C9C-A3E4-BF78FFFF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76660517540679"/>
          <c:y val="0.3010669440967766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KLASSE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3263393625314E-2"/>
          <c:y val="0.14948287176641867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Måned!$V$23:$V$34</c:f>
              <c:numCache>
                <c:formatCode>0.00</c:formatCode>
                <c:ptCount val="12"/>
                <c:pt idx="0">
                  <c:v>5.9190207156308849</c:v>
                </c:pt>
                <c:pt idx="1">
                  <c:v>5.2102564102564086</c:v>
                </c:pt>
                <c:pt idx="2">
                  <c:v>5.3879907621247112</c:v>
                </c:pt>
                <c:pt idx="3">
                  <c:v>5.2872340425531918</c:v>
                </c:pt>
                <c:pt idx="4">
                  <c:v>5.0916030534351124</c:v>
                </c:pt>
                <c:pt idx="5">
                  <c:v>5.0488676996424315</c:v>
                </c:pt>
                <c:pt idx="6">
                  <c:v>4.8470588235294123</c:v>
                </c:pt>
                <c:pt idx="7">
                  <c:v>5.2415458937198061</c:v>
                </c:pt>
                <c:pt idx="8">
                  <c:v>5.3214285714285694</c:v>
                </c:pt>
                <c:pt idx="9">
                  <c:v>4.9908779931584952</c:v>
                </c:pt>
                <c:pt idx="10">
                  <c:v>5.6177658142664866</c:v>
                </c:pt>
                <c:pt idx="11">
                  <c:v>5.4135802469135808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9-4F4A-B831-AD51EC0345CD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2.7889089264378997E-2"/>
                  <c:y val="-9.3641588662731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CE-4153-B442-4B0642B260F3}"/>
                </c:ext>
              </c:extLst>
            </c:dLbl>
            <c:dLbl>
              <c:idx val="2"/>
              <c:layout>
                <c:manualLayout>
                  <c:x val="-4.0837594994269283E-2"/>
                  <c:y val="8.5128716966119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E-4153-B442-4B0642B260F3}"/>
                </c:ext>
              </c:extLst>
            </c:dLbl>
            <c:dLbl>
              <c:idx val="3"/>
              <c:layout>
                <c:manualLayout>
                  <c:x val="-3.78494782873715E-2"/>
                  <c:y val="7.8744063193660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CE-4153-B442-4B0642B260F3}"/>
                </c:ext>
              </c:extLst>
            </c:dLbl>
            <c:dLbl>
              <c:idx val="4"/>
              <c:layout>
                <c:manualLayout>
                  <c:x val="-3.3865322678174568E-2"/>
                  <c:y val="-0.1021544603593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5-454C-AC86-8B047DD223E2}"/>
                </c:ext>
              </c:extLst>
            </c:dLbl>
            <c:dLbl>
              <c:idx val="5"/>
              <c:layout>
                <c:manualLayout>
                  <c:x val="-3.9841556091970071E-2"/>
                  <c:y val="8.30004990419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7-4878-9122-32B254BD05DE}"/>
                </c:ext>
              </c:extLst>
            </c:dLbl>
            <c:dLbl>
              <c:idx val="6"/>
              <c:layout>
                <c:manualLayout>
                  <c:x val="-2.7889089264378997E-2"/>
                  <c:y val="-0.11705198582841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F-48D1-BDB7-15BBBD2FCA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Måned!$V$10:$V$21</c:f>
              <c:numCache>
                <c:formatCode>0.00</c:formatCode>
                <c:ptCount val="12"/>
                <c:pt idx="0">
                  <c:v>5.8431734317343151</c:v>
                </c:pt>
                <c:pt idx="1">
                  <c:v>5.4391143911439119</c:v>
                </c:pt>
                <c:pt idx="2">
                  <c:v>5.4283765347885433</c:v>
                </c:pt>
                <c:pt idx="3">
                  <c:v>5.1650326797385615</c:v>
                </c:pt>
                <c:pt idx="4">
                  <c:v>5.2519841269841283</c:v>
                </c:pt>
                <c:pt idx="5">
                  <c:v>5.0682196339434258</c:v>
                </c:pt>
                <c:pt idx="6">
                  <c:v>5.0260869565217394</c:v>
                </c:pt>
                <c:pt idx="7">
                  <c:v>5.0224489795918386</c:v>
                </c:pt>
                <c:pt idx="8">
                  <c:v>5.2270270270270256</c:v>
                </c:pt>
                <c:pt idx="9">
                  <c:v>5.2393700787401585</c:v>
                </c:pt>
                <c:pt idx="10">
                  <c:v>5.0730050933786091</c:v>
                </c:pt>
                <c:pt idx="11">
                  <c:v>5.2136498516320486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9-4F4A-B831-AD51EC03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6.2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73804678810397"/>
          <c:y val="0.24578772048421482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antall% slakt i klasse U</a:t>
            </a:r>
            <a:endParaRPr lang="en-US" sz="2800"/>
          </a:p>
        </c:rich>
      </c:tx>
      <c:layout>
        <c:manualLayout>
          <c:xMode val="edge"/>
          <c:yMode val="edge"/>
          <c:x val="0.18906392706402433"/>
          <c:y val="2.2265174599653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52324825217023E-2"/>
          <c:y val="0.1304488347407278"/>
          <c:w val="0.90058492173721938"/>
          <c:h val="0.7035882157624302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mnd'!$I$387:$I$398</c:f>
              <c:numCache>
                <c:formatCode>0.00</c:formatCode>
                <c:ptCount val="12"/>
                <c:pt idx="0">
                  <c:v>6.2233980404266305</c:v>
                </c:pt>
                <c:pt idx="1">
                  <c:v>0.83470251729968947</c:v>
                </c:pt>
                <c:pt idx="2">
                  <c:v>0.43710119243798717</c:v>
                </c:pt>
                <c:pt idx="3">
                  <c:v>0</c:v>
                </c:pt>
                <c:pt idx="4">
                  <c:v>0</c:v>
                </c:pt>
                <c:pt idx="5">
                  <c:v>0.62645426883837485</c:v>
                </c:pt>
                <c:pt idx="6">
                  <c:v>0</c:v>
                </c:pt>
                <c:pt idx="7">
                  <c:v>0.32478242115145511</c:v>
                </c:pt>
                <c:pt idx="8">
                  <c:v>0.40408629686230774</c:v>
                </c:pt>
                <c:pt idx="9">
                  <c:v>0.51977401129943501</c:v>
                </c:pt>
                <c:pt idx="10">
                  <c:v>1.460535167863886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4-430C-97E1-9E296871DD14}"/>
            </c:ext>
          </c:extLst>
        </c:ser>
        <c:ser>
          <c:idx val="0"/>
          <c:order val="1"/>
          <c:tx>
            <c:strRef>
              <c:f>'Klasse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ln w="9525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0.19367175497662856</c:v>
                </c:pt>
                <c:pt idx="1">
                  <c:v>0.57719341767964949</c:v>
                </c:pt>
                <c:pt idx="2">
                  <c:v>0.35537671812421262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0.84954120384598508</c:v>
                </c:pt>
                <c:pt idx="7">
                  <c:v>0</c:v>
                </c:pt>
                <c:pt idx="8">
                  <c:v>0.28691782636902757</c:v>
                </c:pt>
                <c:pt idx="9">
                  <c:v>6.7212762648219862E-2</c:v>
                </c:pt>
                <c:pt idx="10">
                  <c:v>9.541824999581501E-2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4-430C-97E1-9E296871D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9816218923218"/>
          <c:y val="0.2384691350200943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mnd'!$L$239:$L$250</c:f>
              <c:numCache>
                <c:formatCode>0.0</c:formatCode>
                <c:ptCount val="12"/>
                <c:pt idx="0">
                  <c:v>17.450000000000003</c:v>
                </c:pt>
                <c:pt idx="1">
                  <c:v>13.7</c:v>
                </c:pt>
                <c:pt idx="2">
                  <c:v>13.666666666666663</c:v>
                </c:pt>
                <c:pt idx="3">
                  <c:v>14.642857142857148</c:v>
                </c:pt>
                <c:pt idx="4">
                  <c:v>11.15</c:v>
                </c:pt>
                <c:pt idx="5">
                  <c:v>14.09090909090909</c:v>
                </c:pt>
                <c:pt idx="6">
                  <c:v>18.55</c:v>
                </c:pt>
                <c:pt idx="7">
                  <c:v>13.66</c:v>
                </c:pt>
                <c:pt idx="8">
                  <c:v>16.557142857142853</c:v>
                </c:pt>
                <c:pt idx="9">
                  <c:v>15.889189189189183</c:v>
                </c:pt>
                <c:pt idx="10">
                  <c:v>22.05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3E-4139-A3CD-EE77F921D22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mnd'!$L$13:$L$24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14.633333333333333</c:v>
                </c:pt>
                <c:pt idx="3">
                  <c:v>15.483333333333338</c:v>
                </c:pt>
                <c:pt idx="4">
                  <c:v>12.077777777777778</c:v>
                </c:pt>
                <c:pt idx="5">
                  <c:v>12.86</c:v>
                </c:pt>
                <c:pt idx="6">
                  <c:v>8.9</c:v>
                </c:pt>
                <c:pt idx="7">
                  <c:v>14.42</c:v>
                </c:pt>
                <c:pt idx="8">
                  <c:v>12.620000000000003</c:v>
                </c:pt>
                <c:pt idx="9">
                  <c:v>12.289473684210524</c:v>
                </c:pt>
                <c:pt idx="10">
                  <c:v>11.633333333333329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F3E-4139-A3CD-EE77F921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37682866855095E-2"/>
          <c:y val="0.1304488347407278"/>
          <c:w val="0.91659956369558127"/>
          <c:h val="0.70358821576243025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mnd'!$L$254:$L$265</c:f>
              <c:numCache>
                <c:formatCode>0.0</c:formatCode>
                <c:ptCount val="12"/>
                <c:pt idx="0">
                  <c:v>18.8125</c:v>
                </c:pt>
                <c:pt idx="1">
                  <c:v>16.870588235294118</c:v>
                </c:pt>
                <c:pt idx="2">
                  <c:v>15.871874999999996</c:v>
                </c:pt>
                <c:pt idx="3">
                  <c:v>14.292307692307689</c:v>
                </c:pt>
                <c:pt idx="4">
                  <c:v>14.7</c:v>
                </c:pt>
                <c:pt idx="5">
                  <c:v>15.579365079365077</c:v>
                </c:pt>
                <c:pt idx="6">
                  <c:v>15.483333333333338</c:v>
                </c:pt>
                <c:pt idx="7">
                  <c:v>13.910526315789472</c:v>
                </c:pt>
                <c:pt idx="8">
                  <c:v>14.509999999999996</c:v>
                </c:pt>
                <c:pt idx="9">
                  <c:v>17.016867469879514</c:v>
                </c:pt>
                <c:pt idx="10">
                  <c:v>17.150000000000006</c:v>
                </c:pt>
                <c:pt idx="11">
                  <c:v>18.8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E5-4B6D-9A98-BF7BCBFD4C6A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mnd'!$L$28:$L$39</c:f>
              <c:numCache>
                <c:formatCode>0.0</c:formatCode>
                <c:ptCount val="12"/>
                <c:pt idx="0">
                  <c:v>16.925000000000001</c:v>
                </c:pt>
                <c:pt idx="1">
                  <c:v>14.585714285714287</c:v>
                </c:pt>
                <c:pt idx="2">
                  <c:v>15.59677419354839</c:v>
                </c:pt>
                <c:pt idx="3">
                  <c:v>15.177419354838714</c:v>
                </c:pt>
                <c:pt idx="4">
                  <c:v>15.15185185185185</c:v>
                </c:pt>
                <c:pt idx="5">
                  <c:v>16.197826086956525</c:v>
                </c:pt>
                <c:pt idx="6">
                  <c:v>15.018750000000004</c:v>
                </c:pt>
                <c:pt idx="7">
                  <c:v>14.14871794871795</c:v>
                </c:pt>
                <c:pt idx="8">
                  <c:v>13.915384615384612</c:v>
                </c:pt>
                <c:pt idx="9">
                  <c:v>15.217213114754101</c:v>
                </c:pt>
                <c:pt idx="10">
                  <c:v>14.163934426229511</c:v>
                </c:pt>
                <c:pt idx="11">
                  <c:v>15.975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4E5-4B6D-9A98-BF7BCBFD4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7931120826779"/>
          <c:y val="0.43967637848085889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P+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mnd'!$L$269:$L$280</c:f>
              <c:numCache>
                <c:formatCode>0.0</c:formatCode>
                <c:ptCount val="12"/>
                <c:pt idx="0">
                  <c:v>18.070833333333329</c:v>
                </c:pt>
                <c:pt idx="1">
                  <c:v>17.822222222222219</c:v>
                </c:pt>
                <c:pt idx="2">
                  <c:v>15.449230769230772</c:v>
                </c:pt>
                <c:pt idx="3">
                  <c:v>14.379999999999997</c:v>
                </c:pt>
                <c:pt idx="4">
                  <c:v>16.291891891891893</c:v>
                </c:pt>
                <c:pt idx="5">
                  <c:v>16.779245283018874</c:v>
                </c:pt>
                <c:pt idx="6">
                  <c:v>15.829999999999997</c:v>
                </c:pt>
                <c:pt idx="7">
                  <c:v>14.7</c:v>
                </c:pt>
                <c:pt idx="8">
                  <c:v>16.298360655737703</c:v>
                </c:pt>
                <c:pt idx="9">
                  <c:v>17.31111111111111</c:v>
                </c:pt>
                <c:pt idx="10">
                  <c:v>18.175000000000001</c:v>
                </c:pt>
                <c:pt idx="11">
                  <c:v>14.7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9B8-40E5-B757-697B75A66EAB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mnd'!$L$43:$L$54</c:f>
              <c:numCache>
                <c:formatCode>0.0</c:formatCode>
                <c:ptCount val="12"/>
                <c:pt idx="0">
                  <c:v>18.053333333333335</c:v>
                </c:pt>
                <c:pt idx="1">
                  <c:v>18.925000000000001</c:v>
                </c:pt>
                <c:pt idx="2">
                  <c:v>17.768571428571423</c:v>
                </c:pt>
                <c:pt idx="3">
                  <c:v>16.780000000000005</c:v>
                </c:pt>
                <c:pt idx="4">
                  <c:v>16.191428571428577</c:v>
                </c:pt>
                <c:pt idx="5">
                  <c:v>16.834848484848482</c:v>
                </c:pt>
                <c:pt idx="6">
                  <c:v>13.9</c:v>
                </c:pt>
                <c:pt idx="7">
                  <c:v>14.754545454545456</c:v>
                </c:pt>
                <c:pt idx="8">
                  <c:v>15.012195121951216</c:v>
                </c:pt>
                <c:pt idx="9">
                  <c:v>16.705069124423957</c:v>
                </c:pt>
                <c:pt idx="10">
                  <c:v>14.924305555555549</c:v>
                </c:pt>
                <c:pt idx="11">
                  <c:v>17.237500000000004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9B8-40E5-B757-697B75A6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1824966628655"/>
          <c:y val="0.44191201451931184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O-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mnd'!$L$284:$L$295</c:f>
              <c:numCache>
                <c:formatCode>0.0</c:formatCode>
                <c:ptCount val="12"/>
                <c:pt idx="0">
                  <c:v>21.6</c:v>
                </c:pt>
                <c:pt idx="1">
                  <c:v>18.317647058823528</c:v>
                </c:pt>
                <c:pt idx="2">
                  <c:v>17.86831683168317</c:v>
                </c:pt>
                <c:pt idx="3">
                  <c:v>16.431884057971015</c:v>
                </c:pt>
                <c:pt idx="4">
                  <c:v>18.027692307692305</c:v>
                </c:pt>
                <c:pt idx="5">
                  <c:v>17.524752475247524</c:v>
                </c:pt>
                <c:pt idx="6">
                  <c:v>17.327999999999999</c:v>
                </c:pt>
                <c:pt idx="7">
                  <c:v>16.787499999999994</c:v>
                </c:pt>
                <c:pt idx="8">
                  <c:v>18.361249999999998</c:v>
                </c:pt>
                <c:pt idx="9">
                  <c:v>18.4008676789588</c:v>
                </c:pt>
                <c:pt idx="10">
                  <c:v>19.256291390728482</c:v>
                </c:pt>
                <c:pt idx="11">
                  <c:v>19.860000000000003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93-4889-97A5-66DF737BE515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mnd'!$L$58:$L$69</c:f>
              <c:numCache>
                <c:formatCode>0.0</c:formatCode>
                <c:ptCount val="12"/>
                <c:pt idx="0">
                  <c:v>18.857142857142861</c:v>
                </c:pt>
                <c:pt idx="1">
                  <c:v>18.533333333333335</c:v>
                </c:pt>
                <c:pt idx="2">
                  <c:v>18.351111111111113</c:v>
                </c:pt>
                <c:pt idx="3">
                  <c:v>17.198913043478257</c:v>
                </c:pt>
                <c:pt idx="4">
                  <c:v>18.126785714285727</c:v>
                </c:pt>
                <c:pt idx="5">
                  <c:v>17.925510204081629</c:v>
                </c:pt>
                <c:pt idx="6">
                  <c:v>15.626530612244901</c:v>
                </c:pt>
                <c:pt idx="7">
                  <c:v>15.943137254901956</c:v>
                </c:pt>
                <c:pt idx="8">
                  <c:v>15.8</c:v>
                </c:pt>
                <c:pt idx="9">
                  <c:v>17.675829383886253</c:v>
                </c:pt>
                <c:pt idx="10">
                  <c:v>16.829344729344722</c:v>
                </c:pt>
                <c:pt idx="11">
                  <c:v>17.79615384615385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C93-4889-97A5-66DF737BE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09515651656"/>
          <c:y val="0.28765312786605901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mnd'!$L$299:$L$309</c:f>
              <c:numCache>
                <c:formatCode>0.0</c:formatCode>
                <c:ptCount val="11"/>
                <c:pt idx="0">
                  <c:v>21.671052631578963</c:v>
                </c:pt>
                <c:pt idx="1">
                  <c:v>21.257575757575765</c:v>
                </c:pt>
                <c:pt idx="2">
                  <c:v>19.930645161290322</c:v>
                </c:pt>
                <c:pt idx="3">
                  <c:v>17.101904761904773</c:v>
                </c:pt>
                <c:pt idx="4">
                  <c:v>20.526515151515152</c:v>
                </c:pt>
                <c:pt idx="5">
                  <c:v>21.415765765765777</c:v>
                </c:pt>
                <c:pt idx="6">
                  <c:v>18.801785714285721</c:v>
                </c:pt>
                <c:pt idx="7">
                  <c:v>18.395121951219512</c:v>
                </c:pt>
                <c:pt idx="8">
                  <c:v>18.846116504854368</c:v>
                </c:pt>
                <c:pt idx="9">
                  <c:v>19.668674698795193</c:v>
                </c:pt>
                <c:pt idx="10">
                  <c:v>20.573873873873861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8E-447F-BA92-3749F47DEE64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mnd'!$L$73:$L$84</c:f>
              <c:numCache>
                <c:formatCode>0.0</c:formatCode>
                <c:ptCount val="12"/>
                <c:pt idx="0">
                  <c:v>20.856603773584904</c:v>
                </c:pt>
                <c:pt idx="1">
                  <c:v>21.336633663366342</c:v>
                </c:pt>
                <c:pt idx="2">
                  <c:v>20.840659340659329</c:v>
                </c:pt>
                <c:pt idx="3">
                  <c:v>19.697101449275365</c:v>
                </c:pt>
                <c:pt idx="4">
                  <c:v>18.837190082644625</c:v>
                </c:pt>
                <c:pt idx="5">
                  <c:v>20.718749999999996</c:v>
                </c:pt>
                <c:pt idx="6">
                  <c:v>20.438461538461535</c:v>
                </c:pt>
                <c:pt idx="7">
                  <c:v>17.620769230769223</c:v>
                </c:pt>
                <c:pt idx="8">
                  <c:v>17.95448717948717</c:v>
                </c:pt>
                <c:pt idx="9">
                  <c:v>19.888059701492526</c:v>
                </c:pt>
                <c:pt idx="10">
                  <c:v>19.682264150943404</c:v>
                </c:pt>
                <c:pt idx="11">
                  <c:v>20.013461538461534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058E-447F-BA92-3749F47D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121840981270615"/>
          <c:y val="0.19599205028948846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O+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mnd'!$L$313:$L$323</c:f>
              <c:numCache>
                <c:formatCode>0.0</c:formatCode>
                <c:ptCount val="11"/>
                <c:pt idx="0">
                  <c:v>22.76455026455028</c:v>
                </c:pt>
                <c:pt idx="1">
                  <c:v>22.746399999999998</c:v>
                </c:pt>
                <c:pt idx="2">
                  <c:v>23.660204081632649</c:v>
                </c:pt>
                <c:pt idx="3">
                  <c:v>21.378947368421048</c:v>
                </c:pt>
                <c:pt idx="4">
                  <c:v>22.967901234567904</c:v>
                </c:pt>
                <c:pt idx="5">
                  <c:v>24.219069767441873</c:v>
                </c:pt>
                <c:pt idx="6">
                  <c:v>23.112195121951221</c:v>
                </c:pt>
                <c:pt idx="7">
                  <c:v>21.471653543307095</c:v>
                </c:pt>
                <c:pt idx="8">
                  <c:v>21.206224066390064</c:v>
                </c:pt>
                <c:pt idx="9">
                  <c:v>21.161140819964327</c:v>
                </c:pt>
                <c:pt idx="10">
                  <c:v>22.425193798449587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F8-4B28-9A29-C43C58F16B81}"/>
            </c:ext>
          </c:extLst>
        </c:ser>
        <c:ser>
          <c:idx val="0"/>
          <c:order val="1"/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mnd'!$L$88:$L$99</c:f>
              <c:numCache>
                <c:formatCode>0.0</c:formatCode>
                <c:ptCount val="12"/>
                <c:pt idx="0">
                  <c:v>23.260377358490555</c:v>
                </c:pt>
                <c:pt idx="1">
                  <c:v>23.415476190476181</c:v>
                </c:pt>
                <c:pt idx="2">
                  <c:v>22.194464944649447</c:v>
                </c:pt>
                <c:pt idx="3">
                  <c:v>22.970157068062839</c:v>
                </c:pt>
                <c:pt idx="4">
                  <c:v>22.27557251908398</c:v>
                </c:pt>
                <c:pt idx="5">
                  <c:v>22.99714285714284</c:v>
                </c:pt>
                <c:pt idx="6">
                  <c:v>22.196428571428577</c:v>
                </c:pt>
                <c:pt idx="7">
                  <c:v>21.977647058823536</c:v>
                </c:pt>
                <c:pt idx="8">
                  <c:v>21.174757281553394</c:v>
                </c:pt>
                <c:pt idx="9">
                  <c:v>22.567735849056621</c:v>
                </c:pt>
                <c:pt idx="10">
                  <c:v>22.188918205804743</c:v>
                </c:pt>
                <c:pt idx="11">
                  <c:v>23.003614457831311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8F8-4B28-9A29-C43C58F16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Voksen geit, middel VEKT for slakt i R</a:t>
            </a:r>
            <a:endParaRPr lang="en-US" sz="2800"/>
          </a:p>
        </c:rich>
      </c:tx>
      <c:layout>
        <c:manualLayout>
          <c:xMode val="edge"/>
          <c:yMode val="edge"/>
          <c:x val="0.18906394894432593"/>
          <c:y val="2.226520889939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0615834139464E-2"/>
          <c:y val="0.12597756266382193"/>
          <c:w val="0.90401663072829697"/>
          <c:h val="0.7102951919742426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val>
            <c:numRef>
              <c:f>'Klasse per mnd'!$L$342:$L$353</c:f>
              <c:numCache>
                <c:formatCode>0.0</c:formatCode>
                <c:ptCount val="12"/>
                <c:pt idx="0">
                  <c:v>24.945783132530121</c:v>
                </c:pt>
                <c:pt idx="1">
                  <c:v>25.814285714285703</c:v>
                </c:pt>
                <c:pt idx="2">
                  <c:v>26.644537815126061</c:v>
                </c:pt>
                <c:pt idx="3">
                  <c:v>25.74078947368422</c:v>
                </c:pt>
                <c:pt idx="4">
                  <c:v>25.069090909090921</c:v>
                </c:pt>
                <c:pt idx="5">
                  <c:v>31.144915254237279</c:v>
                </c:pt>
                <c:pt idx="6">
                  <c:v>29.7</c:v>
                </c:pt>
                <c:pt idx="7">
                  <c:v>22.186764705882354</c:v>
                </c:pt>
                <c:pt idx="8">
                  <c:v>24.438383838383832</c:v>
                </c:pt>
                <c:pt idx="9">
                  <c:v>23.70113636363639</c:v>
                </c:pt>
                <c:pt idx="10">
                  <c:v>25.3</c:v>
                </c:pt>
                <c:pt idx="11">
                  <c:v>25.514285714285705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4-44FE-81FC-1D3686510F9C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diamond"/>
            <c:size val="10"/>
            <c:spPr>
              <a:solidFill>
                <a:schemeClr val="accent3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mnd'!$L$118:$L$129</c:f>
              <c:numCache>
                <c:formatCode>0.0</c:formatCode>
                <c:ptCount val="12"/>
                <c:pt idx="0">
                  <c:v>25.95</c:v>
                </c:pt>
                <c:pt idx="1">
                  <c:v>27.497297297297287</c:v>
                </c:pt>
                <c:pt idx="2">
                  <c:v>28.143243243243248</c:v>
                </c:pt>
                <c:pt idx="3">
                  <c:v>27.464615384615367</c:v>
                </c:pt>
                <c:pt idx="4">
                  <c:v>29.00363636363636</c:v>
                </c:pt>
                <c:pt idx="5">
                  <c:v>30.053846153846155</c:v>
                </c:pt>
                <c:pt idx="6">
                  <c:v>27.85</c:v>
                </c:pt>
                <c:pt idx="7">
                  <c:v>29.66</c:v>
                </c:pt>
                <c:pt idx="8">
                  <c:v>28.515384615384608</c:v>
                </c:pt>
                <c:pt idx="9">
                  <c:v>29.246249999999993</c:v>
                </c:pt>
                <c:pt idx="10">
                  <c:v>29.916666666666675</c:v>
                </c:pt>
                <c:pt idx="11">
                  <c:v>29.669230769230762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4-44FE-81FC-1D3686510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767524206378705"/>
          <c:y val="0.16017390875166795"/>
          <c:w val="0.13657048874381436"/>
          <c:h val="0.1250956306518023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Klasse_Slakteri!$I$13:$I$36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18</c:v>
                </c:pt>
                <c:pt idx="7">
                  <c:v>29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8-4771-8134-C3BA253C2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9692564653194571E-2"/>
          <c:h val="9.8503539877322757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6508131923252E-2"/>
          <c:y val="0.14416725009184611"/>
          <c:w val="0.88614064935694115"/>
          <c:h val="0.66500517465804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Klasse_Slakteri!$I$202:$I$225</c:f>
              <c:numCache>
                <c:formatCode>#,##0</c:formatCode>
                <c:ptCount val="24"/>
                <c:pt idx="0">
                  <c:v>0</c:v>
                </c:pt>
                <c:pt idx="1">
                  <c:v>26</c:v>
                </c:pt>
                <c:pt idx="2">
                  <c:v>70</c:v>
                </c:pt>
                <c:pt idx="3">
                  <c:v>8</c:v>
                </c:pt>
                <c:pt idx="4">
                  <c:v>22</c:v>
                </c:pt>
                <c:pt idx="5">
                  <c:v>3</c:v>
                </c:pt>
                <c:pt idx="6">
                  <c:v>125</c:v>
                </c:pt>
                <c:pt idx="7">
                  <c:v>74</c:v>
                </c:pt>
                <c:pt idx="8">
                  <c:v>1</c:v>
                </c:pt>
                <c:pt idx="9">
                  <c:v>5</c:v>
                </c:pt>
                <c:pt idx="10">
                  <c:v>153</c:v>
                </c:pt>
                <c:pt idx="11">
                  <c:v>9</c:v>
                </c:pt>
                <c:pt idx="12">
                  <c:v>0</c:v>
                </c:pt>
                <c:pt idx="13">
                  <c:v>37</c:v>
                </c:pt>
                <c:pt idx="14">
                  <c:v>19</c:v>
                </c:pt>
                <c:pt idx="15">
                  <c:v>21</c:v>
                </c:pt>
                <c:pt idx="16">
                  <c:v>24</c:v>
                </c:pt>
                <c:pt idx="17">
                  <c:v>0</c:v>
                </c:pt>
                <c:pt idx="18">
                  <c:v>61</c:v>
                </c:pt>
                <c:pt idx="19">
                  <c:v>39</c:v>
                </c:pt>
                <c:pt idx="20">
                  <c:v>53</c:v>
                </c:pt>
                <c:pt idx="21">
                  <c:v>21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8-45C2-8CA6-0D25842E3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9352"/>
        <c:axId val="954869744"/>
      </c:barChart>
      <c:catAx>
        <c:axId val="9548693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93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05833469473912E-2"/>
          <c:y val="0.15935191838335394"/>
          <c:w val="0.87533357086418229"/>
          <c:h val="0.72412287996740932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19.846066134549606</c:v>
                </c:pt>
                <c:pt idx="10">
                  <c:v>21.706123822341858</c:v>
                </c:pt>
                <c:pt idx="11">
                  <c:v>21.166666666666661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4-4D1B-8840-79908DBC124C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Pt>
            <c:idx val="2"/>
            <c:marker>
              <c:symbol val="circle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4-9DA4-4D1B-8840-79908DBC124C}"/>
              </c:ext>
            </c:extLst>
          </c:dPt>
          <c:dLbls>
            <c:dLbl>
              <c:idx val="0"/>
              <c:layout>
                <c:manualLayout>
                  <c:x val="-1.9897073861862399E-2"/>
                  <c:y val="-7.7656670889771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0-47E0-8183-EA9129E29E71}"/>
                </c:ext>
              </c:extLst>
            </c:dLbl>
            <c:dLbl>
              <c:idx val="1"/>
              <c:layout>
                <c:manualLayout>
                  <c:x val="-6.6323579539541624E-3"/>
                  <c:y val="-9.707083861221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0-47E0-8183-EA9129E29E71}"/>
                </c:ext>
              </c:extLst>
            </c:dLbl>
            <c:dLbl>
              <c:idx val="2"/>
              <c:layout>
                <c:manualLayout>
                  <c:x val="-5.6848782462463948E-3"/>
                  <c:y val="-0.1402134335509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4-4D1B-8840-79908DBC124C}"/>
                </c:ext>
              </c:extLst>
            </c:dLbl>
            <c:dLbl>
              <c:idx val="3"/>
              <c:layout>
                <c:manualLayout>
                  <c:x val="-2.2739512984985579E-2"/>
                  <c:y val="-7.1185281648957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0-47E0-8183-EA9129E29E71}"/>
                </c:ext>
              </c:extLst>
            </c:dLbl>
            <c:dLbl>
              <c:idx val="4"/>
              <c:layout>
                <c:manualLayout>
                  <c:x val="-2.2739512984985649E-2"/>
                  <c:y val="0.1143278765877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0-47E0-8183-EA9129E29E71}"/>
                </c:ext>
              </c:extLst>
            </c:dLbl>
            <c:dLbl>
              <c:idx val="5"/>
              <c:layout>
                <c:manualLayout>
                  <c:x val="-1.7054634738739183E-2"/>
                  <c:y val="-9.922796835915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0-47E0-8183-EA9129E29E71}"/>
                </c:ext>
              </c:extLst>
            </c:dLbl>
            <c:dLbl>
              <c:idx val="6"/>
              <c:layout>
                <c:manualLayout>
                  <c:x val="-9.4747970770773246E-4"/>
                  <c:y val="-9.275657911833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80-47E0-8183-EA9129E29E71}"/>
                </c:ext>
              </c:extLst>
            </c:dLbl>
            <c:dLbl>
              <c:idx val="7"/>
              <c:layout>
                <c:manualLayout>
                  <c:x val="-1.894959415415472E-2"/>
                  <c:y val="-0.1855131582366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7E0-8183-EA9129E29E71}"/>
                </c:ext>
              </c:extLst>
            </c:dLbl>
            <c:dLbl>
              <c:idx val="8"/>
              <c:layout>
                <c:manualLayout>
                  <c:x val="-3.505674918518624E-2"/>
                  <c:y val="-0.105699357599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9-4ECF-B4D3-8183794BED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Måned!$L$10:$L$21</c:f>
              <c:numCache>
                <c:formatCode>0.0</c:formatCode>
                <c:ptCount val="12"/>
                <c:pt idx="0">
                  <c:v>22.577859778597777</c:v>
                </c:pt>
                <c:pt idx="1">
                  <c:v>22.311808118081181</c:v>
                </c:pt>
                <c:pt idx="2">
                  <c:v>21.766575716234648</c:v>
                </c:pt>
                <c:pt idx="3">
                  <c:v>20.846405228758154</c:v>
                </c:pt>
                <c:pt idx="4">
                  <c:v>21.072222222222223</c:v>
                </c:pt>
                <c:pt idx="5">
                  <c:v>21.693677204658911</c:v>
                </c:pt>
                <c:pt idx="6">
                  <c:v>19.806086956521725</c:v>
                </c:pt>
                <c:pt idx="7">
                  <c:v>19.699795918367354</c:v>
                </c:pt>
                <c:pt idx="8">
                  <c:v>19.71873873873875</c:v>
                </c:pt>
                <c:pt idx="9">
                  <c:v>21.26283464566928</c:v>
                </c:pt>
                <c:pt idx="10">
                  <c:v>20.284210526315775</c:v>
                </c:pt>
                <c:pt idx="11">
                  <c:v>21.832937685459939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A4-4D1B-8840-79908DBC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ax val="24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71375847220318"/>
          <c:y val="0.18745117795420194"/>
          <c:w val="0.10401148733350189"/>
          <c:h val="0.1418908991715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176775579293"/>
          <c:y val="0.14185843661738312"/>
          <c:w val="0.87610686164229468"/>
          <c:h val="0.67379576264307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Klasse_Slakteri!$I$229:$I$252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11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19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24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7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6-4BDF-8DA3-BF55C31FD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4056"/>
        <c:axId val="954874448"/>
      </c:barChart>
      <c:catAx>
        <c:axId val="95487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40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24373803260517E-2"/>
          <c:y val="0.14922939008096328"/>
          <c:w val="0.88661277759634605"/>
          <c:h val="0.66313626780259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Klasse_Slakteri!$I$256:$I$279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0-406D-95C5-1DF82B641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1640"/>
        <c:axId val="493622032"/>
      </c:barChart>
      <c:catAx>
        <c:axId val="493621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1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7420450363265"/>
          <c:y val="0.1415527764911739"/>
          <c:w val="0.88233227555595095"/>
          <c:h val="0.654478577501755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Klasse_Slakteri!$I$283:$I$306</c:f>
              <c:numCache>
                <c:formatCode>#,##0</c:formatCode>
                <c:ptCount val="2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9-492D-8482-3EDA6893B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936"/>
        <c:axId val="493617328"/>
      </c:barChart>
      <c:catAx>
        <c:axId val="493616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2280011365515"/>
          <c:y val="0.13389593227138033"/>
          <c:w val="0.88120466931137431"/>
          <c:h val="0.65704900119702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Klasse_Slakteri!$I$310:$I$333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D-412A-977E-740A61398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2232"/>
        <c:axId val="493612624"/>
      </c:barChart>
      <c:catAx>
        <c:axId val="493612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2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91626881396836E-2"/>
          <c:y val="0.12798393728507157"/>
          <c:w val="0.89119914123306709"/>
          <c:h val="0.677738933346162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Klasse_Slakteri!$I$337:$I$360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2-4D0A-96E0-24D15529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4536"/>
        <c:axId val="375334928"/>
      </c:barChart>
      <c:catAx>
        <c:axId val="375334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4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87170077609283E-2"/>
          <c:y val="0.14135667405746322"/>
          <c:w val="0.89684998132199711"/>
          <c:h val="0.66803430065193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Klasse_Slakteri!$I$364:$I$387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7-49AB-8B32-3161BC8F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9832"/>
        <c:axId val="375330224"/>
      </c:barChart>
      <c:catAx>
        <c:axId val="375329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40392543438719E-2"/>
          <c:y val="0.14678153466110855"/>
          <c:w val="0.89414441571239345"/>
          <c:h val="0.6420657021530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Klasse_Slakteri!$I$391:$I$414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B-4CF4-873D-245B30D0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4736"/>
        <c:axId val="375325128"/>
      </c:barChart>
      <c:catAx>
        <c:axId val="375324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5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473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Klasse_Slakteri!$J$202:$J$225</c:f>
              <c:numCache>
                <c:formatCode>0.0</c:formatCode>
                <c:ptCount val="24"/>
                <c:pt idx="0">
                  <c:v>0</c:v>
                </c:pt>
                <c:pt idx="1">
                  <c:v>25.06266766348563</c:v>
                </c:pt>
                <c:pt idx="2">
                  <c:v>7.205260615411115</c:v>
                </c:pt>
                <c:pt idx="3">
                  <c:v>7.4645370674251552</c:v>
                </c:pt>
                <c:pt idx="4">
                  <c:v>11.921099161354162</c:v>
                </c:pt>
                <c:pt idx="5">
                  <c:v>4.5406333653214839</c:v>
                </c:pt>
                <c:pt idx="6">
                  <c:v>8.8100305889944615</c:v>
                </c:pt>
                <c:pt idx="7">
                  <c:v>9.7303745475741881</c:v>
                </c:pt>
                <c:pt idx="8">
                  <c:v>100</c:v>
                </c:pt>
                <c:pt idx="9">
                  <c:v>45.184338382394969</c:v>
                </c:pt>
                <c:pt idx="10">
                  <c:v>12.76917138013796</c:v>
                </c:pt>
                <c:pt idx="11">
                  <c:v>6.3018417914403058</c:v>
                </c:pt>
                <c:pt idx="12">
                  <c:v>0</c:v>
                </c:pt>
                <c:pt idx="13">
                  <c:v>8.9964154639792628</c:v>
                </c:pt>
                <c:pt idx="14">
                  <c:v>16.876924899312961</c:v>
                </c:pt>
                <c:pt idx="15">
                  <c:v>14.520703346568348</c:v>
                </c:pt>
                <c:pt idx="16">
                  <c:v>11.001987222651051</c:v>
                </c:pt>
                <c:pt idx="17">
                  <c:v>0</c:v>
                </c:pt>
                <c:pt idx="18">
                  <c:v>19.919246298788696</c:v>
                </c:pt>
                <c:pt idx="19">
                  <c:v>25.003440524794719</c:v>
                </c:pt>
                <c:pt idx="20">
                  <c:v>23.863829000292807</c:v>
                </c:pt>
                <c:pt idx="21">
                  <c:v>8.530192754839506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Klasse_Slakteri!$J$229:$J$252</c:f>
              <c:numCache>
                <c:formatCode>0.0</c:formatCode>
                <c:ptCount val="24"/>
                <c:pt idx="0">
                  <c:v>0</c:v>
                </c:pt>
                <c:pt idx="1">
                  <c:v>2.41435419323629</c:v>
                </c:pt>
                <c:pt idx="2">
                  <c:v>1.1627427997947888</c:v>
                </c:pt>
                <c:pt idx="3">
                  <c:v>1.9545636874156724</c:v>
                </c:pt>
                <c:pt idx="4">
                  <c:v>3.2118351257968758</c:v>
                </c:pt>
                <c:pt idx="5">
                  <c:v>3.1112682458710039</c:v>
                </c:pt>
                <c:pt idx="6">
                  <c:v>1.6502549916586837</c:v>
                </c:pt>
                <c:pt idx="7">
                  <c:v>1.8860677701112027</c:v>
                </c:pt>
                <c:pt idx="8">
                  <c:v>0</c:v>
                </c:pt>
                <c:pt idx="9">
                  <c:v>0</c:v>
                </c:pt>
                <c:pt idx="10">
                  <c:v>2.1094532373295727</c:v>
                </c:pt>
                <c:pt idx="11">
                  <c:v>0</c:v>
                </c:pt>
                <c:pt idx="12">
                  <c:v>0</c:v>
                </c:pt>
                <c:pt idx="13">
                  <c:v>0.46795732776689392</c:v>
                </c:pt>
                <c:pt idx="14">
                  <c:v>1.8094053541814727</c:v>
                </c:pt>
                <c:pt idx="15">
                  <c:v>4.9198435680807213</c:v>
                </c:pt>
                <c:pt idx="16">
                  <c:v>1.4567491665161196</c:v>
                </c:pt>
                <c:pt idx="17">
                  <c:v>0</c:v>
                </c:pt>
                <c:pt idx="18">
                  <c:v>2.7130410143798249</c:v>
                </c:pt>
                <c:pt idx="19">
                  <c:v>0.53213450158264131</c:v>
                </c:pt>
                <c:pt idx="20">
                  <c:v>2.7678034797885633</c:v>
                </c:pt>
                <c:pt idx="21">
                  <c:v>3.43133882751125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Klasse_Slakteri!$J$256:$J$279</c:f>
              <c:numCache>
                <c:formatCode>0.0</c:formatCode>
                <c:ptCount val="24"/>
                <c:pt idx="0">
                  <c:v>0</c:v>
                </c:pt>
                <c:pt idx="1">
                  <c:v>4.265798847794537</c:v>
                </c:pt>
                <c:pt idx="2">
                  <c:v>0.11458914548702256</c:v>
                </c:pt>
                <c:pt idx="3">
                  <c:v>0</c:v>
                </c:pt>
                <c:pt idx="4">
                  <c:v>0.6212792187778805</c:v>
                </c:pt>
                <c:pt idx="5">
                  <c:v>1.5455326026567002</c:v>
                </c:pt>
                <c:pt idx="6">
                  <c:v>0.36216569080354249</c:v>
                </c:pt>
                <c:pt idx="7">
                  <c:v>0.46586868015923583</c:v>
                </c:pt>
                <c:pt idx="8">
                  <c:v>0</c:v>
                </c:pt>
                <c:pt idx="9">
                  <c:v>0</c:v>
                </c:pt>
                <c:pt idx="10">
                  <c:v>0.85513838304157375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0.6635024388641626</c:v>
                </c:pt>
                <c:pt idx="17">
                  <c:v>0</c:v>
                </c:pt>
                <c:pt idx="18">
                  <c:v>0.45689594106396553</c:v>
                </c:pt>
                <c:pt idx="19">
                  <c:v>0</c:v>
                </c:pt>
                <c:pt idx="20">
                  <c:v>0</c:v>
                </c:pt>
                <c:pt idx="21">
                  <c:v>0.9176836399157986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51133668532402E-2"/>
          <c:y val="0.16258801234337131"/>
          <c:w val="0.86508814786705879"/>
          <c:h val="0.7208869361678026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6">
                  <a:lumMod val="40000"/>
                  <a:lumOff val="60000"/>
                </a:schemeClr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Måned!$L$23:$L$34</c:f>
              <c:numCache>
                <c:formatCode>0.0</c:formatCode>
                <c:ptCount val="12"/>
                <c:pt idx="0">
                  <c:v>22.565348399246687</c:v>
                </c:pt>
                <c:pt idx="1">
                  <c:v>21.380256410256425</c:v>
                </c:pt>
                <c:pt idx="2">
                  <c:v>21.372170900692819</c:v>
                </c:pt>
                <c:pt idx="3">
                  <c:v>19.388936170212745</c:v>
                </c:pt>
                <c:pt idx="4">
                  <c:v>20.494402035623413</c:v>
                </c:pt>
                <c:pt idx="5">
                  <c:v>21.975089392133484</c:v>
                </c:pt>
                <c:pt idx="6">
                  <c:v>19.935294117647047</c:v>
                </c:pt>
                <c:pt idx="7">
                  <c:v>19.039130434782635</c:v>
                </c:pt>
                <c:pt idx="8">
                  <c:v>19.954120879120872</c:v>
                </c:pt>
                <c:pt idx="9">
                  <c:v>19.846066134549606</c:v>
                </c:pt>
                <c:pt idx="10">
                  <c:v>21.706123822341858</c:v>
                </c:pt>
                <c:pt idx="11">
                  <c:v>21.166666666666661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B52-8B6A-1F871A355D89}"/>
            </c:ext>
          </c:extLst>
        </c:ser>
        <c:ser>
          <c:idx val="4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024096385542169E-3"/>
                  <c:y val="-3.2292059899482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25-4E65-B405-01F892D1C4C4}"/>
                </c:ext>
              </c:extLst>
            </c:dLbl>
            <c:dLbl>
              <c:idx val="1"/>
              <c:layout>
                <c:manualLayout>
                  <c:x val="-4.0160642570281121E-3"/>
                  <c:y val="-4.7361687852574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25-4E65-B405-01F892D1C4C4}"/>
                </c:ext>
              </c:extLst>
            </c:dLbl>
            <c:dLbl>
              <c:idx val="2"/>
              <c:layout>
                <c:manualLayout>
                  <c:x val="-1.405622489959843E-2"/>
                  <c:y val="-7.7606461909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8-4E56-A757-5EE6069706C3}"/>
                </c:ext>
              </c:extLst>
            </c:dLbl>
            <c:dLbl>
              <c:idx val="3"/>
              <c:layout>
                <c:manualLayout>
                  <c:x val="-1.0040160642571017E-3"/>
                  <c:y val="3.6647495901557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89-4992-B5D2-E6C823B2CCA6}"/>
                </c:ext>
              </c:extLst>
            </c:dLbl>
            <c:dLbl>
              <c:idx val="4"/>
              <c:layout>
                <c:manualLayout>
                  <c:x val="-3.815261044176714E-2"/>
                  <c:y val="-0.11209822275770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4-4EDD-B86E-8390E1008A2B}"/>
                </c:ext>
              </c:extLst>
            </c:dLbl>
            <c:dLbl>
              <c:idx val="5"/>
              <c:layout>
                <c:manualLayout>
                  <c:x val="-2.8112449799196786E-2"/>
                  <c:y val="-0.10131954749254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0-4B43-8AD2-9DF8669DA771}"/>
                </c:ext>
              </c:extLst>
            </c:dLbl>
            <c:dLbl>
              <c:idx val="6"/>
              <c:layout>
                <c:manualLayout>
                  <c:x val="-8.3333333333333412E-2"/>
                  <c:y val="6.46720515909833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9-40E2-8B6E-203AD0F87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Måned!$L$10:$L$21</c:f>
              <c:numCache>
                <c:formatCode>0.0</c:formatCode>
                <c:ptCount val="12"/>
                <c:pt idx="0">
                  <c:v>22.577859778597777</c:v>
                </c:pt>
                <c:pt idx="1">
                  <c:v>22.311808118081181</c:v>
                </c:pt>
                <c:pt idx="2">
                  <c:v>21.766575716234648</c:v>
                </c:pt>
                <c:pt idx="3">
                  <c:v>20.846405228758154</c:v>
                </c:pt>
                <c:pt idx="4">
                  <c:v>21.072222222222223</c:v>
                </c:pt>
                <c:pt idx="5">
                  <c:v>21.693677204658911</c:v>
                </c:pt>
                <c:pt idx="6">
                  <c:v>19.806086956521725</c:v>
                </c:pt>
                <c:pt idx="7">
                  <c:v>19.699795918367354</c:v>
                </c:pt>
                <c:pt idx="8">
                  <c:v>19.71873873873875</c:v>
                </c:pt>
                <c:pt idx="9">
                  <c:v>21.26283464566928</c:v>
                </c:pt>
                <c:pt idx="10">
                  <c:v>20.284210526315775</c:v>
                </c:pt>
                <c:pt idx="11">
                  <c:v>21.832937685459939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B52-8B6A-1F871A355D89}"/>
            </c:ext>
          </c:extLst>
        </c:ser>
        <c:ser>
          <c:idx val="0"/>
          <c:order val="2"/>
          <c:tx>
            <c:strRef>
              <c:f>RNR!$I$1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Måned!$AQ$10:$AQ$21</c:f>
              <c:numCache>
                <c:formatCode>General</c:formatCode>
                <c:ptCount val="12"/>
                <c:pt idx="0">
                  <c:v>21.020975822260972</c:v>
                </c:pt>
                <c:pt idx="1">
                  <c:v>21.020975822260972</c:v>
                </c:pt>
                <c:pt idx="2">
                  <c:v>21.020975822260972</c:v>
                </c:pt>
                <c:pt idx="3">
                  <c:v>21.020975822260972</c:v>
                </c:pt>
                <c:pt idx="4">
                  <c:v>21.020975822260972</c:v>
                </c:pt>
                <c:pt idx="5">
                  <c:v>21.020975822260972</c:v>
                </c:pt>
                <c:pt idx="6">
                  <c:v>21.020975822260972</c:v>
                </c:pt>
                <c:pt idx="7">
                  <c:v>21.020975822260972</c:v>
                </c:pt>
                <c:pt idx="8">
                  <c:v>21.020975822260972</c:v>
                </c:pt>
                <c:pt idx="9">
                  <c:v>21.020975822260972</c:v>
                </c:pt>
                <c:pt idx="10">
                  <c:v>21.020975822260972</c:v>
                </c:pt>
                <c:pt idx="11">
                  <c:v>21.020975822260972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B-422B-BA34-282FED99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9507162508302"/>
          <c:y val="0.18552322375447999"/>
          <c:w val="0.15961373051260158"/>
          <c:h val="0.15345727864238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Klasse_Slakteri!$J$283:$J$306</c:f>
              <c:numCache>
                <c:formatCode>0.0</c:formatCode>
                <c:ptCount val="24"/>
                <c:pt idx="0">
                  <c:v>0</c:v>
                </c:pt>
                <c:pt idx="1">
                  <c:v>5.0705835788732996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8.5539134153875387E-2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0.20979842567261367</c:v>
                </c:pt>
                <c:pt idx="11">
                  <c:v>0.83211872267125997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Klasse_Slakteri!$J$310:$J$333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Klasse_Slakteri!$J$337:$J$360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Klasse_Slakteri!$J$364:$J$387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Klasse_Slakteri!$J$391:$J$414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3932802461"/>
          <c:h val="0.63170002522690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Klasse_Slakteri!$N$13:$N$36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14.485714285714279</c:v>
                </c:pt>
                <c:pt idx="3">
                  <c:v>0</c:v>
                </c:pt>
                <c:pt idx="4">
                  <c:v>13.35</c:v>
                </c:pt>
                <c:pt idx="5">
                  <c:v>11</c:v>
                </c:pt>
                <c:pt idx="6">
                  <c:v>12.83333333333333</c:v>
                </c:pt>
                <c:pt idx="7">
                  <c:v>10.94137931034483</c:v>
                </c:pt>
                <c:pt idx="8">
                  <c:v>0</c:v>
                </c:pt>
                <c:pt idx="9">
                  <c:v>0</c:v>
                </c:pt>
                <c:pt idx="10">
                  <c:v>13.849999999999998</c:v>
                </c:pt>
                <c:pt idx="11">
                  <c:v>12.6</c:v>
                </c:pt>
                <c:pt idx="12">
                  <c:v>0</c:v>
                </c:pt>
                <c:pt idx="13">
                  <c:v>15.1</c:v>
                </c:pt>
                <c:pt idx="14">
                  <c:v>0</c:v>
                </c:pt>
                <c:pt idx="15">
                  <c:v>0</c:v>
                </c:pt>
                <c:pt idx="16">
                  <c:v>11.700000000000003</c:v>
                </c:pt>
                <c:pt idx="17">
                  <c:v>0</c:v>
                </c:pt>
                <c:pt idx="18">
                  <c:v>0</c:v>
                </c:pt>
                <c:pt idx="19">
                  <c:v>9.92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E-4F29-872C-2C5BE20D7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3560"/>
        <c:axId val="375323952"/>
      </c:barChart>
      <c:catAx>
        <c:axId val="375323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3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74323751195069E-2"/>
          <c:y val="0.13777699090738885"/>
          <c:w val="0.90516304319920815"/>
          <c:h val="0.6410242076738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Klasse_Slakteri!$N$40:$N$63</c:f>
              <c:numCache>
                <c:formatCode>0.0</c:formatCode>
                <c:ptCount val="24"/>
                <c:pt idx="0">
                  <c:v>0</c:v>
                </c:pt>
                <c:pt idx="1">
                  <c:v>15.737500000000004</c:v>
                </c:pt>
                <c:pt idx="2">
                  <c:v>14.433333333333332</c:v>
                </c:pt>
                <c:pt idx="3">
                  <c:v>15.024347826086956</c:v>
                </c:pt>
                <c:pt idx="4">
                  <c:v>13.606666666666673</c:v>
                </c:pt>
                <c:pt idx="5">
                  <c:v>0</c:v>
                </c:pt>
                <c:pt idx="6">
                  <c:v>7.9</c:v>
                </c:pt>
                <c:pt idx="7">
                  <c:v>15.55434782608695</c:v>
                </c:pt>
                <c:pt idx="8">
                  <c:v>0</c:v>
                </c:pt>
                <c:pt idx="9">
                  <c:v>0</c:v>
                </c:pt>
                <c:pt idx="10">
                  <c:v>15.429411764705877</c:v>
                </c:pt>
                <c:pt idx="11">
                  <c:v>15.000000000000004</c:v>
                </c:pt>
                <c:pt idx="12">
                  <c:v>0</c:v>
                </c:pt>
                <c:pt idx="13">
                  <c:v>12.966666666666663</c:v>
                </c:pt>
                <c:pt idx="14">
                  <c:v>0</c:v>
                </c:pt>
                <c:pt idx="15">
                  <c:v>14.366666666666671</c:v>
                </c:pt>
                <c:pt idx="16">
                  <c:v>16.524999999999999</c:v>
                </c:pt>
                <c:pt idx="17">
                  <c:v>0</c:v>
                </c:pt>
                <c:pt idx="18">
                  <c:v>15.551999999999996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4-49B4-9163-1CF0CE5D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0432"/>
        <c:axId val="166680824"/>
      </c:barChart>
      <c:catAx>
        <c:axId val="166680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08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0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3726658540741E-2"/>
          <c:y val="0.1242167551881682"/>
          <c:w val="0.90502234184003838"/>
          <c:h val="0.66838642341138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Klasse_Slakteri!$N$67:$N$90</c:f>
              <c:numCache>
                <c:formatCode>0.0</c:formatCode>
                <c:ptCount val="24"/>
                <c:pt idx="0">
                  <c:v>0</c:v>
                </c:pt>
                <c:pt idx="1">
                  <c:v>19.7</c:v>
                </c:pt>
                <c:pt idx="2">
                  <c:v>17.247560975609755</c:v>
                </c:pt>
                <c:pt idx="3">
                  <c:v>12.866666666666671</c:v>
                </c:pt>
                <c:pt idx="4">
                  <c:v>16.916666666666671</c:v>
                </c:pt>
                <c:pt idx="5">
                  <c:v>11.25333333333333</c:v>
                </c:pt>
                <c:pt idx="6">
                  <c:v>16.073636363636364</c:v>
                </c:pt>
                <c:pt idx="7">
                  <c:v>16.659999999999997</c:v>
                </c:pt>
                <c:pt idx="8">
                  <c:v>0</c:v>
                </c:pt>
                <c:pt idx="9">
                  <c:v>10.1</c:v>
                </c:pt>
                <c:pt idx="10">
                  <c:v>17.155555555555566</c:v>
                </c:pt>
                <c:pt idx="11">
                  <c:v>15.44615384615385</c:v>
                </c:pt>
                <c:pt idx="12">
                  <c:v>0</c:v>
                </c:pt>
                <c:pt idx="13">
                  <c:v>17.515094339622649</c:v>
                </c:pt>
                <c:pt idx="14">
                  <c:v>15.5875</c:v>
                </c:pt>
                <c:pt idx="15">
                  <c:v>15.030769230769236</c:v>
                </c:pt>
                <c:pt idx="16">
                  <c:v>14.345454545454547</c:v>
                </c:pt>
                <c:pt idx="17">
                  <c:v>0</c:v>
                </c:pt>
                <c:pt idx="18">
                  <c:v>13.940000000000001</c:v>
                </c:pt>
                <c:pt idx="19">
                  <c:v>13.470000000000002</c:v>
                </c:pt>
                <c:pt idx="20">
                  <c:v>16.863636363636363</c:v>
                </c:pt>
                <c:pt idx="21">
                  <c:v>16.408823529411755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0D8-A811-1FD36AB5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5136"/>
        <c:axId val="166685528"/>
      </c:barChart>
      <c:catAx>
        <c:axId val="166685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0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55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5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238400403849E-2"/>
          <c:y val="0.13025472627516649"/>
          <c:w val="0.91318282181510579"/>
          <c:h val="0.63487959584320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Klasse_Slakteri!$N$94:$N$117</c:f>
              <c:numCache>
                <c:formatCode>0.0</c:formatCode>
                <c:ptCount val="24"/>
                <c:pt idx="0">
                  <c:v>0</c:v>
                </c:pt>
                <c:pt idx="1">
                  <c:v>18.576923076923073</c:v>
                </c:pt>
                <c:pt idx="2">
                  <c:v>18.033096085409252</c:v>
                </c:pt>
                <c:pt idx="3">
                  <c:v>14.038095238095242</c:v>
                </c:pt>
                <c:pt idx="4">
                  <c:v>17.644827586206905</c:v>
                </c:pt>
                <c:pt idx="5">
                  <c:v>13.37931034482758</c:v>
                </c:pt>
                <c:pt idx="6">
                  <c:v>17.474193548387088</c:v>
                </c:pt>
                <c:pt idx="7">
                  <c:v>16.597777777777772</c:v>
                </c:pt>
                <c:pt idx="8">
                  <c:v>0</c:v>
                </c:pt>
                <c:pt idx="9">
                  <c:v>12.93333333333333</c:v>
                </c:pt>
                <c:pt idx="10">
                  <c:v>18.029203539823023</c:v>
                </c:pt>
                <c:pt idx="11">
                  <c:v>15.357575757575759</c:v>
                </c:pt>
                <c:pt idx="12">
                  <c:v>0</c:v>
                </c:pt>
                <c:pt idx="13">
                  <c:v>18.310958904109579</c:v>
                </c:pt>
                <c:pt idx="14">
                  <c:v>17.037037037037035</c:v>
                </c:pt>
                <c:pt idx="15">
                  <c:v>16.589285714285701</c:v>
                </c:pt>
                <c:pt idx="16">
                  <c:v>16.865714285714297</c:v>
                </c:pt>
                <c:pt idx="17">
                  <c:v>0</c:v>
                </c:pt>
                <c:pt idx="18">
                  <c:v>14.863636363636363</c:v>
                </c:pt>
                <c:pt idx="19">
                  <c:v>15.55384615384615</c:v>
                </c:pt>
                <c:pt idx="20">
                  <c:v>18.221739130434777</c:v>
                </c:pt>
                <c:pt idx="21">
                  <c:v>16.807547169811325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2-438B-95CE-7CFD66BE6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9840"/>
        <c:axId val="166690232"/>
      </c:barChart>
      <c:catAx>
        <c:axId val="166689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0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023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9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Klasse_Slakteri!$N$121:$N$144</c:f>
              <c:numCache>
                <c:formatCode>0.0</c:formatCode>
                <c:ptCount val="24"/>
                <c:pt idx="0">
                  <c:v>0</c:v>
                </c:pt>
                <c:pt idx="1">
                  <c:v>18.216666666666665</c:v>
                </c:pt>
                <c:pt idx="2">
                  <c:v>19.958536585365863</c:v>
                </c:pt>
                <c:pt idx="3">
                  <c:v>18.395652173913049</c:v>
                </c:pt>
                <c:pt idx="4">
                  <c:v>19.574000000000002</c:v>
                </c:pt>
                <c:pt idx="5">
                  <c:v>14.97</c:v>
                </c:pt>
                <c:pt idx="6">
                  <c:v>20.139451476793255</c:v>
                </c:pt>
                <c:pt idx="7">
                  <c:v>19.440823970037464</c:v>
                </c:pt>
                <c:pt idx="8">
                  <c:v>0</c:v>
                </c:pt>
                <c:pt idx="9">
                  <c:v>14.566666666666668</c:v>
                </c:pt>
                <c:pt idx="10">
                  <c:v>21.236938775510204</c:v>
                </c:pt>
                <c:pt idx="11">
                  <c:v>15.646031746031751</c:v>
                </c:pt>
                <c:pt idx="12">
                  <c:v>0</c:v>
                </c:pt>
                <c:pt idx="13">
                  <c:v>20.356395348837211</c:v>
                </c:pt>
                <c:pt idx="14">
                  <c:v>18.26315789473685</c:v>
                </c:pt>
                <c:pt idx="15">
                  <c:v>18.531111111111112</c:v>
                </c:pt>
                <c:pt idx="16">
                  <c:v>19.218032786885249</c:v>
                </c:pt>
                <c:pt idx="17">
                  <c:v>0</c:v>
                </c:pt>
                <c:pt idx="18">
                  <c:v>16.808571428571423</c:v>
                </c:pt>
                <c:pt idx="19">
                  <c:v>19.218181818181822</c:v>
                </c:pt>
                <c:pt idx="20">
                  <c:v>20.678688524590164</c:v>
                </c:pt>
                <c:pt idx="21">
                  <c:v>20.537500000000005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Måned!$F$36:$F$47</c:f>
              <c:numCache>
                <c:formatCode>0</c:formatCode>
                <c:ptCount val="12"/>
                <c:pt idx="0">
                  <c:v>681</c:v>
                </c:pt>
                <c:pt idx="1">
                  <c:v>318</c:v>
                </c:pt>
                <c:pt idx="2">
                  <c:v>793</c:v>
                </c:pt>
                <c:pt idx="3">
                  <c:v>686</c:v>
                </c:pt>
                <c:pt idx="4">
                  <c:v>483</c:v>
                </c:pt>
                <c:pt idx="5">
                  <c:v>682</c:v>
                </c:pt>
                <c:pt idx="6">
                  <c:v>99</c:v>
                </c:pt>
                <c:pt idx="7">
                  <c:v>376</c:v>
                </c:pt>
                <c:pt idx="8">
                  <c:v>536</c:v>
                </c:pt>
                <c:pt idx="9">
                  <c:v>2106</c:v>
                </c:pt>
                <c:pt idx="10">
                  <c:v>1579</c:v>
                </c:pt>
                <c:pt idx="11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9-4E42-9E44-9A685C81E010}"/>
            </c:ext>
          </c:extLst>
        </c:ser>
        <c:ser>
          <c:idx val="3"/>
          <c:order val="1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Måned!$F$23:$F$34</c:f>
              <c:numCache>
                <c:formatCode>0</c:formatCode>
                <c:ptCount val="12"/>
                <c:pt idx="0">
                  <c:v>531</c:v>
                </c:pt>
                <c:pt idx="1">
                  <c:v>390</c:v>
                </c:pt>
                <c:pt idx="2">
                  <c:v>866</c:v>
                </c:pt>
                <c:pt idx="3">
                  <c:v>470</c:v>
                </c:pt>
                <c:pt idx="4">
                  <c:v>393</c:v>
                </c:pt>
                <c:pt idx="5">
                  <c:v>839</c:v>
                </c:pt>
                <c:pt idx="6">
                  <c:v>170</c:v>
                </c:pt>
                <c:pt idx="7">
                  <c:v>414</c:v>
                </c:pt>
                <c:pt idx="8">
                  <c:v>728</c:v>
                </c:pt>
                <c:pt idx="9">
                  <c:v>2631</c:v>
                </c:pt>
                <c:pt idx="10">
                  <c:v>1486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59-4E42-9E44-9A685C81E010}"/>
            </c:ext>
          </c:extLst>
        </c:ser>
        <c:ser>
          <c:idx val="4"/>
          <c:order val="2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0589510098546933E-3"/>
                  <c:y val="-7.4823061999519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E-41AA-AF42-A6CC18136E59}"/>
                </c:ext>
              </c:extLst>
            </c:dLbl>
            <c:dLbl>
              <c:idx val="1"/>
              <c:layout>
                <c:manualLayout>
                  <c:x val="-2.0589510098546746E-3"/>
                  <c:y val="-7.7023740293622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E-41AA-AF42-A6CC18136E59}"/>
                </c:ext>
              </c:extLst>
            </c:dLbl>
            <c:dLbl>
              <c:idx val="2"/>
              <c:layout>
                <c:manualLayout>
                  <c:x val="-6.1768530295640235E-3"/>
                  <c:y val="-7.2622383705415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E-41AA-AF42-A6CC18136E59}"/>
                </c:ext>
              </c:extLst>
            </c:dLbl>
            <c:dLbl>
              <c:idx val="3"/>
              <c:layout>
                <c:manualLayout>
                  <c:x val="-3.0884265147820117E-3"/>
                  <c:y val="-8.58264534700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E-41AA-AF42-A6CC18136E59}"/>
                </c:ext>
              </c:extLst>
            </c:dLbl>
            <c:dLbl>
              <c:idx val="5"/>
              <c:layout>
                <c:manualLayout>
                  <c:x val="3.1913740652747456E-2"/>
                  <c:y val="-1.7605426352828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8-4762-9EF7-258CE8B1D959}"/>
                </c:ext>
              </c:extLst>
            </c:dLbl>
            <c:dLbl>
              <c:idx val="8"/>
              <c:layout>
                <c:manualLayout>
                  <c:x val="-3.0884265147820117E-3"/>
                  <c:y val="-8.1425096881829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BF-4B57-ADC2-B83F0CFC5DCF}"/>
                </c:ext>
              </c:extLst>
            </c:dLbl>
            <c:dLbl>
              <c:idx val="9"/>
              <c:layout>
                <c:manualLayout>
                  <c:x val="3.6259538352313284E-2"/>
                  <c:y val="-2.9517173416880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9-456C-8505-F2A2BDE9D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Måned!$F$10:$F$21</c:f>
              <c:numCache>
                <c:formatCode>0</c:formatCode>
                <c:ptCount val="12"/>
                <c:pt idx="0">
                  <c:v>542</c:v>
                </c:pt>
                <c:pt idx="1">
                  <c:v>271</c:v>
                </c:pt>
                <c:pt idx="2">
                  <c:v>733</c:v>
                </c:pt>
                <c:pt idx="3">
                  <c:v>612</c:v>
                </c:pt>
                <c:pt idx="4">
                  <c:v>504</c:v>
                </c:pt>
                <c:pt idx="5">
                  <c:v>601</c:v>
                </c:pt>
                <c:pt idx="6">
                  <c:v>230</c:v>
                </c:pt>
                <c:pt idx="7">
                  <c:v>490</c:v>
                </c:pt>
                <c:pt idx="8">
                  <c:v>555</c:v>
                </c:pt>
                <c:pt idx="9">
                  <c:v>2540</c:v>
                </c:pt>
                <c:pt idx="10">
                  <c:v>1767</c:v>
                </c:pt>
                <c:pt idx="11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59-4E42-9E44-9A685C81E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05572883258531"/>
          <c:y val="0.23377788190085927"/>
          <c:w val="9.8284880616755846E-2"/>
          <c:h val="0.21762861681208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Klasse_Slakteri!$N$148:$N$171</c:f>
              <c:numCache>
                <c:formatCode>0.0</c:formatCode>
                <c:ptCount val="24"/>
                <c:pt idx="0">
                  <c:v>0</c:v>
                </c:pt>
                <c:pt idx="1">
                  <c:v>22.533333333333339</c:v>
                </c:pt>
                <c:pt idx="2">
                  <c:v>22.321897810218967</c:v>
                </c:pt>
                <c:pt idx="3">
                  <c:v>15.95121951219512</c:v>
                </c:pt>
                <c:pt idx="4">
                  <c:v>23.203846153846161</c:v>
                </c:pt>
                <c:pt idx="5">
                  <c:v>19.776470588235295</c:v>
                </c:pt>
                <c:pt idx="6">
                  <c:v>23.221782178217843</c:v>
                </c:pt>
                <c:pt idx="7">
                  <c:v>22.688846153846168</c:v>
                </c:pt>
                <c:pt idx="8">
                  <c:v>0</c:v>
                </c:pt>
                <c:pt idx="9">
                  <c:v>18.260000000000005</c:v>
                </c:pt>
                <c:pt idx="10">
                  <c:v>23.861999999999998</c:v>
                </c:pt>
                <c:pt idx="11">
                  <c:v>19.056603773584904</c:v>
                </c:pt>
                <c:pt idx="12">
                  <c:v>0</c:v>
                </c:pt>
                <c:pt idx="13">
                  <c:v>23.159740259740257</c:v>
                </c:pt>
                <c:pt idx="14">
                  <c:v>22.575757575757581</c:v>
                </c:pt>
                <c:pt idx="15">
                  <c:v>20.505882352941175</c:v>
                </c:pt>
                <c:pt idx="16">
                  <c:v>23.062499999999996</c:v>
                </c:pt>
                <c:pt idx="17">
                  <c:v>0</c:v>
                </c:pt>
                <c:pt idx="18">
                  <c:v>19.129729729729736</c:v>
                </c:pt>
                <c:pt idx="19">
                  <c:v>23.597674418604647</c:v>
                </c:pt>
                <c:pt idx="20">
                  <c:v>23.636249999999997</c:v>
                </c:pt>
                <c:pt idx="21">
                  <c:v>23.31866666666668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Klasse_Slakteri!$N$175:$N$198</c:f>
              <c:numCache>
                <c:formatCode>0.0</c:formatCode>
                <c:ptCount val="24"/>
                <c:pt idx="0">
                  <c:v>0</c:v>
                </c:pt>
                <c:pt idx="1">
                  <c:v>23.21</c:v>
                </c:pt>
                <c:pt idx="2">
                  <c:v>26.142276422764223</c:v>
                </c:pt>
                <c:pt idx="3">
                  <c:v>23.090909090909097</c:v>
                </c:pt>
                <c:pt idx="4">
                  <c:v>26.317777777777781</c:v>
                </c:pt>
                <c:pt idx="5">
                  <c:v>23.299999999999997</c:v>
                </c:pt>
                <c:pt idx="6">
                  <c:v>26.419496855345919</c:v>
                </c:pt>
                <c:pt idx="7">
                  <c:v>26.538260869565196</c:v>
                </c:pt>
                <c:pt idx="8">
                  <c:v>0</c:v>
                </c:pt>
                <c:pt idx="9">
                  <c:v>0</c:v>
                </c:pt>
                <c:pt idx="10">
                  <c:v>26.604580152671751</c:v>
                </c:pt>
                <c:pt idx="11">
                  <c:v>21.689473684210515</c:v>
                </c:pt>
                <c:pt idx="12">
                  <c:v>0</c:v>
                </c:pt>
                <c:pt idx="13">
                  <c:v>26.73714285714286</c:v>
                </c:pt>
                <c:pt idx="14">
                  <c:v>26.25833333333334</c:v>
                </c:pt>
                <c:pt idx="15">
                  <c:v>25.643750000000001</c:v>
                </c:pt>
                <c:pt idx="16">
                  <c:v>25.907692307692304</c:v>
                </c:pt>
                <c:pt idx="17">
                  <c:v>0</c:v>
                </c:pt>
                <c:pt idx="18">
                  <c:v>24.729411764705887</c:v>
                </c:pt>
                <c:pt idx="19">
                  <c:v>23.390322580645162</c:v>
                </c:pt>
                <c:pt idx="20">
                  <c:v>24.871874999999996</c:v>
                </c:pt>
                <c:pt idx="21">
                  <c:v>27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Klasse_Slakteri!$N$202:$N$225</c:f>
              <c:numCache>
                <c:formatCode>0.0</c:formatCode>
                <c:ptCount val="24"/>
                <c:pt idx="0">
                  <c:v>0</c:v>
                </c:pt>
                <c:pt idx="1">
                  <c:v>21.919230769230765</c:v>
                </c:pt>
                <c:pt idx="2">
                  <c:v>27.487142857142871</c:v>
                </c:pt>
                <c:pt idx="3">
                  <c:v>25.587499999999999</c:v>
                </c:pt>
                <c:pt idx="4">
                  <c:v>33.404545454545463</c:v>
                </c:pt>
                <c:pt idx="5">
                  <c:v>29.966666666666676</c:v>
                </c:pt>
                <c:pt idx="6">
                  <c:v>28.179199999999994</c:v>
                </c:pt>
                <c:pt idx="7">
                  <c:v>29.100000000000009</c:v>
                </c:pt>
                <c:pt idx="8">
                  <c:v>40.800000000000011</c:v>
                </c:pt>
                <c:pt idx="9">
                  <c:v>31.62</c:v>
                </c:pt>
                <c:pt idx="10">
                  <c:v>29.835294117647049</c:v>
                </c:pt>
                <c:pt idx="11">
                  <c:v>26.422222222222221</c:v>
                </c:pt>
                <c:pt idx="12">
                  <c:v>0</c:v>
                </c:pt>
                <c:pt idx="13">
                  <c:v>28.421621621621622</c:v>
                </c:pt>
                <c:pt idx="14">
                  <c:v>29.994736842105254</c:v>
                </c:pt>
                <c:pt idx="15">
                  <c:v>23.161904761904754</c:v>
                </c:pt>
                <c:pt idx="16">
                  <c:v>27.912499999999994</c:v>
                </c:pt>
                <c:pt idx="17">
                  <c:v>0</c:v>
                </c:pt>
                <c:pt idx="18">
                  <c:v>27.659016393442631</c:v>
                </c:pt>
                <c:pt idx="19">
                  <c:v>27.95128205128205</c:v>
                </c:pt>
                <c:pt idx="20">
                  <c:v>29.216981132075468</c:v>
                </c:pt>
                <c:pt idx="21">
                  <c:v>29.523809523809511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Klasse_Slakteri!$N$229:$N$252</c:f>
              <c:numCache>
                <c:formatCode>0.0</c:formatCode>
                <c:ptCount val="24"/>
                <c:pt idx="0">
                  <c:v>0</c:v>
                </c:pt>
                <c:pt idx="1">
                  <c:v>27.45</c:v>
                </c:pt>
                <c:pt idx="2">
                  <c:v>28.227272727272744</c:v>
                </c:pt>
                <c:pt idx="3">
                  <c:v>26.8</c:v>
                </c:pt>
                <c:pt idx="4">
                  <c:v>33</c:v>
                </c:pt>
                <c:pt idx="5">
                  <c:v>30.8</c:v>
                </c:pt>
                <c:pt idx="6">
                  <c:v>34.726315789473659</c:v>
                </c:pt>
                <c:pt idx="7">
                  <c:v>34.783333333333346</c:v>
                </c:pt>
                <c:pt idx="8">
                  <c:v>0</c:v>
                </c:pt>
                <c:pt idx="9">
                  <c:v>0</c:v>
                </c:pt>
                <c:pt idx="10">
                  <c:v>31.420833333333324</c:v>
                </c:pt>
                <c:pt idx="11">
                  <c:v>0</c:v>
                </c:pt>
                <c:pt idx="12">
                  <c:v>0</c:v>
                </c:pt>
                <c:pt idx="13">
                  <c:v>27.35</c:v>
                </c:pt>
                <c:pt idx="14">
                  <c:v>30.55</c:v>
                </c:pt>
                <c:pt idx="15">
                  <c:v>32.959999999999994</c:v>
                </c:pt>
                <c:pt idx="16">
                  <c:v>29.566666666666677</c:v>
                </c:pt>
                <c:pt idx="17">
                  <c:v>0</c:v>
                </c:pt>
                <c:pt idx="18">
                  <c:v>32.828571428571422</c:v>
                </c:pt>
                <c:pt idx="19">
                  <c:v>23.2</c:v>
                </c:pt>
                <c:pt idx="20">
                  <c:v>35.920000000000009</c:v>
                </c:pt>
                <c:pt idx="21">
                  <c:v>35.628571428571441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Klasse_Slakteri!$N$256:$N$279</c:f>
              <c:numCache>
                <c:formatCode>0.0</c:formatCode>
                <c:ptCount val="24"/>
                <c:pt idx="0">
                  <c:v>0</c:v>
                </c:pt>
                <c:pt idx="1">
                  <c:v>48.5</c:v>
                </c:pt>
                <c:pt idx="2">
                  <c:v>30.6</c:v>
                </c:pt>
                <c:pt idx="3">
                  <c:v>0</c:v>
                </c:pt>
                <c:pt idx="4">
                  <c:v>38.300000000000011</c:v>
                </c:pt>
                <c:pt idx="5">
                  <c:v>30.6</c:v>
                </c:pt>
                <c:pt idx="6">
                  <c:v>36.200000000000003</c:v>
                </c:pt>
                <c:pt idx="7">
                  <c:v>34.366666666666674</c:v>
                </c:pt>
                <c:pt idx="8">
                  <c:v>0</c:v>
                </c:pt>
                <c:pt idx="9">
                  <c:v>0</c:v>
                </c:pt>
                <c:pt idx="10">
                  <c:v>33.966666666666676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40.4</c:v>
                </c:pt>
                <c:pt idx="17">
                  <c:v>0</c:v>
                </c:pt>
                <c:pt idx="18">
                  <c:v>38.700000000000003</c:v>
                </c:pt>
                <c:pt idx="19">
                  <c:v>0</c:v>
                </c:pt>
                <c:pt idx="20">
                  <c:v>0</c:v>
                </c:pt>
                <c:pt idx="21">
                  <c:v>33.35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Klasse_Slakteri!$N$283:$N$306</c:f>
              <c:numCache>
                <c:formatCode>0.0</c:formatCode>
                <c:ptCount val="24"/>
                <c:pt idx="0">
                  <c:v>0</c:v>
                </c:pt>
                <c:pt idx="1">
                  <c:v>28.824999999999999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34.200000000000003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37.5</c:v>
                </c:pt>
                <c:pt idx="11">
                  <c:v>31.4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Klasse_Slakteri!$D$310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Klasse_Slakteri!$G$310:$G$333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Klasse_Slakteri!$N$310:$N$333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Klasse_Slakteri!$N$337:$N$360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Klasse_Slakteri!$N$364:$N$387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Klasse_Slakteri!$N$391:$N$414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antall LENGDEMÅLTE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79302295924582E-2"/>
          <c:y val="0.14309818927197185"/>
          <c:w val="0.88138886409684447"/>
          <c:h val="0.7403765169417877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</c:formatCode>
                <c:ptCount val="12"/>
                <c:pt idx="0">
                  <c:v>2</c:v>
                </c:pt>
                <c:pt idx="1">
                  <c:v>22</c:v>
                </c:pt>
                <c:pt idx="2">
                  <c:v>7</c:v>
                </c:pt>
                <c:pt idx="3">
                  <c:v>3</c:v>
                </c:pt>
                <c:pt idx="4">
                  <c:v>49</c:v>
                </c:pt>
                <c:pt idx="5">
                  <c:v>213</c:v>
                </c:pt>
                <c:pt idx="6">
                  <c:v>83</c:v>
                </c:pt>
                <c:pt idx="7">
                  <c:v>67</c:v>
                </c:pt>
                <c:pt idx="8">
                  <c:v>94</c:v>
                </c:pt>
                <c:pt idx="9">
                  <c:v>595</c:v>
                </c:pt>
                <c:pt idx="10">
                  <c:v>316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1-496C-A6C7-04765D80ED9A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 w="1143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</c:formatCode>
                <c:ptCount val="12"/>
                <c:pt idx="0">
                  <c:v>79</c:v>
                </c:pt>
                <c:pt idx="1">
                  <c:v>76</c:v>
                </c:pt>
                <c:pt idx="2">
                  <c:v>569</c:v>
                </c:pt>
                <c:pt idx="3">
                  <c:v>436</c:v>
                </c:pt>
                <c:pt idx="4">
                  <c:v>468</c:v>
                </c:pt>
                <c:pt idx="5">
                  <c:v>576</c:v>
                </c:pt>
                <c:pt idx="6">
                  <c:v>230</c:v>
                </c:pt>
                <c:pt idx="7">
                  <c:v>448</c:v>
                </c:pt>
                <c:pt idx="8">
                  <c:v>539</c:v>
                </c:pt>
                <c:pt idx="9">
                  <c:v>2488</c:v>
                </c:pt>
                <c:pt idx="10">
                  <c:v>1686</c:v>
                </c:pt>
                <c:pt idx="11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1-496C-A6C7-04765D80E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34888"/>
        <c:axId val="374934496"/>
      </c:bar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noMultiLvlLbl val="0"/>
      </c:catAx>
      <c:valAx>
        <c:axId val="374934496"/>
        <c:scaling>
          <c:orientation val="minMax"/>
          <c:max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5.7458974569322974E-2"/>
          <c:h val="0.100861442288259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noFill/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4390893956601"/>
          <c:y val="0.1351402408124282"/>
          <c:w val="0.86961846918920771"/>
          <c:h val="0.65418389602708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Klasse_Slakteri!$D$13</c:f>
              <c:strCache>
                <c:ptCount val="1"/>
                <c:pt idx="0">
                  <c:v>P-</c:v>
                </c:pt>
              </c:strCache>
            </c:strRef>
          </c:tx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Klasse_Slakteri!$V$13:$V$36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3.1428571428571423</c:v>
                </c:pt>
                <c:pt idx="3">
                  <c:v>0</c:v>
                </c:pt>
                <c:pt idx="4">
                  <c:v>2</c:v>
                </c:pt>
                <c:pt idx="5">
                  <c:v>2.3333333333333339</c:v>
                </c:pt>
                <c:pt idx="6">
                  <c:v>2.6666666666666661</c:v>
                </c:pt>
                <c:pt idx="7">
                  <c:v>2.2413793103448274</c:v>
                </c:pt>
                <c:pt idx="8">
                  <c:v>0</c:v>
                </c:pt>
                <c:pt idx="9">
                  <c:v>0</c:v>
                </c:pt>
                <c:pt idx="10">
                  <c:v>2.7142857142857153</c:v>
                </c:pt>
                <c:pt idx="11">
                  <c:v>2</c:v>
                </c:pt>
                <c:pt idx="12">
                  <c:v>0</c:v>
                </c:pt>
                <c:pt idx="13">
                  <c:v>3.5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E-4509-9969-53F92BC2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6176"/>
        <c:axId val="775446568"/>
      </c:barChart>
      <c:catAx>
        <c:axId val="77544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65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6444182794909E-2"/>
          <c:y val="0.13334605901535035"/>
          <c:w val="0.88867613510927956"/>
          <c:h val="0.6496932580397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Klasse_Slakteri!$G$40:$G$63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Klasse_Slakteri!$V$40:$V$63</c:f>
              <c:numCache>
                <c:formatCode>0.00</c:formatCode>
                <c:ptCount val="24"/>
                <c:pt idx="0">
                  <c:v>0</c:v>
                </c:pt>
                <c:pt idx="1">
                  <c:v>2.5</c:v>
                </c:pt>
                <c:pt idx="2">
                  <c:v>3.2121212121212119</c:v>
                </c:pt>
                <c:pt idx="3">
                  <c:v>2.6666666666666661</c:v>
                </c:pt>
                <c:pt idx="4">
                  <c:v>2.4583333333333339</c:v>
                </c:pt>
                <c:pt idx="5">
                  <c:v>3</c:v>
                </c:pt>
                <c:pt idx="6">
                  <c:v>2.8434782608695648</c:v>
                </c:pt>
                <c:pt idx="7">
                  <c:v>2.6833333333333322</c:v>
                </c:pt>
                <c:pt idx="8">
                  <c:v>0</c:v>
                </c:pt>
                <c:pt idx="9">
                  <c:v>5</c:v>
                </c:pt>
                <c:pt idx="10">
                  <c:v>2.8478260869565224</c:v>
                </c:pt>
                <c:pt idx="11">
                  <c:v>2.6666666666666661</c:v>
                </c:pt>
                <c:pt idx="12">
                  <c:v>0</c:v>
                </c:pt>
                <c:pt idx="13">
                  <c:v>2.5882352941176472</c:v>
                </c:pt>
                <c:pt idx="14">
                  <c:v>2.5</c:v>
                </c:pt>
                <c:pt idx="15">
                  <c:v>3.2</c:v>
                </c:pt>
                <c:pt idx="16">
                  <c:v>3.5</c:v>
                </c:pt>
                <c:pt idx="17">
                  <c:v>0</c:v>
                </c:pt>
                <c:pt idx="18">
                  <c:v>4.2222222222222223</c:v>
                </c:pt>
                <c:pt idx="19">
                  <c:v>3</c:v>
                </c:pt>
                <c:pt idx="20">
                  <c:v>2.9</c:v>
                </c:pt>
                <c:pt idx="21">
                  <c:v>3.04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510-9CDB-742058F94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1608"/>
        <c:axId val="166682000"/>
      </c:barChart>
      <c:catAx>
        <c:axId val="166681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20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4482036557E-2"/>
              <c:y val="0.24806700181851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1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0941873179179"/>
          <c:y val="0.13608100353852529"/>
          <c:w val="0.86992793771235266"/>
          <c:h val="0.6259675157002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Klasse_Slakteri!$D$67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Klasse_Slakteri!$G$67:$G$90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Klasse_Slakteri!$V$67:$V$90</c:f>
              <c:numCache>
                <c:formatCode>0.00</c:formatCode>
                <c:ptCount val="24"/>
                <c:pt idx="0">
                  <c:v>0</c:v>
                </c:pt>
                <c:pt idx="1">
                  <c:v>3.3333333333333344</c:v>
                </c:pt>
                <c:pt idx="2">
                  <c:v>4.2439024390243905</c:v>
                </c:pt>
                <c:pt idx="3">
                  <c:v>3.2222222222222219</c:v>
                </c:pt>
                <c:pt idx="4">
                  <c:v>3</c:v>
                </c:pt>
                <c:pt idx="5">
                  <c:v>3.1333333333333324</c:v>
                </c:pt>
                <c:pt idx="6">
                  <c:v>3.3</c:v>
                </c:pt>
                <c:pt idx="7">
                  <c:v>3.5571428571428556</c:v>
                </c:pt>
                <c:pt idx="8">
                  <c:v>0</c:v>
                </c:pt>
                <c:pt idx="9">
                  <c:v>5</c:v>
                </c:pt>
                <c:pt idx="10">
                  <c:v>3.6049382716049374</c:v>
                </c:pt>
                <c:pt idx="11">
                  <c:v>3.538461538461537</c:v>
                </c:pt>
                <c:pt idx="12">
                  <c:v>0</c:v>
                </c:pt>
                <c:pt idx="13">
                  <c:v>3.4339622641509431</c:v>
                </c:pt>
                <c:pt idx="14">
                  <c:v>3.625</c:v>
                </c:pt>
                <c:pt idx="15">
                  <c:v>4.0769230769230758</c:v>
                </c:pt>
                <c:pt idx="16">
                  <c:v>3.8181818181818192</c:v>
                </c:pt>
                <c:pt idx="17">
                  <c:v>0</c:v>
                </c:pt>
                <c:pt idx="18">
                  <c:v>4.3</c:v>
                </c:pt>
                <c:pt idx="19">
                  <c:v>4.2</c:v>
                </c:pt>
                <c:pt idx="20">
                  <c:v>3.2727272727272725</c:v>
                </c:pt>
                <c:pt idx="21">
                  <c:v>3.3823529411764697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B34-952C-998C9737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86312"/>
        <c:axId val="166686704"/>
      </c:barChart>
      <c:catAx>
        <c:axId val="166686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8670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86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64550524934383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Klasse_Slakteri!$D$94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Klasse_Slakteri!$G$94:$G$117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Klasse_Slakteri!$V$94:$V$117</c:f>
              <c:numCache>
                <c:formatCode>0.00</c:formatCode>
                <c:ptCount val="24"/>
                <c:pt idx="0">
                  <c:v>0</c:v>
                </c:pt>
                <c:pt idx="1">
                  <c:v>4.6923076923076943</c:v>
                </c:pt>
                <c:pt idx="2">
                  <c:v>4.8327402135231319</c:v>
                </c:pt>
                <c:pt idx="3">
                  <c:v>4.2380952380952364</c:v>
                </c:pt>
                <c:pt idx="4">
                  <c:v>4.4827586206896548</c:v>
                </c:pt>
                <c:pt idx="5">
                  <c:v>4.3448275862068977</c:v>
                </c:pt>
                <c:pt idx="6">
                  <c:v>4.290322580645161</c:v>
                </c:pt>
                <c:pt idx="7">
                  <c:v>4.5777777777777775</c:v>
                </c:pt>
                <c:pt idx="8">
                  <c:v>0</c:v>
                </c:pt>
                <c:pt idx="9">
                  <c:v>6</c:v>
                </c:pt>
                <c:pt idx="10">
                  <c:v>4.6194690265486722</c:v>
                </c:pt>
                <c:pt idx="11">
                  <c:v>4.1212121212121211</c:v>
                </c:pt>
                <c:pt idx="12">
                  <c:v>0</c:v>
                </c:pt>
                <c:pt idx="13">
                  <c:v>4.0136986301369859</c:v>
                </c:pt>
                <c:pt idx="14">
                  <c:v>4.5185185185185182</c:v>
                </c:pt>
                <c:pt idx="15">
                  <c:v>4.5357142857142847</c:v>
                </c:pt>
                <c:pt idx="16">
                  <c:v>4.7714285714285722</c:v>
                </c:pt>
                <c:pt idx="17">
                  <c:v>0</c:v>
                </c:pt>
                <c:pt idx="18">
                  <c:v>5.0181818181818194</c:v>
                </c:pt>
                <c:pt idx="19">
                  <c:v>4.8846153846153859</c:v>
                </c:pt>
                <c:pt idx="20">
                  <c:v>4.3913043478260869</c:v>
                </c:pt>
                <c:pt idx="21">
                  <c:v>4.3584905660377355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D-451A-B2BA-89C780F96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1016"/>
        <c:axId val="166691408"/>
      </c:barChart>
      <c:catAx>
        <c:axId val="166691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140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1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Klasse_Slakteri!$D$121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Klasse_Slakteri!$G$121:$G$144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Klasse_Slakteri!$V$121:$V$144</c:f>
              <c:numCache>
                <c:formatCode>0.00</c:formatCode>
                <c:ptCount val="24"/>
                <c:pt idx="0">
                  <c:v>0</c:v>
                </c:pt>
                <c:pt idx="1">
                  <c:v>4.5999999999999996</c:v>
                </c:pt>
                <c:pt idx="2">
                  <c:v>5.6016260162601608</c:v>
                </c:pt>
                <c:pt idx="3">
                  <c:v>4.7826086956521747</c:v>
                </c:pt>
                <c:pt idx="4">
                  <c:v>5.26</c:v>
                </c:pt>
                <c:pt idx="5">
                  <c:v>5.2</c:v>
                </c:pt>
                <c:pt idx="6">
                  <c:v>5.0822784810126578</c:v>
                </c:pt>
                <c:pt idx="7">
                  <c:v>5.3483146067415746</c:v>
                </c:pt>
                <c:pt idx="8">
                  <c:v>0</c:v>
                </c:pt>
                <c:pt idx="9">
                  <c:v>5</c:v>
                </c:pt>
                <c:pt idx="10">
                  <c:v>5.1163265306122447</c:v>
                </c:pt>
                <c:pt idx="11">
                  <c:v>4.9365079365079358</c:v>
                </c:pt>
                <c:pt idx="12">
                  <c:v>0</c:v>
                </c:pt>
                <c:pt idx="13">
                  <c:v>5.1918604651162781</c:v>
                </c:pt>
                <c:pt idx="14">
                  <c:v>4.912280701754387</c:v>
                </c:pt>
                <c:pt idx="15">
                  <c:v>4.7777777777777777</c:v>
                </c:pt>
                <c:pt idx="16">
                  <c:v>5.2295081967213122</c:v>
                </c:pt>
                <c:pt idx="17">
                  <c:v>0</c:v>
                </c:pt>
                <c:pt idx="18">
                  <c:v>5.5428571428571436</c:v>
                </c:pt>
                <c:pt idx="19">
                  <c:v>5.3181818181818192</c:v>
                </c:pt>
                <c:pt idx="20">
                  <c:v>4.8688524590163933</c:v>
                </c:pt>
                <c:pt idx="21">
                  <c:v>5.2115384615384626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Klasse_Slakteri!$D$148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Klasse_Slakteri!$G$148:$G$171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Klasse_Slakteri!$V$148:$V$171</c:f>
              <c:numCache>
                <c:formatCode>0.00</c:formatCode>
                <c:ptCount val="24"/>
                <c:pt idx="0">
                  <c:v>0</c:v>
                </c:pt>
                <c:pt idx="1">
                  <c:v>6.4666666666666668</c:v>
                </c:pt>
                <c:pt idx="2">
                  <c:v>6.7518248175182487</c:v>
                </c:pt>
                <c:pt idx="3">
                  <c:v>5.3414634146341484</c:v>
                </c:pt>
                <c:pt idx="4">
                  <c:v>6.3076923076923057</c:v>
                </c:pt>
                <c:pt idx="5">
                  <c:v>6.0588235294117645</c:v>
                </c:pt>
                <c:pt idx="6">
                  <c:v>6.3094059405940595</c:v>
                </c:pt>
                <c:pt idx="7">
                  <c:v>6.4269230769230781</c:v>
                </c:pt>
                <c:pt idx="8">
                  <c:v>0</c:v>
                </c:pt>
                <c:pt idx="9">
                  <c:v>5.8</c:v>
                </c:pt>
                <c:pt idx="10">
                  <c:v>6.3150000000000004</c:v>
                </c:pt>
                <c:pt idx="11">
                  <c:v>6.0377358490566015</c:v>
                </c:pt>
                <c:pt idx="12">
                  <c:v>0</c:v>
                </c:pt>
                <c:pt idx="13">
                  <c:v>5.824675324675324</c:v>
                </c:pt>
                <c:pt idx="14">
                  <c:v>6.0909090909090899</c:v>
                </c:pt>
                <c:pt idx="15">
                  <c:v>6.0294117647058814</c:v>
                </c:pt>
                <c:pt idx="16">
                  <c:v>6.1696428571428559</c:v>
                </c:pt>
                <c:pt idx="17">
                  <c:v>0</c:v>
                </c:pt>
                <c:pt idx="18">
                  <c:v>6.153153153153152</c:v>
                </c:pt>
                <c:pt idx="19">
                  <c:v>6</c:v>
                </c:pt>
                <c:pt idx="20">
                  <c:v>6.7125000000000004</c:v>
                </c:pt>
                <c:pt idx="21">
                  <c:v>5.8666666666666645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Klasse_Slakteri!$D$175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Klasse_Slakteri!$G$175:$G$198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Klasse_Slakteri!$V$175:$V$198</c:f>
              <c:numCache>
                <c:formatCode>0.00</c:formatCode>
                <c:ptCount val="24"/>
                <c:pt idx="0">
                  <c:v>0</c:v>
                </c:pt>
                <c:pt idx="1">
                  <c:v>6.9</c:v>
                </c:pt>
                <c:pt idx="2">
                  <c:v>7.52032520325203</c:v>
                </c:pt>
                <c:pt idx="3">
                  <c:v>6.3636363636363633</c:v>
                </c:pt>
                <c:pt idx="4">
                  <c:v>7.1333333333333355</c:v>
                </c:pt>
                <c:pt idx="5">
                  <c:v>7.125</c:v>
                </c:pt>
                <c:pt idx="6">
                  <c:v>7.1383647798742169</c:v>
                </c:pt>
                <c:pt idx="7">
                  <c:v>7.2869565217391292</c:v>
                </c:pt>
                <c:pt idx="8">
                  <c:v>0</c:v>
                </c:pt>
                <c:pt idx="9">
                  <c:v>0</c:v>
                </c:pt>
                <c:pt idx="10">
                  <c:v>7.3282442748091601</c:v>
                </c:pt>
                <c:pt idx="11">
                  <c:v>5.8947368421052628</c:v>
                </c:pt>
                <c:pt idx="12">
                  <c:v>0</c:v>
                </c:pt>
                <c:pt idx="13">
                  <c:v>6.6285714285714308</c:v>
                </c:pt>
                <c:pt idx="14">
                  <c:v>7.1666666666666687</c:v>
                </c:pt>
                <c:pt idx="15">
                  <c:v>6.5625</c:v>
                </c:pt>
                <c:pt idx="16">
                  <c:v>6.807692307692311</c:v>
                </c:pt>
                <c:pt idx="17">
                  <c:v>0</c:v>
                </c:pt>
                <c:pt idx="18">
                  <c:v>7.0980392156862742</c:v>
                </c:pt>
                <c:pt idx="19">
                  <c:v>7.0322580645161281</c:v>
                </c:pt>
                <c:pt idx="20">
                  <c:v>6.625</c:v>
                </c:pt>
                <c:pt idx="21">
                  <c:v>7.0909090909090899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Klasse_Slakteri!$D$202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Klasse_Slakteri!$G$202:$G$225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Klasse_Slakteri!$V$202:$V$225</c:f>
              <c:numCache>
                <c:formatCode>0.00</c:formatCode>
                <c:ptCount val="24"/>
                <c:pt idx="0">
                  <c:v>0</c:v>
                </c:pt>
                <c:pt idx="1">
                  <c:v>7.1538461538461551</c:v>
                </c:pt>
                <c:pt idx="2">
                  <c:v>8.2142857142857117</c:v>
                </c:pt>
                <c:pt idx="3">
                  <c:v>7</c:v>
                </c:pt>
                <c:pt idx="4">
                  <c:v>8.3181818181818183</c:v>
                </c:pt>
                <c:pt idx="5">
                  <c:v>7.3333333333333313</c:v>
                </c:pt>
                <c:pt idx="6">
                  <c:v>7.9039999999999981</c:v>
                </c:pt>
                <c:pt idx="7">
                  <c:v>7.783783783783786</c:v>
                </c:pt>
                <c:pt idx="8">
                  <c:v>5</c:v>
                </c:pt>
                <c:pt idx="9">
                  <c:v>8.4</c:v>
                </c:pt>
                <c:pt idx="10">
                  <c:v>8.3529411764705888</c:v>
                </c:pt>
                <c:pt idx="11">
                  <c:v>7.5555555555555554</c:v>
                </c:pt>
                <c:pt idx="12">
                  <c:v>0</c:v>
                </c:pt>
                <c:pt idx="13">
                  <c:v>7.9729729729729746</c:v>
                </c:pt>
                <c:pt idx="14">
                  <c:v>7.3684210526315779</c:v>
                </c:pt>
                <c:pt idx="15">
                  <c:v>6.4285714285714306</c:v>
                </c:pt>
                <c:pt idx="16">
                  <c:v>7.4166666666666687</c:v>
                </c:pt>
                <c:pt idx="17">
                  <c:v>0</c:v>
                </c:pt>
                <c:pt idx="18">
                  <c:v>8.278688524590164</c:v>
                </c:pt>
                <c:pt idx="19">
                  <c:v>7.6923076923076898</c:v>
                </c:pt>
                <c:pt idx="20">
                  <c:v>8.981132075471697</c:v>
                </c:pt>
                <c:pt idx="21">
                  <c:v>8.2857142857142883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Klasse_Slakteri!$D$229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Klasse_Slakteri!$G$229:$G$252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Klasse_Slakteri!$V$229:$V$252</c:f>
              <c:numCache>
                <c:formatCode>0.00</c:formatCode>
                <c:ptCount val="24"/>
                <c:pt idx="0">
                  <c:v>0</c:v>
                </c:pt>
                <c:pt idx="1">
                  <c:v>8.5</c:v>
                </c:pt>
                <c:pt idx="2">
                  <c:v>9.4545454545454568</c:v>
                </c:pt>
                <c:pt idx="3">
                  <c:v>8</c:v>
                </c:pt>
                <c:pt idx="4">
                  <c:v>9.6666666666666643</c:v>
                </c:pt>
                <c:pt idx="5">
                  <c:v>8.5</c:v>
                </c:pt>
                <c:pt idx="6">
                  <c:v>8.7894736842105274</c:v>
                </c:pt>
                <c:pt idx="7">
                  <c:v>8.8333333333333357</c:v>
                </c:pt>
                <c:pt idx="8">
                  <c:v>0</c:v>
                </c:pt>
                <c:pt idx="9">
                  <c:v>0</c:v>
                </c:pt>
                <c:pt idx="10">
                  <c:v>10.125</c:v>
                </c:pt>
                <c:pt idx="11">
                  <c:v>0</c:v>
                </c:pt>
                <c:pt idx="12">
                  <c:v>0</c:v>
                </c:pt>
                <c:pt idx="13">
                  <c:v>7</c:v>
                </c:pt>
                <c:pt idx="14">
                  <c:v>8</c:v>
                </c:pt>
                <c:pt idx="15">
                  <c:v>7.8</c:v>
                </c:pt>
                <c:pt idx="16">
                  <c:v>8</c:v>
                </c:pt>
                <c:pt idx="17">
                  <c:v>0</c:v>
                </c:pt>
                <c:pt idx="18">
                  <c:v>8.7142857142857117</c:v>
                </c:pt>
                <c:pt idx="19">
                  <c:v>7</c:v>
                </c:pt>
                <c:pt idx="20">
                  <c:v>9.8000000000000007</c:v>
                </c:pt>
                <c:pt idx="21">
                  <c:v>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Klasse_Slakteri!$D$256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Klasse_Slakteri!$G$256:$G$279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Klasse_Slakteri!$V$256:$V$279</c:f>
              <c:numCache>
                <c:formatCode>0.00</c:formatCode>
                <c:ptCount val="24"/>
                <c:pt idx="0">
                  <c:v>0</c:v>
                </c:pt>
                <c:pt idx="1">
                  <c:v>10.5</c:v>
                </c:pt>
                <c:pt idx="2">
                  <c:v>10</c:v>
                </c:pt>
                <c:pt idx="3">
                  <c:v>0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11.333333333333336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</c:v>
                </c:pt>
                <c:pt idx="17">
                  <c:v>0</c:v>
                </c:pt>
                <c:pt idx="18">
                  <c:v>11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10329263573945E-2"/>
          <c:y val="0.15710331459614357"/>
          <c:w val="0.87515376707673309"/>
          <c:h val="0.7475544384419651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3.5359554113238417E-3"/>
                  <c:y val="-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8-4AC8-AAF8-C449DADDD216}"/>
                </c:ext>
              </c:extLst>
            </c:dLbl>
            <c:dLbl>
              <c:idx val="1"/>
              <c:layout>
                <c:manualLayout>
                  <c:x val="-1.3259832792464406E-2"/>
                  <c:y val="3.4496124898021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8-4AC8-AAF8-C449DADDD216}"/>
                </c:ext>
              </c:extLst>
            </c:dLbl>
            <c:dLbl>
              <c:idx val="2"/>
              <c:layout>
                <c:manualLayout>
                  <c:x val="-8.8398885283096041E-4"/>
                  <c:y val="-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8-4AC8-AAF8-C449DADDD216}"/>
                </c:ext>
              </c:extLst>
            </c:dLbl>
            <c:dLbl>
              <c:idx val="3"/>
              <c:layout>
                <c:manualLayout>
                  <c:x val="-1.8563765909450202E-2"/>
                  <c:y val="4.667122780320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08-4AC8-AAF8-C449DADDD216}"/>
                </c:ext>
              </c:extLst>
            </c:dLbl>
            <c:dLbl>
              <c:idx val="4"/>
              <c:layout>
                <c:manualLayout>
                  <c:x val="-7.0719108226476833E-3"/>
                  <c:y val="-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08-4AC8-AAF8-C449DADDD216}"/>
                </c:ext>
              </c:extLst>
            </c:dLbl>
            <c:dLbl>
              <c:idx val="5"/>
              <c:layout>
                <c:manualLayout>
                  <c:x val="0"/>
                  <c:y val="3.8554492533082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8-4AC8-AAF8-C449DADDD216}"/>
                </c:ext>
              </c:extLst>
            </c:dLbl>
            <c:dLbl>
              <c:idx val="6"/>
              <c:layout>
                <c:manualLayout>
                  <c:x val="-2.3867699026435964E-2"/>
                  <c:y val="-6.2904698343451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08-4AC8-AAF8-C449DADDD216}"/>
                </c:ext>
              </c:extLst>
            </c:dLbl>
            <c:dLbl>
              <c:idx val="7"/>
              <c:layout>
                <c:manualLayout>
                  <c:x val="-1.1491855086802484E-2"/>
                  <c:y val="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8-4AC8-AAF8-C449DADDD216}"/>
                </c:ext>
              </c:extLst>
            </c:dLbl>
            <c:dLbl>
              <c:idx val="8"/>
              <c:layout>
                <c:manualLayout>
                  <c:x val="-7.9558996754787083E-3"/>
                  <c:y val="4.2612860168144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08-4AC8-AAF8-C449DADDD216}"/>
                </c:ext>
              </c:extLst>
            </c:dLbl>
            <c:dLbl>
              <c:idx val="9"/>
              <c:layout>
                <c:manualLayout>
                  <c:x val="-1.812177148303469E-2"/>
                  <c:y val="-4.159826825937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600"/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023722710933489E-2"/>
                      <c:h val="5.559963660034058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B08-4AC8-AAF8-C449DADDD216}"/>
                </c:ext>
              </c:extLst>
            </c:dLbl>
            <c:dLbl>
              <c:idx val="10"/>
              <c:layout>
                <c:manualLayout>
                  <c:x val="-2.121573246794305E-2"/>
                  <c:y val="4.8700411620736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08-4AC8-AAF8-C449DADDD216}"/>
                </c:ext>
              </c:extLst>
            </c:dLbl>
            <c:dLbl>
              <c:idx val="12"/>
              <c:layout>
                <c:manualLayout>
                  <c:x val="-3.0939609849083678E-2"/>
                  <c:y val="-5.884633070838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60-4E9D-A46F-336419FC0231}"/>
                </c:ext>
              </c:extLst>
            </c:dLbl>
            <c:dLbl>
              <c:idx val="13"/>
              <c:layout>
                <c:manualLayout>
                  <c:x val="-6.1879219698166574E-3"/>
                  <c:y val="2.8408573445429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08-4AC8-AAF8-C449DADDD216}"/>
                </c:ext>
              </c:extLst>
            </c:dLbl>
            <c:dLbl>
              <c:idx val="14"/>
              <c:layout>
                <c:manualLayout>
                  <c:x val="-1.2375843939633445E-2"/>
                  <c:y val="-5.0729595438266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08-4AC8-AAF8-C449DADDD216}"/>
                </c:ext>
              </c:extLst>
            </c:dLbl>
            <c:dLbl>
              <c:idx val="15"/>
              <c:layout>
                <c:manualLayout>
                  <c:x val="-1.5911799350957288E-2"/>
                  <c:y val="4.870041162073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08-4AC8-AAF8-C449DADDD216}"/>
                </c:ext>
              </c:extLst>
            </c:dLbl>
            <c:dLbl>
              <c:idx val="16"/>
              <c:layout>
                <c:manualLayout>
                  <c:x val="-1.0607866233971525E-2"/>
                  <c:y val="4.8700411620736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08-4AC8-AAF8-C449DADDD216}"/>
                </c:ext>
              </c:extLst>
            </c:dLbl>
            <c:dLbl>
              <c:idx val="17"/>
              <c:layout>
                <c:manualLayout>
                  <c:x val="-5.3039331169857625E-3"/>
                  <c:y val="3.652530871555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08-4AC8-AAF8-C449DADDD216}"/>
                </c:ext>
              </c:extLst>
            </c:dLbl>
            <c:dLbl>
              <c:idx val="19"/>
              <c:layout>
                <c:manualLayout>
                  <c:x val="-7.0719108226476833E-3"/>
                  <c:y val="4.4642043985674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08-4AC8-AAF8-C449DADDD216}"/>
                </c:ext>
              </c:extLst>
            </c:dLbl>
            <c:dLbl>
              <c:idx val="20"/>
              <c:layout>
                <c:manualLayout>
                  <c:x val="-1.4143821645295367E-2"/>
                  <c:y val="-4.667122780320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08-4AC8-AAF8-C449DADDD216}"/>
                </c:ext>
              </c:extLst>
            </c:dLbl>
            <c:dLbl>
              <c:idx val="21"/>
              <c:layout>
                <c:manualLayout>
                  <c:x val="-2.3867699026436061E-2"/>
                  <c:y val="7.5079801248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5-495F-B344-6CC5C1326E5E}"/>
                </c:ext>
              </c:extLst>
            </c:dLbl>
            <c:dLbl>
              <c:idx val="22"/>
              <c:layout>
                <c:manualLayout>
                  <c:x val="0"/>
                  <c:y val="5.275877925579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3-4B8F-A3B5-44CD1D5EA700}"/>
                </c:ext>
              </c:extLst>
            </c:dLbl>
            <c:dLbl>
              <c:idx val="23"/>
              <c:layout>
                <c:manualLayout>
                  <c:x val="-4.0663487230224178E-2"/>
                  <c:y val="-7.5079801248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0-4D14-9230-3E46C88AFBEA}"/>
                </c:ext>
              </c:extLst>
            </c:dLbl>
            <c:dLbl>
              <c:idx val="24"/>
              <c:layout>
                <c:manualLayout>
                  <c:x val="-2.2099721320774011E-2"/>
                  <c:y val="-0.11160510996418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0-4D14-9230-3E46C88AFBEA}"/>
                </c:ext>
              </c:extLst>
            </c:dLbl>
            <c:dLbl>
              <c:idx val="25"/>
              <c:layout>
                <c:manualLayout>
                  <c:x val="4.4199442641548016E-3"/>
                  <c:y val="-4.8700411620736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73-4B8F-A3B5-44CD1D5EA700}"/>
                </c:ext>
              </c:extLst>
            </c:dLbl>
            <c:dLbl>
              <c:idx val="27"/>
              <c:layout>
                <c:manualLayout>
                  <c:x val="-2.29837101736051E-2"/>
                  <c:y val="5.0729595438266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5-495F-B344-6CC5C1326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År!$I$8:$I$36</c:f>
              <c:numCache>
                <c:formatCode>0.0</c:formatCode>
                <c:ptCount val="29"/>
                <c:pt idx="0">
                  <c:v>16.77408855683306</c:v>
                </c:pt>
                <c:pt idx="1">
                  <c:v>16.8663206297249</c:v>
                </c:pt>
                <c:pt idx="2">
                  <c:v>16.967631081104614</c:v>
                </c:pt>
                <c:pt idx="3">
                  <c:v>16.836630362302735</c:v>
                </c:pt>
                <c:pt idx="4">
                  <c:v>16.898306060356838</c:v>
                </c:pt>
                <c:pt idx="5">
                  <c:v>16.996961980858778</c:v>
                </c:pt>
                <c:pt idx="6">
                  <c:v>17.051732737122755</c:v>
                </c:pt>
                <c:pt idx="7">
                  <c:v>17.547955230305675</c:v>
                </c:pt>
                <c:pt idx="8">
                  <c:v>17.831177964446216</c:v>
                </c:pt>
                <c:pt idx="9">
                  <c:v>18.022109243697503</c:v>
                </c:pt>
                <c:pt idx="10">
                  <c:v>17.780877931449155</c:v>
                </c:pt>
                <c:pt idx="11">
                  <c:v>17.929056603773596</c:v>
                </c:pt>
                <c:pt idx="12">
                  <c:v>18.553154233629289</c:v>
                </c:pt>
                <c:pt idx="13">
                  <c:v>19.045702775291122</c:v>
                </c:pt>
                <c:pt idx="14">
                  <c:v>19.130809250078411</c:v>
                </c:pt>
                <c:pt idx="15">
                  <c:v>19.14105586878528</c:v>
                </c:pt>
                <c:pt idx="16">
                  <c:v>19.210783525417625</c:v>
                </c:pt>
                <c:pt idx="17">
                  <c:v>19.261205164992951</c:v>
                </c:pt>
                <c:pt idx="18">
                  <c:v>20.25588681152098</c:v>
                </c:pt>
                <c:pt idx="19">
                  <c:v>20.921530447724223</c:v>
                </c:pt>
                <c:pt idx="20">
                  <c:v>21.245641389085765</c:v>
                </c:pt>
                <c:pt idx="21">
                  <c:v>20.554510108864751</c:v>
                </c:pt>
                <c:pt idx="22">
                  <c:v>20.612185382129155</c:v>
                </c:pt>
                <c:pt idx="23">
                  <c:v>21.49230348598773</c:v>
                </c:pt>
                <c:pt idx="24">
                  <c:v>21.514390325456905</c:v>
                </c:pt>
                <c:pt idx="25">
                  <c:v>21.800218887509963</c:v>
                </c:pt>
                <c:pt idx="26">
                  <c:v>21.345766821345752</c:v>
                </c:pt>
                <c:pt idx="27">
                  <c:v>20.719174008810658</c:v>
                </c:pt>
                <c:pt idx="28">
                  <c:v>21.020975822260972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9-45D3-8D24-4E49F1A3BFB9}"/>
            </c:ext>
          </c:extLst>
        </c:ser>
        <c:ser>
          <c:idx val="1"/>
          <c:order val="1"/>
          <c:tx>
            <c:strRef>
              <c:f>RNR!$I$1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21.020975822260972</c:v>
                </c:pt>
                <c:pt idx="1">
                  <c:v>21.020975822260972</c:v>
                </c:pt>
                <c:pt idx="2">
                  <c:v>21.020975822260972</c:v>
                </c:pt>
                <c:pt idx="3">
                  <c:v>21.020975822260972</c:v>
                </c:pt>
                <c:pt idx="4">
                  <c:v>21.020975822260972</c:v>
                </c:pt>
                <c:pt idx="5">
                  <c:v>21.020975822260972</c:v>
                </c:pt>
                <c:pt idx="6">
                  <c:v>21.020975822260972</c:v>
                </c:pt>
                <c:pt idx="7">
                  <c:v>21.020975822260972</c:v>
                </c:pt>
                <c:pt idx="8">
                  <c:v>21.020975822260972</c:v>
                </c:pt>
                <c:pt idx="9">
                  <c:v>21.020975822260972</c:v>
                </c:pt>
                <c:pt idx="10">
                  <c:v>21.020975822260972</c:v>
                </c:pt>
                <c:pt idx="11">
                  <c:v>21.020975822260972</c:v>
                </c:pt>
                <c:pt idx="12">
                  <c:v>21.020975822260972</c:v>
                </c:pt>
                <c:pt idx="13">
                  <c:v>21.020975822260972</c:v>
                </c:pt>
                <c:pt idx="14">
                  <c:v>21.020975822260972</c:v>
                </c:pt>
                <c:pt idx="15">
                  <c:v>21.020975822260972</c:v>
                </c:pt>
                <c:pt idx="16">
                  <c:v>21.020975822260972</c:v>
                </c:pt>
                <c:pt idx="17">
                  <c:v>21.020975822260972</c:v>
                </c:pt>
                <c:pt idx="18">
                  <c:v>21.020975822260972</c:v>
                </c:pt>
                <c:pt idx="19">
                  <c:v>21.020975822260972</c:v>
                </c:pt>
                <c:pt idx="20">
                  <c:v>21.020975822260972</c:v>
                </c:pt>
                <c:pt idx="21">
                  <c:v>21.020975822260972</c:v>
                </c:pt>
                <c:pt idx="22">
                  <c:v>21.020975822260972</c:v>
                </c:pt>
                <c:pt idx="23">
                  <c:v>21.020975822260972</c:v>
                </c:pt>
                <c:pt idx="24">
                  <c:v>21.020975822260972</c:v>
                </c:pt>
                <c:pt idx="25">
                  <c:v>21.020975822260972</c:v>
                </c:pt>
                <c:pt idx="26">
                  <c:v>21.020975822260972</c:v>
                </c:pt>
                <c:pt idx="27">
                  <c:v>21.020975822260972</c:v>
                </c:pt>
                <c:pt idx="28">
                  <c:v>21.020975822260972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6-4924-A73D-E2E37A359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975523531957277"/>
          <c:y val="0.4819376281902143"/>
          <c:w val="0.14534113164633458"/>
          <c:h val="0.11852143121689994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KROPPSLENGDE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1988583041332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Måned!$R$23:$R$34</c:f>
              <c:numCache>
                <c:formatCode>0.0</c:formatCode>
                <c:ptCount val="12"/>
                <c:pt idx="0">
                  <c:v>105.25</c:v>
                </c:pt>
                <c:pt idx="1">
                  <c:v>104.85454545454544</c:v>
                </c:pt>
                <c:pt idx="2">
                  <c:v>97.328571428571394</c:v>
                </c:pt>
                <c:pt idx="3">
                  <c:v>107.46666666666664</c:v>
                </c:pt>
                <c:pt idx="4">
                  <c:v>107.01632653061228</c:v>
                </c:pt>
                <c:pt idx="5">
                  <c:v>109.88967136150227</c:v>
                </c:pt>
                <c:pt idx="6">
                  <c:v>111.70963855421684</c:v>
                </c:pt>
                <c:pt idx="7">
                  <c:v>111.82985074626872</c:v>
                </c:pt>
                <c:pt idx="8">
                  <c:v>104.7638297872341</c:v>
                </c:pt>
                <c:pt idx="9">
                  <c:v>108.25260504201678</c:v>
                </c:pt>
                <c:pt idx="10">
                  <c:v>108.4610759493671</c:v>
                </c:pt>
                <c:pt idx="11">
                  <c:v>104.22222222222221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8-4DEB-8D8E-A75D9F2A4346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3.5857400482773E-2"/>
                  <c:y val="-7.8744063193660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8-4DEB-8D8E-A75D9F2A4346}"/>
                </c:ext>
              </c:extLst>
            </c:dLbl>
            <c:dLbl>
              <c:idx val="2"/>
              <c:layout>
                <c:manualLayout>
                  <c:x val="-4.0837594994269283E-2"/>
                  <c:y val="7.6615845269507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8-4DEB-8D8E-A75D9F2A4346}"/>
                </c:ext>
              </c:extLst>
            </c:dLbl>
            <c:dLbl>
              <c:idx val="3"/>
              <c:layout>
                <c:manualLayout>
                  <c:x val="-4.3825711701167072E-2"/>
                  <c:y val="-7.8744063193660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8-4DEB-8D8E-A75D9F2A4346}"/>
                </c:ext>
              </c:extLst>
            </c:dLbl>
            <c:dLbl>
              <c:idx val="4"/>
              <c:layout>
                <c:manualLayout>
                  <c:x val="-2.988116706897757E-2"/>
                  <c:y val="-7.8744063193660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8-4DEB-8D8E-A75D9F2A4346}"/>
                </c:ext>
              </c:extLst>
            </c:dLbl>
            <c:dLbl>
              <c:idx val="5"/>
              <c:layout>
                <c:manualLayout>
                  <c:x val="-3.3865322678174568E-2"/>
                  <c:y val="-7.235940942120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7-45CB-BC23-37A7ECFB18EB}"/>
                </c:ext>
              </c:extLst>
            </c:dLbl>
            <c:dLbl>
              <c:idx val="6"/>
              <c:layout>
                <c:manualLayout>
                  <c:x val="-2.1912855850583498E-2"/>
                  <c:y val="6.1718319800436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7-49F1-9669-575F37B8F8A0}"/>
                </c:ext>
              </c:extLst>
            </c:dLbl>
            <c:dLbl>
              <c:idx val="7"/>
              <c:layout>
                <c:manualLayout>
                  <c:x val="-2.0916816948284248E-2"/>
                  <c:y val="6.3846537724589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8-4E42-B677-15005D6617A4}"/>
                </c:ext>
              </c:extLst>
            </c:dLbl>
            <c:dLbl>
              <c:idx val="9"/>
              <c:layout>
                <c:manualLayout>
                  <c:x val="-2.8885128166678247E-2"/>
                  <c:y val="-6.8102984985336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E-4BA3-A75F-FA47C0BAB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Måned!$R$10:$R$21</c:f>
              <c:numCache>
                <c:formatCode>0.0</c:formatCode>
                <c:ptCount val="12"/>
                <c:pt idx="0">
                  <c:v>102.51265822784811</c:v>
                </c:pt>
                <c:pt idx="1">
                  <c:v>108.24736842105268</c:v>
                </c:pt>
                <c:pt idx="2">
                  <c:v>108.84727592267139</c:v>
                </c:pt>
                <c:pt idx="3">
                  <c:v>108.49334862385319</c:v>
                </c:pt>
                <c:pt idx="4">
                  <c:v>108.8155982905984</c:v>
                </c:pt>
                <c:pt idx="5">
                  <c:v>110.75885416666677</c:v>
                </c:pt>
                <c:pt idx="6">
                  <c:v>108.56739130434782</c:v>
                </c:pt>
                <c:pt idx="7">
                  <c:v>106.57946428571437</c:v>
                </c:pt>
                <c:pt idx="8">
                  <c:v>107.00909090909101</c:v>
                </c:pt>
                <c:pt idx="9">
                  <c:v>109.50639067524109</c:v>
                </c:pt>
                <c:pt idx="10">
                  <c:v>108.51637010676131</c:v>
                </c:pt>
                <c:pt idx="11">
                  <c:v>109.75153374233116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8-4DEB-8D8E-A75D9F2A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3214057544068"/>
          <c:y val="0.46286602631315676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Klasse_Slakteri!$D$283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Klasse_Slakteri!$G$283:$G$306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Klasse_Slakteri!$V$283:$V$306</c:f>
              <c:numCache>
                <c:formatCode>0.00</c:formatCode>
                <c:ptCount val="24"/>
                <c:pt idx="0">
                  <c:v>0</c:v>
                </c:pt>
                <c:pt idx="1">
                  <c:v>7.75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11.5</c:v>
                </c:pt>
                <c:pt idx="11">
                  <c:v>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Klasse_Slakteri!$V$310:$V$333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Klasse_Slakteri!$D$337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Klasse_Slakteri!$G$337:$G$360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Klasse_Slakteri!$V$337:$V$360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Klasse_Slakteri!$D$364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Klasse_Slakteri!$G$364:$G$387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Klasse_Slakteri!$V$364:$V$387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Klasse_Slakteri!$D$391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Klasse_Slakteri!$G$391:$G$414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Klasse_Slakteri!$V$391:$V$414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72857122141500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Klasse_Slakteri!$I$40:$I$63</c:f>
              <c:numCache>
                <c:formatCode>#,##0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66</c:v>
                </c:pt>
                <c:pt idx="3">
                  <c:v>6</c:v>
                </c:pt>
                <c:pt idx="4">
                  <c:v>24</c:v>
                </c:pt>
                <c:pt idx="5">
                  <c:v>6</c:v>
                </c:pt>
                <c:pt idx="6">
                  <c:v>115</c:v>
                </c:pt>
                <c:pt idx="7">
                  <c:v>60</c:v>
                </c:pt>
                <c:pt idx="8">
                  <c:v>0</c:v>
                </c:pt>
                <c:pt idx="9">
                  <c:v>1</c:v>
                </c:pt>
                <c:pt idx="10">
                  <c:v>46</c:v>
                </c:pt>
                <c:pt idx="11">
                  <c:v>12</c:v>
                </c:pt>
                <c:pt idx="12">
                  <c:v>0</c:v>
                </c:pt>
                <c:pt idx="13">
                  <c:v>17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0</c:v>
                </c:pt>
                <c:pt idx="18">
                  <c:v>9</c:v>
                </c:pt>
                <c:pt idx="19">
                  <c:v>4</c:v>
                </c:pt>
                <c:pt idx="20">
                  <c:v>10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5-42AE-B7A4-E28D5C14A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Klasse_Slakteri!$I$67:$I$90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82</c:v>
                </c:pt>
                <c:pt idx="3">
                  <c:v>9</c:v>
                </c:pt>
                <c:pt idx="4">
                  <c:v>18</c:v>
                </c:pt>
                <c:pt idx="5">
                  <c:v>15</c:v>
                </c:pt>
                <c:pt idx="6">
                  <c:v>220</c:v>
                </c:pt>
                <c:pt idx="7">
                  <c:v>70</c:v>
                </c:pt>
                <c:pt idx="8">
                  <c:v>0</c:v>
                </c:pt>
                <c:pt idx="9">
                  <c:v>1</c:v>
                </c:pt>
                <c:pt idx="10">
                  <c:v>81</c:v>
                </c:pt>
                <c:pt idx="11">
                  <c:v>26</c:v>
                </c:pt>
                <c:pt idx="12">
                  <c:v>0</c:v>
                </c:pt>
                <c:pt idx="13">
                  <c:v>53</c:v>
                </c:pt>
                <c:pt idx="14">
                  <c:v>8</c:v>
                </c:pt>
                <c:pt idx="15">
                  <c:v>13</c:v>
                </c:pt>
                <c:pt idx="16">
                  <c:v>11</c:v>
                </c:pt>
                <c:pt idx="17">
                  <c:v>0</c:v>
                </c:pt>
                <c:pt idx="18">
                  <c:v>30</c:v>
                </c:pt>
                <c:pt idx="19">
                  <c:v>10</c:v>
                </c:pt>
                <c:pt idx="20">
                  <c:v>11</c:v>
                </c:pt>
                <c:pt idx="21">
                  <c:v>34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0-4D50-AC76-B9E53093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Klasse_Slakteri!$B$94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Klasse_Slakteri!$I$94:$I$117</c:f>
              <c:numCache>
                <c:formatCode>#,##0</c:formatCode>
                <c:ptCount val="24"/>
                <c:pt idx="0">
                  <c:v>0</c:v>
                </c:pt>
                <c:pt idx="1">
                  <c:v>13</c:v>
                </c:pt>
                <c:pt idx="2">
                  <c:v>281</c:v>
                </c:pt>
                <c:pt idx="3">
                  <c:v>21</c:v>
                </c:pt>
                <c:pt idx="4">
                  <c:v>29</c:v>
                </c:pt>
                <c:pt idx="5">
                  <c:v>29</c:v>
                </c:pt>
                <c:pt idx="6">
                  <c:v>341</c:v>
                </c:pt>
                <c:pt idx="7">
                  <c:v>180</c:v>
                </c:pt>
                <c:pt idx="8">
                  <c:v>0</c:v>
                </c:pt>
                <c:pt idx="9">
                  <c:v>3</c:v>
                </c:pt>
                <c:pt idx="10">
                  <c:v>226</c:v>
                </c:pt>
                <c:pt idx="11">
                  <c:v>33</c:v>
                </c:pt>
                <c:pt idx="12">
                  <c:v>0</c:v>
                </c:pt>
                <c:pt idx="13">
                  <c:v>73</c:v>
                </c:pt>
                <c:pt idx="14">
                  <c:v>27</c:v>
                </c:pt>
                <c:pt idx="15">
                  <c:v>28</c:v>
                </c:pt>
                <c:pt idx="16">
                  <c:v>35</c:v>
                </c:pt>
                <c:pt idx="17">
                  <c:v>0</c:v>
                </c:pt>
                <c:pt idx="18">
                  <c:v>55</c:v>
                </c:pt>
                <c:pt idx="19">
                  <c:v>26</c:v>
                </c:pt>
                <c:pt idx="20">
                  <c:v>23</c:v>
                </c:pt>
                <c:pt idx="21">
                  <c:v>53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1-49F0-BFAD-061E3060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Klasse_Slakteri!$B$121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Klasse_Slakteri!$I$121:$I$144</c:f>
              <c:numCache>
                <c:formatCode>#,##0</c:formatCode>
                <c:ptCount val="24"/>
                <c:pt idx="0">
                  <c:v>0</c:v>
                </c:pt>
                <c:pt idx="1">
                  <c:v>30</c:v>
                </c:pt>
                <c:pt idx="2">
                  <c:v>369</c:v>
                </c:pt>
                <c:pt idx="3">
                  <c:v>23</c:v>
                </c:pt>
                <c:pt idx="4">
                  <c:v>50</c:v>
                </c:pt>
                <c:pt idx="5">
                  <c:v>40</c:v>
                </c:pt>
                <c:pt idx="6">
                  <c:v>474</c:v>
                </c:pt>
                <c:pt idx="7">
                  <c:v>267</c:v>
                </c:pt>
                <c:pt idx="8">
                  <c:v>0</c:v>
                </c:pt>
                <c:pt idx="9">
                  <c:v>3</c:v>
                </c:pt>
                <c:pt idx="10">
                  <c:v>490</c:v>
                </c:pt>
                <c:pt idx="11">
                  <c:v>63</c:v>
                </c:pt>
                <c:pt idx="12">
                  <c:v>0</c:v>
                </c:pt>
                <c:pt idx="13">
                  <c:v>172</c:v>
                </c:pt>
                <c:pt idx="14">
                  <c:v>57</c:v>
                </c:pt>
                <c:pt idx="15">
                  <c:v>45</c:v>
                </c:pt>
                <c:pt idx="16">
                  <c:v>61</c:v>
                </c:pt>
                <c:pt idx="17">
                  <c:v>0</c:v>
                </c:pt>
                <c:pt idx="18">
                  <c:v>105</c:v>
                </c:pt>
                <c:pt idx="19">
                  <c:v>44</c:v>
                </c:pt>
                <c:pt idx="20">
                  <c:v>61</c:v>
                </c:pt>
                <c:pt idx="21">
                  <c:v>104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D-4034-9DDA-259AC3795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Klasse_Slakteri!$I$148:$I$171</c:f>
              <c:numCache>
                <c:formatCode>#,##0</c:formatCode>
                <c:ptCount val="24"/>
                <c:pt idx="0">
                  <c:v>0</c:v>
                </c:pt>
                <c:pt idx="1">
                  <c:v>15</c:v>
                </c:pt>
                <c:pt idx="2">
                  <c:v>274</c:v>
                </c:pt>
                <c:pt idx="3">
                  <c:v>82</c:v>
                </c:pt>
                <c:pt idx="4">
                  <c:v>78</c:v>
                </c:pt>
                <c:pt idx="5">
                  <c:v>17</c:v>
                </c:pt>
                <c:pt idx="6">
                  <c:v>404</c:v>
                </c:pt>
                <c:pt idx="7">
                  <c:v>260</c:v>
                </c:pt>
                <c:pt idx="8">
                  <c:v>0</c:v>
                </c:pt>
                <c:pt idx="9">
                  <c:v>5</c:v>
                </c:pt>
                <c:pt idx="10">
                  <c:v>400</c:v>
                </c:pt>
                <c:pt idx="11">
                  <c:v>53</c:v>
                </c:pt>
                <c:pt idx="12">
                  <c:v>0</c:v>
                </c:pt>
                <c:pt idx="13">
                  <c:v>154</c:v>
                </c:pt>
                <c:pt idx="14">
                  <c:v>33</c:v>
                </c:pt>
                <c:pt idx="15">
                  <c:v>34</c:v>
                </c:pt>
                <c:pt idx="16">
                  <c:v>112</c:v>
                </c:pt>
                <c:pt idx="17">
                  <c:v>0</c:v>
                </c:pt>
                <c:pt idx="18">
                  <c:v>111</c:v>
                </c:pt>
                <c:pt idx="19">
                  <c:v>43</c:v>
                </c:pt>
                <c:pt idx="20">
                  <c:v>80</c:v>
                </c:pt>
                <c:pt idx="21">
                  <c:v>75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4-4233-8B37-431D125D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geit: m</a:t>
            </a:r>
            <a:r>
              <a:rPr lang="nb-NO" sz="2800"/>
              <a:t>iddel K-FAKTOR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1196363501181"/>
          <c:y val="0.14948284304443082"/>
          <c:w val="0.86445620275775725"/>
          <c:h val="0.73399183209757957"/>
        </c:manualLayout>
      </c:layout>
      <c:lineChart>
        <c:grouping val="standard"/>
        <c:varyColors val="0"/>
        <c:ser>
          <c:idx val="4"/>
          <c:order val="0"/>
          <c:tx>
            <c:strRef>
              <c:f>Måned!$C$23</c:f>
              <c:strCache>
                <c:ptCount val="1"/>
                <c:pt idx="0">
                  <c:v>2023</c:v>
                </c:pt>
              </c:strCache>
            </c:strRef>
          </c:tx>
          <c:marker>
            <c:symbol val="diamond"/>
            <c:size val="10"/>
            <c:spPr>
              <a:solidFill>
                <a:srgbClr val="FFFFFF"/>
              </a:solidFill>
            </c:spPr>
          </c:marker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Måned!$T$23:$T$34</c:f>
              <c:numCache>
                <c:formatCode>0.0</c:formatCode>
                <c:ptCount val="12"/>
                <c:pt idx="0">
                  <c:v>21.322369125260167</c:v>
                </c:pt>
                <c:pt idx="1">
                  <c:v>15.461314769720325</c:v>
                </c:pt>
                <c:pt idx="2">
                  <c:v>17.575680193067964</c:v>
                </c:pt>
                <c:pt idx="3">
                  <c:v>15.539550866952736</c:v>
                </c:pt>
                <c:pt idx="4">
                  <c:v>16.345502629444951</c:v>
                </c:pt>
                <c:pt idx="5">
                  <c:v>17.676614152087478</c:v>
                </c:pt>
                <c:pt idx="6">
                  <c:v>15.103883148940795</c:v>
                </c:pt>
                <c:pt idx="7">
                  <c:v>14.495035397694762</c:v>
                </c:pt>
                <c:pt idx="8">
                  <c:v>17.615715236998156</c:v>
                </c:pt>
                <c:pt idx="9">
                  <c:v>14.99062697879015</c:v>
                </c:pt>
                <c:pt idx="10">
                  <c:v>15.844898084473542</c:v>
                </c:pt>
                <c:pt idx="11">
                  <c:v>16.170515511859811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F-4FBA-AAF7-CE6702868C23}"/>
            </c:ext>
          </c:extLst>
        </c:ser>
        <c:ser>
          <c:idx val="2"/>
          <c:order val="1"/>
          <c:tx>
            <c:strRef>
              <c:f>Måned!$C$10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2829672798867749E-2"/>
                  <c:y val="-7.023119149704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FF-4FBA-AAF7-CE6702868C23}"/>
                </c:ext>
              </c:extLst>
            </c:dLbl>
            <c:dLbl>
              <c:idx val="1"/>
              <c:layout>
                <c:manualLayout>
                  <c:x val="-0.10159596803452352"/>
                  <c:y val="4.4692576407212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F-4FBA-AAF7-CE6702868C23}"/>
                </c:ext>
              </c:extLst>
            </c:dLbl>
            <c:dLbl>
              <c:idx val="2"/>
              <c:layout>
                <c:manualLayout>
                  <c:x val="-3.2869283775875287E-2"/>
                  <c:y val="7.023119149704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F-4FBA-AAF7-CE6702868C23}"/>
                </c:ext>
              </c:extLst>
            </c:dLbl>
            <c:dLbl>
              <c:idx val="3"/>
              <c:layout>
                <c:manualLayout>
                  <c:x val="-2.988116706897757E-2"/>
                  <c:y val="-0.10002624243519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F-4FBA-AAF7-CE6702868C23}"/>
                </c:ext>
              </c:extLst>
            </c:dLbl>
            <c:dLbl>
              <c:idx val="4"/>
              <c:layout>
                <c:manualLayout>
                  <c:x val="-3.0877205971276748E-2"/>
                  <c:y val="-0.11279554998010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F-4FBA-AAF7-CE6702868C23}"/>
                </c:ext>
              </c:extLst>
            </c:dLbl>
            <c:dLbl>
              <c:idx val="5"/>
              <c:layout>
                <c:manualLayout>
                  <c:x val="-3.9841556091970071E-2"/>
                  <c:y val="8.938515281442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2-4A57-8070-29C14BA372A8}"/>
                </c:ext>
              </c:extLst>
            </c:dLbl>
            <c:dLbl>
              <c:idx val="6"/>
              <c:layout>
                <c:manualLayout>
                  <c:x val="-2.6893050362079746E-2"/>
                  <c:y val="-0.1127955499801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30-4509-8CDE-22C1A5D907CF}"/>
                </c:ext>
              </c:extLst>
            </c:dLbl>
            <c:dLbl>
              <c:idx val="7"/>
              <c:layout>
                <c:manualLayout>
                  <c:x val="-2.4900972557481322E-2"/>
                  <c:y val="-7.2359409421201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A-4933-9F36-A3BD2BFBAF52}"/>
                </c:ext>
              </c:extLst>
            </c:dLbl>
            <c:dLbl>
              <c:idx val="8"/>
              <c:layout>
                <c:manualLayout>
                  <c:x val="-2.4900972557481249E-2"/>
                  <c:y val="9.151337073857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A-4933-9F36-A3BD2BFBAF52}"/>
                </c:ext>
              </c:extLst>
            </c:dLbl>
            <c:dLbl>
              <c:idx val="9"/>
              <c:layout>
                <c:manualLayout>
                  <c:x val="-3.0877205971276748E-2"/>
                  <c:y val="-0.10853911413180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1-4AE0-A36B-F6BF23BEAC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Måned!$B$10:$B$21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</c:formatCode>
                <c:ptCount val="12"/>
                <c:pt idx="0">
                  <c:v>17.567486320616371</c:v>
                </c:pt>
                <c:pt idx="1">
                  <c:v>16.832314693361447</c:v>
                </c:pt>
                <c:pt idx="2">
                  <c:v>16.302374470654524</c:v>
                </c:pt>
                <c:pt idx="3">
                  <c:v>16.114576759211449</c:v>
                </c:pt>
                <c:pt idx="4">
                  <c:v>16.009791463292881</c:v>
                </c:pt>
                <c:pt idx="5">
                  <c:v>15.810802715146339</c:v>
                </c:pt>
                <c:pt idx="6">
                  <c:v>14.946142493503004</c:v>
                </c:pt>
                <c:pt idx="7">
                  <c:v>15.534736842197178</c:v>
                </c:pt>
                <c:pt idx="8">
                  <c:v>15.929781426696016</c:v>
                </c:pt>
                <c:pt idx="9">
                  <c:v>15.963279580478316</c:v>
                </c:pt>
                <c:pt idx="10">
                  <c:v>15.543403580507972</c:v>
                </c:pt>
                <c:pt idx="11">
                  <c:v>16.05079728130422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FF-4FBA-AAF7-CE6702868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815646375132092E-2"/>
              <c:y val="0.32539178481069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91017736864715"/>
          <c:y val="0.20322336200115493"/>
          <c:w val="0.10362294641483248"/>
          <c:h val="0.145487826090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Voksen geit,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493272499"/>
          <c:y val="2.26816606487724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95861158708056E-2"/>
          <c:y val="0.13308899232899754"/>
          <c:w val="0.90844132677416611"/>
          <c:h val="0.6521633604501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Klasse_Slakteri!$B$175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Klasse_Slakteri!$G$13:$G$36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Klasse_Slakteri!$I$175:$I$198</c:f>
              <c:numCache>
                <c:formatCode>#,##0</c:formatCode>
                <c:ptCount val="24"/>
                <c:pt idx="0">
                  <c:v>0</c:v>
                </c:pt>
                <c:pt idx="1">
                  <c:v>10</c:v>
                </c:pt>
                <c:pt idx="2">
                  <c:v>123</c:v>
                </c:pt>
                <c:pt idx="3">
                  <c:v>11</c:v>
                </c:pt>
                <c:pt idx="4">
                  <c:v>45</c:v>
                </c:pt>
                <c:pt idx="5">
                  <c:v>8</c:v>
                </c:pt>
                <c:pt idx="6">
                  <c:v>159</c:v>
                </c:pt>
                <c:pt idx="7">
                  <c:v>115</c:v>
                </c:pt>
                <c:pt idx="8">
                  <c:v>0</c:v>
                </c:pt>
                <c:pt idx="9">
                  <c:v>0</c:v>
                </c:pt>
                <c:pt idx="10">
                  <c:v>131</c:v>
                </c:pt>
                <c:pt idx="11">
                  <c:v>19</c:v>
                </c:pt>
                <c:pt idx="12">
                  <c:v>0</c:v>
                </c:pt>
                <c:pt idx="13">
                  <c:v>35</c:v>
                </c:pt>
                <c:pt idx="14">
                  <c:v>12</c:v>
                </c:pt>
                <c:pt idx="15">
                  <c:v>16</c:v>
                </c:pt>
                <c:pt idx="16">
                  <c:v>26</c:v>
                </c:pt>
                <c:pt idx="17">
                  <c:v>0</c:v>
                </c:pt>
                <c:pt idx="18">
                  <c:v>51</c:v>
                </c:pt>
                <c:pt idx="19">
                  <c:v>31</c:v>
                </c:pt>
                <c:pt idx="20">
                  <c:v>32</c:v>
                </c:pt>
                <c:pt idx="21">
                  <c:v>22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9-46F9-82F4-6AC176B9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81311230480363"/>
          <c:y val="0.22343335363466307"/>
          <c:w val="5.4473750768390707E-2"/>
          <c:h val="9.8911703716593441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1.1013215859030839E-2</c:v>
                </c:pt>
                <c:pt idx="1">
                  <c:v>13.083700440528633</c:v>
                </c:pt>
                <c:pt idx="2">
                  <c:v>0.96916299559471375</c:v>
                </c:pt>
                <c:pt idx="3">
                  <c:v>2.5440528634361232</c:v>
                </c:pt>
                <c:pt idx="4">
                  <c:v>50.594713656387682</c:v>
                </c:pt>
                <c:pt idx="5">
                  <c:v>1.7400881057268724</c:v>
                </c:pt>
                <c:pt idx="6">
                  <c:v>1.5748898678414101</c:v>
                </c:pt>
                <c:pt idx="7">
                  <c:v>25.495594713656391</c:v>
                </c:pt>
                <c:pt idx="8">
                  <c:v>0.82599118942731298</c:v>
                </c:pt>
                <c:pt idx="9">
                  <c:v>0.27533039647577096</c:v>
                </c:pt>
                <c:pt idx="10">
                  <c:v>2.731277533039647</c:v>
                </c:pt>
                <c:pt idx="11">
                  <c:v>5.506607929515419E-2</c:v>
                </c:pt>
                <c:pt idx="12">
                  <c:v>0</c:v>
                </c:pt>
                <c:pt idx="13">
                  <c:v>9.9118942731277568E-2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39-455B-910B-9AA311989B18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4.3563493792202146E-2</c:v>
                </c:pt>
                <c:pt idx="1">
                  <c:v>4.3781311261163136</c:v>
                </c:pt>
                <c:pt idx="2">
                  <c:v>7.6562840339795217</c:v>
                </c:pt>
                <c:pt idx="3">
                  <c:v>15.181877586582438</c:v>
                </c:pt>
                <c:pt idx="4">
                  <c:v>28.087562622522341</c:v>
                </c:pt>
                <c:pt idx="5">
                  <c:v>14.58287954693966</c:v>
                </c:pt>
                <c:pt idx="6">
                  <c:v>10.716619472881719</c:v>
                </c:pt>
                <c:pt idx="7">
                  <c:v>14.539316053147463</c:v>
                </c:pt>
                <c:pt idx="8">
                  <c:v>2.5702461337399254</c:v>
                </c:pt>
                <c:pt idx="9">
                  <c:v>0.74057939446743615</c:v>
                </c:pt>
                <c:pt idx="10">
                  <c:v>1.3069048137660639</c:v>
                </c:pt>
                <c:pt idx="11">
                  <c:v>0.14158135482465695</c:v>
                </c:pt>
                <c:pt idx="12">
                  <c:v>1.0890873448050536E-2</c:v>
                </c:pt>
                <c:pt idx="13">
                  <c:v>4.3563493792202146E-2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39-455B-910B-9AA311989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8.841510525470031E-2"/>
          <c:h val="0.17245554836898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antalls% slakt 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Fettgruppe!$G$43:$G$57</c:f>
              <c:numCache>
                <c:formatCode>0.0</c:formatCode>
                <c:ptCount val="15"/>
                <c:pt idx="0">
                  <c:v>0</c:v>
                </c:pt>
                <c:pt idx="1">
                  <c:v>13.225058004640371</c:v>
                </c:pt>
                <c:pt idx="2">
                  <c:v>0.25522041763341075</c:v>
                </c:pt>
                <c:pt idx="3">
                  <c:v>0.62645011600928047</c:v>
                </c:pt>
                <c:pt idx="4">
                  <c:v>56.334106728538281</c:v>
                </c:pt>
                <c:pt idx="5">
                  <c:v>0.31322505800464023</c:v>
                </c:pt>
                <c:pt idx="6">
                  <c:v>0.12761020881670537</c:v>
                </c:pt>
                <c:pt idx="7">
                  <c:v>25.638051044083522</c:v>
                </c:pt>
                <c:pt idx="8">
                  <c:v>2.3201856148491878E-2</c:v>
                </c:pt>
                <c:pt idx="9">
                  <c:v>0</c:v>
                </c:pt>
                <c:pt idx="10">
                  <c:v>3.375870069605567</c:v>
                </c:pt>
                <c:pt idx="11">
                  <c:v>0</c:v>
                </c:pt>
                <c:pt idx="12">
                  <c:v>0</c:v>
                </c:pt>
                <c:pt idx="13">
                  <c:v>8.1206496519721574E-2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4-4374-B73D-FECAAB5E4C5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Fettgruppe!$G$27:$G$41</c:f>
              <c:numCache>
                <c:formatCode>0.0</c:formatCode>
                <c:ptCount val="15"/>
                <c:pt idx="0">
                  <c:v>1.1013215859030839E-2</c:v>
                </c:pt>
                <c:pt idx="1">
                  <c:v>13.083700440528633</c:v>
                </c:pt>
                <c:pt idx="2">
                  <c:v>0.96916299559471375</c:v>
                </c:pt>
                <c:pt idx="3">
                  <c:v>2.5440528634361232</c:v>
                </c:pt>
                <c:pt idx="4">
                  <c:v>50.594713656387682</c:v>
                </c:pt>
                <c:pt idx="5">
                  <c:v>1.7400881057268724</c:v>
                </c:pt>
                <c:pt idx="6">
                  <c:v>1.5748898678414101</c:v>
                </c:pt>
                <c:pt idx="7">
                  <c:v>25.495594713656391</c:v>
                </c:pt>
                <c:pt idx="8">
                  <c:v>0.82599118942731298</c:v>
                </c:pt>
                <c:pt idx="9">
                  <c:v>0.27533039647577096</c:v>
                </c:pt>
                <c:pt idx="10">
                  <c:v>2.731277533039647</c:v>
                </c:pt>
                <c:pt idx="11">
                  <c:v>5.506607929515419E-2</c:v>
                </c:pt>
                <c:pt idx="12">
                  <c:v>0</c:v>
                </c:pt>
                <c:pt idx="13">
                  <c:v>9.9118942731277568E-2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54-4374-B73D-FECAAB5E4C5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Fettgruppe!$G$11:$G$25</c:f>
              <c:numCache>
                <c:formatCode>0.0</c:formatCode>
                <c:ptCount val="15"/>
                <c:pt idx="0">
                  <c:v>4.3563493792202146E-2</c:v>
                </c:pt>
                <c:pt idx="1">
                  <c:v>4.3781311261163136</c:v>
                </c:pt>
                <c:pt idx="2">
                  <c:v>7.6562840339795217</c:v>
                </c:pt>
                <c:pt idx="3">
                  <c:v>15.181877586582438</c:v>
                </c:pt>
                <c:pt idx="4">
                  <c:v>28.087562622522341</c:v>
                </c:pt>
                <c:pt idx="5">
                  <c:v>14.58287954693966</c:v>
                </c:pt>
                <c:pt idx="6">
                  <c:v>10.716619472881719</c:v>
                </c:pt>
                <c:pt idx="7">
                  <c:v>14.539316053147463</c:v>
                </c:pt>
                <c:pt idx="8">
                  <c:v>2.5702461337399254</c:v>
                </c:pt>
                <c:pt idx="9">
                  <c:v>0.74057939446743615</c:v>
                </c:pt>
                <c:pt idx="10">
                  <c:v>1.3069048137660639</c:v>
                </c:pt>
                <c:pt idx="11">
                  <c:v>0.14158135482465695</c:v>
                </c:pt>
                <c:pt idx="12">
                  <c:v>1.0890873448050536E-2</c:v>
                </c:pt>
                <c:pt idx="13">
                  <c:v>4.3563493792202146E-2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54-4374-B73D-FECAAB5E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1047333262672747E-2"/>
          <c:h val="0.16424816331342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Fettgruppe!$F$43:$F$57</c:f>
              <c:numCache>
                <c:formatCode>General</c:formatCode>
                <c:ptCount val="15"/>
                <c:pt idx="0">
                  <c:v>0</c:v>
                </c:pt>
                <c:pt idx="1">
                  <c:v>1140</c:v>
                </c:pt>
                <c:pt idx="2">
                  <c:v>22</c:v>
                </c:pt>
                <c:pt idx="3">
                  <c:v>54</c:v>
                </c:pt>
                <c:pt idx="4">
                  <c:v>4856</c:v>
                </c:pt>
                <c:pt idx="5">
                  <c:v>27</c:v>
                </c:pt>
                <c:pt idx="6">
                  <c:v>11</c:v>
                </c:pt>
                <c:pt idx="7">
                  <c:v>2210</c:v>
                </c:pt>
                <c:pt idx="8">
                  <c:v>2</c:v>
                </c:pt>
                <c:pt idx="9">
                  <c:v>0</c:v>
                </c:pt>
                <c:pt idx="10">
                  <c:v>291</c:v>
                </c:pt>
                <c:pt idx="11">
                  <c:v>0</c:v>
                </c:pt>
                <c:pt idx="12">
                  <c:v>0</c:v>
                </c:pt>
                <c:pt idx="13">
                  <c:v>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8-4170-90C4-5A46B4BFE686}"/>
            </c:ext>
          </c:extLst>
        </c:ser>
        <c:ser>
          <c:idx val="13"/>
          <c:order val="1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1</c:v>
                </c:pt>
                <c:pt idx="1">
                  <c:v>1188</c:v>
                </c:pt>
                <c:pt idx="2">
                  <c:v>88</c:v>
                </c:pt>
                <c:pt idx="3">
                  <c:v>231</c:v>
                </c:pt>
                <c:pt idx="4">
                  <c:v>4594</c:v>
                </c:pt>
                <c:pt idx="5">
                  <c:v>158</c:v>
                </c:pt>
                <c:pt idx="6">
                  <c:v>143</c:v>
                </c:pt>
                <c:pt idx="7">
                  <c:v>2315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8-4170-90C4-5A46B4BFE686}"/>
            </c:ext>
          </c:extLst>
        </c:ser>
        <c:ser>
          <c:idx val="1"/>
          <c:order val="2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4</c:v>
                </c:pt>
                <c:pt idx="1">
                  <c:v>402</c:v>
                </c:pt>
                <c:pt idx="2">
                  <c:v>703</c:v>
                </c:pt>
                <c:pt idx="3">
                  <c:v>1394</c:v>
                </c:pt>
                <c:pt idx="4">
                  <c:v>2579</c:v>
                </c:pt>
                <c:pt idx="5">
                  <c:v>1339</c:v>
                </c:pt>
                <c:pt idx="6">
                  <c:v>984</c:v>
                </c:pt>
                <c:pt idx="7">
                  <c:v>1335</c:v>
                </c:pt>
                <c:pt idx="8">
                  <c:v>236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8-4170-90C4-5A46B4BFE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antall</a:t>
            </a:r>
            <a:r>
              <a:rPr lang="en-US" sz="2400" baseline="0"/>
              <a:t> SLAKT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Fettgruppe!$F$27:$F$41</c:f>
              <c:numCache>
                <c:formatCode>General</c:formatCode>
                <c:ptCount val="15"/>
                <c:pt idx="0">
                  <c:v>1</c:v>
                </c:pt>
                <c:pt idx="1">
                  <c:v>1188</c:v>
                </c:pt>
                <c:pt idx="2">
                  <c:v>88</c:v>
                </c:pt>
                <c:pt idx="3">
                  <c:v>231</c:v>
                </c:pt>
                <c:pt idx="4">
                  <c:v>4594</c:v>
                </c:pt>
                <c:pt idx="5">
                  <c:v>158</c:v>
                </c:pt>
                <c:pt idx="6">
                  <c:v>143</c:v>
                </c:pt>
                <c:pt idx="7">
                  <c:v>2315</c:v>
                </c:pt>
                <c:pt idx="8">
                  <c:v>75</c:v>
                </c:pt>
                <c:pt idx="9">
                  <c:v>25</c:v>
                </c:pt>
                <c:pt idx="10">
                  <c:v>248</c:v>
                </c:pt>
                <c:pt idx="11">
                  <c:v>5</c:v>
                </c:pt>
                <c:pt idx="12">
                  <c:v>0</c:v>
                </c:pt>
                <c:pt idx="13">
                  <c:v>9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E03-8C6D-BE9AFDC34B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Fettgruppe!$F$11:$F$25</c:f>
              <c:numCache>
                <c:formatCode>General</c:formatCode>
                <c:ptCount val="15"/>
                <c:pt idx="0">
                  <c:v>4</c:v>
                </c:pt>
                <c:pt idx="1">
                  <c:v>402</c:v>
                </c:pt>
                <c:pt idx="2">
                  <c:v>703</c:v>
                </c:pt>
                <c:pt idx="3">
                  <c:v>1394</c:v>
                </c:pt>
                <c:pt idx="4">
                  <c:v>2579</c:v>
                </c:pt>
                <c:pt idx="5">
                  <c:v>1339</c:v>
                </c:pt>
                <c:pt idx="6">
                  <c:v>984</c:v>
                </c:pt>
                <c:pt idx="7">
                  <c:v>1335</c:v>
                </c:pt>
                <c:pt idx="8">
                  <c:v>236</c:v>
                </c:pt>
                <c:pt idx="9">
                  <c:v>68</c:v>
                </c:pt>
                <c:pt idx="10">
                  <c:v>120</c:v>
                </c:pt>
                <c:pt idx="11">
                  <c:v>13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E03-8C6D-BE9AFDC3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0942531278932129E-2"/>
          <c:h val="0.164290874548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Fettgruppe!$J$59:$J$73</c:f>
              <c:numCache>
                <c:formatCode>0.0</c:formatCode>
                <c:ptCount val="15"/>
                <c:pt idx="0">
                  <c:v>0</c:v>
                </c:pt>
                <c:pt idx="1">
                  <c:v>17.367804195804187</c:v>
                </c:pt>
                <c:pt idx="2">
                  <c:v>0</c:v>
                </c:pt>
                <c:pt idx="3">
                  <c:v>0</c:v>
                </c:pt>
                <c:pt idx="4">
                  <c:v>20.638827452667801</c:v>
                </c:pt>
                <c:pt idx="5">
                  <c:v>0</c:v>
                </c:pt>
                <c:pt idx="6">
                  <c:v>0</c:v>
                </c:pt>
                <c:pt idx="7">
                  <c:v>25.225006190672808</c:v>
                </c:pt>
                <c:pt idx="8">
                  <c:v>0</c:v>
                </c:pt>
                <c:pt idx="9">
                  <c:v>0</c:v>
                </c:pt>
                <c:pt idx="10">
                  <c:v>30.794690265486761</c:v>
                </c:pt>
                <c:pt idx="11">
                  <c:v>0</c:v>
                </c:pt>
                <c:pt idx="12">
                  <c:v>0</c:v>
                </c:pt>
                <c:pt idx="13">
                  <c:v>38.718260869565214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5-4BEE-9AFA-83B35C9B8DE2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Fettgruppe!$J$43:$J$57</c:f>
              <c:numCache>
                <c:formatCode>0.0</c:formatCode>
                <c:ptCount val="15"/>
                <c:pt idx="0">
                  <c:v>0</c:v>
                </c:pt>
                <c:pt idx="1">
                  <c:v>16.700131578947374</c:v>
                </c:pt>
                <c:pt idx="2">
                  <c:v>14.886363636363644</c:v>
                </c:pt>
                <c:pt idx="3">
                  <c:v>16.911111111111111</c:v>
                </c:pt>
                <c:pt idx="4">
                  <c:v>20.28969728171332</c:v>
                </c:pt>
                <c:pt idx="5">
                  <c:v>19.74814814814815</c:v>
                </c:pt>
                <c:pt idx="6">
                  <c:v>22.090909090909097</c:v>
                </c:pt>
                <c:pt idx="7">
                  <c:v>25.012633484162873</c:v>
                </c:pt>
                <c:pt idx="8">
                  <c:v>23.4</c:v>
                </c:pt>
                <c:pt idx="9">
                  <c:v>0</c:v>
                </c:pt>
                <c:pt idx="10">
                  <c:v>30.318109965635735</c:v>
                </c:pt>
                <c:pt idx="11">
                  <c:v>0</c:v>
                </c:pt>
                <c:pt idx="12">
                  <c:v>0</c:v>
                </c:pt>
                <c:pt idx="13">
                  <c:v>38.771428571428594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5-4BEE-9AFA-83B35C9B8DE2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</c:formatCode>
                <c:ptCount val="15"/>
                <c:pt idx="0">
                  <c:v>17.5</c:v>
                </c:pt>
                <c:pt idx="1">
                  <c:v>15.949579124579124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19.671963430561618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24.249978401727859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5-4BEE-9AFA-83B35C9B8DE2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</c:formatCode>
                <c:ptCount val="15"/>
                <c:pt idx="0">
                  <c:v>10.375</c:v>
                </c:pt>
                <c:pt idx="1">
                  <c:v>15.848756218905487</c:v>
                </c:pt>
                <c:pt idx="2">
                  <c:v>16.259886201991463</c:v>
                </c:pt>
                <c:pt idx="3">
                  <c:v>17.868149210903855</c:v>
                </c:pt>
                <c:pt idx="4">
                  <c:v>19.898371461806899</c:v>
                </c:pt>
                <c:pt idx="5">
                  <c:v>21.408065720687087</c:v>
                </c:pt>
                <c:pt idx="6">
                  <c:v>23.09644308943092</c:v>
                </c:pt>
                <c:pt idx="7">
                  <c:v>25.592284644194791</c:v>
                </c:pt>
                <c:pt idx="8">
                  <c:v>29.104237288135565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5-4BEE-9AFA-83B35C9B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10554071459138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SLAKTEVEKT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Fettgruppe!$J$27:$J$41</c:f>
              <c:numCache>
                <c:formatCode>0.0</c:formatCode>
                <c:ptCount val="15"/>
                <c:pt idx="0">
                  <c:v>17.5</c:v>
                </c:pt>
                <c:pt idx="1">
                  <c:v>15.949579124579124</c:v>
                </c:pt>
                <c:pt idx="2">
                  <c:v>16.160227272727269</c:v>
                </c:pt>
                <c:pt idx="3">
                  <c:v>17.103463203463203</c:v>
                </c:pt>
                <c:pt idx="4">
                  <c:v>19.671963430561618</c:v>
                </c:pt>
                <c:pt idx="5">
                  <c:v>19.715189873417735</c:v>
                </c:pt>
                <c:pt idx="6">
                  <c:v>22.105594405594402</c:v>
                </c:pt>
                <c:pt idx="7">
                  <c:v>24.249978401727859</c:v>
                </c:pt>
                <c:pt idx="8">
                  <c:v>28.742666666666658</c:v>
                </c:pt>
                <c:pt idx="9">
                  <c:v>32.828000000000003</c:v>
                </c:pt>
                <c:pt idx="10">
                  <c:v>30.53104838709676</c:v>
                </c:pt>
                <c:pt idx="11">
                  <c:v>29.7</c:v>
                </c:pt>
                <c:pt idx="12">
                  <c:v>0</c:v>
                </c:pt>
                <c:pt idx="13">
                  <c:v>34.12222222222222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0-4B95-9E6D-1DFDDC1D9F4A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Fettgruppe!$J$11:$J$25</c:f>
              <c:numCache>
                <c:formatCode>0.0</c:formatCode>
                <c:ptCount val="15"/>
                <c:pt idx="0">
                  <c:v>10.375</c:v>
                </c:pt>
                <c:pt idx="1">
                  <c:v>15.848756218905487</c:v>
                </c:pt>
                <c:pt idx="2">
                  <c:v>16.259886201991463</c:v>
                </c:pt>
                <c:pt idx="3">
                  <c:v>17.868149210903855</c:v>
                </c:pt>
                <c:pt idx="4">
                  <c:v>19.898371461806899</c:v>
                </c:pt>
                <c:pt idx="5">
                  <c:v>21.408065720687087</c:v>
                </c:pt>
                <c:pt idx="6">
                  <c:v>23.09644308943092</c:v>
                </c:pt>
                <c:pt idx="7">
                  <c:v>25.592284644194791</c:v>
                </c:pt>
                <c:pt idx="8">
                  <c:v>29.104237288135565</c:v>
                </c:pt>
                <c:pt idx="9">
                  <c:v>30.698529411764703</c:v>
                </c:pt>
                <c:pt idx="10">
                  <c:v>31.799999999999994</c:v>
                </c:pt>
                <c:pt idx="11">
                  <c:v>32.907692307692315</c:v>
                </c:pt>
                <c:pt idx="12">
                  <c:v>36.300000000000011</c:v>
                </c:pt>
                <c:pt idx="13">
                  <c:v>37.725000000000001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C0-4B95-9E6D-1DFDDC1D9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9128398966202"/>
          <c:y val="0.21868600201263261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Fettgruppe!$B$59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Fettgruppe!$S$59:$S$73</c:f>
              <c:numCache>
                <c:formatCode>0.00</c:formatCode>
                <c:ptCount val="15"/>
                <c:pt idx="0">
                  <c:v>0</c:v>
                </c:pt>
                <c:pt idx="1">
                  <c:v>3.4622377622377623</c:v>
                </c:pt>
                <c:pt idx="2">
                  <c:v>0</c:v>
                </c:pt>
                <c:pt idx="3">
                  <c:v>0</c:v>
                </c:pt>
                <c:pt idx="4">
                  <c:v>5.1460843373493965</c:v>
                </c:pt>
                <c:pt idx="5">
                  <c:v>0</c:v>
                </c:pt>
                <c:pt idx="6">
                  <c:v>0</c:v>
                </c:pt>
                <c:pt idx="7">
                  <c:v>6.1877837391663206</c:v>
                </c:pt>
                <c:pt idx="8">
                  <c:v>0</c:v>
                </c:pt>
                <c:pt idx="9">
                  <c:v>0</c:v>
                </c:pt>
                <c:pt idx="10">
                  <c:v>7.3539823008849554</c:v>
                </c:pt>
                <c:pt idx="11">
                  <c:v>0</c:v>
                </c:pt>
                <c:pt idx="12">
                  <c:v>0</c:v>
                </c:pt>
                <c:pt idx="13">
                  <c:v>8.1304347826086936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B-4522-A1C9-12B5CE9BD2BB}"/>
            </c:ext>
          </c:extLst>
        </c:ser>
        <c:ser>
          <c:idx val="0"/>
          <c:order val="1"/>
          <c:tx>
            <c:strRef>
              <c:f>Fettgruppe!$B$43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Fettgruppe!$S$43:$S$57</c:f>
              <c:numCache>
                <c:formatCode>0.00</c:formatCode>
                <c:ptCount val="15"/>
                <c:pt idx="0">
                  <c:v>0</c:v>
                </c:pt>
                <c:pt idx="1">
                  <c:v>3.3842105263157887</c:v>
                </c:pt>
                <c:pt idx="2">
                  <c:v>3.5</c:v>
                </c:pt>
                <c:pt idx="3">
                  <c:v>4.0370370370370372</c:v>
                </c:pt>
                <c:pt idx="4">
                  <c:v>5.047158154859968</c:v>
                </c:pt>
                <c:pt idx="5">
                  <c:v>5.3703703703703694</c:v>
                </c:pt>
                <c:pt idx="6">
                  <c:v>5.9090909090909101</c:v>
                </c:pt>
                <c:pt idx="7">
                  <c:v>6.2402714932126706</c:v>
                </c:pt>
                <c:pt idx="8">
                  <c:v>8</c:v>
                </c:pt>
                <c:pt idx="9">
                  <c:v>0</c:v>
                </c:pt>
                <c:pt idx="10">
                  <c:v>7.4398625429553249</c:v>
                </c:pt>
                <c:pt idx="11">
                  <c:v>0</c:v>
                </c:pt>
                <c:pt idx="12">
                  <c:v>0</c:v>
                </c:pt>
                <c:pt idx="13">
                  <c:v>8.5714285714285694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B-4522-A1C9-12B5CE9BD2BB}"/>
            </c:ext>
          </c:extLst>
        </c:ser>
        <c:ser>
          <c:idx val="13"/>
          <c:order val="2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0.00</c:formatCode>
                <c:ptCount val="15"/>
                <c:pt idx="0">
                  <c:v>2</c:v>
                </c:pt>
                <c:pt idx="1">
                  <c:v>3.5614478114478119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5.1099259904222896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6.2876889848812114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B-4522-A1C9-12B5CE9BD2BB}"/>
            </c:ext>
          </c:extLst>
        </c:ser>
        <c:ser>
          <c:idx val="1"/>
          <c:order val="3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0.00</c:formatCode>
                <c:ptCount val="15"/>
                <c:pt idx="0">
                  <c:v>0.5</c:v>
                </c:pt>
                <c:pt idx="1">
                  <c:v>2.8333333333333339</c:v>
                </c:pt>
                <c:pt idx="2">
                  <c:v>2.8890469416785205</c:v>
                </c:pt>
                <c:pt idx="3">
                  <c:v>4.4340028694404596</c:v>
                </c:pt>
                <c:pt idx="4">
                  <c:v>4.9841023652578524</c:v>
                </c:pt>
                <c:pt idx="5">
                  <c:v>5.4017923823749072</c:v>
                </c:pt>
                <c:pt idx="6">
                  <c:v>6.3130081300813012</c:v>
                </c:pt>
                <c:pt idx="7">
                  <c:v>6.656179775280898</c:v>
                </c:pt>
                <c:pt idx="8">
                  <c:v>7.5338983050847439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B-4522-A1C9-12B5CE9BD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 geit: middel</a:t>
            </a:r>
            <a:r>
              <a:rPr lang="en-US" sz="2400" baseline="0"/>
              <a:t> KLASSE </a:t>
            </a:r>
            <a:r>
              <a:rPr lang="en-US" sz="2400"/>
              <a:t>innen de ulike FETTGRUPPE</a:t>
            </a:r>
          </a:p>
        </c:rich>
      </c:tx>
      <c:layout>
        <c:manualLayout>
          <c:xMode val="edge"/>
          <c:yMode val="edge"/>
          <c:x val="0.11002800841998035"/>
          <c:y val="5.03225164918860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96160953885006E-2"/>
          <c:y val="0.19445912277422567"/>
          <c:w val="0.88111148805581196"/>
          <c:h val="0.7105597683124318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Fettgruppe!$S$27:$S$41</c:f>
              <c:numCache>
                <c:formatCode>0.00</c:formatCode>
                <c:ptCount val="15"/>
                <c:pt idx="0">
                  <c:v>2</c:v>
                </c:pt>
                <c:pt idx="1">
                  <c:v>3.5614478114478119</c:v>
                </c:pt>
                <c:pt idx="2">
                  <c:v>3.2727272727272725</c:v>
                </c:pt>
                <c:pt idx="3">
                  <c:v>4.0606060606060606</c:v>
                </c:pt>
                <c:pt idx="4">
                  <c:v>5.1099259904222896</c:v>
                </c:pt>
                <c:pt idx="5">
                  <c:v>5.1772151898734196</c:v>
                </c:pt>
                <c:pt idx="6">
                  <c:v>5.5314685314685317</c:v>
                </c:pt>
                <c:pt idx="7">
                  <c:v>6.2876889848812114</c:v>
                </c:pt>
                <c:pt idx="8">
                  <c:v>7.053333333333331</c:v>
                </c:pt>
                <c:pt idx="9">
                  <c:v>7.4800000000000013</c:v>
                </c:pt>
                <c:pt idx="10">
                  <c:v>7.5</c:v>
                </c:pt>
                <c:pt idx="11">
                  <c:v>7.8</c:v>
                </c:pt>
                <c:pt idx="12">
                  <c:v>0</c:v>
                </c:pt>
                <c:pt idx="13">
                  <c:v>8.1111111111111107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3-4A52-83DA-C68804CB0035}"/>
            </c:ext>
          </c:extLst>
        </c:ser>
        <c:ser>
          <c:idx val="1"/>
          <c:order val="1"/>
          <c:tx>
            <c:strRef>
              <c:f>Fettgruppe!$B$11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Fettgruppe!$D$11:$D$25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Fettgruppe!$S$11:$S$25</c:f>
              <c:numCache>
                <c:formatCode>0.00</c:formatCode>
                <c:ptCount val="15"/>
                <c:pt idx="0">
                  <c:v>0.5</c:v>
                </c:pt>
                <c:pt idx="1">
                  <c:v>2.8333333333333339</c:v>
                </c:pt>
                <c:pt idx="2">
                  <c:v>2.8890469416785205</c:v>
                </c:pt>
                <c:pt idx="3">
                  <c:v>4.4340028694404596</c:v>
                </c:pt>
                <c:pt idx="4">
                  <c:v>4.9841023652578524</c:v>
                </c:pt>
                <c:pt idx="5">
                  <c:v>5.4017923823749072</c:v>
                </c:pt>
                <c:pt idx="6">
                  <c:v>6.3130081300813012</c:v>
                </c:pt>
                <c:pt idx="7">
                  <c:v>6.656179775280898</c:v>
                </c:pt>
                <c:pt idx="8">
                  <c:v>7.5338983050847439</c:v>
                </c:pt>
                <c:pt idx="9">
                  <c:v>8.294117647058826</c:v>
                </c:pt>
                <c:pt idx="10">
                  <c:v>8.1166666666666689</c:v>
                </c:pt>
                <c:pt idx="11">
                  <c:v>9.3076923076923102</c:v>
                </c:pt>
                <c:pt idx="12">
                  <c:v>11</c:v>
                </c:pt>
                <c:pt idx="13">
                  <c:v>8.75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3-4A52-83DA-C68804CB0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5768691038765832E-2"/>
              <c:y val="0.33372014943706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1597248967905"/>
          <c:y val="0.21406386196178909"/>
          <c:w val="6.0942531278932129E-2"/>
          <c:h val="0.21905449939857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2061606477991"/>
          <c:y val="0.13268447562358357"/>
          <c:w val="0.8571166348462923"/>
          <c:h val="0.70358821576243025"/>
        </c:manualLayout>
      </c:layout>
      <c:barChart>
        <c:barDir val="col"/>
        <c:grouping val="clustered"/>
        <c:varyColors val="0"/>
        <c:ser>
          <c:idx val="0"/>
          <c:order val="0"/>
          <c:tx>
            <c:v>P-</c:v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F-4B48-ADD2-AF107EA63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slakting</a:t>
            </a:r>
            <a:r>
              <a:rPr lang="nb-NO" sz="2800" baseline="0"/>
              <a:t>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91600612621342E-2"/>
          <c:y val="0.18423662077009115"/>
          <c:w val="0.90604760763915182"/>
          <c:h val="0.7131861278987805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7</c:v>
                </c:pt>
                <c:pt idx="1">
                  <c:v>330</c:v>
                </c:pt>
                <c:pt idx="2">
                  <c:v>119</c:v>
                </c:pt>
                <c:pt idx="3">
                  <c:v>74</c:v>
                </c:pt>
                <c:pt idx="4">
                  <c:v>182</c:v>
                </c:pt>
                <c:pt idx="5">
                  <c:v>49</c:v>
                </c:pt>
                <c:pt idx="6">
                  <c:v>105</c:v>
                </c:pt>
                <c:pt idx="7">
                  <c:v>55</c:v>
                </c:pt>
                <c:pt idx="8">
                  <c:v>47</c:v>
                </c:pt>
                <c:pt idx="9">
                  <c:v>236</c:v>
                </c:pt>
                <c:pt idx="10">
                  <c:v>166</c:v>
                </c:pt>
                <c:pt idx="11">
                  <c:v>177</c:v>
                </c:pt>
                <c:pt idx="12">
                  <c:v>240</c:v>
                </c:pt>
                <c:pt idx="13">
                  <c:v>0</c:v>
                </c:pt>
                <c:pt idx="14">
                  <c:v>91</c:v>
                </c:pt>
                <c:pt idx="15">
                  <c:v>59</c:v>
                </c:pt>
                <c:pt idx="16">
                  <c:v>320</c:v>
                </c:pt>
                <c:pt idx="17">
                  <c:v>43</c:v>
                </c:pt>
                <c:pt idx="18">
                  <c:v>134</c:v>
                </c:pt>
                <c:pt idx="19">
                  <c:v>1</c:v>
                </c:pt>
                <c:pt idx="20">
                  <c:v>184</c:v>
                </c:pt>
                <c:pt idx="21">
                  <c:v>39</c:v>
                </c:pt>
                <c:pt idx="22">
                  <c:v>120</c:v>
                </c:pt>
                <c:pt idx="23">
                  <c:v>128</c:v>
                </c:pt>
                <c:pt idx="24">
                  <c:v>184</c:v>
                </c:pt>
                <c:pt idx="25">
                  <c:v>399</c:v>
                </c:pt>
                <c:pt idx="26">
                  <c:v>104</c:v>
                </c:pt>
                <c:pt idx="27">
                  <c:v>39</c:v>
                </c:pt>
                <c:pt idx="28">
                  <c:v>2</c:v>
                </c:pt>
                <c:pt idx="29">
                  <c:v>16</c:v>
                </c:pt>
                <c:pt idx="30">
                  <c:v>98</c:v>
                </c:pt>
                <c:pt idx="31">
                  <c:v>25</c:v>
                </c:pt>
                <c:pt idx="32">
                  <c:v>103</c:v>
                </c:pt>
                <c:pt idx="33">
                  <c:v>58</c:v>
                </c:pt>
                <c:pt idx="34">
                  <c:v>258</c:v>
                </c:pt>
                <c:pt idx="35">
                  <c:v>159</c:v>
                </c:pt>
                <c:pt idx="36">
                  <c:v>141</c:v>
                </c:pt>
                <c:pt idx="37">
                  <c:v>204</c:v>
                </c:pt>
                <c:pt idx="38">
                  <c:v>105</c:v>
                </c:pt>
                <c:pt idx="39">
                  <c:v>594</c:v>
                </c:pt>
                <c:pt idx="40">
                  <c:v>776</c:v>
                </c:pt>
                <c:pt idx="41">
                  <c:v>511</c:v>
                </c:pt>
                <c:pt idx="42">
                  <c:v>522</c:v>
                </c:pt>
                <c:pt idx="43">
                  <c:v>575</c:v>
                </c:pt>
                <c:pt idx="44">
                  <c:v>514</c:v>
                </c:pt>
                <c:pt idx="45">
                  <c:v>288</c:v>
                </c:pt>
                <c:pt idx="46">
                  <c:v>220</c:v>
                </c:pt>
                <c:pt idx="47">
                  <c:v>123</c:v>
                </c:pt>
                <c:pt idx="48">
                  <c:v>156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9.0764011426261622E-4"/>
                  <c:y val="2.5312931951729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0-48BC-89EB-C70236609BCA}"/>
                </c:ext>
              </c:extLst>
            </c:dLbl>
            <c:dLbl>
              <c:idx val="1"/>
              <c:layout>
                <c:manualLayout>
                  <c:x val="-2.0875722628039807E-2"/>
                  <c:y val="-0.22781638756557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0-48BC-89EB-C70236609BCA}"/>
                </c:ext>
              </c:extLst>
            </c:dLbl>
            <c:dLbl>
              <c:idx val="2"/>
              <c:layout>
                <c:manualLayout>
                  <c:x val="-2.9952123770665803E-2"/>
                  <c:y val="4.007880892357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0-48BC-89EB-C70236609BCA}"/>
                </c:ext>
              </c:extLst>
            </c:dLbl>
            <c:dLbl>
              <c:idx val="3"/>
              <c:layout>
                <c:manualLayout>
                  <c:x val="-1.7245162170989391E-2"/>
                  <c:y val="-6.1172918883347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80-4520-938E-EB173AD8EE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0-48BC-89EB-C70236609BCA}"/>
                </c:ext>
              </c:extLst>
            </c:dLbl>
            <c:dLbl>
              <c:idx val="5"/>
              <c:layout>
                <c:manualLayout>
                  <c:x val="-2.2691002856564974E-2"/>
                  <c:y val="-7.59387958551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A-43E6-9CD5-E9CD63497622}"/>
                </c:ext>
              </c:extLst>
            </c:dLbl>
            <c:dLbl>
              <c:idx val="6"/>
              <c:layout>
                <c:manualLayout>
                  <c:x val="-2.8136843542140619E-2"/>
                  <c:y val="4.4297630915527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0-48BC-89EB-C70236609BCA}"/>
                </c:ext>
              </c:extLst>
            </c:dLbl>
            <c:dLbl>
              <c:idx val="7"/>
              <c:layout>
                <c:manualLayout>
                  <c:x val="-1.9060442399514592E-2"/>
                  <c:y val="-6.5391740875302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0-48BC-89EB-C70236609BCA}"/>
                </c:ext>
              </c:extLst>
            </c:dLbl>
            <c:dLbl>
              <c:idx val="9"/>
              <c:layout>
                <c:manualLayout>
                  <c:x val="-6.6257728341169803E-2"/>
                  <c:y val="-5.2735274899437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0-48BC-89EB-C70236609BCA}"/>
                </c:ext>
              </c:extLst>
            </c:dLbl>
            <c:dLbl>
              <c:idx val="10"/>
              <c:layout>
                <c:manualLayout>
                  <c:x val="-3.1767403999190987E-2"/>
                  <c:y val="-7.1719973863235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C0-48BC-89EB-C70236609BCA}"/>
                </c:ext>
              </c:extLst>
            </c:dLbl>
            <c:dLbl>
              <c:idx val="11"/>
              <c:layout>
                <c:manualLayout>
                  <c:x val="-6.3534807998381635E-3"/>
                  <c:y val="-0.1286740707546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0-48BC-89EB-C70236609BCA}"/>
                </c:ext>
              </c:extLst>
            </c:dLbl>
            <c:dLbl>
              <c:idx val="12"/>
              <c:layout>
                <c:manualLayout>
                  <c:x val="-3.9936165027554413E-2"/>
                  <c:y val="-3.164116493966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F-431F-8CCF-34EBF2A30FFA}"/>
                </c:ext>
              </c:extLst>
            </c:dLbl>
            <c:dLbl>
              <c:idx val="13"/>
              <c:layout>
                <c:manualLayout>
                  <c:x val="-6.2627167884119372E-2"/>
                  <c:y val="-6.32823298793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F-431F-8CCF-34EBF2A30FFA}"/>
                </c:ext>
              </c:extLst>
            </c:dLbl>
            <c:dLbl>
              <c:idx val="14"/>
              <c:layout>
                <c:manualLayout>
                  <c:x val="-2.7229203427877987E-2"/>
                  <c:y val="-6.3282329879325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0-48BC-89EB-C70236609BCA}"/>
                </c:ext>
              </c:extLst>
            </c:dLbl>
            <c:dLbl>
              <c:idx val="15"/>
              <c:layout>
                <c:manualLayout>
                  <c:x val="-2.178336274230239E-2"/>
                  <c:y val="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0-48BC-89EB-C70236609BCA}"/>
                </c:ext>
              </c:extLst>
            </c:dLbl>
            <c:dLbl>
              <c:idx val="17"/>
              <c:layout>
                <c:manualLayout>
                  <c:x val="-9.0764011426266609E-4"/>
                  <c:y val="6.3282329879325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0-48BC-89EB-C70236609BCA}"/>
                </c:ext>
              </c:extLst>
            </c:dLbl>
            <c:dLbl>
              <c:idx val="18"/>
              <c:layout>
                <c:manualLayout>
                  <c:x val="-1.9968082513777258E-2"/>
                  <c:y val="-9.2814083823010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0-48BC-89EB-C70236609BC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0-48BC-89EB-C70236609BCA}"/>
                </c:ext>
              </c:extLst>
            </c:dLbl>
            <c:dLbl>
              <c:idx val="20"/>
              <c:layout>
                <c:manualLayout>
                  <c:x val="-1.1799321485413794E-2"/>
                  <c:y val="8.226702884312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0-48BC-89EB-C70236609BCA}"/>
                </c:ext>
              </c:extLst>
            </c:dLbl>
            <c:dLbl>
              <c:idx val="21"/>
              <c:layout>
                <c:manualLayout>
                  <c:x val="-3.1767403999191049E-2"/>
                  <c:y val="-0.109689371790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0-48BC-89EB-C70236609BCA}"/>
                </c:ext>
              </c:extLst>
            </c:dLbl>
            <c:dLbl>
              <c:idx val="22"/>
              <c:layout>
                <c:manualLayout>
                  <c:x val="-8.1687610283634627E-3"/>
                  <c:y val="8.0157617847145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0-48BC-89EB-C70236609BCA}"/>
                </c:ext>
              </c:extLst>
            </c:dLbl>
            <c:dLbl>
              <c:idx val="23"/>
              <c:layout>
                <c:manualLayout>
                  <c:x val="-2.9044483656403254E-2"/>
                  <c:y val="-0.11179878278680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C0-48BC-89EB-C70236609BC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C0-48BC-89EB-C70236609BC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C0-48BC-89EB-C70236609BCA}"/>
                </c:ext>
              </c:extLst>
            </c:dLbl>
            <c:dLbl>
              <c:idx val="26"/>
              <c:layout>
                <c:manualLayout>
                  <c:x val="3.6305604570503985E-3"/>
                  <c:y val="-3.164116493966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C0-48BC-89EB-C70236609BCA}"/>
                </c:ext>
              </c:extLst>
            </c:dLbl>
            <c:dLbl>
              <c:idx val="27"/>
              <c:layout>
                <c:manualLayout>
                  <c:x val="-4.2659085370342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0-4520-938E-EB173AD8EE2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0-4520-938E-EB173AD8EE2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80-4520-938E-EB173AD8EE2A}"/>
                </c:ext>
              </c:extLst>
            </c:dLbl>
            <c:dLbl>
              <c:idx val="31"/>
              <c:layout>
                <c:manualLayout>
                  <c:x val="-3.5397964456241382E-2"/>
                  <c:y val="-3.5859986931617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80-4520-938E-EB173AD8EE2A}"/>
                </c:ext>
              </c:extLst>
            </c:dLbl>
            <c:dLbl>
              <c:idx val="32"/>
              <c:layout>
                <c:manualLayout>
                  <c:x val="-2.8136843542140588E-2"/>
                  <c:y val="-4.21882199195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48-4808-9611-33791282D241}"/>
                </c:ext>
              </c:extLst>
            </c:dLbl>
            <c:dLbl>
              <c:idx val="33"/>
              <c:layout>
                <c:manualLayout>
                  <c:x val="-1.9060442399514592E-2"/>
                  <c:y val="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57-4171-8BC8-74DEA99B9ECC}"/>
                </c:ext>
              </c:extLst>
            </c:dLbl>
            <c:dLbl>
              <c:idx val="34"/>
              <c:layout>
                <c:manualLayout>
                  <c:x val="-3.8120884799029316E-2"/>
                  <c:y val="-0.1497681807144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57-4171-8BC8-74DEA99B9ECC}"/>
                </c:ext>
              </c:extLst>
            </c:dLbl>
            <c:dLbl>
              <c:idx val="35"/>
              <c:layout>
                <c:manualLayout>
                  <c:x val="-2.178336274230239E-2"/>
                  <c:y val="5.2735274899437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7-4171-8BC8-74DEA99B9ECC}"/>
                </c:ext>
              </c:extLst>
            </c:dLbl>
            <c:dLbl>
              <c:idx val="36"/>
              <c:layout>
                <c:manualLayout>
                  <c:x val="-2.178336274230239E-2"/>
                  <c:y val="-8.8595261831055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7-4171-8BC8-74DEA99B9ECC}"/>
                </c:ext>
              </c:extLst>
            </c:dLbl>
            <c:dLbl>
              <c:idx val="37"/>
              <c:layout>
                <c:manualLayout>
                  <c:x val="-2.5413923199352789E-2"/>
                  <c:y val="5.69540968913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78-4DEE-8782-3D79A0EECCED}"/>
                </c:ext>
              </c:extLst>
            </c:dLbl>
            <c:dLbl>
              <c:idx val="38"/>
              <c:layout>
                <c:manualLayout>
                  <c:x val="-9.0764011426259956E-3"/>
                  <c:y val="7.5938795855190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78-4DEE-8782-3D79A0EECCED}"/>
                </c:ext>
              </c:extLst>
            </c:dLbl>
            <c:dLbl>
              <c:idx val="39"/>
              <c:layout>
                <c:manualLayout>
                  <c:x val="-4.3566725484604912E-2"/>
                  <c:y val="-4.8516452907482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7-4A94-8E4F-C5B86530E706}"/>
                </c:ext>
              </c:extLst>
            </c:dLbl>
            <c:dLbl>
              <c:idx val="40"/>
              <c:layout>
                <c:manualLayout>
                  <c:x val="3.6305604570503985E-3"/>
                  <c:y val="-6.3282329879325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8-4C30-A651-B4D6D88A7766}"/>
                </c:ext>
              </c:extLst>
            </c:dLbl>
            <c:dLbl>
              <c:idx val="41"/>
              <c:layout>
                <c:manualLayout>
                  <c:x val="-1.9060442399514724E-2"/>
                  <c:y val="5.0625863903459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DD-4874-A6F2-A7DBAC2A8DF4}"/>
                </c:ext>
              </c:extLst>
            </c:dLbl>
            <c:dLbl>
              <c:idx val="42"/>
              <c:layout>
                <c:manualLayout>
                  <c:x val="-2.0875722628039925E-2"/>
                  <c:y val="-6.1172918883347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28-4C30-A651-B4D6D88A7766}"/>
                </c:ext>
              </c:extLst>
            </c:dLbl>
            <c:dLbl>
              <c:idx val="43"/>
              <c:layout>
                <c:manualLayout>
                  <c:x val="-2.450628308509032E-2"/>
                  <c:y val="5.2735274899437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28-4C30-A651-B4D6D88A7766}"/>
                </c:ext>
              </c:extLst>
            </c:dLbl>
            <c:dLbl>
              <c:idx val="45"/>
              <c:layout>
                <c:manualLayout>
                  <c:x val="-4.9012566170180509E-2"/>
                  <c:y val="1.6875287967819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2-4019-80FC-6A5ADE5F8F5A}"/>
                </c:ext>
              </c:extLst>
            </c:dLbl>
            <c:dLbl>
              <c:idx val="46"/>
              <c:layout>
                <c:manualLayout>
                  <c:x val="-4.5382005713129982E-2"/>
                  <c:y val="5.69540968913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2-4019-80FC-6A5ADE5F8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44</c:v>
                </c:pt>
                <c:pt idx="1">
                  <c:v>223</c:v>
                </c:pt>
                <c:pt idx="2">
                  <c:v>93</c:v>
                </c:pt>
                <c:pt idx="3">
                  <c:v>167</c:v>
                </c:pt>
                <c:pt idx="4">
                  <c:v>26</c:v>
                </c:pt>
                <c:pt idx="5">
                  <c:v>135</c:v>
                </c:pt>
                <c:pt idx="6">
                  <c:v>51</c:v>
                </c:pt>
                <c:pt idx="7">
                  <c:v>58</c:v>
                </c:pt>
                <c:pt idx="8">
                  <c:v>16</c:v>
                </c:pt>
                <c:pt idx="9">
                  <c:v>192</c:v>
                </c:pt>
                <c:pt idx="10">
                  <c:v>348</c:v>
                </c:pt>
                <c:pt idx="11">
                  <c:v>193</c:v>
                </c:pt>
                <c:pt idx="12">
                  <c:v>0</c:v>
                </c:pt>
                <c:pt idx="13">
                  <c:v>93</c:v>
                </c:pt>
                <c:pt idx="14">
                  <c:v>186</c:v>
                </c:pt>
                <c:pt idx="15">
                  <c:v>58</c:v>
                </c:pt>
                <c:pt idx="16">
                  <c:v>273</c:v>
                </c:pt>
                <c:pt idx="17">
                  <c:v>31</c:v>
                </c:pt>
                <c:pt idx="18">
                  <c:v>113</c:v>
                </c:pt>
                <c:pt idx="19">
                  <c:v>125</c:v>
                </c:pt>
                <c:pt idx="20">
                  <c:v>83</c:v>
                </c:pt>
                <c:pt idx="21">
                  <c:v>154</c:v>
                </c:pt>
                <c:pt idx="22">
                  <c:v>101</c:v>
                </c:pt>
                <c:pt idx="23">
                  <c:v>198</c:v>
                </c:pt>
                <c:pt idx="24">
                  <c:v>135</c:v>
                </c:pt>
                <c:pt idx="25">
                  <c:v>167</c:v>
                </c:pt>
                <c:pt idx="26">
                  <c:v>175</c:v>
                </c:pt>
                <c:pt idx="27">
                  <c:v>18</c:v>
                </c:pt>
                <c:pt idx="28">
                  <c:v>4</c:v>
                </c:pt>
                <c:pt idx="29">
                  <c:v>7</c:v>
                </c:pt>
                <c:pt idx="30">
                  <c:v>26</c:v>
                </c:pt>
                <c:pt idx="31">
                  <c:v>99</c:v>
                </c:pt>
                <c:pt idx="32">
                  <c:v>151</c:v>
                </c:pt>
                <c:pt idx="33">
                  <c:v>72</c:v>
                </c:pt>
                <c:pt idx="34">
                  <c:v>168</c:v>
                </c:pt>
                <c:pt idx="35">
                  <c:v>81</c:v>
                </c:pt>
                <c:pt idx="36">
                  <c:v>152</c:v>
                </c:pt>
                <c:pt idx="37">
                  <c:v>118</c:v>
                </c:pt>
                <c:pt idx="38">
                  <c:v>150</c:v>
                </c:pt>
                <c:pt idx="39">
                  <c:v>650</c:v>
                </c:pt>
                <c:pt idx="40">
                  <c:v>637</c:v>
                </c:pt>
                <c:pt idx="41">
                  <c:v>443</c:v>
                </c:pt>
                <c:pt idx="42">
                  <c:v>504</c:v>
                </c:pt>
                <c:pt idx="43">
                  <c:v>492</c:v>
                </c:pt>
                <c:pt idx="44">
                  <c:v>651</c:v>
                </c:pt>
                <c:pt idx="45">
                  <c:v>301</c:v>
                </c:pt>
                <c:pt idx="46">
                  <c:v>261</c:v>
                </c:pt>
                <c:pt idx="47">
                  <c:v>422</c:v>
                </c:pt>
                <c:pt idx="48">
                  <c:v>337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99443232912873"/>
          <c:y val="0.27118987323296095"/>
          <c:w val="8.0008190609135096E-2"/>
          <c:h val="0.1214610287722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0.16638935108153077</c:v>
                </c:pt>
                <c:pt idx="6">
                  <c:v>0.86956521739130432</c:v>
                </c:pt>
                <c:pt idx="7">
                  <c:v>0</c:v>
                </c:pt>
                <c:pt idx="8">
                  <c:v>0</c:v>
                </c:pt>
                <c:pt idx="9">
                  <c:v>3.9370078740157473E-2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mnd'!$M$14:$M$25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12.8</c:v>
                </c:pt>
                <c:pt idx="6">
                  <c:v>5.6</c:v>
                </c:pt>
                <c:pt idx="7">
                  <c:v>0</c:v>
                </c:pt>
                <c:pt idx="8">
                  <c:v>0</c:v>
                </c:pt>
                <c:pt idx="9">
                  <c:v>17.5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mnd'!$L$14:$L$25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266978191852389"/>
          <c:y val="0.19101787090188171"/>
          <c:w val="0.83876747565810661"/>
          <c:h val="0.645254904077248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32</c:v>
                </c:pt>
                <c:pt idx="1">
                  <c:v>27</c:v>
                </c:pt>
                <c:pt idx="2">
                  <c:v>34</c:v>
                </c:pt>
                <c:pt idx="3">
                  <c:v>31</c:v>
                </c:pt>
                <c:pt idx="4">
                  <c:v>40</c:v>
                </c:pt>
                <c:pt idx="5">
                  <c:v>65</c:v>
                </c:pt>
                <c:pt idx="6">
                  <c:v>22</c:v>
                </c:pt>
                <c:pt idx="7">
                  <c:v>24</c:v>
                </c:pt>
                <c:pt idx="8">
                  <c:v>20</c:v>
                </c:pt>
                <c:pt idx="9">
                  <c:v>78</c:v>
                </c:pt>
                <c:pt idx="10">
                  <c:v>25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9-4F6D-B8FB-6B3653213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3424"/>
        <c:axId val="775123816"/>
      </c:barChart>
      <c:catAx>
        <c:axId val="775123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3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3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5.904059040590405</c:v>
                </c:pt>
                <c:pt idx="1">
                  <c:v>9.9630996309963109</c:v>
                </c:pt>
                <c:pt idx="2">
                  <c:v>4.6384720327421567</c:v>
                </c:pt>
                <c:pt idx="3">
                  <c:v>5.0653594771241837</c:v>
                </c:pt>
                <c:pt idx="4">
                  <c:v>7.9365079365079394</c:v>
                </c:pt>
                <c:pt idx="5">
                  <c:v>10.8153078202995</c:v>
                </c:pt>
                <c:pt idx="6">
                  <c:v>9.5652173913043494</c:v>
                </c:pt>
                <c:pt idx="7">
                  <c:v>4.8979591836734686</c:v>
                </c:pt>
                <c:pt idx="8">
                  <c:v>3.6036036036036023</c:v>
                </c:pt>
                <c:pt idx="9">
                  <c:v>3.0708661417322825</c:v>
                </c:pt>
                <c:pt idx="10">
                  <c:v>1.4148273910582905</c:v>
                </c:pt>
                <c:pt idx="11">
                  <c:v>1.1869436201780419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mnd'!$M$29:$M$40</c:f>
              <c:numCache>
                <c:formatCode>0.0</c:formatCode>
                <c:ptCount val="12"/>
                <c:pt idx="0">
                  <c:v>17.065624999999997</c:v>
                </c:pt>
                <c:pt idx="1">
                  <c:v>18.625925925925927</c:v>
                </c:pt>
                <c:pt idx="2">
                  <c:v>15.982352941176471</c:v>
                </c:pt>
                <c:pt idx="3">
                  <c:v>15.345161290322588</c:v>
                </c:pt>
                <c:pt idx="4">
                  <c:v>14.380000000000003</c:v>
                </c:pt>
                <c:pt idx="5">
                  <c:v>15.200000000000005</c:v>
                </c:pt>
                <c:pt idx="6">
                  <c:v>14.613636363636372</c:v>
                </c:pt>
                <c:pt idx="7">
                  <c:v>15.829166666666667</c:v>
                </c:pt>
                <c:pt idx="8">
                  <c:v>17.885000000000005</c:v>
                </c:pt>
                <c:pt idx="9">
                  <c:v>15.465384615384613</c:v>
                </c:pt>
                <c:pt idx="10">
                  <c:v>15.632000000000003</c:v>
                </c:pt>
                <c:pt idx="11">
                  <c:v>20.925000000000001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mnd'!$L$29:$L$40</c:f>
              <c:numCache>
                <c:formatCode>0.00</c:formatCode>
                <c:ptCount val="12"/>
                <c:pt idx="0">
                  <c:v>3.9375</c:v>
                </c:pt>
                <c:pt idx="1">
                  <c:v>3.7407407407407409</c:v>
                </c:pt>
                <c:pt idx="2">
                  <c:v>2.6176470588235294</c:v>
                </c:pt>
                <c:pt idx="3">
                  <c:v>3.4838709677419359</c:v>
                </c:pt>
                <c:pt idx="4">
                  <c:v>2.5249999999999999</c:v>
                </c:pt>
                <c:pt idx="5">
                  <c:v>2.6153846153846159</c:v>
                </c:pt>
                <c:pt idx="6">
                  <c:v>2.6363636363636358</c:v>
                </c:pt>
                <c:pt idx="7">
                  <c:v>2.7916666666666661</c:v>
                </c:pt>
                <c:pt idx="8">
                  <c:v>3.15</c:v>
                </c:pt>
                <c:pt idx="9">
                  <c:v>2.3589743589743595</c:v>
                </c:pt>
                <c:pt idx="10">
                  <c:v>2.4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482446513471"/>
          <c:y val="0.13654613222928405"/>
          <c:w val="0.834589052212658"/>
          <c:h val="0.69972652156964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15</c:v>
                </c:pt>
                <c:pt idx="3">
                  <c:v>32</c:v>
                </c:pt>
                <c:pt idx="4">
                  <c:v>29</c:v>
                </c:pt>
                <c:pt idx="5">
                  <c:v>43</c:v>
                </c:pt>
                <c:pt idx="6">
                  <c:v>23</c:v>
                </c:pt>
                <c:pt idx="7">
                  <c:v>44</c:v>
                </c:pt>
                <c:pt idx="8">
                  <c:v>44</c:v>
                </c:pt>
                <c:pt idx="9">
                  <c:v>312</c:v>
                </c:pt>
                <c:pt idx="10">
                  <c:v>138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0B4-A76B-F9B2D9FB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8128"/>
        <c:axId val="775128520"/>
      </c:barChart>
      <c:catAx>
        <c:axId val="7751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8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6468172914396544E-2"/>
              <c:y val="0.32795245111960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8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</c:v>
                </c:pt>
                <c:pt idx="2">
                  <c:v>2.0463847203274215</c:v>
                </c:pt>
                <c:pt idx="3">
                  <c:v>5.2287581699346388</c:v>
                </c:pt>
                <c:pt idx="4">
                  <c:v>5.7539682539682548</c:v>
                </c:pt>
                <c:pt idx="5">
                  <c:v>7.1547420965058226</c:v>
                </c:pt>
                <c:pt idx="6">
                  <c:v>10</c:v>
                </c:pt>
                <c:pt idx="7">
                  <c:v>8.9795918367346896</c:v>
                </c:pt>
                <c:pt idx="8">
                  <c:v>7.9279279279279296</c:v>
                </c:pt>
                <c:pt idx="9">
                  <c:v>12.28346456692913</c:v>
                </c:pt>
                <c:pt idx="10">
                  <c:v>7.8098471986417684</c:v>
                </c:pt>
                <c:pt idx="11">
                  <c:v>6.5281899109792283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mnd'!$M$44:$M$55</c:f>
              <c:numCache>
                <c:formatCode>0.0</c:formatCode>
                <c:ptCount val="12"/>
                <c:pt idx="0">
                  <c:v>16.8</c:v>
                </c:pt>
                <c:pt idx="1">
                  <c:v>0</c:v>
                </c:pt>
                <c:pt idx="2">
                  <c:v>15.006666666666662</c:v>
                </c:pt>
                <c:pt idx="3">
                  <c:v>15.74375</c:v>
                </c:pt>
                <c:pt idx="4">
                  <c:v>13.662068965517244</c:v>
                </c:pt>
                <c:pt idx="5">
                  <c:v>16.47906976744186</c:v>
                </c:pt>
                <c:pt idx="6">
                  <c:v>14.656521739130438</c:v>
                </c:pt>
                <c:pt idx="7">
                  <c:v>14.465909090909088</c:v>
                </c:pt>
                <c:pt idx="8">
                  <c:v>16.090909090909093</c:v>
                </c:pt>
                <c:pt idx="9">
                  <c:v>17.028525641025627</c:v>
                </c:pt>
                <c:pt idx="10">
                  <c:v>15.834057971014481</c:v>
                </c:pt>
                <c:pt idx="11">
                  <c:v>18.209090909090911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ndels% for</a:t>
            </a:r>
            <a:r>
              <a:rPr lang="nb-NO" sz="2800" baseline="0"/>
              <a:t> slakt</a:t>
            </a:r>
            <a:r>
              <a:rPr lang="nb-NO" sz="2800"/>
              <a:t> over 23 kg 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35577"/>
          <c:y val="0.16425064350054688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Uke!$Y$63:$Y$114</c:f>
              <c:numCache>
                <c:formatCode>0.0</c:formatCode>
                <c:ptCount val="52"/>
                <c:pt idx="0">
                  <c:v>71.428571428571445</c:v>
                </c:pt>
                <c:pt idx="1">
                  <c:v>92.121212121212125</c:v>
                </c:pt>
                <c:pt idx="2">
                  <c:v>78.991596638655494</c:v>
                </c:pt>
                <c:pt idx="3">
                  <c:v>91.891891891891873</c:v>
                </c:pt>
                <c:pt idx="4">
                  <c:v>82.967032967032949</c:v>
                </c:pt>
                <c:pt idx="5">
                  <c:v>79.591836734693885</c:v>
                </c:pt>
                <c:pt idx="6">
                  <c:v>80</c:v>
                </c:pt>
                <c:pt idx="7">
                  <c:v>92.727272727272734</c:v>
                </c:pt>
                <c:pt idx="8">
                  <c:v>78.723404255319139</c:v>
                </c:pt>
                <c:pt idx="9">
                  <c:v>87.711864406779682</c:v>
                </c:pt>
                <c:pt idx="10">
                  <c:v>82.53012048192771</c:v>
                </c:pt>
                <c:pt idx="11">
                  <c:v>84.745762711864401</c:v>
                </c:pt>
                <c:pt idx="12">
                  <c:v>79.166666666666686</c:v>
                </c:pt>
                <c:pt idx="13">
                  <c:v>0</c:v>
                </c:pt>
                <c:pt idx="14">
                  <c:v>85.714285714285694</c:v>
                </c:pt>
                <c:pt idx="15">
                  <c:v>67.796610169491515</c:v>
                </c:pt>
                <c:pt idx="16">
                  <c:v>63.4375</c:v>
                </c:pt>
                <c:pt idx="17">
                  <c:v>83.720930232558146</c:v>
                </c:pt>
                <c:pt idx="18">
                  <c:v>76.119402985074629</c:v>
                </c:pt>
                <c:pt idx="19">
                  <c:v>100</c:v>
                </c:pt>
                <c:pt idx="20">
                  <c:v>73.369565217391298</c:v>
                </c:pt>
                <c:pt idx="21">
                  <c:v>66.666666666666686</c:v>
                </c:pt>
                <c:pt idx="22">
                  <c:v>85.833333333333314</c:v>
                </c:pt>
                <c:pt idx="23">
                  <c:v>88.28125</c:v>
                </c:pt>
                <c:pt idx="24">
                  <c:v>81.521739130434781</c:v>
                </c:pt>
                <c:pt idx="25">
                  <c:v>74.43609022556393</c:v>
                </c:pt>
                <c:pt idx="26">
                  <c:v>78.846153846153825</c:v>
                </c:pt>
                <c:pt idx="27">
                  <c:v>74.358974358974365</c:v>
                </c:pt>
                <c:pt idx="28">
                  <c:v>50</c:v>
                </c:pt>
                <c:pt idx="29">
                  <c:v>0</c:v>
                </c:pt>
                <c:pt idx="30">
                  <c:v>61.224489795918359</c:v>
                </c:pt>
                <c:pt idx="31">
                  <c:v>80</c:v>
                </c:pt>
                <c:pt idx="32">
                  <c:v>65.048543689320383</c:v>
                </c:pt>
                <c:pt idx="33">
                  <c:v>72.413793103448299</c:v>
                </c:pt>
                <c:pt idx="34">
                  <c:v>60.852713178294579</c:v>
                </c:pt>
                <c:pt idx="35">
                  <c:v>76.100628930817606</c:v>
                </c:pt>
                <c:pt idx="36">
                  <c:v>82.269503546099259</c:v>
                </c:pt>
                <c:pt idx="37">
                  <c:v>71.568627450980372</c:v>
                </c:pt>
                <c:pt idx="38">
                  <c:v>80.952380952380949</c:v>
                </c:pt>
                <c:pt idx="39">
                  <c:v>78.282828282828262</c:v>
                </c:pt>
                <c:pt idx="40">
                  <c:v>78.608247422680378</c:v>
                </c:pt>
                <c:pt idx="41">
                  <c:v>81.409001956947151</c:v>
                </c:pt>
                <c:pt idx="42">
                  <c:v>74.329501915708803</c:v>
                </c:pt>
                <c:pt idx="43">
                  <c:v>84.173913043478251</c:v>
                </c:pt>
                <c:pt idx="44">
                  <c:v>87.354085603112821</c:v>
                </c:pt>
                <c:pt idx="45">
                  <c:v>84.722222222222229</c:v>
                </c:pt>
                <c:pt idx="46">
                  <c:v>83.636363636363654</c:v>
                </c:pt>
                <c:pt idx="47">
                  <c:v>88.617886178861795</c:v>
                </c:pt>
                <c:pt idx="48">
                  <c:v>85.897435897435898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6-4249-92B1-982060D1D29D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0.0</c:formatCode>
                <c:ptCount val="52"/>
                <c:pt idx="0">
                  <c:v>97.727272727272734</c:v>
                </c:pt>
                <c:pt idx="1">
                  <c:v>88.789237668161434</c:v>
                </c:pt>
                <c:pt idx="2">
                  <c:v>89.247311827957006</c:v>
                </c:pt>
                <c:pt idx="3">
                  <c:v>85.628742514970071</c:v>
                </c:pt>
                <c:pt idx="4">
                  <c:v>38.461538461538446</c:v>
                </c:pt>
                <c:pt idx="5">
                  <c:v>87.407407407407391</c:v>
                </c:pt>
                <c:pt idx="6">
                  <c:v>90.196078431372513</c:v>
                </c:pt>
                <c:pt idx="7">
                  <c:v>79.310344827586235</c:v>
                </c:pt>
                <c:pt idx="8">
                  <c:v>93.75</c:v>
                </c:pt>
                <c:pt idx="9">
                  <c:v>90.104166666666686</c:v>
                </c:pt>
                <c:pt idx="10">
                  <c:v>79.310344827586235</c:v>
                </c:pt>
                <c:pt idx="11">
                  <c:v>88.082901554404145</c:v>
                </c:pt>
                <c:pt idx="12">
                  <c:v>0</c:v>
                </c:pt>
                <c:pt idx="13">
                  <c:v>80.645161290322562</c:v>
                </c:pt>
                <c:pt idx="14">
                  <c:v>82.795698924731184</c:v>
                </c:pt>
                <c:pt idx="15">
                  <c:v>75.86206896551721</c:v>
                </c:pt>
                <c:pt idx="16">
                  <c:v>76.923076923076891</c:v>
                </c:pt>
                <c:pt idx="17">
                  <c:v>80.645161290322562</c:v>
                </c:pt>
                <c:pt idx="18">
                  <c:v>92.035398230088489</c:v>
                </c:pt>
                <c:pt idx="19">
                  <c:v>70.400000000000006</c:v>
                </c:pt>
                <c:pt idx="20">
                  <c:v>80.722891566265019</c:v>
                </c:pt>
                <c:pt idx="21">
                  <c:v>68.83116883116881</c:v>
                </c:pt>
                <c:pt idx="22">
                  <c:v>83.168316831683157</c:v>
                </c:pt>
                <c:pt idx="23">
                  <c:v>87.878787878787875</c:v>
                </c:pt>
                <c:pt idx="24">
                  <c:v>82.222222222222229</c:v>
                </c:pt>
                <c:pt idx="25">
                  <c:v>82.63473053892217</c:v>
                </c:pt>
                <c:pt idx="26">
                  <c:v>80</c:v>
                </c:pt>
                <c:pt idx="27">
                  <c:v>33.333333333333343</c:v>
                </c:pt>
                <c:pt idx="28">
                  <c:v>100</c:v>
                </c:pt>
                <c:pt idx="29">
                  <c:v>28.571428571428577</c:v>
                </c:pt>
                <c:pt idx="30">
                  <c:v>46.15384615384616</c:v>
                </c:pt>
                <c:pt idx="31">
                  <c:v>40.404040404040408</c:v>
                </c:pt>
                <c:pt idx="32">
                  <c:v>66.88741721854305</c:v>
                </c:pt>
                <c:pt idx="33">
                  <c:v>77.777777777777771</c:v>
                </c:pt>
                <c:pt idx="34">
                  <c:v>74.404761904761898</c:v>
                </c:pt>
                <c:pt idx="35">
                  <c:v>71.604938271604951</c:v>
                </c:pt>
                <c:pt idx="36">
                  <c:v>59.868421052631597</c:v>
                </c:pt>
                <c:pt idx="37">
                  <c:v>72.033898305084719</c:v>
                </c:pt>
                <c:pt idx="38">
                  <c:v>75.333333333333314</c:v>
                </c:pt>
                <c:pt idx="39">
                  <c:v>84.923076923076891</c:v>
                </c:pt>
                <c:pt idx="40">
                  <c:v>86.185243328100455</c:v>
                </c:pt>
                <c:pt idx="41">
                  <c:v>84.198645598194148</c:v>
                </c:pt>
                <c:pt idx="42">
                  <c:v>83.333333333333314</c:v>
                </c:pt>
                <c:pt idx="43">
                  <c:v>79.878048780487802</c:v>
                </c:pt>
                <c:pt idx="44">
                  <c:v>78.648233486943184</c:v>
                </c:pt>
                <c:pt idx="45">
                  <c:v>81.063122923588011</c:v>
                </c:pt>
                <c:pt idx="46">
                  <c:v>82.758620689655189</c:v>
                </c:pt>
                <c:pt idx="47">
                  <c:v>81.279620853080573</c:v>
                </c:pt>
                <c:pt idx="48">
                  <c:v>88.42729970326414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6-4249-92B1-982060D1D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55258329270191"/>
          <c:y val="8.4647377030326959E-2"/>
          <c:w val="7.5074247201339137E-2"/>
          <c:h val="0.168356852836884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mnd'!$L$44:$L$55</c:f>
              <c:numCache>
                <c:formatCode>0.00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3.1333333333333324</c:v>
                </c:pt>
                <c:pt idx="3">
                  <c:v>3.0625</c:v>
                </c:pt>
                <c:pt idx="4">
                  <c:v>2.931034482758621</c:v>
                </c:pt>
                <c:pt idx="5">
                  <c:v>3.023255813953488</c:v>
                </c:pt>
                <c:pt idx="6">
                  <c:v>3.1304347826086958</c:v>
                </c:pt>
                <c:pt idx="7">
                  <c:v>2.2954545454545454</c:v>
                </c:pt>
                <c:pt idx="8">
                  <c:v>2.5681818181818179</c:v>
                </c:pt>
                <c:pt idx="9">
                  <c:v>3.0064102564102551</c:v>
                </c:pt>
                <c:pt idx="10">
                  <c:v>2.695652173913043</c:v>
                </c:pt>
                <c:pt idx="11">
                  <c:v>3.1818181818181817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020141331625"/>
          <c:y val="0.11737439682174673"/>
          <c:w val="0.84197697379344871"/>
          <c:h val="0.718898364671528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55</c:v>
                </c:pt>
                <c:pt idx="3">
                  <c:v>48</c:v>
                </c:pt>
                <c:pt idx="4">
                  <c:v>41</c:v>
                </c:pt>
                <c:pt idx="5">
                  <c:v>67</c:v>
                </c:pt>
                <c:pt idx="6">
                  <c:v>35</c:v>
                </c:pt>
                <c:pt idx="7">
                  <c:v>107</c:v>
                </c:pt>
                <c:pt idx="8">
                  <c:v>87</c:v>
                </c:pt>
                <c:pt idx="9">
                  <c:v>509</c:v>
                </c:pt>
                <c:pt idx="10">
                  <c:v>388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B-4A5B-A0CF-BBF79925C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2832"/>
        <c:axId val="775133224"/>
      </c:barChart>
      <c:catAx>
        <c:axId val="77513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3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3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0.92250922509225086</c:v>
                </c:pt>
                <c:pt idx="1">
                  <c:v>1.4760147601476012</c:v>
                </c:pt>
                <c:pt idx="2">
                  <c:v>7.5034106412005492</c:v>
                </c:pt>
                <c:pt idx="3">
                  <c:v>7.8431372549019596</c:v>
                </c:pt>
                <c:pt idx="4">
                  <c:v>8.1349206349206344</c:v>
                </c:pt>
                <c:pt idx="5">
                  <c:v>11.148086522462561</c:v>
                </c:pt>
                <c:pt idx="6">
                  <c:v>15.217391304347824</c:v>
                </c:pt>
                <c:pt idx="7">
                  <c:v>21.836734693877549</c:v>
                </c:pt>
                <c:pt idx="8">
                  <c:v>15.675675675675675</c:v>
                </c:pt>
                <c:pt idx="9">
                  <c:v>20.039370078740159</c:v>
                </c:pt>
                <c:pt idx="10">
                  <c:v>21.95812110922467</c:v>
                </c:pt>
                <c:pt idx="11">
                  <c:v>14.2433234421365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mnd'!$M$59:$M$70</c:f>
              <c:numCache>
                <c:formatCode>0.0</c:formatCode>
                <c:ptCount val="12"/>
                <c:pt idx="0">
                  <c:v>15.36</c:v>
                </c:pt>
                <c:pt idx="1">
                  <c:v>16.825000000000003</c:v>
                </c:pt>
                <c:pt idx="2">
                  <c:v>15.681818181818182</c:v>
                </c:pt>
                <c:pt idx="3">
                  <c:v>17.127083333333339</c:v>
                </c:pt>
                <c:pt idx="4">
                  <c:v>16.524390243902438</c:v>
                </c:pt>
                <c:pt idx="5">
                  <c:v>17.526865671641797</c:v>
                </c:pt>
                <c:pt idx="6">
                  <c:v>16.202857142857148</c:v>
                </c:pt>
                <c:pt idx="7">
                  <c:v>15.628037383177572</c:v>
                </c:pt>
                <c:pt idx="8">
                  <c:v>17.712643678160923</c:v>
                </c:pt>
                <c:pt idx="9">
                  <c:v>18.805697445972488</c:v>
                </c:pt>
                <c:pt idx="10">
                  <c:v>17.91108247422682</c:v>
                </c:pt>
                <c:pt idx="11">
                  <c:v>19.287500000000001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mnd'!$L$59:$L$70</c:f>
              <c:numCache>
                <c:formatCode>0.00</c:formatCode>
                <c:ptCount val="12"/>
                <c:pt idx="0">
                  <c:v>5.4</c:v>
                </c:pt>
                <c:pt idx="1">
                  <c:v>4.75</c:v>
                </c:pt>
                <c:pt idx="2">
                  <c:v>4.6181818181818173</c:v>
                </c:pt>
                <c:pt idx="3">
                  <c:v>3.6041666666666656</c:v>
                </c:pt>
                <c:pt idx="4">
                  <c:v>4.2682926829268304</c:v>
                </c:pt>
                <c:pt idx="5">
                  <c:v>4.0597014925373136</c:v>
                </c:pt>
                <c:pt idx="6">
                  <c:v>4.2285714285714278</c:v>
                </c:pt>
                <c:pt idx="7">
                  <c:v>4.2523364485981299</c:v>
                </c:pt>
                <c:pt idx="8">
                  <c:v>4.3793103448275872</c:v>
                </c:pt>
                <c:pt idx="9">
                  <c:v>4.5795677799607084</c:v>
                </c:pt>
                <c:pt idx="10">
                  <c:v>4.4329896907216497</c:v>
                </c:pt>
                <c:pt idx="11">
                  <c:v>4.7083333333333321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7183598521407"/>
          <c:y val="0.15524374141976049"/>
          <c:w val="0.83976528913760429"/>
          <c:h val="0.681028889241408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282</c:v>
                </c:pt>
                <c:pt idx="1">
                  <c:v>147</c:v>
                </c:pt>
                <c:pt idx="2">
                  <c:v>263</c:v>
                </c:pt>
                <c:pt idx="3">
                  <c:v>195</c:v>
                </c:pt>
                <c:pt idx="4">
                  <c:v>148</c:v>
                </c:pt>
                <c:pt idx="5">
                  <c:v>147</c:v>
                </c:pt>
                <c:pt idx="6">
                  <c:v>51</c:v>
                </c:pt>
                <c:pt idx="7">
                  <c:v>114</c:v>
                </c:pt>
                <c:pt idx="8">
                  <c:v>127</c:v>
                </c:pt>
                <c:pt idx="9">
                  <c:v>523</c:v>
                </c:pt>
                <c:pt idx="10">
                  <c:v>493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8-42E1-B003-2BFAE8E7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5432"/>
        <c:axId val="222695824"/>
      </c:barChart>
      <c:catAx>
        <c:axId val="222695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54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52.02952029520295</c:v>
                </c:pt>
                <c:pt idx="1">
                  <c:v>54.243542435424338</c:v>
                </c:pt>
                <c:pt idx="2">
                  <c:v>35.879945429740793</c:v>
                </c:pt>
                <c:pt idx="3">
                  <c:v>31.862745098039209</c:v>
                </c:pt>
                <c:pt idx="4">
                  <c:v>29.365079365079353</c:v>
                </c:pt>
                <c:pt idx="5">
                  <c:v>24.459234608985021</c:v>
                </c:pt>
                <c:pt idx="6">
                  <c:v>22.173913043478265</c:v>
                </c:pt>
                <c:pt idx="7">
                  <c:v>23.26530612244898</c:v>
                </c:pt>
                <c:pt idx="8">
                  <c:v>22.882882882882878</c:v>
                </c:pt>
                <c:pt idx="9">
                  <c:v>20.590551181102363</c:v>
                </c:pt>
                <c:pt idx="10">
                  <c:v>27.900396151669501</c:v>
                </c:pt>
                <c:pt idx="11">
                  <c:v>26.409495548961424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mnd'!$M$74:$M$85</c:f>
              <c:numCache>
                <c:formatCode>0.0</c:formatCode>
                <c:ptCount val="12"/>
                <c:pt idx="0">
                  <c:v>20.823758865248223</c:v>
                </c:pt>
                <c:pt idx="1">
                  <c:v>20.993877551020407</c:v>
                </c:pt>
                <c:pt idx="2">
                  <c:v>19.844866920152096</c:v>
                </c:pt>
                <c:pt idx="3">
                  <c:v>18.697435897435899</c:v>
                </c:pt>
                <c:pt idx="4">
                  <c:v>19.129054054054048</c:v>
                </c:pt>
                <c:pt idx="5">
                  <c:v>20.191156462585035</c:v>
                </c:pt>
                <c:pt idx="6">
                  <c:v>19.633333333333329</c:v>
                </c:pt>
                <c:pt idx="7">
                  <c:v>18.524561403508763</c:v>
                </c:pt>
                <c:pt idx="8">
                  <c:v>18.452755905511804</c:v>
                </c:pt>
                <c:pt idx="9">
                  <c:v>20.521032504780123</c:v>
                </c:pt>
                <c:pt idx="10">
                  <c:v>19.530425963488849</c:v>
                </c:pt>
                <c:pt idx="11">
                  <c:v>21.09550561797753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mnd'!$L$74:$L$85</c:f>
              <c:numCache>
                <c:formatCode>0.00</c:formatCode>
                <c:ptCount val="12"/>
                <c:pt idx="0">
                  <c:v>5.3900709219858163</c:v>
                </c:pt>
                <c:pt idx="1">
                  <c:v>5.0884353741496593</c:v>
                </c:pt>
                <c:pt idx="2">
                  <c:v>5</c:v>
                </c:pt>
                <c:pt idx="3">
                  <c:v>4.7435897435897436</c:v>
                </c:pt>
                <c:pt idx="4">
                  <c:v>4.9662162162162158</c:v>
                </c:pt>
                <c:pt idx="5">
                  <c:v>4.6462585034013602</c:v>
                </c:pt>
                <c:pt idx="6">
                  <c:v>5.2745098039215668</c:v>
                </c:pt>
                <c:pt idx="7">
                  <c:v>5.0350877192982475</c:v>
                </c:pt>
                <c:pt idx="8">
                  <c:v>4.850393700787401</c:v>
                </c:pt>
                <c:pt idx="9">
                  <c:v>5.005736137667304</c:v>
                </c:pt>
                <c:pt idx="10">
                  <c:v>4.8985801217038549</c:v>
                </c:pt>
                <c:pt idx="11">
                  <c:v>4.8988764044943824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61338361823507"/>
          <c:y val="0.19278352137627064"/>
          <c:w val="0.8508237415045834"/>
          <c:h val="0.6434892353421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69</c:v>
                </c:pt>
                <c:pt idx="3">
                  <c:v>59</c:v>
                </c:pt>
                <c:pt idx="4">
                  <c:v>54</c:v>
                </c:pt>
                <c:pt idx="5">
                  <c:v>77</c:v>
                </c:pt>
                <c:pt idx="6">
                  <c:v>28</c:v>
                </c:pt>
                <c:pt idx="7">
                  <c:v>76</c:v>
                </c:pt>
                <c:pt idx="8">
                  <c:v>121</c:v>
                </c:pt>
                <c:pt idx="9">
                  <c:v>419</c:v>
                </c:pt>
                <c:pt idx="10">
                  <c:v>335</c:v>
                </c:pt>
                <c:pt idx="11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4-4371-99E7-64565978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0136"/>
        <c:axId val="222700528"/>
      </c:barChart>
      <c:catAx>
        <c:axId val="222700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01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6669919403825204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0.00</c:formatCode>
                <c:ptCount val="52"/>
                <c:pt idx="0">
                  <c:v>0</c:v>
                </c:pt>
                <c:pt idx="1">
                  <c:v>4.8484848484848486</c:v>
                </c:pt>
                <c:pt idx="2">
                  <c:v>9.2436974789915975</c:v>
                </c:pt>
                <c:pt idx="3">
                  <c:v>10.810810810810812</c:v>
                </c:pt>
                <c:pt idx="4">
                  <c:v>2.1978021978021971</c:v>
                </c:pt>
                <c:pt idx="5">
                  <c:v>0</c:v>
                </c:pt>
                <c:pt idx="6">
                  <c:v>3.8095238095238111</c:v>
                </c:pt>
                <c:pt idx="7">
                  <c:v>5.4545454545454541</c:v>
                </c:pt>
                <c:pt idx="8">
                  <c:v>2.1276595744680855</c:v>
                </c:pt>
                <c:pt idx="9">
                  <c:v>2.9661016949152534</c:v>
                </c:pt>
                <c:pt idx="10">
                  <c:v>6.6265060240963853</c:v>
                </c:pt>
                <c:pt idx="11">
                  <c:v>2.8248587570621462</c:v>
                </c:pt>
                <c:pt idx="12">
                  <c:v>0.4166666666666668</c:v>
                </c:pt>
                <c:pt idx="13">
                  <c:v>0</c:v>
                </c:pt>
                <c:pt idx="14">
                  <c:v>0</c:v>
                </c:pt>
                <c:pt idx="15">
                  <c:v>3.3898305084745752</c:v>
                </c:pt>
                <c:pt idx="16">
                  <c:v>3.125</c:v>
                </c:pt>
                <c:pt idx="17">
                  <c:v>0</c:v>
                </c:pt>
                <c:pt idx="18">
                  <c:v>2.2388059701492535</c:v>
                </c:pt>
                <c:pt idx="19">
                  <c:v>0</c:v>
                </c:pt>
                <c:pt idx="20">
                  <c:v>4.8913043478260869</c:v>
                </c:pt>
                <c:pt idx="21">
                  <c:v>2.5641025641025639</c:v>
                </c:pt>
                <c:pt idx="22">
                  <c:v>5</c:v>
                </c:pt>
                <c:pt idx="23">
                  <c:v>3.90625</c:v>
                </c:pt>
                <c:pt idx="24">
                  <c:v>11.413043478260869</c:v>
                </c:pt>
                <c:pt idx="25">
                  <c:v>14.035087719298245</c:v>
                </c:pt>
                <c:pt idx="26">
                  <c:v>8.6538461538461586</c:v>
                </c:pt>
                <c:pt idx="27">
                  <c:v>2.5641025641025639</c:v>
                </c:pt>
                <c:pt idx="28">
                  <c:v>0</c:v>
                </c:pt>
                <c:pt idx="29">
                  <c:v>0</c:v>
                </c:pt>
                <c:pt idx="30">
                  <c:v>6.1224489795918364</c:v>
                </c:pt>
                <c:pt idx="31">
                  <c:v>4</c:v>
                </c:pt>
                <c:pt idx="32">
                  <c:v>0.97087378640776723</c:v>
                </c:pt>
                <c:pt idx="33">
                  <c:v>0</c:v>
                </c:pt>
                <c:pt idx="34">
                  <c:v>5.0387596899224807</c:v>
                </c:pt>
                <c:pt idx="35">
                  <c:v>5.0314465408805011</c:v>
                </c:pt>
                <c:pt idx="36">
                  <c:v>2.8368794326241127</c:v>
                </c:pt>
                <c:pt idx="37">
                  <c:v>4.4117647058823524</c:v>
                </c:pt>
                <c:pt idx="38">
                  <c:v>10.476190476190476</c:v>
                </c:pt>
                <c:pt idx="39">
                  <c:v>2.5252525252525255</c:v>
                </c:pt>
                <c:pt idx="40">
                  <c:v>1.5463917525773196</c:v>
                </c:pt>
                <c:pt idx="41">
                  <c:v>3.7181996086105671</c:v>
                </c:pt>
                <c:pt idx="42">
                  <c:v>2.490421455938697</c:v>
                </c:pt>
                <c:pt idx="43">
                  <c:v>3.3043478260869561</c:v>
                </c:pt>
                <c:pt idx="44">
                  <c:v>1.9455252918287935</c:v>
                </c:pt>
                <c:pt idx="45">
                  <c:v>2.7777777777777781</c:v>
                </c:pt>
                <c:pt idx="46">
                  <c:v>3.1818181818181817</c:v>
                </c:pt>
                <c:pt idx="47">
                  <c:v>7.3170731707317085</c:v>
                </c:pt>
                <c:pt idx="48">
                  <c:v>1.9230769230769225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1-40CA-AE92-ABF7143CB226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27.272727272727277</c:v>
                </c:pt>
                <c:pt idx="1">
                  <c:v>5.3811659192825108</c:v>
                </c:pt>
                <c:pt idx="2">
                  <c:v>3.2258064516129026</c:v>
                </c:pt>
                <c:pt idx="3">
                  <c:v>5.9880239520958094</c:v>
                </c:pt>
                <c:pt idx="4">
                  <c:v>0</c:v>
                </c:pt>
                <c:pt idx="5">
                  <c:v>0.74074074074074081</c:v>
                </c:pt>
                <c:pt idx="6">
                  <c:v>5.882352941176471</c:v>
                </c:pt>
                <c:pt idx="7">
                  <c:v>5.1724137931034484</c:v>
                </c:pt>
                <c:pt idx="8">
                  <c:v>6.25</c:v>
                </c:pt>
                <c:pt idx="9">
                  <c:v>6.25</c:v>
                </c:pt>
                <c:pt idx="10">
                  <c:v>3.7356321839080464</c:v>
                </c:pt>
                <c:pt idx="11">
                  <c:v>3.1088082901554408</c:v>
                </c:pt>
                <c:pt idx="12">
                  <c:v>0</c:v>
                </c:pt>
                <c:pt idx="13">
                  <c:v>1.0752688172043012</c:v>
                </c:pt>
                <c:pt idx="14">
                  <c:v>2.1505376344086025</c:v>
                </c:pt>
                <c:pt idx="15">
                  <c:v>0</c:v>
                </c:pt>
                <c:pt idx="16">
                  <c:v>3.6630036630036624</c:v>
                </c:pt>
                <c:pt idx="17">
                  <c:v>6.4516129032258052</c:v>
                </c:pt>
                <c:pt idx="18">
                  <c:v>16.814159292035399</c:v>
                </c:pt>
                <c:pt idx="19">
                  <c:v>4</c:v>
                </c:pt>
                <c:pt idx="20">
                  <c:v>6.0240963855421681</c:v>
                </c:pt>
                <c:pt idx="21">
                  <c:v>3.8961038961038952</c:v>
                </c:pt>
                <c:pt idx="22">
                  <c:v>4.9504950495049505</c:v>
                </c:pt>
                <c:pt idx="23">
                  <c:v>7.0707070707070701</c:v>
                </c:pt>
                <c:pt idx="24">
                  <c:v>2.9629629629629632</c:v>
                </c:pt>
                <c:pt idx="25">
                  <c:v>6.5868263473053892</c:v>
                </c:pt>
                <c:pt idx="26">
                  <c:v>8.5714285714285694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3.0303030303030303</c:v>
                </c:pt>
                <c:pt idx="32">
                  <c:v>5.960264900662251</c:v>
                </c:pt>
                <c:pt idx="33">
                  <c:v>6.9444444444444438</c:v>
                </c:pt>
                <c:pt idx="34">
                  <c:v>1.785714285714286</c:v>
                </c:pt>
                <c:pt idx="35">
                  <c:v>9.8765432098765444</c:v>
                </c:pt>
                <c:pt idx="36">
                  <c:v>2.6315789473684221</c:v>
                </c:pt>
                <c:pt idx="37">
                  <c:v>12.711864406779659</c:v>
                </c:pt>
                <c:pt idx="38">
                  <c:v>0.66666666666666652</c:v>
                </c:pt>
                <c:pt idx="39">
                  <c:v>2.6153846153846159</c:v>
                </c:pt>
                <c:pt idx="40">
                  <c:v>12.087912087912084</c:v>
                </c:pt>
                <c:pt idx="41">
                  <c:v>2.7088036117381482</c:v>
                </c:pt>
                <c:pt idx="42">
                  <c:v>3.9682539682539697</c:v>
                </c:pt>
                <c:pt idx="43">
                  <c:v>6.3008130081300804</c:v>
                </c:pt>
                <c:pt idx="44">
                  <c:v>1.8433179723502304</c:v>
                </c:pt>
                <c:pt idx="45">
                  <c:v>3.9867109634551503</c:v>
                </c:pt>
                <c:pt idx="46">
                  <c:v>4.597701149425288</c:v>
                </c:pt>
                <c:pt idx="47">
                  <c:v>4.2654028436018967</c:v>
                </c:pt>
                <c:pt idx="48">
                  <c:v>1.7804154302670625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1-40CA-AE92-ABF7143CB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7099390520152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mnd'!$J$89:$J$100</c:f>
              <c:numCache>
                <c:formatCode>0.0</c:formatCode>
                <c:ptCount val="12"/>
                <c:pt idx="0">
                  <c:v>1.2915129151291511</c:v>
                </c:pt>
                <c:pt idx="1">
                  <c:v>2.5830258302583022</c:v>
                </c:pt>
                <c:pt idx="2">
                  <c:v>9.4133697135061407</c:v>
                </c:pt>
                <c:pt idx="3">
                  <c:v>9.6405228758169912</c:v>
                </c:pt>
                <c:pt idx="4">
                  <c:v>10.714285714285712</c:v>
                </c:pt>
                <c:pt idx="5">
                  <c:v>12.811980033277871</c:v>
                </c:pt>
                <c:pt idx="6">
                  <c:v>12.173913043478262</c:v>
                </c:pt>
                <c:pt idx="7">
                  <c:v>15.510204081632653</c:v>
                </c:pt>
                <c:pt idx="8">
                  <c:v>21.801801801801805</c:v>
                </c:pt>
                <c:pt idx="9">
                  <c:v>16.496062992125989</c:v>
                </c:pt>
                <c:pt idx="10">
                  <c:v>18.958687040181097</c:v>
                </c:pt>
                <c:pt idx="11">
                  <c:v>25.816023738872403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C-425F-9339-FFEA2DE57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1312"/>
        <c:axId val="222701704"/>
      </c:barChart>
      <c:catAx>
        <c:axId val="222701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1704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1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mnd'!$M$89:$M$100</c:f>
              <c:numCache>
                <c:formatCode>0.0</c:formatCode>
                <c:ptCount val="12"/>
                <c:pt idx="0">
                  <c:v>19.014285714285705</c:v>
                </c:pt>
                <c:pt idx="1">
                  <c:v>17.871428571428577</c:v>
                </c:pt>
                <c:pt idx="2">
                  <c:v>21.353623188405805</c:v>
                </c:pt>
                <c:pt idx="3">
                  <c:v>20.501694915254237</c:v>
                </c:pt>
                <c:pt idx="4">
                  <c:v>21.944444444444457</c:v>
                </c:pt>
                <c:pt idx="5">
                  <c:v>22.931168831168826</c:v>
                </c:pt>
                <c:pt idx="6">
                  <c:v>20.167857142857152</c:v>
                </c:pt>
                <c:pt idx="7">
                  <c:v>19.901315789473689</c:v>
                </c:pt>
                <c:pt idx="8">
                  <c:v>18.803305785123964</c:v>
                </c:pt>
                <c:pt idx="9">
                  <c:v>22.252028639618121</c:v>
                </c:pt>
                <c:pt idx="10">
                  <c:v>21.393134328358204</c:v>
                </c:pt>
                <c:pt idx="11">
                  <c:v>22.193103448275856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mnd'!$L$89:$L$100</c:f>
              <c:numCache>
                <c:formatCode>0.00</c:formatCode>
                <c:ptCount val="12"/>
                <c:pt idx="0">
                  <c:v>6.4285714285714306</c:v>
                </c:pt>
                <c:pt idx="1">
                  <c:v>5.8571428571428559</c:v>
                </c:pt>
                <c:pt idx="2">
                  <c:v>5.536231884057969</c:v>
                </c:pt>
                <c:pt idx="3">
                  <c:v>5.0677966101694913</c:v>
                </c:pt>
                <c:pt idx="4">
                  <c:v>5.4259259259259247</c:v>
                </c:pt>
                <c:pt idx="5">
                  <c:v>5.5194805194805188</c:v>
                </c:pt>
                <c:pt idx="6">
                  <c:v>5.3214285714285694</c:v>
                </c:pt>
                <c:pt idx="7">
                  <c:v>5.302631578947369</c:v>
                </c:pt>
                <c:pt idx="8">
                  <c:v>5.3140495867768589</c:v>
                </c:pt>
                <c:pt idx="9">
                  <c:v>5.5656324582338916</c:v>
                </c:pt>
                <c:pt idx="10">
                  <c:v>5.3552238805970163</c:v>
                </c:pt>
                <c:pt idx="11">
                  <c:v>4.9080459770114944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mnd'!$I$107:$I$118</c:f>
              <c:numCache>
                <c:formatCode>#,##0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72</c:v>
                </c:pt>
                <c:pt idx="3">
                  <c:v>46</c:v>
                </c:pt>
                <c:pt idx="4">
                  <c:v>54</c:v>
                </c:pt>
                <c:pt idx="5">
                  <c:v>69</c:v>
                </c:pt>
                <c:pt idx="6">
                  <c:v>29</c:v>
                </c:pt>
                <c:pt idx="7">
                  <c:v>56</c:v>
                </c:pt>
                <c:pt idx="8">
                  <c:v>83</c:v>
                </c:pt>
                <c:pt idx="9">
                  <c:v>304</c:v>
                </c:pt>
                <c:pt idx="10">
                  <c:v>200</c:v>
                </c:pt>
                <c:pt idx="1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3DA-9AC2-A21442109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4840"/>
        <c:axId val="222705232"/>
      </c:barChart>
      <c:catAx>
        <c:axId val="222704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8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mnd'!$J$107:$J$118</c:f>
              <c:numCache>
                <c:formatCode>0.0</c:formatCode>
                <c:ptCount val="12"/>
                <c:pt idx="0">
                  <c:v>1.6605166051660518</c:v>
                </c:pt>
                <c:pt idx="1">
                  <c:v>4.7970479704797047</c:v>
                </c:pt>
                <c:pt idx="2">
                  <c:v>9.8226466575716245</c:v>
                </c:pt>
                <c:pt idx="3">
                  <c:v>7.516339869281043</c:v>
                </c:pt>
                <c:pt idx="4">
                  <c:v>10.714285714285712</c:v>
                </c:pt>
                <c:pt idx="5">
                  <c:v>11.480865224625624</c:v>
                </c:pt>
                <c:pt idx="6">
                  <c:v>12.60869565217391</c:v>
                </c:pt>
                <c:pt idx="7">
                  <c:v>11.428571428571431</c:v>
                </c:pt>
                <c:pt idx="8">
                  <c:v>14.954954954954957</c:v>
                </c:pt>
                <c:pt idx="9">
                  <c:v>11.968503937007876</c:v>
                </c:pt>
                <c:pt idx="10">
                  <c:v>11.318619128466324</c:v>
                </c:pt>
                <c:pt idx="11">
                  <c:v>14.540059347181012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mnd'!$M$107:$M$118</c:f>
              <c:numCache>
                <c:formatCode>0.0</c:formatCode>
                <c:ptCount val="12"/>
                <c:pt idx="0">
                  <c:v>19.577777777777776</c:v>
                </c:pt>
                <c:pt idx="1">
                  <c:v>22.638461538461527</c:v>
                </c:pt>
                <c:pt idx="2">
                  <c:v>23.330555555555556</c:v>
                </c:pt>
                <c:pt idx="3">
                  <c:v>22.35217391304348</c:v>
                </c:pt>
                <c:pt idx="4">
                  <c:v>23.348148148148152</c:v>
                </c:pt>
                <c:pt idx="5">
                  <c:v>24.555072463768123</c:v>
                </c:pt>
                <c:pt idx="6">
                  <c:v>22.372413793103451</c:v>
                </c:pt>
                <c:pt idx="7">
                  <c:v>24.608928571428574</c:v>
                </c:pt>
                <c:pt idx="8">
                  <c:v>21.420481927710846</c:v>
                </c:pt>
                <c:pt idx="9">
                  <c:v>23.344078947368441</c:v>
                </c:pt>
                <c:pt idx="10">
                  <c:v>22.731999999999996</c:v>
                </c:pt>
                <c:pt idx="11">
                  <c:v>23.377551020408159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mnd'!$E$107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mnd'!$L$107:$L$118</c:f>
              <c:numCache>
                <c:formatCode>0.00</c:formatCode>
                <c:ptCount val="12"/>
                <c:pt idx="0">
                  <c:v>6.5555555555555562</c:v>
                </c:pt>
                <c:pt idx="1">
                  <c:v>6.2307692307692308</c:v>
                </c:pt>
                <c:pt idx="2">
                  <c:v>6.1111111111111116</c:v>
                </c:pt>
                <c:pt idx="3">
                  <c:v>5.9130434782608692</c:v>
                </c:pt>
                <c:pt idx="4">
                  <c:v>6.0740740740740735</c:v>
                </c:pt>
                <c:pt idx="5">
                  <c:v>6.1304347826086953</c:v>
                </c:pt>
                <c:pt idx="6">
                  <c:v>6.2758620689655151</c:v>
                </c:pt>
                <c:pt idx="7">
                  <c:v>6.3214285714285694</c:v>
                </c:pt>
                <c:pt idx="8">
                  <c:v>6.3493975903614448</c:v>
                </c:pt>
                <c:pt idx="9">
                  <c:v>6.4769736842105239</c:v>
                </c:pt>
                <c:pt idx="10">
                  <c:v>6.2850000000000001</c:v>
                </c:pt>
                <c:pt idx="11">
                  <c:v>6.5306122448979602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mnd'!$I$125:$I$136</c:f>
              <c:numCache>
                <c:formatCode>#,##0</c:formatCode>
                <c:ptCount val="12"/>
                <c:pt idx="0">
                  <c:v>169</c:v>
                </c:pt>
                <c:pt idx="1">
                  <c:v>65</c:v>
                </c:pt>
                <c:pt idx="2">
                  <c:v>194</c:v>
                </c:pt>
                <c:pt idx="3">
                  <c:v>186</c:v>
                </c:pt>
                <c:pt idx="4">
                  <c:v>101</c:v>
                </c:pt>
                <c:pt idx="5">
                  <c:v>98</c:v>
                </c:pt>
                <c:pt idx="6">
                  <c:v>25</c:v>
                </c:pt>
                <c:pt idx="7">
                  <c:v>49</c:v>
                </c:pt>
                <c:pt idx="8">
                  <c:v>42</c:v>
                </c:pt>
                <c:pt idx="9">
                  <c:v>250</c:v>
                </c:pt>
                <c:pt idx="10">
                  <c:v>124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4-4375-B61F-3F4C221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7032"/>
        <c:axId val="508427424"/>
      </c:barChart>
      <c:catAx>
        <c:axId val="508427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70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mnd'!$J$125:$J$136</c:f>
              <c:numCache>
                <c:formatCode>0.0</c:formatCode>
                <c:ptCount val="12"/>
                <c:pt idx="0">
                  <c:v>31.180811808118072</c:v>
                </c:pt>
                <c:pt idx="1">
                  <c:v>23.985239852398525</c:v>
                </c:pt>
                <c:pt idx="2">
                  <c:v>26.466575716234647</c:v>
                </c:pt>
                <c:pt idx="3">
                  <c:v>30.3921568627451</c:v>
                </c:pt>
                <c:pt idx="4">
                  <c:v>20.039682539682545</c:v>
                </c:pt>
                <c:pt idx="5">
                  <c:v>16.306156405990016</c:v>
                </c:pt>
                <c:pt idx="6">
                  <c:v>10.869565217391305</c:v>
                </c:pt>
                <c:pt idx="7">
                  <c:v>10</c:v>
                </c:pt>
                <c:pt idx="8">
                  <c:v>7.5675675675675693</c:v>
                </c:pt>
                <c:pt idx="9">
                  <c:v>9.8425196850393721</c:v>
                </c:pt>
                <c:pt idx="10">
                  <c:v>7.0175438596491215</c:v>
                </c:pt>
                <c:pt idx="11">
                  <c:v>9.4955489614243351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mnd'!$M$125:$M$136</c:f>
              <c:numCache>
                <c:formatCode>0.0</c:formatCode>
                <c:ptCount val="12"/>
                <c:pt idx="0">
                  <c:v>25.307100591715969</c:v>
                </c:pt>
                <c:pt idx="1">
                  <c:v>25.836923076923082</c:v>
                </c:pt>
                <c:pt idx="2">
                  <c:v>25.653608247422696</c:v>
                </c:pt>
                <c:pt idx="3">
                  <c:v>24.82741935483871</c:v>
                </c:pt>
                <c:pt idx="4">
                  <c:v>25.886138613861402</c:v>
                </c:pt>
                <c:pt idx="5">
                  <c:v>26.904081632653071</c:v>
                </c:pt>
                <c:pt idx="6">
                  <c:v>26.827999999999996</c:v>
                </c:pt>
                <c:pt idx="7">
                  <c:v>27.071428571428591</c:v>
                </c:pt>
                <c:pt idx="8">
                  <c:v>25.242857142857151</c:v>
                </c:pt>
                <c:pt idx="9">
                  <c:v>25.564799999999995</c:v>
                </c:pt>
                <c:pt idx="10">
                  <c:v>25.072580645161302</c:v>
                </c:pt>
                <c:pt idx="11">
                  <c:v>25.187500000000004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5.8571428571428559</c:v>
                </c:pt>
                <c:pt idx="1">
                  <c:v>6.084848484848485</c:v>
                </c:pt>
                <c:pt idx="2">
                  <c:v>6.4117647058823524</c:v>
                </c:pt>
                <c:pt idx="3">
                  <c:v>6.8243243243243237</c:v>
                </c:pt>
                <c:pt idx="4">
                  <c:v>5.626373626373625</c:v>
                </c:pt>
                <c:pt idx="5">
                  <c:v>5.5306122448979593</c:v>
                </c:pt>
                <c:pt idx="6">
                  <c:v>5.5714285714285694</c:v>
                </c:pt>
                <c:pt idx="7">
                  <c:v>5.7454545454545451</c:v>
                </c:pt>
                <c:pt idx="8">
                  <c:v>5.8936170212765937</c:v>
                </c:pt>
                <c:pt idx="9">
                  <c:v>6.3644067796610164</c:v>
                </c:pt>
                <c:pt idx="10">
                  <c:v>5.6204819277108413</c:v>
                </c:pt>
                <c:pt idx="11">
                  <c:v>5.824858757062148</c:v>
                </c:pt>
                <c:pt idx="12">
                  <c:v>5.65</c:v>
                </c:pt>
                <c:pt idx="13">
                  <c:v>0</c:v>
                </c:pt>
                <c:pt idx="14">
                  <c:v>5.9890109890109873</c:v>
                </c:pt>
                <c:pt idx="15">
                  <c:v>6.2542372881355925</c:v>
                </c:pt>
                <c:pt idx="16">
                  <c:v>5.515625</c:v>
                </c:pt>
                <c:pt idx="17">
                  <c:v>5.9069767441860455</c:v>
                </c:pt>
                <c:pt idx="18">
                  <c:v>5.679104477611939</c:v>
                </c:pt>
                <c:pt idx="19">
                  <c:v>8</c:v>
                </c:pt>
                <c:pt idx="20">
                  <c:v>5.3804347826086953</c:v>
                </c:pt>
                <c:pt idx="21">
                  <c:v>5.6153846153846141</c:v>
                </c:pt>
                <c:pt idx="22">
                  <c:v>5.8833333333333355</c:v>
                </c:pt>
                <c:pt idx="23">
                  <c:v>5.875</c:v>
                </c:pt>
                <c:pt idx="24">
                  <c:v>5.7826086956521747</c:v>
                </c:pt>
                <c:pt idx="25">
                  <c:v>5.874686716791981</c:v>
                </c:pt>
                <c:pt idx="26">
                  <c:v>5.7692307692307692</c:v>
                </c:pt>
                <c:pt idx="27">
                  <c:v>5.9230769230769242</c:v>
                </c:pt>
                <c:pt idx="28">
                  <c:v>5</c:v>
                </c:pt>
                <c:pt idx="29">
                  <c:v>4.25</c:v>
                </c:pt>
                <c:pt idx="30">
                  <c:v>5.6632653061224483</c:v>
                </c:pt>
                <c:pt idx="31">
                  <c:v>5.72</c:v>
                </c:pt>
                <c:pt idx="32">
                  <c:v>5.5631067961165046</c:v>
                </c:pt>
                <c:pt idx="33">
                  <c:v>5.5862068965517215</c:v>
                </c:pt>
                <c:pt idx="34">
                  <c:v>5.5542635658914739</c:v>
                </c:pt>
                <c:pt idx="35">
                  <c:v>5.415094339622641</c:v>
                </c:pt>
                <c:pt idx="36">
                  <c:v>6.0567375886524815</c:v>
                </c:pt>
                <c:pt idx="37">
                  <c:v>5.2009803921568611</c:v>
                </c:pt>
                <c:pt idx="38">
                  <c:v>5.7714285714285696</c:v>
                </c:pt>
                <c:pt idx="39">
                  <c:v>5.0690235690235692</c:v>
                </c:pt>
                <c:pt idx="40">
                  <c:v>5.1288659793814437</c:v>
                </c:pt>
                <c:pt idx="41">
                  <c:v>5.4735812133072388</c:v>
                </c:pt>
                <c:pt idx="42">
                  <c:v>5.0517241379310338</c:v>
                </c:pt>
                <c:pt idx="43">
                  <c:v>5.6939130434782612</c:v>
                </c:pt>
                <c:pt idx="44">
                  <c:v>5.418287937743191</c:v>
                </c:pt>
                <c:pt idx="45">
                  <c:v>6.0034722222222223</c:v>
                </c:pt>
                <c:pt idx="46">
                  <c:v>5.5181818181818194</c:v>
                </c:pt>
                <c:pt idx="47">
                  <c:v>6.3252032520325203</c:v>
                </c:pt>
                <c:pt idx="48">
                  <c:v>5.7820512820512793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0-48F2-B801-30BA44EB601E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7.7954545454545459</c:v>
                </c:pt>
                <c:pt idx="1">
                  <c:v>6.3094170403587437</c:v>
                </c:pt>
                <c:pt idx="2">
                  <c:v>5.9032258064516112</c:v>
                </c:pt>
                <c:pt idx="3">
                  <c:v>5.9700598802395213</c:v>
                </c:pt>
                <c:pt idx="4">
                  <c:v>4.5384615384615392</c:v>
                </c:pt>
                <c:pt idx="5">
                  <c:v>5.3925925925925924</c:v>
                </c:pt>
                <c:pt idx="6">
                  <c:v>6.3921568627450984</c:v>
                </c:pt>
                <c:pt idx="7">
                  <c:v>5.8275862068965516</c:v>
                </c:pt>
                <c:pt idx="8">
                  <c:v>6.375</c:v>
                </c:pt>
                <c:pt idx="9">
                  <c:v>6.104166666666667</c:v>
                </c:pt>
                <c:pt idx="10">
                  <c:v>6.0862068965517206</c:v>
                </c:pt>
                <c:pt idx="11">
                  <c:v>5.8860103626943001</c:v>
                </c:pt>
                <c:pt idx="12">
                  <c:v>0</c:v>
                </c:pt>
                <c:pt idx="13">
                  <c:v>6.21505376344086</c:v>
                </c:pt>
                <c:pt idx="14">
                  <c:v>5.790322580645161</c:v>
                </c:pt>
                <c:pt idx="15">
                  <c:v>6.1034482758620694</c:v>
                </c:pt>
                <c:pt idx="16">
                  <c:v>5.9340659340659343</c:v>
                </c:pt>
                <c:pt idx="17">
                  <c:v>6.5806451612903212</c:v>
                </c:pt>
                <c:pt idx="18">
                  <c:v>6.7699115044247806</c:v>
                </c:pt>
                <c:pt idx="19">
                  <c:v>5.76</c:v>
                </c:pt>
                <c:pt idx="20">
                  <c:v>5.7951807228915628</c:v>
                </c:pt>
                <c:pt idx="21">
                  <c:v>5.0714285714285694</c:v>
                </c:pt>
                <c:pt idx="22">
                  <c:v>5.8415841584158414</c:v>
                </c:pt>
                <c:pt idx="23">
                  <c:v>5.7020202020202007</c:v>
                </c:pt>
                <c:pt idx="24">
                  <c:v>5.5555555555555562</c:v>
                </c:pt>
                <c:pt idx="25">
                  <c:v>5.1017964071856285</c:v>
                </c:pt>
                <c:pt idx="26">
                  <c:v>5.5085714285714307</c:v>
                </c:pt>
                <c:pt idx="27">
                  <c:v>3.7777777777777777</c:v>
                </c:pt>
                <c:pt idx="28">
                  <c:v>7</c:v>
                </c:pt>
                <c:pt idx="29">
                  <c:v>5</c:v>
                </c:pt>
                <c:pt idx="30">
                  <c:v>4.8846153846153859</c:v>
                </c:pt>
                <c:pt idx="31">
                  <c:v>5.282828282828282</c:v>
                </c:pt>
                <c:pt idx="32">
                  <c:v>5.1986754966887423</c:v>
                </c:pt>
                <c:pt idx="33">
                  <c:v>5.5</c:v>
                </c:pt>
                <c:pt idx="34">
                  <c:v>5.0357142857142847</c:v>
                </c:pt>
                <c:pt idx="35">
                  <c:v>6.098765432098765</c:v>
                </c:pt>
                <c:pt idx="36">
                  <c:v>5.4671052631578947</c:v>
                </c:pt>
                <c:pt idx="37">
                  <c:v>6.1016949152542361</c:v>
                </c:pt>
                <c:pt idx="38">
                  <c:v>5.1466666666666683</c:v>
                </c:pt>
                <c:pt idx="39">
                  <c:v>5.0661538461538473</c:v>
                </c:pt>
                <c:pt idx="40">
                  <c:v>6.0455259026687598</c:v>
                </c:pt>
                <c:pt idx="41">
                  <c:v>5.1783295711060946</c:v>
                </c:pt>
                <c:pt idx="42">
                  <c:v>4.9265873015873005</c:v>
                </c:pt>
                <c:pt idx="43">
                  <c:v>5.7642276422764223</c:v>
                </c:pt>
                <c:pt idx="44">
                  <c:v>5.261136712749618</c:v>
                </c:pt>
                <c:pt idx="45">
                  <c:v>5.6279069767441881</c:v>
                </c:pt>
                <c:pt idx="46">
                  <c:v>5.1226053639846736</c:v>
                </c:pt>
                <c:pt idx="47">
                  <c:v>5.5213270142180084</c:v>
                </c:pt>
                <c:pt idx="48">
                  <c:v>5.6023738872403559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0-48F2-B801-30BA44EB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8.9605787912874546E-2"/>
          <c:h val="0.185871099593367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mnd'!$E$125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mnd'!$L$125:$L$136</c:f>
              <c:numCache>
                <c:formatCode>0.00</c:formatCode>
                <c:ptCount val="12"/>
                <c:pt idx="0">
                  <c:v>6.5029585798816578</c:v>
                </c:pt>
                <c:pt idx="1">
                  <c:v>6.4461538461538481</c:v>
                </c:pt>
                <c:pt idx="2">
                  <c:v>6.2938144329896915</c:v>
                </c:pt>
                <c:pt idx="3">
                  <c:v>6.349462365591398</c:v>
                </c:pt>
                <c:pt idx="4">
                  <c:v>6.6039603960396045</c:v>
                </c:pt>
                <c:pt idx="5">
                  <c:v>6.8877551020408152</c:v>
                </c:pt>
                <c:pt idx="6">
                  <c:v>6.72</c:v>
                </c:pt>
                <c:pt idx="7">
                  <c:v>7.1224489795918355</c:v>
                </c:pt>
                <c:pt idx="8">
                  <c:v>7.0952380952380949</c:v>
                </c:pt>
                <c:pt idx="9">
                  <c:v>7.0119999999999987</c:v>
                </c:pt>
                <c:pt idx="10">
                  <c:v>6.7822580645161281</c:v>
                </c:pt>
                <c:pt idx="11">
                  <c:v>6.71875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mnd'!$I$143:$I$154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14</c:v>
                </c:pt>
                <c:pt idx="3">
                  <c:v>8</c:v>
                </c:pt>
                <c:pt idx="4">
                  <c:v>20</c:v>
                </c:pt>
                <c:pt idx="5">
                  <c:v>21</c:v>
                </c:pt>
                <c:pt idx="6">
                  <c:v>10</c:v>
                </c:pt>
                <c:pt idx="7">
                  <c:v>11</c:v>
                </c:pt>
                <c:pt idx="8">
                  <c:v>19</c:v>
                </c:pt>
                <c:pt idx="9">
                  <c:v>83</c:v>
                </c:pt>
                <c:pt idx="10">
                  <c:v>44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2BE-B2AB-E3EFA699C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1736"/>
        <c:axId val="508432128"/>
      </c:barChart>
      <c:catAx>
        <c:axId val="508431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17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mnd'!$J$143:$J$154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0.36900369003690031</c:v>
                </c:pt>
                <c:pt idx="2">
                  <c:v>1.9099590723055937</c:v>
                </c:pt>
                <c:pt idx="3">
                  <c:v>1.3071895424836597</c:v>
                </c:pt>
                <c:pt idx="4">
                  <c:v>3.9682539682539697</c:v>
                </c:pt>
                <c:pt idx="5">
                  <c:v>3.494176372712146</c:v>
                </c:pt>
                <c:pt idx="6">
                  <c:v>4.3478260869565215</c:v>
                </c:pt>
                <c:pt idx="7">
                  <c:v>2.2448979591836724</c:v>
                </c:pt>
                <c:pt idx="8">
                  <c:v>3.423423423423424</c:v>
                </c:pt>
                <c:pt idx="9">
                  <c:v>3.2677165354330722</c:v>
                </c:pt>
                <c:pt idx="10">
                  <c:v>2.4900962082625919</c:v>
                </c:pt>
                <c:pt idx="11">
                  <c:v>1.1869436201780419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mnd'!$M$143:$M$154</c:f>
              <c:numCache>
                <c:formatCode>0.0</c:formatCode>
                <c:ptCount val="12"/>
                <c:pt idx="0">
                  <c:v>17.2</c:v>
                </c:pt>
                <c:pt idx="1">
                  <c:v>34.9</c:v>
                </c:pt>
                <c:pt idx="2">
                  <c:v>29.521428571428576</c:v>
                </c:pt>
                <c:pt idx="3">
                  <c:v>26.625</c:v>
                </c:pt>
                <c:pt idx="4">
                  <c:v>27.004999999999999</c:v>
                </c:pt>
                <c:pt idx="5">
                  <c:v>31.638095238095225</c:v>
                </c:pt>
                <c:pt idx="6">
                  <c:v>27.66</c:v>
                </c:pt>
                <c:pt idx="7">
                  <c:v>30.390909090909101</c:v>
                </c:pt>
                <c:pt idx="8">
                  <c:v>28.968421052631577</c:v>
                </c:pt>
                <c:pt idx="9">
                  <c:v>30.102409638554228</c:v>
                </c:pt>
                <c:pt idx="10">
                  <c:v>27.43181818181818</c:v>
                </c:pt>
                <c:pt idx="11">
                  <c:v>29.725000000000001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mnd'!$E$143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mnd'!$L$143:$L$154</c:f>
              <c:numCache>
                <c:formatCode>0.00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7.2142857142857117</c:v>
                </c:pt>
                <c:pt idx="3">
                  <c:v>6.625</c:v>
                </c:pt>
                <c:pt idx="4">
                  <c:v>6.7</c:v>
                </c:pt>
                <c:pt idx="5">
                  <c:v>7.8571428571428559</c:v>
                </c:pt>
                <c:pt idx="6">
                  <c:v>6.8</c:v>
                </c:pt>
                <c:pt idx="7">
                  <c:v>7.5454545454545459</c:v>
                </c:pt>
                <c:pt idx="8">
                  <c:v>7.8947368421052637</c:v>
                </c:pt>
                <c:pt idx="9">
                  <c:v>7.7710843373493983</c:v>
                </c:pt>
                <c:pt idx="10">
                  <c:v>7.4545454545454541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mnd'!$I$161:$I$172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7</c:v>
                </c:pt>
                <c:pt idx="9">
                  <c:v>27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3B1-B470-26A56BC89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6440"/>
        <c:axId val="508436832"/>
      </c:barChart>
      <c:catAx>
        <c:axId val="508436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644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mnd'!$J$161:$J$172</c:f>
              <c:numCache>
                <c:formatCode>0.0</c:formatCode>
                <c:ptCount val="12"/>
                <c:pt idx="0">
                  <c:v>0</c:v>
                </c:pt>
                <c:pt idx="1">
                  <c:v>0.36900369003690031</c:v>
                </c:pt>
                <c:pt idx="2">
                  <c:v>0.68212824010914064</c:v>
                </c:pt>
                <c:pt idx="3">
                  <c:v>0.49019607843137247</c:v>
                </c:pt>
                <c:pt idx="4">
                  <c:v>1.1904761904761909</c:v>
                </c:pt>
                <c:pt idx="5">
                  <c:v>0.4991680532445924</c:v>
                </c:pt>
                <c:pt idx="6">
                  <c:v>1.7391304347826086</c:v>
                </c:pt>
                <c:pt idx="7">
                  <c:v>0.40816326530612246</c:v>
                </c:pt>
                <c:pt idx="8">
                  <c:v>1.261261261261261</c:v>
                </c:pt>
                <c:pt idx="9">
                  <c:v>1.0629921259842519</c:v>
                </c:pt>
                <c:pt idx="10">
                  <c:v>0.45274476513865297</c:v>
                </c:pt>
                <c:pt idx="11">
                  <c:v>0.59347181008902095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mnd'!$M$161:$M$172</c:f>
              <c:numCache>
                <c:formatCode>0.0</c:formatCode>
                <c:ptCount val="12"/>
                <c:pt idx="0">
                  <c:v>0</c:v>
                </c:pt>
                <c:pt idx="1">
                  <c:v>40.4</c:v>
                </c:pt>
                <c:pt idx="2">
                  <c:v>32.1</c:v>
                </c:pt>
                <c:pt idx="3">
                  <c:v>32.900000000000006</c:v>
                </c:pt>
                <c:pt idx="4">
                  <c:v>29.7</c:v>
                </c:pt>
                <c:pt idx="5">
                  <c:v>30.966666666666676</c:v>
                </c:pt>
                <c:pt idx="6">
                  <c:v>32.900000000000006</c:v>
                </c:pt>
                <c:pt idx="7">
                  <c:v>27.85</c:v>
                </c:pt>
                <c:pt idx="8">
                  <c:v>27.800000000000004</c:v>
                </c:pt>
                <c:pt idx="9">
                  <c:v>29.518518518518515</c:v>
                </c:pt>
                <c:pt idx="10">
                  <c:v>33.625000000000007</c:v>
                </c:pt>
                <c:pt idx="11">
                  <c:v>34.450000000000003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mnd'!$E$161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mnd'!$L$161:$L$172</c:f>
              <c:numCache>
                <c:formatCode>0.00</c:formatCode>
                <c:ptCount val="12"/>
                <c:pt idx="0">
                  <c:v>0</c:v>
                </c:pt>
                <c:pt idx="1">
                  <c:v>8</c:v>
                </c:pt>
                <c:pt idx="2">
                  <c:v>7.6</c:v>
                </c:pt>
                <c:pt idx="3">
                  <c:v>6.6666666666666687</c:v>
                </c:pt>
                <c:pt idx="4">
                  <c:v>7</c:v>
                </c:pt>
                <c:pt idx="5">
                  <c:v>8</c:v>
                </c:pt>
                <c:pt idx="6">
                  <c:v>8.5</c:v>
                </c:pt>
                <c:pt idx="7">
                  <c:v>7</c:v>
                </c:pt>
                <c:pt idx="8">
                  <c:v>9.1428571428571388</c:v>
                </c:pt>
                <c:pt idx="9">
                  <c:v>8.629629629629628</c:v>
                </c:pt>
                <c:pt idx="10">
                  <c:v>8.5</c:v>
                </c:pt>
                <c:pt idx="11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35</c:v>
                </c:pt>
                <c:pt idx="1">
                  <c:v>5</c:v>
                </c:pt>
                <c:pt idx="2">
                  <c:v>12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24</c:v>
                </c:pt>
                <c:pt idx="10">
                  <c:v>10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3-4A99-9FD5-A07F2D005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1144"/>
        <c:axId val="508441536"/>
      </c:barChart>
      <c:catAx>
        <c:axId val="508441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4064222231523725E-2"/>
              <c:y val="0.3967597135277212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11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44986690328305E-2"/>
          <c:y val="0.15062111801242237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0.00</c:formatCode>
                <c:ptCount val="52"/>
                <c:pt idx="0">
                  <c:v>5.8571428571428559</c:v>
                </c:pt>
                <c:pt idx="1">
                  <c:v>5.9060606060606062</c:v>
                </c:pt>
                <c:pt idx="2">
                  <c:v>5.8655462184873963</c:v>
                </c:pt>
                <c:pt idx="3">
                  <c:v>6.0675675675675667</c:v>
                </c:pt>
                <c:pt idx="4">
                  <c:v>5.2527472527472527</c:v>
                </c:pt>
                <c:pt idx="5">
                  <c:v>5.0612244897959187</c:v>
                </c:pt>
                <c:pt idx="6">
                  <c:v>5.2095238095238088</c:v>
                </c:pt>
                <c:pt idx="7">
                  <c:v>5.2181818181818178</c:v>
                </c:pt>
                <c:pt idx="8">
                  <c:v>4.7659574468085113</c:v>
                </c:pt>
                <c:pt idx="9">
                  <c:v>5.42372881355932</c:v>
                </c:pt>
                <c:pt idx="10">
                  <c:v>5.0963855421686759</c:v>
                </c:pt>
                <c:pt idx="11">
                  <c:v>5.5593220338983045</c:v>
                </c:pt>
                <c:pt idx="12">
                  <c:v>5.55</c:v>
                </c:pt>
                <c:pt idx="13">
                  <c:v>0</c:v>
                </c:pt>
                <c:pt idx="14">
                  <c:v>5.3846153846153859</c:v>
                </c:pt>
                <c:pt idx="15">
                  <c:v>5.8644067796610164</c:v>
                </c:pt>
                <c:pt idx="16">
                  <c:v>5.1531250000000002</c:v>
                </c:pt>
                <c:pt idx="17">
                  <c:v>5.162790697674418</c:v>
                </c:pt>
                <c:pt idx="18">
                  <c:v>5.0895522388059691</c:v>
                </c:pt>
                <c:pt idx="19">
                  <c:v>6</c:v>
                </c:pt>
                <c:pt idx="20">
                  <c:v>4.875</c:v>
                </c:pt>
                <c:pt idx="21">
                  <c:v>6.0769230769230758</c:v>
                </c:pt>
                <c:pt idx="22">
                  <c:v>5.1666666666666679</c:v>
                </c:pt>
                <c:pt idx="23">
                  <c:v>5.25</c:v>
                </c:pt>
                <c:pt idx="24">
                  <c:v>4.6195652173913047</c:v>
                </c:pt>
                <c:pt idx="25">
                  <c:v>5.140350877192982</c:v>
                </c:pt>
                <c:pt idx="26">
                  <c:v>4.6730769230769216</c:v>
                </c:pt>
                <c:pt idx="27">
                  <c:v>5.7692307692307692</c:v>
                </c:pt>
                <c:pt idx="28">
                  <c:v>5.5</c:v>
                </c:pt>
                <c:pt idx="29">
                  <c:v>3.6875</c:v>
                </c:pt>
                <c:pt idx="30">
                  <c:v>5.091836734693878</c:v>
                </c:pt>
                <c:pt idx="31">
                  <c:v>5.64</c:v>
                </c:pt>
                <c:pt idx="32">
                  <c:v>4.9417475728155322</c:v>
                </c:pt>
                <c:pt idx="33">
                  <c:v>5.4310344827586228</c:v>
                </c:pt>
                <c:pt idx="34">
                  <c:v>5.275193798449612</c:v>
                </c:pt>
                <c:pt idx="35">
                  <c:v>5.0628930817610076</c:v>
                </c:pt>
                <c:pt idx="36">
                  <c:v>5.5106382978723394</c:v>
                </c:pt>
                <c:pt idx="37">
                  <c:v>5.3529411764705879</c:v>
                </c:pt>
                <c:pt idx="38">
                  <c:v>5.6</c:v>
                </c:pt>
                <c:pt idx="39">
                  <c:v>4.8114478114478123</c:v>
                </c:pt>
                <c:pt idx="40">
                  <c:v>4.9716494845360817</c:v>
                </c:pt>
                <c:pt idx="41">
                  <c:v>5.2270058708414879</c:v>
                </c:pt>
                <c:pt idx="42">
                  <c:v>5.0938697318007664</c:v>
                </c:pt>
                <c:pt idx="43">
                  <c:v>5.3895652173913042</c:v>
                </c:pt>
                <c:pt idx="44">
                  <c:v>5.4902723735408578</c:v>
                </c:pt>
                <c:pt idx="45">
                  <c:v>5.4756944444444438</c:v>
                </c:pt>
                <c:pt idx="46">
                  <c:v>5.1863636363636356</c:v>
                </c:pt>
                <c:pt idx="47">
                  <c:v>6.6829268292682897</c:v>
                </c:pt>
                <c:pt idx="48">
                  <c:v>5.4423076923076943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C-4937-A6FA-7A8F8FB59450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762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Uke!$P$10:$P$61</c:f>
              <c:numCache>
                <c:formatCode>0.00</c:formatCode>
                <c:ptCount val="52"/>
                <c:pt idx="0">
                  <c:v>6.6363636363636376</c:v>
                </c:pt>
                <c:pt idx="1">
                  <c:v>5.8834080717488781</c:v>
                </c:pt>
                <c:pt idx="2">
                  <c:v>5.5591397849462361</c:v>
                </c:pt>
                <c:pt idx="3">
                  <c:v>5.7185628742514956</c:v>
                </c:pt>
                <c:pt idx="4">
                  <c:v>5.8461538461538476</c:v>
                </c:pt>
                <c:pt idx="5">
                  <c:v>5.177777777777778</c:v>
                </c:pt>
                <c:pt idx="6">
                  <c:v>5.7647058823529411</c:v>
                </c:pt>
                <c:pt idx="7">
                  <c:v>5.5344827586206886</c:v>
                </c:pt>
                <c:pt idx="8">
                  <c:v>6.1875</c:v>
                </c:pt>
                <c:pt idx="9">
                  <c:v>5.171875</c:v>
                </c:pt>
                <c:pt idx="10">
                  <c:v>5.6149425287356323</c:v>
                </c:pt>
                <c:pt idx="11">
                  <c:v>5.3471502590673596</c:v>
                </c:pt>
                <c:pt idx="12">
                  <c:v>0</c:v>
                </c:pt>
                <c:pt idx="13">
                  <c:v>5.3763440860215059</c:v>
                </c:pt>
                <c:pt idx="14">
                  <c:v>5.182795698924731</c:v>
                </c:pt>
                <c:pt idx="15">
                  <c:v>5.137931034482758</c:v>
                </c:pt>
                <c:pt idx="16">
                  <c:v>5.0989010989011003</c:v>
                </c:pt>
                <c:pt idx="17">
                  <c:v>6.3870967741935463</c:v>
                </c:pt>
                <c:pt idx="18">
                  <c:v>5.8053097345132736</c:v>
                </c:pt>
                <c:pt idx="19">
                  <c:v>5.2080000000000002</c:v>
                </c:pt>
                <c:pt idx="20">
                  <c:v>5.4457831325301207</c:v>
                </c:pt>
                <c:pt idx="21">
                  <c:v>4.5259740259740253</c:v>
                </c:pt>
                <c:pt idx="22">
                  <c:v>5.0396039603960396</c:v>
                </c:pt>
                <c:pt idx="23">
                  <c:v>5.0959595959595951</c:v>
                </c:pt>
                <c:pt idx="24">
                  <c:v>5.0666666666666655</c:v>
                </c:pt>
                <c:pt idx="25">
                  <c:v>5.0538922155688635</c:v>
                </c:pt>
                <c:pt idx="26">
                  <c:v>5.3142857142857123</c:v>
                </c:pt>
                <c:pt idx="27">
                  <c:v>3.5555555555555558</c:v>
                </c:pt>
                <c:pt idx="28">
                  <c:v>6.25</c:v>
                </c:pt>
                <c:pt idx="29">
                  <c:v>3.8571428571428559</c:v>
                </c:pt>
                <c:pt idx="30">
                  <c:v>4.2307692307692308</c:v>
                </c:pt>
                <c:pt idx="31">
                  <c:v>4.717171717171718</c:v>
                </c:pt>
                <c:pt idx="32">
                  <c:v>4.6622516556291389</c:v>
                </c:pt>
                <c:pt idx="33">
                  <c:v>5.3333333333333321</c:v>
                </c:pt>
                <c:pt idx="34">
                  <c:v>5.3928571428571441</c:v>
                </c:pt>
                <c:pt idx="35">
                  <c:v>5.6913580246913584</c:v>
                </c:pt>
                <c:pt idx="36">
                  <c:v>5.1447368421052628</c:v>
                </c:pt>
                <c:pt idx="37">
                  <c:v>5.6101694915254248</c:v>
                </c:pt>
                <c:pt idx="38">
                  <c:v>4.9466666666666654</c:v>
                </c:pt>
                <c:pt idx="39">
                  <c:v>4.775384615384616</c:v>
                </c:pt>
                <c:pt idx="40">
                  <c:v>5.7425431711145984</c:v>
                </c:pt>
                <c:pt idx="41">
                  <c:v>5.1376975169300225</c:v>
                </c:pt>
                <c:pt idx="42">
                  <c:v>4.9206349206349218</c:v>
                </c:pt>
                <c:pt idx="43">
                  <c:v>5.4085365853658525</c:v>
                </c:pt>
                <c:pt idx="44">
                  <c:v>5.0506912442396308</c:v>
                </c:pt>
                <c:pt idx="45">
                  <c:v>5.4584717607973436</c:v>
                </c:pt>
                <c:pt idx="46">
                  <c:v>4.9770114942528734</c:v>
                </c:pt>
                <c:pt idx="47">
                  <c:v>5.016587677725119</c:v>
                </c:pt>
                <c:pt idx="48">
                  <c:v>5.2136498516320486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937-A6FA-7A8F8FB5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0792579785454288E-2"/>
          <c:h val="0.16531366599248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6.4575645756457556</c:v>
                </c:pt>
                <c:pt idx="1">
                  <c:v>1.8450184501845015</c:v>
                </c:pt>
                <c:pt idx="2">
                  <c:v>1.6371077762619373</c:v>
                </c:pt>
                <c:pt idx="3">
                  <c:v>0.65359477124182996</c:v>
                </c:pt>
                <c:pt idx="4">
                  <c:v>1.9841269841269848</c:v>
                </c:pt>
                <c:pt idx="5">
                  <c:v>1.6638935108153079</c:v>
                </c:pt>
                <c:pt idx="6">
                  <c:v>0.43478260869565216</c:v>
                </c:pt>
                <c:pt idx="7">
                  <c:v>1.2244897959183672</c:v>
                </c:pt>
                <c:pt idx="8">
                  <c:v>0.54054054054054068</c:v>
                </c:pt>
                <c:pt idx="9">
                  <c:v>0.94488188976377951</c:v>
                </c:pt>
                <c:pt idx="10">
                  <c:v>0.56593095642331614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mnd'!$M$179:$M$190</c:f>
              <c:numCache>
                <c:formatCode>0.0</c:formatCode>
                <c:ptCount val="12"/>
                <c:pt idx="0">
                  <c:v>30.954285714285703</c:v>
                </c:pt>
                <c:pt idx="1">
                  <c:v>35.56</c:v>
                </c:pt>
                <c:pt idx="2">
                  <c:v>33.408333333333346</c:v>
                </c:pt>
                <c:pt idx="3">
                  <c:v>35.75</c:v>
                </c:pt>
                <c:pt idx="4">
                  <c:v>32.180000000000007</c:v>
                </c:pt>
                <c:pt idx="5">
                  <c:v>33.22</c:v>
                </c:pt>
                <c:pt idx="6">
                  <c:v>24.8</c:v>
                </c:pt>
                <c:pt idx="7">
                  <c:v>36.4</c:v>
                </c:pt>
                <c:pt idx="8">
                  <c:v>20.033333333333335</c:v>
                </c:pt>
                <c:pt idx="9">
                  <c:v>30.324999999999999</c:v>
                </c:pt>
                <c:pt idx="10">
                  <c:v>32.579999999999991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mnd'!$L$179:$L$190</c:f>
              <c:numCache>
                <c:formatCode>0.00</c:formatCode>
                <c:ptCount val="12"/>
                <c:pt idx="0">
                  <c:v>7.7142857142857117</c:v>
                </c:pt>
                <c:pt idx="1">
                  <c:v>7.6</c:v>
                </c:pt>
                <c:pt idx="2">
                  <c:v>7.6666666666666687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7</c:v>
                </c:pt>
                <c:pt idx="7">
                  <c:v>8.8333333333333357</c:v>
                </c:pt>
                <c:pt idx="8">
                  <c:v>9</c:v>
                </c:pt>
                <c:pt idx="9">
                  <c:v>8.625</c:v>
                </c:pt>
                <c:pt idx="10">
                  <c:v>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mnd'!$I$197:$I$208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9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mnd'!$J$197:$J$208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0.20408163265306123</c:v>
                </c:pt>
                <c:pt idx="8">
                  <c:v>0.36036036036036023</c:v>
                </c:pt>
                <c:pt idx="9">
                  <c:v>0.35433070866141719</c:v>
                </c:pt>
                <c:pt idx="10">
                  <c:v>5.6593095642331614E-2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mnd'!$M$197:$M$208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</c:v>
                </c:pt>
                <c:pt idx="8">
                  <c:v>37.650000000000006</c:v>
                </c:pt>
                <c:pt idx="9">
                  <c:v>32.81111111111111</c:v>
                </c:pt>
                <c:pt idx="10">
                  <c:v>30.2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mnd'!$E$197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mnd'!$L$197:$L$208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9.5</c:v>
                </c:pt>
                <c:pt idx="9">
                  <c:v>9.5555555555555554</c:v>
                </c:pt>
                <c:pt idx="10">
                  <c:v>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mnd'!$I$215:$I$226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mnd'!$J$215:$J$226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3.9370078740157473E-2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mnd'!$M$215:$M$226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36.300000000000011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528519717266E-2"/>
          <c:y val="0.15382264143413527"/>
          <c:w val="0.89629791658350388"/>
          <c:h val="0.76199410929192379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</c:formatCode>
                <c:ptCount val="52"/>
                <c:pt idx="0">
                  <c:v>20.057142857142846</c:v>
                </c:pt>
                <c:pt idx="1">
                  <c:v>22.112121212121213</c:v>
                </c:pt>
                <c:pt idx="2">
                  <c:v>22.546218487394977</c:v>
                </c:pt>
                <c:pt idx="3">
                  <c:v>24.886486486486479</c:v>
                </c:pt>
                <c:pt idx="4">
                  <c:v>21.282967032967029</c:v>
                </c:pt>
                <c:pt idx="5">
                  <c:v>20.208163265306123</c:v>
                </c:pt>
                <c:pt idx="6">
                  <c:v>21.763809523809524</c:v>
                </c:pt>
                <c:pt idx="7">
                  <c:v>21.992727272727276</c:v>
                </c:pt>
                <c:pt idx="8">
                  <c:v>21.225531914893612</c:v>
                </c:pt>
                <c:pt idx="9">
                  <c:v>21.784745762711875</c:v>
                </c:pt>
                <c:pt idx="10">
                  <c:v>21.118674698795193</c:v>
                </c:pt>
                <c:pt idx="11">
                  <c:v>21.617514124293788</c:v>
                </c:pt>
                <c:pt idx="12">
                  <c:v>20.989583333333339</c:v>
                </c:pt>
                <c:pt idx="13">
                  <c:v>0</c:v>
                </c:pt>
                <c:pt idx="14">
                  <c:v>21.294505494505501</c:v>
                </c:pt>
                <c:pt idx="15">
                  <c:v>17.966101694915253</c:v>
                </c:pt>
                <c:pt idx="16">
                  <c:v>19.109374999999996</c:v>
                </c:pt>
                <c:pt idx="17">
                  <c:v>20.141860465116277</c:v>
                </c:pt>
                <c:pt idx="18">
                  <c:v>20.610447761194035</c:v>
                </c:pt>
                <c:pt idx="19">
                  <c:v>19.3</c:v>
                </c:pt>
                <c:pt idx="20">
                  <c:v>20.664130434782606</c:v>
                </c:pt>
                <c:pt idx="21">
                  <c:v>17.5</c:v>
                </c:pt>
                <c:pt idx="22">
                  <c:v>22.373333333333338</c:v>
                </c:pt>
                <c:pt idx="23">
                  <c:v>22.566406250000004</c:v>
                </c:pt>
                <c:pt idx="24">
                  <c:v>21.623369565217406</c:v>
                </c:pt>
                <c:pt idx="25">
                  <c:v>22.073934837092729</c:v>
                </c:pt>
                <c:pt idx="26">
                  <c:v>20.802884615384603</c:v>
                </c:pt>
                <c:pt idx="27">
                  <c:v>21.276923076923079</c:v>
                </c:pt>
                <c:pt idx="28">
                  <c:v>25.6</c:v>
                </c:pt>
                <c:pt idx="29">
                  <c:v>11.6875</c:v>
                </c:pt>
                <c:pt idx="30">
                  <c:v>18.785714285714281</c:v>
                </c:pt>
                <c:pt idx="31">
                  <c:v>21.923999999999999</c:v>
                </c:pt>
                <c:pt idx="32">
                  <c:v>19.331067961165044</c:v>
                </c:pt>
                <c:pt idx="33">
                  <c:v>20.294827586206903</c:v>
                </c:pt>
                <c:pt idx="34">
                  <c:v>18.231782945736438</c:v>
                </c:pt>
                <c:pt idx="35">
                  <c:v>20.501886792452833</c:v>
                </c:pt>
                <c:pt idx="36">
                  <c:v>21.4531914893617</c:v>
                </c:pt>
                <c:pt idx="37">
                  <c:v>18.542647058823537</c:v>
                </c:pt>
                <c:pt idx="38">
                  <c:v>21.312380952380952</c:v>
                </c:pt>
                <c:pt idx="39">
                  <c:v>19.886868686868681</c:v>
                </c:pt>
                <c:pt idx="40">
                  <c:v>19.398324742268034</c:v>
                </c:pt>
                <c:pt idx="41">
                  <c:v>20.288649706457925</c:v>
                </c:pt>
                <c:pt idx="42">
                  <c:v>19.97260536398468</c:v>
                </c:pt>
                <c:pt idx="43">
                  <c:v>21.068347826086956</c:v>
                </c:pt>
                <c:pt idx="44">
                  <c:v>21.072957198443561</c:v>
                </c:pt>
                <c:pt idx="45">
                  <c:v>22.366319444444457</c:v>
                </c:pt>
                <c:pt idx="46">
                  <c:v>21.119545454545463</c:v>
                </c:pt>
                <c:pt idx="47">
                  <c:v>23.520325203252032</c:v>
                </c:pt>
                <c:pt idx="48">
                  <c:v>21.241025641025633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4-404F-B08D-85AF68712DF9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chemeClr val="tx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</c:formatCode>
                <c:ptCount val="52"/>
                <c:pt idx="0">
                  <c:v>25.759090909090911</c:v>
                </c:pt>
                <c:pt idx="1">
                  <c:v>22.820627802690581</c:v>
                </c:pt>
                <c:pt idx="2">
                  <c:v>22.786021505376343</c:v>
                </c:pt>
                <c:pt idx="3">
                  <c:v>22.107185628742521</c:v>
                </c:pt>
                <c:pt idx="4">
                  <c:v>16.200000000000003</c:v>
                </c:pt>
                <c:pt idx="5">
                  <c:v>21.609629629629637</c:v>
                </c:pt>
                <c:pt idx="6">
                  <c:v>23.558823529411764</c:v>
                </c:pt>
                <c:pt idx="7">
                  <c:v>23.356896551724127</c:v>
                </c:pt>
                <c:pt idx="8">
                  <c:v>22.224999999999994</c:v>
                </c:pt>
                <c:pt idx="9">
                  <c:v>23.415624999999995</c:v>
                </c:pt>
                <c:pt idx="10">
                  <c:v>20.940229885057452</c:v>
                </c:pt>
                <c:pt idx="11">
                  <c:v>21.616062176165794</c:v>
                </c:pt>
                <c:pt idx="12">
                  <c:v>0</c:v>
                </c:pt>
                <c:pt idx="13">
                  <c:v>21.91397849462366</c:v>
                </c:pt>
                <c:pt idx="14">
                  <c:v>20.858602150537624</c:v>
                </c:pt>
                <c:pt idx="15">
                  <c:v>19.843103448275865</c:v>
                </c:pt>
                <c:pt idx="16">
                  <c:v>20.705860805860812</c:v>
                </c:pt>
                <c:pt idx="17">
                  <c:v>23.374193548387105</c:v>
                </c:pt>
                <c:pt idx="18">
                  <c:v>23.752212389380528</c:v>
                </c:pt>
                <c:pt idx="19">
                  <c:v>19.772800000000004</c:v>
                </c:pt>
                <c:pt idx="20">
                  <c:v>20.875903614457822</c:v>
                </c:pt>
                <c:pt idx="21">
                  <c:v>19.767532467532476</c:v>
                </c:pt>
                <c:pt idx="22">
                  <c:v>20.725742574257424</c:v>
                </c:pt>
                <c:pt idx="23">
                  <c:v>22.171717171717169</c:v>
                </c:pt>
                <c:pt idx="24">
                  <c:v>21.84</c:v>
                </c:pt>
                <c:pt idx="25">
                  <c:v>21.594011976047906</c:v>
                </c:pt>
                <c:pt idx="26">
                  <c:v>20.929142857142871</c:v>
                </c:pt>
                <c:pt idx="27">
                  <c:v>15.544444444444444</c:v>
                </c:pt>
                <c:pt idx="28">
                  <c:v>30.625</c:v>
                </c:pt>
                <c:pt idx="29">
                  <c:v>14.071428571428577</c:v>
                </c:pt>
                <c:pt idx="30">
                  <c:v>15.076923076923077</c:v>
                </c:pt>
                <c:pt idx="31">
                  <c:v>16.428282828282828</c:v>
                </c:pt>
                <c:pt idx="32">
                  <c:v>19.739735099337754</c:v>
                </c:pt>
                <c:pt idx="33">
                  <c:v>21.395833333333329</c:v>
                </c:pt>
                <c:pt idx="34">
                  <c:v>20.86488095238095</c:v>
                </c:pt>
                <c:pt idx="35">
                  <c:v>21.137037037037036</c:v>
                </c:pt>
                <c:pt idx="36">
                  <c:v>18.959868421052622</c:v>
                </c:pt>
                <c:pt idx="37">
                  <c:v>20.314406779661017</c:v>
                </c:pt>
                <c:pt idx="38">
                  <c:v>20.014666666666663</c:v>
                </c:pt>
                <c:pt idx="39">
                  <c:v>20.261538461538471</c:v>
                </c:pt>
                <c:pt idx="40">
                  <c:v>22.401255886970159</c:v>
                </c:pt>
                <c:pt idx="41">
                  <c:v>21.264785553047421</c:v>
                </c:pt>
                <c:pt idx="42">
                  <c:v>20.596825396825391</c:v>
                </c:pt>
                <c:pt idx="43">
                  <c:v>20.89329268292683</c:v>
                </c:pt>
                <c:pt idx="44">
                  <c:v>19.970967741935489</c:v>
                </c:pt>
                <c:pt idx="45">
                  <c:v>20.730897009966782</c:v>
                </c:pt>
                <c:pt idx="46">
                  <c:v>21.195019157088129</c:v>
                </c:pt>
                <c:pt idx="47">
                  <c:v>20.159241706161119</c:v>
                </c:pt>
                <c:pt idx="48">
                  <c:v>21.832937685459939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4-404F-B08D-85AF68712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ax val="31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68243859171"/>
          <c:y val="6.332881090274281E-2"/>
          <c:w val="7.4135324866282132E-2"/>
          <c:h val="0.130683936586294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mnd'!$E$215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mnd'!$L$215:$L$226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mnd'!$I$233:$I$244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mnd'!$J$233:$J$244</c:f>
              <c:numCache>
                <c:formatCode>0.0</c:formatCode>
                <c:ptCount val="12"/>
                <c:pt idx="0">
                  <c:v>0.18450184501845016</c:v>
                </c:pt>
                <c:pt idx="1">
                  <c:v>0.36900369003690031</c:v>
                </c:pt>
                <c:pt idx="2">
                  <c:v>0</c:v>
                </c:pt>
                <c:pt idx="3">
                  <c:v>0</c:v>
                </c:pt>
                <c:pt idx="4">
                  <c:v>0.19841269841269835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5.6593095642331614E-2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mnd'!$M$233:$M$244</c:f>
              <c:numCache>
                <c:formatCode>0.0</c:formatCode>
                <c:ptCount val="12"/>
                <c:pt idx="0">
                  <c:v>38.4</c:v>
                </c:pt>
                <c:pt idx="1">
                  <c:v>38.300000000000011</c:v>
                </c:pt>
                <c:pt idx="2">
                  <c:v>0</c:v>
                </c:pt>
                <c:pt idx="3">
                  <c:v>0</c:v>
                </c:pt>
                <c:pt idx="4">
                  <c:v>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34.200000000000003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mnd'!$E$233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mnd'!$L$233:$L$244</c:f>
              <c:numCache>
                <c:formatCode>0.00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mnd'!$I$251:$I$262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mnd'!$J$251:$J$262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mnd'!$M$251:$M$262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mnd'!$E$251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mnd'!$L$251:$L$262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</a:t>
            </a:r>
            <a:r>
              <a:rPr lang="en-US" sz="2400"/>
              <a:t>ndels%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Vektgrupper!$G$109:$G$124</c:f>
              <c:numCache>
                <c:formatCode>0.0</c:formatCode>
                <c:ptCount val="16"/>
                <c:pt idx="0">
                  <c:v>1.9914503180064644</c:v>
                </c:pt>
                <c:pt idx="1">
                  <c:v>13.543947450735063</c:v>
                </c:pt>
                <c:pt idx="2">
                  <c:v>35.866958607027406</c:v>
                </c:pt>
                <c:pt idx="3">
                  <c:v>29.058492336565543</c:v>
                </c:pt>
                <c:pt idx="4">
                  <c:v>8.6747992910019818</c:v>
                </c:pt>
                <c:pt idx="5">
                  <c:v>3.6805338338025249</c:v>
                </c:pt>
                <c:pt idx="6">
                  <c:v>3.2739026170368053</c:v>
                </c:pt>
                <c:pt idx="7">
                  <c:v>1.5222604525075589</c:v>
                </c:pt>
                <c:pt idx="8">
                  <c:v>1.2094672088416221</c:v>
                </c:pt>
                <c:pt idx="9">
                  <c:v>0.46918986549890529</c:v>
                </c:pt>
                <c:pt idx="10">
                  <c:v>0.38577833385465554</c:v>
                </c:pt>
                <c:pt idx="11">
                  <c:v>0.10426441455531225</c:v>
                </c:pt>
                <c:pt idx="12">
                  <c:v>0.17724950474403078</c:v>
                </c:pt>
                <c:pt idx="13">
                  <c:v>4.1705765822124902E-2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Vektgrupper!$G$28:$G$43</c:f>
              <c:numCache>
                <c:formatCode>0.0</c:formatCode>
                <c:ptCount val="16"/>
                <c:pt idx="0">
                  <c:v>1.9823788546255512</c:v>
                </c:pt>
                <c:pt idx="1">
                  <c:v>13.182819383259909</c:v>
                </c:pt>
                <c:pt idx="2">
                  <c:v>34.085903083700437</c:v>
                </c:pt>
                <c:pt idx="3">
                  <c:v>30.550660792951543</c:v>
                </c:pt>
                <c:pt idx="4">
                  <c:v>9.8127753303964766</c:v>
                </c:pt>
                <c:pt idx="5">
                  <c:v>3.7004405286343625</c:v>
                </c:pt>
                <c:pt idx="6">
                  <c:v>3.1277533039647576</c:v>
                </c:pt>
                <c:pt idx="7">
                  <c:v>1.1563876651982381</c:v>
                </c:pt>
                <c:pt idx="8">
                  <c:v>1.1674008810572685</c:v>
                </c:pt>
                <c:pt idx="9">
                  <c:v>0.41850220264317184</c:v>
                </c:pt>
                <c:pt idx="10">
                  <c:v>0.51762114537444948</c:v>
                </c:pt>
                <c:pt idx="11">
                  <c:v>0.16519823788546259</c:v>
                </c:pt>
                <c:pt idx="12">
                  <c:v>9.9118942731277568E-2</c:v>
                </c:pt>
                <c:pt idx="13">
                  <c:v>2.2026431718061679E-2</c:v>
                </c:pt>
                <c:pt idx="14">
                  <c:v>1.1013215859030839E-2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Vektgrupper!$G$11:$G$26</c:f>
              <c:numCache>
                <c:formatCode>0.0</c:formatCode>
                <c:ptCount val="16"/>
                <c:pt idx="0">
                  <c:v>2.1672838161620565</c:v>
                </c:pt>
                <c:pt idx="1">
                  <c:v>12.393813983881508</c:v>
                </c:pt>
                <c:pt idx="2">
                  <c:v>32.160749292093222</c:v>
                </c:pt>
                <c:pt idx="3">
                  <c:v>31.158788934872568</c:v>
                </c:pt>
                <c:pt idx="4">
                  <c:v>10.477020257024613</c:v>
                </c:pt>
                <c:pt idx="5">
                  <c:v>4.1058592899150508</c:v>
                </c:pt>
                <c:pt idx="6">
                  <c:v>3.6157699847527778</c:v>
                </c:pt>
                <c:pt idx="7">
                  <c:v>1.5900675234153776</c:v>
                </c:pt>
                <c:pt idx="8">
                  <c:v>1.1435417120453062</c:v>
                </c:pt>
                <c:pt idx="9">
                  <c:v>0.4791984317142236</c:v>
                </c:pt>
                <c:pt idx="10">
                  <c:v>0.37028969723371807</c:v>
                </c:pt>
                <c:pt idx="11">
                  <c:v>0.1197996079285559</c:v>
                </c:pt>
                <c:pt idx="12">
                  <c:v>0.18514484861685904</c:v>
                </c:pt>
                <c:pt idx="13">
                  <c:v>2.1781746896101073E-2</c:v>
                </c:pt>
                <c:pt idx="14">
                  <c:v>1.0890873448050536E-2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middel LENGDE for Voksen geit </a:t>
            </a:r>
            <a:endParaRPr lang="nb-NO" sz="2800"/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04257800323419E-2"/>
          <c:y val="0.17048358127696109"/>
          <c:w val="0.89477736417063802"/>
          <c:h val="0.71251059466390476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0.0</c:formatCode>
                <c:ptCount val="52"/>
                <c:pt idx="0">
                  <c:v>0</c:v>
                </c:pt>
                <c:pt idx="1">
                  <c:v>105.25</c:v>
                </c:pt>
                <c:pt idx="2">
                  <c:v>0</c:v>
                </c:pt>
                <c:pt idx="3">
                  <c:v>0</c:v>
                </c:pt>
                <c:pt idx="4">
                  <c:v>105.54375000000002</c:v>
                </c:pt>
                <c:pt idx="5">
                  <c:v>99.2</c:v>
                </c:pt>
                <c:pt idx="6">
                  <c:v>0</c:v>
                </c:pt>
                <c:pt idx="7">
                  <c:v>106.8333333333333</c:v>
                </c:pt>
                <c:pt idx="8">
                  <c:v>0</c:v>
                </c:pt>
                <c:pt idx="9">
                  <c:v>98.7</c:v>
                </c:pt>
                <c:pt idx="10">
                  <c:v>0</c:v>
                </c:pt>
                <c:pt idx="11">
                  <c:v>87.449999999999989</c:v>
                </c:pt>
                <c:pt idx="12">
                  <c:v>103</c:v>
                </c:pt>
                <c:pt idx="13">
                  <c:v>0</c:v>
                </c:pt>
                <c:pt idx="14">
                  <c:v>0</c:v>
                </c:pt>
                <c:pt idx="15">
                  <c:v>107.46666666666664</c:v>
                </c:pt>
                <c:pt idx="16">
                  <c:v>0</c:v>
                </c:pt>
                <c:pt idx="17">
                  <c:v>0</c:v>
                </c:pt>
                <c:pt idx="18">
                  <c:v>104.81538461538464</c:v>
                </c:pt>
                <c:pt idx="19">
                  <c:v>0</c:v>
                </c:pt>
                <c:pt idx="20">
                  <c:v>110.34285714285711</c:v>
                </c:pt>
                <c:pt idx="21">
                  <c:v>104.26666666666668</c:v>
                </c:pt>
                <c:pt idx="22">
                  <c:v>108.28604651162794</c:v>
                </c:pt>
                <c:pt idx="23">
                  <c:v>0</c:v>
                </c:pt>
                <c:pt idx="24">
                  <c:v>111.5333333333333</c:v>
                </c:pt>
                <c:pt idx="25">
                  <c:v>108.80000000000003</c:v>
                </c:pt>
                <c:pt idx="26">
                  <c:v>113.70857142857132</c:v>
                </c:pt>
                <c:pt idx="27">
                  <c:v>97.433333333333366</c:v>
                </c:pt>
                <c:pt idx="28">
                  <c:v>94.9</c:v>
                </c:pt>
                <c:pt idx="29">
                  <c:v>0</c:v>
                </c:pt>
                <c:pt idx="30">
                  <c:v>102.78888888888888</c:v>
                </c:pt>
                <c:pt idx="31">
                  <c:v>91.3</c:v>
                </c:pt>
                <c:pt idx="32">
                  <c:v>97.580000000000013</c:v>
                </c:pt>
                <c:pt idx="33">
                  <c:v>109.12500000000001</c:v>
                </c:pt>
                <c:pt idx="34">
                  <c:v>113.96981132075472</c:v>
                </c:pt>
                <c:pt idx="35">
                  <c:v>104.31</c:v>
                </c:pt>
                <c:pt idx="36">
                  <c:v>98.75</c:v>
                </c:pt>
                <c:pt idx="37">
                  <c:v>106.49310344827578</c:v>
                </c:pt>
                <c:pt idx="38">
                  <c:v>107.39090909090908</c:v>
                </c:pt>
                <c:pt idx="39">
                  <c:v>107.23537735849062</c:v>
                </c:pt>
                <c:pt idx="40">
                  <c:v>111.70648148148148</c:v>
                </c:pt>
                <c:pt idx="41">
                  <c:v>104.48400000000002</c:v>
                </c:pt>
                <c:pt idx="42">
                  <c:v>107.81768707483002</c:v>
                </c:pt>
                <c:pt idx="43">
                  <c:v>108.64516129032252</c:v>
                </c:pt>
                <c:pt idx="44">
                  <c:v>108.06544117647056</c:v>
                </c:pt>
                <c:pt idx="45">
                  <c:v>99.535714285714306</c:v>
                </c:pt>
                <c:pt idx="46">
                  <c:v>111.06842105263161</c:v>
                </c:pt>
                <c:pt idx="47">
                  <c:v>115.61578947368422</c:v>
                </c:pt>
                <c:pt idx="48">
                  <c:v>104.22222222222221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0-45E9-8855-42F99478AA84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557451350573336E-2"/>
                  <c:y val="-0.21399544263814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00-45E9-8855-42F99478AA84}"/>
                </c:ext>
              </c:extLst>
            </c:dLbl>
            <c:dLbl>
              <c:idx val="3"/>
              <c:layout>
                <c:manualLayout>
                  <c:x val="-4.8030858444681676E-2"/>
                  <c:y val="-0.101803657177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00-45E9-8855-42F99478AA84}"/>
                </c:ext>
              </c:extLst>
            </c:dLbl>
            <c:dLbl>
              <c:idx val="4"/>
              <c:layout>
                <c:manualLayout>
                  <c:x val="-2.8633780995867903E-2"/>
                  <c:y val="-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00-45E9-8855-42F99478AA84}"/>
                </c:ext>
              </c:extLst>
            </c:dLbl>
            <c:dLbl>
              <c:idx val="5"/>
              <c:layout>
                <c:manualLayout>
                  <c:x val="-1.1084044256465002E-2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00-45E9-8855-42F99478AA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00-45E9-8855-42F99478AA84}"/>
                </c:ext>
              </c:extLst>
            </c:dLbl>
            <c:dLbl>
              <c:idx val="7"/>
              <c:layout>
                <c:manualLayout>
                  <c:x val="-2.8633780995867955E-2"/>
                  <c:y val="-4.570776444698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00-45E9-8855-42F99478AA84}"/>
                </c:ext>
              </c:extLst>
            </c:dLbl>
            <c:dLbl>
              <c:idx val="8"/>
              <c:layout>
                <c:manualLayout>
                  <c:x val="-1.4778725675286668E-2"/>
                  <c:y val="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00-45E9-8855-42F99478AA84}"/>
                </c:ext>
              </c:extLst>
            </c:dLbl>
            <c:dLbl>
              <c:idx val="9"/>
              <c:layout>
                <c:manualLayout>
                  <c:x val="-1.9397077448813752E-2"/>
                  <c:y val="-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00-45E9-8855-42F99478AA84}"/>
                </c:ext>
              </c:extLst>
            </c:dLbl>
            <c:dLbl>
              <c:idx val="10"/>
              <c:layout>
                <c:manualLayout>
                  <c:x val="-2.863378099586792E-2"/>
                  <c:y val="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00-45E9-8855-42F99478AA84}"/>
                </c:ext>
              </c:extLst>
            </c:dLbl>
            <c:dLbl>
              <c:idx val="11"/>
              <c:layout>
                <c:manualLayout>
                  <c:x val="-1.939707744881378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00-45E9-8855-42F99478AA84}"/>
                </c:ext>
              </c:extLst>
            </c:dLbl>
            <c:dLbl>
              <c:idx val="13"/>
              <c:layout>
                <c:manualLayout>
                  <c:x val="-2.1244418158224587E-2"/>
                  <c:y val="-5.609589273038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00-45E9-8855-42F99478AA84}"/>
                </c:ext>
              </c:extLst>
            </c:dLbl>
            <c:dLbl>
              <c:idx val="14"/>
              <c:layout>
                <c:manualLayout>
                  <c:x val="-6.4656924829379174E-3"/>
                  <c:y val="-4.98630157603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00-45E9-8855-42F99478AA84}"/>
                </c:ext>
              </c:extLst>
            </c:dLbl>
            <c:dLbl>
              <c:idx val="16"/>
              <c:layout>
                <c:manualLayout>
                  <c:x val="-4.6183517735270841E-3"/>
                  <c:y val="4.570776444698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00-45E9-8855-42F99478AA84}"/>
                </c:ext>
              </c:extLst>
            </c:dLbl>
            <c:dLbl>
              <c:idx val="17"/>
              <c:layout>
                <c:manualLayout>
                  <c:x val="-3.7870484542922155E-2"/>
                  <c:y val="-7.6872149297198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00-45E9-8855-42F99478AA84}"/>
                </c:ext>
              </c:extLst>
            </c:dLbl>
            <c:dLbl>
              <c:idx val="18"/>
              <c:layout>
                <c:manualLayout>
                  <c:x val="-1.8473407094108336E-2"/>
                  <c:y val="-4.7785390103663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00-45E9-8855-42F99478AA84}"/>
                </c:ext>
              </c:extLst>
            </c:dLbl>
            <c:dLbl>
              <c:idx val="19"/>
              <c:layout>
                <c:manualLayout>
                  <c:x val="-2.1244418158224587E-2"/>
                  <c:y val="6.0251144043749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00-45E9-8855-42F99478AA84}"/>
                </c:ext>
              </c:extLst>
            </c:dLbl>
            <c:dLbl>
              <c:idx val="20"/>
              <c:layout>
                <c:manualLayout>
                  <c:x val="-6.4656924829379174E-3"/>
                  <c:y val="7.6872149297198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00-45E9-8855-42F99478AA84}"/>
                </c:ext>
              </c:extLst>
            </c:dLbl>
            <c:dLbl>
              <c:idx val="21"/>
              <c:layout>
                <c:manualLayout>
                  <c:x val="-3.232846241468959E-2"/>
                  <c:y val="-4.9863015760344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00-45E9-8855-42F99478AA84}"/>
                </c:ext>
              </c:extLst>
            </c:dLbl>
            <c:dLbl>
              <c:idx val="22"/>
              <c:layout>
                <c:manualLayout>
                  <c:x val="-2.4939099577046254E-2"/>
                  <c:y val="-7.8949774953879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00-45E9-8855-42F99478AA84}"/>
                </c:ext>
              </c:extLst>
            </c:dLbl>
            <c:dLbl>
              <c:idx val="23"/>
              <c:layout>
                <c:manualLayout>
                  <c:x val="-2.3091758867635488E-2"/>
                  <c:y val="7.063927232715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00-45E9-8855-42F99478AA84}"/>
                </c:ext>
              </c:extLst>
            </c:dLbl>
            <c:dLbl>
              <c:idx val="24"/>
              <c:layout>
                <c:manualLayout>
                  <c:x val="-2.216808851293000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00-45E9-8855-42F99478AA84}"/>
                </c:ext>
              </c:extLst>
            </c:dLbl>
            <c:dLbl>
              <c:idx val="25"/>
              <c:layout>
                <c:manualLayout>
                  <c:x val="-1.2931384965875767E-2"/>
                  <c:y val="-9.972603152068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00-45E9-8855-42F99478AA84}"/>
                </c:ext>
              </c:extLst>
            </c:dLbl>
            <c:dLbl>
              <c:idx val="26"/>
              <c:layout>
                <c:manualLayout>
                  <c:x val="-3.9717825252332924E-2"/>
                  <c:y val="8.3105026267241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6-47BB-82D1-20609EAD4DF6}"/>
                </c:ext>
              </c:extLst>
            </c:dLbl>
            <c:dLbl>
              <c:idx val="27"/>
              <c:layout>
                <c:manualLayout>
                  <c:x val="-1.4778725675286668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6-47BB-82D1-20609EAD4DF6}"/>
                </c:ext>
              </c:extLst>
            </c:dLbl>
            <c:dLbl>
              <c:idx val="29"/>
              <c:layout>
                <c:manualLayout>
                  <c:x val="-2.9557451350573406E-2"/>
                  <c:y val="3.531963616357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6-47BB-82D1-20609EAD4DF6}"/>
                </c:ext>
              </c:extLst>
            </c:dLbl>
            <c:dLbl>
              <c:idx val="32"/>
              <c:layout>
                <c:manualLayout>
                  <c:x val="-4.0641495607038336E-2"/>
                  <c:y val="-5.194064141702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B6-47BB-82D1-20609EAD4DF6}"/>
                </c:ext>
              </c:extLst>
            </c:dLbl>
            <c:dLbl>
              <c:idx val="33"/>
              <c:layout>
                <c:manualLayout>
                  <c:x val="-3.4175803124100422E-2"/>
                  <c:y val="-7.89497749538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B6-47BB-82D1-20609EAD4DF6}"/>
                </c:ext>
              </c:extLst>
            </c:dLbl>
            <c:dLbl>
              <c:idx val="34"/>
              <c:layout>
                <c:manualLayout>
                  <c:x val="-1.3547008706145528E-16"/>
                  <c:y val="-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B6-47BB-82D1-20609EAD4DF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B-4225-A5FA-8FEE5FF2A0FA}"/>
                </c:ext>
              </c:extLst>
            </c:dLbl>
            <c:dLbl>
              <c:idx val="36"/>
              <c:layout>
                <c:manualLayout>
                  <c:x val="-6.4656924829379174E-3"/>
                  <c:y val="7.6872149297198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B-4225-A5FA-8FEE5FF2A0FA}"/>
                </c:ext>
              </c:extLst>
            </c:dLbl>
            <c:dLbl>
              <c:idx val="37"/>
              <c:layout>
                <c:manualLayout>
                  <c:x val="0"/>
                  <c:y val="2.285388222349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B-4225-A5FA-8FEE5FF2A0FA}"/>
                </c:ext>
              </c:extLst>
            </c:dLbl>
            <c:dLbl>
              <c:idx val="38"/>
              <c:layout>
                <c:manualLayout>
                  <c:x val="-3.232846241468959E-2"/>
                  <c:y val="-5.401826707370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B-4225-A5FA-8FEE5FF2A0FA}"/>
                </c:ext>
              </c:extLst>
            </c:dLbl>
            <c:dLbl>
              <c:idx val="39"/>
              <c:layout>
                <c:manualLayout>
                  <c:x val="-2.6786440286457224E-2"/>
                  <c:y val="-7.4794523640517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B-4225-A5FA-8FEE5FF2A0FA}"/>
                </c:ext>
              </c:extLst>
            </c:dLbl>
            <c:dLbl>
              <c:idx val="40"/>
              <c:layout>
                <c:manualLayout>
                  <c:x val="-2.7710110641162504E-3"/>
                  <c:y val="-0.1018036571773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B-4225-A5FA-8FEE5FF2A0FA}"/>
                </c:ext>
              </c:extLst>
            </c:dLbl>
            <c:dLbl>
              <c:idx val="41"/>
              <c:layout>
                <c:manualLayout>
                  <c:x val="-1.6626066384697501E-2"/>
                  <c:y val="-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F-4B43-A901-175ECFEA7C04}"/>
                </c:ext>
              </c:extLst>
            </c:dLbl>
            <c:dLbl>
              <c:idx val="42"/>
              <c:layout>
                <c:manualLayout>
                  <c:x val="-2.7710110641162504E-3"/>
                  <c:y val="-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F-4B43-A901-175ECFEA7C04}"/>
                </c:ext>
              </c:extLst>
            </c:dLbl>
            <c:dLbl>
              <c:idx val="43"/>
              <c:layout>
                <c:manualLayout>
                  <c:x val="-2.9557451350573336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E-4B81-93D3-4F788978E69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0.0</c:formatCode>
                <c:ptCount val="52"/>
                <c:pt idx="0">
                  <c:v>0</c:v>
                </c:pt>
                <c:pt idx="1">
                  <c:v>98.125806451612874</c:v>
                </c:pt>
                <c:pt idx="2">
                  <c:v>0</c:v>
                </c:pt>
                <c:pt idx="3">
                  <c:v>105.34583333333336</c:v>
                </c:pt>
                <c:pt idx="4">
                  <c:v>109.96363636363635</c:v>
                </c:pt>
                <c:pt idx="5">
                  <c:v>104.65925925925924</c:v>
                </c:pt>
                <c:pt idx="6">
                  <c:v>107.96</c:v>
                </c:pt>
                <c:pt idx="7">
                  <c:v>113.8866666666667</c:v>
                </c:pt>
                <c:pt idx="8">
                  <c:v>107.96666666666664</c:v>
                </c:pt>
                <c:pt idx="9">
                  <c:v>112.71916167664676</c:v>
                </c:pt>
                <c:pt idx="10">
                  <c:v>106.52122302158278</c:v>
                </c:pt>
                <c:pt idx="11">
                  <c:v>108.84758064516129</c:v>
                </c:pt>
                <c:pt idx="12">
                  <c:v>0</c:v>
                </c:pt>
                <c:pt idx="13">
                  <c:v>110.67111111111112</c:v>
                </c:pt>
                <c:pt idx="14">
                  <c:v>108.32148148148148</c:v>
                </c:pt>
                <c:pt idx="15">
                  <c:v>101.69999999999997</c:v>
                </c:pt>
                <c:pt idx="16">
                  <c:v>108.43211382113827</c:v>
                </c:pt>
                <c:pt idx="17">
                  <c:v>109.25483870967741</c:v>
                </c:pt>
                <c:pt idx="18">
                  <c:v>111.09821428571436</c:v>
                </c:pt>
                <c:pt idx="19">
                  <c:v>106.97578947368422</c:v>
                </c:pt>
                <c:pt idx="20">
                  <c:v>106.49879518072294</c:v>
                </c:pt>
                <c:pt idx="21">
                  <c:v>109.43154362416107</c:v>
                </c:pt>
                <c:pt idx="22">
                  <c:v>110.03896103896102</c:v>
                </c:pt>
                <c:pt idx="23">
                  <c:v>110.39040404040402</c:v>
                </c:pt>
                <c:pt idx="24">
                  <c:v>111.08814814814814</c:v>
                </c:pt>
                <c:pt idx="25">
                  <c:v>111.2644578313253</c:v>
                </c:pt>
                <c:pt idx="26">
                  <c:v>110.41028571428576</c:v>
                </c:pt>
                <c:pt idx="27">
                  <c:v>104.06111111111112</c:v>
                </c:pt>
                <c:pt idx="28">
                  <c:v>123.325</c:v>
                </c:pt>
                <c:pt idx="29">
                  <c:v>98.3857142857143</c:v>
                </c:pt>
                <c:pt idx="30">
                  <c:v>99.753846153846112</c:v>
                </c:pt>
                <c:pt idx="31">
                  <c:v>101.04848484848486</c:v>
                </c:pt>
                <c:pt idx="32">
                  <c:v>108.65230769230767</c:v>
                </c:pt>
                <c:pt idx="33">
                  <c:v>109.68450704225351</c:v>
                </c:pt>
                <c:pt idx="34">
                  <c:v>106.96891891891892</c:v>
                </c:pt>
                <c:pt idx="35">
                  <c:v>107.02098765432098</c:v>
                </c:pt>
                <c:pt idx="36">
                  <c:v>104.39416058394164</c:v>
                </c:pt>
                <c:pt idx="37">
                  <c:v>105.82542372881343</c:v>
                </c:pt>
                <c:pt idx="38">
                  <c:v>108.67999999999998</c:v>
                </c:pt>
                <c:pt idx="39">
                  <c:v>110.2883177570093</c:v>
                </c:pt>
                <c:pt idx="40">
                  <c:v>109.72201257861632</c:v>
                </c:pt>
                <c:pt idx="41">
                  <c:v>109.83665158371032</c:v>
                </c:pt>
                <c:pt idx="42">
                  <c:v>109.12489177489184</c:v>
                </c:pt>
                <c:pt idx="43">
                  <c:v>107.92551020408165</c:v>
                </c:pt>
                <c:pt idx="44">
                  <c:v>108.41104199066876</c:v>
                </c:pt>
                <c:pt idx="45">
                  <c:v>107.33068592057764</c:v>
                </c:pt>
                <c:pt idx="46">
                  <c:v>109.99689922480621</c:v>
                </c:pt>
                <c:pt idx="47">
                  <c:v>108.9519893899205</c:v>
                </c:pt>
                <c:pt idx="48">
                  <c:v>109.75153374233116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0-45E9-8855-42F99478A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8187287473997227E-2"/>
              <c:y val="0.409229107633605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74296305013127"/>
          <c:y val="0.1698300289542492"/>
          <c:w val="7.5997923996330333E-2"/>
          <c:h val="0.12888199037192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antall SLAKT</a:t>
            </a:r>
            <a:r>
              <a:rPr lang="en-US" sz="2400"/>
              <a:t> 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Vektgrupper!$F$109:$F$124</c:f>
              <c:numCache>
                <c:formatCode>#,##0</c:formatCode>
                <c:ptCount val="16"/>
                <c:pt idx="0">
                  <c:v>191</c:v>
                </c:pt>
                <c:pt idx="1">
                  <c:v>1299</c:v>
                </c:pt>
                <c:pt idx="2">
                  <c:v>3440</c:v>
                </c:pt>
                <c:pt idx="3">
                  <c:v>2787</c:v>
                </c:pt>
                <c:pt idx="4">
                  <c:v>832</c:v>
                </c:pt>
                <c:pt idx="5">
                  <c:v>353</c:v>
                </c:pt>
                <c:pt idx="6">
                  <c:v>314</c:v>
                </c:pt>
                <c:pt idx="7">
                  <c:v>146</c:v>
                </c:pt>
                <c:pt idx="8">
                  <c:v>116</c:v>
                </c:pt>
                <c:pt idx="9">
                  <c:v>45</c:v>
                </c:pt>
                <c:pt idx="10">
                  <c:v>37</c:v>
                </c:pt>
                <c:pt idx="11">
                  <c:v>10</c:v>
                </c:pt>
                <c:pt idx="12">
                  <c:v>17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6-464E-BC0D-350C81EB749D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Vektgrupper!$F$28:$F$43</c:f>
              <c:numCache>
                <c:formatCode>#,##0</c:formatCode>
                <c:ptCount val="16"/>
                <c:pt idx="0">
                  <c:v>180</c:v>
                </c:pt>
                <c:pt idx="1">
                  <c:v>1197</c:v>
                </c:pt>
                <c:pt idx="2">
                  <c:v>3095</c:v>
                </c:pt>
                <c:pt idx="3">
                  <c:v>2774</c:v>
                </c:pt>
                <c:pt idx="4">
                  <c:v>891</c:v>
                </c:pt>
                <c:pt idx="5">
                  <c:v>336</c:v>
                </c:pt>
                <c:pt idx="6">
                  <c:v>284</c:v>
                </c:pt>
                <c:pt idx="7">
                  <c:v>105</c:v>
                </c:pt>
                <c:pt idx="8">
                  <c:v>106</c:v>
                </c:pt>
                <c:pt idx="9">
                  <c:v>38</c:v>
                </c:pt>
                <c:pt idx="10">
                  <c:v>47</c:v>
                </c:pt>
                <c:pt idx="11">
                  <c:v>15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6-464E-BC0D-350C81EB749D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Vektgrupper!$F$11:$F$26</c:f>
              <c:numCache>
                <c:formatCode>#,##0</c:formatCode>
                <c:ptCount val="16"/>
                <c:pt idx="0">
                  <c:v>199</c:v>
                </c:pt>
                <c:pt idx="1">
                  <c:v>1138</c:v>
                </c:pt>
                <c:pt idx="2">
                  <c:v>2953</c:v>
                </c:pt>
                <c:pt idx="3">
                  <c:v>2861</c:v>
                </c:pt>
                <c:pt idx="4">
                  <c:v>962</c:v>
                </c:pt>
                <c:pt idx="5">
                  <c:v>377</c:v>
                </c:pt>
                <c:pt idx="6">
                  <c:v>332</c:v>
                </c:pt>
                <c:pt idx="7">
                  <c:v>146</c:v>
                </c:pt>
                <c:pt idx="8">
                  <c:v>105</c:v>
                </c:pt>
                <c:pt idx="9">
                  <c:v>44</c:v>
                </c:pt>
                <c:pt idx="10">
                  <c:v>34</c:v>
                </c:pt>
                <c:pt idx="11">
                  <c:v>11</c:v>
                </c:pt>
                <c:pt idx="12">
                  <c:v>17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6-464E-BC0D-350C81EB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KLASSE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Vektgrupper!$R$109:$R$124</c:f>
              <c:numCache>
                <c:formatCode>0.00</c:formatCode>
                <c:ptCount val="16"/>
                <c:pt idx="0">
                  <c:v>3.596858638743456</c:v>
                </c:pt>
                <c:pt idx="1">
                  <c:v>4.0577367205542716</c:v>
                </c:pt>
                <c:pt idx="2">
                  <c:v>4.1898255813953469</c:v>
                </c:pt>
                <c:pt idx="3">
                  <c:v>5.0760674560459282</c:v>
                </c:pt>
                <c:pt idx="4">
                  <c:v>6.09375</c:v>
                </c:pt>
                <c:pt idx="5">
                  <c:v>6.5665722379603411</c:v>
                </c:pt>
                <c:pt idx="6">
                  <c:v>6.7579617834394892</c:v>
                </c:pt>
                <c:pt idx="7">
                  <c:v>6.8630136986301373</c:v>
                </c:pt>
                <c:pt idx="8">
                  <c:v>6.905172413793105</c:v>
                </c:pt>
                <c:pt idx="9">
                  <c:v>7.2666666666666684</c:v>
                </c:pt>
                <c:pt idx="10">
                  <c:v>6.9729729729729746</c:v>
                </c:pt>
                <c:pt idx="11">
                  <c:v>7.3</c:v>
                </c:pt>
                <c:pt idx="12">
                  <c:v>7.117647058823529</c:v>
                </c:pt>
                <c:pt idx="13">
                  <c:v>7.75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3-48B1-98DD-78F7DC889FEB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Vektgrupper!$R$28:$R$43</c:f>
              <c:numCache>
                <c:formatCode>0.00</c:formatCode>
                <c:ptCount val="16"/>
                <c:pt idx="0">
                  <c:v>3.9222222222222225</c:v>
                </c:pt>
                <c:pt idx="1">
                  <c:v>4.4937343358395996</c:v>
                </c:pt>
                <c:pt idx="2">
                  <c:v>4.7059773828756066</c:v>
                </c:pt>
                <c:pt idx="3">
                  <c:v>5.4765681326604172</c:v>
                </c:pt>
                <c:pt idx="4">
                  <c:v>6.2031425364758679</c:v>
                </c:pt>
                <c:pt idx="5">
                  <c:v>6.6994047619047601</c:v>
                </c:pt>
                <c:pt idx="6">
                  <c:v>6.6654929577464754</c:v>
                </c:pt>
                <c:pt idx="7">
                  <c:v>7.0190476190476208</c:v>
                </c:pt>
                <c:pt idx="8">
                  <c:v>6.792452830188676</c:v>
                </c:pt>
                <c:pt idx="9">
                  <c:v>7.2631578947368451</c:v>
                </c:pt>
                <c:pt idx="10">
                  <c:v>7.4680851063829774</c:v>
                </c:pt>
                <c:pt idx="11">
                  <c:v>7</c:v>
                </c:pt>
                <c:pt idx="12">
                  <c:v>7.3333333333333313</c:v>
                </c:pt>
                <c:pt idx="13">
                  <c:v>6.5</c:v>
                </c:pt>
                <c:pt idx="14">
                  <c:v>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3-48B1-98DD-78F7DC889FEB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Vektgrupper!$R$11:$R$26</c:f>
              <c:numCache>
                <c:formatCode>0.00</c:formatCode>
                <c:ptCount val="16"/>
                <c:pt idx="0">
                  <c:v>3.8391959798994968</c:v>
                </c:pt>
                <c:pt idx="1">
                  <c:v>3.8427065026362048</c:v>
                </c:pt>
                <c:pt idx="2">
                  <c:v>4.4547917372163903</c:v>
                </c:pt>
                <c:pt idx="3">
                  <c:v>5.5578469066759881</c:v>
                </c:pt>
                <c:pt idx="4">
                  <c:v>6.4313929313929297</c:v>
                </c:pt>
                <c:pt idx="5">
                  <c:v>6.9575596816976146</c:v>
                </c:pt>
                <c:pt idx="6">
                  <c:v>7.3012048192771104</c:v>
                </c:pt>
                <c:pt idx="7">
                  <c:v>6.9931506849315053</c:v>
                </c:pt>
                <c:pt idx="8">
                  <c:v>7.6190476190476222</c:v>
                </c:pt>
                <c:pt idx="9">
                  <c:v>7.0227272727272716</c:v>
                </c:pt>
                <c:pt idx="10">
                  <c:v>7.8235294117647056</c:v>
                </c:pt>
                <c:pt idx="11">
                  <c:v>7.2727272727272716</c:v>
                </c:pt>
                <c:pt idx="12">
                  <c:v>6</c:v>
                </c:pt>
                <c:pt idx="13">
                  <c:v>3</c:v>
                </c:pt>
                <c:pt idx="14">
                  <c:v>10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63-48B1-98DD-78F7DC88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4882446081081349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81723019916632"/>
          <c:y val="9.7378744513427859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Voksen</a:t>
            </a:r>
            <a:r>
              <a:rPr lang="en-US" sz="2400" baseline="0"/>
              <a:t> geit, middel FETTGRUPPE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2168534923102739"/>
          <c:y val="5.0322448513818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3895883536257E-2"/>
          <c:y val="0.18310879119371373"/>
          <c:w val="0.88586758969696033"/>
          <c:h val="0.6993453312982371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Vektgrupper!$B$109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Vektgrupper!$T$109:$T$124</c:f>
              <c:numCache>
                <c:formatCode>0.00</c:formatCode>
                <c:ptCount val="16"/>
                <c:pt idx="0">
                  <c:v>3.0837696335078539</c:v>
                </c:pt>
                <c:pt idx="1">
                  <c:v>3.8283294842186288</c:v>
                </c:pt>
                <c:pt idx="2">
                  <c:v>4.590406976744184</c:v>
                </c:pt>
                <c:pt idx="3">
                  <c:v>5.8119842124147816</c:v>
                </c:pt>
                <c:pt idx="4">
                  <c:v>7.048076923076926</c:v>
                </c:pt>
                <c:pt idx="5">
                  <c:v>7.5580736543909364</c:v>
                </c:pt>
                <c:pt idx="6">
                  <c:v>7.8757961783439505</c:v>
                </c:pt>
                <c:pt idx="7">
                  <c:v>8.1438356164383556</c:v>
                </c:pt>
                <c:pt idx="8">
                  <c:v>7.8534482758620703</c:v>
                </c:pt>
                <c:pt idx="9">
                  <c:v>7.9333333333333345</c:v>
                </c:pt>
                <c:pt idx="10">
                  <c:v>7.9189189189189202</c:v>
                </c:pt>
                <c:pt idx="11">
                  <c:v>7.4</c:v>
                </c:pt>
                <c:pt idx="12">
                  <c:v>8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2-474F-819A-38CA15110A17}"/>
            </c:ext>
          </c:extLst>
        </c:ser>
        <c:ser>
          <c:idx val="13"/>
          <c:order val="1"/>
          <c:tx>
            <c:strRef>
              <c:f>Vektgrupper!$B$28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Vektgrupper!$T$28:$T$43</c:f>
              <c:numCache>
                <c:formatCode>0.00</c:formatCode>
                <c:ptCount val="16"/>
                <c:pt idx="0">
                  <c:v>3.338888888888889</c:v>
                </c:pt>
                <c:pt idx="1">
                  <c:v>4.1303258145363406</c:v>
                </c:pt>
                <c:pt idx="2">
                  <c:v>4.8478190630048452</c:v>
                </c:pt>
                <c:pt idx="3">
                  <c:v>5.9787310742609963</c:v>
                </c:pt>
                <c:pt idx="4">
                  <c:v>7.0482603815937193</c:v>
                </c:pt>
                <c:pt idx="5">
                  <c:v>7.6755952380952355</c:v>
                </c:pt>
                <c:pt idx="6">
                  <c:v>7.753521126760563</c:v>
                </c:pt>
                <c:pt idx="7">
                  <c:v>8.3523809523809511</c:v>
                </c:pt>
                <c:pt idx="8">
                  <c:v>8</c:v>
                </c:pt>
                <c:pt idx="9">
                  <c:v>8.7631578947368443</c:v>
                </c:pt>
                <c:pt idx="10">
                  <c:v>7.8510638297872317</c:v>
                </c:pt>
                <c:pt idx="11">
                  <c:v>7</c:v>
                </c:pt>
                <c:pt idx="12">
                  <c:v>7.7777777777777777</c:v>
                </c:pt>
                <c:pt idx="13">
                  <c:v>6.5</c:v>
                </c:pt>
                <c:pt idx="14">
                  <c:v>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2-474F-819A-38CA15110A17}"/>
            </c:ext>
          </c:extLst>
        </c:ser>
        <c:ser>
          <c:idx val="1"/>
          <c:order val="2"/>
          <c:tx>
            <c:strRef>
              <c:f>Vektgrupper!$B$11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Vektgrupper!$D$11:$D$26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Vektgrupper!$T$11:$T$26</c:f>
              <c:numCache>
                <c:formatCode>0.00</c:formatCode>
                <c:ptCount val="16"/>
                <c:pt idx="0">
                  <c:v>3.9346733668341698</c:v>
                </c:pt>
                <c:pt idx="1">
                  <c:v>4.2284710017574696</c:v>
                </c:pt>
                <c:pt idx="2">
                  <c:v>4.8015577378936678</c:v>
                </c:pt>
                <c:pt idx="3">
                  <c:v>5.8213911219853207</c:v>
                </c:pt>
                <c:pt idx="4">
                  <c:v>6.8399168399168397</c:v>
                </c:pt>
                <c:pt idx="5">
                  <c:v>7.4297082228116702</c:v>
                </c:pt>
                <c:pt idx="6">
                  <c:v>7.8373493975903612</c:v>
                </c:pt>
                <c:pt idx="7">
                  <c:v>7.9041095890410942</c:v>
                </c:pt>
                <c:pt idx="8">
                  <c:v>7.9428571428571439</c:v>
                </c:pt>
                <c:pt idx="9">
                  <c:v>8.3863636363636385</c:v>
                </c:pt>
                <c:pt idx="10">
                  <c:v>8.205882352941174</c:v>
                </c:pt>
                <c:pt idx="11">
                  <c:v>7.0909090909090899</c:v>
                </c:pt>
                <c:pt idx="12">
                  <c:v>6.2352941176470589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2-474F-819A-38CA15110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3914648147535688E-2"/>
              <c:y val="0.3641951470252113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78263606208048"/>
          <c:y val="0.1338680024323934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686358348716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General</c:formatCode>
                <c:ptCount val="14"/>
                <c:pt idx="0">
                  <c:v>126</c:v>
                </c:pt>
                <c:pt idx="1">
                  <c:v>158</c:v>
                </c:pt>
                <c:pt idx="2">
                  <c:v>490</c:v>
                </c:pt>
                <c:pt idx="3">
                  <c:v>1597</c:v>
                </c:pt>
                <c:pt idx="4">
                  <c:v>12</c:v>
                </c:pt>
                <c:pt idx="5">
                  <c:v>361</c:v>
                </c:pt>
                <c:pt idx="6">
                  <c:v>76</c:v>
                </c:pt>
                <c:pt idx="7">
                  <c:v>543</c:v>
                </c:pt>
                <c:pt idx="8">
                  <c:v>2160</c:v>
                </c:pt>
                <c:pt idx="9">
                  <c:v>814</c:v>
                </c:pt>
                <c:pt idx="10">
                  <c:v>350</c:v>
                </c:pt>
                <c:pt idx="11">
                  <c:v>851</c:v>
                </c:pt>
                <c:pt idx="12">
                  <c:v>1514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General</c:formatCode>
                <c:ptCount val="14"/>
                <c:pt idx="0">
                  <c:v>43</c:v>
                </c:pt>
                <c:pt idx="1">
                  <c:v>77</c:v>
                </c:pt>
                <c:pt idx="2">
                  <c:v>692</c:v>
                </c:pt>
                <c:pt idx="3">
                  <c:v>1236</c:v>
                </c:pt>
                <c:pt idx="4">
                  <c:v>45</c:v>
                </c:pt>
                <c:pt idx="5">
                  <c:v>276</c:v>
                </c:pt>
                <c:pt idx="6">
                  <c:v>103</c:v>
                </c:pt>
                <c:pt idx="7">
                  <c:v>604</c:v>
                </c:pt>
                <c:pt idx="8">
                  <c:v>2364</c:v>
                </c:pt>
                <c:pt idx="9">
                  <c:v>879</c:v>
                </c:pt>
                <c:pt idx="10">
                  <c:v>383</c:v>
                </c:pt>
                <c:pt idx="11">
                  <c:v>1050</c:v>
                </c:pt>
                <c:pt idx="12">
                  <c:v>1426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1519140296142231E-2"/>
          <c:h val="0.16161796937439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Fylker!$M$87:$M$96</c:f>
              <c:numCache>
                <c:formatCode>0.0</c:formatCode>
                <c:ptCount val="10"/>
                <c:pt idx="0">
                  <c:v>13.448421052631579</c:v>
                </c:pt>
                <c:pt idx="1">
                  <c:v>21.599373549883978</c:v>
                </c:pt>
                <c:pt idx="2">
                  <c:v>22.365647058823555</c:v>
                </c:pt>
                <c:pt idx="3">
                  <c:v>12.733870967741938</c:v>
                </c:pt>
                <c:pt idx="4">
                  <c:v>18.663293310463128</c:v>
                </c:pt>
                <c:pt idx="5">
                  <c:v>19.892279411764711</c:v>
                </c:pt>
                <c:pt idx="6">
                  <c:v>21.651623931623913</c:v>
                </c:pt>
                <c:pt idx="7">
                  <c:v>20.85915</c:v>
                </c:pt>
                <c:pt idx="8">
                  <c:v>21.417914831130712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8-494D-B5BE-18B33FA139CB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23.135714285714279</c:v>
                </c:pt>
                <c:pt idx="1">
                  <c:v>18.810126582278496</c:v>
                </c:pt>
                <c:pt idx="2">
                  <c:v>21.173877551020436</c:v>
                </c:pt>
                <c:pt idx="3">
                  <c:v>20.521728240450848</c:v>
                </c:pt>
                <c:pt idx="4">
                  <c:v>23.158333333333328</c:v>
                </c:pt>
                <c:pt idx="5">
                  <c:v>22.414958448753463</c:v>
                </c:pt>
                <c:pt idx="6">
                  <c:v>18.139473684210515</c:v>
                </c:pt>
                <c:pt idx="7">
                  <c:v>18.102394106814</c:v>
                </c:pt>
                <c:pt idx="8">
                  <c:v>20.292314814814812</c:v>
                </c:pt>
                <c:pt idx="9">
                  <c:v>21.927149877149905</c:v>
                </c:pt>
                <c:pt idx="10">
                  <c:v>18.968285714285727</c:v>
                </c:pt>
                <c:pt idx="11">
                  <c:v>20.932314923619288</c:v>
                </c:pt>
                <c:pt idx="12">
                  <c:v>21.462285336856002</c:v>
                </c:pt>
                <c:pt idx="13">
                  <c:v>34.765000000000001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8-494D-B5BE-18B33FA139CB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18.767441860465112</c:v>
                </c:pt>
                <c:pt idx="1">
                  <c:v>19.606493506493511</c:v>
                </c:pt>
                <c:pt idx="2">
                  <c:v>20.832225433526038</c:v>
                </c:pt>
                <c:pt idx="3">
                  <c:v>20.184708737864074</c:v>
                </c:pt>
                <c:pt idx="4">
                  <c:v>22.197777777777777</c:v>
                </c:pt>
                <c:pt idx="5">
                  <c:v>23.180434782608689</c:v>
                </c:pt>
                <c:pt idx="6">
                  <c:v>17.763106796116499</c:v>
                </c:pt>
                <c:pt idx="7">
                  <c:v>19.896357615894043</c:v>
                </c:pt>
                <c:pt idx="8">
                  <c:v>20.222335025380676</c:v>
                </c:pt>
                <c:pt idx="9">
                  <c:v>22.133788395904464</c:v>
                </c:pt>
                <c:pt idx="10">
                  <c:v>19.621148825065276</c:v>
                </c:pt>
                <c:pt idx="11">
                  <c:v>21.885809523809552</c:v>
                </c:pt>
                <c:pt idx="12">
                  <c:v>22.612342215988775</c:v>
                </c:pt>
                <c:pt idx="13">
                  <c:v>22.15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8-494D-B5BE-18B33FA1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22255501855121"/>
          <c:y val="0.18075069793240345"/>
          <c:w val="7.2754487261915593E-2"/>
          <c:h val="0.20187800707795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SLAKTEVEKT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Fylker!$M$24:$M$37</c:f>
              <c:numCache>
                <c:formatCode>0.0</c:formatCode>
                <c:ptCount val="14"/>
                <c:pt idx="0">
                  <c:v>23.135714285714279</c:v>
                </c:pt>
                <c:pt idx="1">
                  <c:v>18.810126582278496</c:v>
                </c:pt>
                <c:pt idx="2">
                  <c:v>21.173877551020436</c:v>
                </c:pt>
                <c:pt idx="3">
                  <c:v>20.521728240450848</c:v>
                </c:pt>
                <c:pt idx="4">
                  <c:v>23.158333333333328</c:v>
                </c:pt>
                <c:pt idx="5">
                  <c:v>22.414958448753463</c:v>
                </c:pt>
                <c:pt idx="6">
                  <c:v>18.139473684210515</c:v>
                </c:pt>
                <c:pt idx="7">
                  <c:v>18.102394106814</c:v>
                </c:pt>
                <c:pt idx="8">
                  <c:v>20.292314814814812</c:v>
                </c:pt>
                <c:pt idx="9">
                  <c:v>21.927149877149905</c:v>
                </c:pt>
                <c:pt idx="10">
                  <c:v>18.968285714285727</c:v>
                </c:pt>
                <c:pt idx="11">
                  <c:v>20.932314923619288</c:v>
                </c:pt>
                <c:pt idx="12">
                  <c:v>21.462285336856002</c:v>
                </c:pt>
                <c:pt idx="13">
                  <c:v>34.765000000000001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7-407B-8391-3687749E7914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Fylker!$M$9:$M$22</c:f>
              <c:numCache>
                <c:formatCode>0.0</c:formatCode>
                <c:ptCount val="14"/>
                <c:pt idx="0">
                  <c:v>18.767441860465112</c:v>
                </c:pt>
                <c:pt idx="1">
                  <c:v>19.606493506493511</c:v>
                </c:pt>
                <c:pt idx="2">
                  <c:v>20.832225433526038</c:v>
                </c:pt>
                <c:pt idx="3">
                  <c:v>20.184708737864074</c:v>
                </c:pt>
                <c:pt idx="4">
                  <c:v>22.197777777777777</c:v>
                </c:pt>
                <c:pt idx="5">
                  <c:v>23.180434782608689</c:v>
                </c:pt>
                <c:pt idx="6">
                  <c:v>17.763106796116499</c:v>
                </c:pt>
                <c:pt idx="7">
                  <c:v>19.896357615894043</c:v>
                </c:pt>
                <c:pt idx="8">
                  <c:v>20.222335025380676</c:v>
                </c:pt>
                <c:pt idx="9">
                  <c:v>22.133788395904464</c:v>
                </c:pt>
                <c:pt idx="10">
                  <c:v>19.621148825065276</c:v>
                </c:pt>
                <c:pt idx="11">
                  <c:v>21.885809523809552</c:v>
                </c:pt>
                <c:pt idx="12">
                  <c:v>22.612342215988775</c:v>
                </c:pt>
                <c:pt idx="13">
                  <c:v>22.15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7-407B-8391-3687749E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85707468384634"/>
          <c:y val="0.13623217592303813"/>
          <c:w val="6.9872425037779365E-2"/>
          <c:h val="0.13865594741841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</a:t>
            </a:r>
            <a:r>
              <a:rPr lang="en-US" sz="2800" baseline="0"/>
              <a:t> geit,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1431283855"/>
          <c:y val="3.6108707719947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Fylker!$I$76:$I$85</c:f>
              <c:numCache>
                <c:formatCode>0.0</c:formatCode>
                <c:ptCount val="10"/>
                <c:pt idx="0">
                  <c:v>0.38733196627933469</c:v>
                </c:pt>
                <c:pt idx="1">
                  <c:v>3.2467532467532458</c:v>
                </c:pt>
                <c:pt idx="2">
                  <c:v>5.3998632946001379</c:v>
                </c:pt>
                <c:pt idx="3">
                  <c:v>5.696058327637276E-2</c:v>
                </c:pt>
                <c:pt idx="4">
                  <c:v>5.8783321941216657</c:v>
                </c:pt>
                <c:pt idx="5">
                  <c:v>17.828662565504668</c:v>
                </c:pt>
                <c:pt idx="6">
                  <c:v>11.96172248803828</c:v>
                </c:pt>
                <c:pt idx="7">
                  <c:v>2.4834814308498521</c:v>
                </c:pt>
                <c:pt idx="8">
                  <c:v>9.8313966735019367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E-4168-BB2F-014ADF8FB982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1.3876651982378851</c:v>
                </c:pt>
                <c:pt idx="1">
                  <c:v>1.7400881057268724</c:v>
                </c:pt>
                <c:pt idx="2">
                  <c:v>5.3964757709251101</c:v>
                </c:pt>
                <c:pt idx="3">
                  <c:v>17.588105726872243</c:v>
                </c:pt>
                <c:pt idx="4">
                  <c:v>0.13215859030837007</c:v>
                </c:pt>
                <c:pt idx="5">
                  <c:v>3.9757709251101319</c:v>
                </c:pt>
                <c:pt idx="6">
                  <c:v>0.83700440528634368</c:v>
                </c:pt>
                <c:pt idx="7">
                  <c:v>5.9801762114537445</c:v>
                </c:pt>
                <c:pt idx="8">
                  <c:v>23.788546255506603</c:v>
                </c:pt>
                <c:pt idx="9">
                  <c:v>8.964757709251101</c:v>
                </c:pt>
                <c:pt idx="10">
                  <c:v>3.8546255506607938</c:v>
                </c:pt>
                <c:pt idx="11">
                  <c:v>9.3722466960352442</c:v>
                </c:pt>
                <c:pt idx="12">
                  <c:v>16.674008810572683</c:v>
                </c:pt>
                <c:pt idx="13">
                  <c:v>0.22026431718061676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E-4168-BB2F-014ADF8FB982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0.46830755826617299</c:v>
                </c:pt>
                <c:pt idx="1">
                  <c:v>0.83859725549989117</c:v>
                </c:pt>
                <c:pt idx="2">
                  <c:v>7.5364844260509694</c:v>
                </c:pt>
                <c:pt idx="3">
                  <c:v>13.461119581790459</c:v>
                </c:pt>
                <c:pt idx="4">
                  <c:v>0.49008930516227406</c:v>
                </c:pt>
                <c:pt idx="5">
                  <c:v>3.0058810716619475</c:v>
                </c:pt>
                <c:pt idx="6">
                  <c:v>1.121759965149205</c:v>
                </c:pt>
                <c:pt idx="7">
                  <c:v>6.5780875626225237</c:v>
                </c:pt>
                <c:pt idx="8">
                  <c:v>25.746024831191448</c:v>
                </c:pt>
                <c:pt idx="9">
                  <c:v>9.5730777608364193</c:v>
                </c:pt>
                <c:pt idx="10">
                  <c:v>4.1712045306033554</c:v>
                </c:pt>
                <c:pt idx="11">
                  <c:v>11.435417120453062</c:v>
                </c:pt>
                <c:pt idx="12">
                  <c:v>15.530385536920059</c:v>
                </c:pt>
                <c:pt idx="13">
                  <c:v>4.3563493792202146E-2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E-4168-BB2F-014ADF8F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6.905148824482045E-2"/>
          <c:h val="0.248570389787266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Fylker!$I$24:$I$37</c:f>
              <c:numCache>
                <c:formatCode>0.0</c:formatCode>
                <c:ptCount val="14"/>
                <c:pt idx="0">
                  <c:v>1.3876651982378851</c:v>
                </c:pt>
                <c:pt idx="1">
                  <c:v>1.7400881057268724</c:v>
                </c:pt>
                <c:pt idx="2">
                  <c:v>5.3964757709251101</c:v>
                </c:pt>
                <c:pt idx="3">
                  <c:v>17.588105726872243</c:v>
                </c:pt>
                <c:pt idx="4">
                  <c:v>0.13215859030837007</c:v>
                </c:pt>
                <c:pt idx="5">
                  <c:v>3.9757709251101319</c:v>
                </c:pt>
                <c:pt idx="6">
                  <c:v>0.83700440528634368</c:v>
                </c:pt>
                <c:pt idx="7">
                  <c:v>5.9801762114537445</c:v>
                </c:pt>
                <c:pt idx="8">
                  <c:v>23.788546255506603</c:v>
                </c:pt>
                <c:pt idx="9">
                  <c:v>8.964757709251101</c:v>
                </c:pt>
                <c:pt idx="10">
                  <c:v>3.8546255506607938</c:v>
                </c:pt>
                <c:pt idx="11">
                  <c:v>9.3722466960352442</c:v>
                </c:pt>
                <c:pt idx="12">
                  <c:v>16.674008810572683</c:v>
                </c:pt>
                <c:pt idx="13">
                  <c:v>0.22026431718061676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7-423E-8270-A0EF0DF38DAE}"/>
            </c:ext>
          </c:extLst>
        </c:ser>
        <c:ser>
          <c:idx val="2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Fylker!$I$9:$I$22</c:f>
              <c:numCache>
                <c:formatCode>0.0</c:formatCode>
                <c:ptCount val="14"/>
                <c:pt idx="0">
                  <c:v>0.46830755826617299</c:v>
                </c:pt>
                <c:pt idx="1">
                  <c:v>0.83859725549989117</c:v>
                </c:pt>
                <c:pt idx="2">
                  <c:v>7.5364844260509694</c:v>
                </c:pt>
                <c:pt idx="3">
                  <c:v>13.461119581790459</c:v>
                </c:pt>
                <c:pt idx="4">
                  <c:v>0.49008930516227406</c:v>
                </c:pt>
                <c:pt idx="5">
                  <c:v>3.0058810716619475</c:v>
                </c:pt>
                <c:pt idx="6">
                  <c:v>1.121759965149205</c:v>
                </c:pt>
                <c:pt idx="7">
                  <c:v>6.5780875626225237</c:v>
                </c:pt>
                <c:pt idx="8">
                  <c:v>25.746024831191448</c:v>
                </c:pt>
                <c:pt idx="9">
                  <c:v>9.5730777608364193</c:v>
                </c:pt>
                <c:pt idx="10">
                  <c:v>4.1712045306033554</c:v>
                </c:pt>
                <c:pt idx="11">
                  <c:v>11.435417120453062</c:v>
                </c:pt>
                <c:pt idx="12">
                  <c:v>15.530385536920059</c:v>
                </c:pt>
                <c:pt idx="13">
                  <c:v>4.3563493792202146E-2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7-423E-8270-A0EF0DF38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7.0471271798435792E-2"/>
          <c:h val="0.14706390330316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Fylker!$B$76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Fylker!$G$76:$G$85</c:f>
              <c:numCache>
                <c:formatCode>General</c:formatCode>
                <c:ptCount val="10"/>
                <c:pt idx="0">
                  <c:v>34</c:v>
                </c:pt>
                <c:pt idx="1">
                  <c:v>285</c:v>
                </c:pt>
                <c:pt idx="2">
                  <c:v>474</c:v>
                </c:pt>
                <c:pt idx="3">
                  <c:v>5</c:v>
                </c:pt>
                <c:pt idx="4">
                  <c:v>516</c:v>
                </c:pt>
                <c:pt idx="5">
                  <c:v>1565</c:v>
                </c:pt>
                <c:pt idx="6">
                  <c:v>1050</c:v>
                </c:pt>
                <c:pt idx="7">
                  <c:v>218</c:v>
                </c:pt>
                <c:pt idx="8">
                  <c:v>863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78-45D7-B159-4F88E7D710C3}"/>
            </c:ext>
          </c:extLst>
        </c:ser>
        <c:ser>
          <c:idx val="1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Fylker!$G$24:$G$37</c:f>
              <c:numCache>
                <c:formatCode>General</c:formatCode>
                <c:ptCount val="14"/>
                <c:pt idx="0">
                  <c:v>126</c:v>
                </c:pt>
                <c:pt idx="1">
                  <c:v>158</c:v>
                </c:pt>
                <c:pt idx="2">
                  <c:v>490</c:v>
                </c:pt>
                <c:pt idx="3">
                  <c:v>1597</c:v>
                </c:pt>
                <c:pt idx="4">
                  <c:v>12</c:v>
                </c:pt>
                <c:pt idx="5">
                  <c:v>361</c:v>
                </c:pt>
                <c:pt idx="6">
                  <c:v>76</c:v>
                </c:pt>
                <c:pt idx="7">
                  <c:v>543</c:v>
                </c:pt>
                <c:pt idx="8">
                  <c:v>2160</c:v>
                </c:pt>
                <c:pt idx="9">
                  <c:v>814</c:v>
                </c:pt>
                <c:pt idx="10">
                  <c:v>350</c:v>
                </c:pt>
                <c:pt idx="11">
                  <c:v>851</c:v>
                </c:pt>
                <c:pt idx="12">
                  <c:v>1514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78-45D7-B159-4F88E7D710C3}"/>
            </c:ext>
          </c:extLst>
        </c:ser>
        <c:ser>
          <c:idx val="2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Fylker!$G$9:$G$22</c:f>
              <c:numCache>
                <c:formatCode>General</c:formatCode>
                <c:ptCount val="14"/>
                <c:pt idx="0">
                  <c:v>43</c:v>
                </c:pt>
                <c:pt idx="1">
                  <c:v>77</c:v>
                </c:pt>
                <c:pt idx="2">
                  <c:v>692</c:v>
                </c:pt>
                <c:pt idx="3">
                  <c:v>1236</c:v>
                </c:pt>
                <c:pt idx="4">
                  <c:v>45</c:v>
                </c:pt>
                <c:pt idx="5">
                  <c:v>276</c:v>
                </c:pt>
                <c:pt idx="6">
                  <c:v>103</c:v>
                </c:pt>
                <c:pt idx="7">
                  <c:v>604</c:v>
                </c:pt>
                <c:pt idx="8">
                  <c:v>2364</c:v>
                </c:pt>
                <c:pt idx="9">
                  <c:v>879</c:v>
                </c:pt>
                <c:pt idx="10">
                  <c:v>383</c:v>
                </c:pt>
                <c:pt idx="11">
                  <c:v>1050</c:v>
                </c:pt>
                <c:pt idx="12">
                  <c:v>1426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78-45D7-B159-4F88E7D71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12835959559493"/>
          <c:y val="0.19682675602745292"/>
          <c:w val="8.8715279531134172E-2"/>
          <c:h val="0.20151740371498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6.4920634920634921</c:v>
                </c:pt>
                <c:pt idx="1">
                  <c:v>5.7025316455696196</c:v>
                </c:pt>
                <c:pt idx="2">
                  <c:v>4.6918367346938785</c:v>
                </c:pt>
                <c:pt idx="3">
                  <c:v>5.4245460237946128</c:v>
                </c:pt>
                <c:pt idx="4">
                  <c:v>5</c:v>
                </c:pt>
                <c:pt idx="5">
                  <c:v>5.8088642659279772</c:v>
                </c:pt>
                <c:pt idx="6">
                  <c:v>6.7631578947368434</c:v>
                </c:pt>
                <c:pt idx="7">
                  <c:v>5.2062615101289138</c:v>
                </c:pt>
                <c:pt idx="8">
                  <c:v>5.1749999999999998</c:v>
                </c:pt>
                <c:pt idx="9">
                  <c:v>4.9815724815724813</c:v>
                </c:pt>
                <c:pt idx="10">
                  <c:v>5.9542857142857155</c:v>
                </c:pt>
                <c:pt idx="11">
                  <c:v>5.2937720329024689</c:v>
                </c:pt>
                <c:pt idx="12">
                  <c:v>5.0072655217965663</c:v>
                </c:pt>
                <c:pt idx="13">
                  <c:v>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2-41BF-93D3-4BBD647600D9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6.1860465116279082</c:v>
                </c:pt>
                <c:pt idx="1">
                  <c:v>5.9740259740259756</c:v>
                </c:pt>
                <c:pt idx="2">
                  <c:v>4.9783236994219644</c:v>
                </c:pt>
                <c:pt idx="3">
                  <c:v>5.1610032362459526</c:v>
                </c:pt>
                <c:pt idx="4">
                  <c:v>6.4666666666666668</c:v>
                </c:pt>
                <c:pt idx="5">
                  <c:v>5.8659420289855078</c:v>
                </c:pt>
                <c:pt idx="6">
                  <c:v>5.6213592233009724</c:v>
                </c:pt>
                <c:pt idx="7">
                  <c:v>5.5033112582781447</c:v>
                </c:pt>
                <c:pt idx="8">
                  <c:v>4.8126057529610815</c:v>
                </c:pt>
                <c:pt idx="9">
                  <c:v>5.270762229806599</c:v>
                </c:pt>
                <c:pt idx="10">
                  <c:v>5.7597911227154066</c:v>
                </c:pt>
                <c:pt idx="11">
                  <c:v>5.4180952380952387</c:v>
                </c:pt>
                <c:pt idx="12">
                  <c:v>5.4228611500701263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2-41BF-93D3-4BBD6476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130021248039708"/>
          <c:y val="0.17655823711637875"/>
          <c:w val="6.2201730543115626E-2"/>
          <c:h val="0.16317606092471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middel K-FAKTOR for Voksen geit </a:t>
            </a:r>
            <a:r>
              <a:rPr lang="nb-NO" sz="2800"/>
              <a:t>i ulike uker</a:t>
            </a:r>
          </a:p>
        </c:rich>
      </c:tx>
      <c:layout>
        <c:manualLayout>
          <c:xMode val="edge"/>
          <c:yMode val="edge"/>
          <c:x val="0.15927870401639976"/>
          <c:y val="2.74808353416789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34867595854801"/>
          <c:y val="0.166328329963599"/>
          <c:w val="0.87260927839153546"/>
          <c:h val="0.71666580095964372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10"/>
            <c:spPr>
              <a:solidFill>
                <a:schemeClr val="accent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Uke!$U$63:$U$114</c:f>
              <c:numCache>
                <c:formatCode>0.0</c:formatCode>
                <c:ptCount val="52"/>
                <c:pt idx="0">
                  <c:v>0</c:v>
                </c:pt>
                <c:pt idx="1">
                  <c:v>21.322369125260167</c:v>
                </c:pt>
                <c:pt idx="2">
                  <c:v>0</c:v>
                </c:pt>
                <c:pt idx="3">
                  <c:v>0</c:v>
                </c:pt>
                <c:pt idx="4">
                  <c:v>14.837620640300637</c:v>
                </c:pt>
                <c:pt idx="5">
                  <c:v>13.906384788235645</c:v>
                </c:pt>
                <c:pt idx="6">
                  <c:v>0</c:v>
                </c:pt>
                <c:pt idx="7">
                  <c:v>20.342613441443323</c:v>
                </c:pt>
                <c:pt idx="8">
                  <c:v>0</c:v>
                </c:pt>
                <c:pt idx="9">
                  <c:v>14.836765863830736</c:v>
                </c:pt>
                <c:pt idx="10">
                  <c:v>0</c:v>
                </c:pt>
                <c:pt idx="11">
                  <c:v>20.56288075298588</c:v>
                </c:pt>
                <c:pt idx="12">
                  <c:v>17.410156039280821</c:v>
                </c:pt>
                <c:pt idx="13">
                  <c:v>0</c:v>
                </c:pt>
                <c:pt idx="14">
                  <c:v>0</c:v>
                </c:pt>
                <c:pt idx="15">
                  <c:v>15.539550866952736</c:v>
                </c:pt>
                <c:pt idx="16">
                  <c:v>0</c:v>
                </c:pt>
                <c:pt idx="17">
                  <c:v>0</c:v>
                </c:pt>
                <c:pt idx="18">
                  <c:v>14.814571272678938</c:v>
                </c:pt>
                <c:pt idx="19">
                  <c:v>0</c:v>
                </c:pt>
                <c:pt idx="20">
                  <c:v>17.542879566266599</c:v>
                </c:pt>
                <c:pt idx="21">
                  <c:v>15.995982093758535</c:v>
                </c:pt>
                <c:pt idx="22">
                  <c:v>15.971808342003751</c:v>
                </c:pt>
                <c:pt idx="23">
                  <c:v>0</c:v>
                </c:pt>
                <c:pt idx="24">
                  <c:v>16.419565028862429</c:v>
                </c:pt>
                <c:pt idx="25">
                  <c:v>20.146902701354097</c:v>
                </c:pt>
                <c:pt idx="26">
                  <c:v>15.074392059266396</c:v>
                </c:pt>
                <c:pt idx="27">
                  <c:v>15.446575564460304</c:v>
                </c:pt>
                <c:pt idx="28">
                  <c:v>16.380584650421749</c:v>
                </c:pt>
                <c:pt idx="29">
                  <c:v>0</c:v>
                </c:pt>
                <c:pt idx="30">
                  <c:v>15.077171763292839</c:v>
                </c:pt>
                <c:pt idx="31">
                  <c:v>16.687504213019963</c:v>
                </c:pt>
                <c:pt idx="32">
                  <c:v>17.349148949658812</c:v>
                </c:pt>
                <c:pt idx="33">
                  <c:v>15.830775882659044</c:v>
                </c:pt>
                <c:pt idx="34">
                  <c:v>13.982790860810622</c:v>
                </c:pt>
                <c:pt idx="35">
                  <c:v>16.197733531959301</c:v>
                </c:pt>
                <c:pt idx="36">
                  <c:v>18.706190896149685</c:v>
                </c:pt>
                <c:pt idx="37">
                  <c:v>16.94073264793175</c:v>
                </c:pt>
                <c:pt idx="38">
                  <c:v>17.911589407664231</c:v>
                </c:pt>
                <c:pt idx="39">
                  <c:v>15.097549421497524</c:v>
                </c:pt>
                <c:pt idx="40">
                  <c:v>15.252979694465626</c:v>
                </c:pt>
                <c:pt idx="41">
                  <c:v>15.893749102611796</c:v>
                </c:pt>
                <c:pt idx="42">
                  <c:v>14.505282656252602</c:v>
                </c:pt>
                <c:pt idx="43">
                  <c:v>15.258753231353428</c:v>
                </c:pt>
                <c:pt idx="44">
                  <c:v>15.602678370088528</c:v>
                </c:pt>
                <c:pt idx="45">
                  <c:v>16.691327156353939</c:v>
                </c:pt>
                <c:pt idx="46">
                  <c:v>15.806598119074549</c:v>
                </c:pt>
                <c:pt idx="47">
                  <c:v>16.056375436343121</c:v>
                </c:pt>
                <c:pt idx="48">
                  <c:v>16.170515511859811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4-4A08-804F-8B6BF77CD409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80008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80008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5.5420221282325181E-3"/>
                  <c:y val="-0.1080365341474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44-4A08-804F-8B6BF77CD409}"/>
                </c:ext>
              </c:extLst>
            </c:dLbl>
            <c:dLbl>
              <c:idx val="3"/>
              <c:layout>
                <c:manualLayout>
                  <c:x val="-2.1244418158224587E-2"/>
                  <c:y val="-3.9474887476939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44-4A08-804F-8B6BF77CD409}"/>
                </c:ext>
              </c:extLst>
            </c:dLbl>
            <c:dLbl>
              <c:idx val="6"/>
              <c:layout>
                <c:manualLayout>
                  <c:x val="-3.6946814188216673E-2"/>
                  <c:y val="-3.947488747693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44-4A08-804F-8B6BF77CD409}"/>
                </c:ext>
              </c:extLst>
            </c:dLbl>
            <c:dLbl>
              <c:idx val="7"/>
              <c:layout>
                <c:manualLayout>
                  <c:x val="-6.4656924829379512E-3"/>
                  <c:y val="3.7397261820258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44-4A08-804F-8B6BF77CD409}"/>
                </c:ext>
              </c:extLst>
            </c:dLbl>
            <c:dLbl>
              <c:idx val="8"/>
              <c:layout>
                <c:manualLayout>
                  <c:x val="-1.8473407094108336E-2"/>
                  <c:y val="-4.9863015760344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44-4A08-804F-8B6BF77CD409}"/>
                </c:ext>
              </c:extLst>
            </c:dLbl>
            <c:dLbl>
              <c:idx val="9"/>
              <c:layout>
                <c:manualLayout>
                  <c:x val="-2.863378099586792E-2"/>
                  <c:y val="4.3630138790301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44-4A08-804F-8B6BF77CD4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44-4A08-804F-8B6BF77CD409}"/>
                </c:ext>
              </c:extLst>
            </c:dLbl>
            <c:dLbl>
              <c:idx val="11"/>
              <c:layout>
                <c:manualLayout>
                  <c:x val="-4.0641495607038336E-2"/>
                  <c:y val="-9.764840586400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44-4A08-804F-8B6BF77CD409}"/>
                </c:ext>
              </c:extLst>
            </c:dLbl>
            <c:dLbl>
              <c:idx val="13"/>
              <c:layout>
                <c:manualLayout>
                  <c:x val="-1.9397077448813822E-2"/>
                  <c:y val="-6.2328769700430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44-4A08-804F-8B6BF77CD409}"/>
                </c:ext>
              </c:extLst>
            </c:dLbl>
            <c:dLbl>
              <c:idx val="14"/>
              <c:layout>
                <c:manualLayout>
                  <c:x val="-1.2007714611170487E-2"/>
                  <c:y val="-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44-4A08-804F-8B6BF77CD409}"/>
                </c:ext>
              </c:extLst>
            </c:dLbl>
            <c:dLbl>
              <c:idx val="17"/>
              <c:layout>
                <c:manualLayout>
                  <c:x val="-3.1404792059984171E-2"/>
                  <c:y val="-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44-4A08-804F-8B6BF77CD409}"/>
                </c:ext>
              </c:extLst>
            </c:dLbl>
            <c:dLbl>
              <c:idx val="18"/>
              <c:layout>
                <c:manualLayout>
                  <c:x val="-1.6626066384697501E-2"/>
                  <c:y val="-5.609589273038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44-4A08-804F-8B6BF77CD409}"/>
                </c:ext>
              </c:extLst>
            </c:dLbl>
            <c:dLbl>
              <c:idx val="19"/>
              <c:layout>
                <c:manualLayout>
                  <c:x val="-2.4939099577046254E-2"/>
                  <c:y val="5.4018267073706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44-4A08-804F-8B6BF77CD409}"/>
                </c:ext>
              </c:extLst>
            </c:dLbl>
            <c:dLbl>
              <c:idx val="20"/>
              <c:layout>
                <c:manualLayout>
                  <c:x val="-1.2931384965875835E-2"/>
                  <c:y val="-0.1059589084907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44-4A08-804F-8B6BF77CD409}"/>
                </c:ext>
              </c:extLst>
            </c:dLbl>
            <c:dLbl>
              <c:idx val="21"/>
              <c:layout>
                <c:manualLayout>
                  <c:x val="-1.8473407094108336E-2"/>
                  <c:y val="6.4406395357111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44-4A08-804F-8B6BF77CD409}"/>
                </c:ext>
              </c:extLst>
            </c:dLbl>
            <c:dLbl>
              <c:idx val="22"/>
              <c:layout>
                <c:manualLayout>
                  <c:x val="-2.6786440286457019E-2"/>
                  <c:y val="-8.518265192392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44-4A08-804F-8B6BF77CD409}"/>
                </c:ext>
              </c:extLst>
            </c:dLbl>
            <c:dLbl>
              <c:idx val="23"/>
              <c:layout>
                <c:manualLayout>
                  <c:x val="-2.5862769931751604E-2"/>
                  <c:y val="-6.64840210137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44-4A08-804F-8B6BF77CD409}"/>
                </c:ext>
              </c:extLst>
            </c:dLbl>
            <c:dLbl>
              <c:idx val="24"/>
              <c:layout>
                <c:manualLayout>
                  <c:x val="-3.8794154897627574E-2"/>
                  <c:y val="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44-4A08-804F-8B6BF77CD409}"/>
                </c:ext>
              </c:extLst>
            </c:dLbl>
            <c:dLbl>
              <c:idx val="25"/>
              <c:layout>
                <c:manualLayout>
                  <c:x val="9.236703547053491E-4"/>
                  <c:y val="-4.7785390103663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E9-4EA9-B7C5-156D3C6248D9}"/>
                </c:ext>
              </c:extLst>
            </c:dLbl>
            <c:dLbl>
              <c:idx val="26"/>
              <c:layout>
                <c:manualLayout>
                  <c:x val="-3.5099473478805841E-2"/>
                  <c:y val="4.98630157603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E6-4113-B123-ABB5CC1E018A}"/>
                </c:ext>
              </c:extLst>
            </c:dLbl>
            <c:dLbl>
              <c:idx val="27"/>
              <c:layout>
                <c:manualLayout>
                  <c:x val="-2.7710110641162505E-2"/>
                  <c:y val="2.9086759193534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E6-4113-B123-ABB5CC1E018A}"/>
                </c:ext>
              </c:extLst>
            </c:dLbl>
            <c:dLbl>
              <c:idx val="28"/>
              <c:layout>
                <c:manualLayout>
                  <c:x val="-1.9397077448813822E-2"/>
                  <c:y val="-7.063927232715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E6-4113-B123-ABB5CC1E018A}"/>
                </c:ext>
              </c:extLst>
            </c:dLbl>
            <c:dLbl>
              <c:idx val="29"/>
              <c:layout>
                <c:manualLayout>
                  <c:x val="-2.0320747803519168E-2"/>
                  <c:y val="3.9474887476939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E6-4113-B123-ABB5CC1E018A}"/>
                </c:ext>
              </c:extLst>
            </c:dLbl>
            <c:dLbl>
              <c:idx val="30"/>
              <c:layout>
                <c:manualLayout>
                  <c:x val="-1.847340709410969E-3"/>
                  <c:y val="2.9086759193534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E6-4113-B123-ABB5CC1E018A}"/>
                </c:ext>
              </c:extLst>
            </c:dLbl>
            <c:dLbl>
              <c:idx val="31"/>
              <c:layout>
                <c:manualLayout>
                  <c:x val="-1.4778725675286803E-2"/>
                  <c:y val="-4.363013879030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E6-4113-B123-ABB5CC1E018A}"/>
                </c:ext>
              </c:extLst>
            </c:dLbl>
            <c:dLbl>
              <c:idx val="32"/>
              <c:layout>
                <c:manualLayout>
                  <c:x val="-1.8473407094108336E-2"/>
                  <c:y val="3.116438485021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E6-4113-B123-ABB5CC1E018A}"/>
                </c:ext>
              </c:extLst>
            </c:dLbl>
            <c:dLbl>
              <c:idx val="33"/>
              <c:layout>
                <c:manualLayout>
                  <c:x val="-2.7710110641162505E-2"/>
                  <c:y val="-0.141278544654310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E6-4113-B123-ABB5CC1E018A}"/>
                </c:ext>
              </c:extLst>
            </c:dLbl>
            <c:dLbl>
              <c:idx val="34"/>
              <c:layout>
                <c:manualLayout>
                  <c:x val="-2.6786440286457085E-2"/>
                  <c:y val="-6.0251144043749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E6-4113-B123-ABB5CC1E018A}"/>
                </c:ext>
              </c:extLst>
            </c:dLbl>
            <c:dLbl>
              <c:idx val="35"/>
              <c:layout>
                <c:manualLayout>
                  <c:x val="-3.3252132769395003E-2"/>
                  <c:y val="-4.7785390103663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E6-4113-B123-ABB5CC1E018A}"/>
                </c:ext>
              </c:extLst>
            </c:dLbl>
            <c:dLbl>
              <c:idx val="36"/>
              <c:layout>
                <c:manualLayout>
                  <c:x val="-2.4015429222340973E-2"/>
                  <c:y val="4.1552513133620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7-40B9-97C1-231FDD32A759}"/>
                </c:ext>
              </c:extLst>
            </c:dLbl>
            <c:dLbl>
              <c:idx val="38"/>
              <c:layout>
                <c:manualLayout>
                  <c:x val="-3.7870484542922085E-2"/>
                  <c:y val="5.6095892730387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7-40B9-97C1-231FDD32A759}"/>
                </c:ext>
              </c:extLst>
            </c:dLbl>
            <c:dLbl>
              <c:idx val="39"/>
              <c:layout>
                <c:manualLayout>
                  <c:x val="-2.3091758867635419E-2"/>
                  <c:y val="4.1552513133620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7-40B9-97C1-231FDD32A759}"/>
                </c:ext>
              </c:extLst>
            </c:dLbl>
            <c:dLbl>
              <c:idx val="40"/>
              <c:layout>
                <c:manualLayout>
                  <c:x val="-2.2168088512930003E-2"/>
                  <c:y val="-4.778539010366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A6-4D1D-ABFF-E90175D5708D}"/>
                </c:ext>
              </c:extLst>
            </c:dLbl>
            <c:dLbl>
              <c:idx val="41"/>
              <c:layout>
                <c:manualLayout>
                  <c:x val="-3.6023143833511254E-2"/>
                  <c:y val="0.1059589084907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A6-4D1D-ABFF-E90175D5708D}"/>
                </c:ext>
              </c:extLst>
            </c:dLbl>
            <c:dLbl>
              <c:idx val="42"/>
              <c:layout>
                <c:manualLayout>
                  <c:x val="-2.5862769931751805E-2"/>
                  <c:y val="-9.1415528893965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D6-4DDD-A167-E8FCB7520BF0}"/>
                </c:ext>
              </c:extLst>
            </c:dLbl>
            <c:dLbl>
              <c:idx val="43"/>
              <c:layout>
                <c:manualLayout>
                  <c:x val="-1.4778725675286668E-2"/>
                  <c:y val="-7.479452364051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C-4299-9582-5FAE39AA090A}"/>
                </c:ext>
              </c:extLst>
            </c:dLbl>
            <c:dLbl>
              <c:idx val="44"/>
              <c:layout>
                <c:manualLayout>
                  <c:x val="-2.6786440286457224E-2"/>
                  <c:y val="5.8173518387068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C-4299-9582-5FAE39AA090A}"/>
                </c:ext>
              </c:extLst>
            </c:dLbl>
            <c:dLbl>
              <c:idx val="45"/>
              <c:layout>
                <c:manualLayout>
                  <c:x val="-7.389362837643334E-3"/>
                  <c:y val="-8.1027400610560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C-4299-9582-5FAE39AA09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Uke!$U$10:$U$61</c:f>
              <c:numCache>
                <c:formatCode>0.0</c:formatCode>
                <c:ptCount val="52"/>
                <c:pt idx="0">
                  <c:v>0</c:v>
                </c:pt>
                <c:pt idx="1">
                  <c:v>17.335714853778747</c:v>
                </c:pt>
                <c:pt idx="2">
                  <c:v>0</c:v>
                </c:pt>
                <c:pt idx="3">
                  <c:v>17.717172059615674</c:v>
                </c:pt>
                <c:pt idx="4">
                  <c:v>14.698728842803243</c:v>
                </c:pt>
                <c:pt idx="5">
                  <c:v>15.473328924525639</c:v>
                </c:pt>
                <c:pt idx="6">
                  <c:v>19.175312369110113</c:v>
                </c:pt>
                <c:pt idx="7">
                  <c:v>17.137394021309479</c:v>
                </c:pt>
                <c:pt idx="8">
                  <c:v>19.740953586865842</c:v>
                </c:pt>
                <c:pt idx="9">
                  <c:v>16.226634834357615</c:v>
                </c:pt>
                <c:pt idx="10">
                  <c:v>16.257030275883338</c:v>
                </c:pt>
                <c:pt idx="11">
                  <c:v>16.506037417493019</c:v>
                </c:pt>
                <c:pt idx="12">
                  <c:v>0</c:v>
                </c:pt>
                <c:pt idx="13">
                  <c:v>17.163058300504836</c:v>
                </c:pt>
                <c:pt idx="14">
                  <c:v>16.138816720280204</c:v>
                </c:pt>
                <c:pt idx="15">
                  <c:v>13.313733015214815</c:v>
                </c:pt>
                <c:pt idx="16">
                  <c:v>16.007099643198348</c:v>
                </c:pt>
                <c:pt idx="17">
                  <c:v>17.28426915728642</c:v>
                </c:pt>
                <c:pt idx="18">
                  <c:v>17.267156799259762</c:v>
                </c:pt>
                <c:pt idx="19">
                  <c:v>15.392089537498688</c:v>
                </c:pt>
                <c:pt idx="20">
                  <c:v>16.793289999326845</c:v>
                </c:pt>
                <c:pt idx="21">
                  <c:v>14.74750425052838</c:v>
                </c:pt>
                <c:pt idx="22">
                  <c:v>15.441789787969098</c:v>
                </c:pt>
                <c:pt idx="23">
                  <c:v>16.356376748341034</c:v>
                </c:pt>
                <c:pt idx="24">
                  <c:v>15.668447297078275</c:v>
                </c:pt>
                <c:pt idx="25">
                  <c:v>15.446997403455276</c:v>
                </c:pt>
                <c:pt idx="26">
                  <c:v>15.25693018635889</c:v>
                </c:pt>
                <c:pt idx="27">
                  <c:v>13.536810071722565</c:v>
                </c:pt>
                <c:pt idx="28">
                  <c:v>15.936165258561703</c:v>
                </c:pt>
                <c:pt idx="29">
                  <c:v>13.692903779880265</c:v>
                </c:pt>
                <c:pt idx="30">
                  <c:v>14.015093158018148</c:v>
                </c:pt>
                <c:pt idx="31">
                  <c:v>15.35026969987568</c:v>
                </c:pt>
                <c:pt idx="32">
                  <c:v>14.575841758470752</c:v>
                </c:pt>
                <c:pt idx="33">
                  <c:v>15.989080340495578</c:v>
                </c:pt>
                <c:pt idx="34">
                  <c:v>16.28244102865041</c:v>
                </c:pt>
                <c:pt idx="35">
                  <c:v>16.815396430342528</c:v>
                </c:pt>
                <c:pt idx="36">
                  <c:v>16.061613566825283</c:v>
                </c:pt>
                <c:pt idx="37">
                  <c:v>16.461492211074944</c:v>
                </c:pt>
                <c:pt idx="38">
                  <c:v>15.222549003902545</c:v>
                </c:pt>
                <c:pt idx="39">
                  <c:v>15.107301982667545</c:v>
                </c:pt>
                <c:pt idx="40">
                  <c:v>16.826771499947547</c:v>
                </c:pt>
                <c:pt idx="41">
                  <c:v>15.792763514117148</c:v>
                </c:pt>
                <c:pt idx="42">
                  <c:v>15.4784685052693</c:v>
                </c:pt>
                <c:pt idx="43">
                  <c:v>16.21896197822144</c:v>
                </c:pt>
                <c:pt idx="44">
                  <c:v>15.527349579037018</c:v>
                </c:pt>
                <c:pt idx="45">
                  <c:v>16.239826649135331</c:v>
                </c:pt>
                <c:pt idx="46">
                  <c:v>15.71436264005888</c:v>
                </c:pt>
                <c:pt idx="47">
                  <c:v>15.130929601703748</c:v>
                </c:pt>
                <c:pt idx="48">
                  <c:v>16.05079728130422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4-4A08-804F-8B6BF77C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13752"/>
        <c:axId val="499616104"/>
      </c:lineChart>
      <c:catAx>
        <c:axId val="49961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61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99616104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9110959930247282E-2"/>
              <c:y val="0.409229117420197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04056702013903"/>
          <c:y val="0.24046930128140429"/>
          <c:w val="7.5997923996330333E-2"/>
          <c:h val="0.12888199037192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KLASSE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Fylker!$S$87:$S$96</c:f>
              <c:numCache>
                <c:formatCode>0.00</c:formatCode>
                <c:ptCount val="10"/>
                <c:pt idx="0">
                  <c:v>4.7368421052631557</c:v>
                </c:pt>
                <c:pt idx="1">
                  <c:v>5.529002320185616</c:v>
                </c:pt>
                <c:pt idx="2">
                  <c:v>4.9694117647058809</c:v>
                </c:pt>
                <c:pt idx="3">
                  <c:v>4.096774193548387</c:v>
                </c:pt>
                <c:pt idx="4">
                  <c:v>4.7169811320754702</c:v>
                </c:pt>
                <c:pt idx="5">
                  <c:v>4.4234068627450993</c:v>
                </c:pt>
                <c:pt idx="6">
                  <c:v>4.6959706959706962</c:v>
                </c:pt>
                <c:pt idx="7">
                  <c:v>6.6050000000000013</c:v>
                </c:pt>
                <c:pt idx="8">
                  <c:v>5.2393538913362701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93-4A5D-B4DB-3A8F150D06A5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Fylker!$S$24:$S$37</c:f>
              <c:numCache>
                <c:formatCode>0.00</c:formatCode>
                <c:ptCount val="14"/>
                <c:pt idx="0">
                  <c:v>6.4920634920634921</c:v>
                </c:pt>
                <c:pt idx="1">
                  <c:v>5.7025316455696196</c:v>
                </c:pt>
                <c:pt idx="2">
                  <c:v>4.6918367346938785</c:v>
                </c:pt>
                <c:pt idx="3">
                  <c:v>5.4245460237946128</c:v>
                </c:pt>
                <c:pt idx="4">
                  <c:v>5</c:v>
                </c:pt>
                <c:pt idx="5">
                  <c:v>5.8088642659279772</c:v>
                </c:pt>
                <c:pt idx="6">
                  <c:v>6.7631578947368434</c:v>
                </c:pt>
                <c:pt idx="7">
                  <c:v>5.2062615101289138</c:v>
                </c:pt>
                <c:pt idx="8">
                  <c:v>5.1749999999999998</c:v>
                </c:pt>
                <c:pt idx="9">
                  <c:v>4.9815724815724813</c:v>
                </c:pt>
                <c:pt idx="10">
                  <c:v>5.9542857142857155</c:v>
                </c:pt>
                <c:pt idx="11">
                  <c:v>5.2937720329024689</c:v>
                </c:pt>
                <c:pt idx="12">
                  <c:v>5.0072655217965663</c:v>
                </c:pt>
                <c:pt idx="13">
                  <c:v>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93-4A5D-B4DB-3A8F150D06A5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Fylker!$S$9:$S$22</c:f>
              <c:numCache>
                <c:formatCode>0.00</c:formatCode>
                <c:ptCount val="14"/>
                <c:pt idx="0">
                  <c:v>6.1860465116279082</c:v>
                </c:pt>
                <c:pt idx="1">
                  <c:v>5.9740259740259756</c:v>
                </c:pt>
                <c:pt idx="2">
                  <c:v>4.9783236994219644</c:v>
                </c:pt>
                <c:pt idx="3">
                  <c:v>5.1610032362459526</c:v>
                </c:pt>
                <c:pt idx="4">
                  <c:v>6.4666666666666668</c:v>
                </c:pt>
                <c:pt idx="5">
                  <c:v>5.8659420289855078</c:v>
                </c:pt>
                <c:pt idx="6">
                  <c:v>5.6213592233009724</c:v>
                </c:pt>
                <c:pt idx="7">
                  <c:v>5.5033112582781447</c:v>
                </c:pt>
                <c:pt idx="8">
                  <c:v>4.8126057529610815</c:v>
                </c:pt>
                <c:pt idx="9">
                  <c:v>5.270762229806599</c:v>
                </c:pt>
                <c:pt idx="10">
                  <c:v>5.7597911227154066</c:v>
                </c:pt>
                <c:pt idx="11">
                  <c:v>5.4180952380952387</c:v>
                </c:pt>
                <c:pt idx="12">
                  <c:v>5.4228611500701263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93-4A5D-B4DB-3A8F150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61844131600839"/>
          <c:y val="0.16328086156354521"/>
          <c:w val="7.9534235723384306E-2"/>
          <c:h val="0.20454549510528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7.1904761904761934</c:v>
                </c:pt>
                <c:pt idx="1">
                  <c:v>5.481012658227848</c:v>
                </c:pt>
                <c:pt idx="2">
                  <c:v>5.9775510204081641</c:v>
                </c:pt>
                <c:pt idx="3">
                  <c:v>5.4915466499686909</c:v>
                </c:pt>
                <c:pt idx="4">
                  <c:v>6.083333333333333</c:v>
                </c:pt>
                <c:pt idx="5">
                  <c:v>5.7617728531855956</c:v>
                </c:pt>
                <c:pt idx="6">
                  <c:v>6.1184210526315796</c:v>
                </c:pt>
                <c:pt idx="7">
                  <c:v>5.3720073664825048</c:v>
                </c:pt>
                <c:pt idx="8">
                  <c:v>5.4055555555555559</c:v>
                </c:pt>
                <c:pt idx="9">
                  <c:v>5.6547911547911518</c:v>
                </c:pt>
                <c:pt idx="10">
                  <c:v>6.0028571428571409</c:v>
                </c:pt>
                <c:pt idx="11">
                  <c:v>5.6909518213866015</c:v>
                </c:pt>
                <c:pt idx="12">
                  <c:v>5.5587846763540281</c:v>
                </c:pt>
                <c:pt idx="1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E-4A4A-9E1C-0C43899F711C}"/>
            </c:ext>
          </c:extLst>
        </c:ser>
        <c:ser>
          <c:idx val="6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5.5348837209302335</c:v>
                </c:pt>
                <c:pt idx="1">
                  <c:v>5.9220779220779214</c:v>
                </c:pt>
                <c:pt idx="2">
                  <c:v>5.7601156069364148</c:v>
                </c:pt>
                <c:pt idx="3">
                  <c:v>5.5396440129449838</c:v>
                </c:pt>
                <c:pt idx="4">
                  <c:v>7.2888888888888896</c:v>
                </c:pt>
                <c:pt idx="5">
                  <c:v>5.9891304347826084</c:v>
                </c:pt>
                <c:pt idx="6">
                  <c:v>5.8058252427184485</c:v>
                </c:pt>
                <c:pt idx="7">
                  <c:v>5.5894039735099348</c:v>
                </c:pt>
                <c:pt idx="8">
                  <c:v>5.187817258883249</c:v>
                </c:pt>
                <c:pt idx="9">
                  <c:v>5.5244596131968144</c:v>
                </c:pt>
                <c:pt idx="10">
                  <c:v>6.0678851174934723</c:v>
                </c:pt>
                <c:pt idx="11">
                  <c:v>5.6323809523809523</c:v>
                </c:pt>
                <c:pt idx="12">
                  <c:v>5.8849929873772799</c:v>
                </c:pt>
                <c:pt idx="13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E-4A4A-9E1C-0C43899F7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59130293213433"/>
          <c:y val="0.25786202187100909"/>
          <c:w val="6.1328323230578227E-2"/>
          <c:h val="0.155782426291066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geit: m</a:t>
            </a:r>
            <a:r>
              <a:rPr lang="nb-NO" sz="2800"/>
              <a:t>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52382066595744E-2"/>
          <c:y val="0.14904021697072967"/>
          <c:w val="0.89738292781465512"/>
          <c:h val="0.691471582538433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Fylker!$U$87:$U$96</c:f>
              <c:numCache>
                <c:formatCode>0.00</c:formatCode>
                <c:ptCount val="10"/>
                <c:pt idx="0">
                  <c:v>4.6526315789473687</c:v>
                </c:pt>
                <c:pt idx="1">
                  <c:v>5.890951276102089</c:v>
                </c:pt>
                <c:pt idx="2">
                  <c:v>5.4305882352941186</c:v>
                </c:pt>
                <c:pt idx="3">
                  <c:v>4.0322580645161281</c:v>
                </c:pt>
                <c:pt idx="4">
                  <c:v>4.9262435677530005</c:v>
                </c:pt>
                <c:pt idx="5">
                  <c:v>4.7855392156862733</c:v>
                </c:pt>
                <c:pt idx="6">
                  <c:v>5.4725274725274717</c:v>
                </c:pt>
                <c:pt idx="7">
                  <c:v>5.83</c:v>
                </c:pt>
                <c:pt idx="8">
                  <c:v>5.7709251101321586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C-4B14-ACFB-5060BED87F80}"/>
            </c:ext>
          </c:extLst>
        </c:ser>
        <c:ser>
          <c:idx val="4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Fylker!$U$24:$U$37</c:f>
              <c:numCache>
                <c:formatCode>0.00</c:formatCode>
                <c:ptCount val="14"/>
                <c:pt idx="0">
                  <c:v>7.1904761904761934</c:v>
                </c:pt>
                <c:pt idx="1">
                  <c:v>5.481012658227848</c:v>
                </c:pt>
                <c:pt idx="2">
                  <c:v>5.9775510204081641</c:v>
                </c:pt>
                <c:pt idx="3">
                  <c:v>5.4915466499686909</c:v>
                </c:pt>
                <c:pt idx="4">
                  <c:v>6.083333333333333</c:v>
                </c:pt>
                <c:pt idx="5">
                  <c:v>5.7617728531855956</c:v>
                </c:pt>
                <c:pt idx="6">
                  <c:v>6.1184210526315796</c:v>
                </c:pt>
                <c:pt idx="7">
                  <c:v>5.3720073664825048</c:v>
                </c:pt>
                <c:pt idx="8">
                  <c:v>5.4055555555555559</c:v>
                </c:pt>
                <c:pt idx="9">
                  <c:v>5.6547911547911518</c:v>
                </c:pt>
                <c:pt idx="10">
                  <c:v>6.0028571428571409</c:v>
                </c:pt>
                <c:pt idx="11">
                  <c:v>5.6909518213866015</c:v>
                </c:pt>
                <c:pt idx="12">
                  <c:v>5.5587846763540281</c:v>
                </c:pt>
                <c:pt idx="1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C-4B14-ACFB-5060BED87F80}"/>
            </c:ext>
          </c:extLst>
        </c:ser>
        <c:ser>
          <c:idx val="6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Fylker!$D$9:$D$36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Fylker!$U$9:$U$22</c:f>
              <c:numCache>
                <c:formatCode>0.00</c:formatCode>
                <c:ptCount val="14"/>
                <c:pt idx="0">
                  <c:v>5.5348837209302335</c:v>
                </c:pt>
                <c:pt idx="1">
                  <c:v>5.9220779220779214</c:v>
                </c:pt>
                <c:pt idx="2">
                  <c:v>5.7601156069364148</c:v>
                </c:pt>
                <c:pt idx="3">
                  <c:v>5.5396440129449838</c:v>
                </c:pt>
                <c:pt idx="4">
                  <c:v>7.2888888888888896</c:v>
                </c:pt>
                <c:pt idx="5">
                  <c:v>5.9891304347826084</c:v>
                </c:pt>
                <c:pt idx="6">
                  <c:v>5.8058252427184485</c:v>
                </c:pt>
                <c:pt idx="7">
                  <c:v>5.5894039735099348</c:v>
                </c:pt>
                <c:pt idx="8">
                  <c:v>5.187817258883249</c:v>
                </c:pt>
                <c:pt idx="9">
                  <c:v>5.5244596131968144</c:v>
                </c:pt>
                <c:pt idx="10">
                  <c:v>6.0678851174934723</c:v>
                </c:pt>
                <c:pt idx="11">
                  <c:v>5.6323809523809523</c:v>
                </c:pt>
                <c:pt idx="12">
                  <c:v>5.8849929873772799</c:v>
                </c:pt>
                <c:pt idx="13">
                  <c:v>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C-4B14-ACFB-5060BED8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070932256225"/>
          <c:y val="9.1647128932260485E-2"/>
          <c:w val="9.2369340981639514E-2"/>
          <c:h val="0.205277706279306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44004899701373E-2"/>
          <c:y val="0.14975749147241768"/>
          <c:w val="0.885794940520782"/>
          <c:h val="0.6851792656554265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Fylker!$E$87:$E$96</c:f>
              <c:numCache>
                <c:formatCode>General</c:formatCode>
                <c:ptCount val="10"/>
                <c:pt idx="0">
                  <c:v>6</c:v>
                </c:pt>
                <c:pt idx="1">
                  <c:v>33</c:v>
                </c:pt>
                <c:pt idx="2">
                  <c:v>29</c:v>
                </c:pt>
                <c:pt idx="3">
                  <c:v>8</c:v>
                </c:pt>
                <c:pt idx="4">
                  <c:v>53</c:v>
                </c:pt>
                <c:pt idx="5">
                  <c:v>109</c:v>
                </c:pt>
                <c:pt idx="6">
                  <c:v>54</c:v>
                </c:pt>
                <c:pt idx="7">
                  <c:v>29</c:v>
                </c:pt>
                <c:pt idx="8">
                  <c:v>40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3-4614-931F-27B243B19CDB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9</c:v>
                </c:pt>
                <c:pt idx="1">
                  <c:v>17</c:v>
                </c:pt>
                <c:pt idx="2">
                  <c:v>28</c:v>
                </c:pt>
                <c:pt idx="3">
                  <c:v>108</c:v>
                </c:pt>
                <c:pt idx="4">
                  <c:v>3</c:v>
                </c:pt>
                <c:pt idx="5">
                  <c:v>23</c:v>
                </c:pt>
                <c:pt idx="6">
                  <c:v>18</c:v>
                </c:pt>
                <c:pt idx="7">
                  <c:v>56</c:v>
                </c:pt>
                <c:pt idx="8">
                  <c:v>180</c:v>
                </c:pt>
                <c:pt idx="9">
                  <c:v>50</c:v>
                </c:pt>
                <c:pt idx="10">
                  <c:v>61</c:v>
                </c:pt>
                <c:pt idx="11">
                  <c:v>37</c:v>
                </c:pt>
                <c:pt idx="12">
                  <c:v>51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3-4614-931F-27B243B19CDB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8</c:v>
                </c:pt>
                <c:pt idx="1">
                  <c:v>11</c:v>
                </c:pt>
                <c:pt idx="2">
                  <c:v>29</c:v>
                </c:pt>
                <c:pt idx="3">
                  <c:v>99</c:v>
                </c:pt>
                <c:pt idx="4">
                  <c:v>7</c:v>
                </c:pt>
                <c:pt idx="5">
                  <c:v>21</c:v>
                </c:pt>
                <c:pt idx="6">
                  <c:v>23</c:v>
                </c:pt>
                <c:pt idx="7">
                  <c:v>60</c:v>
                </c:pt>
                <c:pt idx="8">
                  <c:v>196</c:v>
                </c:pt>
                <c:pt idx="9">
                  <c:v>57</c:v>
                </c:pt>
                <c:pt idx="10">
                  <c:v>63</c:v>
                </c:pt>
                <c:pt idx="11">
                  <c:v>42</c:v>
                </c:pt>
                <c:pt idx="12">
                  <c:v>55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3-4614-931F-27B243B19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59088508997668"/>
          <c:y val="0.16746211308761905"/>
          <c:w val="6.5285953404033148E-2"/>
          <c:h val="0.20800069243155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</a:t>
            </a:r>
            <a:r>
              <a:rPr lang="nb-NO" sz="2400" baseline="0"/>
              <a:t> per </a:t>
            </a:r>
            <a:r>
              <a:rPr lang="nb-NO" sz="2400"/>
              <a:t>produsent per FYLKE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Fylker!$B$87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Fylker!$AG$87:$AG$96</c:f>
              <c:numCache>
                <c:formatCode>0</c:formatCode>
                <c:ptCount val="10"/>
                <c:pt idx="0">
                  <c:v>15.833333333333334</c:v>
                </c:pt>
                <c:pt idx="1">
                  <c:v>13.060606060606061</c:v>
                </c:pt>
                <c:pt idx="2">
                  <c:v>14.655172413793103</c:v>
                </c:pt>
                <c:pt idx="3">
                  <c:v>7.75</c:v>
                </c:pt>
                <c:pt idx="4">
                  <c:v>11</c:v>
                </c:pt>
                <c:pt idx="5">
                  <c:v>14.972477064220184</c:v>
                </c:pt>
                <c:pt idx="6">
                  <c:v>15.166666666666666</c:v>
                </c:pt>
                <c:pt idx="7">
                  <c:v>6.8965517241379306</c:v>
                </c:pt>
                <c:pt idx="8">
                  <c:v>17.024999999999999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57-49A4-A8C4-CD7BC15C59D7}"/>
            </c:ext>
          </c:extLst>
        </c:ser>
        <c:ser>
          <c:idx val="2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Fylker!$AG$24:$AG$37</c:f>
              <c:numCache>
                <c:formatCode>0</c:formatCode>
                <c:ptCount val="14"/>
                <c:pt idx="0">
                  <c:v>14</c:v>
                </c:pt>
                <c:pt idx="1">
                  <c:v>9.2941176470588243</c:v>
                </c:pt>
                <c:pt idx="2">
                  <c:v>17.5</c:v>
                </c:pt>
                <c:pt idx="3">
                  <c:v>14.787037037037036</c:v>
                </c:pt>
                <c:pt idx="4">
                  <c:v>4</c:v>
                </c:pt>
                <c:pt idx="5">
                  <c:v>15.695652173913043</c:v>
                </c:pt>
                <c:pt idx="6">
                  <c:v>4.2222222222222223</c:v>
                </c:pt>
                <c:pt idx="7">
                  <c:v>9.6964285714285712</c:v>
                </c:pt>
                <c:pt idx="8">
                  <c:v>12</c:v>
                </c:pt>
                <c:pt idx="9">
                  <c:v>16.28</c:v>
                </c:pt>
                <c:pt idx="10">
                  <c:v>5.7377049180327866</c:v>
                </c:pt>
                <c:pt idx="11">
                  <c:v>23</c:v>
                </c:pt>
                <c:pt idx="12">
                  <c:v>29.686274509803923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57-49A4-A8C4-CD7BC15C59D7}"/>
            </c:ext>
          </c:extLst>
        </c:ser>
        <c:ser>
          <c:idx val="3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Fylker!$AG$9:$AG$22</c:f>
              <c:numCache>
                <c:formatCode>0</c:formatCode>
                <c:ptCount val="14"/>
                <c:pt idx="0">
                  <c:v>5.375</c:v>
                </c:pt>
                <c:pt idx="1">
                  <c:v>7</c:v>
                </c:pt>
                <c:pt idx="2">
                  <c:v>23.862068965517242</c:v>
                </c:pt>
                <c:pt idx="3">
                  <c:v>12.484848484848484</c:v>
                </c:pt>
                <c:pt idx="4">
                  <c:v>6.4285714285714288</c:v>
                </c:pt>
                <c:pt idx="5">
                  <c:v>13.142857142857142</c:v>
                </c:pt>
                <c:pt idx="6">
                  <c:v>4.4782608695652177</c:v>
                </c:pt>
                <c:pt idx="7">
                  <c:v>10.066666666666666</c:v>
                </c:pt>
                <c:pt idx="8">
                  <c:v>12.061224489795919</c:v>
                </c:pt>
                <c:pt idx="9">
                  <c:v>15.421052631578947</c:v>
                </c:pt>
                <c:pt idx="10">
                  <c:v>6.0793650793650791</c:v>
                </c:pt>
                <c:pt idx="11">
                  <c:v>25</c:v>
                </c:pt>
                <c:pt idx="12">
                  <c:v>25.927272727272726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7-49A4-A8C4-CD7BC15C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4128"/>
        <c:axId val="536554520"/>
      </c:barChart>
      <c:catAx>
        <c:axId val="536554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0000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4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84137617102749"/>
          <c:y val="0.16746211308761905"/>
          <c:w val="8.9976509606468691E-2"/>
          <c:h val="0.188745708400496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</a:t>
            </a:r>
            <a:r>
              <a:rPr lang="nb-NO" sz="2400" baseline="0"/>
              <a:t> </a:t>
            </a:r>
            <a:r>
              <a:rPr lang="nb-NO" sz="2400"/>
              <a:t>GEIT, antall produsenter og antall slakt per produsent, hittil i år </a:t>
            </a:r>
          </a:p>
        </c:rich>
      </c:tx>
      <c:layout>
        <c:manualLayout>
          <c:xMode val="edge"/>
          <c:yMode val="edge"/>
          <c:x val="0.12079195917446384"/>
          <c:y val="2.2792942777085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01273163905512E-2"/>
          <c:y val="0.13791317351255072"/>
          <c:w val="0.81656240599970431"/>
          <c:h val="0.75070058115901683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År!$AA$8:$AA$36</c:f>
              <c:numCache>
                <c:formatCode>0</c:formatCode>
                <c:ptCount val="29"/>
                <c:pt idx="0">
                  <c:v>1571</c:v>
                </c:pt>
                <c:pt idx="1">
                  <c:v>1462</c:v>
                </c:pt>
                <c:pt idx="2">
                  <c:v>1299</c:v>
                </c:pt>
                <c:pt idx="3">
                  <c:v>1225</c:v>
                </c:pt>
                <c:pt idx="4">
                  <c:v>1140</c:v>
                </c:pt>
                <c:pt idx="5">
                  <c:v>997</c:v>
                </c:pt>
                <c:pt idx="6">
                  <c:v>975</c:v>
                </c:pt>
                <c:pt idx="7">
                  <c:v>913</c:v>
                </c:pt>
                <c:pt idx="8">
                  <c:v>837</c:v>
                </c:pt>
                <c:pt idx="9">
                  <c:v>797</c:v>
                </c:pt>
                <c:pt idx="10">
                  <c:v>801</c:v>
                </c:pt>
                <c:pt idx="11">
                  <c:v>762</c:v>
                </c:pt>
                <c:pt idx="12">
                  <c:v>755</c:v>
                </c:pt>
                <c:pt idx="13">
                  <c:v>720</c:v>
                </c:pt>
                <c:pt idx="14">
                  <c:v>721</c:v>
                </c:pt>
                <c:pt idx="15">
                  <c:v>657</c:v>
                </c:pt>
                <c:pt idx="16">
                  <c:v>649</c:v>
                </c:pt>
                <c:pt idx="17">
                  <c:v>645</c:v>
                </c:pt>
                <c:pt idx="18">
                  <c:v>609</c:v>
                </c:pt>
                <c:pt idx="19">
                  <c:v>574</c:v>
                </c:pt>
                <c:pt idx="20">
                  <c:v>603</c:v>
                </c:pt>
                <c:pt idx="21">
                  <c:v>592</c:v>
                </c:pt>
                <c:pt idx="22">
                  <c:v>631</c:v>
                </c:pt>
                <c:pt idx="23">
                  <c:v>556</c:v>
                </c:pt>
                <c:pt idx="24">
                  <c:v>568</c:v>
                </c:pt>
                <c:pt idx="25">
                  <c:v>577</c:v>
                </c:pt>
                <c:pt idx="26">
                  <c:v>577</c:v>
                </c:pt>
                <c:pt idx="27">
                  <c:v>643</c:v>
                </c:pt>
                <c:pt idx="28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chemeClr val="accent2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2">
                  <a:lumMod val="90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År!$AC$8:$AC$36</c:f>
              <c:numCache>
                <c:formatCode>0</c:formatCode>
                <c:ptCount val="29"/>
                <c:pt idx="0">
                  <c:v>9.563494589433482</c:v>
                </c:pt>
                <c:pt idx="1">
                  <c:v>10.970417236662106</c:v>
                </c:pt>
                <c:pt idx="2">
                  <c:v>11.088722093918399</c:v>
                </c:pt>
                <c:pt idx="3">
                  <c:v>11.017959183673469</c:v>
                </c:pt>
                <c:pt idx="4">
                  <c:v>10.667543859649124</c:v>
                </c:pt>
                <c:pt idx="5">
                  <c:v>11.423269809428286</c:v>
                </c:pt>
                <c:pt idx="6">
                  <c:v>11.927179487179487</c:v>
                </c:pt>
                <c:pt idx="7">
                  <c:v>12.721796276013144</c:v>
                </c:pt>
                <c:pt idx="8">
                  <c:v>12.231780167264038</c:v>
                </c:pt>
                <c:pt idx="9">
                  <c:v>14.93099121706399</c:v>
                </c:pt>
                <c:pt idx="10">
                  <c:v>16.609238451935081</c:v>
                </c:pt>
                <c:pt idx="11">
                  <c:v>15.649606299212598</c:v>
                </c:pt>
                <c:pt idx="12">
                  <c:v>16.565562913907286</c:v>
                </c:pt>
                <c:pt idx="13">
                  <c:v>15.513888888888889</c:v>
                </c:pt>
                <c:pt idx="14">
                  <c:v>16.312940360610263</c:v>
                </c:pt>
                <c:pt idx="15">
                  <c:v>14.84779299847793</c:v>
                </c:pt>
                <c:pt idx="16">
                  <c:v>17.246533127889059</c:v>
                </c:pt>
                <c:pt idx="17">
                  <c:v>21.612403100775193</c:v>
                </c:pt>
                <c:pt idx="18">
                  <c:v>16.247947454844006</c:v>
                </c:pt>
                <c:pt idx="19">
                  <c:v>14.047038327526133</c:v>
                </c:pt>
                <c:pt idx="20">
                  <c:v>14.039800995024876</c:v>
                </c:pt>
                <c:pt idx="21">
                  <c:v>17.378378378378379</c:v>
                </c:pt>
                <c:pt idx="22">
                  <c:v>15.199683042789223</c:v>
                </c:pt>
                <c:pt idx="23">
                  <c:v>15.787769784172662</c:v>
                </c:pt>
                <c:pt idx="24">
                  <c:v>15.795774647887324</c:v>
                </c:pt>
                <c:pt idx="25">
                  <c:v>15.36048526863085</c:v>
                </c:pt>
                <c:pt idx="26">
                  <c:v>14.939341421143848</c:v>
                </c:pt>
                <c:pt idx="27">
                  <c:v>14.121306376360808</c:v>
                </c:pt>
                <c:pt idx="28">
                  <c:v>13.643387815750371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0-43F3-94E4-720B4211C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16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22"/>
          <c:min val="8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43039114503692"/>
              <c:y val="0.354301078524197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65530077066177"/>
          <c:y val="0.1577439738321641"/>
          <c:w val="0.18445812361934499"/>
          <c:h val="0.129866947332634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279572682206627"/>
          <c:y val="2.4031760321469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90452538653924E-2"/>
          <c:y val="0.16460703281530423"/>
          <c:w val="0.85401892679603197"/>
          <c:h val="0.716604826701618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Regioner!$G$130:$G$133</c:f>
              <c:numCache>
                <c:formatCode>General</c:formatCode>
                <c:ptCount val="4"/>
                <c:pt idx="0">
                  <c:v>2524</c:v>
                </c:pt>
                <c:pt idx="1">
                  <c:v>3288</c:v>
                </c:pt>
                <c:pt idx="2">
                  <c:v>1884</c:v>
                </c:pt>
                <c:pt idx="3">
                  <c:v>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B-4FD5-93AE-AFDED37CA77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Regioner!$G$110:$G$113</c:f>
              <c:numCache>
                <c:formatCode>General</c:formatCode>
                <c:ptCount val="4"/>
                <c:pt idx="0">
                  <c:v>2531</c:v>
                </c:pt>
                <c:pt idx="1">
                  <c:v>2847</c:v>
                </c:pt>
                <c:pt idx="2">
                  <c:v>1474</c:v>
                </c:pt>
                <c:pt idx="3">
                  <c:v>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D67-92F0-F38A2CE8122D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Regioner!$G$85:$G$88</c:f>
              <c:numCache>
                <c:formatCode>General</c:formatCode>
                <c:ptCount val="4"/>
                <c:pt idx="0">
                  <c:v>3330</c:v>
                </c:pt>
                <c:pt idx="1">
                  <c:v>2777</c:v>
                </c:pt>
                <c:pt idx="2">
                  <c:v>1533</c:v>
                </c:pt>
                <c:pt idx="3">
                  <c:v>3530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B-4FD5-93AE-AFDED37CA77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Regioner!$G$60:$G$63</c:f>
              <c:numCache>
                <c:formatCode>General</c:formatCode>
                <c:ptCount val="4"/>
                <c:pt idx="0">
                  <c:v>2688</c:v>
                </c:pt>
                <c:pt idx="1">
                  <c:v>2242</c:v>
                </c:pt>
                <c:pt idx="2">
                  <c:v>1369</c:v>
                </c:pt>
                <c:pt idx="3">
                  <c:v>3596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B-4FD5-93AE-AFDED37CA77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Regioner!$G$35:$G$38</c:f>
              <c:numCache>
                <c:formatCode>General</c:formatCode>
                <c:ptCount val="4"/>
                <c:pt idx="0">
                  <c:v>2339</c:v>
                </c:pt>
                <c:pt idx="1">
                  <c:v>2764</c:v>
                </c:pt>
                <c:pt idx="2">
                  <c:v>1268</c:v>
                </c:pt>
                <c:pt idx="3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2828</c:v>
                </c:pt>
                <c:pt idx="1">
                  <c:v>2703</c:v>
                </c:pt>
                <c:pt idx="2">
                  <c:v>1164</c:v>
                </c:pt>
                <c:pt idx="3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2472</c:v>
                </c:pt>
                <c:pt idx="1">
                  <c:v>2968</c:v>
                </c:pt>
                <c:pt idx="2">
                  <c:v>1262</c:v>
                </c:pt>
                <c:pt idx="3">
                  <c:v>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4960358121803"/>
          <c:y val="0.21340249315112472"/>
          <c:w val="9.7168868640066047E-2"/>
          <c:h val="0.29325626565075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13.596153846153847</c:v>
                </c:pt>
                <c:pt idx="1">
                  <c:v>11.453389830508474</c:v>
                </c:pt>
                <c:pt idx="2">
                  <c:v>10.486486486486486</c:v>
                </c:pt>
                <c:pt idx="3">
                  <c:v>26.797752808988765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3-4A43-9A2E-0F2D0DA054C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12.484848484848484</c:v>
                </c:pt>
                <c:pt idx="1">
                  <c:v>11.59375</c:v>
                </c:pt>
                <c:pt idx="2">
                  <c:v>10.516666666666667</c:v>
                </c:pt>
                <c:pt idx="3">
                  <c:v>25.050505050505052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3-4A43-9A2E-0F2D0DA05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2127814950374"/>
          <c:y val="0.18331219619024414"/>
          <c:w val="8.5683789526309215E-2"/>
          <c:h val="0.18347338802572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SLAKT per PRODUSENT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8261205463E-2"/>
          <c:y val="0.16080809016519995"/>
          <c:w val="0.84881856512459242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Regioner!$AI$130:$AI$133</c:f>
              <c:numCache>
                <c:formatCode>0</c:formatCode>
                <c:ptCount val="4"/>
                <c:pt idx="0">
                  <c:v>8.8561403508771939</c:v>
                </c:pt>
                <c:pt idx="1">
                  <c:v>8.7914438502673793</c:v>
                </c:pt>
                <c:pt idx="2">
                  <c:v>10.408839779005525</c:v>
                </c:pt>
                <c:pt idx="3">
                  <c:v>14.883333333333333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E-43CF-96EA-5B367754951C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Regioner!$AI$110:$AI$113</c:f>
              <c:numCache>
                <c:formatCode>0</c:formatCode>
                <c:ptCount val="4"/>
                <c:pt idx="0">
                  <c:v>10.770212765957448</c:v>
                </c:pt>
                <c:pt idx="1">
                  <c:v>10.428571428571429</c:v>
                </c:pt>
                <c:pt idx="2">
                  <c:v>13.27927927927928</c:v>
                </c:pt>
                <c:pt idx="3">
                  <c:v>15.532110091743119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E-43CF-96EA-5B367754951C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Regioner!$AI$85:$AI$88</c:f>
              <c:numCache>
                <c:formatCode>0</c:formatCode>
                <c:ptCount val="4"/>
                <c:pt idx="0">
                  <c:v>14.8</c:v>
                </c:pt>
                <c:pt idx="1">
                  <c:v>11.381147540983607</c:v>
                </c:pt>
                <c:pt idx="2">
                  <c:v>17.224719101123597</c:v>
                </c:pt>
                <c:pt idx="3">
                  <c:v>21.790123456790123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E-43CF-96EA-5B367754951C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Regioner!$AI$60:$AI$63</c:f>
              <c:numCache>
                <c:formatCode>0</c:formatCode>
                <c:ptCount val="4"/>
                <c:pt idx="0">
                  <c:v>14.222222222222221</c:v>
                </c:pt>
                <c:pt idx="1">
                  <c:v>9.1885245901639347</c:v>
                </c:pt>
                <c:pt idx="2">
                  <c:v>20.132352941176471</c:v>
                </c:pt>
                <c:pt idx="3">
                  <c:v>33.296296296296298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E-43CF-96EA-5B367754951C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Regioner!$AI$35:$AI$38</c:f>
              <c:numCache>
                <c:formatCode>0</c:formatCode>
                <c:ptCount val="4"/>
                <c:pt idx="0">
                  <c:v>14.61875</c:v>
                </c:pt>
                <c:pt idx="1">
                  <c:v>12.915887850467289</c:v>
                </c:pt>
                <c:pt idx="2">
                  <c:v>15.85</c:v>
                </c:pt>
                <c:pt idx="3">
                  <c:v>23.598039215686274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1E-43CF-96EA-5B367754951C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Regioner!$AI$15:$AI$18</c:f>
              <c:numCache>
                <c:formatCode>0</c:formatCode>
                <c:ptCount val="4"/>
                <c:pt idx="0">
                  <c:v>13.596153846153847</c:v>
                </c:pt>
                <c:pt idx="1">
                  <c:v>11.453389830508474</c:v>
                </c:pt>
                <c:pt idx="2">
                  <c:v>10.486486486486486</c:v>
                </c:pt>
                <c:pt idx="3">
                  <c:v>26.797752808988765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1E-43CF-96EA-5B367754951C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Regioner!$AI$10:$AI$13</c:f>
              <c:numCache>
                <c:formatCode>0</c:formatCode>
                <c:ptCount val="4"/>
                <c:pt idx="0">
                  <c:v>12.484848484848484</c:v>
                </c:pt>
                <c:pt idx="1">
                  <c:v>11.59375</c:v>
                </c:pt>
                <c:pt idx="2">
                  <c:v>10.516666666666667</c:v>
                </c:pt>
                <c:pt idx="3">
                  <c:v>25.050505050505052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1E-43CF-96EA-5B3677549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8074524130646381E-2"/>
              <c:y val="0.3994216458236837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75689705965351"/>
          <c:y val="0.13226748984779954"/>
          <c:w val="7.5822320778003244E-2"/>
          <c:h val="0.3304829135496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97650585120187"/>
          <c:y val="0.15860507230664889"/>
          <c:w val="0.83323289252828403"/>
          <c:h val="0.72260682077977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208</c:v>
                </c:pt>
                <c:pt idx="1">
                  <c:v>236</c:v>
                </c:pt>
                <c:pt idx="2">
                  <c:v>111</c:v>
                </c:pt>
                <c:pt idx="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B-4F64-9057-A3DEFD7E3FE0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198</c:v>
                </c:pt>
                <c:pt idx="1">
                  <c:v>256</c:v>
                </c:pt>
                <c:pt idx="2">
                  <c:v>120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B-4F64-9057-A3DEFD7E3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18408664209841"/>
          <c:y val="0.2902638841428406"/>
          <c:w val="9.6565938965807147E-2"/>
          <c:h val="0.156784093057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54073597943115E-2"/>
          <c:y val="0.15412798032070033"/>
          <c:w val="0.84065531094327506"/>
          <c:h val="0.7270840218779668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Regioner!$E$130:$E$133</c:f>
              <c:numCache>
                <c:formatCode>General</c:formatCode>
                <c:ptCount val="4"/>
                <c:pt idx="0">
                  <c:v>285</c:v>
                </c:pt>
                <c:pt idx="1">
                  <c:v>374</c:v>
                </c:pt>
                <c:pt idx="2">
                  <c:v>181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A-491E-910E-509716D9176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Regioner!$E$110:$E$113</c:f>
              <c:numCache>
                <c:formatCode>General</c:formatCode>
                <c:ptCount val="4"/>
                <c:pt idx="0">
                  <c:v>235</c:v>
                </c:pt>
                <c:pt idx="1">
                  <c:v>273</c:v>
                </c:pt>
                <c:pt idx="2">
                  <c:v>111</c:v>
                </c:pt>
                <c:pt idx="3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A-491E-910E-509716D9176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Regioner!$E$85:$E$88</c:f>
              <c:numCache>
                <c:formatCode>General</c:formatCode>
                <c:ptCount val="4"/>
                <c:pt idx="0">
                  <c:v>225</c:v>
                </c:pt>
                <c:pt idx="1">
                  <c:v>244</c:v>
                </c:pt>
                <c:pt idx="2">
                  <c:v>89</c:v>
                </c:pt>
                <c:pt idx="3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CA-491E-910E-509716D9176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Regioner!$E$60:$E$63</c:f>
              <c:numCache>
                <c:formatCode>General</c:formatCode>
                <c:ptCount val="4"/>
                <c:pt idx="0">
                  <c:v>189</c:v>
                </c:pt>
                <c:pt idx="1">
                  <c:v>244</c:v>
                </c:pt>
                <c:pt idx="2">
                  <c:v>68</c:v>
                </c:pt>
                <c:pt idx="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CA-491E-910E-509716D9176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Regioner!$E$35:$E$38</c:f>
              <c:numCache>
                <c:formatCode>General</c:formatCode>
                <c:ptCount val="4"/>
                <c:pt idx="0">
                  <c:v>160</c:v>
                </c:pt>
                <c:pt idx="1">
                  <c:v>214</c:v>
                </c:pt>
                <c:pt idx="2">
                  <c:v>80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CA-491E-910E-509716D9176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208</c:v>
                </c:pt>
                <c:pt idx="1">
                  <c:v>236</c:v>
                </c:pt>
                <c:pt idx="2">
                  <c:v>111</c:v>
                </c:pt>
                <c:pt idx="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CA-491E-910E-509716D9176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198</c:v>
                </c:pt>
                <c:pt idx="1">
                  <c:v>256</c:v>
                </c:pt>
                <c:pt idx="2">
                  <c:v>120</c:v>
                </c:pt>
                <c:pt idx="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CA-491E-910E-509716D91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38637332098193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11625537529081"/>
          <c:y val="0.15967904250779219"/>
          <c:w val="7.4912823397075362E-2"/>
          <c:h val="0.384778524596056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9564815829432E-2"/>
          <c:y val="0.15690570386018818"/>
          <c:w val="0.84916028718335435"/>
          <c:h val="0.656048002201462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6.2234794908062225</c:v>
                </c:pt>
                <c:pt idx="1">
                  <c:v>1.9977802441731407</c:v>
                </c:pt>
                <c:pt idx="2">
                  <c:v>3.865979381443299</c:v>
                </c:pt>
                <c:pt idx="3">
                  <c:v>3.6477987421383657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9-49B0-9452-743A7820EC5D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5.2993527508090628</c:v>
                </c:pt>
                <c:pt idx="1">
                  <c:v>3.6051212938005399</c:v>
                </c:pt>
                <c:pt idx="2">
                  <c:v>4.8335974643423132</c:v>
                </c:pt>
                <c:pt idx="3">
                  <c:v>5.7661290322580632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9-49B0-9452-743A7820E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97303038357231"/>
          <c:y val="0.16551343703476856"/>
          <c:w val="9.3372411257876431E-2"/>
          <c:h val="0.147479723895910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595521199075661E-2"/>
          <c:y val="0.16080809016519995"/>
          <c:w val="0.84161383366692133"/>
          <c:h val="0.6756243959370141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Regioner!$Z$130:$Z$133</c:f>
              <c:numCache>
                <c:formatCode>0.0</c:formatCode>
                <c:ptCount val="4"/>
                <c:pt idx="0">
                  <c:v>2.1394611727416795</c:v>
                </c:pt>
                <c:pt idx="1">
                  <c:v>0.12165450121654502</c:v>
                </c:pt>
                <c:pt idx="2">
                  <c:v>1.5923566878980897</c:v>
                </c:pt>
                <c:pt idx="3">
                  <c:v>1.6573348264277716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3-4DFA-A481-1644C2FBBF85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Regioner!$Z$110:$Z$113</c:f>
              <c:numCache>
                <c:formatCode>0.0</c:formatCode>
                <c:ptCount val="4"/>
                <c:pt idx="0">
                  <c:v>0.71118135124456727</c:v>
                </c:pt>
                <c:pt idx="1">
                  <c:v>0.14049877063575697</c:v>
                </c:pt>
                <c:pt idx="2">
                  <c:v>1.3568521031207597</c:v>
                </c:pt>
                <c:pt idx="3">
                  <c:v>3.6916715888954528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3-4DFA-A481-1644C2FBBF85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Regioner!$Z$85:$Z$88</c:f>
              <c:numCache>
                <c:formatCode>0.0</c:formatCode>
                <c:ptCount val="4"/>
                <c:pt idx="0">
                  <c:v>2.3423423423423433</c:v>
                </c:pt>
                <c:pt idx="1">
                  <c:v>0.18005041411595243</c:v>
                </c:pt>
                <c:pt idx="2">
                  <c:v>1.0437051532941943</c:v>
                </c:pt>
                <c:pt idx="3">
                  <c:v>4.3909348441926364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13-4DFA-A481-1644C2FBBF85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Regioner!$Z$60:$Z$63</c:f>
              <c:numCache>
                <c:formatCode>0.0</c:formatCode>
                <c:ptCount val="4"/>
                <c:pt idx="0">
                  <c:v>2.5297619047619042</c:v>
                </c:pt>
                <c:pt idx="1">
                  <c:v>1.0258697591436217</c:v>
                </c:pt>
                <c:pt idx="2">
                  <c:v>3.067932797662527</c:v>
                </c:pt>
                <c:pt idx="3">
                  <c:v>4.5328142380422678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13-4DFA-A481-1644C2FBBF85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Regioner!$Z$35:$Z$38</c:f>
              <c:numCache>
                <c:formatCode>0.0</c:formatCode>
                <c:ptCount val="4"/>
                <c:pt idx="0">
                  <c:v>4.5746045318512172</c:v>
                </c:pt>
                <c:pt idx="1">
                  <c:v>1.8813314037626625</c:v>
                </c:pt>
                <c:pt idx="2">
                  <c:v>5.1261829652996838</c:v>
                </c:pt>
                <c:pt idx="3">
                  <c:v>6.6057332779393434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13-4DFA-A481-1644C2FBBF85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Regioner!$Z$15:$Z$18</c:f>
              <c:numCache>
                <c:formatCode>0.0</c:formatCode>
                <c:ptCount val="4"/>
                <c:pt idx="0">
                  <c:v>6.2234794908062225</c:v>
                </c:pt>
                <c:pt idx="1">
                  <c:v>1.9977802441731407</c:v>
                </c:pt>
                <c:pt idx="2">
                  <c:v>3.865979381443299</c:v>
                </c:pt>
                <c:pt idx="3">
                  <c:v>3.6477987421383657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13-4DFA-A481-1644C2FBBF85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Regioner!$Z$10:$Z$13</c:f>
              <c:numCache>
                <c:formatCode>0.0</c:formatCode>
                <c:ptCount val="4"/>
                <c:pt idx="0">
                  <c:v>5.2993527508090628</c:v>
                </c:pt>
                <c:pt idx="1">
                  <c:v>3.6051212938005399</c:v>
                </c:pt>
                <c:pt idx="2">
                  <c:v>4.8335974643423132</c:v>
                </c:pt>
                <c:pt idx="3">
                  <c:v>5.7661290322580632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13-4DFA-A481-1644C2FBB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4033432144511348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035314094087634"/>
          <c:y val="0.14745502661015908"/>
          <c:w val="7.7942280878434703E-2"/>
          <c:h val="0.435225838753821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874886809157"/>
          <c:y val="0.15680818897637797"/>
          <c:w val="0.81916471738241048"/>
          <c:h val="0.696358523829328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5.7043847241867045</c:v>
                </c:pt>
                <c:pt idx="1">
                  <c:v>5.3988161302256756</c:v>
                </c:pt>
                <c:pt idx="2">
                  <c:v>5.7594501718213076</c:v>
                </c:pt>
                <c:pt idx="3">
                  <c:v>5.6125786163522013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D-4C52-B459-B933ADDFB426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5.7063106796116516</c:v>
                </c:pt>
                <c:pt idx="1">
                  <c:v>5.2695417789757428</c:v>
                </c:pt>
                <c:pt idx="2">
                  <c:v>5.6893819334389857</c:v>
                </c:pt>
                <c:pt idx="3">
                  <c:v>5.7778225806451609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D-4C52-B459-B933ADDF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856891294549211"/>
          <c:y val="0.19798097746639332"/>
          <c:w val="0.10307319600438081"/>
          <c:h val="0.16589487042087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FETTGRUPPE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718057660136497E-2"/>
          <c:y val="0.15652234948878527"/>
          <c:w val="0.83949140836360303"/>
          <c:h val="0.7204037749372834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Regioner!$X$130:$X$133</c:f>
              <c:numCache>
                <c:formatCode>0.00</c:formatCode>
                <c:ptCount val="4"/>
                <c:pt idx="0">
                  <c:v>4.3328050713153745</c:v>
                </c:pt>
                <c:pt idx="1">
                  <c:v>3.9139294403892944</c:v>
                </c:pt>
                <c:pt idx="2">
                  <c:v>4.6438428874734612</c:v>
                </c:pt>
                <c:pt idx="3">
                  <c:v>4.4510638297872331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0-4119-9E3E-7430EE9902CF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Regioner!$X$110:$X$113</c:f>
              <c:numCache>
                <c:formatCode>0.00</c:formatCode>
                <c:ptCount val="4"/>
                <c:pt idx="0">
                  <c:v>3.7522718293164754</c:v>
                </c:pt>
                <c:pt idx="1">
                  <c:v>3.5922023182297158</c:v>
                </c:pt>
                <c:pt idx="2">
                  <c:v>4.4260515603799204</c:v>
                </c:pt>
                <c:pt idx="3">
                  <c:v>5.1444181925575903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0-4119-9E3E-7430EE9902CF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Regioner!$X$85:$X$88</c:f>
              <c:numCache>
                <c:formatCode>0.00</c:formatCode>
                <c:ptCount val="4"/>
                <c:pt idx="0">
                  <c:v>4.8867867867867858</c:v>
                </c:pt>
                <c:pt idx="1">
                  <c:v>4.0666186532229034</c:v>
                </c:pt>
                <c:pt idx="2">
                  <c:v>4.6451402478799748</c:v>
                </c:pt>
                <c:pt idx="3">
                  <c:v>5.3229461756373935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0-4119-9E3E-7430EE9902CF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Regioner!$X$60:$X$63</c:f>
              <c:numCache>
                <c:formatCode>0.00</c:formatCode>
                <c:ptCount val="4"/>
                <c:pt idx="0">
                  <c:v>5.2760416666666679</c:v>
                </c:pt>
                <c:pt idx="1">
                  <c:v>4.767172167707403</c:v>
                </c:pt>
                <c:pt idx="2">
                  <c:v>5.2359386413440481</c:v>
                </c:pt>
                <c:pt idx="3">
                  <c:v>5.9766407119021139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0-4119-9E3E-7430EE9902CF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Regioner!$X$35:$X$38</c:f>
              <c:numCache>
                <c:formatCode>0.00</c:formatCode>
                <c:ptCount val="4"/>
                <c:pt idx="0">
                  <c:v>5.7404873877725535</c:v>
                </c:pt>
                <c:pt idx="1">
                  <c:v>5.1801736613603486</c:v>
                </c:pt>
                <c:pt idx="2">
                  <c:v>5.9274447949526801</c:v>
                </c:pt>
                <c:pt idx="3">
                  <c:v>5.8126298296634804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A0-4119-9E3E-7430EE9902CF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5.7043847241867045</c:v>
                </c:pt>
                <c:pt idx="1">
                  <c:v>5.3988161302256756</c:v>
                </c:pt>
                <c:pt idx="2">
                  <c:v>5.7594501718213076</c:v>
                </c:pt>
                <c:pt idx="3">
                  <c:v>5.6125786163522013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A0-4119-9E3E-7430EE9902CF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5.7063106796116516</c:v>
                </c:pt>
                <c:pt idx="1">
                  <c:v>5.2695417789757428</c:v>
                </c:pt>
                <c:pt idx="2">
                  <c:v>5.6893819334389857</c:v>
                </c:pt>
                <c:pt idx="3">
                  <c:v>5.7778225806451609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A0-4119-9E3E-7430EE990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2268726262158406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66410601086325"/>
          <c:y val="0.14903789580981602"/>
          <c:w val="8.6627864855789077E-2"/>
          <c:h val="0.310772537176736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69248986836123E-2"/>
          <c:y val="0.15629988523622421"/>
          <c:w val="0.84304018135027281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5.4455445544554451</c:v>
                </c:pt>
                <c:pt idx="1">
                  <c:v>5.1812800591934884</c:v>
                </c:pt>
                <c:pt idx="2">
                  <c:v>5.2740549828178702</c:v>
                </c:pt>
                <c:pt idx="3">
                  <c:v>5.1333333333333346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0-4160-BFFF-B46E1A82D362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5.2746763754045309</c:v>
                </c:pt>
                <c:pt idx="1">
                  <c:v>4.953167115902966</c:v>
                </c:pt>
                <c:pt idx="2">
                  <c:v>5.419175911251978</c:v>
                </c:pt>
                <c:pt idx="3">
                  <c:v>5.4201612903225804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0-4160-BFFF-B46E1A82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2593156615388"/>
          <c:y val="0.25535383840990583"/>
          <c:w val="7.7703219770795973E-2"/>
          <c:h val="0.16299100739024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9.2882488074656627E-3"/>
                  <c:y val="4.5488884033557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76F-BE5F-DC354F7CC74A}"/>
                </c:ext>
              </c:extLst>
            </c:dLbl>
            <c:dLbl>
              <c:idx val="2"/>
              <c:layout>
                <c:manualLayout>
                  <c:x val="3.7152995229862582E-2"/>
                  <c:y val="3.164444106682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1B-499A-B710-13B0F77608DB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E-40F3-BA85-7A75817FAE93}"/>
                </c:ext>
              </c:extLst>
            </c:dLbl>
            <c:dLbl>
              <c:idx val="4"/>
              <c:layout>
                <c:manualLayout>
                  <c:x val="-1.857649761493136E-2"/>
                  <c:y val="8.306665780040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1B-499A-B710-13B0F77608DB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76F-BE5F-DC354F7CC74A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76F-BE5F-DC354F7CC74A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6-476F-BE5F-DC354F7CC74A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6-476F-BE5F-DC354F7CC7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År!$K$27:$K$36</c:f>
              <c:numCache>
                <c:formatCode>0.00</c:formatCode>
                <c:ptCount val="10"/>
                <c:pt idx="0">
                  <c:v>4.8375294555376405</c:v>
                </c:pt>
                <c:pt idx="1">
                  <c:v>4.9872430900070883</c:v>
                </c:pt>
                <c:pt idx="2">
                  <c:v>4.80297433903577</c:v>
                </c:pt>
                <c:pt idx="3">
                  <c:v>4.8629965592743192</c:v>
                </c:pt>
                <c:pt idx="4">
                  <c:v>5.0056960583276382</c:v>
                </c:pt>
                <c:pt idx="5">
                  <c:v>5.0392331698617925</c:v>
                </c:pt>
                <c:pt idx="6">
                  <c:v>5.2513821505133711</c:v>
                </c:pt>
                <c:pt idx="7">
                  <c:v>5.209280742459395</c:v>
                </c:pt>
                <c:pt idx="8">
                  <c:v>5.2628854625550652</c:v>
                </c:pt>
                <c:pt idx="9">
                  <c:v>5.2299063384883482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C-4B09-83DF-45BA5234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4.59999999999999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4661583386062"/>
          <c:y val="0.5999043191703175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365754344652E-2"/>
          <c:y val="0.16757037667579786"/>
          <c:w val="0.84651567319402532"/>
          <c:h val="0.713641660848016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Regioner!$V$130:$V$133</c:f>
              <c:numCache>
                <c:formatCode>0.00</c:formatCode>
                <c:ptCount val="4"/>
                <c:pt idx="0">
                  <c:v>3.2876386687797146</c:v>
                </c:pt>
                <c:pt idx="1">
                  <c:v>3.2563868613138678</c:v>
                </c:pt>
                <c:pt idx="2">
                  <c:v>3.1645435244161355</c:v>
                </c:pt>
                <c:pt idx="3">
                  <c:v>3.5171332586786126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6-439D-BB26-230F0ECA5059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Regioner!$V$110:$V$113</c:f>
              <c:numCache>
                <c:formatCode>0.00</c:formatCode>
                <c:ptCount val="4"/>
                <c:pt idx="0">
                  <c:v>3.6882655077044655</c:v>
                </c:pt>
                <c:pt idx="1">
                  <c:v>3.1977520196698279</c:v>
                </c:pt>
                <c:pt idx="2">
                  <c:v>3.7455902306648574</c:v>
                </c:pt>
                <c:pt idx="3">
                  <c:v>4.2244536326048436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6-439D-BB26-230F0ECA5059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Regioner!$V$85:$V$88</c:f>
              <c:numCache>
                <c:formatCode>0.00</c:formatCode>
                <c:ptCount val="4"/>
                <c:pt idx="0">
                  <c:v>4.2894894894894895</c:v>
                </c:pt>
                <c:pt idx="1">
                  <c:v>3.9895570759812742</c:v>
                </c:pt>
                <c:pt idx="2">
                  <c:v>4.1780821917808222</c:v>
                </c:pt>
                <c:pt idx="3">
                  <c:v>4.2920679886685553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46-439D-BB26-230F0ECA5059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Regioner!$V$60:$V$63</c:f>
              <c:numCache>
                <c:formatCode>0.00</c:formatCode>
                <c:ptCount val="4"/>
                <c:pt idx="0">
                  <c:v>5.1633184523809534</c:v>
                </c:pt>
                <c:pt idx="1">
                  <c:v>4.5896520963425509</c:v>
                </c:pt>
                <c:pt idx="2">
                  <c:v>4.8560993425858285</c:v>
                </c:pt>
                <c:pt idx="3">
                  <c:v>4.7121802002224689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46-439D-BB26-230F0ECA5059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Regioner!$V$35:$V$38</c:f>
              <c:numCache>
                <c:formatCode>0.00</c:formatCode>
                <c:ptCount val="4"/>
                <c:pt idx="0">
                  <c:v>5.1996579734929451</c:v>
                </c:pt>
                <c:pt idx="1">
                  <c:v>4.7243125904486245</c:v>
                </c:pt>
                <c:pt idx="2">
                  <c:v>4.8556782334384847</c:v>
                </c:pt>
                <c:pt idx="3">
                  <c:v>5.2193601994183618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46-439D-BB26-230F0ECA5059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Regioner!$V$15:$V$18</c:f>
              <c:numCache>
                <c:formatCode>0.00</c:formatCode>
                <c:ptCount val="4"/>
                <c:pt idx="0">
                  <c:v>5.4455445544554451</c:v>
                </c:pt>
                <c:pt idx="1">
                  <c:v>5.1812800591934884</c:v>
                </c:pt>
                <c:pt idx="2">
                  <c:v>5.2740549828178702</c:v>
                </c:pt>
                <c:pt idx="3">
                  <c:v>5.1333333333333346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46-439D-BB26-230F0ECA5059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0.00</c:formatCode>
                <c:ptCount val="4"/>
                <c:pt idx="0">
                  <c:v>5.2746763754045309</c:v>
                </c:pt>
                <c:pt idx="1">
                  <c:v>4.953167115902966</c:v>
                </c:pt>
                <c:pt idx="2">
                  <c:v>5.419175911251978</c:v>
                </c:pt>
                <c:pt idx="3">
                  <c:v>5.4201612903225804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46-439D-BB26-230F0ECA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917078046502289E-2"/>
              <c:y val="0.3053039987648602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7006414381431"/>
          <c:y val="3.7836193435000852E-2"/>
          <c:w val="8.2189074558499733E-2"/>
          <c:h val="0.332826841589426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7094397415513"/>
          <c:y val="8.47653233658247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3147081065139"/>
          <c:y val="0.16080808582427789"/>
          <c:w val="0.82657793968617299"/>
          <c:h val="0.720403829582461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20.855339462517623</c:v>
                </c:pt>
                <c:pt idx="1">
                  <c:v>19.85238623751388</c:v>
                </c:pt>
                <c:pt idx="2">
                  <c:v>21.037457044673559</c:v>
                </c:pt>
                <c:pt idx="3">
                  <c:v>21.384737945492699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1-4E30-9C37-3787D9AB3CAC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20.593527508090624</c:v>
                </c:pt>
                <c:pt idx="1">
                  <c:v>20.155997304582211</c:v>
                </c:pt>
                <c:pt idx="2">
                  <c:v>21.371236133122036</c:v>
                </c:pt>
                <c:pt idx="3">
                  <c:v>22.303991935483847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1-4E30-9C37-3787D9AB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3795832813081393E-2"/>
              <c:y val="0.36009052872186847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37116079995315"/>
          <c:y val="0.29363291348187609"/>
          <c:w val="7.5653661128697119E-2"/>
          <c:h val="0.15764398704074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</a:t>
            </a:r>
            <a:r>
              <a:rPr lang="nb-NO" sz="2800" baseline="0"/>
              <a:t> VEKT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75933952258121E-2"/>
          <c:y val="0.16080809016519995"/>
          <c:w val="0.85713345729288071"/>
          <c:h val="0.7204038906901343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Regioner!$M$130:$M$133</c:f>
              <c:numCache>
                <c:formatCode>0.00</c:formatCode>
                <c:ptCount val="4"/>
                <c:pt idx="0">
                  <c:v>16.77500000000002</c:v>
                </c:pt>
                <c:pt idx="1">
                  <c:v>17.116788321167924</c:v>
                </c:pt>
                <c:pt idx="2">
                  <c:v>17.115021231422507</c:v>
                </c:pt>
                <c:pt idx="3">
                  <c:v>16.715677491601372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1-4896-86C6-FA4C01206841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Regioner!$M$110:$M$113</c:f>
              <c:numCache>
                <c:formatCode>0.00</c:formatCode>
                <c:ptCount val="4"/>
                <c:pt idx="0">
                  <c:v>17.409956538917381</c:v>
                </c:pt>
                <c:pt idx="1">
                  <c:v>17.352265542676495</c:v>
                </c:pt>
                <c:pt idx="2">
                  <c:v>17.356105834464078</c:v>
                </c:pt>
                <c:pt idx="3">
                  <c:v>18.755522740696996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1-4896-86C6-FA4C01206841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Regioner!$M$85:$M$88</c:f>
              <c:numCache>
                <c:formatCode>0.00</c:formatCode>
                <c:ptCount val="4"/>
                <c:pt idx="0">
                  <c:v>18.215885885885903</c:v>
                </c:pt>
                <c:pt idx="1">
                  <c:v>18.783039250990218</c:v>
                </c:pt>
                <c:pt idx="2">
                  <c:v>19.056555772994106</c:v>
                </c:pt>
                <c:pt idx="3">
                  <c:v>20.030424929178405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91-4896-86C6-FA4C01206841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Regioner!$M$60:$M$63</c:f>
              <c:numCache>
                <c:formatCode>0.00</c:formatCode>
                <c:ptCount val="4"/>
                <c:pt idx="0">
                  <c:v>20.136235119047598</c:v>
                </c:pt>
                <c:pt idx="1">
                  <c:v>19.537377341659248</c:v>
                </c:pt>
                <c:pt idx="2">
                  <c:v>20.231555880204535</c:v>
                </c:pt>
                <c:pt idx="3">
                  <c:v>20.802558398220214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91-4896-86C6-FA4C01206841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Regioner!$M$35:$M$38</c:f>
              <c:numCache>
                <c:formatCode>0.00</c:formatCode>
                <c:ptCount val="4"/>
                <c:pt idx="0">
                  <c:v>22.071342454040135</c:v>
                </c:pt>
                <c:pt idx="1">
                  <c:v>20.721541244573089</c:v>
                </c:pt>
                <c:pt idx="2">
                  <c:v>21.911182965299673</c:v>
                </c:pt>
                <c:pt idx="3">
                  <c:v>21.594038221852937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91-4896-86C6-FA4C01206841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20.855339462517623</c:v>
                </c:pt>
                <c:pt idx="1">
                  <c:v>19.85238623751388</c:v>
                </c:pt>
                <c:pt idx="2">
                  <c:v>21.037457044673559</c:v>
                </c:pt>
                <c:pt idx="3">
                  <c:v>21.384737945492699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91-4896-86C6-FA4C01206841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3097511490453921E-3"/>
                  <c:y val="-6.431453246495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01-448F-BD1A-95A850BAB1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20.593527508090624</c:v>
                </c:pt>
                <c:pt idx="1">
                  <c:v>20.155997304582211</c:v>
                </c:pt>
                <c:pt idx="2">
                  <c:v>21.371236133122036</c:v>
                </c:pt>
                <c:pt idx="3">
                  <c:v>22.303991935483847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91-4896-86C6-FA4C01206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3385284169828031E-2"/>
              <c:y val="0.4312745294064744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9174227465371"/>
          <c:y val="1.8429611572073564E-2"/>
          <c:w val="8.3602960647854108E-2"/>
          <c:h val="0.31642220571042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03484850295944E-2"/>
          <c:y val="0.1718047711178417"/>
          <c:w val="0.86930601827265308"/>
          <c:h val="0.704005303038468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31.350060410322342</c:v>
                </c:pt>
                <c:pt idx="1">
                  <c:v>28.523346343833353</c:v>
                </c:pt>
                <c:pt idx="2">
                  <c:v>13.016311584376991</c:v>
                </c:pt>
                <c:pt idx="3">
                  <c:v>27.110281661467305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2-4B21-AF29-33D8FFEFF40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26.374792373219456</c:v>
                </c:pt>
                <c:pt idx="1">
                  <c:v>30.994028431009877</c:v>
                </c:pt>
                <c:pt idx="2">
                  <c:v>13.97329528439818</c:v>
                </c:pt>
                <c:pt idx="3">
                  <c:v>28.657883911372487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2-4B21-AF29-33D8FFEF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9664048321452"/>
          <c:y val="0.2919914355731329"/>
          <c:w val="7.6345821327102131E-2"/>
          <c:h val="0.19515489026710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5.7152749696229722E-2"/>
          <c:y val="3.68053919868933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37491959022095E-2"/>
          <c:y val="0.16437176323591995"/>
          <c:w val="0.84700234302101862"/>
          <c:h val="0.7125606916957889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Regioner!$B$130</c:f>
              <c:strCache>
                <c:ptCount val="1"/>
                <c:pt idx="0">
                  <c:v>2000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Regioner!$I$130:$I$133</c:f>
              <c:numCache>
                <c:formatCode>0.0</c:formatCode>
                <c:ptCount val="4"/>
                <c:pt idx="0">
                  <c:v>20.603424909841973</c:v>
                </c:pt>
                <c:pt idx="1">
                  <c:v>27.386821333107576</c:v>
                </c:pt>
                <c:pt idx="2">
                  <c:v>15.690828675189254</c:v>
                </c:pt>
                <c:pt idx="3">
                  <c:v>36.318925081861202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F-4562-8F22-FD7C6725271E}"/>
            </c:ext>
          </c:extLst>
        </c:ser>
        <c:ser>
          <c:idx val="4"/>
          <c:order val="1"/>
          <c:tx>
            <c:strRef>
              <c:f>Regioner!$B$110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Regioner!$I$110:$I$113</c:f>
              <c:numCache>
                <c:formatCode>0.0</c:formatCode>
                <c:ptCount val="4"/>
                <c:pt idx="0">
                  <c:v>24.137632589742477</c:v>
                </c:pt>
                <c:pt idx="1">
                  <c:v>27.061289820745003</c:v>
                </c:pt>
                <c:pt idx="2">
                  <c:v>14.013758000302404</c:v>
                </c:pt>
                <c:pt idx="3">
                  <c:v>34.787319589210085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F-4562-8F22-FD7C6725271E}"/>
            </c:ext>
          </c:extLst>
        </c:ser>
        <c:ser>
          <c:idx val="0"/>
          <c:order val="2"/>
          <c:tx>
            <c:strRef>
              <c:f>Regioner!$B$85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Regioner!$I$85:$I$88</c:f>
              <c:numCache>
                <c:formatCode>0.0</c:formatCode>
                <c:ptCount val="4"/>
                <c:pt idx="0">
                  <c:v>28.513094591767995</c:v>
                </c:pt>
                <c:pt idx="1">
                  <c:v>24.518368622805689</c:v>
                </c:pt>
                <c:pt idx="2">
                  <c:v>13.732082043616527</c:v>
                </c:pt>
                <c:pt idx="3">
                  <c:v>33.236454741809801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F-4562-8F22-FD7C6725271E}"/>
            </c:ext>
          </c:extLst>
        </c:ser>
        <c:ser>
          <c:idx val="5"/>
          <c:order val="3"/>
          <c:tx>
            <c:strRef>
              <c:f>Regioner!$B$60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Regioner!$I$60:$I$63</c:f>
              <c:numCache>
                <c:formatCode>0.0</c:formatCode>
                <c:ptCount val="4"/>
                <c:pt idx="0">
                  <c:v>27.004769697453497</c:v>
                </c:pt>
                <c:pt idx="1">
                  <c:v>21.854194938931936</c:v>
                </c:pt>
                <c:pt idx="2">
                  <c:v>13.818651712301444</c:v>
                </c:pt>
                <c:pt idx="3">
                  <c:v>37.322383651313125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1F-4562-8F22-FD7C6725271E}"/>
            </c:ext>
          </c:extLst>
        </c:ser>
        <c:ser>
          <c:idx val="9"/>
          <c:order val="4"/>
          <c:tx>
            <c:strRef>
              <c:f>Regioner!$B$35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Regioner!$I$35:$I$38</c:f>
              <c:numCache>
                <c:formatCode>0.0</c:formatCode>
                <c:ptCount val="4"/>
                <c:pt idx="0">
                  <c:v>27.36405344996248</c:v>
                </c:pt>
                <c:pt idx="1">
                  <c:v>30.358586880147659</c:v>
                </c:pt>
                <c:pt idx="2">
                  <c:v>14.726737236154202</c:v>
                </c:pt>
                <c:pt idx="3">
                  <c:v>27.550622433735647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F-4562-8F22-FD7C6725271E}"/>
            </c:ext>
          </c:extLst>
        </c:ser>
        <c:ser>
          <c:idx val="1"/>
          <c:order val="5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31.350060410322342</c:v>
                </c:pt>
                <c:pt idx="1">
                  <c:v>28.523346343833353</c:v>
                </c:pt>
                <c:pt idx="2">
                  <c:v>13.016311584376991</c:v>
                </c:pt>
                <c:pt idx="3">
                  <c:v>27.110281661467305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1F-4562-8F22-FD7C6725271E}"/>
            </c:ext>
          </c:extLst>
        </c:ser>
        <c:ser>
          <c:idx val="2"/>
          <c:order val="6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26.374792373219456</c:v>
                </c:pt>
                <c:pt idx="1">
                  <c:v>30.994028431009877</c:v>
                </c:pt>
                <c:pt idx="2">
                  <c:v>13.97329528439818</c:v>
                </c:pt>
                <c:pt idx="3">
                  <c:v>28.657883911372487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F-4562-8F22-FD7C6725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734321810241492"/>
          <c:y val="0.16830819773492844"/>
          <c:w val="9.6240508441687536E-2"/>
          <c:h val="0.31232024351757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4830834368E-2"/>
          <c:y val="2.4171611899081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2739112160312988"/>
          <c:w val="0.904295161437074"/>
          <c:h val="0.7534024444156510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General</c:formatCode>
                <c:ptCount val="4"/>
                <c:pt idx="0">
                  <c:v>2828</c:v>
                </c:pt>
                <c:pt idx="1">
                  <c:v>2703</c:v>
                </c:pt>
                <c:pt idx="2">
                  <c:v>1164</c:v>
                </c:pt>
                <c:pt idx="3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D-4CE6-949A-EDCB8100BE3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General</c:formatCode>
                <c:ptCount val="4"/>
                <c:pt idx="0">
                  <c:v>2472</c:v>
                </c:pt>
                <c:pt idx="1">
                  <c:v>2968</c:v>
                </c:pt>
                <c:pt idx="2">
                  <c:v>1262</c:v>
                </c:pt>
                <c:pt idx="3">
                  <c:v>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D-4CE6-949A-EDCB8100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78992583307365"/>
          <c:y val="0.28746224499789413"/>
          <c:w val="7.9431591293217363E-2"/>
          <c:h val="0.15164767639339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LENGDE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8304641961938"/>
          <c:y val="0.15629988523622421"/>
          <c:w val="0.82352638391748956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108.80588673621462</c:v>
                </c:pt>
                <c:pt idx="1">
                  <c:v>104.88308823529415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E-4666-8F0D-F5DBCA07EA51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108.99388592531812</c:v>
                </c:pt>
                <c:pt idx="1">
                  <c:v>107.88668525618688</c:v>
                </c:pt>
                <c:pt idx="2">
                  <c:v>108.11310043668144</c:v>
                </c:pt>
                <c:pt idx="3">
                  <c:v>110.47333725721006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E-4666-8F0D-F5DBCA07E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2833010721150053E-2"/>
              <c:y val="0.303049848229964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01003142353067"/>
          <c:y val="0.44920629117057276"/>
          <c:w val="7.7703219770795973E-2"/>
          <c:h val="0.16299100739024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K-FAKTOR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176306267377252"/>
          <c:y val="1.29180176007410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8304641961938"/>
          <c:y val="0.15629988523622421"/>
          <c:w val="0.82352638391748956"/>
          <c:h val="0.724912152287590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15.750937854354724</c:v>
                </c:pt>
                <c:pt idx="1">
                  <c:v>16.355982286835111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A-4C26-A2BA-AA276EB75C17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15.749031608646796</c:v>
                </c:pt>
                <c:pt idx="1">
                  <c:v>15.562621133189724</c:v>
                </c:pt>
                <c:pt idx="2">
                  <c:v>16.272784479702477</c:v>
                </c:pt>
                <c:pt idx="3">
                  <c:v>16.346075935996438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A-4C26-A2BA-AA276EB75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2833010721150053E-2"/>
              <c:y val="0.3030498482299648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85102999729925"/>
          <c:y val="0.48076366720137903"/>
          <c:w val="7.878734126473308E-2"/>
          <c:h val="0.11114674676820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forhold VEKT og KLASSE i </a:t>
            </a:r>
            <a:r>
              <a:rPr lang="nb-NO" sz="2800"/>
              <a:t>regionene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037724731239114"/>
          <c:y val="8.99644897329010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17904417971076E-2"/>
          <c:y val="0.14527883081902648"/>
          <c:w val="0.83629146101671703"/>
          <c:h val="0.735933428975734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Regioner!$AH$15:$AH$18</c:f>
              <c:numCache>
                <c:formatCode>0.00</c:formatCode>
                <c:ptCount val="4"/>
                <c:pt idx="0">
                  <c:v>3.8297987012986909</c:v>
                </c:pt>
                <c:pt idx="1">
                  <c:v>3.8315601570867561</c:v>
                </c:pt>
                <c:pt idx="2">
                  <c:v>3.988858120215022</c:v>
                </c:pt>
                <c:pt idx="3">
                  <c:v>4.165858041329745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E-4262-B167-8FC63F975BD4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 </c:v>
                </c:pt>
                <c:pt idx="3">
                  <c:v>Nord</c:v>
                </c:pt>
              </c:strCache>
            </c:strRef>
          </c:cat>
          <c:val>
            <c:numRef>
              <c:f>Regioner!$AH$10:$AH$13</c:f>
              <c:numCache>
                <c:formatCode>0.00</c:formatCode>
                <c:ptCount val="4"/>
                <c:pt idx="0">
                  <c:v>3.9042257841859054</c:v>
                </c:pt>
                <c:pt idx="1">
                  <c:v>4.0693150125841777</c:v>
                </c:pt>
                <c:pt idx="2">
                  <c:v>3.9436321099575995</c:v>
                </c:pt>
                <c:pt idx="3">
                  <c:v>4.1150052075583945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E-4262-B167-8FC63F975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Forhold VEKT og KLASSE</a:t>
                </a:r>
              </a:p>
            </c:rich>
          </c:tx>
          <c:layout>
            <c:manualLayout>
              <c:xMode val="edge"/>
              <c:yMode val="edge"/>
              <c:x val="1.6688708769265016E-2"/>
              <c:y val="0.15686274509803921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48849071652474"/>
          <c:y val="0.14426796281940482"/>
          <c:w val="9.6103557789607538E-2"/>
          <c:h val="0.143692227740760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utvikling i markedsandeler (antalls%)</a:t>
            </a:r>
          </a:p>
        </c:rich>
      </c:tx>
      <c:layout>
        <c:manualLayout>
          <c:xMode val="edge"/>
          <c:yMode val="edge"/>
          <c:x val="0.24598189896472186"/>
          <c:y val="5.04206368210261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3123128033"/>
          <c:w val="0.83050649345437322"/>
          <c:h val="0.7227466803819041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78.238070995694301</c:v>
                </c:pt>
                <c:pt idx="1">
                  <c:v>80.877748972606682</c:v>
                </c:pt>
                <c:pt idx="2">
                  <c:v>78.42008788654951</c:v>
                </c:pt>
                <c:pt idx="3">
                  <c:v>78.044568833500563</c:v>
                </c:pt>
                <c:pt idx="4">
                  <c:v>79.16358272956289</c:v>
                </c:pt>
                <c:pt idx="5">
                  <c:v>76.465194463845194</c:v>
                </c:pt>
                <c:pt idx="6">
                  <c:v>79.495659488458116</c:v>
                </c:pt>
                <c:pt idx="7">
                  <c:v>77.133002485041985</c:v>
                </c:pt>
                <c:pt idx="8">
                  <c:v>73.924382489499067</c:v>
                </c:pt>
                <c:pt idx="9">
                  <c:v>72.729387945991689</c:v>
                </c:pt>
                <c:pt idx="10">
                  <c:v>72.645047616470947</c:v>
                </c:pt>
                <c:pt idx="11">
                  <c:v>69.982881517651691</c:v>
                </c:pt>
                <c:pt idx="12">
                  <c:v>71.905580098283053</c:v>
                </c:pt>
                <c:pt idx="13">
                  <c:v>68.019864576796721</c:v>
                </c:pt>
                <c:pt idx="14">
                  <c:v>68.61239192123</c:v>
                </c:pt>
                <c:pt idx="15">
                  <c:v>68.870828669512406</c:v>
                </c:pt>
                <c:pt idx="16">
                  <c:v>63.290257982395516</c:v>
                </c:pt>
                <c:pt idx="17">
                  <c:v>69.833058474226675</c:v>
                </c:pt>
                <c:pt idx="18">
                  <c:v>69.938283308054579</c:v>
                </c:pt>
                <c:pt idx="19">
                  <c:v>67.1088971920733</c:v>
                </c:pt>
                <c:pt idx="20">
                  <c:v>66.903676967691311</c:v>
                </c:pt>
                <c:pt idx="21">
                  <c:v>66.894301084625098</c:v>
                </c:pt>
                <c:pt idx="22">
                  <c:v>66.413523051854611</c:v>
                </c:pt>
                <c:pt idx="23">
                  <c:v>62.812250476307995</c:v>
                </c:pt>
                <c:pt idx="24">
                  <c:v>67.960251800899883</c:v>
                </c:pt>
                <c:pt idx="25">
                  <c:v>64.29646838599875</c:v>
                </c:pt>
                <c:pt idx="26">
                  <c:v>63.708144069818111</c:v>
                </c:pt>
                <c:pt idx="27">
                  <c:v>63.102820867048976</c:v>
                </c:pt>
                <c:pt idx="28">
                  <c:v>65.856520698434252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21.761929004305703</c:v>
                </c:pt>
                <c:pt idx="1">
                  <c:v>19.122251027393315</c:v>
                </c:pt>
                <c:pt idx="2">
                  <c:v>21.579912113450501</c:v>
                </c:pt>
                <c:pt idx="3">
                  <c:v>21.955431166499437</c:v>
                </c:pt>
                <c:pt idx="4">
                  <c:v>20.836417270437089</c:v>
                </c:pt>
                <c:pt idx="5">
                  <c:v>23.534805536154803</c:v>
                </c:pt>
                <c:pt idx="6">
                  <c:v>20.504340511541876</c:v>
                </c:pt>
                <c:pt idx="7">
                  <c:v>22.866997514958022</c:v>
                </c:pt>
                <c:pt idx="8">
                  <c:v>26.075617510500919</c:v>
                </c:pt>
                <c:pt idx="9">
                  <c:v>27.270612054008318</c:v>
                </c:pt>
                <c:pt idx="10">
                  <c:v>27.354952383529056</c:v>
                </c:pt>
                <c:pt idx="11">
                  <c:v>30.017118482348302</c:v>
                </c:pt>
                <c:pt idx="12">
                  <c:v>28.094419901716943</c:v>
                </c:pt>
                <c:pt idx="13">
                  <c:v>31.980135423203304</c:v>
                </c:pt>
                <c:pt idx="14">
                  <c:v>31.387608078769997</c:v>
                </c:pt>
                <c:pt idx="15">
                  <c:v>31.129171330487623</c:v>
                </c:pt>
                <c:pt idx="16">
                  <c:v>36.709742017604462</c:v>
                </c:pt>
                <c:pt idx="17">
                  <c:v>30.166941525773336</c:v>
                </c:pt>
                <c:pt idx="18">
                  <c:v>30.061716691945421</c:v>
                </c:pt>
                <c:pt idx="19">
                  <c:v>32.891102807926721</c:v>
                </c:pt>
                <c:pt idx="20">
                  <c:v>33.096323032308682</c:v>
                </c:pt>
                <c:pt idx="21">
                  <c:v>33.105698915374923</c:v>
                </c:pt>
                <c:pt idx="22">
                  <c:v>33.586476948145439</c:v>
                </c:pt>
                <c:pt idx="23">
                  <c:v>37.187749523691998</c:v>
                </c:pt>
                <c:pt idx="24">
                  <c:v>32.039748199100138</c:v>
                </c:pt>
                <c:pt idx="25">
                  <c:v>35.703531614001257</c:v>
                </c:pt>
                <c:pt idx="26">
                  <c:v>36.291855930181889</c:v>
                </c:pt>
                <c:pt idx="27">
                  <c:v>36.897179132951045</c:v>
                </c:pt>
                <c:pt idx="28">
                  <c:v>34.143479301565748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60"/>
          <c:min val="1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88736575026873"/>
          <c:y val="0.4625554955199445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56598439474976E-2"/>
          <c:y val="0.15917265888747298"/>
          <c:w val="0.89980220957410129"/>
          <c:h val="0.7391721092214214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8530085636717833E-2"/>
                  <c:y val="8.4255102662555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8-4039-BA58-8ECC5095907C}"/>
                </c:ext>
              </c:extLst>
            </c:dLbl>
            <c:dLbl>
              <c:idx val="1"/>
              <c:layout>
                <c:manualLayout>
                  <c:x val="3.7060171273435635E-3"/>
                  <c:y val="-3.99103117875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8-4039-BA58-8ECC5095907C}"/>
                </c:ext>
              </c:extLst>
            </c:dLbl>
            <c:dLbl>
              <c:idx val="3"/>
              <c:layout>
                <c:manualLayout>
                  <c:x val="3.7060171273435635E-3"/>
                  <c:y val="-7.5386144487549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8-4039-BA58-8ECC5095907C}"/>
                </c:ext>
              </c:extLst>
            </c:dLbl>
            <c:dLbl>
              <c:idx val="4"/>
              <c:layout>
                <c:manualLayout>
                  <c:x val="-3.7986675555271528E-2"/>
                  <c:y val="4.656203041878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8-4039-BA58-8ECC5095907C}"/>
                </c:ext>
              </c:extLst>
            </c:dLbl>
            <c:dLbl>
              <c:idx val="5"/>
              <c:layout>
                <c:manualLayout>
                  <c:x val="-2.7795128455076725E-2"/>
                  <c:y val="-5.3213749050035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8-4039-BA58-8ECC5095907C}"/>
                </c:ext>
              </c:extLst>
            </c:dLbl>
            <c:dLbl>
              <c:idx val="8"/>
              <c:layout>
                <c:manualLayout>
                  <c:x val="-3.8913179837107417E-2"/>
                  <c:y val="-4.8779269962532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8-4039-BA58-8ECC5095907C}"/>
                </c:ext>
              </c:extLst>
            </c:dLbl>
            <c:dLbl>
              <c:idx val="9"/>
              <c:layout>
                <c:manualLayout>
                  <c:x val="-1.0191547100194867E-2"/>
                  <c:y val="5.5430988593786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8-4039-BA58-8ECC5095907C}"/>
                </c:ext>
              </c:extLst>
            </c:dLbl>
            <c:dLbl>
              <c:idx val="10"/>
              <c:layout>
                <c:manualLayout>
                  <c:x val="-3.4280658427928032E-2"/>
                  <c:y val="-5.321374905003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8-4039-BA58-8ECC5095907C}"/>
                </c:ext>
              </c:extLst>
            </c:dLbl>
            <c:dLbl>
              <c:idx val="12"/>
              <c:layout>
                <c:manualLayout>
                  <c:x val="-4.72517183736305E-2"/>
                  <c:y val="-5.986546768128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8-4039-BA58-8ECC5095907C}"/>
                </c:ext>
              </c:extLst>
            </c:dLbl>
            <c:dLbl>
              <c:idx val="14"/>
              <c:layout>
                <c:manualLayout>
                  <c:x val="-4.1692692682615086E-2"/>
                  <c:y val="-4.8779269962532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8-4039-BA58-8ECC5095907C}"/>
                </c:ext>
              </c:extLst>
            </c:dLbl>
            <c:dLbl>
              <c:idx val="16"/>
              <c:layout>
                <c:manualLayout>
                  <c:x val="-5.0957735500974134E-2"/>
                  <c:y val="-6.4299946768792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D8-4039-BA58-8ECC5095907C}"/>
                </c:ext>
              </c:extLst>
            </c:dLbl>
            <c:dLbl>
              <c:idx val="17"/>
              <c:layout>
                <c:manualLayout>
                  <c:x val="-1.3588572490577429E-16"/>
                  <c:y val="7.095166540004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D8-4039-BA58-8ECC5095907C}"/>
                </c:ext>
              </c:extLst>
            </c:dLbl>
            <c:dLbl>
              <c:idx val="18"/>
              <c:layout>
                <c:manualLayout>
                  <c:x val="-3.7986675555271528E-2"/>
                  <c:y val="-6.4299946768792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D8-4039-BA58-8ECC5095907C}"/>
                </c:ext>
              </c:extLst>
            </c:dLbl>
            <c:dLbl>
              <c:idx val="19"/>
              <c:layout>
                <c:manualLayout>
                  <c:x val="-1.6677077073046172E-2"/>
                  <c:y val="7.76033840313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D8-4039-BA58-8ECC5095907C}"/>
                </c:ext>
              </c:extLst>
            </c:dLbl>
            <c:dLbl>
              <c:idx val="20"/>
              <c:layout>
                <c:manualLayout>
                  <c:x val="-2.5942119891404943E-2"/>
                  <c:y val="-5.543098859378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8-4039-BA58-8ECC5095907C}"/>
                </c:ext>
              </c:extLst>
            </c:dLbl>
            <c:dLbl>
              <c:idx val="21"/>
              <c:layout>
                <c:manualLayout>
                  <c:x val="-2.0383094200389598E-2"/>
                  <c:y val="4.877926996253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3-4369-A7A0-BC61276D11EA}"/>
                </c:ext>
              </c:extLst>
            </c:dLbl>
            <c:dLbl>
              <c:idx val="22"/>
              <c:layout>
                <c:manualLayout>
                  <c:x val="-2.2236102764061381E-2"/>
                  <c:y val="-5.7648228137538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8-4039-BA58-8ECC5095907C}"/>
                </c:ext>
              </c:extLst>
            </c:dLbl>
            <c:dLbl>
              <c:idx val="23"/>
              <c:layout>
                <c:manualLayout>
                  <c:x val="-1.8530085636717816E-2"/>
                  <c:y val="5.7648228137537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3-4369-A7A0-BC61276D11EA}"/>
                </c:ext>
              </c:extLst>
            </c:dLbl>
            <c:dLbl>
              <c:idx val="24"/>
              <c:layout>
                <c:manualLayout>
                  <c:x val="-3.613366699159988E-2"/>
                  <c:y val="-7.095166540004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8-4039-BA58-8ECC5095907C}"/>
                </c:ext>
              </c:extLst>
            </c:dLbl>
            <c:dLbl>
              <c:idx val="25"/>
              <c:layout>
                <c:manualLayout>
                  <c:x val="-2.4089111327733163E-2"/>
                  <c:y val="7.76033840313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8-4039-BA58-8ECC5095907C}"/>
                </c:ext>
              </c:extLst>
            </c:dLbl>
            <c:dLbl>
              <c:idx val="26"/>
              <c:layout>
                <c:manualLayout>
                  <c:x val="-1.8530085636717816E-2"/>
                  <c:y val="-5.3213749050035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D8-4039-BA58-8ECC5095907C}"/>
                </c:ext>
              </c:extLst>
            </c:dLbl>
            <c:dLbl>
              <c:idx val="27"/>
              <c:layout>
                <c:manualLayout>
                  <c:x val="-2.316260704589727E-2"/>
                  <c:y val="4.8779269962532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8-4039-BA58-8ECC5095907C}"/>
                </c:ext>
              </c:extLst>
            </c:dLbl>
            <c:dLbl>
              <c:idx val="28"/>
              <c:layout>
                <c:manualLayout>
                  <c:x val="-1.3897564227538498E-2"/>
                  <c:y val="-5.7648228137537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D8-4039-BA58-8ECC50959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År!$K$8:$K$36</c:f>
              <c:numCache>
                <c:formatCode>0.00</c:formatCode>
                <c:ptCount val="29"/>
                <c:pt idx="0">
                  <c:v>4.8496264372597651</c:v>
                </c:pt>
                <c:pt idx="1">
                  <c:v>5.0525757930013242</c:v>
                </c:pt>
                <c:pt idx="2">
                  <c:v>4.9826266553274223</c:v>
                </c:pt>
                <c:pt idx="3">
                  <c:v>3.3954212047121581</c:v>
                </c:pt>
                <c:pt idx="4">
                  <c:v>3.3443795740481868</c:v>
                </c:pt>
                <c:pt idx="5">
                  <c:v>3.3843182017736395</c:v>
                </c:pt>
                <c:pt idx="6">
                  <c:v>3.2138618969816841</c:v>
                </c:pt>
                <c:pt idx="7">
                  <c:v>3.6687903572965999</c:v>
                </c:pt>
                <c:pt idx="8">
                  <c:v>3.7374487204532127</c:v>
                </c:pt>
                <c:pt idx="9">
                  <c:v>3.6681512605042026</c:v>
                </c:pt>
                <c:pt idx="10">
                  <c:v>3.5522399278412502</c:v>
                </c:pt>
                <c:pt idx="11">
                  <c:v>3.8487211740041927</c:v>
                </c:pt>
                <c:pt idx="12">
                  <c:v>4.0327016870552495</c:v>
                </c:pt>
                <c:pt idx="13">
                  <c:v>4.2004476275738574</c:v>
                </c:pt>
                <c:pt idx="14">
                  <c:v>4.3748409021538688</c:v>
                </c:pt>
                <c:pt idx="15">
                  <c:v>4.4809841107124564</c:v>
                </c:pt>
                <c:pt idx="16">
                  <c:v>4.7171446439739135</c:v>
                </c:pt>
                <c:pt idx="17">
                  <c:v>4.595552367288378</c:v>
                </c:pt>
                <c:pt idx="18">
                  <c:v>4.8268822637695807</c:v>
                </c:pt>
                <c:pt idx="19">
                  <c:v>4.8375294555376405</c:v>
                </c:pt>
                <c:pt idx="20">
                  <c:v>4.9872430900070883</c:v>
                </c:pt>
                <c:pt idx="21">
                  <c:v>4.80297433903577</c:v>
                </c:pt>
                <c:pt idx="22">
                  <c:v>4.8629965592743192</c:v>
                </c:pt>
                <c:pt idx="23">
                  <c:v>5.0056960583276382</c:v>
                </c:pt>
                <c:pt idx="24">
                  <c:v>5.0392331698617925</c:v>
                </c:pt>
                <c:pt idx="25">
                  <c:v>5.2513821505133711</c:v>
                </c:pt>
                <c:pt idx="26">
                  <c:v>5.209280742459395</c:v>
                </c:pt>
                <c:pt idx="27">
                  <c:v>5.2628854625550652</c:v>
                </c:pt>
                <c:pt idx="28">
                  <c:v>5.2299063384883482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6-4EC6-B21C-555C9C2A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9178181077805"/>
          <c:y val="0.63683660946618526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% SLAKT over 23 kg innen ORGANISASJON</a:t>
            </a:r>
            <a:endParaRPr lang="nb-NO" sz="28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6809734883174E-2"/>
          <c:y val="0.12626056158824817"/>
          <c:w val="0.8924309927524392"/>
          <c:h val="0.770145287508307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</c:formatCode>
                <c:ptCount val="29"/>
                <c:pt idx="0">
                  <c:v>11.188990512009571</c:v>
                </c:pt>
                <c:pt idx="1">
                  <c:v>10.808096415327562</c:v>
                </c:pt>
                <c:pt idx="2">
                  <c:v>11.47293700088731</c:v>
                </c:pt>
                <c:pt idx="3">
                  <c:v>10.416074305753005</c:v>
                </c:pt>
                <c:pt idx="4">
                  <c:v>10.524672079950031</c:v>
                </c:pt>
                <c:pt idx="5">
                  <c:v>10.840480274442537</c:v>
                </c:pt>
                <c:pt idx="6">
                  <c:v>11.018688560008639</c:v>
                </c:pt>
                <c:pt idx="7">
                  <c:v>14.005854537266378</c:v>
                </c:pt>
                <c:pt idx="8">
                  <c:v>14.035087719298245</c:v>
                </c:pt>
                <c:pt idx="9">
                  <c:v>14.957808345855971</c:v>
                </c:pt>
                <c:pt idx="10">
                  <c:v>13.667639699749795</c:v>
                </c:pt>
                <c:pt idx="11">
                  <c:v>15.535972959922747</c:v>
                </c:pt>
                <c:pt idx="12">
                  <c:v>16.990505630381985</c:v>
                </c:pt>
                <c:pt idx="13">
                  <c:v>21.310181531175999</c:v>
                </c:pt>
                <c:pt idx="14">
                  <c:v>21.925739458779098</c:v>
                </c:pt>
                <c:pt idx="15">
                  <c:v>22.399150743099785</c:v>
                </c:pt>
                <c:pt idx="16">
                  <c:v>22.698684962835905</c:v>
                </c:pt>
                <c:pt idx="17">
                  <c:v>19.260700389105057</c:v>
                </c:pt>
                <c:pt idx="18">
                  <c:v>25.977613025149004</c:v>
                </c:pt>
                <c:pt idx="19">
                  <c:v>32.517743742995897</c:v>
                </c:pt>
                <c:pt idx="20">
                  <c:v>33.463657366269771</c:v>
                </c:pt>
                <c:pt idx="21">
                  <c:v>29.259313797673396</c:v>
                </c:pt>
                <c:pt idx="22">
                  <c:v>29.712104342293632</c:v>
                </c:pt>
                <c:pt idx="23">
                  <c:v>33.528336380255944</c:v>
                </c:pt>
                <c:pt idx="24">
                  <c:v>34.797745358090189</c:v>
                </c:pt>
                <c:pt idx="25">
                  <c:v>35.862676056338039</c:v>
                </c:pt>
                <c:pt idx="26">
                  <c:v>34.385964912280699</c:v>
                </c:pt>
                <c:pt idx="27">
                  <c:v>30.476190476190489</c:v>
                </c:pt>
                <c:pt idx="28">
                  <c:v>32.556203164029967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E-4861-81AB-8DB95296AB1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</c:formatCode>
                <c:ptCount val="29"/>
                <c:pt idx="0">
                  <c:v>10.946545372528382</c:v>
                </c:pt>
                <c:pt idx="1">
                  <c:v>11.374101300589709</c:v>
                </c:pt>
                <c:pt idx="2">
                  <c:v>10.145967934912658</c:v>
                </c:pt>
                <c:pt idx="3">
                  <c:v>10.896130346232178</c:v>
                </c:pt>
                <c:pt idx="4">
                  <c:v>11.076320939334632</c:v>
                </c:pt>
                <c:pt idx="5">
                  <c:v>10.779122541603632</c:v>
                </c:pt>
                <c:pt idx="6">
                  <c:v>12.141652613827992</c:v>
                </c:pt>
                <c:pt idx="7">
                  <c:v>9.5865349432857681</c:v>
                </c:pt>
                <c:pt idx="8">
                  <c:v>12.896094325718497</c:v>
                </c:pt>
                <c:pt idx="9">
                  <c:v>13.142505386272703</c:v>
                </c:pt>
                <c:pt idx="10">
                  <c:v>12.419181034482756</c:v>
                </c:pt>
                <c:pt idx="11">
                  <c:v>12.826146663004669</c:v>
                </c:pt>
                <c:pt idx="12">
                  <c:v>18.875036242389097</c:v>
                </c:pt>
                <c:pt idx="13">
                  <c:v>20.291479820627803</c:v>
                </c:pt>
                <c:pt idx="14">
                  <c:v>17.214139175136179</c:v>
                </c:pt>
                <c:pt idx="15">
                  <c:v>18.063903827902564</c:v>
                </c:pt>
                <c:pt idx="16">
                  <c:v>18.656182987848464</c:v>
                </c:pt>
                <c:pt idx="17">
                  <c:v>22.280785816962151</c:v>
                </c:pt>
                <c:pt idx="18">
                  <c:v>25.596816976127322</c:v>
                </c:pt>
                <c:pt idx="19">
                  <c:v>28.423772609819121</c:v>
                </c:pt>
                <c:pt idx="20">
                  <c:v>31.454737583656204</c:v>
                </c:pt>
                <c:pt idx="21">
                  <c:v>26.394052044609673</c:v>
                </c:pt>
                <c:pt idx="22">
                  <c:v>27.633171912832928</c:v>
                </c:pt>
                <c:pt idx="23">
                  <c:v>33.162031438935905</c:v>
                </c:pt>
                <c:pt idx="24">
                  <c:v>33.02721088435375</c:v>
                </c:pt>
                <c:pt idx="25">
                  <c:v>37.668865849827199</c:v>
                </c:pt>
                <c:pt idx="26">
                  <c:v>32.137285491419647</c:v>
                </c:pt>
                <c:pt idx="27">
                  <c:v>29.325513196480941</c:v>
                </c:pt>
                <c:pt idx="28">
                  <c:v>32.263141328297138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E-4861-81AB-8DB95296A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2450037104398"/>
          <c:y val="0.2519576556538951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Voksen geit,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Organisasjon!$AH$16:$AH$44</c:f>
              <c:numCache>
                <c:formatCode>0.00</c:formatCode>
                <c:ptCount val="29"/>
                <c:pt idx="0">
                  <c:v>3.2733597848462619</c:v>
                </c:pt>
                <c:pt idx="1">
                  <c:v>3.3635094623887403</c:v>
                </c:pt>
                <c:pt idx="2">
                  <c:v>3.351110256320605</c:v>
                </c:pt>
                <c:pt idx="3">
                  <c:v>4.7878516278818584</c:v>
                </c:pt>
                <c:pt idx="4">
                  <c:v>4.9379693428441396</c:v>
                </c:pt>
                <c:pt idx="5">
                  <c:v>4.9062015246934152</c:v>
                </c:pt>
                <c:pt idx="6">
                  <c:v>5.24159074283435</c:v>
                </c:pt>
                <c:pt idx="7">
                  <c:v>4.7157028016077751</c:v>
                </c:pt>
                <c:pt idx="8">
                  <c:v>4.7688292872539675</c:v>
                </c:pt>
                <c:pt idx="9">
                  <c:v>4.9120646217799351</c:v>
                </c:pt>
                <c:pt idx="10">
                  <c:v>5.0503071090604497</c:v>
                </c:pt>
                <c:pt idx="11">
                  <c:v>4.6923887477655493</c:v>
                </c:pt>
                <c:pt idx="12">
                  <c:v>4.6707387397475202</c:v>
                </c:pt>
                <c:pt idx="13">
                  <c:v>4.6626647333655695</c:v>
                </c:pt>
                <c:pt idx="14">
                  <c:v>4.4617189757817446</c:v>
                </c:pt>
                <c:pt idx="15">
                  <c:v>4.3777463829787422</c:v>
                </c:pt>
                <c:pt idx="16">
                  <c:v>4.2327289126648315</c:v>
                </c:pt>
                <c:pt idx="17">
                  <c:v>4.3587010088800113</c:v>
                </c:pt>
                <c:pt idx="18">
                  <c:v>4.2966651340996105</c:v>
                </c:pt>
                <c:pt idx="19">
                  <c:v>4.5199313263595009</c:v>
                </c:pt>
                <c:pt idx="20">
                  <c:v>4.4401409490074348</c:v>
                </c:pt>
                <c:pt idx="21">
                  <c:v>4.4952936316257937</c:v>
                </c:pt>
                <c:pt idx="22">
                  <c:v>4.4342554628660347</c:v>
                </c:pt>
                <c:pt idx="23">
                  <c:v>4.5825917475540461</c:v>
                </c:pt>
                <c:pt idx="24">
                  <c:v>4.4997670908654301</c:v>
                </c:pt>
                <c:pt idx="25">
                  <c:v>4.3595816956765807</c:v>
                </c:pt>
                <c:pt idx="26">
                  <c:v>4.3147566990577131</c:v>
                </c:pt>
                <c:pt idx="27">
                  <c:v>4.1380110843877542</c:v>
                </c:pt>
                <c:pt idx="28">
                  <c:v>4.0907765584269313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4-4F77-8E4C-898EAE9C636A}"/>
            </c:ext>
          </c:extLst>
        </c:ser>
        <c:ser>
          <c:idx val="1"/>
          <c:order val="1"/>
          <c:tx>
            <c:strRef>
              <c:f>Organisasjon!$D$75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Organisasjon!$AH$47:$AH$75</c:f>
              <c:numCache>
                <c:formatCode>0.00</c:formatCode>
                <c:ptCount val="29"/>
                <c:pt idx="0">
                  <c:v>4.343735149691117</c:v>
                </c:pt>
                <c:pt idx="1">
                  <c:v>3.2350531582238919</c:v>
                </c:pt>
                <c:pt idx="2">
                  <c:v>3.618206764080401</c:v>
                </c:pt>
                <c:pt idx="3">
                  <c:v>5.6786250853630689</c:v>
                </c:pt>
                <c:pt idx="4">
                  <c:v>5.5421822417810072</c:v>
                </c:pt>
                <c:pt idx="5">
                  <c:v>5.4404466204919988</c:v>
                </c:pt>
                <c:pt idx="6">
                  <c:v>5.5697260273972562</c:v>
                </c:pt>
                <c:pt idx="7">
                  <c:v>5.0250566037735638</c:v>
                </c:pt>
                <c:pt idx="8">
                  <c:v>4.7769693928750669</c:v>
                </c:pt>
                <c:pt idx="9">
                  <c:v>4.9159788181894486</c:v>
                </c:pt>
                <c:pt idx="10">
                  <c:v>4.8904171704957724</c:v>
                </c:pt>
                <c:pt idx="11">
                  <c:v>4.5811835248768631</c:v>
                </c:pt>
                <c:pt idx="12">
                  <c:v>4.4305763218703236</c:v>
                </c:pt>
                <c:pt idx="13">
                  <c:v>4.2832221102996684</c:v>
                </c:pt>
                <c:pt idx="14">
                  <c:v>4.1905898324715736</c:v>
                </c:pt>
                <c:pt idx="15">
                  <c:v>4.0541745134965437</c:v>
                </c:pt>
                <c:pt idx="16">
                  <c:v>3.8231026299220332</c:v>
                </c:pt>
                <c:pt idx="17">
                  <c:v>3.8490115947538359</c:v>
                </c:pt>
                <c:pt idx="18">
                  <c:v>3.980531148840587</c:v>
                </c:pt>
                <c:pt idx="19">
                  <c:v>3.9747904577691844</c:v>
                </c:pt>
                <c:pt idx="20">
                  <c:v>3.9370965608465673</c:v>
                </c:pt>
                <c:pt idx="21">
                  <c:v>3.9011925327389152</c:v>
                </c:pt>
                <c:pt idx="22">
                  <c:v>3.898403006106153</c:v>
                </c:pt>
                <c:pt idx="23">
                  <c:v>3.8802168021680248</c:v>
                </c:pt>
                <c:pt idx="24">
                  <c:v>3.851136434398156</c:v>
                </c:pt>
                <c:pt idx="25">
                  <c:v>3.8225023549620412</c:v>
                </c:pt>
                <c:pt idx="26">
                  <c:v>3.765065403698685</c:v>
                </c:pt>
                <c:pt idx="27">
                  <c:v>3.6346580793800429</c:v>
                </c:pt>
                <c:pt idx="28">
                  <c:v>3.8884765164031077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4-4F77-8E4C-898EAE9C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5164784275829"/>
          <c:y val="0.21700725644588545"/>
          <c:w val="0.11062427050421142"/>
          <c:h val="9.74065153620503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Organisasjon!$AI$16:$AI$44</c:f>
              <c:numCache>
                <c:formatCode>0</c:formatCode>
                <c:ptCount val="29"/>
                <c:pt idx="0">
                  <c:v>9.8976311336717426</c:v>
                </c:pt>
                <c:pt idx="1">
                  <c:v>11.475177304964539</c:v>
                </c:pt>
                <c:pt idx="2">
                  <c:v>11.372351160443996</c:v>
                </c:pt>
                <c:pt idx="3">
                  <c:v>11.345161290322581</c:v>
                </c:pt>
                <c:pt idx="4">
                  <c:v>11.24824355971897</c:v>
                </c:pt>
                <c:pt idx="5">
                  <c:v>11.446335078534032</c:v>
                </c:pt>
                <c:pt idx="6">
                  <c:v>12.680821917808219</c:v>
                </c:pt>
                <c:pt idx="7">
                  <c:v>13.13905325443787</c:v>
                </c:pt>
                <c:pt idx="8">
                  <c:v>12.774193548387096</c:v>
                </c:pt>
                <c:pt idx="9">
                  <c:v>15.7005444646098</c:v>
                </c:pt>
                <c:pt idx="10">
                  <c:v>17.408348457350272</c:v>
                </c:pt>
                <c:pt idx="11">
                  <c:v>16.436507936507937</c:v>
                </c:pt>
                <c:pt idx="12">
                  <c:v>17.35249042145594</c:v>
                </c:pt>
                <c:pt idx="13">
                  <c:v>16.140127388535031</c:v>
                </c:pt>
                <c:pt idx="14">
                  <c:v>17.894144144144143</c:v>
                </c:pt>
                <c:pt idx="15">
                  <c:v>16.321782178217823</c:v>
                </c:pt>
                <c:pt idx="16">
                  <c:v>18.077519379844961</c:v>
                </c:pt>
                <c:pt idx="17">
                  <c:v>24.786802030456851</c:v>
                </c:pt>
                <c:pt idx="18">
                  <c:v>18.541778975741241</c:v>
                </c:pt>
                <c:pt idx="19">
                  <c:v>15.747058823529411</c:v>
                </c:pt>
                <c:pt idx="20">
                  <c:v>15.37431693989071</c:v>
                </c:pt>
                <c:pt idx="21">
                  <c:v>18.759668508287294</c:v>
                </c:pt>
                <c:pt idx="22">
                  <c:v>16.41514360313316</c:v>
                </c:pt>
                <c:pt idx="23">
                  <c:v>15.584045584045585</c:v>
                </c:pt>
                <c:pt idx="24">
                  <c:v>17.234285714285715</c:v>
                </c:pt>
                <c:pt idx="25">
                  <c:v>16.559766763848398</c:v>
                </c:pt>
                <c:pt idx="26">
                  <c:v>15.926470588235293</c:v>
                </c:pt>
                <c:pt idx="27">
                  <c:v>14.842931937172775</c:v>
                </c:pt>
                <c:pt idx="28">
                  <c:v>14.366028708133971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0-49D3-B5D0-3567C2EE5DDC}"/>
            </c:ext>
          </c:extLst>
        </c:ser>
        <c:ser>
          <c:idx val="1"/>
          <c:order val="1"/>
          <c:tx>
            <c:strRef>
              <c:f>Organisasjon!$D$48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Organisasjon!$AI$47:$AI$75</c:f>
              <c:numCache>
                <c:formatCode>0</c:formatCode>
                <c:ptCount val="29"/>
                <c:pt idx="0">
                  <c:v>7.7692757009345792</c:v>
                </c:pt>
                <c:pt idx="1">
                  <c:v>8.3416442048517521</c:v>
                </c:pt>
                <c:pt idx="2">
                  <c:v>9.006465517241379</c:v>
                </c:pt>
                <c:pt idx="3">
                  <c:v>8.8203592814371259</c:v>
                </c:pt>
                <c:pt idx="4">
                  <c:v>8.9024390243902438</c:v>
                </c:pt>
                <c:pt idx="5">
                  <c:v>9.7925925925925927</c:v>
                </c:pt>
                <c:pt idx="6">
                  <c:v>8.625454545454545</c:v>
                </c:pt>
                <c:pt idx="7">
                  <c:v>10.197761194029852</c:v>
                </c:pt>
                <c:pt idx="8">
                  <c:v>9.6928571428571431</c:v>
                </c:pt>
                <c:pt idx="9">
                  <c:v>11.901098901098901</c:v>
                </c:pt>
                <c:pt idx="10">
                  <c:v>13.647058823529411</c:v>
                </c:pt>
                <c:pt idx="11">
                  <c:v>13.144404332129964</c:v>
                </c:pt>
                <c:pt idx="12">
                  <c:v>13.42023346303502</c:v>
                </c:pt>
                <c:pt idx="13">
                  <c:v>13.021897810218977</c:v>
                </c:pt>
                <c:pt idx="14">
                  <c:v>12.472647058823529</c:v>
                </c:pt>
                <c:pt idx="15">
                  <c:v>11.621323529411764</c:v>
                </c:pt>
                <c:pt idx="16">
                  <c:v>15.206521739130435</c:v>
                </c:pt>
                <c:pt idx="17">
                  <c:v>15.459259259259259</c:v>
                </c:pt>
                <c:pt idx="18">
                  <c:v>12.01593625498008</c:v>
                </c:pt>
                <c:pt idx="19">
                  <c:v>11.102459016393443</c:v>
                </c:pt>
                <c:pt idx="20">
                  <c:v>11.635245901639344</c:v>
                </c:pt>
                <c:pt idx="21">
                  <c:v>14.510373443983402</c:v>
                </c:pt>
                <c:pt idx="22">
                  <c:v>12.659003831417625</c:v>
                </c:pt>
                <c:pt idx="23">
                  <c:v>15.752380952380953</c:v>
                </c:pt>
                <c:pt idx="24">
                  <c:v>13.183856502242152</c:v>
                </c:pt>
                <c:pt idx="25">
                  <c:v>13.262499999999999</c:v>
                </c:pt>
                <c:pt idx="26">
                  <c:v>13.189300411522634</c:v>
                </c:pt>
                <c:pt idx="27">
                  <c:v>12.676579925650557</c:v>
                </c:pt>
                <c:pt idx="28">
                  <c:v>11.898876404494382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0-49D3-B5D0-3567C2EE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71419214381717"/>
          <c:y val="0.28517370040503059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68496243203963E-2"/>
          <c:y val="0.15060464844369836"/>
          <c:w val="0.87253791890866705"/>
          <c:h val="0.745801023476060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1182</c:v>
                </c:pt>
                <c:pt idx="1">
                  <c:v>1128</c:v>
                </c:pt>
                <c:pt idx="2">
                  <c:v>991</c:v>
                </c:pt>
                <c:pt idx="3">
                  <c:v>930</c:v>
                </c:pt>
                <c:pt idx="4">
                  <c:v>854</c:v>
                </c:pt>
                <c:pt idx="5">
                  <c:v>764</c:v>
                </c:pt>
                <c:pt idx="6">
                  <c:v>730</c:v>
                </c:pt>
                <c:pt idx="7">
                  <c:v>676</c:v>
                </c:pt>
                <c:pt idx="8">
                  <c:v>589</c:v>
                </c:pt>
                <c:pt idx="9">
                  <c:v>551</c:v>
                </c:pt>
                <c:pt idx="10">
                  <c:v>551</c:v>
                </c:pt>
                <c:pt idx="11">
                  <c:v>504</c:v>
                </c:pt>
                <c:pt idx="12">
                  <c:v>522</c:v>
                </c:pt>
                <c:pt idx="13">
                  <c:v>471</c:v>
                </c:pt>
                <c:pt idx="14">
                  <c:v>444</c:v>
                </c:pt>
                <c:pt idx="15">
                  <c:v>404</c:v>
                </c:pt>
                <c:pt idx="16">
                  <c:v>387</c:v>
                </c:pt>
                <c:pt idx="17">
                  <c:v>394</c:v>
                </c:pt>
                <c:pt idx="18">
                  <c:v>371</c:v>
                </c:pt>
                <c:pt idx="19">
                  <c:v>340</c:v>
                </c:pt>
                <c:pt idx="20">
                  <c:v>366</c:v>
                </c:pt>
                <c:pt idx="21">
                  <c:v>362</c:v>
                </c:pt>
                <c:pt idx="22">
                  <c:v>383</c:v>
                </c:pt>
                <c:pt idx="23">
                  <c:v>351</c:v>
                </c:pt>
                <c:pt idx="24">
                  <c:v>350</c:v>
                </c:pt>
                <c:pt idx="25">
                  <c:v>343</c:v>
                </c:pt>
                <c:pt idx="26">
                  <c:v>340</c:v>
                </c:pt>
                <c:pt idx="27">
                  <c:v>382</c:v>
                </c:pt>
                <c:pt idx="28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C-4650-BD47-89A70112EBC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428</c:v>
                </c:pt>
                <c:pt idx="1">
                  <c:v>371</c:v>
                </c:pt>
                <c:pt idx="2">
                  <c:v>348</c:v>
                </c:pt>
                <c:pt idx="3">
                  <c:v>334</c:v>
                </c:pt>
                <c:pt idx="4">
                  <c:v>287</c:v>
                </c:pt>
                <c:pt idx="5">
                  <c:v>270</c:v>
                </c:pt>
                <c:pt idx="6">
                  <c:v>275</c:v>
                </c:pt>
                <c:pt idx="7">
                  <c:v>268</c:v>
                </c:pt>
                <c:pt idx="8">
                  <c:v>280</c:v>
                </c:pt>
                <c:pt idx="9">
                  <c:v>273</c:v>
                </c:pt>
                <c:pt idx="10">
                  <c:v>272</c:v>
                </c:pt>
                <c:pt idx="11">
                  <c:v>277</c:v>
                </c:pt>
                <c:pt idx="12">
                  <c:v>257</c:v>
                </c:pt>
                <c:pt idx="13">
                  <c:v>274</c:v>
                </c:pt>
                <c:pt idx="14">
                  <c:v>306</c:v>
                </c:pt>
                <c:pt idx="15">
                  <c:v>272</c:v>
                </c:pt>
                <c:pt idx="16">
                  <c:v>276</c:v>
                </c:pt>
                <c:pt idx="17">
                  <c:v>270</c:v>
                </c:pt>
                <c:pt idx="18">
                  <c:v>251</c:v>
                </c:pt>
                <c:pt idx="19">
                  <c:v>244</c:v>
                </c:pt>
                <c:pt idx="20">
                  <c:v>244</c:v>
                </c:pt>
                <c:pt idx="21">
                  <c:v>241</c:v>
                </c:pt>
                <c:pt idx="22">
                  <c:v>261</c:v>
                </c:pt>
                <c:pt idx="23">
                  <c:v>210</c:v>
                </c:pt>
                <c:pt idx="24">
                  <c:v>223</c:v>
                </c:pt>
                <c:pt idx="25">
                  <c:v>240</c:v>
                </c:pt>
                <c:pt idx="26">
                  <c:v>243</c:v>
                </c:pt>
                <c:pt idx="27">
                  <c:v>269</c:v>
                </c:pt>
                <c:pt idx="28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8C-4650-BD47-89A70112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71738050029948"/>
          <c:y val="0.1900463231588324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79695557781193E-2"/>
          <c:y val="0.13981603266651335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</c:formatCode>
                <c:ptCount val="29"/>
                <c:pt idx="0">
                  <c:v>1.230874433712283</c:v>
                </c:pt>
                <c:pt idx="1">
                  <c:v>1.0661310259579733</c:v>
                </c:pt>
                <c:pt idx="2">
                  <c:v>2.1472937000887322</c:v>
                </c:pt>
                <c:pt idx="3">
                  <c:v>1.6586105582409252</c:v>
                </c:pt>
                <c:pt idx="4">
                  <c:v>1.4990630855715179</c:v>
                </c:pt>
                <c:pt idx="5">
                  <c:v>0.99485420240137201</c:v>
                </c:pt>
                <c:pt idx="6">
                  <c:v>1.0478556767851357</c:v>
                </c:pt>
                <c:pt idx="7">
                  <c:v>2.1616752983562257</c:v>
                </c:pt>
                <c:pt idx="8">
                  <c:v>1.9936204146730456</c:v>
                </c:pt>
                <c:pt idx="9">
                  <c:v>2.693330250838053</c:v>
                </c:pt>
                <c:pt idx="10">
                  <c:v>3.1067556296914098</c:v>
                </c:pt>
                <c:pt idx="11">
                  <c:v>3.428295509415741</c:v>
                </c:pt>
                <c:pt idx="12">
                  <c:v>2.8151909913888278</c:v>
                </c:pt>
                <c:pt idx="13">
                  <c:v>2.4861878453038671</c:v>
                </c:pt>
                <c:pt idx="14">
                  <c:v>2.139710509754563</c:v>
                </c:pt>
                <c:pt idx="15">
                  <c:v>1.8046709129511671</c:v>
                </c:pt>
                <c:pt idx="16">
                  <c:v>1.5580331618067462</c:v>
                </c:pt>
                <c:pt idx="17">
                  <c:v>2.5394224861765311</c:v>
                </c:pt>
                <c:pt idx="18">
                  <c:v>3.1109172844890249</c:v>
                </c:pt>
                <c:pt idx="19">
                  <c:v>2.7269331341053431</c:v>
                </c:pt>
                <c:pt idx="20">
                  <c:v>5.1181802025946324</c:v>
                </c:pt>
                <c:pt idx="21">
                  <c:v>4.5501398910322486</c:v>
                </c:pt>
                <c:pt idx="22">
                  <c:v>4.5172578336249396</c:v>
                </c:pt>
                <c:pt idx="23">
                  <c:v>5.0274223034734922</c:v>
                </c:pt>
                <c:pt idx="24">
                  <c:v>4.9734748010610081</c:v>
                </c:pt>
                <c:pt idx="25">
                  <c:v>4.119718309859155</c:v>
                </c:pt>
                <c:pt idx="26">
                  <c:v>3.268698060941829</c:v>
                </c:pt>
                <c:pt idx="27">
                  <c:v>4.16225749559083</c:v>
                </c:pt>
                <c:pt idx="28">
                  <c:v>5.3955037468776004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F5-4C1C-9DA2-99AA5A50815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</c:formatCode>
                <c:ptCount val="29"/>
                <c:pt idx="0">
                  <c:v>0.45109390271408162</c:v>
                </c:pt>
                <c:pt idx="1">
                  <c:v>0.54931739235802557</c:v>
                </c:pt>
                <c:pt idx="2">
                  <c:v>0.28715003589375449</c:v>
                </c:pt>
                <c:pt idx="3">
                  <c:v>0.40733197556008149</c:v>
                </c:pt>
                <c:pt idx="4">
                  <c:v>0.70450097847358117</c:v>
                </c:pt>
                <c:pt idx="5">
                  <c:v>0.4160363086232981</c:v>
                </c:pt>
                <c:pt idx="6">
                  <c:v>0.71669477234401358</c:v>
                </c:pt>
                <c:pt idx="7">
                  <c:v>0.40248810830589105</c:v>
                </c:pt>
                <c:pt idx="8">
                  <c:v>0.62638172439204143</c:v>
                </c:pt>
                <c:pt idx="9">
                  <c:v>0.70791012619267479</c:v>
                </c:pt>
                <c:pt idx="10">
                  <c:v>0.70043103448275856</c:v>
                </c:pt>
                <c:pt idx="11">
                  <c:v>0.63169458939851675</c:v>
                </c:pt>
                <c:pt idx="12">
                  <c:v>1.0437808060307336</c:v>
                </c:pt>
                <c:pt idx="13">
                  <c:v>1.8217488789237664</c:v>
                </c:pt>
                <c:pt idx="14">
                  <c:v>1.3100562538155389</c:v>
                </c:pt>
                <c:pt idx="15">
                  <c:v>1.328693451439418</c:v>
                </c:pt>
                <c:pt idx="16">
                  <c:v>1.8822968787228969</c:v>
                </c:pt>
                <c:pt idx="17">
                  <c:v>2.2759942501197887</c:v>
                </c:pt>
                <c:pt idx="18">
                  <c:v>2.7188328912466839</c:v>
                </c:pt>
                <c:pt idx="19">
                  <c:v>2.399409376153562</c:v>
                </c:pt>
                <c:pt idx="20">
                  <c:v>2.3952095808383236</c:v>
                </c:pt>
                <c:pt idx="21">
                  <c:v>3.1169573920503288</c:v>
                </c:pt>
                <c:pt idx="22">
                  <c:v>3.0266343825665865</c:v>
                </c:pt>
                <c:pt idx="23">
                  <c:v>3.2648125755743647</c:v>
                </c:pt>
                <c:pt idx="24">
                  <c:v>2.6530612244897962</c:v>
                </c:pt>
                <c:pt idx="25">
                  <c:v>4.0213634935595328</c:v>
                </c:pt>
                <c:pt idx="26">
                  <c:v>3.8377535101404057</c:v>
                </c:pt>
                <c:pt idx="27">
                  <c:v>3.6950146627565976</c:v>
                </c:pt>
                <c:pt idx="28">
                  <c:v>3.7141957821844511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F5-4C1C-9DA2-99AA5A508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08525913095"/>
          <c:y val="0.2680587251436188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0.00</c:formatCode>
                <c:ptCount val="29"/>
                <c:pt idx="0">
                  <c:v>3.7949397384391848</c:v>
                </c:pt>
                <c:pt idx="1">
                  <c:v>3.8958590852904824</c:v>
                </c:pt>
                <c:pt idx="2">
                  <c:v>4.3210292812777276</c:v>
                </c:pt>
                <c:pt idx="3">
                  <c:v>4.3102075632641474</c:v>
                </c:pt>
                <c:pt idx="4">
                  <c:v>4.4239017280866131</c:v>
                </c:pt>
                <c:pt idx="5">
                  <c:v>4.328073184676958</c:v>
                </c:pt>
                <c:pt idx="6">
                  <c:v>4.2169169277303666</c:v>
                </c:pt>
                <c:pt idx="7">
                  <c:v>4.6531186669668996</c:v>
                </c:pt>
                <c:pt idx="8">
                  <c:v>4.4581339712918657</c:v>
                </c:pt>
                <c:pt idx="9">
                  <c:v>4.5920702808923837</c:v>
                </c:pt>
                <c:pt idx="10">
                  <c:v>4.4448498748957457</c:v>
                </c:pt>
                <c:pt idx="11">
                  <c:v>4.6000724287783683</c:v>
                </c:pt>
                <c:pt idx="12">
                  <c:v>4.6522411128284382</c:v>
                </c:pt>
                <c:pt idx="13">
                  <c:v>4.8099184425151265</c:v>
                </c:pt>
                <c:pt idx="14">
                  <c:v>4.8213971050975468</c:v>
                </c:pt>
                <c:pt idx="15">
                  <c:v>4.933121019108281</c:v>
                </c:pt>
                <c:pt idx="16">
                  <c:v>4.9922813036020592</c:v>
                </c:pt>
                <c:pt idx="17">
                  <c:v>5.015973786606593</c:v>
                </c:pt>
                <c:pt idx="18">
                  <c:v>5.510248582642828</c:v>
                </c:pt>
                <c:pt idx="19">
                  <c:v>5.3759805752708241</c:v>
                </c:pt>
                <c:pt idx="20">
                  <c:v>5.4473076239559264</c:v>
                </c:pt>
                <c:pt idx="21">
                  <c:v>5.3255779708437618</c:v>
                </c:pt>
                <c:pt idx="22">
                  <c:v>5.3130268808652783</c:v>
                </c:pt>
                <c:pt idx="23">
                  <c:v>5.5182815356489936</c:v>
                </c:pt>
                <c:pt idx="24">
                  <c:v>5.6681034482758639</c:v>
                </c:pt>
                <c:pt idx="25">
                  <c:v>5.4790492957746491</c:v>
                </c:pt>
                <c:pt idx="26">
                  <c:v>5.4808864265927966</c:v>
                </c:pt>
                <c:pt idx="27">
                  <c:v>5.5091710758377443</c:v>
                </c:pt>
                <c:pt idx="28">
                  <c:v>5.5970024979184014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5-47CB-8538-EAA41E3273C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Organisasjon!$T$47:$T$75</c:f>
              <c:numCache>
                <c:formatCode>0.00</c:formatCode>
                <c:ptCount val="29"/>
                <c:pt idx="0">
                  <c:v>3.4899631606646113</c:v>
                </c:pt>
                <c:pt idx="1">
                  <c:v>3.6636238791501743</c:v>
                </c:pt>
                <c:pt idx="2">
                  <c:v>3.8857780968333744</c:v>
                </c:pt>
                <c:pt idx="3">
                  <c:v>4.0967413441955172</c:v>
                </c:pt>
                <c:pt idx="4">
                  <c:v>3.8872798434442273</c:v>
                </c:pt>
                <c:pt idx="5">
                  <c:v>3.9118759455370657</c:v>
                </c:pt>
                <c:pt idx="6">
                  <c:v>3.8747892074198975</c:v>
                </c:pt>
                <c:pt idx="7">
                  <c:v>4.0490303695572623</c:v>
                </c:pt>
                <c:pt idx="8">
                  <c:v>3.730287398673545</c:v>
                </c:pt>
                <c:pt idx="9">
                  <c:v>3.9248999692212991</c:v>
                </c:pt>
                <c:pt idx="10">
                  <c:v>3.9568965517241392</c:v>
                </c:pt>
                <c:pt idx="11">
                  <c:v>4.0178522383960447</c:v>
                </c:pt>
                <c:pt idx="12">
                  <c:v>4.4572339808640189</c:v>
                </c:pt>
                <c:pt idx="13">
                  <c:v>4.739910313901345</c:v>
                </c:pt>
                <c:pt idx="14">
                  <c:v>4.3098911867275609</c:v>
                </c:pt>
                <c:pt idx="15">
                  <c:v>4.3638089212274593</c:v>
                </c:pt>
                <c:pt idx="16">
                  <c:v>5.0455086966881106</c:v>
                </c:pt>
                <c:pt idx="17">
                  <c:v>5.1499760421657879</c:v>
                </c:pt>
                <c:pt idx="18">
                  <c:v>5.1807029177718817</c:v>
                </c:pt>
                <c:pt idx="19">
                  <c:v>5.1816168327796239</c:v>
                </c:pt>
                <c:pt idx="20">
                  <c:v>5.3649172243747802</c:v>
                </c:pt>
                <c:pt idx="21">
                  <c:v>5.2819559622533596</c:v>
                </c:pt>
                <c:pt idx="22">
                  <c:v>5.4954600484261507</c:v>
                </c:pt>
                <c:pt idx="23">
                  <c:v>5.7639056831922604</c:v>
                </c:pt>
                <c:pt idx="24">
                  <c:v>5.4880952380952381</c:v>
                </c:pt>
                <c:pt idx="25">
                  <c:v>5.7851083883129109</c:v>
                </c:pt>
                <c:pt idx="26">
                  <c:v>5.7219968798751948</c:v>
                </c:pt>
                <c:pt idx="27">
                  <c:v>5.7413489736070389</c:v>
                </c:pt>
                <c:pt idx="28">
                  <c:v>5.553981743783444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5-47CB-8538-EAA41E327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4906569055914"/>
          <c:y val="0.61110340450152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916864676303E-2"/>
          <c:y val="0.14347400792847442"/>
          <c:w val="0.88454826005070553"/>
          <c:h val="0.7529316153745166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Organisasjon!$O$16:$O$44</c:f>
              <c:numCache>
                <c:formatCode>0.00</c:formatCode>
                <c:ptCount val="29"/>
                <c:pt idx="0">
                  <c:v>5.1488161381314645</c:v>
                </c:pt>
                <c:pt idx="1">
                  <c:v>5.0252626699629159</c:v>
                </c:pt>
                <c:pt idx="2">
                  <c:v>5.0748890860692111</c:v>
                </c:pt>
                <c:pt idx="3">
                  <c:v>3.5107572741920201</c:v>
                </c:pt>
                <c:pt idx="4">
                  <c:v>3.4296273162606701</c:v>
                </c:pt>
                <c:pt idx="5">
                  <c:v>3.449971412235564</c:v>
                </c:pt>
                <c:pt idx="6">
                  <c:v>3.248784703467646</c:v>
                </c:pt>
                <c:pt idx="7">
                  <c:v>3.7534339112812432</c:v>
                </c:pt>
                <c:pt idx="8">
                  <c:v>3.7611642743221689</c:v>
                </c:pt>
                <c:pt idx="9">
                  <c:v>3.6705583169575777</c:v>
                </c:pt>
                <c:pt idx="10">
                  <c:v>3.547435362802335</c:v>
                </c:pt>
                <c:pt idx="11">
                  <c:v>3.8492274263640751</c:v>
                </c:pt>
                <c:pt idx="12">
                  <c:v>3.9438065798189448</c:v>
                </c:pt>
                <c:pt idx="13">
                  <c:v>4.0824782951854779</c:v>
                </c:pt>
                <c:pt idx="14">
                  <c:v>4.3551919446192571</c:v>
                </c:pt>
                <c:pt idx="15">
                  <c:v>4.4548074006672733</c:v>
                </c:pt>
                <c:pt idx="16">
                  <c:v>4.5957690108633509</c:v>
                </c:pt>
                <c:pt idx="17">
                  <c:v>4.4048740528363712</c:v>
                </c:pt>
                <c:pt idx="18">
                  <c:v>4.7426951591801112</c:v>
                </c:pt>
                <c:pt idx="19">
                  <c:v>4.6779977586850956</c:v>
                </c:pt>
                <c:pt idx="20">
                  <c:v>4.8164208281499912</c:v>
                </c:pt>
                <c:pt idx="21">
                  <c:v>4.6337800029450733</c:v>
                </c:pt>
                <c:pt idx="22">
                  <c:v>4.709559408302848</c:v>
                </c:pt>
                <c:pt idx="23">
                  <c:v>4.7274223034734915</c:v>
                </c:pt>
                <c:pt idx="24">
                  <c:v>4.8330570291777191</c:v>
                </c:pt>
                <c:pt idx="25">
                  <c:v>5.0169014084507051</c:v>
                </c:pt>
                <c:pt idx="26">
                  <c:v>5.0171745152354568</c:v>
                </c:pt>
                <c:pt idx="27">
                  <c:v>5.0597883597883602</c:v>
                </c:pt>
                <c:pt idx="28">
                  <c:v>5.17452123230641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7-4F83-9E07-FE2AF229C1AD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Organisasjon!$O$47:$O$75</c:f>
              <c:numCache>
                <c:formatCode>0.00</c:formatCode>
                <c:ptCount val="29"/>
                <c:pt idx="0">
                  <c:v>3.7970077437786625</c:v>
                </c:pt>
                <c:pt idx="1">
                  <c:v>5.166814766944019</c:v>
                </c:pt>
                <c:pt idx="2">
                  <c:v>4.6508734146925113</c:v>
                </c:pt>
                <c:pt idx="3">
                  <c:v>2.9823489477257299</c:v>
                </c:pt>
                <c:pt idx="4">
                  <c:v>3.0238747553816041</c:v>
                </c:pt>
                <c:pt idx="5">
                  <c:v>3.167170953101361</c:v>
                </c:pt>
                <c:pt idx="6">
                  <c:v>3.0775716694772339</c:v>
                </c:pt>
                <c:pt idx="7">
                  <c:v>3.393706549579218</c:v>
                </c:pt>
                <c:pt idx="8">
                  <c:v>3.671702284450995</c:v>
                </c:pt>
                <c:pt idx="9">
                  <c:v>3.6617420744844575</c:v>
                </c:pt>
                <c:pt idx="10">
                  <c:v>3.5646551724137927</c:v>
                </c:pt>
                <c:pt idx="11">
                  <c:v>3.847569349079925</c:v>
                </c:pt>
                <c:pt idx="12">
                  <c:v>4.266164105537837</c:v>
                </c:pt>
                <c:pt idx="13">
                  <c:v>4.4517937219730941</c:v>
                </c:pt>
                <c:pt idx="14">
                  <c:v>4.415743732035855</c:v>
                </c:pt>
                <c:pt idx="15">
                  <c:v>4.5355900031635557</c:v>
                </c:pt>
                <c:pt idx="16">
                  <c:v>4.9194662854419811</c:v>
                </c:pt>
                <c:pt idx="17">
                  <c:v>5.0416866315285089</c:v>
                </c:pt>
                <c:pt idx="18">
                  <c:v>5.0188992042440308</c:v>
                </c:pt>
                <c:pt idx="19">
                  <c:v>5.1528239202657806</c:v>
                </c:pt>
                <c:pt idx="20">
                  <c:v>5.3258189503346252</c:v>
                </c:pt>
                <c:pt idx="21">
                  <c:v>5.1315413211323992</c:v>
                </c:pt>
                <c:pt idx="22">
                  <c:v>5.154963680387409</c:v>
                </c:pt>
                <c:pt idx="23">
                  <c:v>5.4658403869407488</c:v>
                </c:pt>
                <c:pt idx="24">
                  <c:v>5.4622448979591827</c:v>
                </c:pt>
                <c:pt idx="25">
                  <c:v>5.6698083568960094</c:v>
                </c:pt>
                <c:pt idx="26">
                  <c:v>5.5338533541341661</c:v>
                </c:pt>
                <c:pt idx="27">
                  <c:v>5.6005865102639296</c:v>
                </c:pt>
                <c:pt idx="28">
                  <c:v>5.3345923827510244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7-4F83-9E07-FE2AF229C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66020799199572"/>
          <c:y val="0.59396142626273696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4503841050289723"/>
          <c:w val="0.9011703039300426"/>
          <c:h val="0.75136748962438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Organisasjon!$V$16:$V$44</c:f>
              <c:numCache>
                <c:formatCode>0.0</c:formatCode>
                <c:ptCount val="29"/>
                <c:pt idx="0">
                  <c:v>16.853927686126973</c:v>
                </c:pt>
                <c:pt idx="1">
                  <c:v>16.902518541409172</c:v>
                </c:pt>
                <c:pt idx="2">
                  <c:v>17.006512866016035</c:v>
                </c:pt>
                <c:pt idx="3">
                  <c:v>16.80898493033834</c:v>
                </c:pt>
                <c:pt idx="4">
                  <c:v>16.935394545076011</c:v>
                </c:pt>
                <c:pt idx="5">
                  <c:v>16.92625500285882</c:v>
                </c:pt>
                <c:pt idx="6">
                  <c:v>17.028799827157851</c:v>
                </c:pt>
                <c:pt idx="7">
                  <c:v>17.700078811078587</c:v>
                </c:pt>
                <c:pt idx="8">
                  <c:v>17.936350345560875</c:v>
                </c:pt>
                <c:pt idx="9">
                  <c:v>18.03001965090742</c:v>
                </c:pt>
                <c:pt idx="10">
                  <c:v>17.915638031693067</c:v>
                </c:pt>
                <c:pt idx="11">
                  <c:v>18.062071463061329</c:v>
                </c:pt>
                <c:pt idx="12">
                  <c:v>18.420490174431517</c:v>
                </c:pt>
                <c:pt idx="13">
                  <c:v>19.035227571691721</c:v>
                </c:pt>
                <c:pt idx="14">
                  <c:v>19.431642542479537</c:v>
                </c:pt>
                <c:pt idx="15">
                  <c:v>19.502016985138088</c:v>
                </c:pt>
                <c:pt idx="16">
                  <c:v>19.452644368210361</c:v>
                </c:pt>
                <c:pt idx="17">
                  <c:v>19.199528978087276</c:v>
                </c:pt>
                <c:pt idx="18">
                  <c:v>20.377772932112187</c:v>
                </c:pt>
                <c:pt idx="19">
                  <c:v>21.144228614120298</c:v>
                </c:pt>
                <c:pt idx="20">
                  <c:v>21.385587346721078</c:v>
                </c:pt>
                <c:pt idx="21">
                  <c:v>20.830201737593939</c:v>
                </c:pt>
                <c:pt idx="22">
                  <c:v>20.883389533959033</c:v>
                </c:pt>
                <c:pt idx="23">
                  <c:v>21.663846435100563</c:v>
                </c:pt>
                <c:pt idx="24">
                  <c:v>21.747630968169744</c:v>
                </c:pt>
                <c:pt idx="25">
                  <c:v>21.871591549295751</c:v>
                </c:pt>
                <c:pt idx="26">
                  <c:v>21.64788734995382</c:v>
                </c:pt>
                <c:pt idx="27">
                  <c:v>20.937460317460371</c:v>
                </c:pt>
                <c:pt idx="28">
                  <c:v>21.167810158201501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6-4185-BD1A-031FC1DBFD4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Organisasjon!$V$47:$V$75</c:f>
              <c:numCache>
                <c:formatCode>0.0</c:formatCode>
                <c:ptCount val="29"/>
                <c:pt idx="0">
                  <c:v>16.493196000300738</c:v>
                </c:pt>
                <c:pt idx="1">
                  <c:v>16.714920429760092</c:v>
                </c:pt>
                <c:pt idx="2">
                  <c:v>16.827821647922157</c:v>
                </c:pt>
                <c:pt idx="3">
                  <c:v>16.935641547861483</c:v>
                </c:pt>
                <c:pt idx="4">
                  <c:v>16.758864970645813</c:v>
                </c:pt>
                <c:pt idx="5">
                  <c:v>17.230824508320723</c:v>
                </c:pt>
                <c:pt idx="6">
                  <c:v>17.141231028667775</c:v>
                </c:pt>
                <c:pt idx="7">
                  <c:v>17.053567508232646</c:v>
                </c:pt>
                <c:pt idx="8">
                  <c:v>17.539609432571865</c:v>
                </c:pt>
                <c:pt idx="9">
                  <c:v>18.001046475838685</c:v>
                </c:pt>
                <c:pt idx="10">
                  <c:v>17.432650862068979</c:v>
                </c:pt>
                <c:pt idx="11">
                  <c:v>17.62642131282615</c:v>
                </c:pt>
                <c:pt idx="12">
                  <c:v>18.901565671209028</c:v>
                </c:pt>
                <c:pt idx="13">
                  <c:v>19.068021300448411</c:v>
                </c:pt>
                <c:pt idx="14">
                  <c:v>18.504570786269536</c:v>
                </c:pt>
                <c:pt idx="15">
                  <c:v>18.388073394495397</c:v>
                </c:pt>
                <c:pt idx="16">
                  <c:v>18.807624493686014</c:v>
                </c:pt>
                <c:pt idx="17">
                  <c:v>19.405510301868642</c:v>
                </c:pt>
                <c:pt idx="18">
                  <c:v>19.9778846153846</c:v>
                </c:pt>
                <c:pt idx="19">
                  <c:v>20.481395348837225</c:v>
                </c:pt>
                <c:pt idx="20">
                  <c:v>20.968263473053927</c:v>
                </c:pt>
                <c:pt idx="21">
                  <c:v>20.019130683442903</c:v>
                </c:pt>
                <c:pt idx="22">
                  <c:v>20.096125907990313</c:v>
                </c:pt>
                <c:pt idx="23">
                  <c:v>21.208645707376071</c:v>
                </c:pt>
                <c:pt idx="24">
                  <c:v>21.035850340136047</c:v>
                </c:pt>
                <c:pt idx="25">
                  <c:v>21.672855796418457</c:v>
                </c:pt>
                <c:pt idx="26">
                  <c:v>20.835319812792477</c:v>
                </c:pt>
                <c:pt idx="27">
                  <c:v>20.356217008797671</c:v>
                </c:pt>
                <c:pt idx="28">
                  <c:v>20.743437204910258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6-4185-BD1A-031FC1DB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98700443257784"/>
          <c:y val="0.64188335847845823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9224659485981"/>
          <c:y val="0.14151576578417088"/>
          <c:w val="0.86762518210260875"/>
          <c:h val="0.7548898269242956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Organisasjon!$Q$42:$Q$44</c:f>
              <c:numCache>
                <c:formatCode>0.00</c:formatCode>
                <c:ptCount val="3"/>
                <c:pt idx="1">
                  <c:v>110.10211946050096</c:v>
                </c:pt>
                <c:pt idx="2">
                  <c:v>109.35980536173342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0-4A65-B378-7B983CD66FA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Organisasjon!$Q$73:$Q$75</c:f>
              <c:numCache>
                <c:formatCode>0.0</c:formatCode>
                <c:ptCount val="3"/>
                <c:pt idx="0">
                  <c:v>107.16543209876544</c:v>
                </c:pt>
                <c:pt idx="1">
                  <c:v>104.53545454545456</c:v>
                </c:pt>
                <c:pt idx="2">
                  <c:v>107.59486868686868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0-4A65-B378-7B983CD66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40380773695584"/>
          <c:y val="0.4568897316371397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9224659485981"/>
          <c:y val="0.14151576578417088"/>
          <c:w val="0.86762518210260875"/>
          <c:h val="0.7548898269242956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Organisasjon!$R$42:$R$44</c:f>
              <c:numCache>
                <c:formatCode>0.00</c:formatCode>
                <c:ptCount val="3"/>
                <c:pt idx="1">
                  <c:v>15.656089156750005</c:v>
                </c:pt>
                <c:pt idx="2">
                  <c:v>15.850942282776259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F-452D-924E-B24ECF4F263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Organisasjon!$R$73:$R$75</c:f>
              <c:numCache>
                <c:formatCode>0.0</c:formatCode>
                <c:ptCount val="3"/>
                <c:pt idx="0">
                  <c:v>14.58448624902681</c:v>
                </c:pt>
                <c:pt idx="1">
                  <c:v>16.161708288288875</c:v>
                </c:pt>
                <c:pt idx="2">
                  <c:v>15.91239272244834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F-452D-924E-B24ECF4F2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2516905125866"/>
          <c:y val="0.60179405053518853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5464769513752E-2"/>
          <c:y val="0.16931500883026906"/>
          <c:w val="0.87810952690194233"/>
          <c:h val="0.73534245760181005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0"/>
              <c:layout>
                <c:manualLayout>
                  <c:x val="-2.3895083937452485E-2"/>
                  <c:y val="7.8281455734784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E-4716-87FB-12A9A861211E}"/>
                </c:ext>
              </c:extLst>
            </c:dLbl>
            <c:dLbl>
              <c:idx val="1"/>
              <c:layout>
                <c:manualLayout>
                  <c:x val="-3.6761667596080745E-2"/>
                  <c:y val="-5.218763715652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E-4716-87FB-12A9A861211E}"/>
                </c:ext>
              </c:extLst>
            </c:dLbl>
            <c:dLbl>
              <c:idx val="2"/>
              <c:layout>
                <c:manualLayout>
                  <c:x val="-2.5733167317256556E-2"/>
                  <c:y val="-7.4267022107359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1-4E9A-81AB-30E9070816AA}"/>
                </c:ext>
              </c:extLst>
            </c:dLbl>
            <c:dLbl>
              <c:idx val="4"/>
              <c:layout>
                <c:manualLayout>
                  <c:x val="-5.5142501394121112E-3"/>
                  <c:y val="4.8173203529098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80-4DFC-A794-159D1AF40A0A}"/>
                </c:ext>
              </c:extLst>
            </c:dLbl>
            <c:dLbl>
              <c:idx val="5"/>
              <c:layout>
                <c:manualLayout>
                  <c:x val="-6.7395612032953394E-17"/>
                  <c:y val="5.0180420342810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0-4DFC-A794-159D1AF40A0A}"/>
                </c:ext>
              </c:extLst>
            </c:dLbl>
            <c:dLbl>
              <c:idx val="6"/>
              <c:layout>
                <c:manualLayout>
                  <c:x val="-9.1904168990201863E-3"/>
                  <c:y val="-4.81732035290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0-4DFC-A794-159D1AF40A0A}"/>
                </c:ext>
              </c:extLst>
            </c:dLbl>
            <c:dLbl>
              <c:idx val="7"/>
              <c:layout>
                <c:manualLayout>
                  <c:x val="-3.6761667596080742E-3"/>
                  <c:y val="-4.6165986715385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0-4DFC-A794-159D1AF40A0A}"/>
                </c:ext>
              </c:extLst>
            </c:dLbl>
            <c:dLbl>
              <c:idx val="8"/>
              <c:layout>
                <c:manualLayout>
                  <c:x val="-1.5623708728334317E-2"/>
                  <c:y val="4.81732035290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0-4DFC-A794-159D1AF40A0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År!$A$27:$A$36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År!$I$27:$I$36</c:f>
              <c:numCache>
                <c:formatCode>0.0</c:formatCode>
                <c:ptCount val="10"/>
                <c:pt idx="0">
                  <c:v>20.921530447724223</c:v>
                </c:pt>
                <c:pt idx="1">
                  <c:v>21.245641389085765</c:v>
                </c:pt>
                <c:pt idx="2">
                  <c:v>20.554510108864751</c:v>
                </c:pt>
                <c:pt idx="3">
                  <c:v>20.612185382129155</c:v>
                </c:pt>
                <c:pt idx="4">
                  <c:v>21.49230348598773</c:v>
                </c:pt>
                <c:pt idx="5">
                  <c:v>21.514390325456905</c:v>
                </c:pt>
                <c:pt idx="6">
                  <c:v>21.800218887509963</c:v>
                </c:pt>
                <c:pt idx="7">
                  <c:v>21.345766821345752</c:v>
                </c:pt>
                <c:pt idx="8">
                  <c:v>20.719174008810658</c:v>
                </c:pt>
                <c:pt idx="9">
                  <c:v>21.020975822260972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B-4FEA-B44A-3BFC09ECC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noMultiLvlLbl val="0"/>
      </c:catAx>
      <c:valAx>
        <c:axId val="462808040"/>
        <c:scaling>
          <c:orientation val="minMax"/>
          <c:max val="22.5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</a:t>
            </a:r>
            <a:r>
              <a:rPr lang="nb-NO" sz="2800"/>
              <a:t>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60.279828993392918</c:v>
                </c:pt>
                <c:pt idx="1">
                  <c:v>39.720171006607053</c:v>
                </c:pt>
                <c:pt idx="2">
                  <c:v>62.809597523219821</c:v>
                </c:pt>
                <c:pt idx="3">
                  <c:v>37.190402476780179</c:v>
                </c:pt>
                <c:pt idx="4">
                  <c:v>44.396551724137936</c:v>
                </c:pt>
                <c:pt idx="5">
                  <c:v>55.603448275862071</c:v>
                </c:pt>
                <c:pt idx="6">
                  <c:v>74.945722970039071</c:v>
                </c:pt>
                <c:pt idx="7">
                  <c:v>25.054277029960922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57.531824611032519</c:v>
                </c:pt>
                <c:pt idx="1">
                  <c:v>42.468175388967474</c:v>
                </c:pt>
                <c:pt idx="2">
                  <c:v>62.893081761006258</c:v>
                </c:pt>
                <c:pt idx="3">
                  <c:v>37.106918238993728</c:v>
                </c:pt>
                <c:pt idx="4">
                  <c:v>42.353951890034367</c:v>
                </c:pt>
                <c:pt idx="5">
                  <c:v>57.646048109965619</c:v>
                </c:pt>
                <c:pt idx="6">
                  <c:v>77.568134171907772</c:v>
                </c:pt>
                <c:pt idx="7">
                  <c:v>22.431865828092246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7286862287327334E-3"/>
                  <c:y val="-8.514311673609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4B-4377-BD9A-8DCED7C580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64.886731391585755</c:v>
                </c:pt>
                <c:pt idx="1">
                  <c:v>35.113268608414238</c:v>
                </c:pt>
                <c:pt idx="2">
                  <c:v>62.061994609164437</c:v>
                </c:pt>
                <c:pt idx="3">
                  <c:v>37.938005390835578</c:v>
                </c:pt>
                <c:pt idx="4">
                  <c:v>50.475435816164818</c:v>
                </c:pt>
                <c:pt idx="5">
                  <c:v>49.524564183835182</c:v>
                </c:pt>
                <c:pt idx="6">
                  <c:v>77.5</c:v>
                </c:pt>
                <c:pt idx="7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57949759309873"/>
          <c:y val="0.11651070929292265"/>
          <c:w val="5.670782013745658E-2"/>
          <c:h val="0.16701219810029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</a:t>
            </a:r>
            <a:r>
              <a:rPr lang="nb-NO" sz="2800" baseline="0"/>
              <a:t> antall SLAKT</a:t>
            </a:r>
            <a:r>
              <a:rPr lang="nb-NO" sz="2800"/>
              <a:t> 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General</c:formatCode>
                <c:ptCount val="8"/>
                <c:pt idx="0">
                  <c:v>1551</c:v>
                </c:pt>
                <c:pt idx="1">
                  <c:v>1022</c:v>
                </c:pt>
                <c:pt idx="2">
                  <c:v>1623</c:v>
                </c:pt>
                <c:pt idx="3">
                  <c:v>961</c:v>
                </c:pt>
                <c:pt idx="4">
                  <c:v>515</c:v>
                </c:pt>
                <c:pt idx="5">
                  <c:v>645</c:v>
                </c:pt>
                <c:pt idx="6">
                  <c:v>1726</c:v>
                </c:pt>
                <c:pt idx="7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02-41EB-A544-53EF7FD1B9B7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General</c:formatCode>
                <c:ptCount val="8"/>
                <c:pt idx="0">
                  <c:v>1627</c:v>
                </c:pt>
                <c:pt idx="1">
                  <c:v>1201</c:v>
                </c:pt>
                <c:pt idx="2">
                  <c:v>1700</c:v>
                </c:pt>
                <c:pt idx="3">
                  <c:v>1003</c:v>
                </c:pt>
                <c:pt idx="4">
                  <c:v>493</c:v>
                </c:pt>
                <c:pt idx="5">
                  <c:v>671</c:v>
                </c:pt>
                <c:pt idx="6">
                  <c:v>1850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02-41EB-A544-53EF7FD1B9B7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General</c:formatCode>
                <c:ptCount val="8"/>
                <c:pt idx="0">
                  <c:v>1604</c:v>
                </c:pt>
                <c:pt idx="1">
                  <c:v>868</c:v>
                </c:pt>
                <c:pt idx="2">
                  <c:v>1842</c:v>
                </c:pt>
                <c:pt idx="3">
                  <c:v>1126</c:v>
                </c:pt>
                <c:pt idx="4">
                  <c:v>637</c:v>
                </c:pt>
                <c:pt idx="5">
                  <c:v>625</c:v>
                </c:pt>
                <c:pt idx="6">
                  <c:v>1922</c:v>
                </c:pt>
                <c:pt idx="7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02-41EB-A544-53EF7FD1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SLAKTEVEKT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0.0</c:formatCode>
                <c:ptCount val="8"/>
                <c:pt idx="0">
                  <c:v>22.281173436492576</c:v>
                </c:pt>
                <c:pt idx="1">
                  <c:v>20.211839530332689</c:v>
                </c:pt>
                <c:pt idx="2">
                  <c:v>21.230418977202728</c:v>
                </c:pt>
                <c:pt idx="3">
                  <c:v>21.165244536940701</c:v>
                </c:pt>
                <c:pt idx="4">
                  <c:v>21.450155339805811</c:v>
                </c:pt>
                <c:pt idx="5">
                  <c:v>20.559689922480644</c:v>
                </c:pt>
                <c:pt idx="6">
                  <c:v>21.530365005793747</c:v>
                </c:pt>
                <c:pt idx="7">
                  <c:v>21.698266897746965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0-42E8-83C2-204681FD171C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</c:formatCode>
                <c:ptCount val="8"/>
                <c:pt idx="0">
                  <c:v>21.019545175169021</c:v>
                </c:pt>
                <c:pt idx="1">
                  <c:v>20.632889258950861</c:v>
                </c:pt>
                <c:pt idx="2">
                  <c:v>20.144058823529392</c:v>
                </c:pt>
                <c:pt idx="3">
                  <c:v>19.358025922233281</c:v>
                </c:pt>
                <c:pt idx="4">
                  <c:v>21.795943204868166</c:v>
                </c:pt>
                <c:pt idx="5">
                  <c:v>20.480178837555904</c:v>
                </c:pt>
                <c:pt idx="6">
                  <c:v>21.36556756756756</c:v>
                </c:pt>
                <c:pt idx="7">
                  <c:v>21.451028037383164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0-42E8-83C2-204681FD171C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7338315878315461E-17"/>
                  <c:y val="-6.0400124668393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B-4660-9F5D-4E6AE1D2968E}"/>
                </c:ext>
              </c:extLst>
            </c:dLbl>
            <c:dLbl>
              <c:idx val="1"/>
              <c:layout>
                <c:manualLayout>
                  <c:x val="-1.8914744914930934E-3"/>
                  <c:y val="-7.2480149602072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B-4660-9F5D-4E6AE1D29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</c:formatCode>
                <c:ptCount val="8"/>
                <c:pt idx="0">
                  <c:v>20.852182044887776</c:v>
                </c:pt>
                <c:pt idx="1">
                  <c:v>20.115552995391724</c:v>
                </c:pt>
                <c:pt idx="2">
                  <c:v>20.164712269272528</c:v>
                </c:pt>
                <c:pt idx="3">
                  <c:v>20.141740674955553</c:v>
                </c:pt>
                <c:pt idx="4">
                  <c:v>21.642543171114607</c:v>
                </c:pt>
                <c:pt idx="5">
                  <c:v>21.094719999999999</c:v>
                </c:pt>
                <c:pt idx="6">
                  <c:v>22.235223725286158</c:v>
                </c:pt>
                <c:pt idx="7">
                  <c:v>22.540860215053783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C0-42E8-83C2-204681FD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55622716966085"/>
          <c:y val="7.5702757828474423E-2"/>
          <c:w val="5.9545031874696217E-2"/>
          <c:h val="0.171580267009768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KLASSE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Regorg!$T$28:$T$35</c:f>
              <c:numCache>
                <c:formatCode>0.00</c:formatCode>
                <c:ptCount val="8"/>
                <c:pt idx="0">
                  <c:v>4.9974210186976125</c:v>
                </c:pt>
                <c:pt idx="1">
                  <c:v>6.0870841487279845</c:v>
                </c:pt>
                <c:pt idx="2">
                  <c:v>5.0739371534195925</c:v>
                </c:pt>
                <c:pt idx="3">
                  <c:v>5.3922996878251803</c:v>
                </c:pt>
                <c:pt idx="4">
                  <c:v>5.4466019417475717</c:v>
                </c:pt>
                <c:pt idx="5">
                  <c:v>4.4806201550387588</c:v>
                </c:pt>
                <c:pt idx="6">
                  <c:v>4.8534183082271127</c:v>
                </c:pt>
                <c:pt idx="7">
                  <c:v>5.9670710571923733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E0-4103-89F3-D8C1E07E6CB1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Regorg!$T$19:$T$26</c:f>
              <c:numCache>
                <c:formatCode>0.00</c:formatCode>
                <c:ptCount val="8"/>
                <c:pt idx="0">
                  <c:v>4.871542716656422</c:v>
                </c:pt>
                <c:pt idx="1">
                  <c:v>6.2231473771856782</c:v>
                </c:pt>
                <c:pt idx="2">
                  <c:v>5.102941176470587</c:v>
                </c:pt>
                <c:pt idx="3">
                  <c:v>5.3140578265204388</c:v>
                </c:pt>
                <c:pt idx="4">
                  <c:v>6.0040567951318451</c:v>
                </c:pt>
                <c:pt idx="5">
                  <c:v>4.7377049180327884</c:v>
                </c:pt>
                <c:pt idx="6">
                  <c:v>4.9340540540540525</c:v>
                </c:pt>
                <c:pt idx="7">
                  <c:v>5.8224299065420562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E0-4103-89F3-D8C1E07E6CB1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7831723896334622E-3"/>
                  <c:y val="-8.0506774296405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AF-4036-817B-AA1E43AAD1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Regorg!$T$10:$T$17</c:f>
              <c:numCache>
                <c:formatCode>0.00</c:formatCode>
                <c:ptCount val="8"/>
                <c:pt idx="0">
                  <c:v>5.1633416458852883</c:v>
                </c:pt>
                <c:pt idx="1">
                  <c:v>5.4804147465437802</c:v>
                </c:pt>
                <c:pt idx="2">
                  <c:v>4.8593919652551572</c:v>
                </c:pt>
                <c:pt idx="3">
                  <c:v>5.106571936056838</c:v>
                </c:pt>
                <c:pt idx="4">
                  <c:v>5.6624803767660916</c:v>
                </c:pt>
                <c:pt idx="5">
                  <c:v>5.1711999999999998</c:v>
                </c:pt>
                <c:pt idx="6">
                  <c:v>5.3241415192507811</c:v>
                </c:pt>
                <c:pt idx="7">
                  <c:v>5.7508960573476715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E0-4103-89F3-D8C1E07E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72907034347329"/>
          <c:y val="4.3487287219644677E-2"/>
          <c:w val="5.4816306128352019E-2"/>
          <c:h val="0.15952892760539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</a:t>
            </a:r>
            <a:r>
              <a:rPr lang="nb-NO" sz="2400" baseline="0"/>
              <a:t> middel FETTGRUPPE </a:t>
            </a:r>
            <a:r>
              <a:rPr lang="nb-NO" sz="2400"/>
              <a:t>innen region og organisasjon</a:t>
            </a:r>
          </a:p>
        </c:rich>
      </c:tx>
      <c:layout>
        <c:manualLayout>
          <c:xMode val="edge"/>
          <c:yMode val="edge"/>
          <c:x val="8.1003937110200624E-2"/>
          <c:y val="3.6816219338577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01126581753949E-2"/>
          <c:y val="0.17694166568077152"/>
          <c:w val="0.90655396888600237"/>
          <c:h val="0.6225775102969182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Regorg!$V$28:$V$35</c:f>
              <c:numCache>
                <c:formatCode>0.00</c:formatCode>
                <c:ptCount val="8"/>
                <c:pt idx="0">
                  <c:v>5.9903288201160549</c:v>
                </c:pt>
                <c:pt idx="1">
                  <c:v>5.6350293542074361</c:v>
                </c:pt>
                <c:pt idx="2">
                  <c:v>5.1552680221811471</c:v>
                </c:pt>
                <c:pt idx="3">
                  <c:v>5.953173777315298</c:v>
                </c:pt>
                <c:pt idx="4">
                  <c:v>5.9145631067961189</c:v>
                </c:pt>
                <c:pt idx="5">
                  <c:v>5.0914728682170551</c:v>
                </c:pt>
                <c:pt idx="6">
                  <c:v>5.1998841251448438</c:v>
                </c:pt>
                <c:pt idx="7">
                  <c:v>6.1958405545927215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94-4E36-9BE8-ED547FF968C8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0.00</c:formatCode>
                <c:ptCount val="8"/>
                <c:pt idx="0">
                  <c:v>5.6754763368162244</c:v>
                </c:pt>
                <c:pt idx="1">
                  <c:v>5.7435470441298913</c:v>
                </c:pt>
                <c:pt idx="2">
                  <c:v>5.1623529411764704</c:v>
                </c:pt>
                <c:pt idx="3">
                  <c:v>5.7996011964107668</c:v>
                </c:pt>
                <c:pt idx="4">
                  <c:v>6.2535496957403645</c:v>
                </c:pt>
                <c:pt idx="5">
                  <c:v>5.3964232488822645</c:v>
                </c:pt>
                <c:pt idx="6">
                  <c:v>5.4832432432432441</c:v>
                </c:pt>
                <c:pt idx="7">
                  <c:v>6.0598130841121485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94-4E36-9BE8-ED547FF968C8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4579309740836556E-4"/>
                  <c:y val="-8.4532113011225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16-4F2E-AE6F-5FCC1EBEBF32}"/>
                </c:ext>
              </c:extLst>
            </c:dLbl>
            <c:dLbl>
              <c:idx val="1"/>
              <c:layout>
                <c:manualLayout>
                  <c:x val="-2.8373792922250446E-3"/>
                  <c:y val="-8.8557451726046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6-4F2E-AE6F-5FCC1EBEBF32}"/>
                </c:ext>
              </c:extLst>
            </c:dLbl>
            <c:dLbl>
              <c:idx val="3"/>
              <c:layout>
                <c:manualLayout>
                  <c:x val="0"/>
                  <c:y val="-0.156988209877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6-4F2E-AE6F-5FCC1EBEB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0.00</c:formatCode>
                <c:ptCount val="8"/>
                <c:pt idx="0">
                  <c:v>5.8235660847880304</c:v>
                </c:pt>
                <c:pt idx="1">
                  <c:v>5.4896313364055294</c:v>
                </c:pt>
                <c:pt idx="2">
                  <c:v>5.1340933767643868</c:v>
                </c:pt>
                <c:pt idx="3">
                  <c:v>5.4911190053285948</c:v>
                </c:pt>
                <c:pt idx="4">
                  <c:v>6.0753532182103598</c:v>
                </c:pt>
                <c:pt idx="5">
                  <c:v>5.2960000000000003</c:v>
                </c:pt>
                <c:pt idx="6">
                  <c:v>5.6930280957336121</c:v>
                </c:pt>
                <c:pt idx="7">
                  <c:v>6.06989247311828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94-4E36-9BE8-ED547FF9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6.1475297228873842E-3"/>
              <c:y val="0.407542127033646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001872521389076"/>
          <c:y val="3.7449279147414249E-2"/>
          <c:w val="6.0491064712802106E-2"/>
          <c:h val="0.15751625824798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91</c:v>
                </c:pt>
                <c:pt idx="1">
                  <c:v>143</c:v>
                </c:pt>
                <c:pt idx="2">
                  <c:v>113</c:v>
                </c:pt>
                <c:pt idx="3">
                  <c:v>101</c:v>
                </c:pt>
                <c:pt idx="4">
                  <c:v>7</c:v>
                </c:pt>
                <c:pt idx="5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D-4938-A6C8-731ABA367E2E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104</c:v>
                </c:pt>
                <c:pt idx="1">
                  <c:v>158</c:v>
                </c:pt>
                <c:pt idx="2">
                  <c:v>127</c:v>
                </c:pt>
                <c:pt idx="3">
                  <c:v>121</c:v>
                </c:pt>
                <c:pt idx="4">
                  <c:v>6</c:v>
                </c:pt>
                <c:pt idx="5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CD-4938-A6C8-731ABA367E2E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87</c:v>
                </c:pt>
                <c:pt idx="1">
                  <c:v>189</c:v>
                </c:pt>
                <c:pt idx="2">
                  <c:v>142</c:v>
                </c:pt>
                <c:pt idx="3">
                  <c:v>129</c:v>
                </c:pt>
                <c:pt idx="4">
                  <c:v>6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CD-4938-A6C8-731ABA367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484919368535122E-2"/>
          <c:h val="0.17782798618881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Bedrifter!$AB$25:$AB$30</c:f>
              <c:numCache>
                <c:formatCode>0.00</c:formatCode>
                <c:ptCount val="6"/>
                <c:pt idx="0">
                  <c:v>6.1425120772946862</c:v>
                </c:pt>
                <c:pt idx="1">
                  <c:v>5.2023419203747068</c:v>
                </c:pt>
                <c:pt idx="2">
                  <c:v>5.3694798822374876</c:v>
                </c:pt>
                <c:pt idx="3">
                  <c:v>6.1461538461538483</c:v>
                </c:pt>
                <c:pt idx="4">
                  <c:v>6.65</c:v>
                </c:pt>
                <c:pt idx="5">
                  <c:v>5.496941176470588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FF-41FC-A5C2-C3C19D254C6F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Bedrifter!$AB$18:$AB$23</c:f>
              <c:numCache>
                <c:formatCode>0.00</c:formatCode>
                <c:ptCount val="6"/>
                <c:pt idx="0">
                  <c:v>5.683588317107092</c:v>
                </c:pt>
                <c:pt idx="1">
                  <c:v>5.2495069033530593</c:v>
                </c:pt>
                <c:pt idx="2">
                  <c:v>5.6343012704174225</c:v>
                </c:pt>
                <c:pt idx="3">
                  <c:v>5.8733174980205849</c:v>
                </c:pt>
                <c:pt idx="4">
                  <c:v>6.1447368421052628</c:v>
                </c:pt>
                <c:pt idx="5">
                  <c:v>5.6460647030420077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FF-41FC-A5C2-C3C19D254C6F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Bedrifter!$AB$11:$AB$16</c:f>
              <c:numCache>
                <c:formatCode>0.00</c:formatCode>
                <c:ptCount val="6"/>
                <c:pt idx="0">
                  <c:v>5.8012374323279206</c:v>
                </c:pt>
                <c:pt idx="1">
                  <c:v>5.292589437819422</c:v>
                </c:pt>
                <c:pt idx="2">
                  <c:v>5.7876480541455155</c:v>
                </c:pt>
                <c:pt idx="3">
                  <c:v>5.4206798866855532</c:v>
                </c:pt>
                <c:pt idx="4">
                  <c:v>6.333333333333333</c:v>
                </c:pt>
                <c:pt idx="5">
                  <c:v>5.653692043503149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FF-41FC-A5C2-C3C19D254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166971145476554"/>
          <c:y val="4.3420186399434915E-2"/>
          <c:w val="6.1887852518994091E-2"/>
          <c:h val="0.21021241384420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029-A5C9-66BD2EE782E1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A-4029-A5C9-66BD2EE782E1}"/>
            </c:ext>
          </c:extLst>
        </c:ser>
        <c:ser>
          <c:idx val="10"/>
          <c:order val="2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0.00</c:formatCode>
                <c:ptCount val="6"/>
                <c:pt idx="0">
                  <c:v>4.8405797101449277</c:v>
                </c:pt>
                <c:pt idx="1">
                  <c:v>5.1681498829039825</c:v>
                </c:pt>
                <c:pt idx="2">
                  <c:v>4.9666339548577039</c:v>
                </c:pt>
                <c:pt idx="3">
                  <c:v>5.4375</c:v>
                </c:pt>
                <c:pt idx="4">
                  <c:v>6.8250000000000002</c:v>
                </c:pt>
                <c:pt idx="5">
                  <c:v>5.5567058823529409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AA-4029-A5C9-66BD2EE782E1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5.1489151873767263</c:v>
                </c:pt>
                <c:pt idx="2">
                  <c:v>5.1456442831215981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5.7078705939159846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AA-4029-A5C9-66BD2EE782E1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0.00</c:formatCode>
                <c:ptCount val="6"/>
                <c:pt idx="0">
                  <c:v>5.0541376643464808</c:v>
                </c:pt>
                <c:pt idx="1">
                  <c:v>5.0183134582623508</c:v>
                </c:pt>
                <c:pt idx="2">
                  <c:v>5.3955160744500814</c:v>
                </c:pt>
                <c:pt idx="3">
                  <c:v>5.0842776203966009</c:v>
                </c:pt>
                <c:pt idx="4">
                  <c:v>5.6666666666666679</c:v>
                </c:pt>
                <c:pt idx="5">
                  <c:v>5.5334859759587882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AA-4029-A5C9-66BD2EE7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598177896554"/>
          <c:y val="7.173046741773198E-2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Bedrifter!$Y$25:$Y$30</c:f>
              <c:numCache>
                <c:formatCode>0.00</c:formatCode>
                <c:ptCount val="6"/>
                <c:pt idx="0">
                  <c:v>4.8405797101449277</c:v>
                </c:pt>
                <c:pt idx="1">
                  <c:v>5.1681498829039825</c:v>
                </c:pt>
                <c:pt idx="2">
                  <c:v>4.9666339548577039</c:v>
                </c:pt>
                <c:pt idx="3">
                  <c:v>5.4375</c:v>
                </c:pt>
                <c:pt idx="4">
                  <c:v>6.8250000000000002</c:v>
                </c:pt>
                <c:pt idx="5">
                  <c:v>5.5567058823529409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5D-48E2-B8F1-FF7A6486D3A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Bedrifter!$Y$18:$Y$23</c:f>
              <c:numCache>
                <c:formatCode>0.00</c:formatCode>
                <c:ptCount val="6"/>
                <c:pt idx="0">
                  <c:v>4.8025034770514603</c:v>
                </c:pt>
                <c:pt idx="1">
                  <c:v>5.1489151873767263</c:v>
                </c:pt>
                <c:pt idx="2">
                  <c:v>5.1456442831215981</c:v>
                </c:pt>
                <c:pt idx="3">
                  <c:v>5.4275534441805213</c:v>
                </c:pt>
                <c:pt idx="4">
                  <c:v>5.5526315789473681</c:v>
                </c:pt>
                <c:pt idx="5">
                  <c:v>5.7078705939159846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5D-48E2-B8F1-FF7A6486D3A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Bedrifter!$Y$11:$Y$16</c:f>
              <c:numCache>
                <c:formatCode>0.00</c:formatCode>
                <c:ptCount val="6"/>
                <c:pt idx="0">
                  <c:v>5.0541376643464808</c:v>
                </c:pt>
                <c:pt idx="1">
                  <c:v>5.0183134582623508</c:v>
                </c:pt>
                <c:pt idx="2">
                  <c:v>5.3955160744500814</c:v>
                </c:pt>
                <c:pt idx="3">
                  <c:v>5.0842776203966009</c:v>
                </c:pt>
                <c:pt idx="4">
                  <c:v>5.6666666666666679</c:v>
                </c:pt>
                <c:pt idx="5">
                  <c:v>5.5334859759587882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5D-48E2-B8F1-FF7A6486D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4614556534336"/>
          <c:y val="0.18067091517160952"/>
          <c:w val="7.6727579032944512E-2"/>
          <c:h val="0.188405685214674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22.371578099838985</c:v>
                </c:pt>
                <c:pt idx="1">
                  <c:v>21.707213114754111</c:v>
                </c:pt>
                <c:pt idx="2">
                  <c:v>21.144705593719326</c:v>
                </c:pt>
                <c:pt idx="3">
                  <c:v>20.857884615384613</c:v>
                </c:pt>
                <c:pt idx="4">
                  <c:v>17.7775</c:v>
                </c:pt>
                <c:pt idx="5">
                  <c:v>20.881835294117611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FD-4EF2-B192-41E1D2FB9A40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20.678500986193242</c:v>
                </c:pt>
                <c:pt idx="2">
                  <c:v>21.258666061705945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21.060212457749898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FD-4EF2-B192-41E1D2FB9A40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20.652822892498076</c:v>
                </c:pt>
                <c:pt idx="1">
                  <c:v>20.821422487223153</c:v>
                </c:pt>
                <c:pt idx="2">
                  <c:v>21.793527918781734</c:v>
                </c:pt>
                <c:pt idx="3">
                  <c:v>19.747946175637363</c:v>
                </c:pt>
                <c:pt idx="4">
                  <c:v>19.438888888888886</c:v>
                </c:pt>
                <c:pt idx="5">
                  <c:v>21.561476817401275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FD-4EF2-B192-41E1D2FB9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023355960082398"/>
          <c:y val="2.1617897384640681E-2"/>
          <c:w val="5.3995252165862373E-2"/>
          <c:h val="0.227636075166490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VOKSEN GEIT,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3196278430876499"/>
          <c:y val="1.137893547433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8296196920767"/>
          <c:y val="0.12387717381853328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square"/>
            <c:size val="10"/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År!$R$8:$R$36</c:f>
              <c:numCache>
                <c:formatCode>0.00</c:formatCode>
                <c:ptCount val="29"/>
                <c:pt idx="0">
                  <c:v>3.7274406376358225</c:v>
                </c:pt>
                <c:pt idx="1">
                  <c:v>3.8510482425376034</c:v>
                </c:pt>
                <c:pt idx="2">
                  <c:v>4.2263220924379956</c:v>
                </c:pt>
                <c:pt idx="3">
                  <c:v>4.2636141364747715</c:v>
                </c:pt>
                <c:pt idx="4">
                  <c:v>4.3111586218238633</c:v>
                </c:pt>
                <c:pt idx="5">
                  <c:v>4.2314514004741426</c:v>
                </c:pt>
                <c:pt idx="6">
                  <c:v>4.147132169576059</c:v>
                </c:pt>
                <c:pt idx="7">
                  <c:v>4.5109771846749886</c:v>
                </c:pt>
                <c:pt idx="8">
                  <c:v>4.2651885133815188</c:v>
                </c:pt>
                <c:pt idx="9">
                  <c:v>4.4099159663865555</c:v>
                </c:pt>
                <c:pt idx="10">
                  <c:v>4.308704149128082</c:v>
                </c:pt>
                <c:pt idx="11">
                  <c:v>4.4223060796645699</c:v>
                </c:pt>
                <c:pt idx="12">
                  <c:v>4.5984648596785798</c:v>
                </c:pt>
                <c:pt idx="13">
                  <c:v>4.7875559534467316</c:v>
                </c:pt>
                <c:pt idx="14">
                  <c:v>4.6554142580577684</c:v>
                </c:pt>
                <c:pt idx="15">
                  <c:v>4.7486417221937476</c:v>
                </c:pt>
                <c:pt idx="16">
                  <c:v>5.0122397927275966</c:v>
                </c:pt>
                <c:pt idx="17">
                  <c:v>5.0560975609756085</c:v>
                </c:pt>
                <c:pt idx="18">
                  <c:v>5.4098029307731181</c:v>
                </c:pt>
                <c:pt idx="19">
                  <c:v>5.3106784075406175</c:v>
                </c:pt>
                <c:pt idx="20">
                  <c:v>5.4196787148594385</c:v>
                </c:pt>
                <c:pt idx="21">
                  <c:v>5.3107503888024876</c:v>
                </c:pt>
                <c:pt idx="22">
                  <c:v>5.3758732144719001</c:v>
                </c:pt>
                <c:pt idx="23">
                  <c:v>5.6108452950558201</c:v>
                </c:pt>
                <c:pt idx="24">
                  <c:v>5.60911725367811</c:v>
                </c:pt>
                <c:pt idx="25">
                  <c:v>5.5889653616157071</c:v>
                </c:pt>
                <c:pt idx="26">
                  <c:v>5.5705336426914158</c:v>
                </c:pt>
                <c:pt idx="27">
                  <c:v>5.5963656387665193</c:v>
                </c:pt>
                <c:pt idx="28">
                  <c:v>5.5821171857983005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D-4D15-8287-88F80E14A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5055694253056867E-2"/>
              <c:y val="0.207177136968173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SLAKTEVEKT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Bedrifter!$N$25:$N$30</c:f>
              <c:numCache>
                <c:formatCode>0.0</c:formatCode>
                <c:ptCount val="6"/>
                <c:pt idx="0">
                  <c:v>22.371578099838985</c:v>
                </c:pt>
                <c:pt idx="1">
                  <c:v>21.707213114754111</c:v>
                </c:pt>
                <c:pt idx="2">
                  <c:v>21.144705593719326</c:v>
                </c:pt>
                <c:pt idx="3">
                  <c:v>20.857884615384613</c:v>
                </c:pt>
                <c:pt idx="4">
                  <c:v>17.7775</c:v>
                </c:pt>
                <c:pt idx="5">
                  <c:v>20.881835294117611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1-4489-AD74-B976E6C2BF2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Bedrifter!$N$18:$N$23</c:f>
              <c:numCache>
                <c:formatCode>0.0</c:formatCode>
                <c:ptCount val="6"/>
                <c:pt idx="0">
                  <c:v>20.81036161335188</c:v>
                </c:pt>
                <c:pt idx="1">
                  <c:v>20.678500986193242</c:v>
                </c:pt>
                <c:pt idx="2">
                  <c:v>21.258666061705945</c:v>
                </c:pt>
                <c:pt idx="3">
                  <c:v>19.359144893111619</c:v>
                </c:pt>
                <c:pt idx="4">
                  <c:v>17.742105263157899</c:v>
                </c:pt>
                <c:pt idx="5">
                  <c:v>21.060212457749898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1-4489-AD74-B976E6C2BF2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Bedrifter!$N$11:$N$16</c:f>
              <c:numCache>
                <c:formatCode>0.0</c:formatCode>
                <c:ptCount val="6"/>
                <c:pt idx="0">
                  <c:v>20.652822892498076</c:v>
                </c:pt>
                <c:pt idx="1">
                  <c:v>20.821422487223153</c:v>
                </c:pt>
                <c:pt idx="2">
                  <c:v>21.793527918781734</c:v>
                </c:pt>
                <c:pt idx="3">
                  <c:v>19.747946175637363</c:v>
                </c:pt>
                <c:pt idx="4">
                  <c:v>19.438888888888886</c:v>
                </c:pt>
                <c:pt idx="5">
                  <c:v>21.561476817401275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1-4489-AD74-B976E6C2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567216953742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6152370533975"/>
          <c:y val="8.9160975028963599E-2"/>
          <c:w val="7.6743186825385612E-2"/>
          <c:h val="0.175331835159215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andels%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2978139905191E-2"/>
          <c:y val="0.15516324422178279"/>
          <c:w val="0.88018605407037165"/>
          <c:h val="0.6797734862685315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14.408352668213457</c:v>
                </c:pt>
                <c:pt idx="1">
                  <c:v>24.767981438515079</c:v>
                </c:pt>
                <c:pt idx="2">
                  <c:v>23.642691415313219</c:v>
                </c:pt>
                <c:pt idx="3">
                  <c:v>12.064965197215779</c:v>
                </c:pt>
                <c:pt idx="4">
                  <c:v>0.46403712296983762</c:v>
                </c:pt>
                <c:pt idx="5">
                  <c:v>24.651972157772622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D-43B8-AC10-54A86AC93A33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15.837004405286349</c:v>
                </c:pt>
                <c:pt idx="1">
                  <c:v>22.334801762114537</c:v>
                </c:pt>
                <c:pt idx="2">
                  <c:v>24.27312775330396</c:v>
                </c:pt>
                <c:pt idx="3">
                  <c:v>13.909691629955944</c:v>
                </c:pt>
                <c:pt idx="4">
                  <c:v>0.83700440528634368</c:v>
                </c:pt>
                <c:pt idx="5">
                  <c:v>22.808370044052861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D-43B8-AC10-54A86AC93A33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14.081899368329344</c:v>
                </c:pt>
                <c:pt idx="1">
                  <c:v>25.571770856022656</c:v>
                </c:pt>
                <c:pt idx="2">
                  <c:v>25.746024831191448</c:v>
                </c:pt>
                <c:pt idx="3">
                  <c:v>15.377913308647347</c:v>
                </c:pt>
                <c:pt idx="4">
                  <c:v>0.19603572206490963</c:v>
                </c:pt>
                <c:pt idx="5">
                  <c:v>19.026355913744279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D-43B8-AC10-54A86AC93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355037165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60949066151296"/>
          <c:y val="0.1283794965277926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 slakt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0</c:formatCode>
                <c:ptCount val="6"/>
                <c:pt idx="0">
                  <c:v>1242</c:v>
                </c:pt>
                <c:pt idx="1">
                  <c:v>2135</c:v>
                </c:pt>
                <c:pt idx="2">
                  <c:v>2038</c:v>
                </c:pt>
                <c:pt idx="3">
                  <c:v>1040</c:v>
                </c:pt>
                <c:pt idx="4">
                  <c:v>40</c:v>
                </c:pt>
                <c:pt idx="5">
                  <c:v>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CD-401E-96E0-A11B026B5C0D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0</c:formatCode>
                <c:ptCount val="6"/>
                <c:pt idx="0">
                  <c:v>1438</c:v>
                </c:pt>
                <c:pt idx="1">
                  <c:v>2028</c:v>
                </c:pt>
                <c:pt idx="2">
                  <c:v>2204</c:v>
                </c:pt>
                <c:pt idx="3">
                  <c:v>1263</c:v>
                </c:pt>
                <c:pt idx="4">
                  <c:v>76</c:v>
                </c:pt>
                <c:pt idx="5">
                  <c:v>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CD-401E-96E0-A11B026B5C0D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General</c:formatCode>
                <c:ptCount val="6"/>
                <c:pt idx="0">
                  <c:v>1293</c:v>
                </c:pt>
                <c:pt idx="1">
                  <c:v>2348</c:v>
                </c:pt>
                <c:pt idx="2">
                  <c:v>2364</c:v>
                </c:pt>
                <c:pt idx="3">
                  <c:v>1412</c:v>
                </c:pt>
                <c:pt idx="4">
                  <c:v>18</c:v>
                </c:pt>
                <c:pt idx="5">
                  <c:v>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CD-401E-96E0-A11B026B5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02430651052E-2"/>
              <c:y val="0.273494419119663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5067006098029"/>
          <c:y val="0.17731246233008977"/>
          <c:w val="6.7837399801365411E-2"/>
          <c:h val="0.29820588022138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a</a:t>
            </a:r>
            <a:r>
              <a:rPr lang="nb-NO" sz="2800"/>
              <a:t>ntall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47715438206439E-2"/>
          <c:y val="0.13421312583809195"/>
          <c:w val="0.90152780322591819"/>
          <c:h val="0.64394937746511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(Slakteri!$D$11:$D$26,Slakteri!$D$29:$D$32)</c:f>
              <c:strCache>
                <c:ptCount val="20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Slakteri!$G$36:$G$60</c15:sqref>
                  </c15:fullRef>
                </c:ext>
              </c:extLst>
              <c:f>(Slakteri!$G$37:$G$52,Slakteri!$G$55:$G$58)</c:f>
              <c:numCache>
                <c:formatCode>0</c:formatCode>
                <c:ptCount val="20"/>
                <c:pt idx="0">
                  <c:v>202</c:v>
                </c:pt>
                <c:pt idx="1">
                  <c:v>1220</c:v>
                </c:pt>
                <c:pt idx="2">
                  <c:v>131</c:v>
                </c:pt>
                <c:pt idx="3">
                  <c:v>329</c:v>
                </c:pt>
                <c:pt idx="4">
                  <c:v>79</c:v>
                </c:pt>
                <c:pt idx="5">
                  <c:v>1566</c:v>
                </c:pt>
                <c:pt idx="6">
                  <c:v>906</c:v>
                </c:pt>
                <c:pt idx="7">
                  <c:v>278</c:v>
                </c:pt>
                <c:pt idx="8">
                  <c:v>76</c:v>
                </c:pt>
                <c:pt idx="9">
                  <c:v>1544</c:v>
                </c:pt>
                <c:pt idx="10">
                  <c:v>278</c:v>
                </c:pt>
                <c:pt idx="11">
                  <c:v>2</c:v>
                </c:pt>
                <c:pt idx="12">
                  <c:v>493</c:v>
                </c:pt>
                <c:pt idx="13">
                  <c:v>181</c:v>
                </c:pt>
                <c:pt idx="14">
                  <c:v>159</c:v>
                </c:pt>
                <c:pt idx="15">
                  <c:v>384</c:v>
                </c:pt>
                <c:pt idx="16">
                  <c:v>341</c:v>
                </c:pt>
                <c:pt idx="17">
                  <c:v>223</c:v>
                </c:pt>
                <c:pt idx="18">
                  <c:v>151</c:v>
                </c:pt>
                <c:pt idx="19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5724304355651818E-4"/>
                  <c:y val="-6.893334732505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A-4241-B978-9B1D743B5CE1}"/>
                </c:ext>
              </c:extLst>
            </c:dLbl>
            <c:dLbl>
              <c:idx val="5"/>
              <c:layout>
                <c:manualLayout>
                  <c:x val="2.7760048263139027E-2"/>
                  <c:y val="-4.17777862576080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A-4241-B978-9B1D743B5CE1}"/>
                </c:ext>
              </c:extLst>
            </c:dLbl>
            <c:dLbl>
              <c:idx val="6"/>
              <c:layout>
                <c:manualLayout>
                  <c:x val="-1.9144860871130364E-3"/>
                  <c:y val="-6.8933347325053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A-4241-B978-9B1D743B5CE1}"/>
                </c:ext>
              </c:extLst>
            </c:dLbl>
            <c:dLbl>
              <c:idx val="10"/>
              <c:layout>
                <c:manualLayout>
                  <c:x val="0"/>
                  <c:y val="-8.5644461828097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A-4241-B978-9B1D743B5CE1}"/>
                </c:ext>
              </c:extLst>
            </c:dLbl>
            <c:dLbl>
              <c:idx val="14"/>
              <c:layout>
                <c:manualLayout>
                  <c:x val="-5.7434582613391091E-3"/>
                  <c:y val="-6.4755568699292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A-4241-B978-9B1D743B5CE1}"/>
                </c:ext>
              </c:extLst>
            </c:dLbl>
            <c:dLbl>
              <c:idx val="15"/>
              <c:layout>
                <c:manualLayout>
                  <c:x val="1.9144860871130364E-3"/>
                  <c:y val="-0.10235557633114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CA-4241-B978-9B1D743B5CE1}"/>
                </c:ext>
              </c:extLst>
            </c:dLbl>
            <c:dLbl>
              <c:idx val="16"/>
              <c:layout>
                <c:manualLayout>
                  <c:x val="-1.9144860871131769E-3"/>
                  <c:y val="-5.848890076065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A-4241-B978-9B1D743B5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(Slakteri!$D$11:$D$26,Slakteri!$D$29:$D$32)</c:f>
              <c:strCache>
                <c:ptCount val="20"/>
                <c:pt idx="0">
                  <c:v>Furuseth</c:v>
                </c:pt>
                <c:pt idx="1">
                  <c:v>Gol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Malvik</c:v>
                </c:pt>
                <c:pt idx="17">
                  <c:v>Jens Eide</c:v>
                </c:pt>
                <c:pt idx="18">
                  <c:v>Bø</c:v>
                </c:pt>
                <c:pt idx="19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Slakteri!$G$10:$G$34</c15:sqref>
                  </c15:fullRef>
                </c:ext>
              </c:extLst>
              <c:f>(Slakteri!$G$11:$G$26,Slakteri!$G$29:$G$32)</c:f>
              <c:numCache>
                <c:formatCode>0</c:formatCode>
                <c:ptCount val="20"/>
                <c:pt idx="0">
                  <c:v>107</c:v>
                </c:pt>
                <c:pt idx="1">
                  <c:v>1293</c:v>
                </c:pt>
                <c:pt idx="2">
                  <c:v>162</c:v>
                </c:pt>
                <c:pt idx="3">
                  <c:v>275</c:v>
                </c:pt>
                <c:pt idx="4">
                  <c:v>124</c:v>
                </c:pt>
                <c:pt idx="5">
                  <c:v>1911</c:v>
                </c:pt>
                <c:pt idx="6">
                  <c:v>1071</c:v>
                </c:pt>
                <c:pt idx="7">
                  <c:v>1</c:v>
                </c:pt>
                <c:pt idx="8">
                  <c:v>18</c:v>
                </c:pt>
                <c:pt idx="9">
                  <c:v>1588</c:v>
                </c:pt>
                <c:pt idx="10">
                  <c:v>217</c:v>
                </c:pt>
                <c:pt idx="11">
                  <c:v>0</c:v>
                </c:pt>
                <c:pt idx="12">
                  <c:v>547</c:v>
                </c:pt>
                <c:pt idx="13">
                  <c:v>162</c:v>
                </c:pt>
                <c:pt idx="14">
                  <c:v>168</c:v>
                </c:pt>
                <c:pt idx="15">
                  <c:v>282</c:v>
                </c:pt>
                <c:pt idx="16">
                  <c:v>430</c:v>
                </c:pt>
                <c:pt idx="17">
                  <c:v>204</c:v>
                </c:pt>
                <c:pt idx="18">
                  <c:v>276</c:v>
                </c:pt>
                <c:pt idx="19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56554951330635"/>
          <c:y val="0.20085452661797099"/>
          <c:w val="9.7013648364722663E-2"/>
          <c:h val="0.13914796983924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geit: middel VEKT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Slakteri!$Q$36:$Q$60</c15:sqref>
                  </c15:fullRef>
                </c:ext>
              </c:extLst>
              <c:f>(Slakteri!$Q$36:$Q$52,Slakteri!$Q$55:$Q$59)</c:f>
              <c:numCache>
                <c:formatCode>0.0</c:formatCode>
                <c:ptCount val="22"/>
                <c:pt idx="0">
                  <c:v>19.239449541284408</c:v>
                </c:pt>
                <c:pt idx="1">
                  <c:v>20.796534653465358</c:v>
                </c:pt>
                <c:pt idx="2">
                  <c:v>21.091065573770489</c:v>
                </c:pt>
                <c:pt idx="3">
                  <c:v>19.347328244274809</c:v>
                </c:pt>
                <c:pt idx="4">
                  <c:v>21.588145896656528</c:v>
                </c:pt>
                <c:pt idx="5">
                  <c:v>18.384810126582273</c:v>
                </c:pt>
                <c:pt idx="6">
                  <c:v>20.604150702426537</c:v>
                </c:pt>
                <c:pt idx="7">
                  <c:v>19.521412803531987</c:v>
                </c:pt>
                <c:pt idx="8">
                  <c:v>21.021942446043159</c:v>
                </c:pt>
                <c:pt idx="9">
                  <c:v>17.742105263157899</c:v>
                </c:pt>
                <c:pt idx="10">
                  <c:v>21.700518134715011</c:v>
                </c:pt>
                <c:pt idx="11">
                  <c:v>19.107194244604322</c:v>
                </c:pt>
                <c:pt idx="12">
                  <c:v>16.45</c:v>
                </c:pt>
                <c:pt idx="13">
                  <c:v>21.59513184584182</c:v>
                </c:pt>
                <c:pt idx="14">
                  <c:v>20.74364640883978</c:v>
                </c:pt>
                <c:pt idx="15">
                  <c:v>20.179874213836474</c:v>
                </c:pt>
                <c:pt idx="16">
                  <c:v>20.615885416666671</c:v>
                </c:pt>
                <c:pt idx="17">
                  <c:v>20.649560117302062</c:v>
                </c:pt>
                <c:pt idx="18">
                  <c:v>20.11121076233184</c:v>
                </c:pt>
                <c:pt idx="19">
                  <c:v>23.5748344370861</c:v>
                </c:pt>
                <c:pt idx="20">
                  <c:v>19.676451612903222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Slakteri!$Q$10:$Q$34</c15:sqref>
                  </c15:fullRef>
                </c:ext>
              </c:extLst>
              <c:f>(Slakteri!$Q$10:$Q$26,Slakteri!$Q$29:$Q$33)</c:f>
              <c:numCache>
                <c:formatCode>0.0</c:formatCode>
                <c:ptCount val="22"/>
                <c:pt idx="0">
                  <c:v>0</c:v>
                </c:pt>
                <c:pt idx="1">
                  <c:v>21.251401869158887</c:v>
                </c:pt>
                <c:pt idx="2">
                  <c:v>20.652822892498076</c:v>
                </c:pt>
                <c:pt idx="3">
                  <c:v>16.927777777777781</c:v>
                </c:pt>
                <c:pt idx="4">
                  <c:v>22.417090909090927</c:v>
                </c:pt>
                <c:pt idx="5">
                  <c:v>15.966935483870969</c:v>
                </c:pt>
                <c:pt idx="6">
                  <c:v>20.921873364730484</c:v>
                </c:pt>
                <c:pt idx="7">
                  <c:v>20.663585434173626</c:v>
                </c:pt>
                <c:pt idx="8">
                  <c:v>40.800000000000011</c:v>
                </c:pt>
                <c:pt idx="9">
                  <c:v>19.438888888888886</c:v>
                </c:pt>
                <c:pt idx="10">
                  <c:v>22.511712846347596</c:v>
                </c:pt>
                <c:pt idx="11">
                  <c:v>17.389400921658989</c:v>
                </c:pt>
                <c:pt idx="12">
                  <c:v>0</c:v>
                </c:pt>
                <c:pt idx="13">
                  <c:v>21.369469835466177</c:v>
                </c:pt>
                <c:pt idx="14">
                  <c:v>20.844444444444434</c:v>
                </c:pt>
                <c:pt idx="15">
                  <c:v>19.938690476190477</c:v>
                </c:pt>
                <c:pt idx="16">
                  <c:v>21.591843971631203</c:v>
                </c:pt>
                <c:pt idx="17">
                  <c:v>19.698139534883722</c:v>
                </c:pt>
                <c:pt idx="18">
                  <c:v>21.371568627450976</c:v>
                </c:pt>
                <c:pt idx="19">
                  <c:v>23.510507246376797</c:v>
                </c:pt>
                <c:pt idx="20">
                  <c:v>21.12877906976744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Voksen geit: andel OVERFETE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Slakteri!$AC$36:$AC$60</c15:sqref>
                  </c15:fullRef>
                </c:ext>
              </c:extLst>
              <c:f>(Slakteri!$AC$36:$AC$52,Slakteri!$AC$55:$AC$59)</c:f>
              <c:numCache>
                <c:formatCode>0</c:formatCode>
                <c:ptCount val="22"/>
                <c:pt idx="0">
                  <c:v>1.3761467889908259</c:v>
                </c:pt>
                <c:pt idx="1">
                  <c:v>5.4455445544554451</c:v>
                </c:pt>
                <c:pt idx="2">
                  <c:v>8.0327868852459012</c:v>
                </c:pt>
                <c:pt idx="3">
                  <c:v>1.5267175572519092</c:v>
                </c:pt>
                <c:pt idx="4">
                  <c:v>2.1276595744680855</c:v>
                </c:pt>
                <c:pt idx="5">
                  <c:v>2.5316455696202529</c:v>
                </c:pt>
                <c:pt idx="6">
                  <c:v>1.8518518518518521</c:v>
                </c:pt>
                <c:pt idx="7">
                  <c:v>2.5386313465783674</c:v>
                </c:pt>
                <c:pt idx="8">
                  <c:v>0.71942446043165453</c:v>
                </c:pt>
                <c:pt idx="9">
                  <c:v>9.2105263157894726</c:v>
                </c:pt>
                <c:pt idx="10">
                  <c:v>3.886010362694301</c:v>
                </c:pt>
                <c:pt idx="11">
                  <c:v>15.107913669064748</c:v>
                </c:pt>
                <c:pt idx="12">
                  <c:v>0</c:v>
                </c:pt>
                <c:pt idx="13">
                  <c:v>2.2312373225152129</c:v>
                </c:pt>
                <c:pt idx="14">
                  <c:v>0.5524861878453039</c:v>
                </c:pt>
                <c:pt idx="15">
                  <c:v>1.2578616352201253</c:v>
                </c:pt>
                <c:pt idx="16">
                  <c:v>2.34375</c:v>
                </c:pt>
                <c:pt idx="17">
                  <c:v>9.0909090909090917</c:v>
                </c:pt>
                <c:pt idx="18">
                  <c:v>1.7937219730941703</c:v>
                </c:pt>
                <c:pt idx="19">
                  <c:v>7.9470198675496686</c:v>
                </c:pt>
                <c:pt idx="20">
                  <c:v>1.9354838709677424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C-4DA3-9039-83DDE3E40D8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Slakteri!$AC$10:$AC$34</c15:sqref>
                  </c15:fullRef>
                </c:ext>
              </c:extLst>
              <c:f>(Slakteri!$AC$10:$AC$26,Slakteri!$AC$29:$AC$33)</c:f>
              <c:numCache>
                <c:formatCode>0</c:formatCode>
                <c:ptCount val="22"/>
                <c:pt idx="0">
                  <c:v>0</c:v>
                </c:pt>
                <c:pt idx="1">
                  <c:v>8.4112149532710312</c:v>
                </c:pt>
                <c:pt idx="2">
                  <c:v>5.9551430781129149</c:v>
                </c:pt>
                <c:pt idx="3">
                  <c:v>1.2345679012345681</c:v>
                </c:pt>
                <c:pt idx="4">
                  <c:v>10.909090909090908</c:v>
                </c:pt>
                <c:pt idx="5">
                  <c:v>3.2258064516129026</c:v>
                </c:pt>
                <c:pt idx="6">
                  <c:v>3.8723181580324439</c:v>
                </c:pt>
                <c:pt idx="7">
                  <c:v>2.801120448179272</c:v>
                </c:pt>
                <c:pt idx="8">
                  <c:v>0</c:v>
                </c:pt>
                <c:pt idx="9">
                  <c:v>11.111111111111112</c:v>
                </c:pt>
                <c:pt idx="10">
                  <c:v>5.9193954659949615</c:v>
                </c:pt>
                <c:pt idx="11">
                  <c:v>2.7649769585253443</c:v>
                </c:pt>
                <c:pt idx="12">
                  <c:v>0</c:v>
                </c:pt>
                <c:pt idx="13">
                  <c:v>2.9250457038391233</c:v>
                </c:pt>
                <c:pt idx="14">
                  <c:v>1.2345679012345681</c:v>
                </c:pt>
                <c:pt idx="15">
                  <c:v>1.1904761904761909</c:v>
                </c:pt>
                <c:pt idx="16">
                  <c:v>1.0638297872340428</c:v>
                </c:pt>
                <c:pt idx="17">
                  <c:v>6.5116279069767442</c:v>
                </c:pt>
                <c:pt idx="18">
                  <c:v>5.882352941176471</c:v>
                </c:pt>
                <c:pt idx="19">
                  <c:v>11.594202898550723</c:v>
                </c:pt>
                <c:pt idx="20">
                  <c:v>5.5232558139534911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C-4DA3-9039-83DDE3E40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93900209053065"/>
          <c:y val="0.2032419979417608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FETTGRUPPE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Slakteri!$Z$36:$Z$60</c15:sqref>
                  </c15:fullRef>
                </c:ext>
              </c:extLst>
              <c:f>(Slakteri!$Z$36:$Z$52,Slakteri!$Z$55:$Z$59)</c:f>
              <c:numCache>
                <c:formatCode>0.00</c:formatCode>
                <c:ptCount val="22"/>
                <c:pt idx="0">
                  <c:v>4.5412844036697244</c:v>
                </c:pt>
                <c:pt idx="1">
                  <c:v>5.3861386138613856</c:v>
                </c:pt>
                <c:pt idx="2">
                  <c:v>5.8877049180327887</c:v>
                </c:pt>
                <c:pt idx="3">
                  <c:v>5.2595419847328237</c:v>
                </c:pt>
                <c:pt idx="4">
                  <c:v>5.3738601823708194</c:v>
                </c:pt>
                <c:pt idx="5">
                  <c:v>5.1898734177215191</c:v>
                </c:pt>
                <c:pt idx="6">
                  <c:v>5.224137931034484</c:v>
                </c:pt>
                <c:pt idx="7">
                  <c:v>5.9403973509933801</c:v>
                </c:pt>
                <c:pt idx="8">
                  <c:v>5.6798561151079117</c:v>
                </c:pt>
                <c:pt idx="9">
                  <c:v>6.1447368421052628</c:v>
                </c:pt>
                <c:pt idx="10">
                  <c:v>5.5809585492227987</c:v>
                </c:pt>
                <c:pt idx="11">
                  <c:v>5.8489208633093517</c:v>
                </c:pt>
                <c:pt idx="12">
                  <c:v>4</c:v>
                </c:pt>
                <c:pt idx="13">
                  <c:v>5.4787018255578088</c:v>
                </c:pt>
                <c:pt idx="14">
                  <c:v>5.3038674033149187</c:v>
                </c:pt>
                <c:pt idx="15">
                  <c:v>5.1698113207547181</c:v>
                </c:pt>
                <c:pt idx="16">
                  <c:v>5.8203125</c:v>
                </c:pt>
                <c:pt idx="17">
                  <c:v>6.4340175953079211</c:v>
                </c:pt>
                <c:pt idx="18">
                  <c:v>5.8340807174887885</c:v>
                </c:pt>
                <c:pt idx="19">
                  <c:v>6.668874172185431</c:v>
                </c:pt>
                <c:pt idx="20">
                  <c:v>4.9806451612903215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D-4D3D-BECA-9557AEC06A15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Slakteri!$Z$10:$Z$34</c15:sqref>
                  </c15:fullRef>
                </c:ext>
              </c:extLst>
              <c:f>(Slakteri!$Z$10:$Z$26,Slakteri!$Z$29:$Z$33)</c:f>
              <c:numCache>
                <c:formatCode>0.00</c:formatCode>
                <c:ptCount val="22"/>
                <c:pt idx="0">
                  <c:v>0</c:v>
                </c:pt>
                <c:pt idx="1">
                  <c:v>5.934579439252337</c:v>
                </c:pt>
                <c:pt idx="2">
                  <c:v>5.8012374323279206</c:v>
                </c:pt>
                <c:pt idx="3">
                  <c:v>5.0864197530864192</c:v>
                </c:pt>
                <c:pt idx="4">
                  <c:v>5.7309090909090896</c:v>
                </c:pt>
                <c:pt idx="5">
                  <c:v>4.967741935483871</c:v>
                </c:pt>
                <c:pt idx="6">
                  <c:v>5.2469911041339614</c:v>
                </c:pt>
                <c:pt idx="7">
                  <c:v>5.5602240896358532</c:v>
                </c:pt>
                <c:pt idx="8">
                  <c:v>5</c:v>
                </c:pt>
                <c:pt idx="9">
                  <c:v>6.333333333333333</c:v>
                </c:pt>
                <c:pt idx="10">
                  <c:v>5.79345088161209</c:v>
                </c:pt>
                <c:pt idx="11">
                  <c:v>4.9907834101382491</c:v>
                </c:pt>
                <c:pt idx="12">
                  <c:v>0</c:v>
                </c:pt>
                <c:pt idx="13">
                  <c:v>5.2285191956124315</c:v>
                </c:pt>
                <c:pt idx="14">
                  <c:v>5.4567901234567913</c:v>
                </c:pt>
                <c:pt idx="15">
                  <c:v>5.3392857142857153</c:v>
                </c:pt>
                <c:pt idx="16">
                  <c:v>5.8120567375886516</c:v>
                </c:pt>
                <c:pt idx="17">
                  <c:v>6.1558139534883738</c:v>
                </c:pt>
                <c:pt idx="18">
                  <c:v>5.9264705882352944</c:v>
                </c:pt>
                <c:pt idx="19">
                  <c:v>6.333333333333333</c:v>
                </c:pt>
                <c:pt idx="20">
                  <c:v>5.2936046511627923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D-4D3D-BECA-9557AEC06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405451445525598"/>
          <c:y val="0.1628018864774245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middel KLASSE</a:t>
            </a:r>
            <a:r>
              <a:rPr lang="nb-NO" sz="2400" baseline="0"/>
              <a:t> per </a:t>
            </a:r>
            <a:r>
              <a:rPr lang="nb-NO" sz="24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Slakteri!$X$36:$X$60</c15:sqref>
                  </c15:fullRef>
                </c:ext>
              </c:extLst>
              <c:f>(Slakteri!$X$36:$X$52,Slakteri!$X$55:$X$59)</c:f>
              <c:numCache>
                <c:formatCode>0.00</c:formatCode>
                <c:ptCount val="22"/>
                <c:pt idx="0">
                  <c:v>5.3807339449541285</c:v>
                </c:pt>
                <c:pt idx="1">
                  <c:v>7.5693069306930685</c:v>
                </c:pt>
                <c:pt idx="2">
                  <c:v>4.6991803278688513</c:v>
                </c:pt>
                <c:pt idx="3">
                  <c:v>5.1526717557251915</c:v>
                </c:pt>
                <c:pt idx="4">
                  <c:v>5.3738601823708194</c:v>
                </c:pt>
                <c:pt idx="5">
                  <c:v>5.3797468354430391</c:v>
                </c:pt>
                <c:pt idx="6">
                  <c:v>5.1021711366538955</c:v>
                </c:pt>
                <c:pt idx="7">
                  <c:v>5.2947019867549665</c:v>
                </c:pt>
                <c:pt idx="8">
                  <c:v>5.442446043165468</c:v>
                </c:pt>
                <c:pt idx="9">
                  <c:v>5.5526315789473681</c:v>
                </c:pt>
                <c:pt idx="10">
                  <c:v>5.0550518134715032</c:v>
                </c:pt>
                <c:pt idx="11">
                  <c:v>5.8741007194244608</c:v>
                </c:pt>
                <c:pt idx="12">
                  <c:v>4.5</c:v>
                </c:pt>
                <c:pt idx="13">
                  <c:v>4.614604462474647</c:v>
                </c:pt>
                <c:pt idx="14">
                  <c:v>5.1215469613259677</c:v>
                </c:pt>
                <c:pt idx="15">
                  <c:v>6.0754716981132084</c:v>
                </c:pt>
                <c:pt idx="16">
                  <c:v>5.6588541666666679</c:v>
                </c:pt>
                <c:pt idx="17">
                  <c:v>6.2668621700879763</c:v>
                </c:pt>
                <c:pt idx="18">
                  <c:v>6.7085201793721998</c:v>
                </c:pt>
                <c:pt idx="19">
                  <c:v>6.2384105960264877</c:v>
                </c:pt>
                <c:pt idx="20">
                  <c:v>4.3290322580645153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8-4385-8F2F-399672EA3C1B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Slakteri!$X$10:$X$34</c15:sqref>
                  </c15:fullRef>
                </c:ext>
              </c:extLst>
              <c:f>(Slakteri!$X$10:$X$26,Slakteri!$X$29:$X$33)</c:f>
              <c:numCache>
                <c:formatCode>0.00</c:formatCode>
                <c:ptCount val="22"/>
                <c:pt idx="0">
                  <c:v>0</c:v>
                </c:pt>
                <c:pt idx="1">
                  <c:v>6.2149532710280404</c:v>
                </c:pt>
                <c:pt idx="2">
                  <c:v>5.0541376643464808</c:v>
                </c:pt>
                <c:pt idx="3">
                  <c:v>5.4876543209876552</c:v>
                </c:pt>
                <c:pt idx="4">
                  <c:v>5.4290909090909079</c:v>
                </c:pt>
                <c:pt idx="5">
                  <c:v>4.7258064516129021</c:v>
                </c:pt>
                <c:pt idx="6">
                  <c:v>4.9194139194139188</c:v>
                </c:pt>
                <c:pt idx="7">
                  <c:v>5.1437908496732039</c:v>
                </c:pt>
                <c:pt idx="8">
                  <c:v>8</c:v>
                </c:pt>
                <c:pt idx="9">
                  <c:v>5.6666666666666679</c:v>
                </c:pt>
                <c:pt idx="10">
                  <c:v>5.3979848866498736</c:v>
                </c:pt>
                <c:pt idx="11">
                  <c:v>4.9953917050691237</c:v>
                </c:pt>
                <c:pt idx="12">
                  <c:v>0</c:v>
                </c:pt>
                <c:pt idx="13">
                  <c:v>5.1736745886654489</c:v>
                </c:pt>
                <c:pt idx="14">
                  <c:v>5.4135802469135808</c:v>
                </c:pt>
                <c:pt idx="15">
                  <c:v>5.4464285714285694</c:v>
                </c:pt>
                <c:pt idx="16">
                  <c:v>5.5886524822695005</c:v>
                </c:pt>
                <c:pt idx="17">
                  <c:v>5.667441860465118</c:v>
                </c:pt>
                <c:pt idx="18">
                  <c:v>5.7009803921568611</c:v>
                </c:pt>
                <c:pt idx="19">
                  <c:v>5.916666666666667</c:v>
                </c:pt>
                <c:pt idx="20">
                  <c:v>5.0552325581395321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8-4385-8F2F-399672EA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42018753412999"/>
          <c:y val="0.107217199544838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Voksen geit,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86528773655678E-2"/>
          <c:y val="0.15125526026462449"/>
          <c:w val="0.90758199744829327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Slakteri!$I$36:$I$60</c15:sqref>
                  </c15:fullRef>
                </c:ext>
              </c:extLst>
              <c:f>(Slakteri!$I$36:$I$52,Slakteri!$I$55:$I$59)</c:f>
              <c:numCache>
                <c:formatCode>0.0</c:formatCode>
                <c:ptCount val="22"/>
                <c:pt idx="0">
                  <c:v>2.229414644440205</c:v>
                </c:pt>
                <c:pt idx="1">
                  <c:v>2.2329760096869142</c:v>
                </c:pt>
                <c:pt idx="2">
                  <c:v>13.677290343225252</c:v>
                </c:pt>
                <c:pt idx="3">
                  <c:v>1.3472060026545469</c:v>
                </c:pt>
                <c:pt idx="4">
                  <c:v>3.7753129350380408</c:v>
                </c:pt>
                <c:pt idx="5">
                  <c:v>0.77201893795835985</c:v>
                </c:pt>
                <c:pt idx="6">
                  <c:v>17.150950326396451</c:v>
                </c:pt>
                <c:pt idx="7">
                  <c:v>9.4011537760305188</c:v>
                </c:pt>
                <c:pt idx="8">
                  <c:v>3.1064141251187318</c:v>
                </c:pt>
                <c:pt idx="9">
                  <c:v>0.71673804457659918</c:v>
                </c:pt>
                <c:pt idx="10">
                  <c:v>17.809802897037738</c:v>
                </c:pt>
                <c:pt idx="11">
                  <c:v>2.823471629473437</c:v>
                </c:pt>
                <c:pt idx="12">
                  <c:v>1.7487898002499343E-2</c:v>
                </c:pt>
                <c:pt idx="13">
                  <c:v>5.6590625317267236</c:v>
                </c:pt>
                <c:pt idx="14">
                  <c:v>1.995746560491916</c:v>
                </c:pt>
                <c:pt idx="15">
                  <c:v>1.7055218702376704</c:v>
                </c:pt>
                <c:pt idx="16">
                  <c:v>4.2079922351606696</c:v>
                </c:pt>
                <c:pt idx="17">
                  <c:v>3.742888564881433</c:v>
                </c:pt>
                <c:pt idx="18">
                  <c:v>2.3838822176780874</c:v>
                </c:pt>
                <c:pt idx="19">
                  <c:v>1.8922011948114636</c:v>
                </c:pt>
                <c:pt idx="20">
                  <c:v>3.2422775515454454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7-40BC-9504-9C9620F317FA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Slakteri!$D$10:$D$34</c15:sqref>
                  </c15:fullRef>
                </c:ext>
              </c:extLst>
              <c:f>(Slakteri!$D$10:$D$26,Slakteri!$D$29:$D$33)</c:f>
              <c:strCache>
                <c:ptCount val="22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Slakteri!$I$10:$I$34</c15:sqref>
                  </c15:fullRef>
                </c:ext>
              </c:extLst>
              <c:f>(Slakteri!$I$10:$I$26,Slakteri!$I$29:$I$33)</c:f>
              <c:numCache>
                <c:formatCode>0.0</c:formatCode>
                <c:ptCount val="22"/>
                <c:pt idx="0">
                  <c:v>0</c:v>
                </c:pt>
                <c:pt idx="1">
                  <c:v>1.1780974081753417</c:v>
                </c:pt>
                <c:pt idx="2">
                  <c:v>13.835274637255431</c:v>
                </c:pt>
                <c:pt idx="3">
                  <c:v>1.4207733508242395</c:v>
                </c:pt>
                <c:pt idx="4">
                  <c:v>3.1939034663699073</c:v>
                </c:pt>
                <c:pt idx="5">
                  <c:v>1.0257773246168949</c:v>
                </c:pt>
                <c:pt idx="6">
                  <c:v>20.714339744247312</c:v>
                </c:pt>
                <c:pt idx="7">
                  <c:v>11.465816575533644</c:v>
                </c:pt>
                <c:pt idx="8">
                  <c:v>2.1138297310151679E-2</c:v>
                </c:pt>
                <c:pt idx="9">
                  <c:v>0.18128162325544295</c:v>
                </c:pt>
                <c:pt idx="10">
                  <c:v>18.521189588766859</c:v>
                </c:pt>
                <c:pt idx="11">
                  <c:v>1.9550334534278764</c:v>
                </c:pt>
                <c:pt idx="12">
                  <c:v>0</c:v>
                </c:pt>
                <c:pt idx="13">
                  <c:v>6.0560703698062248</c:v>
                </c:pt>
                <c:pt idx="14">
                  <c:v>1.7495049597284349</c:v>
                </c:pt>
                <c:pt idx="15">
                  <c:v>1.7354645710738987</c:v>
                </c:pt>
                <c:pt idx="16">
                  <c:v>3.1546318257789845</c:v>
                </c:pt>
                <c:pt idx="17">
                  <c:v>4.388372693050167</c:v>
                </c:pt>
                <c:pt idx="18">
                  <c:v>2.2587928581568457</c:v>
                </c:pt>
                <c:pt idx="19">
                  <c:v>3.3618700347020374</c:v>
                </c:pt>
                <c:pt idx="20">
                  <c:v>3.765673684788613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7-40BC-9504-9C9620F31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Klasse!$F$28:$F$38</c:f>
              <c:numCache>
                <c:formatCode>General</c:formatCode>
                <c:ptCount val="11"/>
                <c:pt idx="0">
                  <c:v>79</c:v>
                </c:pt>
                <c:pt idx="1">
                  <c:v>437</c:v>
                </c:pt>
                <c:pt idx="2">
                  <c:v>795</c:v>
                </c:pt>
                <c:pt idx="3">
                  <c:v>1232</c:v>
                </c:pt>
                <c:pt idx="4">
                  <c:v>2596</c:v>
                </c:pt>
                <c:pt idx="5">
                  <c:v>2596</c:v>
                </c:pt>
                <c:pt idx="6">
                  <c:v>2</c:v>
                </c:pt>
                <c:pt idx="7">
                  <c:v>1274</c:v>
                </c:pt>
                <c:pt idx="8">
                  <c:v>0</c:v>
                </c:pt>
                <c:pt idx="9">
                  <c:v>0</c:v>
                </c:pt>
                <c:pt idx="1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6-4CD7-9AD8-6272F4C0BE0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8.703195671823958E-3"/>
                  <c:y val="-9.362551922026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1B-4431-BB5D-C0EF6B7E05D3}"/>
                </c:ext>
              </c:extLst>
            </c:dLbl>
            <c:dLbl>
              <c:idx val="5"/>
              <c:layout>
                <c:manualLayout>
                  <c:x val="4.8351087065687552E-3"/>
                  <c:y val="-0.12067289143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25-4376-84FE-5FF755E1F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Klasse!$D$10:$D$20</c:f>
              <c:strCache>
                <c:ptCount val="11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</c:strCache>
            </c:strRef>
          </c:cat>
          <c:val>
            <c:numRef>
              <c:f>Klasse!$F$10:$F$20</c:f>
              <c:numCache>
                <c:formatCode>General</c:formatCode>
                <c:ptCount val="11"/>
                <c:pt idx="0">
                  <c:v>91</c:v>
                </c:pt>
                <c:pt idx="1">
                  <c:v>418</c:v>
                </c:pt>
                <c:pt idx="2">
                  <c:v>695</c:v>
                </c:pt>
                <c:pt idx="3">
                  <c:v>1476</c:v>
                </c:pt>
                <c:pt idx="4">
                  <c:v>2458</c:v>
                </c:pt>
                <c:pt idx="5">
                  <c:v>2230</c:v>
                </c:pt>
                <c:pt idx="6">
                  <c:v>847</c:v>
                </c:pt>
                <c:pt idx="7">
                  <c:v>771</c:v>
                </c:pt>
                <c:pt idx="8">
                  <c:v>110</c:v>
                </c:pt>
                <c:pt idx="9">
                  <c:v>26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6-4CD7-9AD8-6272F4C0B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22287787649949"/>
          <c:y val="0.20602201305514894"/>
          <c:w val="8.8139386970653627E-2"/>
          <c:h val="0.11993224231889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LENGDE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Lengde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9.2882488074656627E-3"/>
                  <c:y val="4.5488884033557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2-4E66-808F-6F4BC1C5044C}"/>
                </c:ext>
              </c:extLst>
            </c:dLbl>
            <c:dLbl>
              <c:idx val="1"/>
              <c:layout>
                <c:manualLayout>
                  <c:x val="-5.6658317725540509E-2"/>
                  <c:y val="0.12459998670061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2-4E66-808F-6F4BC1C5044C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2-4E66-808F-6F4BC1C5044C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2-4E66-808F-6F4BC1C5044C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2-4E66-808F-6F4BC1C5044C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2-4E66-808F-6F4BC1C5044C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2-4E66-808F-6F4BC1C5044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År!$N$34:$N$36</c:f>
              <c:numCache>
                <c:formatCode>0.0</c:formatCode>
                <c:ptCount val="3"/>
                <c:pt idx="0">
                  <c:v>108.44492557510156</c:v>
                </c:pt>
                <c:pt idx="1">
                  <c:v>108.80833228127784</c:v>
                </c:pt>
                <c:pt idx="2">
                  <c:v>102.51265822784811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52-4E66-808F-6F4BC1C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729103908517"/>
          <c:y val="0.34081545793570789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Klasse!$W$28:$W$30</c:f>
              <c:numCache>
                <c:formatCode>0.00</c:formatCode>
                <c:ptCount val="3"/>
                <c:pt idx="0">
                  <c:v>2.4303797468354436</c:v>
                </c:pt>
                <c:pt idx="1">
                  <c:v>3.0640732265446222</c:v>
                </c:pt>
                <c:pt idx="2">
                  <c:v>3.8905660377358497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8-475D-8795-819ACD0361EA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Klasse!$W$10:$W$12</c:f>
              <c:numCache>
                <c:formatCode>0.00</c:formatCode>
                <c:ptCount val="3"/>
                <c:pt idx="0">
                  <c:v>2.5714285714285721</c:v>
                </c:pt>
                <c:pt idx="1">
                  <c:v>2.8995215311004792</c:v>
                </c:pt>
                <c:pt idx="2">
                  <c:v>3.5683453237410072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8-475D-8795-819ACD036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97417713436479"/>
          <c:y val="0.18037192094926902"/>
          <c:w val="0.82357004705978432"/>
          <c:h val="0.7051014589760362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Klasse!$K$28:$K$30</c:f>
              <c:numCache>
                <c:formatCode>0.0</c:formatCode>
                <c:ptCount val="3"/>
                <c:pt idx="0">
                  <c:v>15.477215189873425</c:v>
                </c:pt>
                <c:pt idx="1">
                  <c:v>16.147139588100671</c:v>
                </c:pt>
                <c:pt idx="2">
                  <c:v>16.747547169811341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A-4464-95C7-58D4438289BF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Klasse!$K$10:$K$12</c:f>
              <c:numCache>
                <c:formatCode>0.0</c:formatCode>
                <c:ptCount val="3"/>
                <c:pt idx="0">
                  <c:v>12.441758241758242</c:v>
                </c:pt>
                <c:pt idx="1">
                  <c:v>15.024401913875604</c:v>
                </c:pt>
                <c:pt idx="2">
                  <c:v>16.213956834532361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A-4464-95C7-58D4438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4602495523304"/>
          <c:y val="0.60797958790506579"/>
          <c:w val="0.18787053547674173"/>
          <c:h val="0.1201340581439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Voksen geit, 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03894235798723"/>
          <c:y val="0.17914311360339846"/>
          <c:w val="0.80550495606234962"/>
          <c:h val="0.70633021018962916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Klasse!$K$31:$K$33</c:f>
              <c:numCache>
                <c:formatCode>0.0</c:formatCode>
                <c:ptCount val="3"/>
                <c:pt idx="0">
                  <c:v>18.286607142857111</c:v>
                </c:pt>
                <c:pt idx="1">
                  <c:v>20.014599383667168</c:v>
                </c:pt>
                <c:pt idx="2">
                  <c:v>22.293528505392953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4-4260-8940-EF53545927B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Klasse!$K$13:$K$15</c:f>
              <c:numCache>
                <c:formatCode>0.0</c:formatCode>
                <c:ptCount val="3"/>
                <c:pt idx="0">
                  <c:v>17.244647696476964</c:v>
                </c:pt>
                <c:pt idx="1">
                  <c:v>19.788608624898274</c:v>
                </c:pt>
                <c:pt idx="2">
                  <c:v>22.513363228699529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4-4260-8940-EF5354592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72480170372391"/>
          <c:y val="0.29135911487507649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Klasse!$K$77:$K$91</c:f>
              <c:numCache>
                <c:formatCode>0.0</c:formatCode>
                <c:ptCount val="15"/>
                <c:pt idx="0">
                  <c:v>15.521880341880347</c:v>
                </c:pt>
                <c:pt idx="1">
                  <c:v>17.089968404423377</c:v>
                </c:pt>
                <c:pt idx="2">
                  <c:v>18.180093896713608</c:v>
                </c:pt>
                <c:pt idx="3">
                  <c:v>19.332850940665679</c:v>
                </c:pt>
                <c:pt idx="4">
                  <c:v>21.128455098934545</c:v>
                </c:pt>
                <c:pt idx="5">
                  <c:v>23.832777777777778</c:v>
                </c:pt>
                <c:pt idx="6">
                  <c:v>0</c:v>
                </c:pt>
                <c:pt idx="7">
                  <c:v>26.378636815920405</c:v>
                </c:pt>
                <c:pt idx="8">
                  <c:v>0</c:v>
                </c:pt>
                <c:pt idx="9">
                  <c:v>0</c:v>
                </c:pt>
                <c:pt idx="10">
                  <c:v>24.101264367816075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73A-9BF3-9D18B3591BC9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Klasse!$K$62:$K$76</c:f>
              <c:numCache>
                <c:formatCode>0.0</c:formatCode>
                <c:ptCount val="15"/>
                <c:pt idx="0">
                  <c:v>15.7035593220339</c:v>
                </c:pt>
                <c:pt idx="1">
                  <c:v>16.941209016393447</c:v>
                </c:pt>
                <c:pt idx="2">
                  <c:v>18.182489959839355</c:v>
                </c:pt>
                <c:pt idx="3">
                  <c:v>19.193053435114475</c:v>
                </c:pt>
                <c:pt idx="4">
                  <c:v>20.813885010266905</c:v>
                </c:pt>
                <c:pt idx="5">
                  <c:v>23.504162826420927</c:v>
                </c:pt>
                <c:pt idx="6">
                  <c:v>0</c:v>
                </c:pt>
                <c:pt idx="7">
                  <c:v>26.954391575663038</c:v>
                </c:pt>
                <c:pt idx="8">
                  <c:v>0</c:v>
                </c:pt>
                <c:pt idx="9">
                  <c:v>0</c:v>
                </c:pt>
                <c:pt idx="10">
                  <c:v>24.752195121951221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B-473A-9BF3-9D18B3591BC9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Klasse!$K$46:$K$60</c:f>
              <c:numCache>
                <c:formatCode>0.0</c:formatCode>
                <c:ptCount val="15"/>
                <c:pt idx="0">
                  <c:v>15.13626086956522</c:v>
                </c:pt>
                <c:pt idx="1">
                  <c:v>16.780610021786483</c:v>
                </c:pt>
                <c:pt idx="2">
                  <c:v>17.90196870925687</c:v>
                </c:pt>
                <c:pt idx="3">
                  <c:v>19.006887298747746</c:v>
                </c:pt>
                <c:pt idx="4">
                  <c:v>20.357617866004944</c:v>
                </c:pt>
                <c:pt idx="5">
                  <c:v>23.061104994101441</c:v>
                </c:pt>
                <c:pt idx="6">
                  <c:v>0</c:v>
                </c:pt>
                <c:pt idx="7">
                  <c:v>26.270800000000005</c:v>
                </c:pt>
                <c:pt idx="8">
                  <c:v>0</c:v>
                </c:pt>
                <c:pt idx="9">
                  <c:v>0</c:v>
                </c:pt>
                <c:pt idx="10">
                  <c:v>29.930000000000007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B-473A-9BF3-9D18B3591BC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Klasse!$K$28:$K$44</c:f>
              <c:numCache>
                <c:formatCode>0.0</c:formatCode>
                <c:ptCount val="17"/>
                <c:pt idx="0">
                  <c:v>15.477215189873425</c:v>
                </c:pt>
                <c:pt idx="1">
                  <c:v>16.147139588100671</c:v>
                </c:pt>
                <c:pt idx="2">
                  <c:v>16.747547169811341</c:v>
                </c:pt>
                <c:pt idx="3">
                  <c:v>18.286607142857111</c:v>
                </c:pt>
                <c:pt idx="4">
                  <c:v>20.014599383667168</c:v>
                </c:pt>
                <c:pt idx="5">
                  <c:v>22.293528505392953</c:v>
                </c:pt>
                <c:pt idx="6">
                  <c:v>20.6</c:v>
                </c:pt>
                <c:pt idx="7">
                  <c:v>25.350156985871234</c:v>
                </c:pt>
                <c:pt idx="8">
                  <c:v>0</c:v>
                </c:pt>
                <c:pt idx="9">
                  <c:v>0</c:v>
                </c:pt>
                <c:pt idx="10">
                  <c:v>26.644927536231879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B-473A-9BF3-9D18B3591BC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597766797841042E-3"/>
                  <c:y val="-0.1092785988960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6-4339-BF2E-BF107EA6AE83}"/>
                </c:ext>
              </c:extLst>
            </c:dLbl>
            <c:dLbl>
              <c:idx val="1"/>
              <c:layout>
                <c:manualLayout>
                  <c:x val="-1.0119553359568228E-2"/>
                  <c:y val="-5.773208998283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6-4339-BF2E-BF107EA6AE83}"/>
                </c:ext>
              </c:extLst>
            </c:dLbl>
            <c:dLbl>
              <c:idx val="2"/>
              <c:layout>
                <c:manualLayout>
                  <c:x val="-1.113150869552503E-2"/>
                  <c:y val="-7.628883319160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6-4339-BF2E-BF107EA6AE83}"/>
                </c:ext>
              </c:extLst>
            </c:dLbl>
            <c:dLbl>
              <c:idx val="3"/>
              <c:layout>
                <c:manualLayout>
                  <c:x val="-6.0717320157409257E-3"/>
                  <c:y val="-7.628883319160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6-4339-BF2E-BF107EA6AE83}"/>
                </c:ext>
              </c:extLst>
            </c:dLbl>
            <c:dLbl>
              <c:idx val="4"/>
              <c:layout>
                <c:manualLayout>
                  <c:x val="-1.0119553359568247E-2"/>
                  <c:y val="-5.1546508913243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16-4339-BF2E-BF107EA6AE83}"/>
                </c:ext>
              </c:extLst>
            </c:dLbl>
            <c:dLbl>
              <c:idx val="5"/>
              <c:layout>
                <c:manualLayout>
                  <c:x val="-1.2143464031481851E-2"/>
                  <c:y val="-5.773208998283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16-4339-BF2E-BF107EA6AE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Klasse!$K$10:$K$26</c:f>
              <c:numCache>
                <c:formatCode>0.0</c:formatCode>
                <c:ptCount val="17"/>
                <c:pt idx="0">
                  <c:v>12.441758241758242</c:v>
                </c:pt>
                <c:pt idx="1">
                  <c:v>15.024401913875604</c:v>
                </c:pt>
                <c:pt idx="2">
                  <c:v>16.213956834532361</c:v>
                </c:pt>
                <c:pt idx="3">
                  <c:v>17.244647696476964</c:v>
                </c:pt>
                <c:pt idx="4">
                  <c:v>19.788608624898274</c:v>
                </c:pt>
                <c:pt idx="5">
                  <c:v>22.513363228699529</c:v>
                </c:pt>
                <c:pt idx="6">
                  <c:v>25.922550177095658</c:v>
                </c:pt>
                <c:pt idx="7">
                  <c:v>28.436316472114175</c:v>
                </c:pt>
                <c:pt idx="8">
                  <c:v>32.374545454545462</c:v>
                </c:pt>
                <c:pt idx="9">
                  <c:v>36.069230769230778</c:v>
                </c:pt>
                <c:pt idx="10">
                  <c:v>31.987500000000008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26.913461538461529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B-473A-9BF3-9D18B359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Klasse!$B$77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Klasse!$W$77:$W$91</c:f>
              <c:numCache>
                <c:formatCode>0.00</c:formatCode>
                <c:ptCount val="15"/>
                <c:pt idx="0">
                  <c:v>2.5897435897435899</c:v>
                </c:pt>
                <c:pt idx="1">
                  <c:v>3.3175355450236959</c:v>
                </c:pt>
                <c:pt idx="2">
                  <c:v>4.1443661971830998</c:v>
                </c:pt>
                <c:pt idx="3">
                  <c:v>4.8263386396526764</c:v>
                </c:pt>
                <c:pt idx="4">
                  <c:v>5.5730593607305918</c:v>
                </c:pt>
                <c:pt idx="5">
                  <c:v>6.5643738977072283</c:v>
                </c:pt>
                <c:pt idx="6">
                  <c:v>0</c:v>
                </c:pt>
                <c:pt idx="7">
                  <c:v>7.5522388059701484</c:v>
                </c:pt>
                <c:pt idx="8">
                  <c:v>0</c:v>
                </c:pt>
                <c:pt idx="9">
                  <c:v>0</c:v>
                </c:pt>
                <c:pt idx="10">
                  <c:v>6.8620689655172402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310-9692-F2872775DC0B}"/>
            </c:ext>
          </c:extLst>
        </c:ser>
        <c:ser>
          <c:idx val="5"/>
          <c:order val="1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Klasse!$W$62:$W$76</c:f>
              <c:numCache>
                <c:formatCode>0.00</c:formatCode>
                <c:ptCount val="15"/>
                <c:pt idx="0">
                  <c:v>2.3728813559322033</c:v>
                </c:pt>
                <c:pt idx="1">
                  <c:v>2.9282786885245899</c:v>
                </c:pt>
                <c:pt idx="2">
                  <c:v>4.0321285140562244</c:v>
                </c:pt>
                <c:pt idx="3">
                  <c:v>4.6335877862595432</c:v>
                </c:pt>
                <c:pt idx="4">
                  <c:v>5.3683778234086255</c:v>
                </c:pt>
                <c:pt idx="5">
                  <c:v>6.3594470046082963</c:v>
                </c:pt>
                <c:pt idx="6">
                  <c:v>0</c:v>
                </c:pt>
                <c:pt idx="7">
                  <c:v>7.5460218408736353</c:v>
                </c:pt>
                <c:pt idx="8">
                  <c:v>0</c:v>
                </c:pt>
                <c:pt idx="9">
                  <c:v>0</c:v>
                </c:pt>
                <c:pt idx="10">
                  <c:v>6.2439024390243905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C-4310-9692-F2872775DC0B}"/>
            </c:ext>
          </c:extLst>
        </c:ser>
        <c:ser>
          <c:idx val="1"/>
          <c:order val="2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Klasse!$W$46:$W$60</c:f>
              <c:numCache>
                <c:formatCode>0.00</c:formatCode>
                <c:ptCount val="15"/>
                <c:pt idx="0">
                  <c:v>2.6260869565217391</c:v>
                </c:pt>
                <c:pt idx="1">
                  <c:v>3.2113289760348578</c:v>
                </c:pt>
                <c:pt idx="2">
                  <c:v>3.971316818774445</c:v>
                </c:pt>
                <c:pt idx="3">
                  <c:v>4.6985688729874786</c:v>
                </c:pt>
                <c:pt idx="4">
                  <c:v>5.3213399503722076</c:v>
                </c:pt>
                <c:pt idx="5">
                  <c:v>6.2890287062524557</c:v>
                </c:pt>
                <c:pt idx="6">
                  <c:v>0</c:v>
                </c:pt>
                <c:pt idx="7">
                  <c:v>7.5478260869565217</c:v>
                </c:pt>
                <c:pt idx="8">
                  <c:v>0</c:v>
                </c:pt>
                <c:pt idx="9">
                  <c:v>0</c:v>
                </c:pt>
                <c:pt idx="10">
                  <c:v>8.0600000000000023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C-4310-9692-F2872775DC0B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Klasse!$W$28:$W$44</c:f>
              <c:numCache>
                <c:formatCode>0.00</c:formatCode>
                <c:ptCount val="17"/>
                <c:pt idx="0">
                  <c:v>2.4303797468354436</c:v>
                </c:pt>
                <c:pt idx="1">
                  <c:v>3.0640732265446222</c:v>
                </c:pt>
                <c:pt idx="2">
                  <c:v>3.8905660377358497</c:v>
                </c:pt>
                <c:pt idx="3">
                  <c:v>4.542207792207793</c:v>
                </c:pt>
                <c:pt idx="4">
                  <c:v>5.3443759630200312</c:v>
                </c:pt>
                <c:pt idx="5">
                  <c:v>6.4295069337442197</c:v>
                </c:pt>
                <c:pt idx="6">
                  <c:v>10.5</c:v>
                </c:pt>
                <c:pt idx="7">
                  <c:v>7.448979591836733</c:v>
                </c:pt>
                <c:pt idx="8">
                  <c:v>0</c:v>
                </c:pt>
                <c:pt idx="9">
                  <c:v>0</c:v>
                </c:pt>
                <c:pt idx="10">
                  <c:v>7.5217391304347823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C-4310-9692-F2872775DC0B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Klasse!$W$10:$W$26</c:f>
              <c:numCache>
                <c:formatCode>0.00</c:formatCode>
                <c:ptCount val="17"/>
                <c:pt idx="0">
                  <c:v>2.5714285714285721</c:v>
                </c:pt>
                <c:pt idx="1">
                  <c:v>2.8995215311004792</c:v>
                </c:pt>
                <c:pt idx="2">
                  <c:v>3.5683453237410072</c:v>
                </c:pt>
                <c:pt idx="3">
                  <c:v>4.5345528455284541</c:v>
                </c:pt>
                <c:pt idx="4">
                  <c:v>5.2148087876322204</c:v>
                </c:pt>
                <c:pt idx="5">
                  <c:v>6.2721973094170389</c:v>
                </c:pt>
                <c:pt idx="6">
                  <c:v>7.1334120425029521</c:v>
                </c:pt>
                <c:pt idx="7">
                  <c:v>8.0181582360570687</c:v>
                </c:pt>
                <c:pt idx="8">
                  <c:v>9.1</c:v>
                </c:pt>
                <c:pt idx="9">
                  <c:v>10.807692307692301</c:v>
                </c:pt>
                <c:pt idx="10">
                  <c:v>9.75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C-4310-9692-F2872775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8.2338538691873932E-3"/>
              <c:y val="0.244204232283464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26281127672667"/>
          <c:y val="0.22122883858267717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9183846652166"/>
          <c:y val="0.1825734220633157"/>
          <c:w val="0.84355201086275844"/>
          <c:h val="0.70289987744266647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Klasse!$W$31:$W$33</c:f>
              <c:numCache>
                <c:formatCode>0.00</c:formatCode>
                <c:ptCount val="3"/>
                <c:pt idx="0">
                  <c:v>4.542207792207793</c:v>
                </c:pt>
                <c:pt idx="1">
                  <c:v>5.3443759630200312</c:v>
                </c:pt>
                <c:pt idx="2">
                  <c:v>6.4295069337442197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A-4652-A59A-B1514ED8702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Klasse!$W$13:$W$15</c:f>
              <c:numCache>
                <c:formatCode>0.00</c:formatCode>
                <c:ptCount val="3"/>
                <c:pt idx="0">
                  <c:v>4.5345528455284541</c:v>
                </c:pt>
                <c:pt idx="1">
                  <c:v>5.2148087876322204</c:v>
                </c:pt>
                <c:pt idx="2">
                  <c:v>6.2721973094170389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A-4652-A59A-B1514ED8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43380213877774"/>
          <c:y val="0.59634654033246426"/>
          <c:w val="0.14808498308376561"/>
          <c:h val="0.150672919939487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Klasse!$F$46:$F$60</c:f>
              <c:numCache>
                <c:formatCode>General</c:formatCode>
                <c:ptCount val="15"/>
                <c:pt idx="0">
                  <c:v>115</c:v>
                </c:pt>
                <c:pt idx="1">
                  <c:v>459</c:v>
                </c:pt>
                <c:pt idx="2">
                  <c:v>767</c:v>
                </c:pt>
                <c:pt idx="3">
                  <c:v>1118</c:v>
                </c:pt>
                <c:pt idx="4">
                  <c:v>2418</c:v>
                </c:pt>
                <c:pt idx="5">
                  <c:v>2543</c:v>
                </c:pt>
                <c:pt idx="6">
                  <c:v>0</c:v>
                </c:pt>
                <c:pt idx="7">
                  <c:v>1150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4-4435-B189-B4A49F67BC1B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Klasse!$F$28:$F$44</c:f>
              <c:numCache>
                <c:formatCode>General</c:formatCode>
                <c:ptCount val="17"/>
                <c:pt idx="0">
                  <c:v>79</c:v>
                </c:pt>
                <c:pt idx="1">
                  <c:v>437</c:v>
                </c:pt>
                <c:pt idx="2">
                  <c:v>795</c:v>
                </c:pt>
                <c:pt idx="3">
                  <c:v>1232</c:v>
                </c:pt>
                <c:pt idx="4">
                  <c:v>2596</c:v>
                </c:pt>
                <c:pt idx="5">
                  <c:v>2596</c:v>
                </c:pt>
                <c:pt idx="6">
                  <c:v>2</c:v>
                </c:pt>
                <c:pt idx="7">
                  <c:v>1274</c:v>
                </c:pt>
                <c:pt idx="8">
                  <c:v>0</c:v>
                </c:pt>
                <c:pt idx="9">
                  <c:v>0</c:v>
                </c:pt>
                <c:pt idx="10">
                  <c:v>69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4-4435-B189-B4A49F67BC1B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Klasse!$F$10:$F$26</c:f>
              <c:numCache>
                <c:formatCode>General</c:formatCode>
                <c:ptCount val="17"/>
                <c:pt idx="0">
                  <c:v>91</c:v>
                </c:pt>
                <c:pt idx="1">
                  <c:v>418</c:v>
                </c:pt>
                <c:pt idx="2">
                  <c:v>695</c:v>
                </c:pt>
                <c:pt idx="3">
                  <c:v>1476</c:v>
                </c:pt>
                <c:pt idx="4">
                  <c:v>2458</c:v>
                </c:pt>
                <c:pt idx="5">
                  <c:v>2230</c:v>
                </c:pt>
                <c:pt idx="6">
                  <c:v>847</c:v>
                </c:pt>
                <c:pt idx="7">
                  <c:v>771</c:v>
                </c:pt>
                <c:pt idx="8">
                  <c:v>110</c:v>
                </c:pt>
                <c:pt idx="9">
                  <c:v>26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4-4435-B189-B4A49F67B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Voksen geit, antall%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54152932986285E-2"/>
          <c:y val="0.17150292698742101"/>
          <c:w val="0.88331584468493696"/>
          <c:h val="0.715064065882200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Klasse!$G$46:$G$60</c:f>
              <c:numCache>
                <c:formatCode>0.0</c:formatCode>
                <c:ptCount val="15"/>
                <c:pt idx="0">
                  <c:v>1.334106728538283</c:v>
                </c:pt>
                <c:pt idx="1">
                  <c:v>5.324825986078884</c:v>
                </c:pt>
                <c:pt idx="2">
                  <c:v>8.8979118329466313</c:v>
                </c:pt>
                <c:pt idx="3">
                  <c:v>12.96983758700696</c:v>
                </c:pt>
                <c:pt idx="4">
                  <c:v>28.051044083526683</c:v>
                </c:pt>
                <c:pt idx="5">
                  <c:v>29.501160092807424</c:v>
                </c:pt>
                <c:pt idx="6">
                  <c:v>0</c:v>
                </c:pt>
                <c:pt idx="7">
                  <c:v>13.341067285382829</c:v>
                </c:pt>
                <c:pt idx="8">
                  <c:v>0</c:v>
                </c:pt>
                <c:pt idx="9">
                  <c:v>0</c:v>
                </c:pt>
                <c:pt idx="10">
                  <c:v>0.58004640371229699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DE-4871-ADC8-A35E1783D6FF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Klasse!$G$28:$G$44</c:f>
              <c:numCache>
                <c:formatCode>0.0</c:formatCode>
                <c:ptCount val="17"/>
                <c:pt idx="0">
                  <c:v>0.87004405286343611</c:v>
                </c:pt>
                <c:pt idx="1">
                  <c:v>4.8127753303964758</c:v>
                </c:pt>
                <c:pt idx="2">
                  <c:v>8.7555066079295134</c:v>
                </c:pt>
                <c:pt idx="3">
                  <c:v>13.568281938325988</c:v>
                </c:pt>
                <c:pt idx="4">
                  <c:v>28.590308370044045</c:v>
                </c:pt>
                <c:pt idx="5">
                  <c:v>28.590308370044045</c:v>
                </c:pt>
                <c:pt idx="6">
                  <c:v>2.2026431718061679E-2</c:v>
                </c:pt>
                <c:pt idx="7">
                  <c:v>14.030837004405283</c:v>
                </c:pt>
                <c:pt idx="8">
                  <c:v>0</c:v>
                </c:pt>
                <c:pt idx="9">
                  <c:v>0</c:v>
                </c:pt>
                <c:pt idx="10">
                  <c:v>0.75991189427312755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DE-4871-ADC8-A35E1783D6FF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Klasse!$G$10:$G$26</c:f>
              <c:numCache>
                <c:formatCode>0.0</c:formatCode>
                <c:ptCount val="17"/>
                <c:pt idx="0">
                  <c:v>0.9910694837725984</c:v>
                </c:pt>
                <c:pt idx="1">
                  <c:v>4.5523851012851244</c:v>
                </c:pt>
                <c:pt idx="2">
                  <c:v>7.5691570463951212</c:v>
                </c:pt>
                <c:pt idx="3">
                  <c:v>16.074929209322587</c:v>
                </c:pt>
                <c:pt idx="4">
                  <c:v>26.769766935308208</c:v>
                </c:pt>
                <c:pt idx="5">
                  <c:v>24.286647789152681</c:v>
                </c:pt>
                <c:pt idx="6">
                  <c:v>9.2245698104987994</c:v>
                </c:pt>
                <c:pt idx="7">
                  <c:v>8.3968634284469612</c:v>
                </c:pt>
                <c:pt idx="8">
                  <c:v>1.1979960792855584</c:v>
                </c:pt>
                <c:pt idx="9">
                  <c:v>0.28316270964931389</c:v>
                </c:pt>
                <c:pt idx="10">
                  <c:v>8.7126987584404292E-2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0.56632541929862779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DE-4871-ADC8-A35E1783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707199294848"/>
          <c:y val="0.25595564185112124"/>
          <c:w val="5.5785047666176785E-2"/>
          <c:h val="0.15019861481203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</a:t>
            </a:r>
            <a:r>
              <a:rPr lang="nb-NO" sz="2800" baseline="0"/>
              <a:t> GEIT, m</a:t>
            </a:r>
            <a:r>
              <a:rPr lang="nb-NO" sz="2800"/>
              <a:t>iddel KROPPSLENGDE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7438455828355989"/>
          <c:w val="0.89130563832031029"/>
          <c:h val="0.7110889803619155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Klasse!$S$28:$S$44</c:f>
              <c:numCache>
                <c:formatCode>0.0</c:formatCode>
                <c:ptCount val="17"/>
                <c:pt idx="0">
                  <c:v>112.49130434782612</c:v>
                </c:pt>
                <c:pt idx="1">
                  <c:v>112.31739130434784</c:v>
                </c:pt>
                <c:pt idx="2">
                  <c:v>110.47289156626508</c:v>
                </c:pt>
                <c:pt idx="3">
                  <c:v>109.17317073170727</c:v>
                </c:pt>
                <c:pt idx="4">
                  <c:v>108.11908396946563</c:v>
                </c:pt>
                <c:pt idx="5">
                  <c:v>107.38323699421976</c:v>
                </c:pt>
                <c:pt idx="6">
                  <c:v>0</c:v>
                </c:pt>
                <c:pt idx="7">
                  <c:v>106.77499999999991</c:v>
                </c:pt>
                <c:pt idx="8">
                  <c:v>0</c:v>
                </c:pt>
                <c:pt idx="9">
                  <c:v>0</c:v>
                </c:pt>
                <c:pt idx="10">
                  <c:v>105.43846153846157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D-40A0-A9A7-4F5220D03BC6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0836873516977464E-3"/>
                  <c:y val="-0.23711394100092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D-4B82-9016-B6762E03454B}"/>
                </c:ext>
              </c:extLst>
            </c:dLbl>
            <c:dLbl>
              <c:idx val="1"/>
              <c:layout>
                <c:manualLayout>
                  <c:x val="-1.0119553359568209E-3"/>
                  <c:y val="-0.17319626994849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D-4B82-9016-B6762E03454B}"/>
                </c:ext>
              </c:extLst>
            </c:dLbl>
            <c:dLbl>
              <c:idx val="2"/>
              <c:layout>
                <c:manualLayout>
                  <c:x val="2.0239106719136418E-3"/>
                  <c:y val="-8.2474414261189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D-4B82-9016-B6762E0345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Klasse!$S$10:$S$26</c:f>
              <c:numCache>
                <c:formatCode>0.0</c:formatCode>
                <c:ptCount val="17"/>
                <c:pt idx="0">
                  <c:v>105.82888888888888</c:v>
                </c:pt>
                <c:pt idx="1">
                  <c:v>108.0688311688311</c:v>
                </c:pt>
                <c:pt idx="2">
                  <c:v>107.55404984423676</c:v>
                </c:pt>
                <c:pt idx="3">
                  <c:v>107.7808290155439</c:v>
                </c:pt>
                <c:pt idx="4">
                  <c:v>108.33592755751341</c:v>
                </c:pt>
                <c:pt idx="5">
                  <c:v>108.88564383561643</c:v>
                </c:pt>
                <c:pt idx="6">
                  <c:v>111.13283582089539</c:v>
                </c:pt>
                <c:pt idx="7">
                  <c:v>110.96528662420371</c:v>
                </c:pt>
                <c:pt idx="8">
                  <c:v>111.29523809523806</c:v>
                </c:pt>
                <c:pt idx="9">
                  <c:v>112.03599999999997</c:v>
                </c:pt>
                <c:pt idx="10">
                  <c:v>108.21250000000001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109.46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6D-40A0-A9A7-4F5220D0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3375428816069"/>
          <c:y val="0.28437277970883207"/>
          <c:w val="8.0757715090185034E-2"/>
          <c:h val="0.13351537338512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 K-FAKTOR innen KLASSE</a:t>
            </a:r>
          </a:p>
        </c:rich>
      </c:tx>
      <c:layout>
        <c:manualLayout>
          <c:xMode val="edge"/>
          <c:yMode val="edge"/>
          <c:x val="0.17348999320290617"/>
          <c:y val="5.5653215223097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38368071422687E-2"/>
          <c:y val="0.18069894828116836"/>
          <c:w val="0.89130563832031029"/>
          <c:h val="0.70477459036430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Klasse!$U$28:$U$38</c:f>
              <c:numCache>
                <c:formatCode>0.0</c:formatCode>
                <c:ptCount val="11"/>
                <c:pt idx="0">
                  <c:v>12.390623585739853</c:v>
                </c:pt>
                <c:pt idx="1">
                  <c:v>12.61121956771454</c:v>
                </c:pt>
                <c:pt idx="2">
                  <c:v>13.152541603242978</c:v>
                </c:pt>
                <c:pt idx="3">
                  <c:v>13.865377520969339</c:v>
                </c:pt>
                <c:pt idx="4">
                  <c:v>14.96594097543753</c:v>
                </c:pt>
                <c:pt idx="5">
                  <c:v>17.210463800557889</c:v>
                </c:pt>
                <c:pt idx="6">
                  <c:v>0</c:v>
                </c:pt>
                <c:pt idx="7">
                  <c:v>19.906921084634202</c:v>
                </c:pt>
                <c:pt idx="8">
                  <c:v>0</c:v>
                </c:pt>
                <c:pt idx="9">
                  <c:v>0</c:v>
                </c:pt>
                <c:pt idx="10">
                  <c:v>21.318077866354688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5-4AAA-BC29-66317B21F82B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552300174786967E-17"/>
                  <c:y val="-4.742278820018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B-4B14-B9B3-C86DC91EEC31}"/>
                </c:ext>
              </c:extLst>
            </c:dLbl>
            <c:dLbl>
              <c:idx val="1"/>
              <c:layout>
                <c:manualLayout>
                  <c:x val="1.0119553359568209E-3"/>
                  <c:y val="-2.2680463921827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B-4B14-B9B3-C86DC91EEC31}"/>
                </c:ext>
              </c:extLst>
            </c:dLbl>
            <c:dLbl>
              <c:idx val="5"/>
              <c:layout>
                <c:manualLayout>
                  <c:x val="-9.1075980236113886E-3"/>
                  <c:y val="-0.1113404592526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B-4B14-B9B3-C86DC91EEC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</c:v>
                </c:pt>
              </c:strCache>
            </c:strRef>
          </c:cat>
          <c:val>
            <c:numRef>
              <c:f>Klasse!$U$10:$U$20</c:f>
              <c:numCache>
                <c:formatCode>0.0</c:formatCode>
                <c:ptCount val="11"/>
                <c:pt idx="0">
                  <c:v>10.235868591553498</c:v>
                </c:pt>
                <c:pt idx="1">
                  <c:v>11.742989283050878</c:v>
                </c:pt>
                <c:pt idx="2">
                  <c:v>12.873369517363519</c:v>
                </c:pt>
                <c:pt idx="3">
                  <c:v>13.559503425665785</c:v>
                </c:pt>
                <c:pt idx="4">
                  <c:v>15.20405110006921</c:v>
                </c:pt>
                <c:pt idx="5">
                  <c:v>16.994707576394823</c:v>
                </c:pt>
                <c:pt idx="6">
                  <c:v>18.833128671669421</c:v>
                </c:pt>
                <c:pt idx="7">
                  <c:v>20.642900254675123</c:v>
                </c:pt>
                <c:pt idx="8">
                  <c:v>23.469826693791443</c:v>
                </c:pt>
                <c:pt idx="9">
                  <c:v>25.298671063475918</c:v>
                </c:pt>
                <c:pt idx="10">
                  <c:v>25.396424147743776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5-4AAA-BC29-66317B21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7.2219347932635011E-3"/>
              <c:y val="0.24841390312665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63764955126155"/>
          <c:y val="0.34416670481920075"/>
          <c:w val="7.4685969143649125E-2"/>
          <c:h val="9.22781543784659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VOKSEN GEIT, middel</a:t>
            </a:r>
            <a:r>
              <a:rPr lang="nb-NO" sz="2800" baseline="0"/>
              <a:t> </a:t>
            </a:r>
            <a:r>
              <a:rPr lang="nb-NO" sz="2800"/>
              <a:t>K-FAKTOR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8767375732279529"/>
          <c:y val="2.58667864530531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665104148123"/>
          <c:y val="0.17288031430390027"/>
          <c:w val="0.88294912037204953"/>
          <c:h val="0.72546444797712339"/>
        </c:manualLayout>
      </c:layout>
      <c:lineChart>
        <c:grouping val="standard"/>
        <c:varyColors val="0"/>
        <c:ser>
          <c:idx val="1"/>
          <c:order val="0"/>
          <c:tx>
            <c:v>K-faktor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6007096660903808E-2"/>
                  <c:y val="0.12064441277924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D-416D-A60D-8B48D729A053}"/>
                </c:ext>
              </c:extLst>
            </c:dLbl>
            <c:dLbl>
              <c:idx val="1"/>
              <c:layout>
                <c:manualLayout>
                  <c:x val="-5.6658317725540509E-2"/>
                  <c:y val="0.12459998670061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D-416D-A60D-8B48D729A053}"/>
                </c:ext>
              </c:extLst>
            </c:dLbl>
            <c:dLbl>
              <c:idx val="3"/>
              <c:layout>
                <c:manualLayout>
                  <c:x val="-2.5078271780157244E-2"/>
                  <c:y val="-6.526665970032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D-416D-A60D-8B48D729A053}"/>
                </c:ext>
              </c:extLst>
            </c:dLbl>
            <c:dLbl>
              <c:idx val="5"/>
              <c:layout>
                <c:manualLayout>
                  <c:x val="9.2882488074656462E-4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D-416D-A60D-8B48D729A053}"/>
                </c:ext>
              </c:extLst>
            </c:dLbl>
            <c:dLbl>
              <c:idx val="6"/>
              <c:layout>
                <c:manualLayout>
                  <c:x val="1.8576497614931292E-3"/>
                  <c:y val="-2.9666663500146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D-416D-A60D-8B48D729A053}"/>
                </c:ext>
              </c:extLst>
            </c:dLbl>
            <c:dLbl>
              <c:idx val="7"/>
              <c:layout>
                <c:manualLayout>
                  <c:x val="-1.207472344970534E-2"/>
                  <c:y val="4.7466661600233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D-416D-A60D-8B48D729A053}"/>
                </c:ext>
              </c:extLst>
            </c:dLbl>
            <c:dLbl>
              <c:idx val="8"/>
              <c:layout>
                <c:manualLayout>
                  <c:x val="-9.2882488074656454E-3"/>
                  <c:y val="5.339999430026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D-416D-A60D-8B48D729A0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År!$P$34:$P$36</c:f>
              <c:numCache>
                <c:formatCode>0.00</c:formatCode>
                <c:ptCount val="3"/>
                <c:pt idx="0">
                  <c:v>15.806611766951024</c:v>
                </c:pt>
                <c:pt idx="1">
                  <c:v>15.870143120825547</c:v>
                </c:pt>
                <c:pt idx="2">
                  <c:v>17.567486320616371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1D-416D-A60D-8B48D729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1"/>
        <c:noMultiLvlLbl val="0"/>
      </c:catAx>
      <c:valAx>
        <c:axId val="46280804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50138522894912"/>
          <c:y val="0.55639321270343667"/>
          <c:w val="0.13748020304933539"/>
          <c:h val="0.1099746953251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0.5503011613986929</c:v>
                </c:pt>
                <c:pt idx="3">
                  <c:v>0.7281705596488478</c:v>
                </c:pt>
                <c:pt idx="4">
                  <c:v>2.0470038793265783</c:v>
                </c:pt>
                <c:pt idx="5">
                  <c:v>0.98635516455870975</c:v>
                </c:pt>
                <c:pt idx="6">
                  <c:v>1.367607674408394</c:v>
                </c:pt>
                <c:pt idx="7">
                  <c:v>0.7469257943208778</c:v>
                </c:pt>
                <c:pt idx="8">
                  <c:v>0.57657690585623056</c:v>
                </c:pt>
                <c:pt idx="9">
                  <c:v>0.4323465586324885</c:v>
                </c:pt>
                <c:pt idx="10">
                  <c:v>0.48685627556344208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C-4CBD-9BE3-3CEE96DE0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'Klasse per mnd'!#REF!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mnd'!$L$13:$L$24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14.633333333333333</c:v>
                </c:pt>
                <c:pt idx="3">
                  <c:v>15.483333333333338</c:v>
                </c:pt>
                <c:pt idx="4">
                  <c:v>12.077777777777778</c:v>
                </c:pt>
                <c:pt idx="5">
                  <c:v>12.86</c:v>
                </c:pt>
                <c:pt idx="6">
                  <c:v>8.9</c:v>
                </c:pt>
                <c:pt idx="7">
                  <c:v>14.42</c:v>
                </c:pt>
                <c:pt idx="8">
                  <c:v>12.620000000000003</c:v>
                </c:pt>
                <c:pt idx="9">
                  <c:v>12.289473684210524</c:v>
                </c:pt>
                <c:pt idx="10">
                  <c:v>11.633333333333329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4-4A24-B917-BB1725737CAD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'Klasse per mnd'!#REF!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4-4A24-B917-BB172573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mnd'!$T$13:$T$24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2.1666666666666661</c:v>
                </c:pt>
                <c:pt idx="3">
                  <c:v>4.1666666666666679</c:v>
                </c:pt>
                <c:pt idx="4">
                  <c:v>2.5555555555555558</c:v>
                </c:pt>
                <c:pt idx="5">
                  <c:v>2</c:v>
                </c:pt>
                <c:pt idx="6">
                  <c:v>2.2857142857142847</c:v>
                </c:pt>
                <c:pt idx="7">
                  <c:v>3</c:v>
                </c:pt>
                <c:pt idx="8">
                  <c:v>2.8</c:v>
                </c:pt>
                <c:pt idx="9">
                  <c:v>2.3684210526315779</c:v>
                </c:pt>
                <c:pt idx="10">
                  <c:v>2.6666666666666661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0.55323113130454649</c:v>
                </c:pt>
                <c:pt idx="1">
                  <c:v>1.6885801703464816</c:v>
                </c:pt>
                <c:pt idx="2">
                  <c:v>3.0304169878845997</c:v>
                </c:pt>
                <c:pt idx="3">
                  <c:v>3.6878821131838873</c:v>
                </c:pt>
                <c:pt idx="4">
                  <c:v>3.8520206395239351</c:v>
                </c:pt>
                <c:pt idx="5">
                  <c:v>5.7148773958996477</c:v>
                </c:pt>
                <c:pt idx="6">
                  <c:v>5.2750581727180919</c:v>
                </c:pt>
                <c:pt idx="7">
                  <c:v>5.7164168281034753</c:v>
                </c:pt>
                <c:pt idx="8">
                  <c:v>3.3059512605195591</c:v>
                </c:pt>
                <c:pt idx="9">
                  <c:v>3.4374791695983498</c:v>
                </c:pt>
                <c:pt idx="10">
                  <c:v>2.4105663156837478</c:v>
                </c:pt>
                <c:pt idx="11">
                  <c:v>1.7369558421789424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01-4B80-A21F-A47A9A32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mnd'!$L$28:$L$39</c:f>
              <c:numCache>
                <c:formatCode>0.0</c:formatCode>
                <c:ptCount val="12"/>
                <c:pt idx="0">
                  <c:v>16.925000000000001</c:v>
                </c:pt>
                <c:pt idx="1">
                  <c:v>14.585714285714287</c:v>
                </c:pt>
                <c:pt idx="2">
                  <c:v>15.59677419354839</c:v>
                </c:pt>
                <c:pt idx="3">
                  <c:v>15.177419354838714</c:v>
                </c:pt>
                <c:pt idx="4">
                  <c:v>15.15185185185185</c:v>
                </c:pt>
                <c:pt idx="5">
                  <c:v>16.197826086956525</c:v>
                </c:pt>
                <c:pt idx="6">
                  <c:v>15.018750000000004</c:v>
                </c:pt>
                <c:pt idx="7">
                  <c:v>14.14871794871795</c:v>
                </c:pt>
                <c:pt idx="8">
                  <c:v>13.915384615384612</c:v>
                </c:pt>
                <c:pt idx="9">
                  <c:v>15.217213114754101</c:v>
                </c:pt>
                <c:pt idx="10">
                  <c:v>14.163934426229511</c:v>
                </c:pt>
                <c:pt idx="11">
                  <c:v>15.975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mnd'!$T$28:$T$39</c:f>
              <c:numCache>
                <c:formatCode>0.00</c:formatCode>
                <c:ptCount val="12"/>
                <c:pt idx="0">
                  <c:v>3.5</c:v>
                </c:pt>
                <c:pt idx="1">
                  <c:v>3.2857142857142847</c:v>
                </c:pt>
                <c:pt idx="2">
                  <c:v>3.2258064516129026</c:v>
                </c:pt>
                <c:pt idx="3">
                  <c:v>3.3225806451612905</c:v>
                </c:pt>
                <c:pt idx="4">
                  <c:v>3.1481481481481484</c:v>
                </c:pt>
                <c:pt idx="5">
                  <c:v>2.9782608695652173</c:v>
                </c:pt>
                <c:pt idx="6">
                  <c:v>2.5</c:v>
                </c:pt>
                <c:pt idx="7">
                  <c:v>2.7692307692307705</c:v>
                </c:pt>
                <c:pt idx="8">
                  <c:v>2.8461538461538471</c:v>
                </c:pt>
                <c:pt idx="9">
                  <c:v>2.6967213114754105</c:v>
                </c:pt>
                <c:pt idx="10">
                  <c:v>2.9016393442622954</c:v>
                </c:pt>
                <c:pt idx="11">
                  <c:v>2.75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2.2129245252181859</c:v>
                </c:pt>
                <c:pt idx="1">
                  <c:v>5.007855784338048</c:v>
                </c:pt>
                <c:pt idx="2">
                  <c:v>3.8978620987909673</c:v>
                </c:pt>
                <c:pt idx="3">
                  <c:v>7.8915190468725571</c:v>
                </c:pt>
                <c:pt idx="4">
                  <c:v>5.3359572144175349</c:v>
                </c:pt>
                <c:pt idx="5">
                  <c:v>8.522077941999866</c:v>
                </c:pt>
                <c:pt idx="6">
                  <c:v>5.1872502963515812</c:v>
                </c:pt>
                <c:pt idx="7">
                  <c:v>5.0440800174040978</c:v>
                </c:pt>
                <c:pt idx="8">
                  <c:v>5.6241376474565747</c:v>
                </c:pt>
                <c:pt idx="9">
                  <c:v>6.7120183085343514</c:v>
                </c:pt>
                <c:pt idx="10">
                  <c:v>5.9960047095323379</c:v>
                </c:pt>
                <c:pt idx="11">
                  <c:v>3.748454000570832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3A-48BE-98ED-29A98A41F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mnd'!$L$43:$L$54</c:f>
              <c:numCache>
                <c:formatCode>0.0</c:formatCode>
                <c:ptCount val="12"/>
                <c:pt idx="0">
                  <c:v>18.053333333333335</c:v>
                </c:pt>
                <c:pt idx="1">
                  <c:v>18.925000000000001</c:v>
                </c:pt>
                <c:pt idx="2">
                  <c:v>17.768571428571423</c:v>
                </c:pt>
                <c:pt idx="3">
                  <c:v>16.780000000000005</c:v>
                </c:pt>
                <c:pt idx="4">
                  <c:v>16.191428571428577</c:v>
                </c:pt>
                <c:pt idx="5">
                  <c:v>16.834848484848482</c:v>
                </c:pt>
                <c:pt idx="6">
                  <c:v>13.9</c:v>
                </c:pt>
                <c:pt idx="7">
                  <c:v>14.754545454545456</c:v>
                </c:pt>
                <c:pt idx="8">
                  <c:v>15.012195121951216</c:v>
                </c:pt>
                <c:pt idx="9">
                  <c:v>16.705069124423957</c:v>
                </c:pt>
                <c:pt idx="10">
                  <c:v>14.924305555555549</c:v>
                </c:pt>
                <c:pt idx="11">
                  <c:v>17.237500000000004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mnd'!$T$43:$T$54</c:f>
              <c:numCache>
                <c:formatCode>0.00</c:formatCode>
                <c:ptCount val="12"/>
                <c:pt idx="0">
                  <c:v>3.8</c:v>
                </c:pt>
                <c:pt idx="1">
                  <c:v>3.6875</c:v>
                </c:pt>
                <c:pt idx="2">
                  <c:v>4.2571428571428562</c:v>
                </c:pt>
                <c:pt idx="3">
                  <c:v>4.1666666666666679</c:v>
                </c:pt>
                <c:pt idx="4">
                  <c:v>3.8</c:v>
                </c:pt>
                <c:pt idx="5">
                  <c:v>3.5757575757575752</c:v>
                </c:pt>
                <c:pt idx="6">
                  <c:v>3.5882352941176472</c:v>
                </c:pt>
                <c:pt idx="7">
                  <c:v>3.4242424242424248</c:v>
                </c:pt>
                <c:pt idx="8">
                  <c:v>3.4146341463414642</c:v>
                </c:pt>
                <c:pt idx="9">
                  <c:v>3.1889400921658995</c:v>
                </c:pt>
                <c:pt idx="10">
                  <c:v>3.7152777777777777</c:v>
                </c:pt>
                <c:pt idx="11">
                  <c:v>3.4375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5.3933906449187692</c:v>
                </c:pt>
                <c:pt idx="1">
                  <c:v>7.3563218390804606</c:v>
                </c:pt>
                <c:pt idx="2">
                  <c:v>10.351678794602282</c:v>
                </c:pt>
                <c:pt idx="3">
                  <c:v>12.402414171500237</c:v>
                </c:pt>
                <c:pt idx="4">
                  <c:v>9.5580204135437477</c:v>
                </c:pt>
                <c:pt idx="5">
                  <c:v>13.473795626596312</c:v>
                </c:pt>
                <c:pt idx="6">
                  <c:v>16.808622733459188</c:v>
                </c:pt>
                <c:pt idx="7">
                  <c:v>16.846750717400997</c:v>
                </c:pt>
                <c:pt idx="8">
                  <c:v>15.15912974351008</c:v>
                </c:pt>
                <c:pt idx="9">
                  <c:v>13.811389508143289</c:v>
                </c:pt>
                <c:pt idx="10">
                  <c:v>16.480852179832709</c:v>
                </c:pt>
                <c:pt idx="11">
                  <c:v>12.577299971458476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per mnd'!#REF!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6BA-4781-9E52-84C55BD5C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26" Type="http://schemas.openxmlformats.org/officeDocument/2006/relationships/chart" Target="../charts/chart115.xml"/><Relationship Id="rId39" Type="http://schemas.openxmlformats.org/officeDocument/2006/relationships/chart" Target="../charts/chart128.xml"/><Relationship Id="rId21" Type="http://schemas.openxmlformats.org/officeDocument/2006/relationships/chart" Target="../charts/chart110.xml"/><Relationship Id="rId34" Type="http://schemas.openxmlformats.org/officeDocument/2006/relationships/chart" Target="../charts/chart123.xml"/><Relationship Id="rId42" Type="http://schemas.openxmlformats.org/officeDocument/2006/relationships/chart" Target="../charts/chart131.xml"/><Relationship Id="rId7" Type="http://schemas.openxmlformats.org/officeDocument/2006/relationships/chart" Target="../charts/chart96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9" Type="http://schemas.openxmlformats.org/officeDocument/2006/relationships/chart" Target="../charts/chart118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24" Type="http://schemas.openxmlformats.org/officeDocument/2006/relationships/chart" Target="../charts/chart113.xml"/><Relationship Id="rId32" Type="http://schemas.openxmlformats.org/officeDocument/2006/relationships/chart" Target="../charts/chart121.xml"/><Relationship Id="rId37" Type="http://schemas.openxmlformats.org/officeDocument/2006/relationships/chart" Target="../charts/chart126.xml"/><Relationship Id="rId40" Type="http://schemas.openxmlformats.org/officeDocument/2006/relationships/chart" Target="../charts/chart129.xml"/><Relationship Id="rId45" Type="http://schemas.openxmlformats.org/officeDocument/2006/relationships/chart" Target="../charts/chart134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23" Type="http://schemas.openxmlformats.org/officeDocument/2006/relationships/chart" Target="../charts/chart112.xml"/><Relationship Id="rId28" Type="http://schemas.openxmlformats.org/officeDocument/2006/relationships/chart" Target="../charts/chart117.xml"/><Relationship Id="rId36" Type="http://schemas.openxmlformats.org/officeDocument/2006/relationships/chart" Target="../charts/chart125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31" Type="http://schemas.openxmlformats.org/officeDocument/2006/relationships/chart" Target="../charts/chart120.xml"/><Relationship Id="rId44" Type="http://schemas.openxmlformats.org/officeDocument/2006/relationships/chart" Target="../charts/chart133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Relationship Id="rId22" Type="http://schemas.openxmlformats.org/officeDocument/2006/relationships/chart" Target="../charts/chart111.xml"/><Relationship Id="rId27" Type="http://schemas.openxmlformats.org/officeDocument/2006/relationships/chart" Target="../charts/chart116.xml"/><Relationship Id="rId30" Type="http://schemas.openxmlformats.org/officeDocument/2006/relationships/chart" Target="../charts/chart119.xml"/><Relationship Id="rId35" Type="http://schemas.openxmlformats.org/officeDocument/2006/relationships/chart" Target="../charts/chart124.xml"/><Relationship Id="rId43" Type="http://schemas.openxmlformats.org/officeDocument/2006/relationships/chart" Target="../charts/chart132.xml"/><Relationship Id="rId8" Type="http://schemas.openxmlformats.org/officeDocument/2006/relationships/chart" Target="../charts/chart97.xml"/><Relationship Id="rId3" Type="http://schemas.openxmlformats.org/officeDocument/2006/relationships/chart" Target="../charts/chart92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5" Type="http://schemas.openxmlformats.org/officeDocument/2006/relationships/chart" Target="../charts/chart114.xml"/><Relationship Id="rId33" Type="http://schemas.openxmlformats.org/officeDocument/2006/relationships/chart" Target="../charts/chart122.xml"/><Relationship Id="rId38" Type="http://schemas.openxmlformats.org/officeDocument/2006/relationships/chart" Target="../charts/chart127.xml"/><Relationship Id="rId20" Type="http://schemas.openxmlformats.org/officeDocument/2006/relationships/chart" Target="../charts/chart109.xml"/><Relationship Id="rId41" Type="http://schemas.openxmlformats.org/officeDocument/2006/relationships/chart" Target="../charts/chart130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3" Type="http://schemas.openxmlformats.org/officeDocument/2006/relationships/chart" Target="../charts/chart137.xml"/><Relationship Id="rId21" Type="http://schemas.openxmlformats.org/officeDocument/2006/relationships/chart" Target="../charts/chart155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" Type="http://schemas.openxmlformats.org/officeDocument/2006/relationships/chart" Target="../charts/chart136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23" Type="http://schemas.openxmlformats.org/officeDocument/2006/relationships/chart" Target="../charts/chart157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Relationship Id="rId22" Type="http://schemas.openxmlformats.org/officeDocument/2006/relationships/chart" Target="../charts/chart156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0.xml"/><Relationship Id="rId18" Type="http://schemas.openxmlformats.org/officeDocument/2006/relationships/chart" Target="../charts/chart175.xml"/><Relationship Id="rId26" Type="http://schemas.openxmlformats.org/officeDocument/2006/relationships/chart" Target="../charts/chart183.xml"/><Relationship Id="rId39" Type="http://schemas.openxmlformats.org/officeDocument/2006/relationships/chart" Target="../charts/chart196.xml"/><Relationship Id="rId21" Type="http://schemas.openxmlformats.org/officeDocument/2006/relationships/chart" Target="../charts/chart178.xml"/><Relationship Id="rId34" Type="http://schemas.openxmlformats.org/officeDocument/2006/relationships/chart" Target="../charts/chart191.xml"/><Relationship Id="rId42" Type="http://schemas.openxmlformats.org/officeDocument/2006/relationships/chart" Target="../charts/chart199.xml"/><Relationship Id="rId47" Type="http://schemas.openxmlformats.org/officeDocument/2006/relationships/chart" Target="../charts/chart204.xml"/><Relationship Id="rId50" Type="http://schemas.openxmlformats.org/officeDocument/2006/relationships/chart" Target="../charts/chart207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6" Type="http://schemas.openxmlformats.org/officeDocument/2006/relationships/chart" Target="../charts/chart173.xml"/><Relationship Id="rId29" Type="http://schemas.openxmlformats.org/officeDocument/2006/relationships/chart" Target="../charts/chart186.xml"/><Relationship Id="rId11" Type="http://schemas.openxmlformats.org/officeDocument/2006/relationships/chart" Target="../charts/chart168.xml"/><Relationship Id="rId24" Type="http://schemas.openxmlformats.org/officeDocument/2006/relationships/chart" Target="../charts/chart181.xml"/><Relationship Id="rId32" Type="http://schemas.openxmlformats.org/officeDocument/2006/relationships/chart" Target="../charts/chart189.xml"/><Relationship Id="rId37" Type="http://schemas.openxmlformats.org/officeDocument/2006/relationships/chart" Target="../charts/chart194.xml"/><Relationship Id="rId40" Type="http://schemas.openxmlformats.org/officeDocument/2006/relationships/chart" Target="../charts/chart197.xml"/><Relationship Id="rId45" Type="http://schemas.openxmlformats.org/officeDocument/2006/relationships/chart" Target="../charts/chart202.xml"/><Relationship Id="rId53" Type="http://schemas.openxmlformats.org/officeDocument/2006/relationships/chart" Target="../charts/chart210.xml"/><Relationship Id="rId5" Type="http://schemas.openxmlformats.org/officeDocument/2006/relationships/chart" Target="../charts/chart162.xml"/><Relationship Id="rId10" Type="http://schemas.openxmlformats.org/officeDocument/2006/relationships/chart" Target="../charts/chart167.xml"/><Relationship Id="rId19" Type="http://schemas.openxmlformats.org/officeDocument/2006/relationships/chart" Target="../charts/chart176.xml"/><Relationship Id="rId31" Type="http://schemas.openxmlformats.org/officeDocument/2006/relationships/chart" Target="../charts/chart188.xml"/><Relationship Id="rId44" Type="http://schemas.openxmlformats.org/officeDocument/2006/relationships/chart" Target="../charts/chart201.xml"/><Relationship Id="rId52" Type="http://schemas.openxmlformats.org/officeDocument/2006/relationships/chart" Target="../charts/chart209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Relationship Id="rId14" Type="http://schemas.openxmlformats.org/officeDocument/2006/relationships/chart" Target="../charts/chart171.xml"/><Relationship Id="rId22" Type="http://schemas.openxmlformats.org/officeDocument/2006/relationships/chart" Target="../charts/chart179.xml"/><Relationship Id="rId27" Type="http://schemas.openxmlformats.org/officeDocument/2006/relationships/chart" Target="../charts/chart184.xml"/><Relationship Id="rId30" Type="http://schemas.openxmlformats.org/officeDocument/2006/relationships/chart" Target="../charts/chart187.xml"/><Relationship Id="rId35" Type="http://schemas.openxmlformats.org/officeDocument/2006/relationships/chart" Target="../charts/chart192.xml"/><Relationship Id="rId43" Type="http://schemas.openxmlformats.org/officeDocument/2006/relationships/chart" Target="../charts/chart200.xml"/><Relationship Id="rId48" Type="http://schemas.openxmlformats.org/officeDocument/2006/relationships/chart" Target="../charts/chart205.xml"/><Relationship Id="rId8" Type="http://schemas.openxmlformats.org/officeDocument/2006/relationships/chart" Target="../charts/chart165.xml"/><Relationship Id="rId51" Type="http://schemas.openxmlformats.org/officeDocument/2006/relationships/chart" Target="../charts/chart208.xml"/><Relationship Id="rId3" Type="http://schemas.openxmlformats.org/officeDocument/2006/relationships/chart" Target="../charts/chart160.xml"/><Relationship Id="rId12" Type="http://schemas.openxmlformats.org/officeDocument/2006/relationships/chart" Target="../charts/chart169.xml"/><Relationship Id="rId17" Type="http://schemas.openxmlformats.org/officeDocument/2006/relationships/chart" Target="../charts/chart174.xml"/><Relationship Id="rId25" Type="http://schemas.openxmlformats.org/officeDocument/2006/relationships/chart" Target="../charts/chart182.xml"/><Relationship Id="rId33" Type="http://schemas.openxmlformats.org/officeDocument/2006/relationships/chart" Target="../charts/chart190.xml"/><Relationship Id="rId38" Type="http://schemas.openxmlformats.org/officeDocument/2006/relationships/chart" Target="../charts/chart195.xml"/><Relationship Id="rId46" Type="http://schemas.openxmlformats.org/officeDocument/2006/relationships/chart" Target="../charts/chart203.xml"/><Relationship Id="rId20" Type="http://schemas.openxmlformats.org/officeDocument/2006/relationships/chart" Target="../charts/chart177.xml"/><Relationship Id="rId41" Type="http://schemas.openxmlformats.org/officeDocument/2006/relationships/chart" Target="../charts/chart198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15" Type="http://schemas.openxmlformats.org/officeDocument/2006/relationships/chart" Target="../charts/chart172.xml"/><Relationship Id="rId23" Type="http://schemas.openxmlformats.org/officeDocument/2006/relationships/chart" Target="../charts/chart180.xml"/><Relationship Id="rId28" Type="http://schemas.openxmlformats.org/officeDocument/2006/relationships/chart" Target="../charts/chart185.xml"/><Relationship Id="rId36" Type="http://schemas.openxmlformats.org/officeDocument/2006/relationships/chart" Target="../charts/chart193.xml"/><Relationship Id="rId49" Type="http://schemas.openxmlformats.org/officeDocument/2006/relationships/chart" Target="../charts/chart20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1.xml"/><Relationship Id="rId18" Type="http://schemas.openxmlformats.org/officeDocument/2006/relationships/chart" Target="../charts/chart236.xml"/><Relationship Id="rId26" Type="http://schemas.openxmlformats.org/officeDocument/2006/relationships/chart" Target="../charts/chart244.xml"/><Relationship Id="rId39" Type="http://schemas.openxmlformats.org/officeDocument/2006/relationships/chart" Target="../charts/chart257.xml"/><Relationship Id="rId21" Type="http://schemas.openxmlformats.org/officeDocument/2006/relationships/chart" Target="../charts/chart239.xml"/><Relationship Id="rId34" Type="http://schemas.openxmlformats.org/officeDocument/2006/relationships/chart" Target="../charts/chart252.xml"/><Relationship Id="rId42" Type="http://schemas.openxmlformats.org/officeDocument/2006/relationships/chart" Target="../charts/chart260.xml"/><Relationship Id="rId47" Type="http://schemas.openxmlformats.org/officeDocument/2006/relationships/chart" Target="../charts/chart265.xml"/><Relationship Id="rId50" Type="http://schemas.openxmlformats.org/officeDocument/2006/relationships/chart" Target="../charts/chart268.xml"/><Relationship Id="rId55" Type="http://schemas.openxmlformats.org/officeDocument/2006/relationships/chart" Target="../charts/chart273.xml"/><Relationship Id="rId7" Type="http://schemas.openxmlformats.org/officeDocument/2006/relationships/chart" Target="../charts/chart225.xml"/><Relationship Id="rId2" Type="http://schemas.openxmlformats.org/officeDocument/2006/relationships/chart" Target="../charts/chart220.xml"/><Relationship Id="rId16" Type="http://schemas.openxmlformats.org/officeDocument/2006/relationships/chart" Target="../charts/chart234.xml"/><Relationship Id="rId29" Type="http://schemas.openxmlformats.org/officeDocument/2006/relationships/chart" Target="../charts/chart247.xml"/><Relationship Id="rId11" Type="http://schemas.openxmlformats.org/officeDocument/2006/relationships/chart" Target="../charts/chart229.xml"/><Relationship Id="rId24" Type="http://schemas.openxmlformats.org/officeDocument/2006/relationships/chart" Target="../charts/chart242.xml"/><Relationship Id="rId32" Type="http://schemas.openxmlformats.org/officeDocument/2006/relationships/chart" Target="../charts/chart250.xml"/><Relationship Id="rId37" Type="http://schemas.openxmlformats.org/officeDocument/2006/relationships/chart" Target="../charts/chart255.xml"/><Relationship Id="rId40" Type="http://schemas.openxmlformats.org/officeDocument/2006/relationships/chart" Target="../charts/chart258.xml"/><Relationship Id="rId45" Type="http://schemas.openxmlformats.org/officeDocument/2006/relationships/chart" Target="../charts/chart263.xml"/><Relationship Id="rId53" Type="http://schemas.openxmlformats.org/officeDocument/2006/relationships/chart" Target="../charts/chart271.xml"/><Relationship Id="rId58" Type="http://schemas.openxmlformats.org/officeDocument/2006/relationships/chart" Target="../charts/chart276.xml"/><Relationship Id="rId5" Type="http://schemas.openxmlformats.org/officeDocument/2006/relationships/chart" Target="../charts/chart223.xml"/><Relationship Id="rId19" Type="http://schemas.openxmlformats.org/officeDocument/2006/relationships/chart" Target="../charts/chart237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Relationship Id="rId14" Type="http://schemas.openxmlformats.org/officeDocument/2006/relationships/chart" Target="../charts/chart232.xml"/><Relationship Id="rId22" Type="http://schemas.openxmlformats.org/officeDocument/2006/relationships/chart" Target="../charts/chart240.xml"/><Relationship Id="rId27" Type="http://schemas.openxmlformats.org/officeDocument/2006/relationships/chart" Target="../charts/chart245.xml"/><Relationship Id="rId30" Type="http://schemas.openxmlformats.org/officeDocument/2006/relationships/chart" Target="../charts/chart248.xml"/><Relationship Id="rId35" Type="http://schemas.openxmlformats.org/officeDocument/2006/relationships/chart" Target="../charts/chart253.xml"/><Relationship Id="rId43" Type="http://schemas.openxmlformats.org/officeDocument/2006/relationships/chart" Target="../charts/chart261.xml"/><Relationship Id="rId48" Type="http://schemas.openxmlformats.org/officeDocument/2006/relationships/chart" Target="../charts/chart266.xml"/><Relationship Id="rId56" Type="http://schemas.openxmlformats.org/officeDocument/2006/relationships/chart" Target="../charts/chart274.xml"/><Relationship Id="rId8" Type="http://schemas.openxmlformats.org/officeDocument/2006/relationships/chart" Target="../charts/chart226.xml"/><Relationship Id="rId51" Type="http://schemas.openxmlformats.org/officeDocument/2006/relationships/chart" Target="../charts/chart269.xml"/><Relationship Id="rId3" Type="http://schemas.openxmlformats.org/officeDocument/2006/relationships/chart" Target="../charts/chart221.xml"/><Relationship Id="rId12" Type="http://schemas.openxmlformats.org/officeDocument/2006/relationships/chart" Target="../charts/chart230.xml"/><Relationship Id="rId17" Type="http://schemas.openxmlformats.org/officeDocument/2006/relationships/chart" Target="../charts/chart235.xml"/><Relationship Id="rId25" Type="http://schemas.openxmlformats.org/officeDocument/2006/relationships/chart" Target="../charts/chart243.xml"/><Relationship Id="rId33" Type="http://schemas.openxmlformats.org/officeDocument/2006/relationships/chart" Target="../charts/chart251.xml"/><Relationship Id="rId38" Type="http://schemas.openxmlformats.org/officeDocument/2006/relationships/chart" Target="../charts/chart256.xml"/><Relationship Id="rId46" Type="http://schemas.openxmlformats.org/officeDocument/2006/relationships/chart" Target="../charts/chart264.xml"/><Relationship Id="rId59" Type="http://schemas.openxmlformats.org/officeDocument/2006/relationships/chart" Target="../charts/chart277.xml"/><Relationship Id="rId20" Type="http://schemas.openxmlformats.org/officeDocument/2006/relationships/chart" Target="../charts/chart238.xml"/><Relationship Id="rId41" Type="http://schemas.openxmlformats.org/officeDocument/2006/relationships/chart" Target="../charts/chart259.xml"/><Relationship Id="rId54" Type="http://schemas.openxmlformats.org/officeDocument/2006/relationships/chart" Target="../charts/chart272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5" Type="http://schemas.openxmlformats.org/officeDocument/2006/relationships/chart" Target="../charts/chart233.xml"/><Relationship Id="rId23" Type="http://schemas.openxmlformats.org/officeDocument/2006/relationships/chart" Target="../charts/chart241.xml"/><Relationship Id="rId28" Type="http://schemas.openxmlformats.org/officeDocument/2006/relationships/chart" Target="../charts/chart246.xml"/><Relationship Id="rId36" Type="http://schemas.openxmlformats.org/officeDocument/2006/relationships/chart" Target="../charts/chart254.xml"/><Relationship Id="rId49" Type="http://schemas.openxmlformats.org/officeDocument/2006/relationships/chart" Target="../charts/chart267.xml"/><Relationship Id="rId57" Type="http://schemas.openxmlformats.org/officeDocument/2006/relationships/chart" Target="../charts/chart275.xml"/><Relationship Id="rId10" Type="http://schemas.openxmlformats.org/officeDocument/2006/relationships/chart" Target="../charts/chart228.xml"/><Relationship Id="rId31" Type="http://schemas.openxmlformats.org/officeDocument/2006/relationships/chart" Target="../charts/chart249.xml"/><Relationship Id="rId44" Type="http://schemas.openxmlformats.org/officeDocument/2006/relationships/chart" Target="../charts/chart262.xml"/><Relationship Id="rId52" Type="http://schemas.openxmlformats.org/officeDocument/2006/relationships/chart" Target="../charts/chart270.xml"/><Relationship Id="rId60" Type="http://schemas.openxmlformats.org/officeDocument/2006/relationships/chart" Target="../charts/chart27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Relationship Id="rId4" Type="http://schemas.openxmlformats.org/officeDocument/2006/relationships/chart" Target="../charts/chart28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0.xml"/><Relationship Id="rId3" Type="http://schemas.openxmlformats.org/officeDocument/2006/relationships/chart" Target="../charts/chart285.xml"/><Relationship Id="rId7" Type="http://schemas.openxmlformats.org/officeDocument/2006/relationships/chart" Target="../charts/chart289.xml"/><Relationship Id="rId12" Type="http://schemas.openxmlformats.org/officeDocument/2006/relationships/chart" Target="../charts/chart294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11" Type="http://schemas.openxmlformats.org/officeDocument/2006/relationships/chart" Target="../charts/chart293.xml"/><Relationship Id="rId5" Type="http://schemas.openxmlformats.org/officeDocument/2006/relationships/chart" Target="../charts/chart287.xml"/><Relationship Id="rId10" Type="http://schemas.openxmlformats.org/officeDocument/2006/relationships/chart" Target="../charts/chart292.xml"/><Relationship Id="rId4" Type="http://schemas.openxmlformats.org/officeDocument/2006/relationships/chart" Target="../charts/chart286.xml"/><Relationship Id="rId9" Type="http://schemas.openxmlformats.org/officeDocument/2006/relationships/chart" Target="../charts/chart29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18" Type="http://schemas.openxmlformats.org/officeDocument/2006/relationships/chart" Target="../charts/chart4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17" Type="http://schemas.openxmlformats.org/officeDocument/2006/relationships/chart" Target="../charts/chart46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19" Type="http://schemas.openxmlformats.org/officeDocument/2006/relationships/chart" Target="../charts/chart48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305464</xdr:colOff>
      <xdr:row>0</xdr:row>
      <xdr:rowOff>124148</xdr:rowOff>
    </xdr:from>
    <xdr:to>
      <xdr:col>23</xdr:col>
      <xdr:colOff>590763</xdr:colOff>
      <xdr:row>34</xdr:row>
      <xdr:rowOff>175516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346753</xdr:colOff>
      <xdr:row>38</xdr:row>
      <xdr:rowOff>29965</xdr:rowOff>
    </xdr:from>
    <xdr:to>
      <xdr:col>23</xdr:col>
      <xdr:colOff>595046</xdr:colOff>
      <xdr:row>71</xdr:row>
      <xdr:rowOff>64212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0A2E913E-CA06-43AF-B2EC-5476530D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154112</xdr:colOff>
      <xdr:row>297</xdr:row>
      <xdr:rowOff>145552</xdr:rowOff>
    </xdr:from>
    <xdr:to>
      <xdr:col>23</xdr:col>
      <xdr:colOff>154112</xdr:colOff>
      <xdr:row>331</xdr:row>
      <xdr:rowOff>17123</xdr:rowOff>
    </xdr:to>
    <xdr:graphicFrame macro="">
      <xdr:nvGraphicFramePr>
        <xdr:cNvPr id="18" name="Diagram 1036">
          <a:extLst>
            <a:ext uri="{FF2B5EF4-FFF2-40B4-BE49-F238E27FC236}">
              <a16:creationId xmlns:a16="http://schemas.microsoft.com/office/drawing/2014/main" id="{CB031698-39AA-44EF-98CF-17F31F58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119864</xdr:colOff>
      <xdr:row>149</xdr:row>
      <xdr:rowOff>136987</xdr:rowOff>
    </xdr:from>
    <xdr:to>
      <xdr:col>23</xdr:col>
      <xdr:colOff>94179</xdr:colOff>
      <xdr:row>183</xdr:row>
      <xdr:rowOff>145549</xdr:rowOff>
    </xdr:to>
    <xdr:graphicFrame macro="">
      <xdr:nvGraphicFramePr>
        <xdr:cNvPr id="20" name="Diagram 1025">
          <a:extLst>
            <a:ext uri="{FF2B5EF4-FFF2-40B4-BE49-F238E27FC236}">
              <a16:creationId xmlns:a16="http://schemas.microsoft.com/office/drawing/2014/main" id="{14510FA3-60A3-4A21-AA5F-979C78491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8562</xdr:colOff>
      <xdr:row>112</xdr:row>
      <xdr:rowOff>59932</xdr:rowOff>
    </xdr:from>
    <xdr:to>
      <xdr:col>23</xdr:col>
      <xdr:colOff>17124</xdr:colOff>
      <xdr:row>142</xdr:row>
      <xdr:rowOff>128427</xdr:rowOff>
    </xdr:to>
    <xdr:graphicFrame macro="">
      <xdr:nvGraphicFramePr>
        <xdr:cNvPr id="21" name="Diagram 1025">
          <a:extLst>
            <a:ext uri="{FF2B5EF4-FFF2-40B4-BE49-F238E27FC236}">
              <a16:creationId xmlns:a16="http://schemas.microsoft.com/office/drawing/2014/main" id="{779746DA-8BA8-4DD7-BAD7-B27CD6D7B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74</xdr:row>
      <xdr:rowOff>162675</xdr:rowOff>
    </xdr:from>
    <xdr:to>
      <xdr:col>23</xdr:col>
      <xdr:colOff>119866</xdr:colOff>
      <xdr:row>108</xdr:row>
      <xdr:rowOff>77057</xdr:rowOff>
    </xdr:to>
    <xdr:graphicFrame macro="">
      <xdr:nvGraphicFramePr>
        <xdr:cNvPr id="22" name="Diagram 1025">
          <a:extLst>
            <a:ext uri="{FF2B5EF4-FFF2-40B4-BE49-F238E27FC236}">
              <a16:creationId xmlns:a16="http://schemas.microsoft.com/office/drawing/2014/main" id="{39FEC385-2A48-4E60-91B7-11167282A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256854</xdr:colOff>
      <xdr:row>260</xdr:row>
      <xdr:rowOff>42808</xdr:rowOff>
    </xdr:from>
    <xdr:to>
      <xdr:col>21</xdr:col>
      <xdr:colOff>839056</xdr:colOff>
      <xdr:row>295</xdr:row>
      <xdr:rowOff>25685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CB74E51D-9BD1-4FD5-A65C-33170212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248292</xdr:colOff>
      <xdr:row>186</xdr:row>
      <xdr:rowOff>8561</xdr:rowOff>
    </xdr:from>
    <xdr:to>
      <xdr:col>23</xdr:col>
      <xdr:colOff>222607</xdr:colOff>
      <xdr:row>220</xdr:row>
      <xdr:rowOff>25685</xdr:rowOff>
    </xdr:to>
    <xdr:graphicFrame macro="">
      <xdr:nvGraphicFramePr>
        <xdr:cNvPr id="7" name="Diagram 1025">
          <a:extLst>
            <a:ext uri="{FF2B5EF4-FFF2-40B4-BE49-F238E27FC236}">
              <a16:creationId xmlns:a16="http://schemas.microsoft.com/office/drawing/2014/main" id="{0E99EE3D-2205-44AA-9324-61856BCBF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205484</xdr:colOff>
      <xdr:row>223</xdr:row>
      <xdr:rowOff>0</xdr:rowOff>
    </xdr:from>
    <xdr:to>
      <xdr:col>23</xdr:col>
      <xdr:colOff>179799</xdr:colOff>
      <xdr:row>257</xdr:row>
      <xdr:rowOff>17126</xdr:rowOff>
    </xdr:to>
    <xdr:graphicFrame macro="">
      <xdr:nvGraphicFramePr>
        <xdr:cNvPr id="8" name="Diagram 1025">
          <a:extLst>
            <a:ext uri="{FF2B5EF4-FFF2-40B4-BE49-F238E27FC236}">
              <a16:creationId xmlns:a16="http://schemas.microsoft.com/office/drawing/2014/main" id="{F16324F6-9901-403E-9C4D-037D64EAC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484632</xdr:colOff>
      <xdr:row>311</xdr:row>
      <xdr:rowOff>36612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0D80DF2-45F8-43F8-80C3-DFF1E6281F83}"/>
            </a:ext>
          </a:extLst>
        </xdr:cNvPr>
        <xdr:cNvSpPr/>
      </xdr:nvSpPr>
      <xdr:spPr bwMode="auto">
        <a:xfrm>
          <a:off x="14734854" y="57689393"/>
          <a:ext cx="484632" cy="97841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435429</xdr:colOff>
      <xdr:row>5</xdr:row>
      <xdr:rowOff>133978</xdr:rowOff>
    </xdr:from>
    <xdr:to>
      <xdr:col>43</xdr:col>
      <xdr:colOff>1107414</xdr:colOff>
      <xdr:row>20</xdr:row>
      <xdr:rowOff>232368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41868</xdr:colOff>
      <xdr:row>5</xdr:row>
      <xdr:rowOff>0</xdr:rowOff>
    </xdr:from>
    <xdr:to>
      <xdr:col>50</xdr:col>
      <xdr:colOff>125604</xdr:colOff>
      <xdr:row>23</xdr:row>
      <xdr:rowOff>83736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198873</xdr:colOff>
      <xdr:row>5</xdr:row>
      <xdr:rowOff>0</xdr:rowOff>
    </xdr:from>
    <xdr:to>
      <xdr:col>56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471017</xdr:colOff>
      <xdr:row>24</xdr:row>
      <xdr:rowOff>73269</xdr:rowOff>
    </xdr:from>
    <xdr:to>
      <xdr:col>43</xdr:col>
      <xdr:colOff>1015302</xdr:colOff>
      <xdr:row>36</xdr:row>
      <xdr:rowOff>94203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1140907</xdr:colOff>
      <xdr:row>24</xdr:row>
      <xdr:rowOff>83737</xdr:rowOff>
    </xdr:from>
    <xdr:to>
      <xdr:col>50</xdr:col>
      <xdr:colOff>31400</xdr:colOff>
      <xdr:row>36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125605</xdr:colOff>
      <xdr:row>23</xdr:row>
      <xdr:rowOff>136070</xdr:rowOff>
    </xdr:from>
    <xdr:to>
      <xdr:col>56</xdr:col>
      <xdr:colOff>293079</xdr:colOff>
      <xdr:row>36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429148</xdr:colOff>
      <xdr:row>38</xdr:row>
      <xdr:rowOff>104670</xdr:rowOff>
    </xdr:from>
    <xdr:to>
      <xdr:col>43</xdr:col>
      <xdr:colOff>1078104</xdr:colOff>
      <xdr:row>59</xdr:row>
      <xdr:rowOff>167473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1151374</xdr:colOff>
      <xdr:row>36</xdr:row>
      <xdr:rowOff>146539</xdr:rowOff>
    </xdr:from>
    <xdr:to>
      <xdr:col>50</xdr:col>
      <xdr:colOff>94203</xdr:colOff>
      <xdr:row>58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198873</xdr:colOff>
      <xdr:row>36</xdr:row>
      <xdr:rowOff>125605</xdr:rowOff>
    </xdr:from>
    <xdr:to>
      <xdr:col>56</xdr:col>
      <xdr:colOff>282610</xdr:colOff>
      <xdr:row>58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450083</xdr:colOff>
      <xdr:row>58</xdr:row>
      <xdr:rowOff>136071</xdr:rowOff>
    </xdr:from>
    <xdr:to>
      <xdr:col>43</xdr:col>
      <xdr:colOff>1099039</xdr:colOff>
      <xdr:row>78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43</xdr:col>
      <xdr:colOff>1172308</xdr:colOff>
      <xdr:row>58</xdr:row>
      <xdr:rowOff>177940</xdr:rowOff>
    </xdr:from>
    <xdr:to>
      <xdr:col>50</xdr:col>
      <xdr:colOff>115137</xdr:colOff>
      <xdr:row>77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188406</xdr:colOff>
      <xdr:row>58</xdr:row>
      <xdr:rowOff>177939</xdr:rowOff>
    </xdr:from>
    <xdr:to>
      <xdr:col>56</xdr:col>
      <xdr:colOff>272143</xdr:colOff>
      <xdr:row>77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37</xdr:col>
      <xdr:colOff>450082</xdr:colOff>
      <xdr:row>78</xdr:row>
      <xdr:rowOff>94204</xdr:rowOff>
    </xdr:from>
    <xdr:to>
      <xdr:col>43</xdr:col>
      <xdr:colOff>1099038</xdr:colOff>
      <xdr:row>98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1193242</xdr:colOff>
      <xdr:row>78</xdr:row>
      <xdr:rowOff>83737</xdr:rowOff>
    </xdr:from>
    <xdr:to>
      <xdr:col>50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50</xdr:col>
      <xdr:colOff>198873</xdr:colOff>
      <xdr:row>78</xdr:row>
      <xdr:rowOff>62803</xdr:rowOff>
    </xdr:from>
    <xdr:to>
      <xdr:col>56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471017</xdr:colOff>
      <xdr:row>102</xdr:row>
      <xdr:rowOff>0</xdr:rowOff>
    </xdr:from>
    <xdr:to>
      <xdr:col>43</xdr:col>
      <xdr:colOff>1119973</xdr:colOff>
      <xdr:row>121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10467</xdr:colOff>
      <xdr:row>102</xdr:row>
      <xdr:rowOff>0</xdr:rowOff>
    </xdr:from>
    <xdr:to>
      <xdr:col>50</xdr:col>
      <xdr:colOff>157005</xdr:colOff>
      <xdr:row>120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50</xdr:col>
      <xdr:colOff>240741</xdr:colOff>
      <xdr:row>102</xdr:row>
      <xdr:rowOff>0</xdr:rowOff>
    </xdr:from>
    <xdr:to>
      <xdr:col>56</xdr:col>
      <xdr:colOff>324478</xdr:colOff>
      <xdr:row>120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429149</xdr:colOff>
      <xdr:row>121</xdr:row>
      <xdr:rowOff>125605</xdr:rowOff>
    </xdr:from>
    <xdr:to>
      <xdr:col>43</xdr:col>
      <xdr:colOff>1078105</xdr:colOff>
      <xdr:row>141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1172308</xdr:colOff>
      <xdr:row>121</xdr:row>
      <xdr:rowOff>188407</xdr:rowOff>
    </xdr:from>
    <xdr:to>
      <xdr:col>50</xdr:col>
      <xdr:colOff>115137</xdr:colOff>
      <xdr:row>141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50</xdr:col>
      <xdr:colOff>209340</xdr:colOff>
      <xdr:row>121</xdr:row>
      <xdr:rowOff>83737</xdr:rowOff>
    </xdr:from>
    <xdr:to>
      <xdr:col>56</xdr:col>
      <xdr:colOff>293077</xdr:colOff>
      <xdr:row>140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439616</xdr:colOff>
      <xdr:row>141</xdr:row>
      <xdr:rowOff>157006</xdr:rowOff>
    </xdr:from>
    <xdr:to>
      <xdr:col>43</xdr:col>
      <xdr:colOff>1088572</xdr:colOff>
      <xdr:row>164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43</xdr:col>
      <xdr:colOff>1172308</xdr:colOff>
      <xdr:row>141</xdr:row>
      <xdr:rowOff>177940</xdr:rowOff>
    </xdr:from>
    <xdr:to>
      <xdr:col>50</xdr:col>
      <xdr:colOff>115137</xdr:colOff>
      <xdr:row>164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50</xdr:col>
      <xdr:colOff>167472</xdr:colOff>
      <xdr:row>141</xdr:row>
      <xdr:rowOff>115138</xdr:rowOff>
    </xdr:from>
    <xdr:to>
      <xdr:col>56</xdr:col>
      <xdr:colOff>251209</xdr:colOff>
      <xdr:row>163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37</xdr:col>
      <xdr:colOff>418682</xdr:colOff>
      <xdr:row>164</xdr:row>
      <xdr:rowOff>146539</xdr:rowOff>
    </xdr:from>
    <xdr:to>
      <xdr:col>43</xdr:col>
      <xdr:colOff>1067638</xdr:colOff>
      <xdr:row>184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43</xdr:col>
      <xdr:colOff>1172308</xdr:colOff>
      <xdr:row>164</xdr:row>
      <xdr:rowOff>167473</xdr:rowOff>
    </xdr:from>
    <xdr:to>
      <xdr:col>50</xdr:col>
      <xdr:colOff>115137</xdr:colOff>
      <xdr:row>183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50</xdr:col>
      <xdr:colOff>230274</xdr:colOff>
      <xdr:row>164</xdr:row>
      <xdr:rowOff>167473</xdr:rowOff>
    </xdr:from>
    <xdr:to>
      <xdr:col>56</xdr:col>
      <xdr:colOff>314011</xdr:colOff>
      <xdr:row>183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37</xdr:col>
      <xdr:colOff>439616</xdr:colOff>
      <xdr:row>184</xdr:row>
      <xdr:rowOff>115138</xdr:rowOff>
    </xdr:from>
    <xdr:to>
      <xdr:col>43</xdr:col>
      <xdr:colOff>1088572</xdr:colOff>
      <xdr:row>207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43</xdr:col>
      <xdr:colOff>1151374</xdr:colOff>
      <xdr:row>184</xdr:row>
      <xdr:rowOff>104671</xdr:rowOff>
    </xdr:from>
    <xdr:to>
      <xdr:col>50</xdr:col>
      <xdr:colOff>94203</xdr:colOff>
      <xdr:row>207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50</xdr:col>
      <xdr:colOff>146538</xdr:colOff>
      <xdr:row>184</xdr:row>
      <xdr:rowOff>83737</xdr:rowOff>
    </xdr:from>
    <xdr:to>
      <xdr:col>56</xdr:col>
      <xdr:colOff>230275</xdr:colOff>
      <xdr:row>207</xdr:row>
      <xdr:rowOff>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439616</xdr:colOff>
      <xdr:row>208</xdr:row>
      <xdr:rowOff>10467</xdr:rowOff>
    </xdr:from>
    <xdr:to>
      <xdr:col>43</xdr:col>
      <xdr:colOff>1088572</xdr:colOff>
      <xdr:row>228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1161841</xdr:colOff>
      <xdr:row>208</xdr:row>
      <xdr:rowOff>20934</xdr:rowOff>
    </xdr:from>
    <xdr:to>
      <xdr:col>50</xdr:col>
      <xdr:colOff>104670</xdr:colOff>
      <xdr:row>228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50</xdr:col>
      <xdr:colOff>157005</xdr:colOff>
      <xdr:row>207</xdr:row>
      <xdr:rowOff>157006</xdr:rowOff>
    </xdr:from>
    <xdr:to>
      <xdr:col>56</xdr:col>
      <xdr:colOff>240742</xdr:colOff>
      <xdr:row>227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37</xdr:col>
      <xdr:colOff>439616</xdr:colOff>
      <xdr:row>228</xdr:row>
      <xdr:rowOff>157005</xdr:rowOff>
    </xdr:from>
    <xdr:to>
      <xdr:col>43</xdr:col>
      <xdr:colOff>1088572</xdr:colOff>
      <xdr:row>253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43</xdr:col>
      <xdr:colOff>1151374</xdr:colOff>
      <xdr:row>229</xdr:row>
      <xdr:rowOff>10467</xdr:rowOff>
    </xdr:from>
    <xdr:to>
      <xdr:col>50</xdr:col>
      <xdr:colOff>94203</xdr:colOff>
      <xdr:row>253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50</xdr:col>
      <xdr:colOff>230275</xdr:colOff>
      <xdr:row>228</xdr:row>
      <xdr:rowOff>167473</xdr:rowOff>
    </xdr:from>
    <xdr:to>
      <xdr:col>56</xdr:col>
      <xdr:colOff>314012</xdr:colOff>
      <xdr:row>253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376814</xdr:colOff>
      <xdr:row>253</xdr:row>
      <xdr:rowOff>167472</xdr:rowOff>
    </xdr:from>
    <xdr:to>
      <xdr:col>43</xdr:col>
      <xdr:colOff>1025770</xdr:colOff>
      <xdr:row>274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1161841</xdr:colOff>
      <xdr:row>253</xdr:row>
      <xdr:rowOff>167472</xdr:rowOff>
    </xdr:from>
    <xdr:to>
      <xdr:col>50</xdr:col>
      <xdr:colOff>104670</xdr:colOff>
      <xdr:row>273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50</xdr:col>
      <xdr:colOff>198874</xdr:colOff>
      <xdr:row>253</xdr:row>
      <xdr:rowOff>157005</xdr:rowOff>
    </xdr:from>
    <xdr:to>
      <xdr:col>56</xdr:col>
      <xdr:colOff>282611</xdr:colOff>
      <xdr:row>273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334946</xdr:colOff>
      <xdr:row>274</xdr:row>
      <xdr:rowOff>167473</xdr:rowOff>
    </xdr:from>
    <xdr:to>
      <xdr:col>43</xdr:col>
      <xdr:colOff>983902</xdr:colOff>
      <xdr:row>298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1078104</xdr:colOff>
      <xdr:row>274</xdr:row>
      <xdr:rowOff>167473</xdr:rowOff>
    </xdr:from>
    <xdr:to>
      <xdr:col>50</xdr:col>
      <xdr:colOff>20933</xdr:colOff>
      <xdr:row>298</xdr:row>
      <xdr:rowOff>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50</xdr:col>
      <xdr:colOff>125604</xdr:colOff>
      <xdr:row>274</xdr:row>
      <xdr:rowOff>157006</xdr:rowOff>
    </xdr:from>
    <xdr:to>
      <xdr:col>56</xdr:col>
      <xdr:colOff>209341</xdr:colOff>
      <xdr:row>298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355880</xdr:colOff>
      <xdr:row>298</xdr:row>
      <xdr:rowOff>146539</xdr:rowOff>
    </xdr:from>
    <xdr:to>
      <xdr:col>43</xdr:col>
      <xdr:colOff>1004836</xdr:colOff>
      <xdr:row>318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1119973</xdr:colOff>
      <xdr:row>298</xdr:row>
      <xdr:rowOff>146539</xdr:rowOff>
    </xdr:from>
    <xdr:to>
      <xdr:col>50</xdr:col>
      <xdr:colOff>62802</xdr:colOff>
      <xdr:row>317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177940</xdr:colOff>
      <xdr:row>298</xdr:row>
      <xdr:rowOff>125605</xdr:rowOff>
    </xdr:from>
    <xdr:to>
      <xdr:col>56</xdr:col>
      <xdr:colOff>261677</xdr:colOff>
      <xdr:row>317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461010</xdr:colOff>
      <xdr:row>0</xdr:row>
      <xdr:rowOff>171450</xdr:rowOff>
    </xdr:from>
    <xdr:to>
      <xdr:col>13</xdr:col>
      <xdr:colOff>883920</xdr:colOff>
      <xdr:row>30</xdr:row>
      <xdr:rowOff>182879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392430</xdr:colOff>
      <xdr:row>0</xdr:row>
      <xdr:rowOff>95250</xdr:rowOff>
    </xdr:from>
    <xdr:to>
      <xdr:col>27</xdr:col>
      <xdr:colOff>521970</xdr:colOff>
      <xdr:row>30</xdr:row>
      <xdr:rowOff>60960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7F2D48-0A02-4596-B3F2-D789F7EAE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7620</xdr:rowOff>
    </xdr:from>
    <xdr:to>
      <xdr:col>13</xdr:col>
      <xdr:colOff>781050</xdr:colOff>
      <xdr:row>63</xdr:row>
      <xdr:rowOff>11429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5D68B2-B97E-4D95-A8DF-C98F6D24D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895350</xdr:colOff>
      <xdr:row>65</xdr:row>
      <xdr:rowOff>11430</xdr:rowOff>
    </xdr:from>
    <xdr:to>
      <xdr:col>13</xdr:col>
      <xdr:colOff>838200</xdr:colOff>
      <xdr:row>95</xdr:row>
      <xdr:rowOff>11429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53F795E-DFF6-4770-B9B6-5A198F3C5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96</xdr:row>
      <xdr:rowOff>171450</xdr:rowOff>
    </xdr:from>
    <xdr:to>
      <xdr:col>13</xdr:col>
      <xdr:colOff>819150</xdr:colOff>
      <xdr:row>127</xdr:row>
      <xdr:rowOff>11429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CE8C098-C6BE-4298-A912-FC00B3ED3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128</xdr:row>
      <xdr:rowOff>186690</xdr:rowOff>
    </xdr:from>
    <xdr:to>
      <xdr:col>13</xdr:col>
      <xdr:colOff>803910</xdr:colOff>
      <xdr:row>159</xdr:row>
      <xdr:rowOff>11429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68E8792-E811-41E3-891A-FAE5C4384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161</xdr:row>
      <xdr:rowOff>22860</xdr:rowOff>
    </xdr:from>
    <xdr:to>
      <xdr:col>13</xdr:col>
      <xdr:colOff>800100</xdr:colOff>
      <xdr:row>191</xdr:row>
      <xdr:rowOff>11429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1375B14-7F00-41FB-9581-256819DBA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192</xdr:row>
      <xdr:rowOff>182880</xdr:rowOff>
    </xdr:from>
    <xdr:to>
      <xdr:col>13</xdr:col>
      <xdr:colOff>708660</xdr:colOff>
      <xdr:row>223</xdr:row>
      <xdr:rowOff>11429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8E724FC5-97A8-4031-9CAF-73F6FCCE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224</xdr:row>
      <xdr:rowOff>167640</xdr:rowOff>
    </xdr:from>
    <xdr:to>
      <xdr:col>13</xdr:col>
      <xdr:colOff>685800</xdr:colOff>
      <xdr:row>255</xdr:row>
      <xdr:rowOff>11429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AE8B90A-B0D4-4DAA-8BEE-B720BD4E2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95250</xdr:colOff>
      <xdr:row>12</xdr:row>
      <xdr:rowOff>87630</xdr:rowOff>
    </xdr:from>
    <xdr:to>
      <xdr:col>14</xdr:col>
      <xdr:colOff>800100</xdr:colOff>
      <xdr:row>15</xdr:row>
      <xdr:rowOff>15240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B583B827-24DE-4DBA-BE52-665D5475F014}"/>
            </a:ext>
          </a:extLst>
        </xdr:cNvPr>
        <xdr:cNvSpPr/>
      </xdr:nvSpPr>
      <xdr:spPr bwMode="auto">
        <a:xfrm>
          <a:off x="12896850" y="2373630"/>
          <a:ext cx="704850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598170</xdr:colOff>
      <xdr:row>33</xdr:row>
      <xdr:rowOff>15240</xdr:rowOff>
    </xdr:from>
    <xdr:to>
      <xdr:col>27</xdr:col>
      <xdr:colOff>727710</xdr:colOff>
      <xdr:row>62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C304BCB7-8209-4AF3-8348-C0F28A6CB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49530</xdr:colOff>
      <xdr:row>44</xdr:row>
      <xdr:rowOff>11430</xdr:rowOff>
    </xdr:from>
    <xdr:to>
      <xdr:col>14</xdr:col>
      <xdr:colOff>880110</xdr:colOff>
      <xdr:row>46</xdr:row>
      <xdr:rowOff>171450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53F27B1A-49BC-4825-B65E-EB99D622CE4A}"/>
            </a:ext>
          </a:extLst>
        </xdr:cNvPr>
        <xdr:cNvSpPr/>
      </xdr:nvSpPr>
      <xdr:spPr bwMode="auto">
        <a:xfrm>
          <a:off x="12851130" y="8393430"/>
          <a:ext cx="830580" cy="5410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601980</xdr:colOff>
      <xdr:row>64</xdr:row>
      <xdr:rowOff>156210</xdr:rowOff>
    </xdr:from>
    <xdr:to>
      <xdr:col>27</xdr:col>
      <xdr:colOff>731520</xdr:colOff>
      <xdr:row>94</xdr:row>
      <xdr:rowOff>121920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CEB9F58B-D6FB-46B6-AF9D-DF9D749C5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53340</xdr:colOff>
      <xdr:row>74</xdr:row>
      <xdr:rowOff>102870</xdr:rowOff>
    </xdr:from>
    <xdr:to>
      <xdr:col>14</xdr:col>
      <xdr:colOff>868680</xdr:colOff>
      <xdr:row>77</xdr:row>
      <xdr:rowOff>26670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68E85E54-B022-4F72-985D-98EC2C23A364}"/>
            </a:ext>
          </a:extLst>
        </xdr:cNvPr>
        <xdr:cNvSpPr/>
      </xdr:nvSpPr>
      <xdr:spPr bwMode="auto">
        <a:xfrm>
          <a:off x="12854940" y="14199870"/>
          <a:ext cx="815340" cy="4953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727710</xdr:colOff>
      <xdr:row>96</xdr:row>
      <xdr:rowOff>129540</xdr:rowOff>
    </xdr:from>
    <xdr:to>
      <xdr:col>27</xdr:col>
      <xdr:colOff>857250</xdr:colOff>
      <xdr:row>126</xdr:row>
      <xdr:rowOff>95250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6CC44A82-93D6-4EBD-848C-8E6DB2DD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53340</xdr:colOff>
      <xdr:row>106</xdr:row>
      <xdr:rowOff>72390</xdr:rowOff>
    </xdr:from>
    <xdr:to>
      <xdr:col>14</xdr:col>
      <xdr:colOff>857250</xdr:colOff>
      <xdr:row>109</xdr:row>
      <xdr:rowOff>7620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D079B9F6-A4B2-454A-8350-88A96C3C6D27}"/>
            </a:ext>
          </a:extLst>
        </xdr:cNvPr>
        <xdr:cNvSpPr/>
      </xdr:nvSpPr>
      <xdr:spPr bwMode="auto">
        <a:xfrm>
          <a:off x="12854940" y="20265390"/>
          <a:ext cx="8039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784860</xdr:colOff>
      <xdr:row>128</xdr:row>
      <xdr:rowOff>72390</xdr:rowOff>
    </xdr:from>
    <xdr:to>
      <xdr:col>28</xdr:col>
      <xdr:colOff>0</xdr:colOff>
      <xdr:row>158</xdr:row>
      <xdr:rowOff>38100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D3F727D-910B-4442-B9BE-F9052232C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34290</xdr:colOff>
      <xdr:row>138</xdr:row>
      <xdr:rowOff>144780</xdr:rowOff>
    </xdr:from>
    <xdr:to>
      <xdr:col>14</xdr:col>
      <xdr:colOff>758190</xdr:colOff>
      <xdr:row>141</xdr:row>
      <xdr:rowOff>110490</xdr:rowOff>
    </xdr:to>
    <xdr:sp macro="" textlink="">
      <xdr:nvSpPr>
        <xdr:cNvPr id="20" name="Pil: høyre 19">
          <a:extLst>
            <a:ext uri="{FF2B5EF4-FFF2-40B4-BE49-F238E27FC236}">
              <a16:creationId xmlns:a16="http://schemas.microsoft.com/office/drawing/2014/main" id="{E0E25376-A363-468C-A3F2-935D9AD75970}"/>
            </a:ext>
          </a:extLst>
        </xdr:cNvPr>
        <xdr:cNvSpPr/>
      </xdr:nvSpPr>
      <xdr:spPr bwMode="auto">
        <a:xfrm>
          <a:off x="12835890" y="26433780"/>
          <a:ext cx="72390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910590</xdr:colOff>
      <xdr:row>161</xdr:row>
      <xdr:rowOff>19050</xdr:rowOff>
    </xdr:from>
    <xdr:to>
      <xdr:col>27</xdr:col>
      <xdr:colOff>822960</xdr:colOff>
      <xdr:row>190</xdr:row>
      <xdr:rowOff>140970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6B62471-6D04-4FA1-A430-B83565B97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133350</xdr:colOff>
      <xdr:row>170</xdr:row>
      <xdr:rowOff>163830</xdr:rowOff>
    </xdr:from>
    <xdr:to>
      <xdr:col>14</xdr:col>
      <xdr:colOff>800100</xdr:colOff>
      <xdr:row>173</xdr:row>
      <xdr:rowOff>99060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2B0FBD0C-CCAF-4819-9B26-8E1FD236E342}"/>
            </a:ext>
          </a:extLst>
        </xdr:cNvPr>
        <xdr:cNvSpPr/>
      </xdr:nvSpPr>
      <xdr:spPr bwMode="auto">
        <a:xfrm>
          <a:off x="12934950" y="32548830"/>
          <a:ext cx="6667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193</xdr:row>
      <xdr:rowOff>0</xdr:rowOff>
    </xdr:from>
    <xdr:to>
      <xdr:col>27</xdr:col>
      <xdr:colOff>788670</xdr:colOff>
      <xdr:row>222</xdr:row>
      <xdr:rowOff>156210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7B509936-A3E1-47BF-B4DC-39CC57F44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83820</xdr:colOff>
      <xdr:row>202</xdr:row>
      <xdr:rowOff>53340</xdr:rowOff>
    </xdr:from>
    <xdr:to>
      <xdr:col>14</xdr:col>
      <xdr:colOff>746760</xdr:colOff>
      <xdr:row>205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21E6EAC-2CD3-403D-996A-A6EA07FEE1BE}"/>
            </a:ext>
          </a:extLst>
        </xdr:cNvPr>
        <xdr:cNvSpPr/>
      </xdr:nvSpPr>
      <xdr:spPr bwMode="auto">
        <a:xfrm>
          <a:off x="12885420" y="38534340"/>
          <a:ext cx="662940" cy="5638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225</xdr:row>
      <xdr:rowOff>0</xdr:rowOff>
    </xdr:from>
    <xdr:to>
      <xdr:col>28</xdr:col>
      <xdr:colOff>129540</xdr:colOff>
      <xdr:row>254</xdr:row>
      <xdr:rowOff>156210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2AFF883-A642-44D8-B4D7-1A9E95308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49530</xdr:colOff>
      <xdr:row>235</xdr:row>
      <xdr:rowOff>26670</xdr:rowOff>
    </xdr:from>
    <xdr:to>
      <xdr:col>14</xdr:col>
      <xdr:colOff>678180</xdr:colOff>
      <xdr:row>237</xdr:row>
      <xdr:rowOff>152400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E8DC63C3-2DB7-427F-9F6C-7518CCC7000E}"/>
            </a:ext>
          </a:extLst>
        </xdr:cNvPr>
        <xdr:cNvSpPr/>
      </xdr:nvSpPr>
      <xdr:spPr bwMode="auto">
        <a:xfrm>
          <a:off x="12851130" y="44794170"/>
          <a:ext cx="62865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754380</xdr:colOff>
      <xdr:row>0</xdr:row>
      <xdr:rowOff>106680</xdr:rowOff>
    </xdr:from>
    <xdr:to>
      <xdr:col>40</xdr:col>
      <xdr:colOff>883920</xdr:colOff>
      <xdr:row>30</xdr:row>
      <xdr:rowOff>72390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70FF47B-5F26-4162-A53C-05ADD7BBE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643890</xdr:colOff>
      <xdr:row>11</xdr:row>
      <xdr:rowOff>118110</xdr:rowOff>
    </xdr:from>
    <xdr:to>
      <xdr:col>28</xdr:col>
      <xdr:colOff>707898</xdr:colOff>
      <xdr:row>14</xdr:row>
      <xdr:rowOff>31242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D608FD1-0031-499F-AC7B-0F6F810936D4}"/>
            </a:ext>
          </a:extLst>
        </xdr:cNvPr>
        <xdr:cNvSpPr/>
      </xdr:nvSpPr>
      <xdr:spPr bwMode="auto">
        <a:xfrm>
          <a:off x="25332690" y="22136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33</xdr:row>
      <xdr:rowOff>0</xdr:rowOff>
    </xdr:from>
    <xdr:to>
      <xdr:col>41</xdr:col>
      <xdr:colOff>129540</xdr:colOff>
      <xdr:row>62</xdr:row>
      <xdr:rowOff>156210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32D56E14-95AB-436A-BCB3-E9B856E66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803910</xdr:colOff>
      <xdr:row>42</xdr:row>
      <xdr:rowOff>11430</xdr:rowOff>
    </xdr:from>
    <xdr:to>
      <xdr:col>28</xdr:col>
      <xdr:colOff>867918</xdr:colOff>
      <xdr:row>44</xdr:row>
      <xdr:rowOff>115062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2F793BFD-0EBA-4F39-A700-7F8FD3E23AE3}"/>
            </a:ext>
          </a:extLst>
        </xdr:cNvPr>
        <xdr:cNvSpPr/>
      </xdr:nvSpPr>
      <xdr:spPr bwMode="auto">
        <a:xfrm>
          <a:off x="25492710" y="80124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41</xdr:col>
      <xdr:colOff>129540</xdr:colOff>
      <xdr:row>94</xdr:row>
      <xdr:rowOff>156210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DB3C7831-BEED-4561-A65A-15546260E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792480</xdr:colOff>
      <xdr:row>76</xdr:row>
      <xdr:rowOff>7620</xdr:rowOff>
    </xdr:from>
    <xdr:to>
      <xdr:col>28</xdr:col>
      <xdr:colOff>856488</xdr:colOff>
      <xdr:row>78</xdr:row>
      <xdr:rowOff>111252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B0CC1D9-7F31-4CDB-8C68-D3EF436CC8FC}"/>
            </a:ext>
          </a:extLst>
        </xdr:cNvPr>
        <xdr:cNvSpPr/>
      </xdr:nvSpPr>
      <xdr:spPr bwMode="auto">
        <a:xfrm>
          <a:off x="25481280" y="144856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41</xdr:col>
      <xdr:colOff>129540</xdr:colOff>
      <xdr:row>126</xdr:row>
      <xdr:rowOff>156210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808DA56-29B6-431B-B9E2-2CB39E90C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864870</xdr:colOff>
      <xdr:row>106</xdr:row>
      <xdr:rowOff>45720</xdr:rowOff>
    </xdr:from>
    <xdr:to>
      <xdr:col>29</xdr:col>
      <xdr:colOff>14478</xdr:colOff>
      <xdr:row>108</xdr:row>
      <xdr:rowOff>149352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7E0E55D-C25C-42EA-AD42-39D09BCF4DFC}"/>
            </a:ext>
          </a:extLst>
        </xdr:cNvPr>
        <xdr:cNvSpPr/>
      </xdr:nvSpPr>
      <xdr:spPr bwMode="auto">
        <a:xfrm>
          <a:off x="25553670" y="202387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129</xdr:row>
      <xdr:rowOff>7620</xdr:rowOff>
    </xdr:from>
    <xdr:to>
      <xdr:col>40</xdr:col>
      <xdr:colOff>834390</xdr:colOff>
      <xdr:row>158</xdr:row>
      <xdr:rowOff>156210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C9A115F-4E2C-42BA-8B0C-C758B4B95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68580</xdr:colOff>
      <xdr:row>138</xdr:row>
      <xdr:rowOff>0</xdr:rowOff>
    </xdr:from>
    <xdr:to>
      <xdr:col>28</xdr:col>
      <xdr:colOff>871728</xdr:colOff>
      <xdr:row>140</xdr:row>
      <xdr:rowOff>140970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1E39C24F-B0CA-4E48-8925-47864F6CCD14}"/>
            </a:ext>
          </a:extLst>
        </xdr:cNvPr>
        <xdr:cNvSpPr/>
      </xdr:nvSpPr>
      <xdr:spPr bwMode="auto">
        <a:xfrm>
          <a:off x="25671780" y="262890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140</xdr:row>
      <xdr:rowOff>0</xdr:rowOff>
    </xdr:from>
    <xdr:to>
      <xdr:col>41</xdr:col>
      <xdr:colOff>803148</xdr:colOff>
      <xdr:row>142</xdr:row>
      <xdr:rowOff>118110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55467480-009D-4BFE-A706-9B6CA3BA0088}"/>
            </a:ext>
          </a:extLst>
        </xdr:cNvPr>
        <xdr:cNvSpPr/>
      </xdr:nvSpPr>
      <xdr:spPr bwMode="auto">
        <a:xfrm>
          <a:off x="37631370" y="26670000"/>
          <a:ext cx="662178" cy="4991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53340</xdr:colOff>
      <xdr:row>175</xdr:row>
      <xdr:rowOff>22860</xdr:rowOff>
    </xdr:from>
    <xdr:to>
      <xdr:col>28</xdr:col>
      <xdr:colOff>856488</xdr:colOff>
      <xdr:row>177</xdr:row>
      <xdr:rowOff>163830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4A1AD7C6-B3D5-43F9-BD34-565C17DA4EBB}"/>
            </a:ext>
          </a:extLst>
        </xdr:cNvPr>
        <xdr:cNvSpPr/>
      </xdr:nvSpPr>
      <xdr:spPr bwMode="auto">
        <a:xfrm>
          <a:off x="25656540" y="3336036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834390</xdr:colOff>
      <xdr:row>190</xdr:row>
      <xdr:rowOff>148590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B56572C2-D3D3-4E3B-8167-C06F47C0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30480</xdr:colOff>
      <xdr:row>175</xdr:row>
      <xdr:rowOff>0</xdr:rowOff>
    </xdr:from>
    <xdr:to>
      <xdr:col>41</xdr:col>
      <xdr:colOff>833628</xdr:colOff>
      <xdr:row>177</xdr:row>
      <xdr:rowOff>140970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58B64DB0-6AAE-44B9-B89B-BB67E1CC8173}"/>
            </a:ext>
          </a:extLst>
        </xdr:cNvPr>
        <xdr:cNvSpPr/>
      </xdr:nvSpPr>
      <xdr:spPr bwMode="auto">
        <a:xfrm>
          <a:off x="37520880" y="3333750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895350</xdr:colOff>
      <xdr:row>192</xdr:row>
      <xdr:rowOff>182880</xdr:rowOff>
    </xdr:from>
    <xdr:to>
      <xdr:col>40</xdr:col>
      <xdr:colOff>815340</xdr:colOff>
      <xdr:row>222</xdr:row>
      <xdr:rowOff>140970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8A07A80F-A490-486D-B218-875B88EA9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87630</xdr:colOff>
      <xdr:row>207</xdr:row>
      <xdr:rowOff>45720</xdr:rowOff>
    </xdr:from>
    <xdr:to>
      <xdr:col>28</xdr:col>
      <xdr:colOff>890778</xdr:colOff>
      <xdr:row>209</xdr:row>
      <xdr:rowOff>186690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D541344B-FA9E-4E0C-9891-14D0BA33D207}"/>
            </a:ext>
          </a:extLst>
        </xdr:cNvPr>
        <xdr:cNvSpPr/>
      </xdr:nvSpPr>
      <xdr:spPr bwMode="auto">
        <a:xfrm>
          <a:off x="25690830" y="3947922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83820</xdr:colOff>
      <xdr:row>207</xdr:row>
      <xdr:rowOff>57150</xdr:rowOff>
    </xdr:from>
    <xdr:to>
      <xdr:col>41</xdr:col>
      <xdr:colOff>886968</xdr:colOff>
      <xdr:row>210</xdr:row>
      <xdr:rowOff>7620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13A0A5D-BE7E-4638-AA4C-1208ADBF191F}"/>
            </a:ext>
          </a:extLst>
        </xdr:cNvPr>
        <xdr:cNvSpPr/>
      </xdr:nvSpPr>
      <xdr:spPr bwMode="auto">
        <a:xfrm>
          <a:off x="37574220" y="39490650"/>
          <a:ext cx="803148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247650</xdr:colOff>
      <xdr:row>108</xdr:row>
      <xdr:rowOff>0</xdr:rowOff>
    </xdr:from>
    <xdr:to>
      <xdr:col>42</xdr:col>
      <xdr:colOff>64008</xdr:colOff>
      <xdr:row>110</xdr:row>
      <xdr:rowOff>99060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8959B079-DCD4-4850-9F9B-DF4328EF94EC}"/>
            </a:ext>
          </a:extLst>
        </xdr:cNvPr>
        <xdr:cNvSpPr/>
      </xdr:nvSpPr>
      <xdr:spPr bwMode="auto">
        <a:xfrm>
          <a:off x="37738050" y="20574000"/>
          <a:ext cx="730758" cy="4800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899160</xdr:colOff>
      <xdr:row>0</xdr:row>
      <xdr:rowOff>182880</xdr:rowOff>
    </xdr:from>
    <xdr:to>
      <xdr:col>12</xdr:col>
      <xdr:colOff>822960</xdr:colOff>
      <xdr:row>30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C19151C-CB12-48D2-849C-0C7CA0CDF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533401</xdr:colOff>
      <xdr:row>225</xdr:row>
      <xdr:rowOff>15240</xdr:rowOff>
    </xdr:from>
    <xdr:to>
      <xdr:col>13</xdr:col>
      <xdr:colOff>685800</xdr:colOff>
      <xdr:row>253</xdr:row>
      <xdr:rowOff>45719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AB0C6FC-2D76-4485-B7D2-F34E8DEF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68580</xdr:colOff>
      <xdr:row>255</xdr:row>
      <xdr:rowOff>99061</xdr:rowOff>
    </xdr:from>
    <xdr:to>
      <xdr:col>8</xdr:col>
      <xdr:colOff>830580</xdr:colOff>
      <xdr:row>274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54812D4-B064-459C-9070-EC1190B2A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68580</xdr:colOff>
      <xdr:row>275</xdr:row>
      <xdr:rowOff>60960</xdr:rowOff>
    </xdr:from>
    <xdr:to>
      <xdr:col>8</xdr:col>
      <xdr:colOff>807720</xdr:colOff>
      <xdr:row>294</xdr:row>
      <xdr:rowOff>144780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282675E-94FF-4C7B-8492-20FB40422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60960</xdr:colOff>
      <xdr:row>295</xdr:row>
      <xdr:rowOff>22860</xdr:rowOff>
    </xdr:from>
    <xdr:to>
      <xdr:col>8</xdr:col>
      <xdr:colOff>838200</xdr:colOff>
      <xdr:row>315</xdr:row>
      <xdr:rowOff>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91C4B00-05CA-4958-8F84-BBD11CBF0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45720</xdr:colOff>
      <xdr:row>315</xdr:row>
      <xdr:rowOff>121920</xdr:rowOff>
    </xdr:from>
    <xdr:to>
      <xdr:col>8</xdr:col>
      <xdr:colOff>815340</xdr:colOff>
      <xdr:row>334</xdr:row>
      <xdr:rowOff>106680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46524A3-066A-49C7-B97F-2A37D4A78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45721</xdr:colOff>
      <xdr:row>335</xdr:row>
      <xdr:rowOff>15241</xdr:rowOff>
    </xdr:from>
    <xdr:to>
      <xdr:col>8</xdr:col>
      <xdr:colOff>830580</xdr:colOff>
      <xdr:row>354</xdr:row>
      <xdr:rowOff>114300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DA02D92C-881A-4490-8AF3-D70D56C7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68581</xdr:colOff>
      <xdr:row>354</xdr:row>
      <xdr:rowOff>175260</xdr:rowOff>
    </xdr:from>
    <xdr:to>
      <xdr:col>8</xdr:col>
      <xdr:colOff>838200</xdr:colOff>
      <xdr:row>374</xdr:row>
      <xdr:rowOff>144780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0DCCF96-EBC5-4CA1-B420-90795F0C6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91441</xdr:colOff>
      <xdr:row>375</xdr:row>
      <xdr:rowOff>38100</xdr:rowOff>
    </xdr:from>
    <xdr:to>
      <xdr:col>8</xdr:col>
      <xdr:colOff>845820</xdr:colOff>
      <xdr:row>394</xdr:row>
      <xdr:rowOff>167640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216EBFC-7612-4EB6-88D5-E5215FC37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327661</xdr:colOff>
      <xdr:row>233</xdr:row>
      <xdr:rowOff>1</xdr:rowOff>
    </xdr:from>
    <xdr:to>
      <xdr:col>23</xdr:col>
      <xdr:colOff>236221</xdr:colOff>
      <xdr:row>252</xdr:row>
      <xdr:rowOff>152401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255</xdr:row>
      <xdr:rowOff>99061</xdr:rowOff>
    </xdr:from>
    <xdr:to>
      <xdr:col>17</xdr:col>
      <xdr:colOff>899160</xdr:colOff>
      <xdr:row>274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15240</xdr:colOff>
      <xdr:row>275</xdr:row>
      <xdr:rowOff>15240</xdr:rowOff>
    </xdr:from>
    <xdr:to>
      <xdr:col>17</xdr:col>
      <xdr:colOff>899160</xdr:colOff>
      <xdr:row>295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7620</xdr:colOff>
      <xdr:row>295</xdr:row>
      <xdr:rowOff>76200</xdr:rowOff>
    </xdr:from>
    <xdr:to>
      <xdr:col>17</xdr:col>
      <xdr:colOff>883920</xdr:colOff>
      <xdr:row>314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</xdr:colOff>
      <xdr:row>315</xdr:row>
      <xdr:rowOff>76201</xdr:rowOff>
    </xdr:from>
    <xdr:to>
      <xdr:col>17</xdr:col>
      <xdr:colOff>769620</xdr:colOff>
      <xdr:row>334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0</xdr:colOff>
      <xdr:row>335</xdr:row>
      <xdr:rowOff>1</xdr:rowOff>
    </xdr:from>
    <xdr:to>
      <xdr:col>17</xdr:col>
      <xdr:colOff>754380</xdr:colOff>
      <xdr:row>354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0</xdr:colOff>
      <xdr:row>355</xdr:row>
      <xdr:rowOff>22860</xdr:rowOff>
    </xdr:from>
    <xdr:to>
      <xdr:col>17</xdr:col>
      <xdr:colOff>822960</xdr:colOff>
      <xdr:row>374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53340</xdr:colOff>
      <xdr:row>375</xdr:row>
      <xdr:rowOff>45720</xdr:rowOff>
    </xdr:from>
    <xdr:to>
      <xdr:col>17</xdr:col>
      <xdr:colOff>830580</xdr:colOff>
      <xdr:row>394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53340</xdr:colOff>
      <xdr:row>0</xdr:row>
      <xdr:rowOff>30480</xdr:rowOff>
    </xdr:from>
    <xdr:to>
      <xdr:col>26</xdr:col>
      <xdr:colOff>822960</xdr:colOff>
      <xdr:row>19</xdr:row>
      <xdr:rowOff>137160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B40E7B-F1BC-48BE-918B-C20FBD88B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20</xdr:row>
      <xdr:rowOff>30480</xdr:rowOff>
    </xdr:from>
    <xdr:to>
      <xdr:col>26</xdr:col>
      <xdr:colOff>754380</xdr:colOff>
      <xdr:row>39</xdr:row>
      <xdr:rowOff>167640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BCF62582-D3D3-4CB3-A963-90BF7E79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22860</xdr:colOff>
      <xdr:row>40</xdr:row>
      <xdr:rowOff>53340</xdr:rowOff>
    </xdr:from>
    <xdr:to>
      <xdr:col>26</xdr:col>
      <xdr:colOff>769620</xdr:colOff>
      <xdr:row>59</xdr:row>
      <xdr:rowOff>160020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5F00920E-C01B-4542-BAE9-A3A366591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</xdr:colOff>
      <xdr:row>60</xdr:row>
      <xdr:rowOff>53341</xdr:rowOff>
    </xdr:from>
    <xdr:to>
      <xdr:col>26</xdr:col>
      <xdr:colOff>822960</xdr:colOff>
      <xdr:row>79</xdr:row>
      <xdr:rowOff>182881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A709972A-6348-4C41-9925-C93ED2F1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15240</xdr:colOff>
      <xdr:row>80</xdr:row>
      <xdr:rowOff>76200</xdr:rowOff>
    </xdr:from>
    <xdr:to>
      <xdr:col>26</xdr:col>
      <xdr:colOff>822960</xdr:colOff>
      <xdr:row>99</xdr:row>
      <xdr:rowOff>137160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22860</xdr:colOff>
      <xdr:row>100</xdr:row>
      <xdr:rowOff>45720</xdr:rowOff>
    </xdr:from>
    <xdr:to>
      <xdr:col>26</xdr:col>
      <xdr:colOff>838200</xdr:colOff>
      <xdr:row>119</xdr:row>
      <xdr:rowOff>160020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45720</xdr:colOff>
      <xdr:row>120</xdr:row>
      <xdr:rowOff>45721</xdr:rowOff>
    </xdr:from>
    <xdr:to>
      <xdr:col>26</xdr:col>
      <xdr:colOff>708660</xdr:colOff>
      <xdr:row>234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15241</xdr:colOff>
      <xdr:row>235</xdr:row>
      <xdr:rowOff>38100</xdr:rowOff>
    </xdr:from>
    <xdr:to>
      <xdr:col>26</xdr:col>
      <xdr:colOff>822960</xdr:colOff>
      <xdr:row>254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45720</xdr:colOff>
      <xdr:row>255</xdr:row>
      <xdr:rowOff>45721</xdr:rowOff>
    </xdr:from>
    <xdr:to>
      <xdr:col>26</xdr:col>
      <xdr:colOff>693420</xdr:colOff>
      <xdr:row>274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99060</xdr:colOff>
      <xdr:row>274</xdr:row>
      <xdr:rowOff>175260</xdr:rowOff>
    </xdr:from>
    <xdr:to>
      <xdr:col>26</xdr:col>
      <xdr:colOff>847585</xdr:colOff>
      <xdr:row>294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76200</xdr:colOff>
      <xdr:row>295</xdr:row>
      <xdr:rowOff>76200</xdr:rowOff>
    </xdr:from>
    <xdr:to>
      <xdr:col>26</xdr:col>
      <xdr:colOff>822960</xdr:colOff>
      <xdr:row>314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0</xdr:colOff>
      <xdr:row>315</xdr:row>
      <xdr:rowOff>22860</xdr:rowOff>
    </xdr:from>
    <xdr:to>
      <xdr:col>26</xdr:col>
      <xdr:colOff>861060</xdr:colOff>
      <xdr:row>334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45720</xdr:colOff>
      <xdr:row>335</xdr:row>
      <xdr:rowOff>7621</xdr:rowOff>
    </xdr:from>
    <xdr:to>
      <xdr:col>26</xdr:col>
      <xdr:colOff>805675</xdr:colOff>
      <xdr:row>354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18</xdr:col>
      <xdr:colOff>7620</xdr:colOff>
      <xdr:row>355</xdr:row>
      <xdr:rowOff>45721</xdr:rowOff>
    </xdr:from>
    <xdr:to>
      <xdr:col>26</xdr:col>
      <xdr:colOff>830580</xdr:colOff>
      <xdr:row>374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1</xdr:colOff>
      <xdr:row>375</xdr:row>
      <xdr:rowOff>22860</xdr:rowOff>
    </xdr:from>
    <xdr:to>
      <xdr:col>26</xdr:col>
      <xdr:colOff>716281</xdr:colOff>
      <xdr:row>394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30480</xdr:colOff>
      <xdr:row>0</xdr:row>
      <xdr:rowOff>1</xdr:rowOff>
    </xdr:from>
    <xdr:to>
      <xdr:col>35</xdr:col>
      <xdr:colOff>843195</xdr:colOff>
      <xdr:row>19</xdr:row>
      <xdr:rowOff>167641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9CC28D6-8271-4B24-9093-5488D4E56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27</xdr:col>
      <xdr:colOff>0</xdr:colOff>
      <xdr:row>20</xdr:row>
      <xdr:rowOff>1</xdr:rowOff>
    </xdr:from>
    <xdr:to>
      <xdr:col>35</xdr:col>
      <xdr:colOff>838200</xdr:colOff>
      <xdr:row>39</xdr:row>
      <xdr:rowOff>152401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F95DE38C-116A-4B2D-B798-141DC6B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899160</xdr:colOff>
      <xdr:row>40</xdr:row>
      <xdr:rowOff>22861</xdr:rowOff>
    </xdr:from>
    <xdr:to>
      <xdr:col>35</xdr:col>
      <xdr:colOff>845820</xdr:colOff>
      <xdr:row>59</xdr:row>
      <xdr:rowOff>167641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2E72531-F579-4DCD-B612-59B4CCE14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7620</xdr:colOff>
      <xdr:row>60</xdr:row>
      <xdr:rowOff>53341</xdr:rowOff>
    </xdr:from>
    <xdr:to>
      <xdr:col>35</xdr:col>
      <xdr:colOff>853440</xdr:colOff>
      <xdr:row>79</xdr:row>
      <xdr:rowOff>152401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7C1CE9E4-05EC-4542-BAB8-EE67515A6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76200</xdr:colOff>
      <xdr:row>80</xdr:row>
      <xdr:rowOff>30481</xdr:rowOff>
    </xdr:from>
    <xdr:to>
      <xdr:col>35</xdr:col>
      <xdr:colOff>822960</xdr:colOff>
      <xdr:row>99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38100</xdr:colOff>
      <xdr:row>100</xdr:row>
      <xdr:rowOff>38100</xdr:rowOff>
    </xdr:from>
    <xdr:to>
      <xdr:col>35</xdr:col>
      <xdr:colOff>883920</xdr:colOff>
      <xdr:row>119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0</xdr:colOff>
      <xdr:row>120</xdr:row>
      <xdr:rowOff>22860</xdr:rowOff>
    </xdr:from>
    <xdr:to>
      <xdr:col>35</xdr:col>
      <xdr:colOff>830580</xdr:colOff>
      <xdr:row>234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899160</xdr:colOff>
      <xdr:row>235</xdr:row>
      <xdr:rowOff>22860</xdr:rowOff>
    </xdr:from>
    <xdr:to>
      <xdr:col>35</xdr:col>
      <xdr:colOff>906780</xdr:colOff>
      <xdr:row>254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30480</xdr:colOff>
      <xdr:row>255</xdr:row>
      <xdr:rowOff>22861</xdr:rowOff>
    </xdr:from>
    <xdr:to>
      <xdr:col>36</xdr:col>
      <xdr:colOff>0</xdr:colOff>
      <xdr:row>275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76200</xdr:colOff>
      <xdr:row>275</xdr:row>
      <xdr:rowOff>53340</xdr:rowOff>
    </xdr:from>
    <xdr:to>
      <xdr:col>36</xdr:col>
      <xdr:colOff>30480</xdr:colOff>
      <xdr:row>295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83820</xdr:colOff>
      <xdr:row>295</xdr:row>
      <xdr:rowOff>83820</xdr:rowOff>
    </xdr:from>
    <xdr:to>
      <xdr:col>35</xdr:col>
      <xdr:colOff>891540</xdr:colOff>
      <xdr:row>314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1</xdr:colOff>
      <xdr:row>315</xdr:row>
      <xdr:rowOff>38101</xdr:rowOff>
    </xdr:from>
    <xdr:to>
      <xdr:col>35</xdr:col>
      <xdr:colOff>853440</xdr:colOff>
      <xdr:row>334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26</xdr:col>
      <xdr:colOff>899160</xdr:colOff>
      <xdr:row>335</xdr:row>
      <xdr:rowOff>15239</xdr:rowOff>
    </xdr:from>
    <xdr:to>
      <xdr:col>35</xdr:col>
      <xdr:colOff>853440</xdr:colOff>
      <xdr:row>354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27</xdr:col>
      <xdr:colOff>1</xdr:colOff>
      <xdr:row>355</xdr:row>
      <xdr:rowOff>53340</xdr:rowOff>
    </xdr:from>
    <xdr:to>
      <xdr:col>35</xdr:col>
      <xdr:colOff>792480</xdr:colOff>
      <xdr:row>374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26</xdr:col>
      <xdr:colOff>899160</xdr:colOff>
      <xdr:row>375</xdr:row>
      <xdr:rowOff>30481</xdr:rowOff>
    </xdr:from>
    <xdr:to>
      <xdr:col>35</xdr:col>
      <xdr:colOff>769620</xdr:colOff>
      <xdr:row>394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807720</xdr:colOff>
      <xdr:row>61</xdr:row>
      <xdr:rowOff>182880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D80A535-0DD2-4B07-8E44-A22DD72B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64</xdr:row>
      <xdr:rowOff>152400</xdr:rowOff>
    </xdr:from>
    <xdr:to>
      <xdr:col>12</xdr:col>
      <xdr:colOff>853440</xdr:colOff>
      <xdr:row>93</xdr:row>
      <xdr:rowOff>160020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41C9A85A-836D-459D-8605-B5C8E50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906780</xdr:colOff>
      <xdr:row>96</xdr:row>
      <xdr:rowOff>175260</xdr:rowOff>
    </xdr:from>
    <xdr:to>
      <xdr:col>12</xdr:col>
      <xdr:colOff>830580</xdr:colOff>
      <xdr:row>125</xdr:row>
      <xdr:rowOff>160020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49FF3A66-FD5B-4125-96A1-1D60CDDC5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838200</xdr:colOff>
      <xdr:row>157</xdr:row>
      <xdr:rowOff>175260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E17BAB8-030C-4C7D-B3AB-CEC366FB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838200</xdr:colOff>
      <xdr:row>189</xdr:row>
      <xdr:rowOff>175260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670AC15-FDAF-4950-9E05-8ED9B40B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838200</xdr:colOff>
      <xdr:row>221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48BA479-9010-4382-AF94-5D190EC6D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522568</xdr:colOff>
      <xdr:row>1</xdr:row>
      <xdr:rowOff>37279</xdr:rowOff>
    </xdr:from>
    <xdr:to>
      <xdr:col>13</xdr:col>
      <xdr:colOff>657038</xdr:colOff>
      <xdr:row>27</xdr:row>
      <xdr:rowOff>164279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00201AC7-A907-4219-867C-13E1CD9E6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833438</xdr:colOff>
      <xdr:row>32</xdr:row>
      <xdr:rowOff>158750</xdr:rowOff>
    </xdr:from>
    <xdr:to>
      <xdr:col>14</xdr:col>
      <xdr:colOff>55095</xdr:colOff>
      <xdr:row>61</xdr:row>
      <xdr:rowOff>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51E27AEF-9ED6-4518-A17D-65E3ACA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41433</xdr:colOff>
      <xdr:row>65</xdr:row>
      <xdr:rowOff>151288</xdr:rowOff>
    </xdr:from>
    <xdr:to>
      <xdr:col>14</xdr:col>
      <xdr:colOff>174316</xdr:colOff>
      <xdr:row>94</xdr:row>
      <xdr:rowOff>122078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0FA3D271-32E0-463C-BBCC-F0381A32D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7937</xdr:colOff>
      <xdr:row>95</xdr:row>
      <xdr:rowOff>182562</xdr:rowOff>
    </xdr:from>
    <xdr:to>
      <xdr:col>14</xdr:col>
      <xdr:colOff>142407</xdr:colOff>
      <xdr:row>124</xdr:row>
      <xdr:rowOff>113664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D47F032C-2D86-474C-84A6-4AB1B7C3D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128</xdr:row>
      <xdr:rowOff>160020</xdr:rowOff>
    </xdr:from>
    <xdr:to>
      <xdr:col>14</xdr:col>
      <xdr:colOff>170983</xdr:colOff>
      <xdr:row>157</xdr:row>
      <xdr:rowOff>130810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7725A247-339D-4F3A-B1BC-20092FCE2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515620</xdr:colOff>
      <xdr:row>161</xdr:row>
      <xdr:rowOff>176848</xdr:rowOff>
    </xdr:from>
    <xdr:to>
      <xdr:col>13</xdr:col>
      <xdr:colOff>650090</xdr:colOff>
      <xdr:row>190</xdr:row>
      <xdr:rowOff>147638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6BFCB92-05A0-4AE4-ABF4-6B53F8717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694532</xdr:colOff>
      <xdr:row>195</xdr:row>
      <xdr:rowOff>23813</xdr:rowOff>
    </xdr:from>
    <xdr:to>
      <xdr:col>13</xdr:col>
      <xdr:colOff>829001</xdr:colOff>
      <xdr:row>223</xdr:row>
      <xdr:rowOff>185103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3BF5B5F7-1CF8-409A-ABDC-840DAACC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779621</xdr:colOff>
      <xdr:row>227</xdr:row>
      <xdr:rowOff>147321</xdr:rowOff>
    </xdr:from>
    <xdr:to>
      <xdr:col>13</xdr:col>
      <xdr:colOff>912503</xdr:colOff>
      <xdr:row>256</xdr:row>
      <xdr:rowOff>118111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39770469-A970-4490-8196-9EAED0B3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389373</xdr:colOff>
      <xdr:row>6</xdr:row>
      <xdr:rowOff>71175</xdr:rowOff>
    </xdr:from>
    <xdr:to>
      <xdr:col>31</xdr:col>
      <xdr:colOff>584059</xdr:colOff>
      <xdr:row>24</xdr:row>
      <xdr:rowOff>186311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439615</xdr:colOff>
      <xdr:row>0</xdr:row>
      <xdr:rowOff>73270</xdr:rowOff>
    </xdr:from>
    <xdr:to>
      <xdr:col>36</xdr:col>
      <xdr:colOff>1119973</xdr:colOff>
      <xdr:row>18</xdr:row>
      <xdr:rowOff>10467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1172308</xdr:colOff>
      <xdr:row>0</xdr:row>
      <xdr:rowOff>73269</xdr:rowOff>
    </xdr:from>
    <xdr:to>
      <xdr:col>43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146539</xdr:colOff>
      <xdr:row>0</xdr:row>
      <xdr:rowOff>52336</xdr:rowOff>
    </xdr:from>
    <xdr:to>
      <xdr:col>49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435428</xdr:colOff>
      <xdr:row>25</xdr:row>
      <xdr:rowOff>188783</xdr:rowOff>
    </xdr:from>
    <xdr:to>
      <xdr:col>31</xdr:col>
      <xdr:colOff>424959</xdr:colOff>
      <xdr:row>39</xdr:row>
      <xdr:rowOff>167472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439615</xdr:colOff>
      <xdr:row>18</xdr:row>
      <xdr:rowOff>31401</xdr:rowOff>
    </xdr:from>
    <xdr:to>
      <xdr:col>36</xdr:col>
      <xdr:colOff>1088571</xdr:colOff>
      <xdr:row>37</xdr:row>
      <xdr:rowOff>177939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1151374</xdr:colOff>
      <xdr:row>18</xdr:row>
      <xdr:rowOff>41868</xdr:rowOff>
    </xdr:from>
    <xdr:to>
      <xdr:col>43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136072</xdr:colOff>
      <xdr:row>18</xdr:row>
      <xdr:rowOff>83736</xdr:rowOff>
    </xdr:from>
    <xdr:to>
      <xdr:col>49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200967</xdr:colOff>
      <xdr:row>41</xdr:row>
      <xdr:rowOff>108857</xdr:rowOff>
    </xdr:from>
    <xdr:to>
      <xdr:col>30</xdr:col>
      <xdr:colOff>337035</xdr:colOff>
      <xdr:row>54</xdr:row>
      <xdr:rowOff>90017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439615</xdr:colOff>
      <xdr:row>38</xdr:row>
      <xdr:rowOff>20934</xdr:rowOff>
    </xdr:from>
    <xdr:to>
      <xdr:col>36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1151374</xdr:colOff>
      <xdr:row>38</xdr:row>
      <xdr:rowOff>146539</xdr:rowOff>
    </xdr:from>
    <xdr:to>
      <xdr:col>43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43</xdr:col>
      <xdr:colOff>198873</xdr:colOff>
      <xdr:row>38</xdr:row>
      <xdr:rowOff>125605</xdr:rowOff>
    </xdr:from>
    <xdr:to>
      <xdr:col>49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173752</xdr:colOff>
      <xdr:row>56</xdr:row>
      <xdr:rowOff>52333</xdr:rowOff>
    </xdr:from>
    <xdr:to>
      <xdr:col>30</xdr:col>
      <xdr:colOff>414493</xdr:colOff>
      <xdr:row>69</xdr:row>
      <xdr:rowOff>87921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450083</xdr:colOff>
      <xdr:row>60</xdr:row>
      <xdr:rowOff>136071</xdr:rowOff>
    </xdr:from>
    <xdr:to>
      <xdr:col>36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1172308</xdr:colOff>
      <xdr:row>60</xdr:row>
      <xdr:rowOff>177940</xdr:rowOff>
    </xdr:from>
    <xdr:to>
      <xdr:col>43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43</xdr:col>
      <xdr:colOff>188406</xdr:colOff>
      <xdr:row>60</xdr:row>
      <xdr:rowOff>177939</xdr:rowOff>
    </xdr:from>
    <xdr:to>
      <xdr:col>49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169567</xdr:colOff>
      <xdr:row>70</xdr:row>
      <xdr:rowOff>171660</xdr:rowOff>
    </xdr:from>
    <xdr:to>
      <xdr:col>30</xdr:col>
      <xdr:colOff>410308</xdr:colOff>
      <xdr:row>84</xdr:row>
      <xdr:rowOff>16746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450082</xdr:colOff>
      <xdr:row>80</xdr:row>
      <xdr:rowOff>94204</xdr:rowOff>
    </xdr:from>
    <xdr:to>
      <xdr:col>36</xdr:col>
      <xdr:colOff>1099038</xdr:colOff>
      <xdr:row>99</xdr:row>
      <xdr:rowOff>188408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36</xdr:col>
      <xdr:colOff>1193242</xdr:colOff>
      <xdr:row>80</xdr:row>
      <xdr:rowOff>83737</xdr:rowOff>
    </xdr:from>
    <xdr:to>
      <xdr:col>43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198873</xdr:colOff>
      <xdr:row>80</xdr:row>
      <xdr:rowOff>62803</xdr:rowOff>
    </xdr:from>
    <xdr:to>
      <xdr:col>49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244927</xdr:colOff>
      <xdr:row>87</xdr:row>
      <xdr:rowOff>106770</xdr:rowOff>
    </xdr:from>
    <xdr:to>
      <xdr:col>30</xdr:col>
      <xdr:colOff>485668</xdr:colOff>
      <xdr:row>101</xdr:row>
      <xdr:rowOff>66997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471017</xdr:colOff>
      <xdr:row>106</xdr:row>
      <xdr:rowOff>104671</xdr:rowOff>
    </xdr:from>
    <xdr:to>
      <xdr:col>36</xdr:col>
      <xdr:colOff>1119973</xdr:colOff>
      <xdr:row>129</xdr:row>
      <xdr:rowOff>73271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10467</xdr:colOff>
      <xdr:row>106</xdr:row>
      <xdr:rowOff>94204</xdr:rowOff>
    </xdr:from>
    <xdr:to>
      <xdr:col>43</xdr:col>
      <xdr:colOff>157005</xdr:colOff>
      <xdr:row>128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43</xdr:col>
      <xdr:colOff>240741</xdr:colOff>
      <xdr:row>106</xdr:row>
      <xdr:rowOff>41868</xdr:rowOff>
    </xdr:from>
    <xdr:to>
      <xdr:col>49</xdr:col>
      <xdr:colOff>324478</xdr:colOff>
      <xdr:row>128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23</xdr:col>
      <xdr:colOff>177939</xdr:colOff>
      <xdr:row>100</xdr:row>
      <xdr:rowOff>186313</xdr:rowOff>
    </xdr:from>
    <xdr:to>
      <xdr:col>30</xdr:col>
      <xdr:colOff>418680</xdr:colOff>
      <xdr:row>117</xdr:row>
      <xdr:rowOff>81642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429149</xdr:colOff>
      <xdr:row>129</xdr:row>
      <xdr:rowOff>125605</xdr:rowOff>
    </xdr:from>
    <xdr:to>
      <xdr:col>36</xdr:col>
      <xdr:colOff>1078105</xdr:colOff>
      <xdr:row>152</xdr:row>
      <xdr:rowOff>20935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36</xdr:col>
      <xdr:colOff>1172308</xdr:colOff>
      <xdr:row>129</xdr:row>
      <xdr:rowOff>188407</xdr:rowOff>
    </xdr:from>
    <xdr:to>
      <xdr:col>43</xdr:col>
      <xdr:colOff>115137</xdr:colOff>
      <xdr:row>152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43</xdr:col>
      <xdr:colOff>261675</xdr:colOff>
      <xdr:row>129</xdr:row>
      <xdr:rowOff>136072</xdr:rowOff>
    </xdr:from>
    <xdr:to>
      <xdr:col>49</xdr:col>
      <xdr:colOff>345412</xdr:colOff>
      <xdr:row>151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253302</xdr:colOff>
      <xdr:row>119</xdr:row>
      <xdr:rowOff>33495</xdr:rowOff>
    </xdr:from>
    <xdr:to>
      <xdr:col>30</xdr:col>
      <xdr:colOff>494043</xdr:colOff>
      <xdr:row>135</xdr:row>
      <xdr:rowOff>87923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439616</xdr:colOff>
      <xdr:row>152</xdr:row>
      <xdr:rowOff>157006</xdr:rowOff>
    </xdr:from>
    <xdr:to>
      <xdr:col>36</xdr:col>
      <xdr:colOff>1088572</xdr:colOff>
      <xdr:row>181</xdr:row>
      <xdr:rowOff>94205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1172308</xdr:colOff>
      <xdr:row>152</xdr:row>
      <xdr:rowOff>177940</xdr:rowOff>
    </xdr:from>
    <xdr:to>
      <xdr:col>43</xdr:col>
      <xdr:colOff>115137</xdr:colOff>
      <xdr:row>181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43</xdr:col>
      <xdr:colOff>167472</xdr:colOff>
      <xdr:row>152</xdr:row>
      <xdr:rowOff>115138</xdr:rowOff>
    </xdr:from>
    <xdr:to>
      <xdr:col>49</xdr:col>
      <xdr:colOff>251209</xdr:colOff>
      <xdr:row>180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207247</xdr:colOff>
      <xdr:row>137</xdr:row>
      <xdr:rowOff>2093</xdr:rowOff>
    </xdr:from>
    <xdr:to>
      <xdr:col>30</xdr:col>
      <xdr:colOff>447988</xdr:colOff>
      <xdr:row>153</xdr:row>
      <xdr:rowOff>48148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418682</xdr:colOff>
      <xdr:row>181</xdr:row>
      <xdr:rowOff>146539</xdr:rowOff>
    </xdr:from>
    <xdr:to>
      <xdr:col>36</xdr:col>
      <xdr:colOff>1067638</xdr:colOff>
      <xdr:row>204</xdr:row>
      <xdr:rowOff>41869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1172308</xdr:colOff>
      <xdr:row>181</xdr:row>
      <xdr:rowOff>167473</xdr:rowOff>
    </xdr:from>
    <xdr:to>
      <xdr:col>43</xdr:col>
      <xdr:colOff>115137</xdr:colOff>
      <xdr:row>203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43</xdr:col>
      <xdr:colOff>230274</xdr:colOff>
      <xdr:row>181</xdr:row>
      <xdr:rowOff>167473</xdr:rowOff>
    </xdr:from>
    <xdr:to>
      <xdr:col>49</xdr:col>
      <xdr:colOff>314011</xdr:colOff>
      <xdr:row>203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167473</xdr:colOff>
      <xdr:row>155</xdr:row>
      <xdr:rowOff>8375</xdr:rowOff>
    </xdr:from>
    <xdr:to>
      <xdr:col>30</xdr:col>
      <xdr:colOff>389373</xdr:colOff>
      <xdr:row>171</xdr:row>
      <xdr:rowOff>8375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439616</xdr:colOff>
      <xdr:row>204</xdr:row>
      <xdr:rowOff>115138</xdr:rowOff>
    </xdr:from>
    <xdr:to>
      <xdr:col>36</xdr:col>
      <xdr:colOff>1088572</xdr:colOff>
      <xdr:row>233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36</xdr:col>
      <xdr:colOff>1151374</xdr:colOff>
      <xdr:row>204</xdr:row>
      <xdr:rowOff>104671</xdr:rowOff>
    </xdr:from>
    <xdr:to>
      <xdr:col>43</xdr:col>
      <xdr:colOff>94203</xdr:colOff>
      <xdr:row>233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146538</xdr:colOff>
      <xdr:row>204</xdr:row>
      <xdr:rowOff>73270</xdr:rowOff>
    </xdr:from>
    <xdr:to>
      <xdr:col>49</xdr:col>
      <xdr:colOff>230275</xdr:colOff>
      <xdr:row>232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23</xdr:col>
      <xdr:colOff>217715</xdr:colOff>
      <xdr:row>173</xdr:row>
      <xdr:rowOff>60712</xdr:rowOff>
    </xdr:from>
    <xdr:to>
      <xdr:col>30</xdr:col>
      <xdr:colOff>450082</xdr:colOff>
      <xdr:row>188</xdr:row>
      <xdr:rowOff>50242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439616</xdr:colOff>
      <xdr:row>234</xdr:row>
      <xdr:rowOff>10467</xdr:rowOff>
    </xdr:from>
    <xdr:to>
      <xdr:col>36</xdr:col>
      <xdr:colOff>1088572</xdr:colOff>
      <xdr:row>257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1161841</xdr:colOff>
      <xdr:row>234</xdr:row>
      <xdr:rowOff>20934</xdr:rowOff>
    </xdr:from>
    <xdr:to>
      <xdr:col>43</xdr:col>
      <xdr:colOff>104670</xdr:colOff>
      <xdr:row>257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157005</xdr:colOff>
      <xdr:row>233</xdr:row>
      <xdr:rowOff>157006</xdr:rowOff>
    </xdr:from>
    <xdr:to>
      <xdr:col>49</xdr:col>
      <xdr:colOff>240742</xdr:colOff>
      <xdr:row>256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23</xdr:col>
      <xdr:colOff>452176</xdr:colOff>
      <xdr:row>245</xdr:row>
      <xdr:rowOff>31402</xdr:rowOff>
    </xdr:from>
    <xdr:to>
      <xdr:col>30</xdr:col>
      <xdr:colOff>692917</xdr:colOff>
      <xdr:row>262</xdr:row>
      <xdr:rowOff>16747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30</xdr:col>
      <xdr:colOff>439616</xdr:colOff>
      <xdr:row>257</xdr:row>
      <xdr:rowOff>157005</xdr:rowOff>
    </xdr:from>
    <xdr:to>
      <xdr:col>36</xdr:col>
      <xdr:colOff>1088572</xdr:colOff>
      <xdr:row>275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36</xdr:col>
      <xdr:colOff>1151374</xdr:colOff>
      <xdr:row>258</xdr:row>
      <xdr:rowOff>10467</xdr:rowOff>
    </xdr:from>
    <xdr:to>
      <xdr:col>43</xdr:col>
      <xdr:colOff>94203</xdr:colOff>
      <xdr:row>275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230275</xdr:colOff>
      <xdr:row>257</xdr:row>
      <xdr:rowOff>167473</xdr:rowOff>
    </xdr:from>
    <xdr:to>
      <xdr:col>49</xdr:col>
      <xdr:colOff>314012</xdr:colOff>
      <xdr:row>274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23</xdr:col>
      <xdr:colOff>73269</xdr:colOff>
      <xdr:row>275</xdr:row>
      <xdr:rowOff>167472</xdr:rowOff>
    </xdr:from>
    <xdr:to>
      <xdr:col>30</xdr:col>
      <xdr:colOff>314010</xdr:colOff>
      <xdr:row>293</xdr:row>
      <xdr:rowOff>94203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376814</xdr:colOff>
      <xdr:row>275</xdr:row>
      <xdr:rowOff>167472</xdr:rowOff>
    </xdr:from>
    <xdr:to>
      <xdr:col>36</xdr:col>
      <xdr:colOff>1025770</xdr:colOff>
      <xdr:row>293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36</xdr:col>
      <xdr:colOff>1161841</xdr:colOff>
      <xdr:row>275</xdr:row>
      <xdr:rowOff>167472</xdr:rowOff>
    </xdr:from>
    <xdr:to>
      <xdr:col>43</xdr:col>
      <xdr:colOff>104670</xdr:colOff>
      <xdr:row>292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43</xdr:col>
      <xdr:colOff>198874</xdr:colOff>
      <xdr:row>275</xdr:row>
      <xdr:rowOff>157005</xdr:rowOff>
    </xdr:from>
    <xdr:to>
      <xdr:col>49</xdr:col>
      <xdr:colOff>282611</xdr:colOff>
      <xdr:row>292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23</xdr:col>
      <xdr:colOff>0</xdr:colOff>
      <xdr:row>294</xdr:row>
      <xdr:rowOff>10468</xdr:rowOff>
    </xdr:from>
    <xdr:to>
      <xdr:col>30</xdr:col>
      <xdr:colOff>240741</xdr:colOff>
      <xdr:row>311</xdr:row>
      <xdr:rowOff>125605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30</xdr:col>
      <xdr:colOff>334946</xdr:colOff>
      <xdr:row>293</xdr:row>
      <xdr:rowOff>167473</xdr:rowOff>
    </xdr:from>
    <xdr:to>
      <xdr:col>36</xdr:col>
      <xdr:colOff>983902</xdr:colOff>
      <xdr:row>311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36</xdr:col>
      <xdr:colOff>1078104</xdr:colOff>
      <xdr:row>293</xdr:row>
      <xdr:rowOff>167473</xdr:rowOff>
    </xdr:from>
    <xdr:to>
      <xdr:col>43</xdr:col>
      <xdr:colOff>20933</xdr:colOff>
      <xdr:row>310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43</xdr:col>
      <xdr:colOff>125604</xdr:colOff>
      <xdr:row>293</xdr:row>
      <xdr:rowOff>157006</xdr:rowOff>
    </xdr:from>
    <xdr:to>
      <xdr:col>49</xdr:col>
      <xdr:colOff>209341</xdr:colOff>
      <xdr:row>310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23</xdr:col>
      <xdr:colOff>0</xdr:colOff>
      <xdr:row>311</xdr:row>
      <xdr:rowOff>167473</xdr:rowOff>
    </xdr:from>
    <xdr:to>
      <xdr:col>30</xdr:col>
      <xdr:colOff>240741</xdr:colOff>
      <xdr:row>329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30</xdr:col>
      <xdr:colOff>355880</xdr:colOff>
      <xdr:row>311</xdr:row>
      <xdr:rowOff>146539</xdr:rowOff>
    </xdr:from>
    <xdr:to>
      <xdr:col>36</xdr:col>
      <xdr:colOff>1004836</xdr:colOff>
      <xdr:row>329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36</xdr:col>
      <xdr:colOff>1119973</xdr:colOff>
      <xdr:row>311</xdr:row>
      <xdr:rowOff>146539</xdr:rowOff>
    </xdr:from>
    <xdr:to>
      <xdr:col>43</xdr:col>
      <xdr:colOff>62802</xdr:colOff>
      <xdr:row>328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43</xdr:col>
      <xdr:colOff>177940</xdr:colOff>
      <xdr:row>311</xdr:row>
      <xdr:rowOff>125605</xdr:rowOff>
    </xdr:from>
    <xdr:to>
      <xdr:col>49</xdr:col>
      <xdr:colOff>261677</xdr:colOff>
      <xdr:row>328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823854</xdr:colOff>
      <xdr:row>0</xdr:row>
      <xdr:rowOff>105951</xdr:rowOff>
    </xdr:from>
    <xdr:to>
      <xdr:col>15</xdr:col>
      <xdr:colOff>254240</xdr:colOff>
      <xdr:row>29</xdr:row>
      <xdr:rowOff>89596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854363</xdr:colOff>
      <xdr:row>30</xdr:row>
      <xdr:rowOff>184726</xdr:rowOff>
    </xdr:from>
    <xdr:to>
      <xdr:col>15</xdr:col>
      <xdr:colOff>250594</xdr:colOff>
      <xdr:row>60</xdr:row>
      <xdr:rowOff>160917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763EC36F-E126-4E25-B47B-2E950B918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877455</xdr:colOff>
      <xdr:row>61</xdr:row>
      <xdr:rowOff>161636</xdr:rowOff>
    </xdr:from>
    <xdr:to>
      <xdr:col>15</xdr:col>
      <xdr:colOff>278014</xdr:colOff>
      <xdr:row>92</xdr:row>
      <xdr:rowOff>143960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A27F61F2-620C-4071-8775-3BC087EF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785091</xdr:colOff>
      <xdr:row>93</xdr:row>
      <xdr:rowOff>184727</xdr:rowOff>
    </xdr:from>
    <xdr:to>
      <xdr:col>15</xdr:col>
      <xdr:colOff>200804</xdr:colOff>
      <xdr:row>124</xdr:row>
      <xdr:rowOff>136381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002E266-158C-4CF0-AF19-5572A5AA3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877454</xdr:colOff>
      <xdr:row>1</xdr:row>
      <xdr:rowOff>103909</xdr:rowOff>
    </xdr:from>
    <xdr:to>
      <xdr:col>14</xdr:col>
      <xdr:colOff>492605</xdr:colOff>
      <xdr:row>28</xdr:row>
      <xdr:rowOff>142394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815877</xdr:colOff>
      <xdr:row>154</xdr:row>
      <xdr:rowOff>188577</xdr:rowOff>
    </xdr:from>
    <xdr:to>
      <xdr:col>14</xdr:col>
      <xdr:colOff>746605</xdr:colOff>
      <xdr:row>183</xdr:row>
      <xdr:rowOff>138546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7CADEB6D-6821-4AE1-96AE-B0E00721C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727363</xdr:colOff>
      <xdr:row>122</xdr:row>
      <xdr:rowOff>177031</xdr:rowOff>
    </xdr:from>
    <xdr:to>
      <xdr:col>14</xdr:col>
      <xdr:colOff>477211</xdr:colOff>
      <xdr:row>152</xdr:row>
      <xdr:rowOff>23090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4D3B26C-7FB1-4AD9-9E61-5502B6B11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854364</xdr:colOff>
      <xdr:row>91</xdr:row>
      <xdr:rowOff>177030</xdr:rowOff>
    </xdr:from>
    <xdr:to>
      <xdr:col>15</xdr:col>
      <xdr:colOff>34637</xdr:colOff>
      <xdr:row>121</xdr:row>
      <xdr:rowOff>180879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49B3EC87-3855-44B4-9837-5B810F459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858212</xdr:colOff>
      <xdr:row>61</xdr:row>
      <xdr:rowOff>15392</xdr:rowOff>
    </xdr:from>
    <xdr:to>
      <xdr:col>14</xdr:col>
      <xdr:colOff>819727</xdr:colOff>
      <xdr:row>90</xdr:row>
      <xdr:rowOff>46182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B8A8AB11-4B59-4D84-8D79-33679E3D9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854363</xdr:colOff>
      <xdr:row>30</xdr:row>
      <xdr:rowOff>169333</xdr:rowOff>
    </xdr:from>
    <xdr:to>
      <xdr:col>14</xdr:col>
      <xdr:colOff>804332</xdr:colOff>
      <xdr:row>60</xdr:row>
      <xdr:rowOff>30788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1172D141-557E-41DD-83EB-8183BAF87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881302</xdr:colOff>
      <xdr:row>186</xdr:row>
      <xdr:rowOff>161635</xdr:rowOff>
    </xdr:from>
    <xdr:to>
      <xdr:col>14</xdr:col>
      <xdr:colOff>150089</xdr:colOff>
      <xdr:row>212</xdr:row>
      <xdr:rowOff>142393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76C2C4C-0CB7-4DA7-8D5D-13BA3319B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854363</xdr:colOff>
      <xdr:row>219</xdr:row>
      <xdr:rowOff>3848</xdr:rowOff>
    </xdr:from>
    <xdr:to>
      <xdr:col>14</xdr:col>
      <xdr:colOff>427181</xdr:colOff>
      <xdr:row>248</xdr:row>
      <xdr:rowOff>50030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A84491D-6E41-4580-A132-0CFADB87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888999</xdr:colOff>
      <xdr:row>250</xdr:row>
      <xdr:rowOff>150091</xdr:rowOff>
    </xdr:from>
    <xdr:to>
      <xdr:col>14</xdr:col>
      <xdr:colOff>473362</xdr:colOff>
      <xdr:row>280</xdr:row>
      <xdr:rowOff>111606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4B93B792-723A-4C27-BD8E-DC3B6F95B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873605</xdr:colOff>
      <xdr:row>283</xdr:row>
      <xdr:rowOff>15395</xdr:rowOff>
    </xdr:from>
    <xdr:to>
      <xdr:col>14</xdr:col>
      <xdr:colOff>896696</xdr:colOff>
      <xdr:row>312</xdr:row>
      <xdr:rowOff>138546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92745D5-63E0-45F5-B2A0-C9EE40851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877454</xdr:colOff>
      <xdr:row>314</xdr:row>
      <xdr:rowOff>130847</xdr:rowOff>
    </xdr:from>
    <xdr:to>
      <xdr:col>14</xdr:col>
      <xdr:colOff>531090</xdr:colOff>
      <xdr:row>343</xdr:row>
      <xdr:rowOff>107756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3F7248D-A0CD-46CE-AF7B-5F39A5532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854365</xdr:colOff>
      <xdr:row>346</xdr:row>
      <xdr:rowOff>165486</xdr:rowOff>
    </xdr:from>
    <xdr:to>
      <xdr:col>14</xdr:col>
      <xdr:colOff>750455</xdr:colOff>
      <xdr:row>376</xdr:row>
      <xdr:rowOff>42333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76BF28D-7AD8-40C4-8E05-58D68E1C3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906380</xdr:colOff>
      <xdr:row>0</xdr:row>
      <xdr:rowOff>0</xdr:rowOff>
    </xdr:from>
    <xdr:to>
      <xdr:col>14</xdr:col>
      <xdr:colOff>537410</xdr:colOff>
      <xdr:row>0</xdr:row>
      <xdr:rowOff>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2C0F56F-FDDF-46D1-8D79-090FF85D7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818148</xdr:colOff>
      <xdr:row>199</xdr:row>
      <xdr:rowOff>8019</xdr:rowOff>
    </xdr:from>
    <xdr:to>
      <xdr:col>14</xdr:col>
      <xdr:colOff>890337</xdr:colOff>
      <xdr:row>230</xdr:row>
      <xdr:rowOff>72188</xdr:rowOff>
    </xdr:to>
    <xdr:graphicFrame macro="">
      <xdr:nvGraphicFramePr>
        <xdr:cNvPr id="15" name="Diagram 6">
          <a:extLst>
            <a:ext uri="{FF2B5EF4-FFF2-40B4-BE49-F238E27FC236}">
              <a16:creationId xmlns:a16="http://schemas.microsoft.com/office/drawing/2014/main" id="{EFD8C8E9-E788-45C1-A4AC-6A3D5959E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806116</xdr:colOff>
      <xdr:row>166</xdr:row>
      <xdr:rowOff>92242</xdr:rowOff>
    </xdr:from>
    <xdr:to>
      <xdr:col>14</xdr:col>
      <xdr:colOff>469232</xdr:colOff>
      <xdr:row>197</xdr:row>
      <xdr:rowOff>148391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9B03617-E02D-494B-B976-537427B99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870284</xdr:colOff>
      <xdr:row>165</xdr:row>
      <xdr:rowOff>0</xdr:rowOff>
    </xdr:from>
    <xdr:to>
      <xdr:col>14</xdr:col>
      <xdr:colOff>830179</xdr:colOff>
      <xdr:row>165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09FA33F8-BCA8-476E-B29B-E6479FA05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862263</xdr:colOff>
      <xdr:row>66</xdr:row>
      <xdr:rowOff>168443</xdr:rowOff>
    </xdr:from>
    <xdr:to>
      <xdr:col>14</xdr:col>
      <xdr:colOff>453189</xdr:colOff>
      <xdr:row>98</xdr:row>
      <xdr:rowOff>8021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6DA93E30-6FC9-4EDE-A884-5D25D8128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753981</xdr:colOff>
      <xdr:row>66</xdr:row>
      <xdr:rowOff>0</xdr:rowOff>
    </xdr:from>
    <xdr:to>
      <xdr:col>14</xdr:col>
      <xdr:colOff>702887</xdr:colOff>
      <xdr:row>66</xdr:row>
      <xdr:rowOff>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1FDDCA5C-775A-4195-A19F-01BB7866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745957</xdr:colOff>
      <xdr:row>34</xdr:row>
      <xdr:rowOff>144379</xdr:rowOff>
    </xdr:from>
    <xdr:to>
      <xdr:col>15</xdr:col>
      <xdr:colOff>433938</xdr:colOff>
      <xdr:row>65</xdr:row>
      <xdr:rowOff>64169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6DD682B8-7710-479E-AFEB-FF5FA7833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12032</xdr:colOff>
      <xdr:row>33</xdr:row>
      <xdr:rowOff>0</xdr:rowOff>
    </xdr:from>
    <xdr:to>
      <xdr:col>14</xdr:col>
      <xdr:colOff>774032</xdr:colOff>
      <xdr:row>33</xdr:row>
      <xdr:rowOff>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290709A-07CB-4E37-9757-12E43ACB0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898357</xdr:colOff>
      <xdr:row>0</xdr:row>
      <xdr:rowOff>176662</xdr:rowOff>
    </xdr:from>
    <xdr:to>
      <xdr:col>14</xdr:col>
      <xdr:colOff>705853</xdr:colOff>
      <xdr:row>32</xdr:row>
      <xdr:rowOff>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C7212CAE-39BA-4E31-9C85-A9E4432C7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298</xdr:row>
      <xdr:rowOff>0</xdr:rowOff>
    </xdr:from>
    <xdr:to>
      <xdr:col>14</xdr:col>
      <xdr:colOff>863306</xdr:colOff>
      <xdr:row>328</xdr:row>
      <xdr:rowOff>192277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5412E2A-4844-4F40-AE92-E15E18329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100</xdr:row>
      <xdr:rowOff>0</xdr:rowOff>
    </xdr:from>
    <xdr:to>
      <xdr:col>14</xdr:col>
      <xdr:colOff>863306</xdr:colOff>
      <xdr:row>130</xdr:row>
      <xdr:rowOff>192276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02D459A-0242-40DA-9065-0C8327AB0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14</xdr:col>
      <xdr:colOff>863306</xdr:colOff>
      <xdr:row>163</xdr:row>
      <xdr:rowOff>192276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3733792-4109-4E19-AB7E-49E5D859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328863</xdr:colOff>
      <xdr:row>210</xdr:row>
      <xdr:rowOff>0</xdr:rowOff>
    </xdr:from>
    <xdr:to>
      <xdr:col>15</xdr:col>
      <xdr:colOff>577275</xdr:colOff>
      <xdr:row>215</xdr:row>
      <xdr:rowOff>15883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9DABABB3-4BA0-4C50-BF71-BC19BE89ECED}"/>
            </a:ext>
          </a:extLst>
        </xdr:cNvPr>
        <xdr:cNvSpPr/>
      </xdr:nvSpPr>
      <xdr:spPr bwMode="auto">
        <a:xfrm>
          <a:off x="14044863" y="65949095"/>
          <a:ext cx="248412" cy="978409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133977</xdr:colOff>
      <xdr:row>1</xdr:row>
      <xdr:rowOff>142352</xdr:rowOff>
    </xdr:from>
    <xdr:to>
      <xdr:col>24</xdr:col>
      <xdr:colOff>301450</xdr:colOff>
      <xdr:row>32</xdr:row>
      <xdr:rowOff>175847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23</xdr:col>
      <xdr:colOff>468923</xdr:colOff>
      <xdr:row>277</xdr:row>
      <xdr:rowOff>142351</xdr:rowOff>
    </xdr:to>
    <xdr:graphicFrame macro="">
      <xdr:nvGraphicFramePr>
        <xdr:cNvPr id="12" name="Diagram 36">
          <a:extLst>
            <a:ext uri="{FF2B5EF4-FFF2-40B4-BE49-F238E27FC236}">
              <a16:creationId xmlns:a16="http://schemas.microsoft.com/office/drawing/2014/main" id="{0E92035B-8B69-4048-A399-E80DE9E14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24</xdr:col>
      <xdr:colOff>259583</xdr:colOff>
      <xdr:row>243</xdr:row>
      <xdr:rowOff>150725</xdr:rowOff>
    </xdr:to>
    <xdr:graphicFrame macro="">
      <xdr:nvGraphicFramePr>
        <xdr:cNvPr id="13" name="Diagram 32">
          <a:extLst>
            <a:ext uri="{FF2B5EF4-FFF2-40B4-BE49-F238E27FC236}">
              <a16:creationId xmlns:a16="http://schemas.microsoft.com/office/drawing/2014/main" id="{EC86CE37-B10A-4931-8847-41D67926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175846</xdr:colOff>
      <xdr:row>209</xdr:row>
      <xdr:rowOff>0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A07CDD57-8575-489C-97E4-03FFC495D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24</xdr:col>
      <xdr:colOff>234461</xdr:colOff>
      <xdr:row>103</xdr:row>
      <xdr:rowOff>16748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5A87EDD2-309F-48BD-8E62-A5B1F700B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24</xdr:col>
      <xdr:colOff>8373</xdr:colOff>
      <xdr:row>68</xdr:row>
      <xdr:rowOff>142351</xdr:rowOff>
    </xdr:to>
    <xdr:graphicFrame macro="">
      <xdr:nvGraphicFramePr>
        <xdr:cNvPr id="17" name="Diagram 28">
          <a:extLst>
            <a:ext uri="{FF2B5EF4-FFF2-40B4-BE49-F238E27FC236}">
              <a16:creationId xmlns:a16="http://schemas.microsoft.com/office/drawing/2014/main" id="{CAF0FD70-5C17-4F29-9361-EACF085BA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23</xdr:col>
      <xdr:colOff>468923</xdr:colOff>
      <xdr:row>137</xdr:row>
      <xdr:rowOff>142352</xdr:rowOff>
    </xdr:to>
    <xdr:graphicFrame macro="">
      <xdr:nvGraphicFramePr>
        <xdr:cNvPr id="3" name="Diagram 36">
          <a:extLst>
            <a:ext uri="{FF2B5EF4-FFF2-40B4-BE49-F238E27FC236}">
              <a16:creationId xmlns:a16="http://schemas.microsoft.com/office/drawing/2014/main" id="{B3AE9403-BBD5-406A-97E0-1465C30AA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23</xdr:col>
      <xdr:colOff>468923</xdr:colOff>
      <xdr:row>172</xdr:row>
      <xdr:rowOff>142352</xdr:rowOff>
    </xdr:to>
    <xdr:graphicFrame macro="">
      <xdr:nvGraphicFramePr>
        <xdr:cNvPr id="6" name="Diagram 36">
          <a:extLst>
            <a:ext uri="{FF2B5EF4-FFF2-40B4-BE49-F238E27FC236}">
              <a16:creationId xmlns:a16="http://schemas.microsoft.com/office/drawing/2014/main" id="{2F38D92A-517E-4889-8891-9A3AD6012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484632</xdr:colOff>
      <xdr:row>259</xdr:row>
      <xdr:rowOff>15441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9128918-1C7A-4DBF-B60E-446B53CECC35}"/>
            </a:ext>
          </a:extLst>
        </xdr:cNvPr>
        <xdr:cNvSpPr/>
      </xdr:nvSpPr>
      <xdr:spPr bwMode="auto">
        <a:xfrm>
          <a:off x="14235165" y="48952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515697</xdr:colOff>
      <xdr:row>0</xdr:row>
      <xdr:rowOff>76971</xdr:rowOff>
    </xdr:from>
    <xdr:to>
      <xdr:col>14</xdr:col>
      <xdr:colOff>277090</xdr:colOff>
      <xdr:row>30</xdr:row>
      <xdr:rowOff>146242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11546</xdr:colOff>
      <xdr:row>352</xdr:row>
      <xdr:rowOff>0</xdr:rowOff>
    </xdr:from>
    <xdr:to>
      <xdr:col>14</xdr:col>
      <xdr:colOff>365606</xdr:colOff>
      <xdr:row>352</xdr:row>
      <xdr:rowOff>0</xdr:rowOff>
    </xdr:to>
    <xdr:graphicFrame macro="">
      <xdr:nvGraphicFramePr>
        <xdr:cNvPr id="55" name="Diagram 7">
          <a:extLst>
            <a:ext uri="{FF2B5EF4-FFF2-40B4-BE49-F238E27FC236}">
              <a16:creationId xmlns:a16="http://schemas.microsoft.com/office/drawing/2014/main" id="{EBB5BB97-3B60-44B9-8A8D-9D313EF46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885151</xdr:colOff>
      <xdr:row>321</xdr:row>
      <xdr:rowOff>7696</xdr:rowOff>
    </xdr:from>
    <xdr:to>
      <xdr:col>14</xdr:col>
      <xdr:colOff>500302</xdr:colOff>
      <xdr:row>351</xdr:row>
      <xdr:rowOff>53879</xdr:rowOff>
    </xdr:to>
    <xdr:graphicFrame macro="">
      <xdr:nvGraphicFramePr>
        <xdr:cNvPr id="56" name="Diagram 7">
          <a:extLst>
            <a:ext uri="{FF2B5EF4-FFF2-40B4-BE49-F238E27FC236}">
              <a16:creationId xmlns:a16="http://schemas.microsoft.com/office/drawing/2014/main" id="{1D9C1E29-A59F-41FD-B7E8-58B9BDFD2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3849</xdr:colOff>
      <xdr:row>320</xdr:row>
      <xdr:rowOff>0</xdr:rowOff>
    </xdr:from>
    <xdr:to>
      <xdr:col>14</xdr:col>
      <xdr:colOff>319424</xdr:colOff>
      <xdr:row>320</xdr:row>
      <xdr:rowOff>69272</xdr:rowOff>
    </xdr:to>
    <xdr:graphicFrame macro="">
      <xdr:nvGraphicFramePr>
        <xdr:cNvPr id="57" name="Diagram 7">
          <a:extLst>
            <a:ext uri="{FF2B5EF4-FFF2-40B4-BE49-F238E27FC236}">
              <a16:creationId xmlns:a16="http://schemas.microsoft.com/office/drawing/2014/main" id="{ABF10982-CDBE-4634-AC88-9A9AE2BC6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900544</xdr:colOff>
      <xdr:row>290</xdr:row>
      <xdr:rowOff>19243</xdr:rowOff>
    </xdr:from>
    <xdr:to>
      <xdr:col>14</xdr:col>
      <xdr:colOff>523392</xdr:colOff>
      <xdr:row>319</xdr:row>
      <xdr:rowOff>142395</xdr:rowOff>
    </xdr:to>
    <xdr:graphicFrame macro="">
      <xdr:nvGraphicFramePr>
        <xdr:cNvPr id="58" name="Diagram 7">
          <a:extLst>
            <a:ext uri="{FF2B5EF4-FFF2-40B4-BE49-F238E27FC236}">
              <a16:creationId xmlns:a16="http://schemas.microsoft.com/office/drawing/2014/main" id="{90FBBC69-CD04-4CD8-8112-35C7636FC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831272</xdr:colOff>
      <xdr:row>288</xdr:row>
      <xdr:rowOff>0</xdr:rowOff>
    </xdr:from>
    <xdr:to>
      <xdr:col>14</xdr:col>
      <xdr:colOff>284787</xdr:colOff>
      <xdr:row>288</xdr:row>
      <xdr:rowOff>0</xdr:rowOff>
    </xdr:to>
    <xdr:graphicFrame macro="">
      <xdr:nvGraphicFramePr>
        <xdr:cNvPr id="59" name="Diagram 7">
          <a:extLst>
            <a:ext uri="{FF2B5EF4-FFF2-40B4-BE49-F238E27FC236}">
              <a16:creationId xmlns:a16="http://schemas.microsoft.com/office/drawing/2014/main" id="{09A607BC-A99A-401D-850A-C022FB9E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877454</xdr:colOff>
      <xdr:row>257</xdr:row>
      <xdr:rowOff>96212</xdr:rowOff>
    </xdr:from>
    <xdr:to>
      <xdr:col>14</xdr:col>
      <xdr:colOff>469515</xdr:colOff>
      <xdr:row>287</xdr:row>
      <xdr:rowOff>19242</xdr:rowOff>
    </xdr:to>
    <xdr:graphicFrame macro="">
      <xdr:nvGraphicFramePr>
        <xdr:cNvPr id="60" name="Diagram 7">
          <a:extLst>
            <a:ext uri="{FF2B5EF4-FFF2-40B4-BE49-F238E27FC236}">
              <a16:creationId xmlns:a16="http://schemas.microsoft.com/office/drawing/2014/main" id="{71964A45-4555-4A23-AE27-A30B651A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256</xdr:row>
      <xdr:rowOff>0</xdr:rowOff>
    </xdr:from>
    <xdr:to>
      <xdr:col>13</xdr:col>
      <xdr:colOff>292485</xdr:colOff>
      <xdr:row>256</xdr:row>
      <xdr:rowOff>0</xdr:rowOff>
    </xdr:to>
    <xdr:graphicFrame macro="">
      <xdr:nvGraphicFramePr>
        <xdr:cNvPr id="61" name="Diagram 7">
          <a:extLst>
            <a:ext uri="{FF2B5EF4-FFF2-40B4-BE49-F238E27FC236}">
              <a16:creationId xmlns:a16="http://schemas.microsoft.com/office/drawing/2014/main" id="{C1ADFCEC-0A4C-4067-BD79-7AFEF9A5C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854363</xdr:colOff>
      <xdr:row>224</xdr:row>
      <xdr:rowOff>100061</xdr:rowOff>
    </xdr:from>
    <xdr:to>
      <xdr:col>13</xdr:col>
      <xdr:colOff>900545</xdr:colOff>
      <xdr:row>254</xdr:row>
      <xdr:rowOff>92364</xdr:rowOff>
    </xdr:to>
    <xdr:graphicFrame macro="">
      <xdr:nvGraphicFramePr>
        <xdr:cNvPr id="62" name="Diagram 7">
          <a:extLst>
            <a:ext uri="{FF2B5EF4-FFF2-40B4-BE49-F238E27FC236}">
              <a16:creationId xmlns:a16="http://schemas.microsoft.com/office/drawing/2014/main" id="{CC2EF6D5-1296-405D-A310-593AA2125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888999</xdr:colOff>
      <xdr:row>159</xdr:row>
      <xdr:rowOff>0</xdr:rowOff>
    </xdr:from>
    <xdr:to>
      <xdr:col>13</xdr:col>
      <xdr:colOff>696575</xdr:colOff>
      <xdr:row>159</xdr:row>
      <xdr:rowOff>0</xdr:rowOff>
    </xdr:to>
    <xdr:graphicFrame macro="">
      <xdr:nvGraphicFramePr>
        <xdr:cNvPr id="63" name="Diagram 7">
          <a:extLst>
            <a:ext uri="{FF2B5EF4-FFF2-40B4-BE49-F238E27FC236}">
              <a16:creationId xmlns:a16="http://schemas.microsoft.com/office/drawing/2014/main" id="{43368053-7180-4013-AA90-6071FFAE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769696</xdr:colOff>
      <xdr:row>127</xdr:row>
      <xdr:rowOff>150091</xdr:rowOff>
    </xdr:from>
    <xdr:to>
      <xdr:col>13</xdr:col>
      <xdr:colOff>823575</xdr:colOff>
      <xdr:row>157</xdr:row>
      <xdr:rowOff>11546</xdr:rowOff>
    </xdr:to>
    <xdr:graphicFrame macro="">
      <xdr:nvGraphicFramePr>
        <xdr:cNvPr id="64" name="Diagram 7">
          <a:extLst>
            <a:ext uri="{FF2B5EF4-FFF2-40B4-BE49-F238E27FC236}">
              <a16:creationId xmlns:a16="http://schemas.microsoft.com/office/drawing/2014/main" id="{0A241978-6444-40AE-BF69-F9C9F0B52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908243</xdr:colOff>
      <xdr:row>127</xdr:row>
      <xdr:rowOff>0</xdr:rowOff>
    </xdr:from>
    <xdr:to>
      <xdr:col>14</xdr:col>
      <xdr:colOff>138546</xdr:colOff>
      <xdr:row>127</xdr:row>
      <xdr:rowOff>0</xdr:rowOff>
    </xdr:to>
    <xdr:graphicFrame macro="">
      <xdr:nvGraphicFramePr>
        <xdr:cNvPr id="65" name="Diagram 7">
          <a:extLst>
            <a:ext uri="{FF2B5EF4-FFF2-40B4-BE49-F238E27FC236}">
              <a16:creationId xmlns:a16="http://schemas.microsoft.com/office/drawing/2014/main" id="{F9BA18CA-0C05-4AE5-8B59-B83B805D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858213</xdr:colOff>
      <xdr:row>95</xdr:row>
      <xdr:rowOff>153939</xdr:rowOff>
    </xdr:from>
    <xdr:to>
      <xdr:col>14</xdr:col>
      <xdr:colOff>111607</xdr:colOff>
      <xdr:row>125</xdr:row>
      <xdr:rowOff>138543</xdr:rowOff>
    </xdr:to>
    <xdr:graphicFrame macro="">
      <xdr:nvGraphicFramePr>
        <xdr:cNvPr id="66" name="Diagram 7">
          <a:extLst>
            <a:ext uri="{FF2B5EF4-FFF2-40B4-BE49-F238E27FC236}">
              <a16:creationId xmlns:a16="http://schemas.microsoft.com/office/drawing/2014/main" id="{EEEA014F-17D7-4C0C-928F-0FDD5082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827424</xdr:colOff>
      <xdr:row>64</xdr:row>
      <xdr:rowOff>0</xdr:rowOff>
    </xdr:from>
    <xdr:to>
      <xdr:col>14</xdr:col>
      <xdr:colOff>257848</xdr:colOff>
      <xdr:row>93</xdr:row>
      <xdr:rowOff>138546</xdr:rowOff>
    </xdr:to>
    <xdr:graphicFrame macro="">
      <xdr:nvGraphicFramePr>
        <xdr:cNvPr id="67" name="Diagram 7">
          <a:extLst>
            <a:ext uri="{FF2B5EF4-FFF2-40B4-BE49-F238E27FC236}">
              <a16:creationId xmlns:a16="http://schemas.microsoft.com/office/drawing/2014/main" id="{996EBBEC-689D-4B3E-9065-53BF5343F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796636</xdr:colOff>
      <xdr:row>32</xdr:row>
      <xdr:rowOff>15395</xdr:rowOff>
    </xdr:from>
    <xdr:to>
      <xdr:col>14</xdr:col>
      <xdr:colOff>496454</xdr:colOff>
      <xdr:row>61</xdr:row>
      <xdr:rowOff>153939</xdr:rowOff>
    </xdr:to>
    <xdr:graphicFrame macro="">
      <xdr:nvGraphicFramePr>
        <xdr:cNvPr id="68" name="Diagram 7">
          <a:extLst>
            <a:ext uri="{FF2B5EF4-FFF2-40B4-BE49-F238E27FC236}">
              <a16:creationId xmlns:a16="http://schemas.microsoft.com/office/drawing/2014/main" id="{D7057B70-51B9-4EBD-B63C-33426BE1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19242</xdr:colOff>
      <xdr:row>31</xdr:row>
      <xdr:rowOff>0</xdr:rowOff>
    </xdr:from>
    <xdr:to>
      <xdr:col>14</xdr:col>
      <xdr:colOff>450272</xdr:colOff>
      <xdr:row>31</xdr:row>
      <xdr:rowOff>0</xdr:rowOff>
    </xdr:to>
    <xdr:graphicFrame macro="">
      <xdr:nvGraphicFramePr>
        <xdr:cNvPr id="69" name="Diagram 7">
          <a:extLst>
            <a:ext uri="{FF2B5EF4-FFF2-40B4-BE49-F238E27FC236}">
              <a16:creationId xmlns:a16="http://schemas.microsoft.com/office/drawing/2014/main" id="{CD92B7EA-1C3F-4BB6-B444-FF1A4CD36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160</xdr:row>
      <xdr:rowOff>0</xdr:rowOff>
    </xdr:from>
    <xdr:to>
      <xdr:col>13</xdr:col>
      <xdr:colOff>723515</xdr:colOff>
      <xdr:row>189</xdr:row>
      <xdr:rowOff>53879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402F0BE0-1701-4118-A5ED-AD44FBBE1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192</xdr:row>
      <xdr:rowOff>0</xdr:rowOff>
    </xdr:from>
    <xdr:to>
      <xdr:col>13</xdr:col>
      <xdr:colOff>723515</xdr:colOff>
      <xdr:row>221</xdr:row>
      <xdr:rowOff>53879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F0F44BA8-357C-40D0-B5C5-BC3028602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754303</xdr:colOff>
      <xdr:row>352</xdr:row>
      <xdr:rowOff>100061</xdr:rowOff>
    </xdr:from>
    <xdr:to>
      <xdr:col>14</xdr:col>
      <xdr:colOff>61576</xdr:colOff>
      <xdr:row>382</xdr:row>
      <xdr:rowOff>123153</xdr:rowOff>
    </xdr:to>
    <xdr:graphicFrame macro="">
      <xdr:nvGraphicFramePr>
        <xdr:cNvPr id="6" name="Diagram 7">
          <a:extLst>
            <a:ext uri="{FF2B5EF4-FFF2-40B4-BE49-F238E27FC236}">
              <a16:creationId xmlns:a16="http://schemas.microsoft.com/office/drawing/2014/main" id="{A7CE16E5-D81A-4719-9613-D33510B10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0</xdr:colOff>
      <xdr:row>358</xdr:row>
      <xdr:rowOff>0</xdr:rowOff>
    </xdr:from>
    <xdr:to>
      <xdr:col>15</xdr:col>
      <xdr:colOff>484632</xdr:colOff>
      <xdr:row>363</xdr:row>
      <xdr:rowOff>16286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FE63F5F7-B3DF-43A5-8B64-E7F6BD778FFE}"/>
            </a:ext>
          </a:extLst>
        </xdr:cNvPr>
        <xdr:cNvSpPr/>
      </xdr:nvSpPr>
      <xdr:spPr bwMode="auto">
        <a:xfrm>
          <a:off x="13454303" y="75153212"/>
          <a:ext cx="48463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730251</xdr:colOff>
      <xdr:row>1</xdr:row>
      <xdr:rowOff>28141</xdr:rowOff>
    </xdr:from>
    <xdr:to>
      <xdr:col>15</xdr:col>
      <xdr:colOff>891886</xdr:colOff>
      <xdr:row>32</xdr:row>
      <xdr:rowOff>138545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4329</xdr:colOff>
      <xdr:row>364</xdr:row>
      <xdr:rowOff>134216</xdr:rowOff>
    </xdr:from>
    <xdr:to>
      <xdr:col>16</xdr:col>
      <xdr:colOff>393988</xdr:colOff>
      <xdr:row>398</xdr:row>
      <xdr:rowOff>134216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7ED3744E-94DF-41CC-BDF0-AC7BD7EB7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852920</xdr:colOff>
      <xdr:row>327</xdr:row>
      <xdr:rowOff>186171</xdr:rowOff>
    </xdr:from>
    <xdr:to>
      <xdr:col>16</xdr:col>
      <xdr:colOff>108238</xdr:colOff>
      <xdr:row>361</xdr:row>
      <xdr:rowOff>186171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D09D919-BA0E-4157-9E1C-194FD04BA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792827</xdr:colOff>
      <xdr:row>291</xdr:row>
      <xdr:rowOff>8659</xdr:rowOff>
    </xdr:from>
    <xdr:to>
      <xdr:col>15</xdr:col>
      <xdr:colOff>861579</xdr:colOff>
      <xdr:row>324</xdr:row>
      <xdr:rowOff>103909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4D982F8-2757-426F-A97B-99A460010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818284</xdr:colOff>
      <xdr:row>253</xdr:row>
      <xdr:rowOff>177513</xdr:rowOff>
    </xdr:from>
    <xdr:to>
      <xdr:col>15</xdr:col>
      <xdr:colOff>532533</xdr:colOff>
      <xdr:row>287</xdr:row>
      <xdr:rowOff>64945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EA66B0DB-589C-4435-B872-283398398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840452</xdr:colOff>
      <xdr:row>217</xdr:row>
      <xdr:rowOff>8659</xdr:rowOff>
    </xdr:from>
    <xdr:to>
      <xdr:col>16</xdr:col>
      <xdr:colOff>8659</xdr:colOff>
      <xdr:row>250</xdr:row>
      <xdr:rowOff>147204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A7E43331-3143-4B62-B342-FE81FA4CE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17318</xdr:colOff>
      <xdr:row>180</xdr:row>
      <xdr:rowOff>125557</xdr:rowOff>
    </xdr:from>
    <xdr:to>
      <xdr:col>15</xdr:col>
      <xdr:colOff>640772</xdr:colOff>
      <xdr:row>214</xdr:row>
      <xdr:rowOff>134216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5CA44AD6-E54A-43D7-8AA6-098BDAD3E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896217</xdr:colOff>
      <xdr:row>70</xdr:row>
      <xdr:rowOff>186171</xdr:rowOff>
    </xdr:from>
    <xdr:to>
      <xdr:col>15</xdr:col>
      <xdr:colOff>636443</xdr:colOff>
      <xdr:row>103</xdr:row>
      <xdr:rowOff>142875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54B5E391-52A4-440A-B6D7-0B563CCBD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740871</xdr:colOff>
      <xdr:row>35</xdr:row>
      <xdr:rowOff>138546</xdr:rowOff>
    </xdr:from>
    <xdr:to>
      <xdr:col>15</xdr:col>
      <xdr:colOff>714373</xdr:colOff>
      <xdr:row>68</xdr:row>
      <xdr:rowOff>112568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C45CE81B-CAF2-4214-9B4F-82C8F55E2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658090</xdr:colOff>
      <xdr:row>140</xdr:row>
      <xdr:rowOff>8659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7443A87B-CA54-466F-8B50-49306CE9D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658090</xdr:colOff>
      <xdr:row>177</xdr:row>
      <xdr:rowOff>8659</xdr:rowOff>
    </xdr:to>
    <xdr:graphicFrame macro="">
      <xdr:nvGraphicFramePr>
        <xdr:cNvPr id="4" name="Diagram 8">
          <a:extLst>
            <a:ext uri="{FF2B5EF4-FFF2-40B4-BE49-F238E27FC236}">
              <a16:creationId xmlns:a16="http://schemas.microsoft.com/office/drawing/2014/main" id="{C0FA77C1-1AB8-4400-8EA7-B0F39F87A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717744</xdr:colOff>
      <xdr:row>0</xdr:row>
      <xdr:rowOff>153228</xdr:rowOff>
    </xdr:from>
    <xdr:to>
      <xdr:col>15</xdr:col>
      <xdr:colOff>455542</xdr:colOff>
      <xdr:row>31</xdr:row>
      <xdr:rowOff>37271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834342</xdr:colOff>
      <xdr:row>34</xdr:row>
      <xdr:rowOff>24094</xdr:rowOff>
    </xdr:from>
    <xdr:to>
      <xdr:col>15</xdr:col>
      <xdr:colOff>572140</xdr:colOff>
      <xdr:row>66</xdr:row>
      <xdr:rowOff>179506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547165C-4D67-4A81-8929-1177A240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858753</xdr:colOff>
      <xdr:row>68</xdr:row>
      <xdr:rowOff>161728</xdr:rowOff>
    </xdr:from>
    <xdr:to>
      <xdr:col>15</xdr:col>
      <xdr:colOff>596551</xdr:colOff>
      <xdr:row>101</xdr:row>
      <xdr:rowOff>114080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218D8F1B-D6BE-498C-B605-5B4297E1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851170</xdr:colOff>
      <xdr:row>104</xdr:row>
      <xdr:rowOff>59461</xdr:rowOff>
    </xdr:from>
    <xdr:to>
      <xdr:col>15</xdr:col>
      <xdr:colOff>588175</xdr:colOff>
      <xdr:row>137</xdr:row>
      <xdr:rowOff>13907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C1F91751-1183-47D3-AF50-96AA610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761155</xdr:colOff>
      <xdr:row>138</xdr:row>
      <xdr:rowOff>188051</xdr:rowOff>
    </xdr:from>
    <xdr:to>
      <xdr:col>15</xdr:col>
      <xdr:colOff>498160</xdr:colOff>
      <xdr:row>171</xdr:row>
      <xdr:rowOff>142496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AFD5394-9DF6-4D43-9A5A-983B449D9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747254</xdr:colOff>
      <xdr:row>191</xdr:row>
      <xdr:rowOff>142879</xdr:rowOff>
    </xdr:from>
    <xdr:to>
      <xdr:col>14</xdr:col>
      <xdr:colOff>795380</xdr:colOff>
      <xdr:row>222</xdr:row>
      <xdr:rowOff>30665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CF88DB9-637F-41AF-965D-F516FBF1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767510</xdr:colOff>
      <xdr:row>159</xdr:row>
      <xdr:rowOff>169982</xdr:rowOff>
    </xdr:from>
    <xdr:to>
      <xdr:col>14</xdr:col>
      <xdr:colOff>817175</xdr:colOff>
      <xdr:row>190</xdr:row>
      <xdr:rowOff>57768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6E71429A-C332-423E-924E-3E80E33B8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700423</xdr:colOff>
      <xdr:row>159</xdr:row>
      <xdr:rowOff>0</xdr:rowOff>
    </xdr:from>
    <xdr:to>
      <xdr:col>14</xdr:col>
      <xdr:colOff>748549</xdr:colOff>
      <xdr:row>159</xdr:row>
      <xdr:rowOff>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7519AC9D-67C9-4A0C-B002-E695F6547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723515</xdr:colOff>
      <xdr:row>128</xdr:row>
      <xdr:rowOff>26940</xdr:rowOff>
    </xdr:from>
    <xdr:to>
      <xdr:col>14</xdr:col>
      <xdr:colOff>771641</xdr:colOff>
      <xdr:row>158</xdr:row>
      <xdr:rowOff>83086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9BAD2BF-FEAF-4E1F-AD4A-6E3B933E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702247</xdr:colOff>
      <xdr:row>95</xdr:row>
      <xdr:rowOff>146243</xdr:rowOff>
    </xdr:from>
    <xdr:to>
      <xdr:col>14</xdr:col>
      <xdr:colOff>751912</xdr:colOff>
      <xdr:row>126</xdr:row>
      <xdr:rowOff>9965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AC7438-9DD6-4D55-87EC-1CB0E8C65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589345</xdr:colOff>
      <xdr:row>64</xdr:row>
      <xdr:rowOff>15434</xdr:rowOff>
    </xdr:from>
    <xdr:to>
      <xdr:col>14</xdr:col>
      <xdr:colOff>639010</xdr:colOff>
      <xdr:row>94</xdr:row>
      <xdr:rowOff>71580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8C0CB309-068D-46B0-A6B3-C29233E71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766537</xdr:colOff>
      <xdr:row>32</xdr:row>
      <xdr:rowOff>166781</xdr:rowOff>
    </xdr:from>
    <xdr:to>
      <xdr:col>14</xdr:col>
      <xdr:colOff>816202</xdr:colOff>
      <xdr:row>63</xdr:row>
      <xdr:rowOff>30503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9F9D56D7-1134-4305-A00C-7C2C3C648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48126</xdr:colOff>
      <xdr:row>29</xdr:row>
      <xdr:rowOff>4010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3046BD1-F3CE-4A61-884F-0BF659464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209595</xdr:colOff>
      <xdr:row>1</xdr:row>
      <xdr:rowOff>52692</xdr:rowOff>
    </xdr:from>
    <xdr:to>
      <xdr:col>26</xdr:col>
      <xdr:colOff>222926</xdr:colOff>
      <xdr:row>31</xdr:row>
      <xdr:rowOff>190499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113486</xdr:colOff>
      <xdr:row>66</xdr:row>
      <xdr:rowOff>77251</xdr:rowOff>
    </xdr:from>
    <xdr:to>
      <xdr:col>26</xdr:col>
      <xdr:colOff>579605</xdr:colOff>
      <xdr:row>99</xdr:row>
      <xdr:rowOff>77010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166179</xdr:colOff>
      <xdr:row>166</xdr:row>
      <xdr:rowOff>24318</xdr:rowOff>
    </xdr:from>
    <xdr:to>
      <xdr:col>26</xdr:col>
      <xdr:colOff>417478</xdr:colOff>
      <xdr:row>198</xdr:row>
      <xdr:rowOff>12159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D1D6A73-E725-4199-A09C-DAEEC8CEB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105382</xdr:colOff>
      <xdr:row>132</xdr:row>
      <xdr:rowOff>97278</xdr:rowOff>
    </xdr:from>
    <xdr:to>
      <xdr:col>26</xdr:col>
      <xdr:colOff>380999</xdr:colOff>
      <xdr:row>164</xdr:row>
      <xdr:rowOff>170236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8453EC88-88B9-4D1B-A97E-AC75329BE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64851</xdr:colOff>
      <xdr:row>100</xdr:row>
      <xdr:rowOff>0</xdr:rowOff>
    </xdr:from>
    <xdr:to>
      <xdr:col>26</xdr:col>
      <xdr:colOff>490435</xdr:colOff>
      <xdr:row>130</xdr:row>
      <xdr:rowOff>113490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5BCC7398-654B-4AA8-8D17-C85C4C22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12159</xdr:colOff>
      <xdr:row>34</xdr:row>
      <xdr:rowOff>0</xdr:rowOff>
    </xdr:from>
    <xdr:to>
      <xdr:col>26</xdr:col>
      <xdr:colOff>482330</xdr:colOff>
      <xdr:row>66</xdr:row>
      <xdr:rowOff>36479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33278CD8-DB40-4A5D-BA9F-28961BCB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569495</xdr:colOff>
      <xdr:row>1</xdr:row>
      <xdr:rowOff>8023</xdr:rowOff>
    </xdr:from>
    <xdr:to>
      <xdr:col>14</xdr:col>
      <xdr:colOff>878304</xdr:colOff>
      <xdr:row>31</xdr:row>
      <xdr:rowOff>8021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D04D5-4215-4C73-B885-630238B63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77011</xdr:colOff>
      <xdr:row>197</xdr:row>
      <xdr:rowOff>178341</xdr:rowOff>
    </xdr:from>
    <xdr:to>
      <xdr:col>12</xdr:col>
      <xdr:colOff>24320</xdr:colOff>
      <xdr:row>227</xdr:row>
      <xdr:rowOff>120615</xdr:rowOff>
    </xdr:to>
    <xdr:graphicFrame macro="">
      <xdr:nvGraphicFramePr>
        <xdr:cNvPr id="48" name="Diagram 3">
          <a:extLst>
            <a:ext uri="{FF2B5EF4-FFF2-40B4-BE49-F238E27FC236}">
              <a16:creationId xmlns:a16="http://schemas.microsoft.com/office/drawing/2014/main" id="{C247C925-40F2-4F6E-933F-F674648C2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790372</xdr:colOff>
      <xdr:row>98</xdr:row>
      <xdr:rowOff>178341</xdr:rowOff>
    </xdr:from>
    <xdr:to>
      <xdr:col>7</xdr:col>
      <xdr:colOff>854540</xdr:colOff>
      <xdr:row>128</xdr:row>
      <xdr:rowOff>124199</xdr:rowOff>
    </xdr:to>
    <xdr:graphicFrame macro="">
      <xdr:nvGraphicFramePr>
        <xdr:cNvPr id="52" name="Diagram 3">
          <a:extLst>
            <a:ext uri="{FF2B5EF4-FFF2-40B4-BE49-F238E27FC236}">
              <a16:creationId xmlns:a16="http://schemas.microsoft.com/office/drawing/2014/main" id="{D0F48F2C-ABD0-4D75-9B76-10AF234E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6015</xdr:colOff>
      <xdr:row>98</xdr:row>
      <xdr:rowOff>194383</xdr:rowOff>
    </xdr:from>
    <xdr:to>
      <xdr:col>14</xdr:col>
      <xdr:colOff>627647</xdr:colOff>
      <xdr:row>128</xdr:row>
      <xdr:rowOff>124199</xdr:rowOff>
    </xdr:to>
    <xdr:graphicFrame macro="">
      <xdr:nvGraphicFramePr>
        <xdr:cNvPr id="53" name="Diagram 3">
          <a:extLst>
            <a:ext uri="{FF2B5EF4-FFF2-40B4-BE49-F238E27FC236}">
              <a16:creationId xmlns:a16="http://schemas.microsoft.com/office/drawing/2014/main" id="{C0AC3B6C-EED1-48EA-9FB4-32657D370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907915</xdr:colOff>
      <xdr:row>132</xdr:row>
      <xdr:rowOff>16212</xdr:rowOff>
    </xdr:from>
    <xdr:to>
      <xdr:col>14</xdr:col>
      <xdr:colOff>633578</xdr:colOff>
      <xdr:row>163</xdr:row>
      <xdr:rowOff>144549</xdr:rowOff>
    </xdr:to>
    <xdr:graphicFrame macro="">
      <xdr:nvGraphicFramePr>
        <xdr:cNvPr id="18" name="Diagram 3">
          <a:extLst>
            <a:ext uri="{FF2B5EF4-FFF2-40B4-BE49-F238E27FC236}">
              <a16:creationId xmlns:a16="http://schemas.microsoft.com/office/drawing/2014/main" id="{ECE6F832-9003-4072-8483-5F4B1B1FB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907915</xdr:colOff>
      <xdr:row>164</xdr:row>
      <xdr:rowOff>178341</xdr:rowOff>
    </xdr:from>
    <xdr:to>
      <xdr:col>14</xdr:col>
      <xdr:colOff>633578</xdr:colOff>
      <xdr:row>196</xdr:row>
      <xdr:rowOff>116178</xdr:rowOff>
    </xdr:to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0564AF34-D3E5-4759-B35A-B417E2C35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44585</xdr:colOff>
      <xdr:row>231</xdr:row>
      <xdr:rowOff>16212</xdr:rowOff>
    </xdr:from>
    <xdr:to>
      <xdr:col>13</xdr:col>
      <xdr:colOff>239138</xdr:colOff>
      <xdr:row>261</xdr:row>
      <xdr:rowOff>186447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3066A70C-DB87-4543-903C-E40B6196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907914</xdr:colOff>
      <xdr:row>32</xdr:row>
      <xdr:rowOff>129702</xdr:rowOff>
    </xdr:from>
    <xdr:to>
      <xdr:col>15</xdr:col>
      <xdr:colOff>300702</xdr:colOff>
      <xdr:row>63</xdr:row>
      <xdr:rowOff>109434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9F4B0250-54F1-42DF-A85D-24B115B38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859276</xdr:colOff>
      <xdr:row>65</xdr:row>
      <xdr:rowOff>178341</xdr:rowOff>
    </xdr:from>
    <xdr:to>
      <xdr:col>15</xdr:col>
      <xdr:colOff>252064</xdr:colOff>
      <xdr:row>97</xdr:row>
      <xdr:rowOff>89169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FDC015B2-2702-444E-BC74-B4EF793D9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113489</xdr:colOff>
      <xdr:row>263</xdr:row>
      <xdr:rowOff>186447</xdr:rowOff>
    </xdr:from>
    <xdr:to>
      <xdr:col>14</xdr:col>
      <xdr:colOff>755173</xdr:colOff>
      <xdr:row>295</xdr:row>
      <xdr:rowOff>120231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1276A09B-98D1-4100-B06A-39AA29A9D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64851</xdr:colOff>
      <xdr:row>296</xdr:row>
      <xdr:rowOff>170234</xdr:rowOff>
    </xdr:from>
    <xdr:to>
      <xdr:col>14</xdr:col>
      <xdr:colOff>706535</xdr:colOff>
      <xdr:row>328</xdr:row>
      <xdr:rowOff>104018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01DC5DEC-5C41-4573-8728-285009A4B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TORFE/10%20STORFE/STORFE%202016_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50_STATISTIKK/DYRESLAG/SAU/3_LAM/LAM%202016_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  <sheetName val="Ark1"/>
      <sheetName val="Klasse per slakte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 t="str">
            <v>Sarpsborg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Slaktedato"/>
      <sheetName val="Regioner"/>
      <sheetName val="Organisasjon"/>
      <sheetName val="Regorg"/>
      <sheetName val="Bedrifter"/>
      <sheetName val="Variant"/>
      <sheetName val="Slakteri"/>
      <sheetName val="Klasse"/>
      <sheetName val="Fettgruppe"/>
      <sheetName val="Vektgrupper"/>
      <sheetName val="Fylker"/>
      <sheetName val="Kommuner"/>
      <sheetName val="Klasse per mnd"/>
      <sheetName val="Fett per mnd"/>
      <sheetName val="Org per uke"/>
      <sheetName val="Saukontroll"/>
      <sheetName val="Klasse_Saukontroll"/>
    </sheetNames>
    <sheetDataSet>
      <sheetData sheetId="0">
        <row r="8545">
          <cell r="D8545">
            <v>1</v>
          </cell>
        </row>
      </sheetData>
      <sheetData sheetId="1">
        <row r="2">
          <cell r="M2">
            <v>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576"/>
  <sheetViews>
    <sheetView workbookViewId="0">
      <pane xSplit="3" ySplit="1" topLeftCell="AB2546" activePane="bottomRight" state="frozen"/>
      <selection pane="topRight" activeCell="D1" sqref="D1"/>
      <selection pane="bottomLeft" activeCell="A2" sqref="A2"/>
      <selection pane="bottomRight" sqref="A1:AL2576"/>
    </sheetView>
  </sheetViews>
  <sheetFormatPr baseColWidth="10" defaultColWidth="8.90625" defaultRowHeight="15"/>
  <cols>
    <col min="1" max="34" width="13" customWidth="1"/>
  </cols>
  <sheetData>
    <row r="1" spans="1:38">
      <c r="A1" s="3" t="s">
        <v>407</v>
      </c>
      <c r="B1" t="s">
        <v>408</v>
      </c>
      <c r="C1" t="s">
        <v>9</v>
      </c>
      <c r="D1" t="s">
        <v>64</v>
      </c>
      <c r="E1" t="s">
        <v>23</v>
      </c>
      <c r="F1" t="s">
        <v>440</v>
      </c>
      <c r="G1" t="s">
        <v>80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104</v>
      </c>
      <c r="N1" t="s">
        <v>105</v>
      </c>
      <c r="O1" t="s">
        <v>665</v>
      </c>
      <c r="P1" t="s">
        <v>579</v>
      </c>
      <c r="Q1" t="s">
        <v>65</v>
      </c>
      <c r="R1" t="s">
        <v>71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471</v>
      </c>
      <c r="Y1" t="s">
        <v>15</v>
      </c>
      <c r="Z1" t="s">
        <v>16</v>
      </c>
      <c r="AA1" t="s">
        <v>17</v>
      </c>
      <c r="AB1" t="s">
        <v>18</v>
      </c>
      <c r="AC1" t="s">
        <v>19</v>
      </c>
      <c r="AD1" t="s">
        <v>20</v>
      </c>
      <c r="AE1" t="s">
        <v>21</v>
      </c>
      <c r="AF1" t="s">
        <v>24</v>
      </c>
      <c r="AG1" t="s">
        <v>72</v>
      </c>
      <c r="AH1" t="s">
        <v>572</v>
      </c>
      <c r="AI1" t="s">
        <v>646</v>
      </c>
      <c r="AJ1" t="s">
        <v>647</v>
      </c>
      <c r="AK1" t="s">
        <v>648</v>
      </c>
      <c r="AL1" t="s">
        <v>564</v>
      </c>
    </row>
    <row r="2" spans="1:38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1571</v>
      </c>
      <c r="R2">
        <v>15024.25</v>
      </c>
      <c r="S2">
        <v>4.8496264372597651</v>
      </c>
      <c r="T2">
        <v>3.7274406376358225</v>
      </c>
      <c r="U2">
        <v>16.77408855683306</v>
      </c>
      <c r="V2">
        <v>0.48588115879328431</v>
      </c>
      <c r="W2">
        <v>1.0582890992894822</v>
      </c>
      <c r="X2">
        <v>53.307153435279609</v>
      </c>
      <c r="Y2">
        <v>11.1353312145365</v>
      </c>
      <c r="Z2">
        <v>5.2923137001120306</v>
      </c>
      <c r="AA2">
        <v>12.19455444025998</v>
      </c>
      <c r="AB2">
        <v>2.0786708614204783</v>
      </c>
      <c r="AC2">
        <v>-1.4770476745485328</v>
      </c>
      <c r="AD2">
        <v>51.682989064835091</v>
      </c>
      <c r="AE2">
        <v>-12.33577699628033</v>
      </c>
      <c r="AF2">
        <v>100</v>
      </c>
      <c r="AG2">
        <v>100</v>
      </c>
      <c r="AH2">
        <v>0.11980631312711118</v>
      </c>
    </row>
    <row r="3" spans="1:38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1462</v>
      </c>
      <c r="R3">
        <v>16038.75</v>
      </c>
      <c r="S3">
        <v>5.0525757930013242</v>
      </c>
      <c r="T3">
        <v>3.8510482425376034</v>
      </c>
      <c r="U3">
        <v>16.8663206297249</v>
      </c>
      <c r="V3">
        <v>0.70454368326708738</v>
      </c>
      <c r="W3">
        <v>0.96640947704777502</v>
      </c>
      <c r="X3">
        <v>53.632608526225539</v>
      </c>
      <c r="Y3">
        <v>10.917309640713894</v>
      </c>
      <c r="Z3">
        <v>5.2657886352054089</v>
      </c>
      <c r="AA3">
        <v>13.945211419947627</v>
      </c>
      <c r="AB3">
        <v>2.0773920908021744</v>
      </c>
      <c r="AC3">
        <v>-1.0169103217035187</v>
      </c>
      <c r="AD3">
        <v>51.196658936075039</v>
      </c>
      <c r="AE3">
        <v>-8.0254844797105402</v>
      </c>
      <c r="AF3">
        <v>100</v>
      </c>
      <c r="AG3">
        <v>100</v>
      </c>
      <c r="AH3">
        <v>8.1053698074974687E-2</v>
      </c>
    </row>
    <row r="4" spans="1:38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1299</v>
      </c>
      <c r="R4">
        <v>14404.25</v>
      </c>
      <c r="S4">
        <v>4.9826266553274223</v>
      </c>
      <c r="T4">
        <v>4.2263220924379956</v>
      </c>
      <c r="U4">
        <v>16.967631081104614</v>
      </c>
      <c r="V4">
        <v>0.89556901608900141</v>
      </c>
      <c r="W4">
        <v>1.7425412638630955</v>
      </c>
      <c r="X4">
        <v>54.115972716385798</v>
      </c>
      <c r="Y4">
        <v>11.184199107902185</v>
      </c>
      <c r="Z4">
        <v>5.2458487724277489</v>
      </c>
      <c r="AA4">
        <v>12.89883927564424</v>
      </c>
      <c r="AB4">
        <v>2.2327114141459878</v>
      </c>
      <c r="AC4">
        <v>-0.99260904582345566</v>
      </c>
      <c r="AD4">
        <v>52.13543384754712</v>
      </c>
      <c r="AE4">
        <v>-6.2949013699704626</v>
      </c>
      <c r="AF4">
        <v>100</v>
      </c>
      <c r="AG4">
        <v>100</v>
      </c>
      <c r="AH4">
        <v>6.9423954735581495E-2</v>
      </c>
    </row>
    <row r="5" spans="1:38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1225</v>
      </c>
      <c r="R5">
        <v>13497</v>
      </c>
      <c r="S5">
        <v>3.3954212047121581</v>
      </c>
      <c r="T5">
        <v>4.2636141364747715</v>
      </c>
      <c r="U5">
        <v>16.836630362302735</v>
      </c>
      <c r="V5">
        <v>0.66681484774394317</v>
      </c>
      <c r="W5">
        <v>1.3854930725346373</v>
      </c>
      <c r="X5">
        <v>53.641549974068312</v>
      </c>
      <c r="Y5">
        <v>10.520856486626656</v>
      </c>
      <c r="Z5">
        <v>5.153316084122828</v>
      </c>
      <c r="AA5">
        <v>1.5546319719817498</v>
      </c>
      <c r="AB5">
        <v>2.1303742739518472</v>
      </c>
      <c r="AC5">
        <v>59.682232682772629</v>
      </c>
      <c r="AD5">
        <v>51.882830234414818</v>
      </c>
      <c r="AE5">
        <v>62.80366044958852</v>
      </c>
      <c r="AF5">
        <v>100</v>
      </c>
      <c r="AG5">
        <v>100</v>
      </c>
      <c r="AH5">
        <v>0.39267985478254408</v>
      </c>
    </row>
    <row r="6" spans="1:38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1140</v>
      </c>
      <c r="R6">
        <v>12161</v>
      </c>
      <c r="S6">
        <v>3.3443795740481868</v>
      </c>
      <c r="T6">
        <v>4.3111586218238633</v>
      </c>
      <c r="U6">
        <v>16.898306060356838</v>
      </c>
      <c r="V6">
        <v>0.5262725104843351</v>
      </c>
      <c r="W6">
        <v>1.3321272921634737</v>
      </c>
      <c r="X6">
        <v>54.132061508099667</v>
      </c>
      <c r="Y6">
        <v>10.640572321355153</v>
      </c>
      <c r="Z6">
        <v>5.0998501706019956</v>
      </c>
      <c r="AA6">
        <v>1.5095490897596096</v>
      </c>
      <c r="AB6">
        <v>2.1691973101205511</v>
      </c>
      <c r="AC6">
        <v>60.783484862933555</v>
      </c>
      <c r="AD6">
        <v>51.470047048410635</v>
      </c>
      <c r="AE6">
        <v>62.443614249242557</v>
      </c>
      <c r="AF6">
        <v>100</v>
      </c>
      <c r="AG6">
        <v>100</v>
      </c>
      <c r="AH6">
        <v>0.59205657429487701</v>
      </c>
    </row>
    <row r="7" spans="1:38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997</v>
      </c>
      <c r="R7">
        <v>11389</v>
      </c>
      <c r="S7">
        <v>3.3843182017736395</v>
      </c>
      <c r="T7">
        <v>4.2314514004741426</v>
      </c>
      <c r="U7">
        <v>16.996961980858778</v>
      </c>
      <c r="V7">
        <v>0.8692598120993944</v>
      </c>
      <c r="W7">
        <v>0.86047940995697614</v>
      </c>
      <c r="X7">
        <v>55.755553604355086</v>
      </c>
      <c r="Y7">
        <v>10.826235841601548</v>
      </c>
      <c r="Z7">
        <v>5.2080487336044756</v>
      </c>
      <c r="AA7">
        <v>1.5018015122325219</v>
      </c>
      <c r="AB7">
        <v>2.1265167325171674</v>
      </c>
      <c r="AC7">
        <v>58.758470721243242</v>
      </c>
      <c r="AD7">
        <v>49.918740598967595</v>
      </c>
      <c r="AE7">
        <v>61.019327741057509</v>
      </c>
      <c r="AF7">
        <v>100</v>
      </c>
      <c r="AG7">
        <v>100</v>
      </c>
      <c r="AH7">
        <v>0.84291860567213983</v>
      </c>
    </row>
    <row r="8" spans="1:38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975</v>
      </c>
      <c r="R8">
        <v>11629</v>
      </c>
      <c r="S8">
        <v>3.2138618969816841</v>
      </c>
      <c r="T8">
        <v>4.147132169576059</v>
      </c>
      <c r="U8">
        <v>17.051732737122755</v>
      </c>
      <c r="V8">
        <v>0.61054260899475443</v>
      </c>
      <c r="W8">
        <v>0.9803078510619998</v>
      </c>
      <c r="X8">
        <v>55.335798434947122</v>
      </c>
      <c r="Y8">
        <v>11.247742712185056</v>
      </c>
      <c r="Z8">
        <v>5.1760853738629375</v>
      </c>
      <c r="AA8">
        <v>1.4246073199953184</v>
      </c>
      <c r="AB8">
        <v>2.1037509518897912</v>
      </c>
      <c r="AC8">
        <v>58.481494243017266</v>
      </c>
      <c r="AD8">
        <v>50.17852237805144</v>
      </c>
      <c r="AE8">
        <v>61.677597503142415</v>
      </c>
      <c r="AF8">
        <v>100</v>
      </c>
      <c r="AG8">
        <v>100</v>
      </c>
      <c r="AH8">
        <v>0.92871270100610559</v>
      </c>
    </row>
    <row r="9" spans="1:38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913</v>
      </c>
      <c r="R9">
        <v>11615</v>
      </c>
      <c r="S9">
        <v>3.6687903572965999</v>
      </c>
      <c r="T9">
        <v>4.5109771846749886</v>
      </c>
      <c r="U9">
        <v>17.547955230305675</v>
      </c>
      <c r="V9">
        <v>0.88678433060697381</v>
      </c>
      <c r="W9">
        <v>1.7477399913904437</v>
      </c>
      <c r="X9">
        <v>59.302625914765393</v>
      </c>
      <c r="Y9">
        <v>12.965992251399051</v>
      </c>
      <c r="Z9">
        <v>5.3261123764560461</v>
      </c>
      <c r="AA9">
        <v>1.6592424066853275</v>
      </c>
      <c r="AB9">
        <v>2.2604537925307167</v>
      </c>
      <c r="AC9">
        <v>61.334434041952115</v>
      </c>
      <c r="AD9">
        <v>55.052751135956413</v>
      </c>
      <c r="AE9">
        <v>64.845235613676564</v>
      </c>
      <c r="AF9">
        <v>100</v>
      </c>
      <c r="AG9">
        <v>100</v>
      </c>
      <c r="AH9">
        <v>0.80068876452862692</v>
      </c>
    </row>
    <row r="10" spans="1:38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837</v>
      </c>
      <c r="R10">
        <v>10238</v>
      </c>
      <c r="S10">
        <v>3.7374487204532127</v>
      </c>
      <c r="T10">
        <v>4.2651885133815188</v>
      </c>
      <c r="U10">
        <v>17.831177964446216</v>
      </c>
      <c r="V10">
        <v>1.299081851924204</v>
      </c>
      <c r="W10">
        <v>1.6311779644461812</v>
      </c>
      <c r="X10">
        <v>60.84196132057042</v>
      </c>
      <c r="Y10">
        <v>13.73315100605587</v>
      </c>
      <c r="Z10">
        <v>5.1925261103903591</v>
      </c>
      <c r="AA10">
        <v>1.6603656349917379</v>
      </c>
      <c r="AB10">
        <v>2.2792243342312797</v>
      </c>
      <c r="AC10">
        <v>61.85007864300055</v>
      </c>
      <c r="AD10">
        <v>51.971869138003008</v>
      </c>
      <c r="AE10">
        <v>61.655341246500392</v>
      </c>
      <c r="AF10">
        <v>100</v>
      </c>
      <c r="AG10">
        <v>100</v>
      </c>
      <c r="AH10">
        <v>1.0744285993358078</v>
      </c>
    </row>
    <row r="11" spans="1:38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797</v>
      </c>
      <c r="R11">
        <v>11900</v>
      </c>
      <c r="S11">
        <v>3.6681512605042026</v>
      </c>
      <c r="T11">
        <v>4.4099159663865555</v>
      </c>
      <c r="U11">
        <v>18.022109243697503</v>
      </c>
      <c r="V11">
        <v>1.2352941176470589</v>
      </c>
      <c r="W11">
        <v>2.1512605042016801</v>
      </c>
      <c r="X11">
        <v>62.495798319327747</v>
      </c>
      <c r="Y11">
        <v>14.46218487394958</v>
      </c>
      <c r="Z11">
        <v>5.1902652338922559</v>
      </c>
      <c r="AA11">
        <v>1.6649256002690278</v>
      </c>
      <c r="AB11">
        <v>2.3542636079665114</v>
      </c>
      <c r="AC11">
        <v>65.098060388423804</v>
      </c>
      <c r="AD11">
        <v>52.141749234395</v>
      </c>
      <c r="AE11">
        <v>64.764346897600703</v>
      </c>
      <c r="AF11">
        <v>100</v>
      </c>
      <c r="AG11">
        <v>100</v>
      </c>
      <c r="AH11">
        <v>0.51260504201680657</v>
      </c>
    </row>
    <row r="12" spans="1:38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801</v>
      </c>
      <c r="R12">
        <v>13304</v>
      </c>
      <c r="S12">
        <v>3.5522399278412502</v>
      </c>
      <c r="T12">
        <v>4.308704149128082</v>
      </c>
      <c r="U12">
        <v>17.780877931449155</v>
      </c>
      <c r="V12">
        <v>1.0823812387251956</v>
      </c>
      <c r="W12">
        <v>2.4353577871316898</v>
      </c>
      <c r="X12">
        <v>60.162357185808787</v>
      </c>
      <c r="Y12">
        <v>13.319302465423938</v>
      </c>
      <c r="Z12">
        <v>5.0981636842518157</v>
      </c>
      <c r="AA12">
        <v>1.6209433673146532</v>
      </c>
      <c r="AB12">
        <v>2.3574377898297203</v>
      </c>
      <c r="AC12">
        <v>62.25787705754901</v>
      </c>
      <c r="AD12">
        <v>54.064018170919375</v>
      </c>
      <c r="AE12">
        <v>65.078895233203241</v>
      </c>
      <c r="AF12">
        <v>100</v>
      </c>
      <c r="AG12">
        <v>100</v>
      </c>
      <c r="AH12">
        <v>0.36831028262176785</v>
      </c>
    </row>
    <row r="13" spans="1:38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762</v>
      </c>
      <c r="R13">
        <v>11925</v>
      </c>
      <c r="S13">
        <v>3.8487211740041927</v>
      </c>
      <c r="T13">
        <v>4.4223060796645699</v>
      </c>
      <c r="U13">
        <v>17.929056603773596</v>
      </c>
      <c r="V13">
        <v>1.4255765199161423</v>
      </c>
      <c r="W13">
        <v>2.5744234800838579</v>
      </c>
      <c r="X13">
        <v>61.023060796645694</v>
      </c>
      <c r="Y13">
        <v>14.708595387840672</v>
      </c>
      <c r="Z13">
        <v>5.2779888003547004</v>
      </c>
      <c r="AA13">
        <v>1.700735887043074</v>
      </c>
      <c r="AB13">
        <v>2.3296694789514687</v>
      </c>
      <c r="AC13">
        <v>62.318302103247639</v>
      </c>
      <c r="AD13">
        <v>53.152200154122049</v>
      </c>
      <c r="AE13">
        <v>59.954790508977425</v>
      </c>
      <c r="AF13">
        <v>100</v>
      </c>
      <c r="AG13">
        <v>100</v>
      </c>
      <c r="AH13">
        <v>0.63731656184486385</v>
      </c>
    </row>
    <row r="14" spans="1:38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755</v>
      </c>
      <c r="R14">
        <v>12507</v>
      </c>
      <c r="S14">
        <v>4.0327016870552495</v>
      </c>
      <c r="T14">
        <v>4.5984648596785798</v>
      </c>
      <c r="U14">
        <v>18.553154233629289</v>
      </c>
      <c r="V14">
        <v>1.7350283841049012</v>
      </c>
      <c r="W14">
        <v>2.3266970496521946</v>
      </c>
      <c r="X14">
        <v>66.234908451267273</v>
      </c>
      <c r="Y14">
        <v>17.510194291196932</v>
      </c>
      <c r="Z14">
        <v>5.3825886503901588</v>
      </c>
      <c r="AA14">
        <v>1.7199283225983637</v>
      </c>
      <c r="AB14">
        <v>2.2832782924029544</v>
      </c>
      <c r="AC14">
        <v>62.03183897726899</v>
      </c>
      <c r="AD14">
        <v>56.215814452349008</v>
      </c>
      <c r="AE14">
        <v>63.837190385645037</v>
      </c>
      <c r="AF14">
        <v>100</v>
      </c>
      <c r="AG14">
        <v>100</v>
      </c>
      <c r="AH14">
        <v>0.25585672023666745</v>
      </c>
    </row>
    <row r="15" spans="1:38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720</v>
      </c>
      <c r="R15">
        <v>11170</v>
      </c>
      <c r="S15">
        <v>4.2004476275738574</v>
      </c>
      <c r="T15">
        <v>4.7875559534467316</v>
      </c>
      <c r="U15">
        <v>19.045702775291122</v>
      </c>
      <c r="V15">
        <v>2.6499552372426152</v>
      </c>
      <c r="W15">
        <v>2.2739480752014316</v>
      </c>
      <c r="X15">
        <v>68.379588182632077</v>
      </c>
      <c r="Y15">
        <v>20.984780662488802</v>
      </c>
      <c r="Z15">
        <v>5.7334159951482224</v>
      </c>
      <c r="AA15">
        <v>1.7837975083368145</v>
      </c>
      <c r="AB15">
        <v>2.1774639318146112</v>
      </c>
      <c r="AC15">
        <v>60.524622781072807</v>
      </c>
      <c r="AD15">
        <v>53.208971088813485</v>
      </c>
      <c r="AE15">
        <v>61.028112969045822</v>
      </c>
      <c r="AF15">
        <v>100</v>
      </c>
      <c r="AG15">
        <v>100</v>
      </c>
      <c r="AH15">
        <v>0.17009847806624889</v>
      </c>
    </row>
    <row r="16" spans="1:38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721</v>
      </c>
      <c r="R16">
        <v>11761.63</v>
      </c>
      <c r="S16">
        <v>4.3748409021538688</v>
      </c>
      <c r="T16">
        <v>4.6554142580577684</v>
      </c>
      <c r="U16">
        <v>19.130809250078411</v>
      </c>
      <c r="V16">
        <v>2.3466135221053546</v>
      </c>
      <c r="W16">
        <v>1.8704890393593403</v>
      </c>
      <c r="X16">
        <v>70.338890102817388</v>
      </c>
      <c r="Y16">
        <v>20.396832751922997</v>
      </c>
      <c r="Z16">
        <v>5.5394186643114312</v>
      </c>
      <c r="AA16">
        <v>1.6995706640757389</v>
      </c>
      <c r="AB16">
        <v>2.1613190352714287</v>
      </c>
      <c r="AC16">
        <v>60.995719809108401</v>
      </c>
      <c r="AD16">
        <v>55.963543596915855</v>
      </c>
      <c r="AE16">
        <v>65.831543851774612</v>
      </c>
      <c r="AF16">
        <v>100</v>
      </c>
      <c r="AG16">
        <v>100</v>
      </c>
      <c r="AH16">
        <v>0.37409780787186808</v>
      </c>
    </row>
    <row r="17" spans="1:3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657</v>
      </c>
      <c r="R17">
        <v>9755</v>
      </c>
      <c r="S17">
        <v>4.4809841107124564</v>
      </c>
      <c r="T17">
        <v>4.7486417221937476</v>
      </c>
      <c r="U17">
        <v>19.14105586878528</v>
      </c>
      <c r="V17">
        <v>2.8190671450538178</v>
      </c>
      <c r="W17">
        <v>1.6504356740133264</v>
      </c>
      <c r="X17">
        <v>69.564325986673495</v>
      </c>
      <c r="Y17">
        <v>20.994361865709887</v>
      </c>
      <c r="Z17">
        <v>5.6842066049974393</v>
      </c>
      <c r="AA17">
        <v>1.8346073046651752</v>
      </c>
      <c r="AB17">
        <v>2.147404223787464</v>
      </c>
      <c r="AC17">
        <v>55.703542471465092</v>
      </c>
      <c r="AD17">
        <v>53.804151839944119</v>
      </c>
      <c r="AE17">
        <v>54.880828367059614</v>
      </c>
      <c r="AF17">
        <v>100</v>
      </c>
      <c r="AG17">
        <v>100</v>
      </c>
      <c r="AH17">
        <v>0.22552537160430544</v>
      </c>
    </row>
    <row r="18" spans="1:3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649</v>
      </c>
      <c r="R18">
        <v>11193</v>
      </c>
      <c r="S18">
        <v>4.7171446439739135</v>
      </c>
      <c r="T18">
        <v>5.0122397927275966</v>
      </c>
      <c r="U18">
        <v>19.210783525417625</v>
      </c>
      <c r="V18">
        <v>2.8678638434735992</v>
      </c>
      <c r="W18">
        <v>1.679621191816314</v>
      </c>
      <c r="X18">
        <v>70.293933708567863</v>
      </c>
      <c r="Y18">
        <v>21.18288215849191</v>
      </c>
      <c r="Z18">
        <v>5.5955208282563911</v>
      </c>
      <c r="AA18">
        <v>1.8294688103898271</v>
      </c>
      <c r="AB18">
        <v>2.0887851970530349</v>
      </c>
      <c r="AC18">
        <v>54.237372116576438</v>
      </c>
      <c r="AD18">
        <v>54.279952802292563</v>
      </c>
      <c r="AE18">
        <v>55.885708985697619</v>
      </c>
      <c r="AF18">
        <v>100</v>
      </c>
      <c r="AG18">
        <v>100</v>
      </c>
      <c r="AH18">
        <v>0.29482712409541678</v>
      </c>
    </row>
    <row r="19" spans="1:3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645</v>
      </c>
      <c r="R19">
        <v>13940</v>
      </c>
      <c r="S19">
        <v>4.595552367288378</v>
      </c>
      <c r="T19">
        <v>5.0560975609756085</v>
      </c>
      <c r="U19">
        <v>19.261205164992951</v>
      </c>
      <c r="V19">
        <v>2.2955523672883795</v>
      </c>
      <c r="W19">
        <v>2.4605451936872313</v>
      </c>
      <c r="X19">
        <v>72.560975609756113</v>
      </c>
      <c r="Y19">
        <v>20.164992826398848</v>
      </c>
      <c r="Z19">
        <v>5.3196231282107433</v>
      </c>
      <c r="AA19">
        <v>1.8184003771499859</v>
      </c>
      <c r="AB19">
        <v>2.1617871430573099</v>
      </c>
      <c r="AC19">
        <v>55.676864420961323</v>
      </c>
      <c r="AD19">
        <v>58.131561085306011</v>
      </c>
      <c r="AE19">
        <v>60.24533636808215</v>
      </c>
      <c r="AF19">
        <v>100</v>
      </c>
      <c r="AG19">
        <v>100</v>
      </c>
      <c r="AH19">
        <v>0.76757532281205187</v>
      </c>
    </row>
    <row r="20" spans="1:3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609</v>
      </c>
      <c r="R20">
        <v>9895</v>
      </c>
      <c r="S20">
        <v>4.8268822637695807</v>
      </c>
      <c r="T20">
        <v>5.4098029307731181</v>
      </c>
      <c r="U20">
        <v>20.25588681152098</v>
      </c>
      <c r="V20">
        <v>2.2435573521980801</v>
      </c>
      <c r="W20">
        <v>2.9914098029307725</v>
      </c>
      <c r="X20">
        <v>79.282465891864561</v>
      </c>
      <c r="Y20">
        <v>25.861546235472456</v>
      </c>
      <c r="Z20">
        <v>5.5295733437255086</v>
      </c>
      <c r="AA20">
        <v>1.7346584246504972</v>
      </c>
      <c r="AB20">
        <v>2.1671265549981076</v>
      </c>
      <c r="AC20">
        <v>52.567961416369641</v>
      </c>
      <c r="AD20">
        <v>52.869649223102549</v>
      </c>
      <c r="AE20">
        <v>56.648910193717583</v>
      </c>
      <c r="AF20">
        <v>100</v>
      </c>
      <c r="AG20">
        <v>100</v>
      </c>
      <c r="AH20">
        <v>0.35371399696816563</v>
      </c>
    </row>
    <row r="21" spans="1:3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574</v>
      </c>
      <c r="R21">
        <v>8063</v>
      </c>
      <c r="S21">
        <v>4.8375294555376405</v>
      </c>
      <c r="T21">
        <v>5.3106784075406175</v>
      </c>
      <c r="U21">
        <v>20.921530447724223</v>
      </c>
      <c r="V21">
        <v>3.4478481954607476</v>
      </c>
      <c r="W21">
        <v>2.6168919756914302</v>
      </c>
      <c r="X21">
        <v>81.074041919880941</v>
      </c>
      <c r="Y21">
        <v>31.142254743891851</v>
      </c>
      <c r="Z21">
        <v>5.9334410524449126</v>
      </c>
      <c r="AA21">
        <v>1.7878683457467495</v>
      </c>
      <c r="AB21">
        <v>2.2324529191238325</v>
      </c>
      <c r="AC21">
        <v>53.536254773252807</v>
      </c>
      <c r="AD21">
        <v>55.047775190468712</v>
      </c>
      <c r="AE21">
        <v>57.053403855292416</v>
      </c>
      <c r="AF21">
        <v>100</v>
      </c>
      <c r="AG21">
        <v>100</v>
      </c>
      <c r="AH21">
        <v>0.18603497457522003</v>
      </c>
    </row>
    <row r="22" spans="1:3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603</v>
      </c>
      <c r="R22">
        <v>8466</v>
      </c>
      <c r="S22">
        <v>4.9872430900070883</v>
      </c>
      <c r="T22">
        <v>5.4196787148594385</v>
      </c>
      <c r="U22">
        <v>21.245641389085765</v>
      </c>
      <c r="V22">
        <v>3.2837231278053385</v>
      </c>
      <c r="W22">
        <v>4.2050555161823748</v>
      </c>
      <c r="X22">
        <v>81.974958658162066</v>
      </c>
      <c r="Y22">
        <v>32.789983463264825</v>
      </c>
      <c r="Z22">
        <v>6.0222089183285608</v>
      </c>
      <c r="AA22">
        <v>1.7661081488936505</v>
      </c>
      <c r="AB22">
        <v>2.3210812323536958</v>
      </c>
      <c r="AC22">
        <v>52.925239545846921</v>
      </c>
      <c r="AD22">
        <v>54.820350825101158</v>
      </c>
      <c r="AE22">
        <v>60.825887452951363</v>
      </c>
      <c r="AF22">
        <v>100</v>
      </c>
      <c r="AG22">
        <v>100</v>
      </c>
      <c r="AH22">
        <v>0.37798251830852814</v>
      </c>
    </row>
    <row r="23" spans="1:3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592</v>
      </c>
      <c r="R23">
        <v>10288</v>
      </c>
      <c r="S23">
        <v>4.80297433903577</v>
      </c>
      <c r="T23">
        <v>5.3107503888024876</v>
      </c>
      <c r="U23">
        <v>20.554510108864751</v>
      </c>
      <c r="V23">
        <v>2.3619751166407466</v>
      </c>
      <c r="W23">
        <v>4.0629860031104208</v>
      </c>
      <c r="X23">
        <v>78.43118195956454</v>
      </c>
      <c r="Y23">
        <v>28.285381026438568</v>
      </c>
      <c r="Z23">
        <v>5.9595659241401844</v>
      </c>
      <c r="AA23">
        <v>1.755950475065049</v>
      </c>
      <c r="AB23">
        <v>2.3539684529220231</v>
      </c>
      <c r="AC23">
        <v>50.004330018921799</v>
      </c>
      <c r="AD23">
        <v>57.383019787164002</v>
      </c>
      <c r="AE23">
        <v>58.776996665031106</v>
      </c>
      <c r="AF23">
        <v>100</v>
      </c>
      <c r="AG23">
        <v>100</v>
      </c>
      <c r="AH23">
        <v>0.54432348367029526</v>
      </c>
    </row>
    <row r="24" spans="1:3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631</v>
      </c>
      <c r="R24">
        <v>9591</v>
      </c>
      <c r="S24">
        <v>4.8629965592743192</v>
      </c>
      <c r="T24">
        <v>5.3758732144719001</v>
      </c>
      <c r="U24">
        <v>20.612185382129155</v>
      </c>
      <c r="V24">
        <v>2.835992075904493</v>
      </c>
      <c r="W24">
        <v>4.0037535189239932</v>
      </c>
      <c r="X24">
        <v>79.220102179126258</v>
      </c>
      <c r="Y24">
        <v>28.995933687832352</v>
      </c>
      <c r="Z24">
        <v>6.0345861400424603</v>
      </c>
      <c r="AA24">
        <v>1.7774751592369307</v>
      </c>
      <c r="AB24">
        <v>2.295770843123512</v>
      </c>
      <c r="AC24">
        <v>49.979247537196173</v>
      </c>
      <c r="AD24">
        <v>54.683502381365606</v>
      </c>
      <c r="AE24">
        <v>58.569773382422511</v>
      </c>
      <c r="AF24">
        <v>100</v>
      </c>
      <c r="AG24">
        <v>100</v>
      </c>
      <c r="AH24">
        <v>0.49004274840996759</v>
      </c>
    </row>
    <row r="25" spans="1:3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556</v>
      </c>
      <c r="R25">
        <v>8778</v>
      </c>
      <c r="S25">
        <v>5.0056960583276382</v>
      </c>
      <c r="T25">
        <v>5.6108452950558201</v>
      </c>
      <c r="U25">
        <v>21.49230348598773</v>
      </c>
      <c r="V25">
        <v>3.3037138300296198</v>
      </c>
      <c r="W25">
        <v>4.3631806789701528</v>
      </c>
      <c r="X25">
        <v>84.438368648894979</v>
      </c>
      <c r="Y25">
        <v>33.390293916609707</v>
      </c>
      <c r="Z25">
        <v>5.9982367427283503</v>
      </c>
      <c r="AA25">
        <v>1.8261073194781003</v>
      </c>
      <c r="AB25">
        <v>2.2947692193048677</v>
      </c>
      <c r="AC25">
        <v>48.950616688747722</v>
      </c>
      <c r="AD25">
        <v>53.67786544385649</v>
      </c>
      <c r="AE25">
        <v>53.195330908390687</v>
      </c>
      <c r="AF25">
        <v>100</v>
      </c>
      <c r="AG25">
        <v>100</v>
      </c>
      <c r="AH25">
        <v>0.34176349965823649</v>
      </c>
    </row>
    <row r="26" spans="1:3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568</v>
      </c>
      <c r="R26">
        <v>8972</v>
      </c>
      <c r="S26">
        <v>5.0392331698617925</v>
      </c>
      <c r="T26">
        <v>5.60911725367811</v>
      </c>
      <c r="U26">
        <v>21.514390325456905</v>
      </c>
      <c r="V26">
        <v>3.3437360677663848</v>
      </c>
      <c r="W26">
        <v>4.2131074453856439</v>
      </c>
      <c r="X26">
        <v>84.808292465448048</v>
      </c>
      <c r="Y26">
        <v>34.217565760142676</v>
      </c>
      <c r="Z26">
        <v>5.9756592240115731</v>
      </c>
      <c r="AA26">
        <v>1.7279981125750496</v>
      </c>
      <c r="AB26">
        <v>2.2550328664531465</v>
      </c>
      <c r="AC26">
        <v>44.446542361620814</v>
      </c>
      <c r="AD26">
        <v>52.399978745105926</v>
      </c>
      <c r="AE26">
        <v>51.547513127122691</v>
      </c>
      <c r="AF26">
        <v>100</v>
      </c>
      <c r="AG26">
        <v>100</v>
      </c>
      <c r="AH26">
        <v>0.3120820329915292</v>
      </c>
    </row>
    <row r="27" spans="1:37" s="432" customFormat="1">
      <c r="A27" s="432">
        <v>1</v>
      </c>
      <c r="B27" s="432">
        <v>26</v>
      </c>
      <c r="C27" s="432">
        <v>2021</v>
      </c>
      <c r="D27" s="432">
        <v>99</v>
      </c>
      <c r="E27" s="432">
        <v>99</v>
      </c>
      <c r="F27" s="432">
        <v>99</v>
      </c>
      <c r="G27" s="432">
        <v>99</v>
      </c>
      <c r="H27" s="432">
        <v>99</v>
      </c>
      <c r="I27" s="432">
        <v>99</v>
      </c>
      <c r="J27" s="432">
        <v>999</v>
      </c>
      <c r="K27" s="432">
        <v>99</v>
      </c>
      <c r="L27" s="432">
        <v>99</v>
      </c>
      <c r="M27" s="432">
        <v>99</v>
      </c>
      <c r="N27" s="432">
        <v>99</v>
      </c>
      <c r="O27" s="432">
        <v>99</v>
      </c>
      <c r="P27" s="432">
        <v>9999</v>
      </c>
      <c r="Q27" s="432">
        <v>577</v>
      </c>
      <c r="R27" s="432">
        <v>8863</v>
      </c>
      <c r="S27" s="432">
        <v>5.2513821505133711</v>
      </c>
      <c r="T27" s="432">
        <v>5.5889653616157071</v>
      </c>
      <c r="U27" s="432">
        <v>21.800218887509963</v>
      </c>
      <c r="V27" s="432">
        <v>4.5244273947873195</v>
      </c>
      <c r="W27" s="432">
        <v>4.0843958027755827</v>
      </c>
      <c r="X27" s="432">
        <v>84.971228703599252</v>
      </c>
      <c r="Y27" s="432">
        <v>36.511339275640303</v>
      </c>
      <c r="Z27" s="432">
        <v>5.9847663619776847</v>
      </c>
      <c r="AA27" s="432">
        <v>1.7708612359363223</v>
      </c>
      <c r="AB27" s="432">
        <v>2.2699862843822518</v>
      </c>
      <c r="AC27" s="432">
        <v>48.204792569471678</v>
      </c>
      <c r="AD27" s="432">
        <v>54.570507551240595</v>
      </c>
      <c r="AE27" s="432">
        <v>54.325013323100578</v>
      </c>
      <c r="AF27" s="432">
        <v>100</v>
      </c>
      <c r="AG27" s="432">
        <v>100</v>
      </c>
      <c r="AH27" s="432">
        <v>0.67697168001805264</v>
      </c>
    </row>
    <row r="28" spans="1:3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577</v>
      </c>
      <c r="R28">
        <v>8620</v>
      </c>
      <c r="S28">
        <v>5.209280742459395</v>
      </c>
      <c r="T28">
        <v>5.5705336426914158</v>
      </c>
      <c r="U28">
        <v>21.345766821345752</v>
      </c>
      <c r="V28">
        <v>4.1415313225057995</v>
      </c>
      <c r="W28">
        <v>3.4802784222737815</v>
      </c>
      <c r="X28">
        <v>83.909512761020892</v>
      </c>
      <c r="Y28">
        <v>33.549883990719259</v>
      </c>
      <c r="Z28">
        <v>5.9146881860109826</v>
      </c>
      <c r="AA28">
        <v>1.6849427875407996</v>
      </c>
      <c r="AB28">
        <v>2.1333751443214997</v>
      </c>
      <c r="AC28">
        <v>47.690397589688757</v>
      </c>
      <c r="AD28">
        <v>54.816061515358513</v>
      </c>
      <c r="AE28">
        <v>56.241504190768758</v>
      </c>
      <c r="AF28">
        <v>100</v>
      </c>
      <c r="AG28">
        <v>100</v>
      </c>
      <c r="AH28">
        <v>1.0208816705336428</v>
      </c>
      <c r="AI28">
        <v>162</v>
      </c>
      <c r="AJ28">
        <v>107.16543209876544</v>
      </c>
      <c r="AK28">
        <v>14.58448624902681</v>
      </c>
    </row>
    <row r="29" spans="1:37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643</v>
      </c>
      <c r="R29">
        <v>9080</v>
      </c>
      <c r="S29">
        <v>5.2628854625550652</v>
      </c>
      <c r="T29">
        <v>5.5963656387665193</v>
      </c>
      <c r="U29">
        <v>20.719174008810658</v>
      </c>
      <c r="V29">
        <v>3.0837004405286348</v>
      </c>
      <c r="W29">
        <v>3.9867841409691622</v>
      </c>
      <c r="X29">
        <v>79.405286343612318</v>
      </c>
      <c r="Y29">
        <v>30.044052863436121</v>
      </c>
      <c r="Z29">
        <v>6.0250133145981106</v>
      </c>
      <c r="AA29">
        <v>1.6769850621801747</v>
      </c>
      <c r="AB29">
        <v>2.1413096590020788</v>
      </c>
      <c r="AC29">
        <v>44.909824859462589</v>
      </c>
      <c r="AD29">
        <v>54.861526372769667</v>
      </c>
      <c r="AE29">
        <v>56.405577193091162</v>
      </c>
      <c r="AF29">
        <v>100</v>
      </c>
      <c r="AG29">
        <v>100</v>
      </c>
      <c r="AH29">
        <v>1.233480176211454</v>
      </c>
      <c r="AI29">
        <v>1478</v>
      </c>
      <c r="AJ29">
        <v>108.44492557510156</v>
      </c>
      <c r="AK29">
        <v>15.806611766951024</v>
      </c>
    </row>
    <row r="30" spans="1:3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673</v>
      </c>
      <c r="R30">
        <v>9182</v>
      </c>
      <c r="S30">
        <v>5.2299063384883482</v>
      </c>
      <c r="T30">
        <v>5.5821171857983005</v>
      </c>
      <c r="U30">
        <v>21.020975822260972</v>
      </c>
      <c r="V30">
        <v>7.6018296667392722</v>
      </c>
      <c r="W30">
        <v>4.8137660640383357</v>
      </c>
      <c r="X30">
        <v>80.962753212807684</v>
      </c>
      <c r="Y30">
        <v>32.45480287519058</v>
      </c>
      <c r="Z30">
        <v>6.1300998848110355</v>
      </c>
      <c r="AA30">
        <v>1.6679114261003065</v>
      </c>
      <c r="AB30">
        <v>1.9065965473737296</v>
      </c>
      <c r="AC30">
        <v>61.383351903152104</v>
      </c>
      <c r="AD30">
        <v>57.048438213707122</v>
      </c>
      <c r="AE30">
        <v>72.776797058806068</v>
      </c>
      <c r="AF30">
        <v>100</v>
      </c>
      <c r="AG30">
        <v>100</v>
      </c>
      <c r="AH30">
        <v>1.6009583968634278</v>
      </c>
      <c r="AI30">
        <v>7921</v>
      </c>
      <c r="AJ30">
        <v>108.80833228127784</v>
      </c>
      <c r="AK30">
        <v>15.870143120825547</v>
      </c>
    </row>
    <row r="31" spans="1:3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52</v>
      </c>
      <c r="R31">
        <v>542</v>
      </c>
      <c r="S31">
        <v>5.8431734317343151</v>
      </c>
      <c r="T31">
        <v>6.2029520295202962</v>
      </c>
      <c r="U31">
        <v>22.577859778597777</v>
      </c>
      <c r="V31">
        <v>3.690036900369003</v>
      </c>
      <c r="W31">
        <v>6.8265682656826545</v>
      </c>
      <c r="X31">
        <v>86.346863468634709</v>
      </c>
      <c r="Y31">
        <v>44.464944649446494</v>
      </c>
      <c r="Z31">
        <v>6.0236211414410228</v>
      </c>
      <c r="AA31">
        <v>1.4256931645489952</v>
      </c>
      <c r="AB31">
        <v>2.1190034892294829</v>
      </c>
      <c r="AC31">
        <v>37.894029379157217</v>
      </c>
      <c r="AD31">
        <v>54.372155326231955</v>
      </c>
      <c r="AE31">
        <v>58.583484520274794</v>
      </c>
      <c r="AF31">
        <v>5.9028534088433897</v>
      </c>
      <c r="AG31">
        <v>6.3400385255830383</v>
      </c>
      <c r="AH31">
        <v>2.214022140221402</v>
      </c>
      <c r="AI31">
        <v>79</v>
      </c>
      <c r="AJ31">
        <v>102.51265822784811</v>
      </c>
      <c r="AK31">
        <v>17.567486320616371</v>
      </c>
    </row>
    <row r="32" spans="1:3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43</v>
      </c>
      <c r="R32">
        <v>271</v>
      </c>
      <c r="S32">
        <v>5.4391143911439119</v>
      </c>
      <c r="T32">
        <v>5.7047970479704802</v>
      </c>
      <c r="U32">
        <v>22.311808118081181</v>
      </c>
      <c r="V32">
        <v>5.5350553505535052</v>
      </c>
      <c r="W32">
        <v>2.9520295202952025</v>
      </c>
      <c r="X32">
        <v>86.346863468634709</v>
      </c>
      <c r="Y32">
        <v>42.435424354243551</v>
      </c>
      <c r="Z32">
        <v>5.98757699579091</v>
      </c>
      <c r="AA32">
        <v>1.4588391829884528</v>
      </c>
      <c r="AB32">
        <v>1.9762275029237719</v>
      </c>
      <c r="AC32">
        <v>46.625251581608211</v>
      </c>
      <c r="AD32">
        <v>51.998891486058561</v>
      </c>
      <c r="AE32">
        <v>61.837168264566223</v>
      </c>
      <c r="AF32">
        <v>2.9514267044216949</v>
      </c>
      <c r="AG32">
        <v>3.132664575633139</v>
      </c>
      <c r="AH32">
        <v>0.36900369003690031</v>
      </c>
      <c r="AI32">
        <v>76</v>
      </c>
      <c r="AJ32">
        <v>108.24736842105268</v>
      </c>
      <c r="AK32">
        <v>16.832314693361447</v>
      </c>
    </row>
    <row r="33" spans="1:37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113</v>
      </c>
      <c r="R33">
        <v>733</v>
      </c>
      <c r="S33">
        <v>5.4283765347885433</v>
      </c>
      <c r="T33">
        <v>6.0381991814461138</v>
      </c>
      <c r="U33">
        <v>21.766575716234648</v>
      </c>
      <c r="V33">
        <v>7.6398362892223748</v>
      </c>
      <c r="W33">
        <v>4.2291950886766729</v>
      </c>
      <c r="X33">
        <v>84.447476125511599</v>
      </c>
      <c r="Y33">
        <v>37.92633015006821</v>
      </c>
      <c r="Z33">
        <v>6.4745646853672012</v>
      </c>
      <c r="AA33">
        <v>1.6258022547206759</v>
      </c>
      <c r="AB33">
        <v>1.8522986062635904</v>
      </c>
      <c r="AC33">
        <v>46.473268123174222</v>
      </c>
      <c r="AD33">
        <v>58.211647069157294</v>
      </c>
      <c r="AE33">
        <v>60.025387284852307</v>
      </c>
      <c r="AF33">
        <v>7.983010237421043</v>
      </c>
      <c r="AG33">
        <v>8.2661622488661468</v>
      </c>
      <c r="AH33">
        <v>0.40927694406548432</v>
      </c>
      <c r="AI33">
        <v>569</v>
      </c>
      <c r="AJ33">
        <v>108.84727592267139</v>
      </c>
      <c r="AK33">
        <v>16.302374470654524</v>
      </c>
    </row>
    <row r="34" spans="1:37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86</v>
      </c>
      <c r="R34">
        <v>612</v>
      </c>
      <c r="S34">
        <v>5.1650326797385615</v>
      </c>
      <c r="T34">
        <v>5.9395424836601318</v>
      </c>
      <c r="U34">
        <v>20.846405228758154</v>
      </c>
      <c r="V34">
        <v>5.2287581699346388</v>
      </c>
      <c r="W34">
        <v>2.4509803921568634</v>
      </c>
      <c r="X34">
        <v>79.084967320261427</v>
      </c>
      <c r="Y34">
        <v>33.66013071895425</v>
      </c>
      <c r="Z34">
        <v>5.8481299859461107</v>
      </c>
      <c r="AA34">
        <v>1.6291521609837158</v>
      </c>
      <c r="AB34">
        <v>1.8868148766940789</v>
      </c>
      <c r="AC34">
        <v>59.492651998628141</v>
      </c>
      <c r="AD34">
        <v>60.413264846259693</v>
      </c>
      <c r="AE34">
        <v>65.228860362558422</v>
      </c>
      <c r="AF34">
        <v>6.6652145502069287</v>
      </c>
      <c r="AG34">
        <v>6.609862673600853</v>
      </c>
      <c r="AH34">
        <v>1.9607843137254899</v>
      </c>
      <c r="AI34">
        <v>436</v>
      </c>
      <c r="AJ34">
        <v>108.49334862385319</v>
      </c>
      <c r="AK34">
        <v>16.114576759211449</v>
      </c>
    </row>
    <row r="35" spans="1:37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82</v>
      </c>
      <c r="R35">
        <v>504</v>
      </c>
      <c r="S35">
        <v>5.2519841269841283</v>
      </c>
      <c r="T35">
        <v>5.8432539682539684</v>
      </c>
      <c r="U35">
        <v>21.072222222222223</v>
      </c>
      <c r="V35">
        <v>8.5317460317460316</v>
      </c>
      <c r="W35">
        <v>7.3412698412698383</v>
      </c>
      <c r="X35">
        <v>77.182539682539684</v>
      </c>
      <c r="Y35">
        <v>36.309523809523824</v>
      </c>
      <c r="Z35">
        <v>6.4923231697978006</v>
      </c>
      <c r="AA35">
        <v>1.7922883837546038</v>
      </c>
      <c r="AB35">
        <v>2.1122362066404818</v>
      </c>
      <c r="AC35">
        <v>62.025141301867286</v>
      </c>
      <c r="AD35">
        <v>68.597213680974249</v>
      </c>
      <c r="AE35">
        <v>71.37834299814898</v>
      </c>
      <c r="AF35">
        <v>5.4890002178174688</v>
      </c>
      <c r="AG35">
        <v>5.5023816851160516</v>
      </c>
      <c r="AH35">
        <v>1.9841269841269848</v>
      </c>
      <c r="AI35">
        <v>468</v>
      </c>
      <c r="AJ35">
        <v>108.8155982905984</v>
      </c>
      <c r="AK35">
        <v>16.009791463292881</v>
      </c>
    </row>
    <row r="36" spans="1:37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73</v>
      </c>
      <c r="R36">
        <v>601</v>
      </c>
      <c r="S36">
        <v>5.0682196339434258</v>
      </c>
      <c r="T36">
        <v>5.5257903494176386</v>
      </c>
      <c r="U36">
        <v>21.693677204658911</v>
      </c>
      <c r="V36">
        <v>7.321131447587355</v>
      </c>
      <c r="W36">
        <v>5.6572379367720478</v>
      </c>
      <c r="X36">
        <v>84.359400998336113</v>
      </c>
      <c r="Y36">
        <v>36.439267886855241</v>
      </c>
      <c r="Z36">
        <v>6.2388530844443011</v>
      </c>
      <c r="AA36">
        <v>1.8993838194332029</v>
      </c>
      <c r="AB36">
        <v>2.111630990547269</v>
      </c>
      <c r="AC36">
        <v>73.465034592242048</v>
      </c>
      <c r="AD36">
        <v>72.21189861024969</v>
      </c>
      <c r="AE36">
        <v>79.089439867900609</v>
      </c>
      <c r="AF36">
        <v>6.5454149422783692</v>
      </c>
      <c r="AG36">
        <v>6.7548776102947699</v>
      </c>
      <c r="AH36">
        <v>0.33277870216306155</v>
      </c>
      <c r="AI36">
        <v>576</v>
      </c>
      <c r="AJ36">
        <v>110.75885416666677</v>
      </c>
      <c r="AK36">
        <v>15.810802715146339</v>
      </c>
    </row>
    <row r="37" spans="1:37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30</v>
      </c>
      <c r="R37">
        <v>230</v>
      </c>
      <c r="S37">
        <v>5.0260869565217394</v>
      </c>
      <c r="T37">
        <v>5.3130434782608704</v>
      </c>
      <c r="U37">
        <v>19.806086956521725</v>
      </c>
      <c r="V37">
        <v>7.8260869565217392</v>
      </c>
      <c r="W37">
        <v>6.5217391304347823</v>
      </c>
      <c r="X37">
        <v>71.304347826086939</v>
      </c>
      <c r="Y37">
        <v>33.478260869565212</v>
      </c>
      <c r="Z37">
        <v>6.793965186028017</v>
      </c>
      <c r="AA37">
        <v>1.82714255204186</v>
      </c>
      <c r="AB37">
        <v>2.0845819824578498</v>
      </c>
      <c r="AC37">
        <v>70.489755189527983</v>
      </c>
      <c r="AD37">
        <v>64.805255768163917</v>
      </c>
      <c r="AE37">
        <v>76.381097127286495</v>
      </c>
      <c r="AF37">
        <v>2.5049008930516221</v>
      </c>
      <c r="AG37">
        <v>2.3601323423202167</v>
      </c>
      <c r="AH37">
        <v>6.5217391304347823</v>
      </c>
      <c r="AI37">
        <v>230</v>
      </c>
      <c r="AJ37">
        <v>108.56739130434782</v>
      </c>
      <c r="AK37">
        <v>14.946142493503004</v>
      </c>
    </row>
    <row r="38" spans="1:37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68</v>
      </c>
      <c r="R38">
        <v>490</v>
      </c>
      <c r="S38">
        <v>5.0224489795918386</v>
      </c>
      <c r="T38">
        <v>5.204081632653061</v>
      </c>
      <c r="U38">
        <v>19.699795918367354</v>
      </c>
      <c r="V38">
        <v>7.551020408163267</v>
      </c>
      <c r="W38">
        <v>4.0816326530612246</v>
      </c>
      <c r="X38">
        <v>65.714285714285694</v>
      </c>
      <c r="Y38">
        <v>29.795918367346932</v>
      </c>
      <c r="Z38">
        <v>6.9878392881873133</v>
      </c>
      <c r="AA38">
        <v>1.730136871561234</v>
      </c>
      <c r="AB38">
        <v>2.0382024076525376</v>
      </c>
      <c r="AC38">
        <v>68.996637984009553</v>
      </c>
      <c r="AD38">
        <v>54.083398405044569</v>
      </c>
      <c r="AE38">
        <v>70.243673656706562</v>
      </c>
      <c r="AF38">
        <v>5.3365279895447619</v>
      </c>
      <c r="AG38">
        <v>5.0011242672834086</v>
      </c>
      <c r="AH38">
        <v>0.40816326530612246</v>
      </c>
      <c r="AI38">
        <v>448</v>
      </c>
      <c r="AJ38">
        <v>106.57946428571437</v>
      </c>
      <c r="AK38">
        <v>15.534736842197178</v>
      </c>
    </row>
    <row r="39" spans="1:37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101</v>
      </c>
      <c r="R39">
        <v>555</v>
      </c>
      <c r="S39">
        <v>5.2270270270270256</v>
      </c>
      <c r="T39">
        <v>5.5693693693693715</v>
      </c>
      <c r="U39">
        <v>19.71873873873875</v>
      </c>
      <c r="V39">
        <v>7.5675675675675693</v>
      </c>
      <c r="W39">
        <v>5.5855855855855845</v>
      </c>
      <c r="X39">
        <v>69.72972972972974</v>
      </c>
      <c r="Y39">
        <v>25.405405405405407</v>
      </c>
      <c r="Z39">
        <v>6.9879284738157903</v>
      </c>
      <c r="AA39">
        <v>1.6933332949889648</v>
      </c>
      <c r="AB39">
        <v>1.8029401809263392</v>
      </c>
      <c r="AC39">
        <v>61.358039240282984</v>
      </c>
      <c r="AD39">
        <v>38.380245160718871</v>
      </c>
      <c r="AE39">
        <v>78.686082733229739</v>
      </c>
      <c r="AF39">
        <v>6.044434763668046</v>
      </c>
      <c r="AG39">
        <v>5.6699855865825741</v>
      </c>
      <c r="AH39">
        <v>2.5225225225225221</v>
      </c>
      <c r="AI39">
        <v>539</v>
      </c>
      <c r="AJ39">
        <v>107.00909090909101</v>
      </c>
      <c r="AK39">
        <v>15.929781426696016</v>
      </c>
    </row>
    <row r="40" spans="1:37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273</v>
      </c>
      <c r="R40">
        <v>2540</v>
      </c>
      <c r="S40">
        <v>5.2393700787401585</v>
      </c>
      <c r="T40">
        <v>5.4283464566929132</v>
      </c>
      <c r="U40">
        <v>21.26283464566928</v>
      </c>
      <c r="V40">
        <v>8.3858267716535444</v>
      </c>
      <c r="W40">
        <v>5.669291338582676</v>
      </c>
      <c r="X40">
        <v>84.763779527559052</v>
      </c>
      <c r="Y40">
        <v>31.259842519685044</v>
      </c>
      <c r="Z40">
        <v>5.7018270172694017</v>
      </c>
      <c r="AA40">
        <v>1.6897634126115952</v>
      </c>
      <c r="AB40">
        <v>1.909977847</v>
      </c>
      <c r="AC40">
        <v>66.588506145571884</v>
      </c>
      <c r="AD40">
        <v>59.190291326200381</v>
      </c>
      <c r="AE40">
        <v>82.250247904368706</v>
      </c>
      <c r="AF40">
        <v>27.66281855804835</v>
      </c>
      <c r="AG40">
        <v>27.981095730582037</v>
      </c>
      <c r="AH40">
        <v>1.4960629921259845</v>
      </c>
      <c r="AI40">
        <v>2488</v>
      </c>
      <c r="AJ40">
        <v>109.50639067524109</v>
      </c>
      <c r="AK40">
        <v>15.963279580478316</v>
      </c>
    </row>
    <row r="41" spans="1:37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168</v>
      </c>
      <c r="R41">
        <v>1767</v>
      </c>
      <c r="S41">
        <v>5.0730050933786091</v>
      </c>
      <c r="T41">
        <v>5.365591397849462</v>
      </c>
      <c r="U41">
        <v>20.284210526315775</v>
      </c>
      <c r="V41">
        <v>7.6966610073571022</v>
      </c>
      <c r="W41">
        <v>3.6219581211092242</v>
      </c>
      <c r="X41">
        <v>79.739671760045297</v>
      </c>
      <c r="Y41">
        <v>26.372382569326557</v>
      </c>
      <c r="Z41">
        <v>5.7779722149410544</v>
      </c>
      <c r="AA41">
        <v>1.536498481986448</v>
      </c>
      <c r="AB41">
        <v>1.6333098800025356</v>
      </c>
      <c r="AC41">
        <v>67.385310762267295</v>
      </c>
      <c r="AD41">
        <v>53.142423565773505</v>
      </c>
      <c r="AE41">
        <v>71.550178449685859</v>
      </c>
      <c r="AF41">
        <v>19.244173382705295</v>
      </c>
      <c r="AG41">
        <v>18.56968332965484</v>
      </c>
      <c r="AH41">
        <v>1.6411997736276172</v>
      </c>
      <c r="AI41">
        <v>1686</v>
      </c>
      <c r="AJ41">
        <v>108.51637010676131</v>
      </c>
      <c r="AK41">
        <v>15.543403580507972</v>
      </c>
    </row>
    <row r="42" spans="1:37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41</v>
      </c>
      <c r="R42">
        <v>337</v>
      </c>
      <c r="S42">
        <v>5.2136498516320486</v>
      </c>
      <c r="T42">
        <v>5.6023738872403559</v>
      </c>
      <c r="U42">
        <v>21.832937685459939</v>
      </c>
      <c r="V42">
        <v>12.462908011869436</v>
      </c>
      <c r="W42">
        <v>1.7804154302670625</v>
      </c>
      <c r="X42">
        <v>88.42729970326414</v>
      </c>
      <c r="Y42">
        <v>33.827893175074173</v>
      </c>
      <c r="Z42">
        <v>5.5075843018345756</v>
      </c>
      <c r="AA42">
        <v>1.6599821337947536</v>
      </c>
      <c r="AB42">
        <v>1.4765406889762285</v>
      </c>
      <c r="AC42">
        <v>25.940389143181402</v>
      </c>
      <c r="AD42">
        <v>38.303139392974394</v>
      </c>
      <c r="AE42">
        <v>57.46132148198059</v>
      </c>
      <c r="AF42">
        <v>3.6702243519930304</v>
      </c>
      <c r="AG42">
        <v>3.8119914244829136</v>
      </c>
      <c r="AH42">
        <v>2.6706231454005938</v>
      </c>
      <c r="AI42">
        <v>326</v>
      </c>
      <c r="AJ42">
        <v>109.75153374233116</v>
      </c>
      <c r="AK42">
        <v>16.05079728130422</v>
      </c>
    </row>
    <row r="43" spans="1:37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53</v>
      </c>
      <c r="R43">
        <v>531</v>
      </c>
      <c r="S43">
        <v>5.9190207156308849</v>
      </c>
      <c r="T43">
        <v>6.256120527306968</v>
      </c>
      <c r="U43">
        <v>22.565348399246687</v>
      </c>
      <c r="V43">
        <v>3.7664783427495272</v>
      </c>
      <c r="W43">
        <v>6.5913370998116783</v>
      </c>
      <c r="X43">
        <v>88.8888888888889</v>
      </c>
      <c r="Y43">
        <v>41.996233521657246</v>
      </c>
      <c r="Z43">
        <v>5.6646328039238156</v>
      </c>
      <c r="AA43">
        <v>1.82858547554627</v>
      </c>
      <c r="AB43">
        <v>2.0672168068055803</v>
      </c>
      <c r="AC43">
        <v>28.497125699356761</v>
      </c>
      <c r="AD43">
        <v>39.305301537208734</v>
      </c>
      <c r="AE43">
        <v>49.820709835494227</v>
      </c>
      <c r="AF43">
        <v>5.8480176211453747</v>
      </c>
      <c r="AG43">
        <v>6.3691030834512876</v>
      </c>
      <c r="AH43">
        <v>2.0715630885122414</v>
      </c>
      <c r="AI43">
        <v>2</v>
      </c>
      <c r="AJ43">
        <v>105.25</v>
      </c>
      <c r="AK43">
        <v>21.322369125260167</v>
      </c>
    </row>
    <row r="44" spans="1:37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49</v>
      </c>
      <c r="R44">
        <v>390</v>
      </c>
      <c r="S44">
        <v>5.2102564102564086</v>
      </c>
      <c r="T44">
        <v>5.6179487179487193</v>
      </c>
      <c r="U44">
        <v>21.380256410256425</v>
      </c>
      <c r="V44">
        <v>3.8461538461538449</v>
      </c>
      <c r="W44">
        <v>2.8205128205128198</v>
      </c>
      <c r="X44">
        <v>83.076923076923109</v>
      </c>
      <c r="Y44">
        <v>36.666666666666657</v>
      </c>
      <c r="Z44">
        <v>5.6948465174516008</v>
      </c>
      <c r="AA44">
        <v>1.4524594299987317</v>
      </c>
      <c r="AB44">
        <v>2.0305830658000055</v>
      </c>
      <c r="AC44">
        <v>43.597749881925402</v>
      </c>
      <c r="AD44">
        <v>43.549880045019826</v>
      </c>
      <c r="AE44">
        <v>35.151564601615434</v>
      </c>
      <c r="AF44">
        <v>4.2951541850220254</v>
      </c>
      <c r="AG44">
        <v>4.4321987815878492</v>
      </c>
      <c r="AH44">
        <v>1.7948717948717952</v>
      </c>
      <c r="AI44">
        <v>22</v>
      </c>
      <c r="AJ44">
        <v>104.85454545454544</v>
      </c>
      <c r="AK44">
        <v>15.461314769720325</v>
      </c>
    </row>
    <row r="45" spans="1:37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141</v>
      </c>
      <c r="R45">
        <v>866</v>
      </c>
      <c r="S45">
        <v>5.3879907621247112</v>
      </c>
      <c r="T45">
        <v>5.8879907621247121</v>
      </c>
      <c r="U45">
        <v>21.372170900692819</v>
      </c>
      <c r="V45">
        <v>4.849884526558891</v>
      </c>
      <c r="W45">
        <v>2.8868360277136258</v>
      </c>
      <c r="X45">
        <v>83.256351039260949</v>
      </c>
      <c r="Y45">
        <v>36.489607390300222</v>
      </c>
      <c r="Z45">
        <v>6.0946081609830678</v>
      </c>
      <c r="AA45">
        <v>1.548162549398606</v>
      </c>
      <c r="AB45">
        <v>2.0776316415067297</v>
      </c>
      <c r="AC45">
        <v>52.278804587789615</v>
      </c>
      <c r="AD45">
        <v>62.267483948139621</v>
      </c>
      <c r="AE45">
        <v>47.877781469052493</v>
      </c>
      <c r="AF45">
        <v>9.5374449339207032</v>
      </c>
      <c r="AG45">
        <v>9.8380322978619503</v>
      </c>
      <c r="AH45">
        <v>0</v>
      </c>
      <c r="AI45">
        <v>7</v>
      </c>
      <c r="AJ45">
        <v>97.328571428571394</v>
      </c>
      <c r="AK45">
        <v>17.575680193067964</v>
      </c>
    </row>
    <row r="46" spans="1:37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63</v>
      </c>
      <c r="R46">
        <v>470</v>
      </c>
      <c r="S46">
        <v>5.2872340425531918</v>
      </c>
      <c r="T46">
        <v>5.7</v>
      </c>
      <c r="U46">
        <v>19.388936170212745</v>
      </c>
      <c r="V46">
        <v>2.3404255319148941</v>
      </c>
      <c r="W46">
        <v>2.5531914893617031</v>
      </c>
      <c r="X46">
        <v>68.297872340425513</v>
      </c>
      <c r="Y46">
        <v>27.021276595744673</v>
      </c>
      <c r="Z46">
        <v>6.58989272312603</v>
      </c>
      <c r="AA46">
        <v>1.696193111907855</v>
      </c>
      <c r="AB46">
        <v>2.2581766321808527</v>
      </c>
      <c r="AC46">
        <v>53.978787215397034</v>
      </c>
      <c r="AD46">
        <v>61.43631773593291</v>
      </c>
      <c r="AE46">
        <v>61.352838191509399</v>
      </c>
      <c r="AF46">
        <v>5.1762114537444921</v>
      </c>
      <c r="AG46">
        <v>4.8438819731664369</v>
      </c>
      <c r="AH46">
        <v>0</v>
      </c>
      <c r="AI46">
        <v>3</v>
      </c>
      <c r="AJ46">
        <v>107.46666666666664</v>
      </c>
      <c r="AK46">
        <v>15.539550866952736</v>
      </c>
    </row>
    <row r="47" spans="1:37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72</v>
      </c>
      <c r="R47">
        <v>393</v>
      </c>
      <c r="S47">
        <v>5.0916030534351124</v>
      </c>
      <c r="T47">
        <v>5.5776081424936388</v>
      </c>
      <c r="U47">
        <v>20.494402035623413</v>
      </c>
      <c r="V47">
        <v>1.5267175572519092</v>
      </c>
      <c r="W47">
        <v>3.3078880407124682</v>
      </c>
      <c r="X47">
        <v>76.335877862595453</v>
      </c>
      <c r="Y47">
        <v>28.753180661577609</v>
      </c>
      <c r="Z47">
        <v>6.0362787191077851</v>
      </c>
      <c r="AA47">
        <v>1.6004947470419097</v>
      </c>
      <c r="AB47">
        <v>2.129331658548415</v>
      </c>
      <c r="AC47">
        <v>49.154776208469514</v>
      </c>
      <c r="AD47">
        <v>61.644656097455552</v>
      </c>
      <c r="AE47">
        <v>62.135641118677263</v>
      </c>
      <c r="AF47">
        <v>4.3281938325991183</v>
      </c>
      <c r="AG47">
        <v>4.2812394188915031</v>
      </c>
      <c r="AH47">
        <v>0</v>
      </c>
      <c r="AI47">
        <v>49</v>
      </c>
      <c r="AJ47">
        <v>107.01632653061228</v>
      </c>
      <c r="AK47">
        <v>16.345502629444951</v>
      </c>
    </row>
    <row r="48" spans="1:37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103</v>
      </c>
      <c r="R48">
        <v>839</v>
      </c>
      <c r="S48">
        <v>5.0488676996424315</v>
      </c>
      <c r="T48">
        <v>5.8474374255065538</v>
      </c>
      <c r="U48">
        <v>21.975089392133484</v>
      </c>
      <c r="V48">
        <v>2.7413587604290823</v>
      </c>
      <c r="W48">
        <v>10.488676996424314</v>
      </c>
      <c r="X48">
        <v>79.022646007151366</v>
      </c>
      <c r="Y48">
        <v>39.45172824791419</v>
      </c>
      <c r="Z48">
        <v>7.3123215822937748</v>
      </c>
      <c r="AA48">
        <v>1.7775572236445556</v>
      </c>
      <c r="AB48">
        <v>2.5427154102038725</v>
      </c>
      <c r="AC48">
        <v>65.40552305288594</v>
      </c>
      <c r="AD48">
        <v>69.203526108696636</v>
      </c>
      <c r="AE48">
        <v>74.582213268534417</v>
      </c>
      <c r="AF48">
        <v>9.2400881057268727</v>
      </c>
      <c r="AG48">
        <v>9.8001861477775218</v>
      </c>
      <c r="AH48">
        <v>5.1251489868891529</v>
      </c>
      <c r="AI48">
        <v>213</v>
      </c>
      <c r="AJ48">
        <v>109.88967136150227</v>
      </c>
      <c r="AK48">
        <v>17.676614152087478</v>
      </c>
    </row>
    <row r="49" spans="1:37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27</v>
      </c>
      <c r="R49">
        <v>170</v>
      </c>
      <c r="S49">
        <v>4.8470588235294123</v>
      </c>
      <c r="T49">
        <v>5.6411764705882348</v>
      </c>
      <c r="U49">
        <v>19.935294117647047</v>
      </c>
      <c r="V49">
        <v>0.58823529411764708</v>
      </c>
      <c r="W49">
        <v>5.882352941176471</v>
      </c>
      <c r="X49">
        <v>68.235294117647058</v>
      </c>
      <c r="Y49">
        <v>26.47058823529412</v>
      </c>
      <c r="Z49">
        <v>7.0293285744524017</v>
      </c>
      <c r="AA49">
        <v>1.5492380089271323</v>
      </c>
      <c r="AB49">
        <v>2.0016342803787963</v>
      </c>
      <c r="AC49">
        <v>50.835021089700447</v>
      </c>
      <c r="AD49">
        <v>63.043496650421439</v>
      </c>
      <c r="AE49">
        <v>57.793465365653134</v>
      </c>
      <c r="AF49">
        <v>1.8722466960352424</v>
      </c>
      <c r="AG49">
        <v>1.8014129583729548</v>
      </c>
      <c r="AH49">
        <v>0</v>
      </c>
      <c r="AI49">
        <v>83</v>
      </c>
      <c r="AJ49">
        <v>111.70963855421684</v>
      </c>
      <c r="AK49">
        <v>15.103883148940795</v>
      </c>
    </row>
    <row r="50" spans="1:37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65</v>
      </c>
      <c r="R50">
        <v>414</v>
      </c>
      <c r="S50">
        <v>5.2415458937198061</v>
      </c>
      <c r="T50">
        <v>5.5024154589371967</v>
      </c>
      <c r="U50">
        <v>19.039130434782635</v>
      </c>
      <c r="V50">
        <v>1.6908212560386471</v>
      </c>
      <c r="W50">
        <v>4.1062801932367137</v>
      </c>
      <c r="X50">
        <v>63.526570048309182</v>
      </c>
      <c r="Y50">
        <v>25.120772946859905</v>
      </c>
      <c r="Z50">
        <v>6.9541781982443993</v>
      </c>
      <c r="AA50">
        <v>1.7430645251151844</v>
      </c>
      <c r="AB50">
        <v>2.286009531079463</v>
      </c>
      <c r="AC50">
        <v>38.877179112112373</v>
      </c>
      <c r="AD50">
        <v>65.244514438418761</v>
      </c>
      <c r="AE50">
        <v>55.815378350211347</v>
      </c>
      <c r="AF50">
        <v>4.5594713656387684</v>
      </c>
      <c r="AG50">
        <v>4.1897601712857275</v>
      </c>
      <c r="AH50">
        <v>0.72463768115942018</v>
      </c>
      <c r="AI50">
        <v>67</v>
      </c>
      <c r="AJ50">
        <v>111.82985074626872</v>
      </c>
      <c r="AK50">
        <v>14.495035397694762</v>
      </c>
    </row>
    <row r="51" spans="1:37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114</v>
      </c>
      <c r="R51">
        <v>728</v>
      </c>
      <c r="S51">
        <v>5.3214285714285694</v>
      </c>
      <c r="T51">
        <v>5.6071428571428559</v>
      </c>
      <c r="U51">
        <v>19.954120879120872</v>
      </c>
      <c r="V51">
        <v>2.7472527472527464</v>
      </c>
      <c r="W51">
        <v>4.9450549450549444</v>
      </c>
      <c r="X51">
        <v>75.137362637362656</v>
      </c>
      <c r="Y51">
        <v>23.35164835164835</v>
      </c>
      <c r="Z51">
        <v>6.0478867026264487</v>
      </c>
      <c r="AA51">
        <v>1.5910056750636603</v>
      </c>
      <c r="AB51">
        <v>2.2378005222526061</v>
      </c>
      <c r="AC51">
        <v>41.505281725615042</v>
      </c>
      <c r="AD51">
        <v>55.122599343479159</v>
      </c>
      <c r="AE51">
        <v>52.351907234611879</v>
      </c>
      <c r="AF51">
        <v>8.0176211453744504</v>
      </c>
      <c r="AG51">
        <v>7.7215714019181396</v>
      </c>
      <c r="AH51">
        <v>0</v>
      </c>
      <c r="AI51">
        <v>94</v>
      </c>
      <c r="AJ51">
        <v>104.7638297872341</v>
      </c>
      <c r="AK51">
        <v>17.615715236998156</v>
      </c>
    </row>
    <row r="52" spans="1:37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263</v>
      </c>
      <c r="R52">
        <v>2631</v>
      </c>
      <c r="S52">
        <v>4.9908779931584952</v>
      </c>
      <c r="T52">
        <v>5.1801596351197263</v>
      </c>
      <c r="U52">
        <v>19.846066134549606</v>
      </c>
      <c r="V52">
        <v>2.432535157734701</v>
      </c>
      <c r="W52">
        <v>2.4705435195743064</v>
      </c>
      <c r="X52">
        <v>78.297225389585734</v>
      </c>
      <c r="Y52">
        <v>21.816799695933113</v>
      </c>
      <c r="Z52">
        <v>5.2754098766795918</v>
      </c>
      <c r="AA52">
        <v>1.7244393347757565</v>
      </c>
      <c r="AB52">
        <v>2.0631059245357517</v>
      </c>
      <c r="AC52">
        <v>39.327716076596928</v>
      </c>
      <c r="AD52">
        <v>47.676342943752594</v>
      </c>
      <c r="AE52">
        <v>56.604140950577779</v>
      </c>
      <c r="AF52">
        <v>28.975770925110137</v>
      </c>
      <c r="AG52">
        <v>27.754729307006169</v>
      </c>
      <c r="AH52">
        <v>1.1402508551881416</v>
      </c>
      <c r="AI52">
        <v>595</v>
      </c>
      <c r="AJ52">
        <v>108.25260504201678</v>
      </c>
      <c r="AK52">
        <v>14.99062697879015</v>
      </c>
    </row>
    <row r="53" spans="1:37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170</v>
      </c>
      <c r="R53">
        <v>1486</v>
      </c>
      <c r="S53">
        <v>5.6177658142664866</v>
      </c>
      <c r="T53">
        <v>5.7550471063257076</v>
      </c>
      <c r="U53">
        <v>21.706123822341858</v>
      </c>
      <c r="V53">
        <v>4.5087483176312251</v>
      </c>
      <c r="W53">
        <v>3.1628532974427994</v>
      </c>
      <c r="X53">
        <v>86.406460296096924</v>
      </c>
      <c r="Y53">
        <v>36.204576043068641</v>
      </c>
      <c r="Z53">
        <v>5.5667559118131908</v>
      </c>
      <c r="AA53">
        <v>1.559689676165634</v>
      </c>
      <c r="AB53">
        <v>1.8993583152986295</v>
      </c>
      <c r="AC53">
        <v>37.989878192972505</v>
      </c>
      <c r="AD53">
        <v>45.434622646513589</v>
      </c>
      <c r="AE53">
        <v>50.813160227134659</v>
      </c>
      <c r="AF53">
        <v>16.365638766519819</v>
      </c>
      <c r="AG53">
        <v>17.145209618237597</v>
      </c>
      <c r="AH53">
        <v>0.53835800807537026</v>
      </c>
      <c r="AI53">
        <v>316</v>
      </c>
      <c r="AJ53">
        <v>108.4610759493671</v>
      </c>
      <c r="AK53">
        <v>15.844898084473542</v>
      </c>
    </row>
    <row r="54" spans="1:37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23</v>
      </c>
      <c r="R54">
        <v>162</v>
      </c>
      <c r="S54">
        <v>5.4135802469135808</v>
      </c>
      <c r="T54">
        <v>5.7160493827160499</v>
      </c>
      <c r="U54">
        <v>21.166666666666661</v>
      </c>
      <c r="V54">
        <v>2.4691358024691361</v>
      </c>
      <c r="W54">
        <v>1.8518518518518521</v>
      </c>
      <c r="X54">
        <v>85.802469135802482</v>
      </c>
      <c r="Y54">
        <v>27.160493827160501</v>
      </c>
      <c r="Z54">
        <v>5.053699292915053</v>
      </c>
      <c r="AA54">
        <v>1.0923135585659931</v>
      </c>
      <c r="AB54">
        <v>1.7619753778442111</v>
      </c>
      <c r="AC54">
        <v>37.866744541459184</v>
      </c>
      <c r="AD54">
        <v>36.856592939381827</v>
      </c>
      <c r="AE54">
        <v>54.531798457394075</v>
      </c>
      <c r="AF54">
        <v>1.7841409691629957</v>
      </c>
      <c r="AG54">
        <v>1.8226748404428632</v>
      </c>
      <c r="AH54">
        <v>6.1728395061728403</v>
      </c>
      <c r="AI54">
        <v>27</v>
      </c>
      <c r="AJ54">
        <v>104.22222222222221</v>
      </c>
      <c r="AK54">
        <v>16.170515511859811</v>
      </c>
    </row>
    <row r="55" spans="1:37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55</v>
      </c>
      <c r="R55">
        <v>681</v>
      </c>
      <c r="S55">
        <v>5.5624082232011745</v>
      </c>
      <c r="T55">
        <v>5.6372980910425845</v>
      </c>
      <c r="U55">
        <v>22.359632892804697</v>
      </c>
      <c r="V55">
        <v>5.8737151248164459</v>
      </c>
      <c r="W55">
        <v>4.2584434654919239</v>
      </c>
      <c r="X55">
        <v>94.419970631424349</v>
      </c>
      <c r="Y55">
        <v>38.766519823788549</v>
      </c>
      <c r="Z55">
        <v>5.2060152444774808</v>
      </c>
      <c r="AA55">
        <v>1.3105231216744688</v>
      </c>
      <c r="AB55">
        <v>1.9589819603134089</v>
      </c>
      <c r="AC55">
        <v>48.287074158446522</v>
      </c>
      <c r="AD55">
        <v>52.029661812092755</v>
      </c>
      <c r="AE55">
        <v>49.699838076109074</v>
      </c>
      <c r="AF55">
        <v>7.9002320185614847</v>
      </c>
      <c r="AG55">
        <v>8.2754716277688569</v>
      </c>
      <c r="AH55">
        <v>0.29368575624082227</v>
      </c>
      <c r="AI55">
        <v>0</v>
      </c>
    </row>
    <row r="56" spans="1:37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49</v>
      </c>
      <c r="R56">
        <v>318</v>
      </c>
      <c r="S56">
        <v>5.6823899371069189</v>
      </c>
      <c r="T56">
        <v>6.0094339622641515</v>
      </c>
      <c r="U56">
        <v>22.852201257861633</v>
      </c>
      <c r="V56">
        <v>5.6603773584905639</v>
      </c>
      <c r="W56">
        <v>5.6603773584905639</v>
      </c>
      <c r="X56">
        <v>86.163522012578611</v>
      </c>
      <c r="Y56">
        <v>44.339622641509443</v>
      </c>
      <c r="Z56">
        <v>6.5815812792668815</v>
      </c>
      <c r="AA56">
        <v>1.4018422107349</v>
      </c>
      <c r="AB56">
        <v>2.1740115212886124</v>
      </c>
      <c r="AC56">
        <v>38.056632667665902</v>
      </c>
      <c r="AD56">
        <v>45.521013882453559</v>
      </c>
      <c r="AE56">
        <v>53.857124561086195</v>
      </c>
      <c r="AF56">
        <v>3.6890951276102095</v>
      </c>
      <c r="AG56">
        <v>3.9494455749062873</v>
      </c>
      <c r="AH56">
        <v>2.2012578616352205</v>
      </c>
      <c r="AI56">
        <v>0</v>
      </c>
    </row>
    <row r="57" spans="1:37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124</v>
      </c>
      <c r="R57">
        <v>793</v>
      </c>
      <c r="S57">
        <v>5.2358133669609082</v>
      </c>
      <c r="T57">
        <v>6.0163934426229488</v>
      </c>
      <c r="U57">
        <v>22.516897856242128</v>
      </c>
      <c r="V57">
        <v>5.2963430012610351</v>
      </c>
      <c r="W57">
        <v>4.7919293820933158</v>
      </c>
      <c r="X57">
        <v>89.785624211853744</v>
      </c>
      <c r="Y57">
        <v>42.622950819672127</v>
      </c>
      <c r="Z57">
        <v>6.0404368331972114</v>
      </c>
      <c r="AA57">
        <v>1.5604276018460972</v>
      </c>
      <c r="AB57">
        <v>2.2393891273322737</v>
      </c>
      <c r="AC57">
        <v>47.794706330271509</v>
      </c>
      <c r="AD57">
        <v>55.661219832641841</v>
      </c>
      <c r="AE57">
        <v>55.788500971590238</v>
      </c>
      <c r="AF57">
        <v>9.1995359628770323</v>
      </c>
      <c r="AG57">
        <v>9.7042665805654629</v>
      </c>
      <c r="AH57">
        <v>0.7566204287515762</v>
      </c>
      <c r="AI57">
        <v>14</v>
      </c>
      <c r="AJ57">
        <v>109.26428571428571</v>
      </c>
      <c r="AK57">
        <v>15.271215865278805</v>
      </c>
    </row>
    <row r="58" spans="1:37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83</v>
      </c>
      <c r="R58">
        <v>686</v>
      </c>
      <c r="S58">
        <v>5.1982507288629716</v>
      </c>
      <c r="T58">
        <v>5.8323615160349851</v>
      </c>
      <c r="U58">
        <v>22.494314868804672</v>
      </c>
      <c r="V58">
        <v>5.1020408163265314</v>
      </c>
      <c r="W58">
        <v>3.7900874635568504</v>
      </c>
      <c r="X58">
        <v>86.588921282798822</v>
      </c>
      <c r="Y58">
        <v>42.857142857142847</v>
      </c>
      <c r="Z58">
        <v>6.1239585689256852</v>
      </c>
      <c r="AA58">
        <v>1.5616756255037338</v>
      </c>
      <c r="AB58">
        <v>2.0841347018155969</v>
      </c>
      <c r="AC58">
        <v>59.019614014556787</v>
      </c>
      <c r="AD58">
        <v>58.905054579357902</v>
      </c>
      <c r="AE58">
        <v>60.096153784467688</v>
      </c>
      <c r="AF58">
        <v>7.9582366589327149</v>
      </c>
      <c r="AG58">
        <v>8.3864441462689463</v>
      </c>
      <c r="AH58">
        <v>0</v>
      </c>
      <c r="AI58">
        <v>106</v>
      </c>
      <c r="AJ58">
        <v>108.48301886792451</v>
      </c>
      <c r="AK58">
        <v>14.040950797078702</v>
      </c>
    </row>
    <row r="59" spans="1:37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70</v>
      </c>
      <c r="R59">
        <v>483</v>
      </c>
      <c r="S59">
        <v>5.3685300207039344</v>
      </c>
      <c r="T59">
        <v>5.8571428571428559</v>
      </c>
      <c r="U59">
        <v>21.973291925465848</v>
      </c>
      <c r="V59">
        <v>6.0041407867494812</v>
      </c>
      <c r="W59">
        <v>6.0041407867494812</v>
      </c>
      <c r="X59">
        <v>81.573498964803306</v>
      </c>
      <c r="Y59">
        <v>40.579710144927539</v>
      </c>
      <c r="Z59">
        <v>6.58423134570348</v>
      </c>
      <c r="AA59">
        <v>1.6942245435491088</v>
      </c>
      <c r="AB59">
        <v>2.3268808404020929</v>
      </c>
      <c r="AC59">
        <v>54.455898292429509</v>
      </c>
      <c r="AD59">
        <v>61.678560928808302</v>
      </c>
      <c r="AE59">
        <v>64.777138751076748</v>
      </c>
      <c r="AF59">
        <v>5.6032482598607887</v>
      </c>
      <c r="AG59">
        <v>5.7679731431179198</v>
      </c>
      <c r="AH59">
        <v>0</v>
      </c>
      <c r="AI59">
        <v>0</v>
      </c>
    </row>
    <row r="60" spans="1:37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91</v>
      </c>
      <c r="R60">
        <v>682</v>
      </c>
      <c r="S60">
        <v>5.2932551319648091</v>
      </c>
      <c r="T60">
        <v>5.4956011730205265</v>
      </c>
      <c r="U60">
        <v>21.675513196480935</v>
      </c>
      <c r="V60">
        <v>5.4252199413489741</v>
      </c>
      <c r="W60">
        <v>3.8123167155425226</v>
      </c>
      <c r="X60">
        <v>80.79178885630499</v>
      </c>
      <c r="Y60">
        <v>39.002932551319645</v>
      </c>
      <c r="Z60">
        <v>6.9131140063280485</v>
      </c>
      <c r="AA60">
        <v>1.7553224355645449</v>
      </c>
      <c r="AB60">
        <v>2.2635991128237207</v>
      </c>
      <c r="AC60">
        <v>52.501839442701439</v>
      </c>
      <c r="AD60">
        <v>64.884637557856323</v>
      </c>
      <c r="AE60">
        <v>55.497359767958791</v>
      </c>
      <c r="AF60">
        <v>7.9118329466357311</v>
      </c>
      <c r="AG60">
        <v>8.034053818655174</v>
      </c>
      <c r="AH60">
        <v>1.759530791788857</v>
      </c>
      <c r="AI60">
        <v>2</v>
      </c>
      <c r="AJ60">
        <v>117.05</v>
      </c>
      <c r="AK60">
        <v>18.099486261467593</v>
      </c>
    </row>
    <row r="61" spans="1:37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14</v>
      </c>
      <c r="R61">
        <v>99</v>
      </c>
      <c r="S61">
        <v>4.5656565656565666</v>
      </c>
      <c r="T61">
        <v>5.0303030303030312</v>
      </c>
      <c r="U61">
        <v>20.297979797979796</v>
      </c>
      <c r="V61">
        <v>1.0101010101010102</v>
      </c>
      <c r="W61">
        <v>1.0101010101010102</v>
      </c>
      <c r="X61">
        <v>82.828282828282809</v>
      </c>
      <c r="Y61">
        <v>26.262626262626263</v>
      </c>
      <c r="Z61">
        <v>4.7069898549435436</v>
      </c>
      <c r="AA61">
        <v>1.4153674339061015</v>
      </c>
      <c r="AB61">
        <v>2.1530084446462565</v>
      </c>
      <c r="AC61">
        <v>47.24633172310859</v>
      </c>
      <c r="AD61">
        <v>58.428685255941801</v>
      </c>
      <c r="AE61">
        <v>65.069411247723394</v>
      </c>
      <c r="AF61">
        <v>1.1484918793503478</v>
      </c>
      <c r="AG61">
        <v>1.0921165381552476</v>
      </c>
      <c r="AH61">
        <v>0</v>
      </c>
      <c r="AI61">
        <v>0</v>
      </c>
    </row>
    <row r="62" spans="1:37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63</v>
      </c>
      <c r="R62">
        <v>376</v>
      </c>
      <c r="S62">
        <v>4.8776595744680851</v>
      </c>
      <c r="T62">
        <v>4.9015957446808516</v>
      </c>
      <c r="U62">
        <v>19.15265957446811</v>
      </c>
      <c r="V62">
        <v>3.4574468085106376</v>
      </c>
      <c r="W62">
        <v>1.5957446808510645</v>
      </c>
      <c r="X62">
        <v>65.691489361702139</v>
      </c>
      <c r="Y62">
        <v>26.861702127659569</v>
      </c>
      <c r="Z62">
        <v>7.4584732160071949</v>
      </c>
      <c r="AA62">
        <v>1.7399959803890452</v>
      </c>
      <c r="AB62">
        <v>2.3036505733806969</v>
      </c>
      <c r="AC62">
        <v>44.356368570970595</v>
      </c>
      <c r="AD62">
        <v>56.239403768469131</v>
      </c>
      <c r="AE62">
        <v>63.861048307145523</v>
      </c>
      <c r="AF62">
        <v>4.361948955916473</v>
      </c>
      <c r="AG62">
        <v>3.9137934998114998</v>
      </c>
      <c r="AH62">
        <v>4.5212765957446805</v>
      </c>
      <c r="AI62">
        <v>4</v>
      </c>
      <c r="AJ62">
        <v>100.19999999999997</v>
      </c>
      <c r="AK62">
        <v>15.661737164315523</v>
      </c>
    </row>
    <row r="63" spans="1:37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84</v>
      </c>
      <c r="R63">
        <v>536</v>
      </c>
      <c r="S63">
        <v>5.0634328358208949</v>
      </c>
      <c r="T63">
        <v>5.8003731343283604</v>
      </c>
      <c r="U63">
        <v>20.05447761194031</v>
      </c>
      <c r="V63">
        <v>1.4925373134328361</v>
      </c>
      <c r="W63">
        <v>4.1044776119402977</v>
      </c>
      <c r="X63">
        <v>70.895522388059689</v>
      </c>
      <c r="Y63">
        <v>26.679104477611936</v>
      </c>
      <c r="Z63">
        <v>6.4365341984878413</v>
      </c>
      <c r="AA63">
        <v>2.0902417572371683</v>
      </c>
      <c r="AB63">
        <v>2.2022884660362849</v>
      </c>
      <c r="AC63">
        <v>51.858184379967312</v>
      </c>
      <c r="AD63">
        <v>52.175626268159938</v>
      </c>
      <c r="AE63">
        <v>58.231365083238643</v>
      </c>
      <c r="AF63">
        <v>6.218097447795822</v>
      </c>
      <c r="AG63">
        <v>5.841940329404526</v>
      </c>
      <c r="AH63">
        <v>4.6641791044776131</v>
      </c>
      <c r="AI63">
        <v>0</v>
      </c>
    </row>
    <row r="64" spans="1:37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239</v>
      </c>
      <c r="R64">
        <v>2106</v>
      </c>
      <c r="S64">
        <v>4.979107312440644</v>
      </c>
      <c r="T64">
        <v>5.4045584045584034</v>
      </c>
      <c r="U64">
        <v>20.840360873694195</v>
      </c>
      <c r="V64">
        <v>2.374169040835707</v>
      </c>
      <c r="W64">
        <v>2.4691358024691361</v>
      </c>
      <c r="X64">
        <v>82.573599240265906</v>
      </c>
      <c r="Y64">
        <v>29.012345679012345</v>
      </c>
      <c r="Z64">
        <v>5.4506553325706948</v>
      </c>
      <c r="AA64">
        <v>1.8349618151688911</v>
      </c>
      <c r="AB64">
        <v>2.1051779242483901</v>
      </c>
      <c r="AC64">
        <v>44.682499391553399</v>
      </c>
      <c r="AD64">
        <v>53.99229998237891</v>
      </c>
      <c r="AE64">
        <v>60.941739699625643</v>
      </c>
      <c r="AF64">
        <v>24.431554524361943</v>
      </c>
      <c r="AG64">
        <v>23.853086059381024</v>
      </c>
      <c r="AH64">
        <v>0.18993352326685672</v>
      </c>
      <c r="AI64">
        <v>16</v>
      </c>
      <c r="AJ64">
        <v>104.71249999999998</v>
      </c>
      <c r="AK64">
        <v>13.889603558295969</v>
      </c>
    </row>
    <row r="65" spans="1:37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157</v>
      </c>
      <c r="R65">
        <v>1579</v>
      </c>
      <c r="S65">
        <v>5.3521215959468007</v>
      </c>
      <c r="T65">
        <v>5.4376187460417986</v>
      </c>
      <c r="U65">
        <v>21.118619379354016</v>
      </c>
      <c r="V65">
        <v>4.7498416719442682</v>
      </c>
      <c r="W65">
        <v>3.1032298923369206</v>
      </c>
      <c r="X65">
        <v>87.840405319822693</v>
      </c>
      <c r="Y65">
        <v>28.499050031665622</v>
      </c>
      <c r="Z65">
        <v>4.9982208734802311</v>
      </c>
      <c r="AA65">
        <v>1.583684305708662</v>
      </c>
      <c r="AB65">
        <v>1.9975611232431765</v>
      </c>
      <c r="AC65">
        <v>44.174438579465395</v>
      </c>
      <c r="AD65">
        <v>47.911640194132993</v>
      </c>
      <c r="AE65">
        <v>48.100083708177266</v>
      </c>
      <c r="AF65">
        <v>18.317865429234342</v>
      </c>
      <c r="AG65">
        <v>18.122938898375875</v>
      </c>
      <c r="AH65">
        <v>0.63331222292590228</v>
      </c>
      <c r="AI65">
        <v>20</v>
      </c>
      <c r="AJ65">
        <v>101.08000000000003</v>
      </c>
      <c r="AK65">
        <v>16.973469381258276</v>
      </c>
    </row>
    <row r="66" spans="1:37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44</v>
      </c>
      <c r="R66">
        <v>281</v>
      </c>
      <c r="S66">
        <v>5.1637010676156576</v>
      </c>
      <c r="T66">
        <v>5.3416370106761564</v>
      </c>
      <c r="U66">
        <v>20.027046263345188</v>
      </c>
      <c r="V66">
        <v>3.2028469750889688</v>
      </c>
      <c r="W66">
        <v>1.4234875444839861</v>
      </c>
      <c r="X66">
        <v>81.850533807829194</v>
      </c>
      <c r="Y66">
        <v>22.064056939501778</v>
      </c>
      <c r="Z66">
        <v>4.6987067382520484</v>
      </c>
      <c r="AA66">
        <v>1.2576736006326903</v>
      </c>
      <c r="AB66">
        <v>1.6042679364778805</v>
      </c>
      <c r="AC66">
        <v>31.992718030590975</v>
      </c>
      <c r="AD66">
        <v>39.293452352876223</v>
      </c>
      <c r="AE66">
        <v>34.267894967402221</v>
      </c>
      <c r="AF66">
        <v>3.2598607888631097</v>
      </c>
      <c r="AG66">
        <v>3.0584697835891848</v>
      </c>
      <c r="AH66">
        <v>1.7793594306049825</v>
      </c>
      <c r="AI66">
        <v>0</v>
      </c>
    </row>
    <row r="67" spans="1:37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</v>
      </c>
      <c r="R67">
        <v>44</v>
      </c>
      <c r="S67">
        <v>6.6363636363636376</v>
      </c>
      <c r="T67">
        <v>7.7954545454545459</v>
      </c>
      <c r="U67">
        <v>25.759090909090911</v>
      </c>
      <c r="V67">
        <v>2.2727272727272729</v>
      </c>
      <c r="W67">
        <v>27.272727272727277</v>
      </c>
      <c r="X67">
        <v>97.727272727272734</v>
      </c>
      <c r="Y67">
        <v>68.181818181818187</v>
      </c>
      <c r="Z67">
        <v>5.6206323722925324</v>
      </c>
      <c r="AA67">
        <v>1.3666633071248064</v>
      </c>
      <c r="AB67">
        <v>2.5097948617235382</v>
      </c>
      <c r="AC67">
        <v>71.170130701096809</v>
      </c>
      <c r="AD67">
        <v>78.433730611548725</v>
      </c>
      <c r="AE67">
        <v>69.391672830659445</v>
      </c>
      <c r="AF67">
        <v>0.4791984317142236</v>
      </c>
      <c r="AG67">
        <v>0.58720946498347804</v>
      </c>
      <c r="AH67">
        <v>0</v>
      </c>
      <c r="AI67">
        <v>0</v>
      </c>
    </row>
    <row r="68" spans="1:37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20</v>
      </c>
      <c r="R68">
        <v>223</v>
      </c>
      <c r="S68">
        <v>5.8834080717488781</v>
      </c>
      <c r="T68">
        <v>6.3094170403587437</v>
      </c>
      <c r="U68">
        <v>22.820627802690581</v>
      </c>
      <c r="V68">
        <v>2.6905829596412554</v>
      </c>
      <c r="W68">
        <v>5.3811659192825108</v>
      </c>
      <c r="X68">
        <v>88.789237668161434</v>
      </c>
      <c r="Y68">
        <v>46.636771300448416</v>
      </c>
      <c r="Z68">
        <v>5.7083076552931447</v>
      </c>
      <c r="AA68">
        <v>1.3837114740230048</v>
      </c>
      <c r="AB68">
        <v>2.0241260354146062</v>
      </c>
      <c r="AC68">
        <v>27.440477009671856</v>
      </c>
      <c r="AD68">
        <v>55.703930866250801</v>
      </c>
      <c r="AE68">
        <v>53.963452861563447</v>
      </c>
      <c r="AF68">
        <v>2.4286647789152696</v>
      </c>
      <c r="AG68">
        <v>2.6365881130235742</v>
      </c>
      <c r="AH68">
        <v>0</v>
      </c>
      <c r="AI68">
        <v>31</v>
      </c>
      <c r="AJ68">
        <v>98.125806451612874</v>
      </c>
      <c r="AK68">
        <v>17.335714853778747</v>
      </c>
    </row>
    <row r="69" spans="1:37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10</v>
      </c>
      <c r="R69">
        <v>93</v>
      </c>
      <c r="S69">
        <v>5.5591397849462361</v>
      </c>
      <c r="T69">
        <v>5.9032258064516112</v>
      </c>
      <c r="U69">
        <v>22.786021505376343</v>
      </c>
      <c r="V69">
        <v>6.4516129032258052</v>
      </c>
      <c r="W69">
        <v>3.2258064516129026</v>
      </c>
      <c r="X69">
        <v>89.247311827957006</v>
      </c>
      <c r="Y69">
        <v>40.86021505376344</v>
      </c>
      <c r="Z69">
        <v>6.0188876798594224</v>
      </c>
      <c r="AA69">
        <v>1.282322872057619</v>
      </c>
      <c r="AB69">
        <v>1.6334179227318917</v>
      </c>
      <c r="AC69">
        <v>49.140772904866999</v>
      </c>
      <c r="AD69">
        <v>36.286585025482943</v>
      </c>
      <c r="AE69">
        <v>48.272435565722553</v>
      </c>
      <c r="AF69">
        <v>1.0128512306686999</v>
      </c>
      <c r="AG69">
        <v>1.0978962213221177</v>
      </c>
      <c r="AH69">
        <v>1.0752688172043012</v>
      </c>
      <c r="AI69">
        <v>0</v>
      </c>
    </row>
    <row r="70" spans="1:37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19</v>
      </c>
      <c r="R70">
        <v>167</v>
      </c>
      <c r="S70">
        <v>5.7185628742514956</v>
      </c>
      <c r="T70">
        <v>5.9700598802395213</v>
      </c>
      <c r="U70">
        <v>22.107185628742521</v>
      </c>
      <c r="V70">
        <v>4.1916167664670647</v>
      </c>
      <c r="W70">
        <v>5.9880239520958094</v>
      </c>
      <c r="X70">
        <v>85.628742514970071</v>
      </c>
      <c r="Y70">
        <v>40.718562874251496</v>
      </c>
      <c r="Z70">
        <v>5.8365826362464679</v>
      </c>
      <c r="AA70">
        <v>1.4636768873210908</v>
      </c>
      <c r="AB70">
        <v>2.1789003151224482</v>
      </c>
      <c r="AC70">
        <v>45.157077494937525</v>
      </c>
      <c r="AD70">
        <v>48.895313379807618</v>
      </c>
      <c r="AE70">
        <v>63.573875840605162</v>
      </c>
      <c r="AF70">
        <v>1.8187758658244393</v>
      </c>
      <c r="AG70">
        <v>1.9127568588075721</v>
      </c>
      <c r="AH70">
        <v>1.1976047904191618</v>
      </c>
      <c r="AI70">
        <v>48</v>
      </c>
      <c r="AJ70">
        <v>105.34583333333336</v>
      </c>
      <c r="AK70">
        <v>17.717172059615674</v>
      </c>
    </row>
    <row r="71" spans="1:37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</v>
      </c>
      <c r="R71">
        <v>26</v>
      </c>
      <c r="S71">
        <v>5.8461538461538476</v>
      </c>
      <c r="T71">
        <v>4.5384615384615392</v>
      </c>
      <c r="U71">
        <v>16.200000000000003</v>
      </c>
      <c r="V71">
        <v>0</v>
      </c>
      <c r="W71">
        <v>0</v>
      </c>
      <c r="X71">
        <v>38.461538461538446</v>
      </c>
      <c r="Y71">
        <v>15.38461538461538</v>
      </c>
      <c r="Z71">
        <v>5.0894309792262193</v>
      </c>
      <c r="AA71">
        <v>1.5112986695683495</v>
      </c>
      <c r="AB71">
        <v>1.1173722343333825</v>
      </c>
      <c r="AC71">
        <v>-26.552269294756645</v>
      </c>
      <c r="AD71">
        <v>-4.5990534862289723</v>
      </c>
      <c r="AE71">
        <v>64.123350974247074</v>
      </c>
      <c r="AF71">
        <v>0.28316270964931389</v>
      </c>
      <c r="AG71">
        <v>0.21822183399597753</v>
      </c>
      <c r="AH71">
        <v>34.615384615384635</v>
      </c>
      <c r="AI71">
        <v>11</v>
      </c>
      <c r="AJ71">
        <v>109.96363636363635</v>
      </c>
      <c r="AK71">
        <v>14.698728842803243</v>
      </c>
    </row>
    <row r="72" spans="1:37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16</v>
      </c>
      <c r="R72">
        <v>135</v>
      </c>
      <c r="S72">
        <v>5.177777777777778</v>
      </c>
      <c r="T72">
        <v>5.3925925925925924</v>
      </c>
      <c r="U72">
        <v>21.609629629629637</v>
      </c>
      <c r="V72">
        <v>5.185185185185186</v>
      </c>
      <c r="W72">
        <v>0.74074074074074081</v>
      </c>
      <c r="X72">
        <v>87.407407407407391</v>
      </c>
      <c r="Y72">
        <v>38.518518518518512</v>
      </c>
      <c r="Z72">
        <v>5.1761257365526916</v>
      </c>
      <c r="AA72">
        <v>1.3763433393068456</v>
      </c>
      <c r="AB72">
        <v>1.8382612408400396</v>
      </c>
      <c r="AC72">
        <v>35.067992935538825</v>
      </c>
      <c r="AD72">
        <v>35.887676326283035</v>
      </c>
      <c r="AE72">
        <v>61.358883257507109</v>
      </c>
      <c r="AF72">
        <v>1.4702679154868219</v>
      </c>
      <c r="AG72">
        <v>1.5114400672280761</v>
      </c>
      <c r="AH72">
        <v>0.74074074074074081</v>
      </c>
      <c r="AI72">
        <v>27</v>
      </c>
      <c r="AJ72">
        <v>104.65925925925924</v>
      </c>
      <c r="AK72">
        <v>15.473328924525639</v>
      </c>
    </row>
    <row r="73" spans="1:37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9</v>
      </c>
      <c r="R73">
        <v>51</v>
      </c>
      <c r="S73">
        <v>5.7647058823529411</v>
      </c>
      <c r="T73">
        <v>6.3921568627450984</v>
      </c>
      <c r="U73">
        <v>23.558823529411764</v>
      </c>
      <c r="V73">
        <v>5.882352941176471</v>
      </c>
      <c r="W73">
        <v>5.882352941176471</v>
      </c>
      <c r="X73">
        <v>90.196078431372513</v>
      </c>
      <c r="Y73">
        <v>47.058823529411761</v>
      </c>
      <c r="Z73">
        <v>6.5852234011738764</v>
      </c>
      <c r="AA73">
        <v>1.7666655785507299</v>
      </c>
      <c r="AB73">
        <v>2.1335640013702655</v>
      </c>
      <c r="AC73">
        <v>65.192559746485998</v>
      </c>
      <c r="AD73">
        <v>52.114108803139963</v>
      </c>
      <c r="AE73">
        <v>63.831519684679215</v>
      </c>
      <c r="AF73">
        <v>0.55543454585057717</v>
      </c>
      <c r="AG73">
        <v>0.62249177005262801</v>
      </c>
      <c r="AH73">
        <v>0</v>
      </c>
      <c r="AI73">
        <v>20</v>
      </c>
      <c r="AJ73">
        <v>107.96</v>
      </c>
      <c r="AK73">
        <v>19.175312369110113</v>
      </c>
    </row>
    <row r="74" spans="1:37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10</v>
      </c>
      <c r="R74">
        <v>58</v>
      </c>
      <c r="S74">
        <v>5.5344827586206886</v>
      </c>
      <c r="T74">
        <v>5.8275862068965516</v>
      </c>
      <c r="U74">
        <v>23.356896551724127</v>
      </c>
      <c r="V74">
        <v>6.8965517241379306</v>
      </c>
      <c r="W74">
        <v>5.1724137931034484</v>
      </c>
      <c r="X74">
        <v>79.310344827586235</v>
      </c>
      <c r="Y74">
        <v>50</v>
      </c>
      <c r="Z74">
        <v>7.1846606732189313</v>
      </c>
      <c r="AA74">
        <v>1.1921513043491396</v>
      </c>
      <c r="AB74">
        <v>2.0772821354246944</v>
      </c>
      <c r="AC74">
        <v>49.163683389367485</v>
      </c>
      <c r="AD74">
        <v>74.000755347857478</v>
      </c>
      <c r="AE74">
        <v>63.595897741155561</v>
      </c>
      <c r="AF74">
        <v>0.63167065998693095</v>
      </c>
      <c r="AG74">
        <v>0.70186400407015825</v>
      </c>
      <c r="AH74">
        <v>0</v>
      </c>
      <c r="AI74">
        <v>15</v>
      </c>
      <c r="AJ74">
        <v>113.8866666666667</v>
      </c>
      <c r="AK74">
        <v>17.137394021309479</v>
      </c>
    </row>
    <row r="75" spans="1:37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6</v>
      </c>
      <c r="R75">
        <v>16</v>
      </c>
      <c r="S75">
        <v>6.1875</v>
      </c>
      <c r="T75">
        <v>6.375</v>
      </c>
      <c r="U75">
        <v>22.224999999999994</v>
      </c>
      <c r="V75">
        <v>6.25</v>
      </c>
      <c r="W75">
        <v>6.25</v>
      </c>
      <c r="X75">
        <v>93.75</v>
      </c>
      <c r="Y75">
        <v>43.75</v>
      </c>
      <c r="Z75">
        <v>5.1258535874525455</v>
      </c>
      <c r="AA75">
        <v>1.589762167747113</v>
      </c>
      <c r="AB75">
        <v>1.8328597873268977</v>
      </c>
      <c r="AC75">
        <v>58.616125722759421</v>
      </c>
      <c r="AD75">
        <v>59.706145447957226</v>
      </c>
      <c r="AE75">
        <v>46.920937227541799</v>
      </c>
      <c r="AF75">
        <v>0.17425397516880858</v>
      </c>
      <c r="AG75">
        <v>0.18423476773259639</v>
      </c>
      <c r="AH75">
        <v>0</v>
      </c>
      <c r="AI75">
        <v>3</v>
      </c>
      <c r="AJ75">
        <v>107.96666666666664</v>
      </c>
      <c r="AK75">
        <v>19.740953586865842</v>
      </c>
    </row>
    <row r="76" spans="1:37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29</v>
      </c>
      <c r="R76">
        <v>192</v>
      </c>
      <c r="S76">
        <v>5.171875</v>
      </c>
      <c r="T76">
        <v>6.104166666666667</v>
      </c>
      <c r="U76">
        <v>23.415624999999995</v>
      </c>
      <c r="V76">
        <v>6.7708333333333313</v>
      </c>
      <c r="W76">
        <v>6.25</v>
      </c>
      <c r="X76">
        <v>90.104166666666686</v>
      </c>
      <c r="Y76">
        <v>45.833333333333343</v>
      </c>
      <c r="Z76">
        <v>6.2530963684169292</v>
      </c>
      <c r="AA76">
        <v>1.7549455787502355</v>
      </c>
      <c r="AB76">
        <v>1.9065630435128249</v>
      </c>
      <c r="AC76">
        <v>67.475045551064468</v>
      </c>
      <c r="AD76">
        <v>63.494177204588723</v>
      </c>
      <c r="AE76">
        <v>68.890376633030854</v>
      </c>
      <c r="AF76">
        <v>2.091047702025703</v>
      </c>
      <c r="AG76">
        <v>2.3292538491906831</v>
      </c>
      <c r="AH76">
        <v>0</v>
      </c>
      <c r="AI76">
        <v>167</v>
      </c>
      <c r="AJ76">
        <v>112.71916167664676</v>
      </c>
      <c r="AK76">
        <v>16.226634834357615</v>
      </c>
    </row>
    <row r="77" spans="1:37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56</v>
      </c>
      <c r="R77">
        <v>348</v>
      </c>
      <c r="S77">
        <v>5.6149425287356323</v>
      </c>
      <c r="T77">
        <v>6.0862068965517206</v>
      </c>
      <c r="U77">
        <v>20.940229885057452</v>
      </c>
      <c r="V77">
        <v>7.4712643678160928</v>
      </c>
      <c r="W77">
        <v>3.7356321839080464</v>
      </c>
      <c r="X77">
        <v>79.310344827586235</v>
      </c>
      <c r="Y77">
        <v>36.206896551724149</v>
      </c>
      <c r="Z77">
        <v>6.8040633527380505</v>
      </c>
      <c r="AA77">
        <v>1.4917419221213488</v>
      </c>
      <c r="AB77">
        <v>1.7741873589843964</v>
      </c>
      <c r="AC77">
        <v>38.893705165888207</v>
      </c>
      <c r="AD77">
        <v>62.378646602122707</v>
      </c>
      <c r="AE77">
        <v>56.84433298406875</v>
      </c>
      <c r="AF77">
        <v>3.7900239599215872</v>
      </c>
      <c r="AG77">
        <v>3.7754656901602255</v>
      </c>
      <c r="AH77">
        <v>0.57471264367816099</v>
      </c>
      <c r="AI77">
        <v>278</v>
      </c>
      <c r="AJ77">
        <v>106.52122302158278</v>
      </c>
      <c r="AK77">
        <v>16.257030275883338</v>
      </c>
    </row>
    <row r="78" spans="1:37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34</v>
      </c>
      <c r="R78">
        <v>193</v>
      </c>
      <c r="S78">
        <v>5.3471502590673596</v>
      </c>
      <c r="T78">
        <v>5.8860103626943001</v>
      </c>
      <c r="U78">
        <v>21.616062176165794</v>
      </c>
      <c r="V78">
        <v>8.8082901554404138</v>
      </c>
      <c r="W78">
        <v>3.1088082901554408</v>
      </c>
      <c r="X78">
        <v>88.082901554404145</v>
      </c>
      <c r="Y78">
        <v>33.160621761658042</v>
      </c>
      <c r="Z78">
        <v>5.733747116514178</v>
      </c>
      <c r="AA78">
        <v>1.6815686801694627</v>
      </c>
      <c r="AB78">
        <v>1.9254125834409963</v>
      </c>
      <c r="AC78">
        <v>49.591626117255686</v>
      </c>
      <c r="AD78">
        <v>48.428201021433949</v>
      </c>
      <c r="AE78">
        <v>57.073045204120227</v>
      </c>
      <c r="AF78">
        <v>2.1019385754737536</v>
      </c>
      <c r="AG78">
        <v>2.1614427095152378</v>
      </c>
      <c r="AH78">
        <v>0.51813471502590691</v>
      </c>
      <c r="AI78">
        <v>124</v>
      </c>
      <c r="AJ78">
        <v>108.84758064516129</v>
      </c>
      <c r="AK78">
        <v>16.506037417493019</v>
      </c>
    </row>
    <row r="79" spans="1:37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7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10</v>
      </c>
      <c r="R80">
        <v>93</v>
      </c>
      <c r="S80">
        <v>5.3763440860215059</v>
      </c>
      <c r="T80">
        <v>6.21505376344086</v>
      </c>
      <c r="U80">
        <v>21.91397849462366</v>
      </c>
      <c r="V80">
        <v>3.2258064516129026</v>
      </c>
      <c r="W80">
        <v>1.0752688172043012</v>
      </c>
      <c r="X80">
        <v>80.645161290322562</v>
      </c>
      <c r="Y80">
        <v>44.086021505376344</v>
      </c>
      <c r="Z80">
        <v>6.6181339571518487</v>
      </c>
      <c r="AA80">
        <v>1.4286919989421689</v>
      </c>
      <c r="AB80">
        <v>1.664618929336438</v>
      </c>
      <c r="AC80">
        <v>71.452491604613641</v>
      </c>
      <c r="AD80">
        <v>70.58905290773022</v>
      </c>
      <c r="AE80">
        <v>57.634458840051309</v>
      </c>
      <c r="AF80">
        <v>1.0128512306686999</v>
      </c>
      <c r="AG80">
        <v>1.0558786744629687</v>
      </c>
      <c r="AH80">
        <v>1.0752688172043012</v>
      </c>
      <c r="AI80">
        <v>45</v>
      </c>
      <c r="AJ80">
        <v>110.67111111111112</v>
      </c>
      <c r="AK80">
        <v>17.163058300504836</v>
      </c>
    </row>
    <row r="81" spans="1:37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31</v>
      </c>
      <c r="R81">
        <v>186</v>
      </c>
      <c r="S81">
        <v>5.182795698924731</v>
      </c>
      <c r="T81">
        <v>5.790322580645161</v>
      </c>
      <c r="U81">
        <v>20.858602150537624</v>
      </c>
      <c r="V81">
        <v>7.5268817204301088</v>
      </c>
      <c r="W81">
        <v>2.1505376344086025</v>
      </c>
      <c r="X81">
        <v>82.795698924731184</v>
      </c>
      <c r="Y81">
        <v>30.107526881720435</v>
      </c>
      <c r="Z81">
        <v>5.8106461601706005</v>
      </c>
      <c r="AA81">
        <v>1.3869300558306641</v>
      </c>
      <c r="AB81">
        <v>1.8877399877984065</v>
      </c>
      <c r="AC81">
        <v>55.432026926491602</v>
      </c>
      <c r="AD81">
        <v>52.620755735788578</v>
      </c>
      <c r="AE81">
        <v>55.059740627573689</v>
      </c>
      <c r="AF81">
        <v>2.0257024613373997</v>
      </c>
      <c r="AG81">
        <v>2.0100551978969454</v>
      </c>
      <c r="AH81">
        <v>4.8387096774193559</v>
      </c>
      <c r="AI81">
        <v>135</v>
      </c>
      <c r="AJ81">
        <v>108.32148148148148</v>
      </c>
      <c r="AK81">
        <v>16.138816720280204</v>
      </c>
    </row>
    <row r="82" spans="1:37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6</v>
      </c>
      <c r="R82">
        <v>58</v>
      </c>
      <c r="S82">
        <v>5.137931034482758</v>
      </c>
      <c r="T82">
        <v>6.1034482758620694</v>
      </c>
      <c r="U82">
        <v>19.843103448275865</v>
      </c>
      <c r="V82">
        <v>0</v>
      </c>
      <c r="W82">
        <v>0</v>
      </c>
      <c r="X82">
        <v>75.86206896551721</v>
      </c>
      <c r="Y82">
        <v>31.03448275862068</v>
      </c>
      <c r="Z82">
        <v>4.9573043310530851</v>
      </c>
      <c r="AA82">
        <v>1.5250582336204124</v>
      </c>
      <c r="AB82">
        <v>1.7781204254280996</v>
      </c>
      <c r="AC82">
        <v>58.805215435278797</v>
      </c>
      <c r="AD82">
        <v>79.870912445905773</v>
      </c>
      <c r="AE82">
        <v>70.048247268506131</v>
      </c>
      <c r="AF82">
        <v>0.63167065998693095</v>
      </c>
      <c r="AG82">
        <v>0.59627613662386181</v>
      </c>
      <c r="AH82">
        <v>0</v>
      </c>
      <c r="AI82">
        <v>8</v>
      </c>
      <c r="AJ82">
        <v>101.69999999999997</v>
      </c>
      <c r="AK82">
        <v>13.313733015214815</v>
      </c>
    </row>
    <row r="83" spans="1:37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43</v>
      </c>
      <c r="R83">
        <v>273</v>
      </c>
      <c r="S83">
        <v>5.0989010989011003</v>
      </c>
      <c r="T83">
        <v>5.9340659340659343</v>
      </c>
      <c r="U83">
        <v>20.705860805860812</v>
      </c>
      <c r="V83">
        <v>5.4945054945054927</v>
      </c>
      <c r="W83">
        <v>3.6630036630036624</v>
      </c>
      <c r="X83">
        <v>76.923076923076891</v>
      </c>
      <c r="Y83">
        <v>33.333333333333343</v>
      </c>
      <c r="Z83">
        <v>5.7204890485852591</v>
      </c>
      <c r="AA83">
        <v>1.8460230199590089</v>
      </c>
      <c r="AB83">
        <v>1.9544381604761047</v>
      </c>
      <c r="AC83">
        <v>59.458481954148354</v>
      </c>
      <c r="AD83">
        <v>60.077499304465938</v>
      </c>
      <c r="AE83">
        <v>71.655212709545751</v>
      </c>
      <c r="AF83">
        <v>2.9732084513177952</v>
      </c>
      <c r="AG83">
        <v>2.928638558948391</v>
      </c>
      <c r="AH83">
        <v>0.73260073260073244</v>
      </c>
      <c r="AI83">
        <v>246</v>
      </c>
      <c r="AJ83">
        <v>108.43211382113827</v>
      </c>
      <c r="AK83">
        <v>16.007099643198348</v>
      </c>
    </row>
    <row r="84" spans="1:37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6</v>
      </c>
      <c r="R84">
        <v>31</v>
      </c>
      <c r="S84">
        <v>6.3870967741935463</v>
      </c>
      <c r="T84">
        <v>6.5806451612903212</v>
      </c>
      <c r="U84">
        <v>23.374193548387105</v>
      </c>
      <c r="V84">
        <v>12.90322580645161</v>
      </c>
      <c r="W84">
        <v>6.4516129032258052</v>
      </c>
      <c r="X84">
        <v>80.645161290322562</v>
      </c>
      <c r="Y84">
        <v>48.387096774193559</v>
      </c>
      <c r="Z84">
        <v>7.7482554849019456</v>
      </c>
      <c r="AA84">
        <v>1.51715819565224</v>
      </c>
      <c r="AB84">
        <v>1.8452064059451725</v>
      </c>
      <c r="AC84">
        <v>68.166660317854223</v>
      </c>
      <c r="AD84">
        <v>46.380728995442567</v>
      </c>
      <c r="AE84">
        <v>63.413221699516562</v>
      </c>
      <c r="AF84">
        <v>0.33761707688956649</v>
      </c>
      <c r="AG84">
        <v>0.37541201546411529</v>
      </c>
      <c r="AH84">
        <v>0</v>
      </c>
      <c r="AI84">
        <v>31</v>
      </c>
      <c r="AJ84">
        <v>109.25483870967741</v>
      </c>
      <c r="AK84">
        <v>17.28426915728642</v>
      </c>
    </row>
    <row r="85" spans="1:37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15</v>
      </c>
      <c r="R85">
        <v>113</v>
      </c>
      <c r="S85">
        <v>5.8053097345132736</v>
      </c>
      <c r="T85">
        <v>6.7699115044247806</v>
      </c>
      <c r="U85">
        <v>23.752212389380528</v>
      </c>
      <c r="V85">
        <v>9.7345132743362797</v>
      </c>
      <c r="W85">
        <v>16.814159292035399</v>
      </c>
      <c r="X85">
        <v>92.035398230088489</v>
      </c>
      <c r="Y85">
        <v>47.787610619469035</v>
      </c>
      <c r="Z85">
        <v>5.8590992292245652</v>
      </c>
      <c r="AA85">
        <v>1.595671174454462</v>
      </c>
      <c r="AB85">
        <v>2.1369436845065923</v>
      </c>
      <c r="AC85">
        <v>73.949730576398991</v>
      </c>
      <c r="AD85">
        <v>68.669857254813763</v>
      </c>
      <c r="AE85">
        <v>62.530294823650003</v>
      </c>
      <c r="AF85">
        <v>1.2306686996297103</v>
      </c>
      <c r="AG85">
        <v>1.3905683818737029</v>
      </c>
      <c r="AH85">
        <v>2.6548672566371678</v>
      </c>
      <c r="AI85">
        <v>112</v>
      </c>
      <c r="AJ85">
        <v>111.09821428571436</v>
      </c>
      <c r="AK85">
        <v>17.267156799259762</v>
      </c>
    </row>
    <row r="86" spans="1:37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18</v>
      </c>
      <c r="R86">
        <v>125</v>
      </c>
      <c r="S86">
        <v>5.2080000000000002</v>
      </c>
      <c r="T86">
        <v>5.76</v>
      </c>
      <c r="U86">
        <v>19.772800000000004</v>
      </c>
      <c r="V86">
        <v>9.6</v>
      </c>
      <c r="W86">
        <v>4</v>
      </c>
      <c r="X86">
        <v>70.400000000000006</v>
      </c>
      <c r="Y86">
        <v>29.6</v>
      </c>
      <c r="Z86">
        <v>5.808647016302479</v>
      </c>
      <c r="AA86">
        <v>1.5813715565925659</v>
      </c>
      <c r="AB86">
        <v>1.759090674183682</v>
      </c>
      <c r="AC86">
        <v>53.109672812386947</v>
      </c>
      <c r="AD86">
        <v>76.429049777007762</v>
      </c>
      <c r="AE86">
        <v>59.024163879969549</v>
      </c>
      <c r="AF86">
        <v>1.361359181006317</v>
      </c>
      <c r="AG86">
        <v>1.2805248929355604</v>
      </c>
      <c r="AH86">
        <v>3.2</v>
      </c>
      <c r="AI86">
        <v>95</v>
      </c>
      <c r="AJ86">
        <v>106.97578947368422</v>
      </c>
      <c r="AK86">
        <v>15.392089537498688</v>
      </c>
    </row>
    <row r="87" spans="1:37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18</v>
      </c>
      <c r="R87">
        <v>83</v>
      </c>
      <c r="S87">
        <v>5.4457831325301207</v>
      </c>
      <c r="T87">
        <v>5.7951807228915628</v>
      </c>
      <c r="U87">
        <v>20.875903614457822</v>
      </c>
      <c r="V87">
        <v>8.4337349397590344</v>
      </c>
      <c r="W87">
        <v>6.0240963855421681</v>
      </c>
      <c r="X87">
        <v>80.722891566265019</v>
      </c>
      <c r="Y87">
        <v>37.349397590361448</v>
      </c>
      <c r="Z87">
        <v>6.5116501778659988</v>
      </c>
      <c r="AA87">
        <v>1.6000979792906262</v>
      </c>
      <c r="AB87">
        <v>1.6845079803948486</v>
      </c>
      <c r="AC87">
        <v>45.026771745268121</v>
      </c>
      <c r="AD87">
        <v>61.794533934998043</v>
      </c>
      <c r="AE87">
        <v>70.436652096662783</v>
      </c>
      <c r="AF87">
        <v>0.90394249618819444</v>
      </c>
      <c r="AG87">
        <v>0.89770411150244611</v>
      </c>
      <c r="AH87">
        <v>0</v>
      </c>
      <c r="AI87">
        <v>83</v>
      </c>
      <c r="AJ87">
        <v>106.49879518072294</v>
      </c>
      <c r="AK87">
        <v>16.793289999326845</v>
      </c>
    </row>
    <row r="88" spans="1:37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27</v>
      </c>
      <c r="R88">
        <v>154</v>
      </c>
      <c r="S88">
        <v>4.5259740259740253</v>
      </c>
      <c r="T88">
        <v>5.0714285714285694</v>
      </c>
      <c r="U88">
        <v>19.767532467532476</v>
      </c>
      <c r="V88">
        <v>5.8441558441558445</v>
      </c>
      <c r="W88">
        <v>3.8961038961038952</v>
      </c>
      <c r="X88">
        <v>68.83116883116881</v>
      </c>
      <c r="Y88">
        <v>29.870129870129876</v>
      </c>
      <c r="Z88">
        <v>6.4290521924387436</v>
      </c>
      <c r="AA88">
        <v>1.9446832344734788</v>
      </c>
      <c r="AB88">
        <v>2.302193033691676</v>
      </c>
      <c r="AC88">
        <v>63.57340511262332</v>
      </c>
      <c r="AD88">
        <v>67.851048532313882</v>
      </c>
      <c r="AE88">
        <v>78.933000407265141</v>
      </c>
      <c r="AF88">
        <v>1.6771945109997823</v>
      </c>
      <c r="AG88">
        <v>1.5771863890089148</v>
      </c>
      <c r="AH88">
        <v>1.9480519480519476</v>
      </c>
      <c r="AI88">
        <v>149</v>
      </c>
      <c r="AJ88">
        <v>109.43154362416107</v>
      </c>
      <c r="AK88">
        <v>14.74750425052838</v>
      </c>
    </row>
    <row r="89" spans="1:37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13</v>
      </c>
      <c r="R89">
        <v>101</v>
      </c>
      <c r="S89">
        <v>5.0396039603960396</v>
      </c>
      <c r="T89">
        <v>5.8415841584158414</v>
      </c>
      <c r="U89">
        <v>20.725742574257424</v>
      </c>
      <c r="V89">
        <v>1.98019801980198</v>
      </c>
      <c r="W89">
        <v>4.9504950495049505</v>
      </c>
      <c r="X89">
        <v>83.168316831683157</v>
      </c>
      <c r="Y89">
        <v>31.683168316831679</v>
      </c>
      <c r="Z89">
        <v>5.5170061738093796</v>
      </c>
      <c r="AA89">
        <v>1.9946502315250487</v>
      </c>
      <c r="AB89">
        <v>2.1095383252948179</v>
      </c>
      <c r="AC89">
        <v>70.951820221751547</v>
      </c>
      <c r="AD89">
        <v>69.368894203239279</v>
      </c>
      <c r="AE89">
        <v>76.622046898404236</v>
      </c>
      <c r="AF89">
        <v>1.0999782182531035</v>
      </c>
      <c r="AG89">
        <v>1.0845293568465806</v>
      </c>
      <c r="AH89">
        <v>0</v>
      </c>
      <c r="AI89">
        <v>77</v>
      </c>
      <c r="AJ89">
        <v>110.03896103896102</v>
      </c>
      <c r="AK89">
        <v>15.441789787969098</v>
      </c>
    </row>
    <row r="90" spans="1:37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25</v>
      </c>
      <c r="R90">
        <v>198</v>
      </c>
      <c r="S90">
        <v>5.0959595959595951</v>
      </c>
      <c r="T90">
        <v>5.7020202020202007</v>
      </c>
      <c r="U90">
        <v>22.171717171717169</v>
      </c>
      <c r="V90">
        <v>10.101010101010102</v>
      </c>
      <c r="W90">
        <v>7.0707070707070701</v>
      </c>
      <c r="X90">
        <v>87.878787878787875</v>
      </c>
      <c r="Y90">
        <v>40.404040404040408</v>
      </c>
      <c r="Z90">
        <v>5.9399102194357996</v>
      </c>
      <c r="AA90">
        <v>1.9786445310327212</v>
      </c>
      <c r="AB90">
        <v>1.9428958808006871</v>
      </c>
      <c r="AC90">
        <v>75.563846238568416</v>
      </c>
      <c r="AD90">
        <v>72.328199962239651</v>
      </c>
      <c r="AE90">
        <v>79.963798856874106</v>
      </c>
      <c r="AF90">
        <v>2.1563929427140063</v>
      </c>
      <c r="AG90">
        <v>2.2744393429305343</v>
      </c>
      <c r="AH90">
        <v>0.50505050505050508</v>
      </c>
      <c r="AI90">
        <v>198</v>
      </c>
      <c r="AJ90">
        <v>110.39040404040402</v>
      </c>
      <c r="AK90">
        <v>16.356376748341034</v>
      </c>
    </row>
    <row r="91" spans="1:37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18</v>
      </c>
      <c r="R91">
        <v>135</v>
      </c>
      <c r="S91">
        <v>5.0666666666666655</v>
      </c>
      <c r="T91">
        <v>5.5555555555555562</v>
      </c>
      <c r="U91">
        <v>21.84</v>
      </c>
      <c r="V91">
        <v>5.185185185185186</v>
      </c>
      <c r="W91">
        <v>2.9629629629629632</v>
      </c>
      <c r="X91">
        <v>82.222222222222229</v>
      </c>
      <c r="Y91">
        <v>35.555555555555557</v>
      </c>
      <c r="Z91">
        <v>6.2355753543678611</v>
      </c>
      <c r="AA91">
        <v>1.7393059492755101</v>
      </c>
      <c r="AB91">
        <v>1.9987650508238997</v>
      </c>
      <c r="AC91">
        <v>70.965290371334163</v>
      </c>
      <c r="AD91">
        <v>64.609658917765373</v>
      </c>
      <c r="AE91">
        <v>74.575563971865122</v>
      </c>
      <c r="AF91">
        <v>1.4702679154868219</v>
      </c>
      <c r="AG91">
        <v>1.5275528379718428</v>
      </c>
      <c r="AH91">
        <v>0</v>
      </c>
      <c r="AI91">
        <v>135</v>
      </c>
      <c r="AJ91">
        <v>111.08814814814814</v>
      </c>
      <c r="AK91">
        <v>15.668447297078275</v>
      </c>
    </row>
    <row r="92" spans="1:37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18</v>
      </c>
      <c r="R92">
        <v>167</v>
      </c>
      <c r="S92">
        <v>5.0538922155688635</v>
      </c>
      <c r="T92">
        <v>5.1017964071856285</v>
      </c>
      <c r="U92">
        <v>21.594011976047906</v>
      </c>
      <c r="V92">
        <v>8.9820359281437128</v>
      </c>
      <c r="W92">
        <v>6.5868263473053892</v>
      </c>
      <c r="X92">
        <v>82.63473053892217</v>
      </c>
      <c r="Y92">
        <v>35.329341317365262</v>
      </c>
      <c r="Z92">
        <v>6.8949491241782335</v>
      </c>
      <c r="AA92">
        <v>1.8676492157717763</v>
      </c>
      <c r="AB92">
        <v>2.3179454317171126</v>
      </c>
      <c r="AC92">
        <v>76.277193677461852</v>
      </c>
      <c r="AD92">
        <v>81.258559548668046</v>
      </c>
      <c r="AE92">
        <v>85.908321827663755</v>
      </c>
      <c r="AF92">
        <v>1.8187758658244393</v>
      </c>
      <c r="AG92">
        <v>1.8683560725458075</v>
      </c>
      <c r="AH92">
        <v>0.59880239520958101</v>
      </c>
      <c r="AI92">
        <v>166</v>
      </c>
      <c r="AJ92">
        <v>111.2644578313253</v>
      </c>
      <c r="AK92">
        <v>15.446997403455276</v>
      </c>
    </row>
    <row r="93" spans="1:37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19</v>
      </c>
      <c r="R93">
        <v>175</v>
      </c>
      <c r="S93">
        <v>5.3142857142857123</v>
      </c>
      <c r="T93">
        <v>5.5085714285714307</v>
      </c>
      <c r="U93">
        <v>20.929142857142871</v>
      </c>
      <c r="V93">
        <v>9.7142857142857117</v>
      </c>
      <c r="W93">
        <v>8.5714285714285694</v>
      </c>
      <c r="X93">
        <v>80</v>
      </c>
      <c r="Y93">
        <v>37.714285714285722</v>
      </c>
      <c r="Z93">
        <v>6.020850139985483</v>
      </c>
      <c r="AA93">
        <v>1.723309582857169</v>
      </c>
      <c r="AB93">
        <v>2.0587612681376313</v>
      </c>
      <c r="AC93">
        <v>67.404012671113094</v>
      </c>
      <c r="AD93">
        <v>64.710445405925228</v>
      </c>
      <c r="AE93">
        <v>73.931986814468189</v>
      </c>
      <c r="AF93">
        <v>1.9059028534088436</v>
      </c>
      <c r="AG93">
        <v>1.8975766600039576</v>
      </c>
      <c r="AH93">
        <v>0</v>
      </c>
      <c r="AI93">
        <v>175</v>
      </c>
      <c r="AJ93">
        <v>110.41028571428576</v>
      </c>
      <c r="AK93">
        <v>15.25693018635889</v>
      </c>
    </row>
    <row r="94" spans="1:37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4</v>
      </c>
      <c r="R94">
        <v>18</v>
      </c>
      <c r="S94">
        <v>3.5555555555555558</v>
      </c>
      <c r="T94">
        <v>3.7777777777777777</v>
      </c>
      <c r="U94">
        <v>15.544444444444444</v>
      </c>
      <c r="V94">
        <v>0</v>
      </c>
      <c r="W94">
        <v>0</v>
      </c>
      <c r="X94">
        <v>33.333333333333343</v>
      </c>
      <c r="Y94">
        <v>11.111111111111112</v>
      </c>
      <c r="Z94">
        <v>4.9943548379058598</v>
      </c>
      <c r="AA94">
        <v>1.7391639824998362</v>
      </c>
      <c r="AB94">
        <v>2.0153730163574504</v>
      </c>
      <c r="AC94">
        <v>70.071590106863084</v>
      </c>
      <c r="AD94">
        <v>79.13607486294481</v>
      </c>
      <c r="AE94">
        <v>84.357660440577362</v>
      </c>
      <c r="AF94">
        <v>0.19603572206490963</v>
      </c>
      <c r="AG94">
        <v>0.14496312714167739</v>
      </c>
      <c r="AH94">
        <v>0</v>
      </c>
      <c r="AI94">
        <v>18</v>
      </c>
      <c r="AJ94">
        <v>104.06111111111112</v>
      </c>
      <c r="AK94">
        <v>13.536810071722565</v>
      </c>
    </row>
    <row r="95" spans="1:37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1</v>
      </c>
      <c r="R95">
        <v>4</v>
      </c>
      <c r="S95">
        <v>6.25</v>
      </c>
      <c r="T95">
        <v>7</v>
      </c>
      <c r="U95">
        <v>30.625</v>
      </c>
      <c r="V95">
        <v>25</v>
      </c>
      <c r="W95">
        <v>0</v>
      </c>
      <c r="X95">
        <v>100</v>
      </c>
      <c r="Y95">
        <v>75</v>
      </c>
      <c r="Z95">
        <v>7.4623639016065297</v>
      </c>
      <c r="AA95">
        <v>0.4330127018922193</v>
      </c>
      <c r="AB95">
        <v>1.2247448713915889</v>
      </c>
      <c r="AC95">
        <v>51.643327739767912</v>
      </c>
      <c r="AD95">
        <v>98.747283569035702</v>
      </c>
      <c r="AE95">
        <v>47.140452079103163</v>
      </c>
      <c r="AF95">
        <v>4.3563493792202146E-2</v>
      </c>
      <c r="AG95">
        <v>6.3466701482685767E-2</v>
      </c>
      <c r="AH95">
        <v>0</v>
      </c>
      <c r="AI95">
        <v>4</v>
      </c>
      <c r="AJ95">
        <v>123.325</v>
      </c>
      <c r="AK95">
        <v>15.936165258561703</v>
      </c>
    </row>
    <row r="96" spans="1:37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</v>
      </c>
      <c r="R96">
        <v>7</v>
      </c>
      <c r="S96">
        <v>3.8571428571428559</v>
      </c>
      <c r="T96">
        <v>5</v>
      </c>
      <c r="U96">
        <v>14.071428571428577</v>
      </c>
      <c r="V96">
        <v>0</v>
      </c>
      <c r="W96">
        <v>0</v>
      </c>
      <c r="X96">
        <v>28.571428571428577</v>
      </c>
      <c r="Y96">
        <v>14.285714285714288</v>
      </c>
      <c r="Z96">
        <v>7.3629796541722943</v>
      </c>
      <c r="AA96">
        <v>2.3560603574958061</v>
      </c>
      <c r="AB96">
        <v>2.1380899352993952</v>
      </c>
      <c r="AC96">
        <v>83.232004070511678</v>
      </c>
      <c r="AD96">
        <v>79.946287095680844</v>
      </c>
      <c r="AE96">
        <v>87.912630006762299</v>
      </c>
      <c r="AF96">
        <v>7.6236114136353741E-2</v>
      </c>
      <c r="AG96">
        <v>5.1032408947302432E-2</v>
      </c>
      <c r="AH96">
        <v>71.428571428571445</v>
      </c>
      <c r="AI96">
        <v>7</v>
      </c>
      <c r="AJ96">
        <v>98.3857142857143</v>
      </c>
      <c r="AK96">
        <v>13.692903779880265</v>
      </c>
    </row>
    <row r="97" spans="1:37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5</v>
      </c>
      <c r="R97">
        <v>26</v>
      </c>
      <c r="S97">
        <v>4.2307692307692308</v>
      </c>
      <c r="T97">
        <v>4.8846153846153859</v>
      </c>
      <c r="U97">
        <v>15.076923076923077</v>
      </c>
      <c r="V97">
        <v>0</v>
      </c>
      <c r="W97">
        <v>0</v>
      </c>
      <c r="X97">
        <v>46.15384615384616</v>
      </c>
      <c r="Y97">
        <v>19.230769230769223</v>
      </c>
      <c r="Z97">
        <v>7.3215334507878866</v>
      </c>
      <c r="AA97">
        <v>1.6245163139956058</v>
      </c>
      <c r="AB97">
        <v>1.7612697141315861</v>
      </c>
      <c r="AC97">
        <v>66.044712571771925</v>
      </c>
      <c r="AD97">
        <v>43.316900296404874</v>
      </c>
      <c r="AE97">
        <v>73.519569635979011</v>
      </c>
      <c r="AF97">
        <v>0.28316270964931389</v>
      </c>
      <c r="AG97">
        <v>0.20309344474459437</v>
      </c>
      <c r="AH97">
        <v>38.461538461538446</v>
      </c>
      <c r="AI97">
        <v>26</v>
      </c>
      <c r="AJ97">
        <v>99.753846153846112</v>
      </c>
      <c r="AK97">
        <v>14.015093158018148</v>
      </c>
    </row>
    <row r="98" spans="1:37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10</v>
      </c>
      <c r="R98">
        <v>99</v>
      </c>
      <c r="S98">
        <v>4.717171717171718</v>
      </c>
      <c r="T98">
        <v>5.282828282828282</v>
      </c>
      <c r="U98">
        <v>16.428282828282828</v>
      </c>
      <c r="V98">
        <v>1.0101010101010102</v>
      </c>
      <c r="W98">
        <v>3.0303030303030303</v>
      </c>
      <c r="X98">
        <v>40.404040404040408</v>
      </c>
      <c r="Y98">
        <v>14.14141414141414</v>
      </c>
      <c r="Z98">
        <v>6.8253396023703399</v>
      </c>
      <c r="AA98">
        <v>1.60831428181779</v>
      </c>
      <c r="AB98">
        <v>1.6819925896160508</v>
      </c>
      <c r="AC98">
        <v>57.546893858801191</v>
      </c>
      <c r="AD98">
        <v>56.972024841175006</v>
      </c>
      <c r="AE98">
        <v>79.876597725069615</v>
      </c>
      <c r="AF98">
        <v>1.0781964713570031</v>
      </c>
      <c r="AG98">
        <v>0.84263055748114402</v>
      </c>
      <c r="AH98">
        <v>0</v>
      </c>
      <c r="AI98">
        <v>99</v>
      </c>
      <c r="AJ98">
        <v>101.04848484848486</v>
      </c>
      <c r="AK98">
        <v>15.35026969987568</v>
      </c>
    </row>
    <row r="99" spans="1:37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16</v>
      </c>
      <c r="R99">
        <v>151</v>
      </c>
      <c r="S99">
        <v>4.6622516556291389</v>
      </c>
      <c r="T99">
        <v>5.1986754966887423</v>
      </c>
      <c r="U99">
        <v>19.739735099337754</v>
      </c>
      <c r="V99">
        <v>5.960264900662251</v>
      </c>
      <c r="W99">
        <v>5.960264900662251</v>
      </c>
      <c r="X99">
        <v>66.88741721854305</v>
      </c>
      <c r="Y99">
        <v>25.165562913907284</v>
      </c>
      <c r="Z99">
        <v>6.6402253958213748</v>
      </c>
      <c r="AA99">
        <v>1.8553213863380171</v>
      </c>
      <c r="AB99">
        <v>2.0684314931168188</v>
      </c>
      <c r="AC99">
        <v>76.887592523025702</v>
      </c>
      <c r="AD99">
        <v>74.230267387967828</v>
      </c>
      <c r="AE99">
        <v>83.891386564582589</v>
      </c>
      <c r="AF99">
        <v>1.6445218906556309</v>
      </c>
      <c r="AG99">
        <v>1.5442873233423795</v>
      </c>
      <c r="AH99">
        <v>1.3245033112582778</v>
      </c>
      <c r="AI99">
        <v>130</v>
      </c>
      <c r="AJ99">
        <v>108.65230769230767</v>
      </c>
      <c r="AK99">
        <v>14.575841758470752</v>
      </c>
    </row>
    <row r="100" spans="1:37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17</v>
      </c>
      <c r="R100">
        <v>72</v>
      </c>
      <c r="S100">
        <v>5.3333333333333321</v>
      </c>
      <c r="T100">
        <v>5.5</v>
      </c>
      <c r="U100">
        <v>21.395833333333329</v>
      </c>
      <c r="V100">
        <v>11.111111111111112</v>
      </c>
      <c r="W100">
        <v>6.9444444444444438</v>
      </c>
      <c r="X100">
        <v>77.777777777777771</v>
      </c>
      <c r="Y100">
        <v>40.277777777777779</v>
      </c>
      <c r="Z100">
        <v>6.4120424354837651</v>
      </c>
      <c r="AA100">
        <v>1.740051084818425</v>
      </c>
      <c r="AB100">
        <v>1.9220937657784656</v>
      </c>
      <c r="AC100">
        <v>70.183365264298132</v>
      </c>
      <c r="AD100">
        <v>61.682457474152656</v>
      </c>
      <c r="AE100">
        <v>82.638801738257612</v>
      </c>
      <c r="AF100">
        <v>0.78414288825963852</v>
      </c>
      <c r="AG100">
        <v>0.79812615211491744</v>
      </c>
      <c r="AH100">
        <v>0</v>
      </c>
      <c r="AI100">
        <v>71</v>
      </c>
      <c r="AJ100">
        <v>109.68450704225351</v>
      </c>
      <c r="AK100">
        <v>15.989080340495578</v>
      </c>
    </row>
    <row r="101" spans="1:37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30</v>
      </c>
      <c r="R101">
        <v>168</v>
      </c>
      <c r="S101">
        <v>5.3928571428571441</v>
      </c>
      <c r="T101">
        <v>5.0357142857142847</v>
      </c>
      <c r="U101">
        <v>20.86488095238095</v>
      </c>
      <c r="V101">
        <v>11.309523809523805</v>
      </c>
      <c r="W101">
        <v>1.785714285714286</v>
      </c>
      <c r="X101">
        <v>74.404761904761898</v>
      </c>
      <c r="Y101">
        <v>38.690476190476176</v>
      </c>
      <c r="Z101">
        <v>6.9870299899932915</v>
      </c>
      <c r="AA101">
        <v>1.5699397709319109</v>
      </c>
      <c r="AB101">
        <v>2.2251079619148526</v>
      </c>
      <c r="AC101">
        <v>68.412116052364652</v>
      </c>
      <c r="AD101">
        <v>40.676114862795821</v>
      </c>
      <c r="AE101">
        <v>54.635913500369128</v>
      </c>
      <c r="AF101">
        <v>1.8296667392724899</v>
      </c>
      <c r="AG101">
        <v>1.8160802343449665</v>
      </c>
      <c r="AH101">
        <v>0</v>
      </c>
      <c r="AI101">
        <v>148</v>
      </c>
      <c r="AJ101">
        <v>106.96891891891892</v>
      </c>
      <c r="AK101">
        <v>16.28244102865041</v>
      </c>
    </row>
    <row r="102" spans="1:37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19</v>
      </c>
      <c r="R102">
        <v>81</v>
      </c>
      <c r="S102">
        <v>5.6913580246913584</v>
      </c>
      <c r="T102">
        <v>6.098765432098765</v>
      </c>
      <c r="U102">
        <v>21.137037037037036</v>
      </c>
      <c r="V102">
        <v>2.4691358024691361</v>
      </c>
      <c r="W102">
        <v>9.8765432098765444</v>
      </c>
      <c r="X102">
        <v>71.604938271604951</v>
      </c>
      <c r="Y102">
        <v>37.037037037037038</v>
      </c>
      <c r="Z102">
        <v>6.9056506553645649</v>
      </c>
      <c r="AA102">
        <v>1.9028372273512064</v>
      </c>
      <c r="AB102">
        <v>2.1465156277184705</v>
      </c>
      <c r="AC102">
        <v>74.769903568913577</v>
      </c>
      <c r="AD102">
        <v>66.763029770931482</v>
      </c>
      <c r="AE102">
        <v>86.587883650207516</v>
      </c>
      <c r="AF102">
        <v>0.88216074929209343</v>
      </c>
      <c r="AG102">
        <v>0.8870313437429086</v>
      </c>
      <c r="AH102">
        <v>0</v>
      </c>
      <c r="AI102">
        <v>81</v>
      </c>
      <c r="AJ102">
        <v>107.02098765432098</v>
      </c>
      <c r="AK102">
        <v>16.815396430342528</v>
      </c>
    </row>
    <row r="103" spans="1:37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26</v>
      </c>
      <c r="R103">
        <v>152</v>
      </c>
      <c r="S103">
        <v>5.1447368421052628</v>
      </c>
      <c r="T103">
        <v>5.4671052631578947</v>
      </c>
      <c r="U103">
        <v>18.959868421052622</v>
      </c>
      <c r="V103">
        <v>7.2368421052631549</v>
      </c>
      <c r="W103">
        <v>2.6315789473684221</v>
      </c>
      <c r="X103">
        <v>59.868421052631597</v>
      </c>
      <c r="Y103">
        <v>19.736842105263161</v>
      </c>
      <c r="Z103">
        <v>6.7323381004281524</v>
      </c>
      <c r="AA103">
        <v>1.6198111274598224</v>
      </c>
      <c r="AB103">
        <v>1.4460370671065061</v>
      </c>
      <c r="AC103">
        <v>70.439106688769812</v>
      </c>
      <c r="AD103">
        <v>34.98216908066361</v>
      </c>
      <c r="AE103">
        <v>74.073308434091103</v>
      </c>
      <c r="AF103">
        <v>1.6554127641036811</v>
      </c>
      <c r="AG103">
        <v>1.4930994857383844</v>
      </c>
      <c r="AH103">
        <v>0</v>
      </c>
      <c r="AI103">
        <v>137</v>
      </c>
      <c r="AJ103">
        <v>104.39416058394164</v>
      </c>
      <c r="AK103">
        <v>16.061613566825283</v>
      </c>
    </row>
    <row r="104" spans="1:37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24</v>
      </c>
      <c r="R104">
        <v>118</v>
      </c>
      <c r="S104">
        <v>5.6101694915254248</v>
      </c>
      <c r="T104">
        <v>6.1016949152542361</v>
      </c>
      <c r="U104">
        <v>20.314406779661017</v>
      </c>
      <c r="V104">
        <v>9.3220338983050883</v>
      </c>
      <c r="W104">
        <v>12.711864406779659</v>
      </c>
      <c r="X104">
        <v>72.033898305084719</v>
      </c>
      <c r="Y104">
        <v>33.898305084745758</v>
      </c>
      <c r="Z104">
        <v>7.2562921313538196</v>
      </c>
      <c r="AA104">
        <v>1.7468319911116028</v>
      </c>
      <c r="AB104">
        <v>1.9631772522807152</v>
      </c>
      <c r="AC104">
        <v>81.269851552793412</v>
      </c>
      <c r="AD104">
        <v>62.477975600448659</v>
      </c>
      <c r="AE104">
        <v>82.952633422686816</v>
      </c>
      <c r="AF104">
        <v>1.2851230668699627</v>
      </c>
      <c r="AG104">
        <v>1.2419267765236417</v>
      </c>
      <c r="AH104">
        <v>11.016949152542374</v>
      </c>
      <c r="AI104">
        <v>118</v>
      </c>
      <c r="AJ104">
        <v>105.82542372881343</v>
      </c>
      <c r="AK104">
        <v>16.461492211074944</v>
      </c>
    </row>
    <row r="105" spans="1:37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31</v>
      </c>
      <c r="R105">
        <v>150</v>
      </c>
      <c r="S105">
        <v>4.9466666666666654</v>
      </c>
      <c r="T105">
        <v>5.1466666666666683</v>
      </c>
      <c r="U105">
        <v>20.014666666666663</v>
      </c>
      <c r="V105">
        <v>10</v>
      </c>
      <c r="W105">
        <v>0.66666666666666652</v>
      </c>
      <c r="X105">
        <v>75.333333333333314</v>
      </c>
      <c r="Y105">
        <v>21.333333333333329</v>
      </c>
      <c r="Z105">
        <v>6.0168805502150287</v>
      </c>
      <c r="AA105">
        <v>1.4366009265701549</v>
      </c>
      <c r="AB105">
        <v>1.4804804025120442</v>
      </c>
      <c r="AC105">
        <v>76.201895195979347</v>
      </c>
      <c r="AD105">
        <v>34.59690807524926</v>
      </c>
      <c r="AE105">
        <v>68.70014418805431</v>
      </c>
      <c r="AF105">
        <v>1.6336310172075803</v>
      </c>
      <c r="AG105">
        <v>1.5554263770719936</v>
      </c>
      <c r="AH105">
        <v>0</v>
      </c>
      <c r="AI105">
        <v>150</v>
      </c>
      <c r="AJ105">
        <v>108.67999999999998</v>
      </c>
      <c r="AK105">
        <v>15.222549003902545</v>
      </c>
    </row>
    <row r="106" spans="1:37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67</v>
      </c>
      <c r="R106">
        <v>650</v>
      </c>
      <c r="S106">
        <v>4.775384615384616</v>
      </c>
      <c r="T106">
        <v>5.0661538461538473</v>
      </c>
      <c r="U106">
        <v>20.261538461538471</v>
      </c>
      <c r="V106">
        <v>5.8461538461538476</v>
      </c>
      <c r="W106">
        <v>2.6153846153846159</v>
      </c>
      <c r="X106">
        <v>84.923076923076891</v>
      </c>
      <c r="Y106">
        <v>20.307692307692314</v>
      </c>
      <c r="Z106">
        <v>5.5646298462200816</v>
      </c>
      <c r="AA106">
        <v>1.5487991148708899</v>
      </c>
      <c r="AB106">
        <v>1.7178499014825681</v>
      </c>
      <c r="AC106">
        <v>33.089569452256107</v>
      </c>
      <c r="AD106">
        <v>26.823198104781095</v>
      </c>
      <c r="AE106">
        <v>75.093316747697813</v>
      </c>
      <c r="AF106">
        <v>7.0790677412328469</v>
      </c>
      <c r="AG106">
        <v>6.8233180287916078</v>
      </c>
      <c r="AH106">
        <v>0.76923076923076894</v>
      </c>
      <c r="AI106">
        <v>642</v>
      </c>
      <c r="AJ106">
        <v>110.2883177570093</v>
      </c>
      <c r="AK106">
        <v>15.107301982667545</v>
      </c>
    </row>
    <row r="107" spans="1:37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67</v>
      </c>
      <c r="R107">
        <v>637</v>
      </c>
      <c r="S107">
        <v>5.7425431711145984</v>
      </c>
      <c r="T107">
        <v>6.0455259026687598</v>
      </c>
      <c r="U107">
        <v>22.401255886970159</v>
      </c>
      <c r="V107">
        <v>10.204081632653063</v>
      </c>
      <c r="W107">
        <v>12.087912087912084</v>
      </c>
      <c r="X107">
        <v>86.185243328100455</v>
      </c>
      <c r="Y107">
        <v>44.113029827315536</v>
      </c>
      <c r="Z107">
        <v>6.2281881870314475</v>
      </c>
      <c r="AA107">
        <v>1.8293684218069763</v>
      </c>
      <c r="AB107">
        <v>2.1995003531459547</v>
      </c>
      <c r="AC107">
        <v>77.043183974449406</v>
      </c>
      <c r="AD107">
        <v>70.348641139561835</v>
      </c>
      <c r="AE107">
        <v>87.412543887073582</v>
      </c>
      <c r="AF107">
        <v>6.9374863864081906</v>
      </c>
      <c r="AG107">
        <v>7.3930158651210816</v>
      </c>
      <c r="AH107">
        <v>3.2967032967032961</v>
      </c>
      <c r="AI107">
        <v>636</v>
      </c>
      <c r="AJ107">
        <v>109.72201257861632</v>
      </c>
      <c r="AK107">
        <v>16.826771499947547</v>
      </c>
    </row>
    <row r="108" spans="1:37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59</v>
      </c>
      <c r="R108">
        <v>443</v>
      </c>
      <c r="S108">
        <v>5.1376975169300225</v>
      </c>
      <c r="T108">
        <v>5.1783295711060946</v>
      </c>
      <c r="U108">
        <v>21.264785553047421</v>
      </c>
      <c r="V108">
        <v>10.383747178329576</v>
      </c>
      <c r="W108">
        <v>2.7088036117381482</v>
      </c>
      <c r="X108">
        <v>84.198645598194148</v>
      </c>
      <c r="Y108">
        <v>31.828442437923243</v>
      </c>
      <c r="Z108">
        <v>5.7126469839726912</v>
      </c>
      <c r="AA108">
        <v>1.567589666407825</v>
      </c>
      <c r="AB108">
        <v>1.7123320888715705</v>
      </c>
      <c r="AC108">
        <v>71.965559997288437</v>
      </c>
      <c r="AD108">
        <v>54.061018160957609</v>
      </c>
      <c r="AE108">
        <v>79.565167240573246</v>
      </c>
      <c r="AF108">
        <v>4.8246569374863881</v>
      </c>
      <c r="AG108">
        <v>4.8806152487946548</v>
      </c>
      <c r="AH108">
        <v>0</v>
      </c>
      <c r="AI108">
        <v>442</v>
      </c>
      <c r="AJ108">
        <v>109.83665158371032</v>
      </c>
      <c r="AK108">
        <v>15.792763514117148</v>
      </c>
    </row>
    <row r="109" spans="1:37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56</v>
      </c>
      <c r="R109">
        <v>504</v>
      </c>
      <c r="S109">
        <v>4.9206349206349218</v>
      </c>
      <c r="T109">
        <v>4.9265873015873005</v>
      </c>
      <c r="U109">
        <v>20.596825396825391</v>
      </c>
      <c r="V109">
        <v>6.7460317460317443</v>
      </c>
      <c r="W109">
        <v>3.9682539682539697</v>
      </c>
      <c r="X109">
        <v>83.333333333333314</v>
      </c>
      <c r="Y109">
        <v>25.396825396825392</v>
      </c>
      <c r="Z109">
        <v>5.2492695864982846</v>
      </c>
      <c r="AA109">
        <v>1.6102507672358739</v>
      </c>
      <c r="AB109">
        <v>1.7367889833071739</v>
      </c>
      <c r="AC109">
        <v>57.464738969901262</v>
      </c>
      <c r="AD109">
        <v>60.203267924911088</v>
      </c>
      <c r="AE109">
        <v>78.683795800772359</v>
      </c>
      <c r="AF109">
        <v>5.4890002178174688</v>
      </c>
      <c r="AG109">
        <v>5.3782459979711392</v>
      </c>
      <c r="AH109">
        <v>0.39682539682539669</v>
      </c>
      <c r="AI109">
        <v>462</v>
      </c>
      <c r="AJ109">
        <v>109.12489177489184</v>
      </c>
      <c r="AK109">
        <v>15.4784685052693</v>
      </c>
    </row>
    <row r="110" spans="1:37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60</v>
      </c>
      <c r="R110">
        <v>492</v>
      </c>
      <c r="S110">
        <v>5.4085365853658525</v>
      </c>
      <c r="T110">
        <v>5.7642276422764223</v>
      </c>
      <c r="U110">
        <v>20.89329268292683</v>
      </c>
      <c r="V110">
        <v>8.3333333333333357</v>
      </c>
      <c r="W110">
        <v>6.3008130081300804</v>
      </c>
      <c r="X110">
        <v>79.878048780487802</v>
      </c>
      <c r="Y110">
        <v>30.487804878048781</v>
      </c>
      <c r="Z110">
        <v>6.150591198012437</v>
      </c>
      <c r="AA110">
        <v>1.7101348698426559</v>
      </c>
      <c r="AB110">
        <v>1.8205301685279625</v>
      </c>
      <c r="AC110">
        <v>70.275007642231145</v>
      </c>
      <c r="AD110">
        <v>61.057672353905986</v>
      </c>
      <c r="AE110">
        <v>81.565173635366691</v>
      </c>
      <c r="AF110">
        <v>5.3583097364408596</v>
      </c>
      <c r="AG110">
        <v>5.3257629215613758</v>
      </c>
      <c r="AH110">
        <v>3.8617886178861793</v>
      </c>
      <c r="AI110">
        <v>490</v>
      </c>
      <c r="AJ110">
        <v>107.92551020408165</v>
      </c>
      <c r="AK110">
        <v>16.21896197822144</v>
      </c>
    </row>
    <row r="111" spans="1:37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54</v>
      </c>
      <c r="R111">
        <v>651</v>
      </c>
      <c r="S111">
        <v>5.0506912442396308</v>
      </c>
      <c r="T111">
        <v>5.261136712749618</v>
      </c>
      <c r="U111">
        <v>19.970967741935489</v>
      </c>
      <c r="V111">
        <v>6.1443932411674353</v>
      </c>
      <c r="W111">
        <v>1.8433179723502304</v>
      </c>
      <c r="X111">
        <v>78.648233486943184</v>
      </c>
      <c r="Y111">
        <v>23.809523809523821</v>
      </c>
      <c r="Z111">
        <v>5.6312493928077716</v>
      </c>
      <c r="AA111">
        <v>1.3275569126341737</v>
      </c>
      <c r="AB111">
        <v>1.408557758774643</v>
      </c>
      <c r="AC111">
        <v>73.935567196182433</v>
      </c>
      <c r="AD111">
        <v>47.784318415661886</v>
      </c>
      <c r="AE111">
        <v>69.034820025648202</v>
      </c>
      <c r="AF111">
        <v>7.0899586146808984</v>
      </c>
      <c r="AG111">
        <v>6.7358116950738482</v>
      </c>
      <c r="AH111">
        <v>2.3041474654377878</v>
      </c>
      <c r="AI111">
        <v>643</v>
      </c>
      <c r="AJ111">
        <v>108.41104199066876</v>
      </c>
      <c r="AK111">
        <v>15.527349579037018</v>
      </c>
    </row>
    <row r="112" spans="1:37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36</v>
      </c>
      <c r="R112">
        <v>301</v>
      </c>
      <c r="S112">
        <v>5.4584717607973436</v>
      </c>
      <c r="T112">
        <v>5.6279069767441881</v>
      </c>
      <c r="U112">
        <v>20.730897009966782</v>
      </c>
      <c r="V112">
        <v>9.6345514950166109</v>
      </c>
      <c r="W112">
        <v>3.9867109634551503</v>
      </c>
      <c r="X112">
        <v>81.063122923588011</v>
      </c>
      <c r="Y112">
        <v>31.893687707641202</v>
      </c>
      <c r="Z112">
        <v>5.928209115320958</v>
      </c>
      <c r="AA112">
        <v>1.3673104489546219</v>
      </c>
      <c r="AB112">
        <v>1.4743944997348355</v>
      </c>
      <c r="AC112">
        <v>60.465050701869011</v>
      </c>
      <c r="AD112">
        <v>43.675629174099285</v>
      </c>
      <c r="AE112">
        <v>68.613571462977774</v>
      </c>
      <c r="AF112">
        <v>3.2781529078632103</v>
      </c>
      <c r="AG112">
        <v>3.2329160591996682</v>
      </c>
      <c r="AH112">
        <v>0</v>
      </c>
      <c r="AI112">
        <v>277</v>
      </c>
      <c r="AJ112">
        <v>107.33068592057764</v>
      </c>
      <c r="AK112">
        <v>16.239826649135331</v>
      </c>
    </row>
    <row r="113" spans="1:37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30</v>
      </c>
      <c r="R113">
        <v>261</v>
      </c>
      <c r="S113">
        <v>4.9770114942528734</v>
      </c>
      <c r="T113">
        <v>5.1226053639846736</v>
      </c>
      <c r="U113">
        <v>21.195019157088129</v>
      </c>
      <c r="V113">
        <v>11.111111111111112</v>
      </c>
      <c r="W113">
        <v>4.597701149425288</v>
      </c>
      <c r="X113">
        <v>82.758620689655189</v>
      </c>
      <c r="Y113">
        <v>32.183908045977013</v>
      </c>
      <c r="Z113">
        <v>5.9795191713636173</v>
      </c>
      <c r="AA113">
        <v>1.9076997331599472</v>
      </c>
      <c r="AB113">
        <v>1.8958278737852321</v>
      </c>
      <c r="AC113">
        <v>72.723577511289648</v>
      </c>
      <c r="AD113">
        <v>62.207702300608638</v>
      </c>
      <c r="AE113">
        <v>79.954962437872481</v>
      </c>
      <c r="AF113">
        <v>2.8425179699411887</v>
      </c>
      <c r="AG113">
        <v>2.8660526198536305</v>
      </c>
      <c r="AH113">
        <v>1.149425287356322</v>
      </c>
      <c r="AI113">
        <v>258</v>
      </c>
      <c r="AJ113">
        <v>109.99689922480621</v>
      </c>
      <c r="AK113">
        <v>15.71436264005888</v>
      </c>
    </row>
    <row r="114" spans="1:37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40</v>
      </c>
      <c r="R114">
        <v>422</v>
      </c>
      <c r="S114">
        <v>5.016587677725119</v>
      </c>
      <c r="T114">
        <v>5.5213270142180084</v>
      </c>
      <c r="U114">
        <v>20.159241706161119</v>
      </c>
      <c r="V114">
        <v>7.1090047393364912</v>
      </c>
      <c r="W114">
        <v>4.2654028436018967</v>
      </c>
      <c r="X114">
        <v>81.279620853080573</v>
      </c>
      <c r="Y114">
        <v>24.170616113744071</v>
      </c>
      <c r="Z114">
        <v>5.4075993038203549</v>
      </c>
      <c r="AA114">
        <v>1.5568864650517817</v>
      </c>
      <c r="AB114">
        <v>1.7519846950629141</v>
      </c>
      <c r="AC114">
        <v>67.179916292450542</v>
      </c>
      <c r="AD114">
        <v>63.055049088056947</v>
      </c>
      <c r="AE114">
        <v>66.664434250443108</v>
      </c>
      <c r="AF114">
        <v>4.5959485950773251</v>
      </c>
      <c r="AG114">
        <v>4.4075422273755436</v>
      </c>
      <c r="AH114">
        <v>0.71090047393364908</v>
      </c>
      <c r="AI114">
        <v>377</v>
      </c>
      <c r="AJ114">
        <v>108.9519893899205</v>
      </c>
      <c r="AK114">
        <v>15.130929601703748</v>
      </c>
    </row>
    <row r="115" spans="1:37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41</v>
      </c>
      <c r="R115">
        <v>337</v>
      </c>
      <c r="S115">
        <v>5.2136498516320486</v>
      </c>
      <c r="T115">
        <v>5.6023738872403559</v>
      </c>
      <c r="U115">
        <v>21.832937685459939</v>
      </c>
      <c r="V115">
        <v>12.462908011869436</v>
      </c>
      <c r="W115">
        <v>1.7804154302670625</v>
      </c>
      <c r="X115">
        <v>88.42729970326414</v>
      </c>
      <c r="Y115">
        <v>33.827893175074173</v>
      </c>
      <c r="Z115">
        <v>5.5075843018345756</v>
      </c>
      <c r="AA115">
        <v>1.6599821337947536</v>
      </c>
      <c r="AB115">
        <v>1.4765406889762285</v>
      </c>
      <c r="AC115">
        <v>25.940389143181402</v>
      </c>
      <c r="AD115">
        <v>38.303139392974394</v>
      </c>
      <c r="AE115">
        <v>57.46132148198059</v>
      </c>
      <c r="AF115">
        <v>3.6702243519930304</v>
      </c>
      <c r="AG115">
        <v>3.8119914244829136</v>
      </c>
      <c r="AH115">
        <v>2.6706231454005938</v>
      </c>
      <c r="AI115">
        <v>326</v>
      </c>
      <c r="AJ115">
        <v>109.75153374233116</v>
      </c>
      <c r="AK115">
        <v>16.05079728130422</v>
      </c>
    </row>
    <row r="116" spans="1:37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</row>
    <row r="117" spans="1:37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37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7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2</v>
      </c>
      <c r="R119">
        <v>7</v>
      </c>
      <c r="S119">
        <v>5.8571428571428559</v>
      </c>
      <c r="T119">
        <v>5.8571428571428559</v>
      </c>
      <c r="U119">
        <v>20.057142857142846</v>
      </c>
      <c r="V119">
        <v>14.285714285714288</v>
      </c>
      <c r="W119">
        <v>0</v>
      </c>
      <c r="X119">
        <v>71.428571428571445</v>
      </c>
      <c r="Y119">
        <v>28.571428571428577</v>
      </c>
      <c r="Z119">
        <v>4.4496732280848121</v>
      </c>
      <c r="AA119">
        <v>0.98974331861078912</v>
      </c>
      <c r="AB119">
        <v>1.355261854357878</v>
      </c>
      <c r="AC119">
        <v>-15.709158469367615</v>
      </c>
      <c r="AD119">
        <v>-5.0762598543338244</v>
      </c>
      <c r="AE119">
        <v>73.029674334022218</v>
      </c>
      <c r="AF119">
        <v>7.7092511013215875E-2</v>
      </c>
      <c r="AG119">
        <v>7.462920606537711E-2</v>
      </c>
      <c r="AH119">
        <v>0</v>
      </c>
      <c r="AI119">
        <v>0</v>
      </c>
    </row>
    <row r="120" spans="1:37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34</v>
      </c>
      <c r="R120">
        <v>330</v>
      </c>
      <c r="S120">
        <v>5.9060606060606062</v>
      </c>
      <c r="T120">
        <v>6.084848484848485</v>
      </c>
      <c r="U120">
        <v>22.112121212121213</v>
      </c>
      <c r="V120">
        <v>3.0303030303030303</v>
      </c>
      <c r="W120">
        <v>4.8484848484848486</v>
      </c>
      <c r="X120">
        <v>92.121212121212125</v>
      </c>
      <c r="Y120">
        <v>37.575757575757571</v>
      </c>
      <c r="Z120">
        <v>4.8979623206389604</v>
      </c>
      <c r="AA120">
        <v>2.0947899864272768</v>
      </c>
      <c r="AB120">
        <v>1.9475114209213031</v>
      </c>
      <c r="AC120">
        <v>27.481168416689673</v>
      </c>
      <c r="AD120">
        <v>29.990967953218281</v>
      </c>
      <c r="AE120">
        <v>53.15624323005941</v>
      </c>
      <c r="AF120">
        <v>3.6343612334801758</v>
      </c>
      <c r="AG120">
        <v>3.8786988366029673</v>
      </c>
      <c r="AH120">
        <v>0</v>
      </c>
      <c r="AI120">
        <v>2</v>
      </c>
      <c r="AJ120">
        <v>105.25</v>
      </c>
      <c r="AK120">
        <v>21.322369125260167</v>
      </c>
    </row>
    <row r="121" spans="1:37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10</v>
      </c>
      <c r="R121">
        <v>119</v>
      </c>
      <c r="S121">
        <v>5.8655462184873963</v>
      </c>
      <c r="T121">
        <v>6.4117647058823524</v>
      </c>
      <c r="U121">
        <v>22.546218487394977</v>
      </c>
      <c r="V121">
        <v>4.201680672268906</v>
      </c>
      <c r="W121">
        <v>9.2436974789915975</v>
      </c>
      <c r="X121">
        <v>78.991596638655494</v>
      </c>
      <c r="Y121">
        <v>44.537815126050411</v>
      </c>
      <c r="Z121">
        <v>6.5911806355728322</v>
      </c>
      <c r="AA121">
        <v>1.308821843342995</v>
      </c>
      <c r="AB121">
        <v>2.1940016190286964</v>
      </c>
      <c r="AC121">
        <v>16.183862439835394</v>
      </c>
      <c r="AD121">
        <v>34.676448072851258</v>
      </c>
      <c r="AE121">
        <v>41.727201066461809</v>
      </c>
      <c r="AF121">
        <v>1.3105726872246699</v>
      </c>
      <c r="AG121">
        <v>1.4261407398390797</v>
      </c>
      <c r="AH121">
        <v>9.2436974789915975</v>
      </c>
      <c r="AI121">
        <v>0</v>
      </c>
    </row>
    <row r="122" spans="1:37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7</v>
      </c>
      <c r="R122">
        <v>74</v>
      </c>
      <c r="S122">
        <v>6.0675675675675667</v>
      </c>
      <c r="T122">
        <v>6.8243243243243237</v>
      </c>
      <c r="U122">
        <v>24.886486486486479</v>
      </c>
      <c r="V122">
        <v>5.4054054054054061</v>
      </c>
      <c r="W122">
        <v>10.810810810810812</v>
      </c>
      <c r="X122">
        <v>91.891891891891873</v>
      </c>
      <c r="Y122">
        <v>59.459459459459438</v>
      </c>
      <c r="Z122">
        <v>6.6753950044947858</v>
      </c>
      <c r="AA122">
        <v>1.2447845909501991</v>
      </c>
      <c r="AB122">
        <v>2.303687455974385</v>
      </c>
      <c r="AC122">
        <v>72.722266276197189</v>
      </c>
      <c r="AD122">
        <v>67.885952550298541</v>
      </c>
      <c r="AE122">
        <v>60.733817776389891</v>
      </c>
      <c r="AF122">
        <v>0.81497797356828228</v>
      </c>
      <c r="AG122">
        <v>0.97889705049856413</v>
      </c>
      <c r="AH122">
        <v>0</v>
      </c>
      <c r="AI122">
        <v>0</v>
      </c>
    </row>
    <row r="123" spans="1:37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17</v>
      </c>
      <c r="R123">
        <v>182</v>
      </c>
      <c r="S123">
        <v>5.2527472527472527</v>
      </c>
      <c r="T123">
        <v>5.626373626373625</v>
      </c>
      <c r="U123">
        <v>21.282967032967029</v>
      </c>
      <c r="V123">
        <v>3.8461538461538449</v>
      </c>
      <c r="W123">
        <v>2.1978021978021971</v>
      </c>
      <c r="X123">
        <v>82.967032967032949</v>
      </c>
      <c r="Y123">
        <v>33.516483516483511</v>
      </c>
      <c r="Z123">
        <v>5.6566100582028307</v>
      </c>
      <c r="AA123">
        <v>1.4570284873817347</v>
      </c>
      <c r="AB123">
        <v>1.9898000984601183</v>
      </c>
      <c r="AC123">
        <v>39.958495029493697</v>
      </c>
      <c r="AD123">
        <v>36.999747256462399</v>
      </c>
      <c r="AE123">
        <v>25.241336609151844</v>
      </c>
      <c r="AF123">
        <v>2.0044052863436126</v>
      </c>
      <c r="AG123">
        <v>2.058947504944717</v>
      </c>
      <c r="AH123">
        <v>0</v>
      </c>
      <c r="AI123">
        <v>16</v>
      </c>
      <c r="AJ123">
        <v>105.54375000000002</v>
      </c>
      <c r="AK123">
        <v>14.837620640300637</v>
      </c>
    </row>
    <row r="124" spans="1:37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5</v>
      </c>
      <c r="R124">
        <v>49</v>
      </c>
      <c r="S124">
        <v>5.0612244897959187</v>
      </c>
      <c r="T124">
        <v>5.5306122448979593</v>
      </c>
      <c r="U124">
        <v>20.208163265306123</v>
      </c>
      <c r="V124">
        <v>4.0816326530612246</v>
      </c>
      <c r="W124">
        <v>0</v>
      </c>
      <c r="X124">
        <v>79.591836734693885</v>
      </c>
      <c r="Y124">
        <v>34.693877551020407</v>
      </c>
      <c r="Z124">
        <v>5.135265696072862</v>
      </c>
      <c r="AA124">
        <v>1.3000496578475909</v>
      </c>
      <c r="AB124">
        <v>1.5266615681032685</v>
      </c>
      <c r="AC124">
        <v>50.584188683286683</v>
      </c>
      <c r="AD124">
        <v>36.362737124140317</v>
      </c>
      <c r="AE124">
        <v>35.380396531804472</v>
      </c>
      <c r="AF124">
        <v>0.53964757709251099</v>
      </c>
      <c r="AG124">
        <v>0.52633789064057279</v>
      </c>
      <c r="AH124">
        <v>2.0408163265306123</v>
      </c>
      <c r="AI124">
        <v>3</v>
      </c>
      <c r="AJ124">
        <v>99.2</v>
      </c>
      <c r="AK124">
        <v>13.906384788235645</v>
      </c>
    </row>
    <row r="125" spans="1:37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16</v>
      </c>
      <c r="R125">
        <v>105</v>
      </c>
      <c r="S125">
        <v>5.2095238095238088</v>
      </c>
      <c r="T125">
        <v>5.5714285714285694</v>
      </c>
      <c r="U125">
        <v>21.763809523809524</v>
      </c>
      <c r="V125">
        <v>3.8095238095238111</v>
      </c>
      <c r="W125">
        <v>3.8095238095238111</v>
      </c>
      <c r="X125">
        <v>80</v>
      </c>
      <c r="Y125">
        <v>45.714285714285722</v>
      </c>
      <c r="Z125">
        <v>5.8175289110055468</v>
      </c>
      <c r="AA125">
        <v>1.350098677841473</v>
      </c>
      <c r="AB125">
        <v>2.2713836473544919</v>
      </c>
      <c r="AC125">
        <v>45.84679071385699</v>
      </c>
      <c r="AD125">
        <v>57.693580321277693</v>
      </c>
      <c r="AE125">
        <v>56.656214209985855</v>
      </c>
      <c r="AF125">
        <v>1.1563876651982381</v>
      </c>
      <c r="AG125">
        <v>1.2146913226538447</v>
      </c>
      <c r="AH125">
        <v>5.7142857142857153</v>
      </c>
      <c r="AI125">
        <v>0</v>
      </c>
    </row>
    <row r="126" spans="1:37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11</v>
      </c>
      <c r="R126">
        <v>55</v>
      </c>
      <c r="S126">
        <v>5.2181818181818178</v>
      </c>
      <c r="T126">
        <v>5.7454545454545451</v>
      </c>
      <c r="U126">
        <v>21.992727272727276</v>
      </c>
      <c r="V126">
        <v>3.6363636363636358</v>
      </c>
      <c r="W126">
        <v>5.4545454545454541</v>
      </c>
      <c r="X126">
        <v>92.727272727272734</v>
      </c>
      <c r="Y126">
        <v>30.909090909090914</v>
      </c>
      <c r="Z126">
        <v>5.8390800815151396</v>
      </c>
      <c r="AA126">
        <v>1.712955012845657</v>
      </c>
      <c r="AB126">
        <v>2.0468883863356373</v>
      </c>
      <c r="AC126">
        <v>46.260784059264758</v>
      </c>
      <c r="AD126">
        <v>39.460778118765823</v>
      </c>
      <c r="AE126">
        <v>27.511849646584874</v>
      </c>
      <c r="AF126">
        <v>0.60572687224669608</v>
      </c>
      <c r="AG126">
        <v>0.64295931379401838</v>
      </c>
      <c r="AH126">
        <v>0</v>
      </c>
      <c r="AI126">
        <v>3</v>
      </c>
      <c r="AJ126">
        <v>106.8333333333333</v>
      </c>
      <c r="AK126">
        <v>20.342613441443323</v>
      </c>
    </row>
    <row r="127" spans="1:37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6</v>
      </c>
      <c r="R127">
        <v>47</v>
      </c>
      <c r="S127">
        <v>4.7659574468085113</v>
      </c>
      <c r="T127">
        <v>5.8936170212765937</v>
      </c>
      <c r="U127">
        <v>21.225531914893612</v>
      </c>
      <c r="V127">
        <v>4.255319148936171</v>
      </c>
      <c r="W127">
        <v>2.1276595744680855</v>
      </c>
      <c r="X127">
        <v>78.723404255319139</v>
      </c>
      <c r="Y127">
        <v>34.042553191489368</v>
      </c>
      <c r="Z127">
        <v>5.5313600376402006</v>
      </c>
      <c r="AA127">
        <v>1.3560387548194219</v>
      </c>
      <c r="AB127">
        <v>1.9486388326562236</v>
      </c>
      <c r="AC127">
        <v>56.953498072111046</v>
      </c>
      <c r="AD127">
        <v>45.623729425834625</v>
      </c>
      <c r="AE127">
        <v>17.577139129659091</v>
      </c>
      <c r="AF127">
        <v>0.51762114537444948</v>
      </c>
      <c r="AG127">
        <v>0.53027133882350552</v>
      </c>
      <c r="AH127">
        <v>0</v>
      </c>
      <c r="AI127">
        <v>0</v>
      </c>
    </row>
    <row r="128" spans="1:37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42</v>
      </c>
      <c r="R128">
        <v>236</v>
      </c>
      <c r="S128">
        <v>5.42372881355932</v>
      </c>
      <c r="T128">
        <v>6.3644067796610164</v>
      </c>
      <c r="U128">
        <v>21.784745762711875</v>
      </c>
      <c r="V128">
        <v>3.8135593220338975</v>
      </c>
      <c r="W128">
        <v>2.9661016949152534</v>
      </c>
      <c r="X128">
        <v>87.711864406779682</v>
      </c>
      <c r="Y128">
        <v>36.864406779661024</v>
      </c>
      <c r="Z128">
        <v>5.5806358169838868</v>
      </c>
      <c r="AA128">
        <v>1.4226186147622577</v>
      </c>
      <c r="AB128">
        <v>1.960046930592102</v>
      </c>
      <c r="AC128">
        <v>56.197039864377309</v>
      </c>
      <c r="AD128">
        <v>43.065558663491025</v>
      </c>
      <c r="AE128">
        <v>50.992035463186646</v>
      </c>
      <c r="AF128">
        <v>2.5991189427312782</v>
      </c>
      <c r="AG128">
        <v>2.7327897024452779</v>
      </c>
      <c r="AH128">
        <v>0</v>
      </c>
      <c r="AI128">
        <v>2</v>
      </c>
      <c r="AJ128">
        <v>98.7</v>
      </c>
      <c r="AK128">
        <v>14.836765863830736</v>
      </c>
    </row>
    <row r="129" spans="1:37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33</v>
      </c>
      <c r="R129">
        <v>166</v>
      </c>
      <c r="S129">
        <v>5.0963855421686759</v>
      </c>
      <c r="T129">
        <v>5.6204819277108413</v>
      </c>
      <c r="U129">
        <v>21.118674698795193</v>
      </c>
      <c r="V129">
        <v>4.8192771084337345</v>
      </c>
      <c r="W129">
        <v>6.6265060240963853</v>
      </c>
      <c r="X129">
        <v>82.53012048192771</v>
      </c>
      <c r="Y129">
        <v>37.349397590361448</v>
      </c>
      <c r="Z129">
        <v>7.5256717702125631</v>
      </c>
      <c r="AA129">
        <v>1.5686265793148901</v>
      </c>
      <c r="AB129">
        <v>2.5661024327677433</v>
      </c>
      <c r="AC129">
        <v>57.54679141138412</v>
      </c>
      <c r="AD129">
        <v>76.839727402194512</v>
      </c>
      <c r="AE129">
        <v>62.268319668244146</v>
      </c>
      <c r="AF129">
        <v>1.8281938325991187</v>
      </c>
      <c r="AG129">
        <v>1.8634444993119137</v>
      </c>
      <c r="AH129">
        <v>0</v>
      </c>
      <c r="AI129">
        <v>0</v>
      </c>
    </row>
    <row r="130" spans="1:37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33</v>
      </c>
      <c r="R130">
        <v>177</v>
      </c>
      <c r="S130">
        <v>5.5593220338983045</v>
      </c>
      <c r="T130">
        <v>5.824858757062148</v>
      </c>
      <c r="U130">
        <v>21.617514124293788</v>
      </c>
      <c r="V130">
        <v>6.7796610169491505</v>
      </c>
      <c r="W130">
        <v>2.8248587570621462</v>
      </c>
      <c r="X130">
        <v>84.745762711864401</v>
      </c>
      <c r="Y130">
        <v>35.593220338983052</v>
      </c>
      <c r="Z130">
        <v>5.6216167257633511</v>
      </c>
      <c r="AA130">
        <v>1.6632062131899339</v>
      </c>
      <c r="AB130">
        <v>1.9362299868484996</v>
      </c>
      <c r="AC130">
        <v>46.344219423041679</v>
      </c>
      <c r="AD130">
        <v>66.129101805678687</v>
      </c>
      <c r="AE130">
        <v>50.234741440328513</v>
      </c>
      <c r="AF130">
        <v>1.9493392070484581</v>
      </c>
      <c r="AG130">
        <v>2.0338584841022254</v>
      </c>
      <c r="AH130">
        <v>0</v>
      </c>
      <c r="AI130">
        <v>2</v>
      </c>
      <c r="AJ130">
        <v>87.449999999999989</v>
      </c>
      <c r="AK130">
        <v>20.56288075298588</v>
      </c>
    </row>
    <row r="131" spans="1:37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36</v>
      </c>
      <c r="R131">
        <v>240</v>
      </c>
      <c r="S131">
        <v>5.55</v>
      </c>
      <c r="T131">
        <v>5.65</v>
      </c>
      <c r="U131">
        <v>20.989583333333339</v>
      </c>
      <c r="V131">
        <v>4.5833333333333321</v>
      </c>
      <c r="W131">
        <v>0.4166666666666668</v>
      </c>
      <c r="X131">
        <v>79.166666666666686</v>
      </c>
      <c r="Y131">
        <v>36.666666666666657</v>
      </c>
      <c r="Z131">
        <v>5.8758772246977422</v>
      </c>
      <c r="AA131">
        <v>1.5402921800749376</v>
      </c>
      <c r="AB131">
        <v>1.8445866745696713</v>
      </c>
      <c r="AC131">
        <v>51.137445732462595</v>
      </c>
      <c r="AD131">
        <v>64.243015034664211</v>
      </c>
      <c r="AE131">
        <v>39.331938762210342</v>
      </c>
      <c r="AF131">
        <v>2.6431718061674014</v>
      </c>
      <c r="AG131">
        <v>2.67766827317904</v>
      </c>
      <c r="AH131">
        <v>0</v>
      </c>
      <c r="AI131">
        <v>3</v>
      </c>
      <c r="AJ131">
        <v>103</v>
      </c>
      <c r="AK131">
        <v>17.410156039280821</v>
      </c>
    </row>
    <row r="132" spans="1:37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37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14</v>
      </c>
      <c r="R133">
        <v>91</v>
      </c>
      <c r="S133">
        <v>5.3846153846153859</v>
      </c>
      <c r="T133">
        <v>5.9890109890109873</v>
      </c>
      <c r="U133">
        <v>21.294505494505501</v>
      </c>
      <c r="V133">
        <v>4.3956043956043942</v>
      </c>
      <c r="W133">
        <v>0</v>
      </c>
      <c r="X133">
        <v>85.714285714285694</v>
      </c>
      <c r="Y133">
        <v>36.26373626373627</v>
      </c>
      <c r="Z133">
        <v>5.7507450570781025</v>
      </c>
      <c r="AA133">
        <v>1.7589284373377445</v>
      </c>
      <c r="AB133">
        <v>1.8897904151164635</v>
      </c>
      <c r="AC133">
        <v>62.097297232582477</v>
      </c>
      <c r="AD133">
        <v>49.738515873130815</v>
      </c>
      <c r="AE133">
        <v>55.00598707979632</v>
      </c>
      <c r="AF133">
        <v>1.0022026431718063</v>
      </c>
      <c r="AG133">
        <v>1.0300318768766936</v>
      </c>
      <c r="AH133">
        <v>0</v>
      </c>
      <c r="AI133">
        <v>0</v>
      </c>
    </row>
    <row r="134" spans="1:37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9</v>
      </c>
      <c r="R134">
        <v>59</v>
      </c>
      <c r="S134">
        <v>5.8644067796610164</v>
      </c>
      <c r="T134">
        <v>6.2542372881355925</v>
      </c>
      <c r="U134">
        <v>17.966101694915253</v>
      </c>
      <c r="V134">
        <v>3.3898305084745752</v>
      </c>
      <c r="W134">
        <v>3.3898305084745752</v>
      </c>
      <c r="X134">
        <v>67.796610169491515</v>
      </c>
      <c r="Y134">
        <v>22.033898305084747</v>
      </c>
      <c r="Z134">
        <v>8.0344092664516893</v>
      </c>
      <c r="AA134">
        <v>1.3335008991709092</v>
      </c>
      <c r="AB134">
        <v>1.7716526837475597</v>
      </c>
      <c r="AC134">
        <v>35.978761596070427</v>
      </c>
      <c r="AD134">
        <v>55.536931957874593</v>
      </c>
      <c r="AE134">
        <v>37.330383617209094</v>
      </c>
      <c r="AF134">
        <v>0.64977973568281955</v>
      </c>
      <c r="AG134">
        <v>0.56343987485256197</v>
      </c>
      <c r="AH134">
        <v>0</v>
      </c>
      <c r="AI134">
        <v>3</v>
      </c>
      <c r="AJ134">
        <v>107.46666666666664</v>
      </c>
      <c r="AK134">
        <v>15.539550866952736</v>
      </c>
    </row>
    <row r="135" spans="1:37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40</v>
      </c>
      <c r="R135">
        <v>320</v>
      </c>
      <c r="S135">
        <v>5.1531250000000002</v>
      </c>
      <c r="T135">
        <v>5.515625</v>
      </c>
      <c r="U135">
        <v>19.109374999999996</v>
      </c>
      <c r="V135">
        <v>1.5625</v>
      </c>
      <c r="W135">
        <v>3.125</v>
      </c>
      <c r="X135">
        <v>63.4375</v>
      </c>
      <c r="Y135">
        <v>25.3125</v>
      </c>
      <c r="Z135">
        <v>6.402546337932689</v>
      </c>
      <c r="AA135">
        <v>1.7134549116842828</v>
      </c>
      <c r="AB135">
        <v>2.4043722381060295</v>
      </c>
      <c r="AC135">
        <v>58.575993870527491</v>
      </c>
      <c r="AD135">
        <v>67.366558427436502</v>
      </c>
      <c r="AE135">
        <v>64.98630263651215</v>
      </c>
      <c r="AF135">
        <v>3.5242290748898681</v>
      </c>
      <c r="AG135">
        <v>3.2504102214371846</v>
      </c>
      <c r="AH135">
        <v>0</v>
      </c>
      <c r="AI135">
        <v>0</v>
      </c>
    </row>
    <row r="136" spans="1:37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9</v>
      </c>
      <c r="R136">
        <v>43</v>
      </c>
      <c r="S136">
        <v>5.162790697674418</v>
      </c>
      <c r="T136">
        <v>5.9069767441860455</v>
      </c>
      <c r="U136">
        <v>20.141860465116277</v>
      </c>
      <c r="V136">
        <v>2.3255813953488378</v>
      </c>
      <c r="W136">
        <v>0</v>
      </c>
      <c r="X136">
        <v>83.720930232558146</v>
      </c>
      <c r="Y136">
        <v>23.255813953488367</v>
      </c>
      <c r="Z136">
        <v>4.8390481746252734</v>
      </c>
      <c r="AA136">
        <v>1.8290960095102953</v>
      </c>
      <c r="AB136">
        <v>1.6539445941111213</v>
      </c>
      <c r="AC136">
        <v>63.323470874350043</v>
      </c>
      <c r="AD136">
        <v>49.648937536846098</v>
      </c>
      <c r="AE136">
        <v>52.774239398280528</v>
      </c>
      <c r="AF136">
        <v>0.47356828193832606</v>
      </c>
      <c r="AG136">
        <v>0.46037290151868288</v>
      </c>
      <c r="AH136">
        <v>0</v>
      </c>
      <c r="AI136">
        <v>0</v>
      </c>
    </row>
    <row r="137" spans="1:37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26</v>
      </c>
      <c r="R137">
        <v>134</v>
      </c>
      <c r="S137">
        <v>5.0895522388059691</v>
      </c>
      <c r="T137">
        <v>5.679104477611939</v>
      </c>
      <c r="U137">
        <v>20.610447761194035</v>
      </c>
      <c r="V137">
        <v>1.4925373134328361</v>
      </c>
      <c r="W137">
        <v>2.2388059701492535</v>
      </c>
      <c r="X137">
        <v>76.119402985074629</v>
      </c>
      <c r="Y137">
        <v>26.865671641791057</v>
      </c>
      <c r="Z137">
        <v>5.4611418173091879</v>
      </c>
      <c r="AA137">
        <v>1.4985698982057596</v>
      </c>
      <c r="AB137">
        <v>1.9947720711775836</v>
      </c>
      <c r="AC137">
        <v>65.588769421453819</v>
      </c>
      <c r="AD137">
        <v>68.137850508758405</v>
      </c>
      <c r="AE137">
        <v>71.361545692730601</v>
      </c>
      <c r="AF137">
        <v>1.4757709251101319</v>
      </c>
      <c r="AG137">
        <v>1.4680266475167996</v>
      </c>
      <c r="AH137">
        <v>0</v>
      </c>
      <c r="AI137">
        <v>13</v>
      </c>
      <c r="AJ137">
        <v>104.81538461538464</v>
      </c>
      <c r="AK137">
        <v>14.814571272678938</v>
      </c>
    </row>
    <row r="138" spans="1:37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</v>
      </c>
      <c r="R138">
        <v>1</v>
      </c>
      <c r="S138">
        <v>6</v>
      </c>
      <c r="T138">
        <v>8</v>
      </c>
      <c r="U138">
        <v>19.3</v>
      </c>
      <c r="V138">
        <v>0</v>
      </c>
      <c r="W138">
        <v>0</v>
      </c>
      <c r="X138">
        <v>100</v>
      </c>
      <c r="Y138">
        <v>0</v>
      </c>
      <c r="Z138">
        <v>0</v>
      </c>
      <c r="AA138">
        <v>0</v>
      </c>
      <c r="AB138">
        <v>0</v>
      </c>
      <c r="AF138">
        <v>1.1013215859030839E-2</v>
      </c>
      <c r="AG138">
        <v>1.0258858098730611E-2</v>
      </c>
      <c r="AH138">
        <v>0</v>
      </c>
      <c r="AI138">
        <v>0</v>
      </c>
    </row>
    <row r="139" spans="1:37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34</v>
      </c>
      <c r="R139">
        <v>184</v>
      </c>
      <c r="S139">
        <v>4.875</v>
      </c>
      <c r="T139">
        <v>5.3804347826086953</v>
      </c>
      <c r="U139">
        <v>20.664130434782606</v>
      </c>
      <c r="V139">
        <v>1.0869565217391304</v>
      </c>
      <c r="W139">
        <v>4.8913043478260869</v>
      </c>
      <c r="X139">
        <v>73.369565217391298</v>
      </c>
      <c r="Y139">
        <v>33.15217391304347</v>
      </c>
      <c r="Z139">
        <v>6.8289120261757352</v>
      </c>
      <c r="AA139">
        <v>1.4410989918627473</v>
      </c>
      <c r="AB139">
        <v>2.2929115310506321</v>
      </c>
      <c r="AC139">
        <v>50.203796362753216</v>
      </c>
      <c r="AD139">
        <v>62.737076683178088</v>
      </c>
      <c r="AE139">
        <v>68.709616225750253</v>
      </c>
      <c r="AF139">
        <v>2.0264317180616738</v>
      </c>
      <c r="AG139">
        <v>2.0210482001551058</v>
      </c>
      <c r="AH139">
        <v>0</v>
      </c>
      <c r="AI139">
        <v>21</v>
      </c>
      <c r="AJ139">
        <v>110.34285714285711</v>
      </c>
      <c r="AK139">
        <v>17.542879566266599</v>
      </c>
    </row>
    <row r="140" spans="1:37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6</v>
      </c>
      <c r="R140">
        <v>39</v>
      </c>
      <c r="S140">
        <v>6.0769230769230758</v>
      </c>
      <c r="T140">
        <v>5.6153846153846141</v>
      </c>
      <c r="U140">
        <v>17.5</v>
      </c>
      <c r="V140">
        <v>2.5641025641025639</v>
      </c>
      <c r="W140">
        <v>2.5641025641025639</v>
      </c>
      <c r="X140">
        <v>66.666666666666686</v>
      </c>
      <c r="Y140">
        <v>15.38461538461538</v>
      </c>
      <c r="Z140">
        <v>5.856532622548472</v>
      </c>
      <c r="AA140">
        <v>1.8726727832318184</v>
      </c>
      <c r="AB140">
        <v>1.9429739908177075</v>
      </c>
      <c r="AC140">
        <v>23.449514774469975</v>
      </c>
      <c r="AD140">
        <v>46.779458288689263</v>
      </c>
      <c r="AE140">
        <v>32.52478282356865</v>
      </c>
      <c r="AF140">
        <v>0.42951541850220254</v>
      </c>
      <c r="AG140">
        <v>0.36278086281780531</v>
      </c>
      <c r="AH140">
        <v>0</v>
      </c>
      <c r="AI140">
        <v>15</v>
      </c>
      <c r="AJ140">
        <v>104.26666666666668</v>
      </c>
      <c r="AK140">
        <v>15.995982093758535</v>
      </c>
    </row>
    <row r="141" spans="1:37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27</v>
      </c>
      <c r="R141">
        <v>120</v>
      </c>
      <c r="S141">
        <v>5.1666666666666679</v>
      </c>
      <c r="T141">
        <v>5.8833333333333355</v>
      </c>
      <c r="U141">
        <v>22.373333333333338</v>
      </c>
      <c r="V141">
        <v>2.5</v>
      </c>
      <c r="W141">
        <v>5</v>
      </c>
      <c r="X141">
        <v>85.833333333333314</v>
      </c>
      <c r="Y141">
        <v>40.833333333333343</v>
      </c>
      <c r="Z141">
        <v>6.1659513098592944</v>
      </c>
      <c r="AA141">
        <v>1.4452988925785861</v>
      </c>
      <c r="AB141">
        <v>2.3811178513929581</v>
      </c>
      <c r="AC141">
        <v>65.563421247247845</v>
      </c>
      <c r="AD141">
        <v>69.821247685311761</v>
      </c>
      <c r="AE141">
        <v>76.599361716043489</v>
      </c>
      <c r="AF141">
        <v>1.3215859030837007</v>
      </c>
      <c r="AG141">
        <v>1.427097524532225</v>
      </c>
      <c r="AH141">
        <v>0</v>
      </c>
      <c r="AI141">
        <v>43</v>
      </c>
      <c r="AJ141">
        <v>108.28604651162794</v>
      </c>
      <c r="AK141">
        <v>15.971808342003751</v>
      </c>
    </row>
    <row r="142" spans="1:37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18</v>
      </c>
      <c r="R142">
        <v>128</v>
      </c>
      <c r="S142">
        <v>5.25</v>
      </c>
      <c r="T142">
        <v>5.875</v>
      </c>
      <c r="U142">
        <v>22.566406250000004</v>
      </c>
      <c r="V142">
        <v>3.90625</v>
      </c>
      <c r="W142">
        <v>3.90625</v>
      </c>
      <c r="X142">
        <v>88.28125</v>
      </c>
      <c r="Y142">
        <v>39.84375</v>
      </c>
      <c r="Z142">
        <v>6.4384498976819442</v>
      </c>
      <c r="AA142">
        <v>1.6441183047457382</v>
      </c>
      <c r="AB142">
        <v>2.3485367785069919</v>
      </c>
      <c r="AC142">
        <v>61.623891153979905</v>
      </c>
      <c r="AD142">
        <v>58.438350366907237</v>
      </c>
      <c r="AE142">
        <v>68.994421741019181</v>
      </c>
      <c r="AF142">
        <v>1.4096916299559477</v>
      </c>
      <c r="AG142">
        <v>1.5353736589732323</v>
      </c>
      <c r="AH142">
        <v>0</v>
      </c>
      <c r="AI142">
        <v>0</v>
      </c>
    </row>
    <row r="143" spans="1:37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21</v>
      </c>
      <c r="R143">
        <v>184</v>
      </c>
      <c r="S143">
        <v>4.6195652173913047</v>
      </c>
      <c r="T143">
        <v>5.7826086956521747</v>
      </c>
      <c r="U143">
        <v>21.623369565217406</v>
      </c>
      <c r="V143">
        <v>0.54347826086956519</v>
      </c>
      <c r="W143">
        <v>11.413043478260869</v>
      </c>
      <c r="X143">
        <v>81.521739130434781</v>
      </c>
      <c r="Y143">
        <v>40.217391304347821</v>
      </c>
      <c r="Z143">
        <v>6.5539523052844046</v>
      </c>
      <c r="AA143">
        <v>1.8287700268114857</v>
      </c>
      <c r="AB143">
        <v>2.7099899203908562</v>
      </c>
      <c r="AC143">
        <v>49.639700609342952</v>
      </c>
      <c r="AD143">
        <v>67.729513354263986</v>
      </c>
      <c r="AE143">
        <v>77.507059533925343</v>
      </c>
      <c r="AF143">
        <v>2.0264317180616738</v>
      </c>
      <c r="AG143">
        <v>2.1148662547885757</v>
      </c>
      <c r="AH143">
        <v>0</v>
      </c>
      <c r="AI143">
        <v>93</v>
      </c>
      <c r="AJ143">
        <v>111.5333333333333</v>
      </c>
      <c r="AK143">
        <v>16.419565028862429</v>
      </c>
    </row>
    <row r="144" spans="1:37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39</v>
      </c>
      <c r="R144">
        <v>399</v>
      </c>
      <c r="S144">
        <v>5.140350877192982</v>
      </c>
      <c r="T144">
        <v>5.874686716791981</v>
      </c>
      <c r="U144">
        <v>22.073934837092729</v>
      </c>
      <c r="V144">
        <v>3.5087719298245608</v>
      </c>
      <c r="W144">
        <v>14.035087719298245</v>
      </c>
      <c r="X144">
        <v>74.43609022556393</v>
      </c>
      <c r="Y144">
        <v>39.348370927318285</v>
      </c>
      <c r="Z144">
        <v>8.0350280955954094</v>
      </c>
      <c r="AA144">
        <v>1.8665639634814</v>
      </c>
      <c r="AB144">
        <v>2.5915489875721938</v>
      </c>
      <c r="AC144">
        <v>74.828545732727278</v>
      </c>
      <c r="AD144">
        <v>73.763468173326416</v>
      </c>
      <c r="AE144">
        <v>75.593650570027052</v>
      </c>
      <c r="AF144">
        <v>4.3942731277533049</v>
      </c>
      <c r="AG144">
        <v>4.6816006582678682</v>
      </c>
      <c r="AH144">
        <v>10.776942355889721</v>
      </c>
      <c r="AI144">
        <v>77</v>
      </c>
      <c r="AJ144">
        <v>108.80000000000003</v>
      </c>
      <c r="AK144">
        <v>20.146902701354097</v>
      </c>
    </row>
    <row r="145" spans="1:37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16</v>
      </c>
      <c r="R145">
        <v>104</v>
      </c>
      <c r="S145">
        <v>4.6730769230769216</v>
      </c>
      <c r="T145">
        <v>5.7692307692307692</v>
      </c>
      <c r="U145">
        <v>20.802884615384603</v>
      </c>
      <c r="V145">
        <v>0.96153846153846112</v>
      </c>
      <c r="W145">
        <v>8.6538461538461586</v>
      </c>
      <c r="X145">
        <v>78.846153846153825</v>
      </c>
      <c r="Y145">
        <v>27.88461538461538</v>
      </c>
      <c r="Z145">
        <v>6.4882653947600382</v>
      </c>
      <c r="AA145">
        <v>1.5716374832314941</v>
      </c>
      <c r="AB145">
        <v>2.06262887350645</v>
      </c>
      <c r="AC145">
        <v>47.354441846057696</v>
      </c>
      <c r="AD145">
        <v>65.523509067299116</v>
      </c>
      <c r="AE145">
        <v>56.105878403821485</v>
      </c>
      <c r="AF145">
        <v>1.1453744493392071</v>
      </c>
      <c r="AG145">
        <v>1.1500020464561489</v>
      </c>
      <c r="AH145">
        <v>0</v>
      </c>
      <c r="AI145">
        <v>70</v>
      </c>
      <c r="AJ145">
        <v>113.70857142857132</v>
      </c>
      <c r="AK145">
        <v>15.074392059266396</v>
      </c>
    </row>
    <row r="146" spans="1:37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8</v>
      </c>
      <c r="R146">
        <v>39</v>
      </c>
      <c r="S146">
        <v>5.7692307692307692</v>
      </c>
      <c r="T146">
        <v>5.9230769230769242</v>
      </c>
      <c r="U146">
        <v>21.276923076923079</v>
      </c>
      <c r="V146">
        <v>0</v>
      </c>
      <c r="W146">
        <v>2.5641025641025639</v>
      </c>
      <c r="X146">
        <v>74.358974358974365</v>
      </c>
      <c r="Y146">
        <v>35.897435897435905</v>
      </c>
      <c r="Z146">
        <v>6.3780256385001115</v>
      </c>
      <c r="AA146">
        <v>1.2902303205547816</v>
      </c>
      <c r="AB146">
        <v>2.0554444947519066</v>
      </c>
      <c r="AC146">
        <v>55.429257062501911</v>
      </c>
      <c r="AD146">
        <v>63.122436166412975</v>
      </c>
      <c r="AE146">
        <v>66.043793256770542</v>
      </c>
      <c r="AF146">
        <v>0.42951541850220254</v>
      </c>
      <c r="AG146">
        <v>0.44107774354024154</v>
      </c>
      <c r="AH146">
        <v>0</v>
      </c>
      <c r="AI146">
        <v>3</v>
      </c>
      <c r="AJ146">
        <v>97.433333333333366</v>
      </c>
      <c r="AK146">
        <v>15.446575564460304</v>
      </c>
    </row>
    <row r="147" spans="1:37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2</v>
      </c>
      <c r="R147">
        <v>2</v>
      </c>
      <c r="S147">
        <v>5.5</v>
      </c>
      <c r="T147">
        <v>5</v>
      </c>
      <c r="U147">
        <v>25.6</v>
      </c>
      <c r="V147">
        <v>0</v>
      </c>
      <c r="W147">
        <v>0</v>
      </c>
      <c r="X147">
        <v>50</v>
      </c>
      <c r="Y147">
        <v>50</v>
      </c>
      <c r="Z147">
        <v>11.599999999999998</v>
      </c>
      <c r="AA147">
        <v>0.5</v>
      </c>
      <c r="AB147">
        <v>0</v>
      </c>
      <c r="AC147">
        <v>100.00000000000024</v>
      </c>
      <c r="AF147">
        <v>2.2026431718061679E-2</v>
      </c>
      <c r="AG147">
        <v>2.7215209049482249E-2</v>
      </c>
      <c r="AH147">
        <v>0</v>
      </c>
      <c r="AI147">
        <v>1</v>
      </c>
      <c r="AJ147">
        <v>94.9</v>
      </c>
      <c r="AK147">
        <v>16.380584650421749</v>
      </c>
    </row>
    <row r="148" spans="1:37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</v>
      </c>
      <c r="R148">
        <v>16</v>
      </c>
      <c r="S148">
        <v>3.6875</v>
      </c>
      <c r="T148">
        <v>4.25</v>
      </c>
      <c r="U148">
        <v>11.6875</v>
      </c>
      <c r="V148">
        <v>0</v>
      </c>
      <c r="W148">
        <v>0</v>
      </c>
      <c r="X148">
        <v>0</v>
      </c>
      <c r="Y148">
        <v>0</v>
      </c>
      <c r="Z148">
        <v>2.1641612116475981</v>
      </c>
      <c r="AA148">
        <v>1.0439558180306294</v>
      </c>
      <c r="AB148">
        <v>1.299038105676658</v>
      </c>
      <c r="AC148">
        <v>42.152371011052807</v>
      </c>
      <c r="AD148">
        <v>16.340143145317121</v>
      </c>
      <c r="AE148">
        <v>38.021562140115591</v>
      </c>
      <c r="AF148">
        <v>0.17621145374449343</v>
      </c>
      <c r="AG148">
        <v>9.9399298676819903E-2</v>
      </c>
      <c r="AH148">
        <v>0</v>
      </c>
      <c r="AI148">
        <v>0</v>
      </c>
    </row>
    <row r="149" spans="1:37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9</v>
      </c>
      <c r="R149">
        <v>98</v>
      </c>
      <c r="S149">
        <v>5.091836734693878</v>
      </c>
      <c r="T149">
        <v>5.6632653061224483</v>
      </c>
      <c r="U149">
        <v>18.785714285714281</v>
      </c>
      <c r="V149">
        <v>1.0204081632653061</v>
      </c>
      <c r="W149">
        <v>6.1224489795918364</v>
      </c>
      <c r="X149">
        <v>61.224489795918359</v>
      </c>
      <c r="Y149">
        <v>23.469387755102041</v>
      </c>
      <c r="Z149">
        <v>7.2511927238467022</v>
      </c>
      <c r="AA149">
        <v>1.7384413303470212</v>
      </c>
      <c r="AB149">
        <v>2.5109713444955841</v>
      </c>
      <c r="AC149">
        <v>60.826403963170307</v>
      </c>
      <c r="AD149">
        <v>68.968330552956473</v>
      </c>
      <c r="AE149">
        <v>64.291441729417286</v>
      </c>
      <c r="AF149">
        <v>1.079295154185022</v>
      </c>
      <c r="AG149">
        <v>0.9785781222675155</v>
      </c>
      <c r="AH149">
        <v>0</v>
      </c>
      <c r="AI149">
        <v>9</v>
      </c>
      <c r="AJ149">
        <v>102.78888888888888</v>
      </c>
      <c r="AK149">
        <v>15.077171763292839</v>
      </c>
    </row>
    <row r="150" spans="1:37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9</v>
      </c>
      <c r="R150">
        <v>25</v>
      </c>
      <c r="S150">
        <v>5.64</v>
      </c>
      <c r="T150">
        <v>5.72</v>
      </c>
      <c r="U150">
        <v>21.923999999999999</v>
      </c>
      <c r="V150">
        <v>4</v>
      </c>
      <c r="W150">
        <v>4</v>
      </c>
      <c r="X150">
        <v>80</v>
      </c>
      <c r="Y150">
        <v>28</v>
      </c>
      <c r="Z150">
        <v>7.2630726280273459</v>
      </c>
      <c r="AA150">
        <v>1.5717506163510817</v>
      </c>
      <c r="AB150">
        <v>2.28945408340067</v>
      </c>
      <c r="AC150">
        <v>35.605579654824567</v>
      </c>
      <c r="AD150">
        <v>68.308864984942389</v>
      </c>
      <c r="AE150">
        <v>60.559392936855787</v>
      </c>
      <c r="AF150">
        <v>0.27533039647577096</v>
      </c>
      <c r="AG150">
        <v>0.29134093906291442</v>
      </c>
      <c r="AH150">
        <v>0</v>
      </c>
      <c r="AI150">
        <v>1</v>
      </c>
      <c r="AJ150">
        <v>91.3</v>
      </c>
      <c r="AK150">
        <v>16.687504213019963</v>
      </c>
    </row>
    <row r="151" spans="1:37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9</v>
      </c>
      <c r="R151">
        <v>103</v>
      </c>
      <c r="S151">
        <v>4.9417475728155322</v>
      </c>
      <c r="T151">
        <v>5.5631067961165046</v>
      </c>
      <c r="U151">
        <v>19.331067961165044</v>
      </c>
      <c r="V151">
        <v>1.9417475728155345</v>
      </c>
      <c r="W151">
        <v>0.97087378640776723</v>
      </c>
      <c r="X151">
        <v>65.048543689320383</v>
      </c>
      <c r="Y151">
        <v>29.126213592233011</v>
      </c>
      <c r="Z151">
        <v>6.762590259271855</v>
      </c>
      <c r="AA151">
        <v>1.581600778850073</v>
      </c>
      <c r="AB151">
        <v>1.9342086659282327</v>
      </c>
      <c r="AC151">
        <v>60.135344432516206</v>
      </c>
      <c r="AD151">
        <v>63.483938463361923</v>
      </c>
      <c r="AE151">
        <v>64.545790035121939</v>
      </c>
      <c r="AF151">
        <v>1.1343612334801765</v>
      </c>
      <c r="AG151">
        <v>1.058363334734846</v>
      </c>
      <c r="AH151">
        <v>0</v>
      </c>
      <c r="AI151">
        <v>5</v>
      </c>
      <c r="AJ151">
        <v>97.580000000000013</v>
      </c>
      <c r="AK151">
        <v>17.349148949658812</v>
      </c>
    </row>
    <row r="152" spans="1:37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16</v>
      </c>
      <c r="R152">
        <v>58</v>
      </c>
      <c r="S152">
        <v>5.4310344827586228</v>
      </c>
      <c r="T152">
        <v>5.5862068965517215</v>
      </c>
      <c r="U152">
        <v>20.294827586206903</v>
      </c>
      <c r="V152">
        <v>3.4482758620689653</v>
      </c>
      <c r="W152">
        <v>0</v>
      </c>
      <c r="X152">
        <v>72.413793103448299</v>
      </c>
      <c r="Y152">
        <v>27.586206896551719</v>
      </c>
      <c r="Z152">
        <v>6.6694988286561614</v>
      </c>
      <c r="AA152">
        <v>1.9923307176435621</v>
      </c>
      <c r="AB152">
        <v>2.181698822087335</v>
      </c>
      <c r="AC152">
        <v>33.077840290933622</v>
      </c>
      <c r="AD152">
        <v>37.049159890609992</v>
      </c>
      <c r="AE152">
        <v>71.138488639824558</v>
      </c>
      <c r="AF152">
        <v>0.63876651982378863</v>
      </c>
      <c r="AG152">
        <v>0.62568403461221789</v>
      </c>
      <c r="AH152">
        <v>0</v>
      </c>
      <c r="AI152">
        <v>8</v>
      </c>
      <c r="AJ152">
        <v>109.12500000000001</v>
      </c>
      <c r="AK152">
        <v>15.830775882659044</v>
      </c>
    </row>
    <row r="153" spans="1:37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32</v>
      </c>
      <c r="R153">
        <v>258</v>
      </c>
      <c r="S153">
        <v>5.275193798449612</v>
      </c>
      <c r="T153">
        <v>5.5542635658914739</v>
      </c>
      <c r="U153">
        <v>18.231782945736438</v>
      </c>
      <c r="V153">
        <v>0.38759689922480622</v>
      </c>
      <c r="W153">
        <v>5.0387596899224807</v>
      </c>
      <c r="X153">
        <v>60.852713178294579</v>
      </c>
      <c r="Y153">
        <v>17.441860465116275</v>
      </c>
      <c r="Z153">
        <v>5.9279522392928277</v>
      </c>
      <c r="AA153">
        <v>1.4189487869957065</v>
      </c>
      <c r="AB153">
        <v>2.1528242763034671</v>
      </c>
      <c r="AC153">
        <v>16.650566602813317</v>
      </c>
      <c r="AD153">
        <v>68.161513456381229</v>
      </c>
      <c r="AE153">
        <v>42.334320015591281</v>
      </c>
      <c r="AF153">
        <v>2.8414096916299556</v>
      </c>
      <c r="AG153">
        <v>2.500291022010833</v>
      </c>
      <c r="AH153">
        <v>1.1627906976744189</v>
      </c>
      <c r="AI153">
        <v>53</v>
      </c>
      <c r="AJ153">
        <v>113.96981132075472</v>
      </c>
      <c r="AK153">
        <v>13.982790860810622</v>
      </c>
    </row>
    <row r="154" spans="1:37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32</v>
      </c>
      <c r="R154">
        <v>159</v>
      </c>
      <c r="S154">
        <v>5.0628930817610076</v>
      </c>
      <c r="T154">
        <v>5.415094339622641</v>
      </c>
      <c r="U154">
        <v>20.501886792452833</v>
      </c>
      <c r="V154">
        <v>3.1446540880503129</v>
      </c>
      <c r="W154">
        <v>5.0314465408805011</v>
      </c>
      <c r="X154">
        <v>76.100628930817606</v>
      </c>
      <c r="Y154">
        <v>28.930817610062899</v>
      </c>
      <c r="Z154">
        <v>7.0411858608338518</v>
      </c>
      <c r="AA154">
        <v>1.63947197586225</v>
      </c>
      <c r="AB154">
        <v>2.3799526626877743</v>
      </c>
      <c r="AC154">
        <v>50.285861290279136</v>
      </c>
      <c r="AD154">
        <v>58.247005306886862</v>
      </c>
      <c r="AE154">
        <v>53.16744683391601</v>
      </c>
      <c r="AF154">
        <v>1.7511013215859028</v>
      </c>
      <c r="AG154">
        <v>1.7327370792871537</v>
      </c>
      <c r="AH154">
        <v>0</v>
      </c>
      <c r="AI154">
        <v>10</v>
      </c>
      <c r="AJ154">
        <v>104.31</v>
      </c>
      <c r="AK154">
        <v>16.197733531959301</v>
      </c>
    </row>
    <row r="155" spans="1:37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27</v>
      </c>
      <c r="R155">
        <v>141</v>
      </c>
      <c r="S155">
        <v>5.5106382978723394</v>
      </c>
      <c r="T155">
        <v>6.0567375886524815</v>
      </c>
      <c r="U155">
        <v>21.4531914893617</v>
      </c>
      <c r="V155">
        <v>4.255319148936171</v>
      </c>
      <c r="W155">
        <v>2.8368794326241127</v>
      </c>
      <c r="X155">
        <v>82.269503546099259</v>
      </c>
      <c r="Y155">
        <v>32.624113475177303</v>
      </c>
      <c r="Z155">
        <v>5.9363473879861139</v>
      </c>
      <c r="AA155">
        <v>1.3920596571374844</v>
      </c>
      <c r="AB155">
        <v>1.9777953541899065</v>
      </c>
      <c r="AC155">
        <v>23.461453981048184</v>
      </c>
      <c r="AD155">
        <v>57.722451151237799</v>
      </c>
      <c r="AE155">
        <v>58.967910227280278</v>
      </c>
      <c r="AF155">
        <v>1.5528634361233475</v>
      </c>
      <c r="AG155">
        <v>1.6078766768316186</v>
      </c>
      <c r="AH155">
        <v>0</v>
      </c>
      <c r="AI155">
        <v>22</v>
      </c>
      <c r="AJ155">
        <v>98.75</v>
      </c>
      <c r="AK155">
        <v>18.706190896149685</v>
      </c>
    </row>
    <row r="156" spans="1:37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27</v>
      </c>
      <c r="R156">
        <v>204</v>
      </c>
      <c r="S156">
        <v>5.3529411764705879</v>
      </c>
      <c r="T156">
        <v>5.2009803921568611</v>
      </c>
      <c r="U156">
        <v>18.542647058823537</v>
      </c>
      <c r="V156">
        <v>2.9411764705882355</v>
      </c>
      <c r="W156">
        <v>4.4117647058823524</v>
      </c>
      <c r="X156">
        <v>71.568627450980372</v>
      </c>
      <c r="Y156">
        <v>12.745098039215684</v>
      </c>
      <c r="Z156">
        <v>5.4329599462349112</v>
      </c>
      <c r="AA156">
        <v>1.8157646194929955</v>
      </c>
      <c r="AB156">
        <v>2.1268127261619796</v>
      </c>
      <c r="AC156">
        <v>47.460903169762837</v>
      </c>
      <c r="AD156">
        <v>47.961683432195663</v>
      </c>
      <c r="AE156">
        <v>58.711122939157718</v>
      </c>
      <c r="AF156">
        <v>2.2466960352422913</v>
      </c>
      <c r="AG156">
        <v>2.010683032646027</v>
      </c>
      <c r="AH156">
        <v>0</v>
      </c>
      <c r="AI156">
        <v>29</v>
      </c>
      <c r="AJ156">
        <v>106.49310344827578</v>
      </c>
      <c r="AK156">
        <v>16.94073264793175</v>
      </c>
    </row>
    <row r="157" spans="1:37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27</v>
      </c>
      <c r="R157">
        <v>105</v>
      </c>
      <c r="S157">
        <v>5.6</v>
      </c>
      <c r="T157">
        <v>5.7714285714285696</v>
      </c>
      <c r="U157">
        <v>21.312380952380952</v>
      </c>
      <c r="V157">
        <v>2.8571428571428577</v>
      </c>
      <c r="W157">
        <v>10.476190476190476</v>
      </c>
      <c r="X157">
        <v>80.952380952380949</v>
      </c>
      <c r="Y157">
        <v>34.285714285714278</v>
      </c>
      <c r="Z157">
        <v>6.2318031517003369</v>
      </c>
      <c r="AA157">
        <v>1.7706603556973024</v>
      </c>
      <c r="AB157">
        <v>2.7089169962398265</v>
      </c>
      <c r="AC157">
        <v>44.874356582984959</v>
      </c>
      <c r="AD157">
        <v>57.470683793767186</v>
      </c>
      <c r="AE157">
        <v>38.996104237528797</v>
      </c>
      <c r="AF157">
        <v>1.1563876651982381</v>
      </c>
      <c r="AG157">
        <v>1.1894959924010038</v>
      </c>
      <c r="AH157">
        <v>0</v>
      </c>
      <c r="AI157">
        <v>33</v>
      </c>
      <c r="AJ157">
        <v>107.39090909090908</v>
      </c>
      <c r="AK157">
        <v>17.911589407664231</v>
      </c>
    </row>
    <row r="158" spans="1:37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62</v>
      </c>
      <c r="R158">
        <v>594</v>
      </c>
      <c r="S158">
        <v>4.8114478114478123</v>
      </c>
      <c r="T158">
        <v>5.0690235690235692</v>
      </c>
      <c r="U158">
        <v>19.886868686868681</v>
      </c>
      <c r="V158">
        <v>1.8518518518518521</v>
      </c>
      <c r="W158">
        <v>2.5252525252525255</v>
      </c>
      <c r="X158">
        <v>78.282828282828262</v>
      </c>
      <c r="Y158">
        <v>22.053872053872048</v>
      </c>
      <c r="Z158">
        <v>4.9250985010843564</v>
      </c>
      <c r="AA158">
        <v>1.8481413699635192</v>
      </c>
      <c r="AB158">
        <v>2.0873879871437677</v>
      </c>
      <c r="AC158">
        <v>30.162820476113385</v>
      </c>
      <c r="AD158">
        <v>43.353215612954472</v>
      </c>
      <c r="AE158">
        <v>60.821066918082543</v>
      </c>
      <c r="AF158">
        <v>6.5418502202643163</v>
      </c>
      <c r="AG158">
        <v>6.2790590128852326</v>
      </c>
      <c r="AH158">
        <v>0.16835016835016836</v>
      </c>
      <c r="AI158">
        <v>212</v>
      </c>
      <c r="AJ158">
        <v>107.23537735849062</v>
      </c>
      <c r="AK158">
        <v>15.097549421497524</v>
      </c>
    </row>
    <row r="159" spans="1:37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65</v>
      </c>
      <c r="R159">
        <v>776</v>
      </c>
      <c r="S159">
        <v>4.9716494845360817</v>
      </c>
      <c r="T159">
        <v>5.1288659793814437</v>
      </c>
      <c r="U159">
        <v>19.398324742268034</v>
      </c>
      <c r="V159">
        <v>1.6752577319587636</v>
      </c>
      <c r="W159">
        <v>1.5463917525773196</v>
      </c>
      <c r="X159">
        <v>78.608247422680378</v>
      </c>
      <c r="Y159">
        <v>17.912371134020621</v>
      </c>
      <c r="Z159">
        <v>4.9993437484494754</v>
      </c>
      <c r="AA159">
        <v>1.5227553569562335</v>
      </c>
      <c r="AB159">
        <v>2.0144815281851796</v>
      </c>
      <c r="AC159">
        <v>37.725896990694487</v>
      </c>
      <c r="AD159">
        <v>52.273609803396205</v>
      </c>
      <c r="AE159">
        <v>47.967625879255117</v>
      </c>
      <c r="AF159">
        <v>8.5462555066079275</v>
      </c>
      <c r="AG159">
        <v>8.0014309246633051</v>
      </c>
      <c r="AH159">
        <v>1.6752577319587636</v>
      </c>
      <c r="AI159">
        <v>108</v>
      </c>
      <c r="AJ159">
        <v>111.70648148148148</v>
      </c>
      <c r="AK159">
        <v>15.252979694465626</v>
      </c>
    </row>
    <row r="160" spans="1:37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63</v>
      </c>
      <c r="R160">
        <v>511</v>
      </c>
      <c r="S160">
        <v>5.2270058708414879</v>
      </c>
      <c r="T160">
        <v>5.4735812133072388</v>
      </c>
      <c r="U160">
        <v>20.288649706457925</v>
      </c>
      <c r="V160">
        <v>2.5440313111545985</v>
      </c>
      <c r="W160">
        <v>3.7181996086105671</v>
      </c>
      <c r="X160">
        <v>81.409001956947151</v>
      </c>
      <c r="Y160">
        <v>24.853228962818008</v>
      </c>
      <c r="Z160">
        <v>5.2811991922863468</v>
      </c>
      <c r="AA160">
        <v>1.8334078067564552</v>
      </c>
      <c r="AB160">
        <v>2.1073876884967064</v>
      </c>
      <c r="AC160">
        <v>44.163359072255034</v>
      </c>
      <c r="AD160">
        <v>48.995124362471159</v>
      </c>
      <c r="AE160">
        <v>57.693107544985395</v>
      </c>
      <c r="AF160">
        <v>5.6277533039647567</v>
      </c>
      <c r="AG160">
        <v>5.5108140589942787</v>
      </c>
      <c r="AH160">
        <v>0.19569471624266152</v>
      </c>
      <c r="AI160">
        <v>75</v>
      </c>
      <c r="AJ160">
        <v>104.48400000000002</v>
      </c>
      <c r="AK160">
        <v>15.893749102611796</v>
      </c>
    </row>
    <row r="161" spans="1:37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70</v>
      </c>
      <c r="R161">
        <v>522</v>
      </c>
      <c r="S161">
        <v>5.0938697318007664</v>
      </c>
      <c r="T161">
        <v>5.0517241379310338</v>
      </c>
      <c r="U161">
        <v>19.97260536398468</v>
      </c>
      <c r="V161">
        <v>4.4061302681992345</v>
      </c>
      <c r="W161">
        <v>2.490421455938697</v>
      </c>
      <c r="X161">
        <v>74.329501915708803</v>
      </c>
      <c r="Y161">
        <v>24.712643678160926</v>
      </c>
      <c r="Z161">
        <v>6.1661506861959827</v>
      </c>
      <c r="AA161">
        <v>1.742196824739858</v>
      </c>
      <c r="AB161">
        <v>2.1377842614307903</v>
      </c>
      <c r="AC161">
        <v>46.758206570598759</v>
      </c>
      <c r="AD161">
        <v>44.583071787272473</v>
      </c>
      <c r="AE161">
        <v>60.358541351259582</v>
      </c>
      <c r="AF161">
        <v>5.7488986784140979</v>
      </c>
      <c r="AG161">
        <v>5.5417500974059992</v>
      </c>
      <c r="AH161">
        <v>2.8735632183908049</v>
      </c>
      <c r="AI161">
        <v>147</v>
      </c>
      <c r="AJ161">
        <v>107.81768707483002</v>
      </c>
      <c r="AK161">
        <v>14.505282656252602</v>
      </c>
    </row>
    <row r="162" spans="1:37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62</v>
      </c>
      <c r="R162">
        <v>575</v>
      </c>
      <c r="S162">
        <v>5.3895652173913042</v>
      </c>
      <c r="T162">
        <v>5.6939130434782612</v>
      </c>
      <c r="U162">
        <v>21.068347826086956</v>
      </c>
      <c r="V162">
        <v>2.2608695652173911</v>
      </c>
      <c r="W162">
        <v>3.3043478260869561</v>
      </c>
      <c r="X162">
        <v>84.173913043478251</v>
      </c>
      <c r="Y162">
        <v>31.652173913043477</v>
      </c>
      <c r="Z162">
        <v>5.0392138673364846</v>
      </c>
      <c r="AA162">
        <v>1.6144657973967995</v>
      </c>
      <c r="AB162">
        <v>1.8790046836381795</v>
      </c>
      <c r="AC162">
        <v>46.936592454067778</v>
      </c>
      <c r="AD162">
        <v>53.10360763525204</v>
      </c>
      <c r="AE162">
        <v>56.501508818377083</v>
      </c>
      <c r="AF162">
        <v>6.3325991189427304</v>
      </c>
      <c r="AG162">
        <v>6.4393204489871643</v>
      </c>
      <c r="AH162">
        <v>0</v>
      </c>
      <c r="AI162">
        <v>124</v>
      </c>
      <c r="AJ162">
        <v>108.64516129032252</v>
      </c>
      <c r="AK162">
        <v>15.258753231353428</v>
      </c>
    </row>
    <row r="163" spans="1:37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49</v>
      </c>
      <c r="R163">
        <v>514</v>
      </c>
      <c r="S163">
        <v>5.4902723735408578</v>
      </c>
      <c r="T163">
        <v>5.418287937743191</v>
      </c>
      <c r="U163">
        <v>21.072957198443561</v>
      </c>
      <c r="V163">
        <v>6.4202334630350189</v>
      </c>
      <c r="W163">
        <v>1.9455252918287935</v>
      </c>
      <c r="X163">
        <v>87.354085603112821</v>
      </c>
      <c r="Y163">
        <v>30.350194552529192</v>
      </c>
      <c r="Z163">
        <v>4.9556347100539666</v>
      </c>
      <c r="AA163">
        <v>1.5345891108183398</v>
      </c>
      <c r="AB163">
        <v>1.7438430286386277</v>
      </c>
      <c r="AC163">
        <v>31.830307981683635</v>
      </c>
      <c r="AD163">
        <v>41.608543010264576</v>
      </c>
      <c r="AE163">
        <v>46.934818468282408</v>
      </c>
      <c r="AF163">
        <v>5.6607929515418514</v>
      </c>
      <c r="AG163">
        <v>5.7574518910052115</v>
      </c>
      <c r="AH163">
        <v>0</v>
      </c>
      <c r="AI163">
        <v>136</v>
      </c>
      <c r="AJ163">
        <v>108.06544117647056</v>
      </c>
      <c r="AK163">
        <v>15.602678370088528</v>
      </c>
    </row>
    <row r="164" spans="1:37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37</v>
      </c>
      <c r="R164">
        <v>288</v>
      </c>
      <c r="S164">
        <v>5.4756944444444438</v>
      </c>
      <c r="T164">
        <v>6.0034722222222223</v>
      </c>
      <c r="U164">
        <v>22.366319444444457</v>
      </c>
      <c r="V164">
        <v>4.1666666666666679</v>
      </c>
      <c r="W164">
        <v>2.7777777777777781</v>
      </c>
      <c r="X164">
        <v>84.722222222222229</v>
      </c>
      <c r="Y164">
        <v>43.05555555555555</v>
      </c>
      <c r="Z164">
        <v>5.8420123823672876</v>
      </c>
      <c r="AA164">
        <v>1.4622920805564186</v>
      </c>
      <c r="AB164">
        <v>1.9084939231718681</v>
      </c>
      <c r="AC164">
        <v>36.199330966917046</v>
      </c>
      <c r="AD164">
        <v>43.258059539645267</v>
      </c>
      <c r="AE164">
        <v>47.592841870046549</v>
      </c>
      <c r="AF164">
        <v>3.1718061674008822</v>
      </c>
      <c r="AG164">
        <v>3.4239603338328122</v>
      </c>
      <c r="AH164">
        <v>0.34722222222222221</v>
      </c>
      <c r="AI164">
        <v>14</v>
      </c>
      <c r="AJ164">
        <v>99.535714285714306</v>
      </c>
      <c r="AK164">
        <v>16.691327156353939</v>
      </c>
    </row>
    <row r="165" spans="1:37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30</v>
      </c>
      <c r="R165">
        <v>220</v>
      </c>
      <c r="S165">
        <v>5.1863636363636356</v>
      </c>
      <c r="T165">
        <v>5.5181818181818194</v>
      </c>
      <c r="U165">
        <v>21.119545454545463</v>
      </c>
      <c r="V165">
        <v>1.3636363636363635</v>
      </c>
      <c r="W165">
        <v>3.1818181818181817</v>
      </c>
      <c r="X165">
        <v>83.636363636363654</v>
      </c>
      <c r="Y165">
        <v>29.54545454545455</v>
      </c>
      <c r="Z165">
        <v>6.0686249582831362</v>
      </c>
      <c r="AA165">
        <v>1.51561432325625</v>
      </c>
      <c r="AB165">
        <v>1.9481077914073803</v>
      </c>
      <c r="AC165">
        <v>42.639074487340515</v>
      </c>
      <c r="AD165">
        <v>49.370025498512305</v>
      </c>
      <c r="AE165">
        <v>57.846871719556518</v>
      </c>
      <c r="AF165">
        <v>2.4229074889867843</v>
      </c>
      <c r="AG165">
        <v>2.4697270665353397</v>
      </c>
      <c r="AH165">
        <v>3.1818181818181817</v>
      </c>
      <c r="AI165">
        <v>76</v>
      </c>
      <c r="AJ165">
        <v>111.06842105263161</v>
      </c>
      <c r="AK165">
        <v>15.806598119074549</v>
      </c>
    </row>
    <row r="166" spans="1:37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17</v>
      </c>
      <c r="R166">
        <v>123</v>
      </c>
      <c r="S166">
        <v>6.6829268292682897</v>
      </c>
      <c r="T166">
        <v>6.3252032520325203</v>
      </c>
      <c r="U166">
        <v>23.520325203252032</v>
      </c>
      <c r="V166">
        <v>8.1300813008130071</v>
      </c>
      <c r="W166">
        <v>7.3170731707317085</v>
      </c>
      <c r="X166">
        <v>88.617886178861795</v>
      </c>
      <c r="Y166">
        <v>48.780487804878049</v>
      </c>
      <c r="Z166">
        <v>6.8079336710820373</v>
      </c>
      <c r="AA166">
        <v>1.7170454543217604</v>
      </c>
      <c r="AB166">
        <v>2.1658695280065112</v>
      </c>
      <c r="AC166">
        <v>25.46178398785214</v>
      </c>
      <c r="AD166">
        <v>34.085301807408101</v>
      </c>
      <c r="AE166">
        <v>54.365924207438475</v>
      </c>
      <c r="AF166">
        <v>1.3546255506607929</v>
      </c>
      <c r="AG166">
        <v>1.5377656207060963</v>
      </c>
      <c r="AH166">
        <v>0</v>
      </c>
      <c r="AI166">
        <v>19</v>
      </c>
      <c r="AJ166">
        <v>115.61578947368422</v>
      </c>
      <c r="AK166">
        <v>16.056375436343121</v>
      </c>
    </row>
    <row r="167" spans="1:37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22</v>
      </c>
      <c r="R167">
        <v>156</v>
      </c>
      <c r="S167">
        <v>5.4423076923076943</v>
      </c>
      <c r="T167">
        <v>5.7820512820512793</v>
      </c>
      <c r="U167">
        <v>21.241025641025633</v>
      </c>
      <c r="V167">
        <v>2.5641025641025639</v>
      </c>
      <c r="W167">
        <v>1.9230769230769225</v>
      </c>
      <c r="X167">
        <v>85.897435897435898</v>
      </c>
      <c r="Y167">
        <v>27.564102564102559</v>
      </c>
      <c r="Z167">
        <v>5.0788131032559827</v>
      </c>
      <c r="AA167">
        <v>1.0991860894187087</v>
      </c>
      <c r="AB167">
        <v>1.740523321667248</v>
      </c>
      <c r="AC167">
        <v>37.073928297384192</v>
      </c>
      <c r="AD167">
        <v>35.061072392183846</v>
      </c>
      <c r="AE167">
        <v>53.957763975838304</v>
      </c>
      <c r="AF167">
        <v>1.7180616740088102</v>
      </c>
      <c r="AG167">
        <v>1.7613343106711781</v>
      </c>
      <c r="AH167">
        <v>6.4102564102564097</v>
      </c>
      <c r="AI167">
        <v>27</v>
      </c>
      <c r="AJ167">
        <v>104.22222222222221</v>
      </c>
      <c r="AK167">
        <v>16.170515511859811</v>
      </c>
    </row>
    <row r="168" spans="1:37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37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37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7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198</v>
      </c>
      <c r="R171">
        <v>2472</v>
      </c>
      <c r="S171">
        <v>5.2746763754045309</v>
      </c>
      <c r="T171">
        <v>5.7063106796116516</v>
      </c>
      <c r="U171">
        <v>20.593527508090624</v>
      </c>
      <c r="V171">
        <v>7.8883495145631057</v>
      </c>
      <c r="W171">
        <v>5.2993527508090628</v>
      </c>
      <c r="X171">
        <v>80.299352750809049</v>
      </c>
      <c r="Y171">
        <v>29.288025889967638</v>
      </c>
      <c r="Z171">
        <v>5.9120036016406443</v>
      </c>
      <c r="AA171">
        <v>1.6108570179132349</v>
      </c>
      <c r="AB171">
        <v>1.7454032964424655</v>
      </c>
      <c r="AC171">
        <v>58.352715215722256</v>
      </c>
      <c r="AD171">
        <v>50.43525847183075</v>
      </c>
      <c r="AE171">
        <v>71.024864818675184</v>
      </c>
      <c r="AF171">
        <v>26.922239163580919</v>
      </c>
      <c r="AG171">
        <v>26.374792373219456</v>
      </c>
      <c r="AH171">
        <v>3.6812297734627841</v>
      </c>
      <c r="AI171">
        <v>2437</v>
      </c>
      <c r="AJ171">
        <v>108.99388592531812</v>
      </c>
      <c r="AK171">
        <v>15.749031608646796</v>
      </c>
    </row>
    <row r="172" spans="1:37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256</v>
      </c>
      <c r="R172">
        <v>2968</v>
      </c>
      <c r="S172">
        <v>4.953167115902966</v>
      </c>
      <c r="T172">
        <v>5.2695417789757428</v>
      </c>
      <c r="U172">
        <v>20.155997304582211</v>
      </c>
      <c r="V172">
        <v>7.6482479784366593</v>
      </c>
      <c r="W172">
        <v>3.6051212938005399</v>
      </c>
      <c r="X172">
        <v>74.629380053908349</v>
      </c>
      <c r="Y172">
        <v>27.998652291105124</v>
      </c>
      <c r="Z172">
        <v>6.3572351243185485</v>
      </c>
      <c r="AA172">
        <v>1.7570123492032907</v>
      </c>
      <c r="AB172">
        <v>1.8778721557018152</v>
      </c>
      <c r="AC172">
        <v>58.867661537059774</v>
      </c>
      <c r="AD172">
        <v>61.242876333921778</v>
      </c>
      <c r="AE172">
        <v>76.53075159437121</v>
      </c>
      <c r="AF172">
        <v>32.324112393813991</v>
      </c>
      <c r="AG172">
        <v>30.994028431009877</v>
      </c>
      <c r="AH172">
        <v>0.64016172506738545</v>
      </c>
      <c r="AI172">
        <v>2869</v>
      </c>
      <c r="AJ172">
        <v>107.88668525618688</v>
      </c>
      <c r="AK172">
        <v>15.562621133189724</v>
      </c>
    </row>
    <row r="173" spans="1:37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120</v>
      </c>
      <c r="R173">
        <v>1262</v>
      </c>
      <c r="S173">
        <v>5.419175911251978</v>
      </c>
      <c r="T173">
        <v>5.6893819334389857</v>
      </c>
      <c r="U173">
        <v>21.371236133122036</v>
      </c>
      <c r="V173">
        <v>6.9730586370839935</v>
      </c>
      <c r="W173">
        <v>4.8335974643423132</v>
      </c>
      <c r="X173">
        <v>80.824088748019022</v>
      </c>
      <c r="Y173">
        <v>32.88431061806655</v>
      </c>
      <c r="Z173">
        <v>6.5591291959782119</v>
      </c>
      <c r="AA173">
        <v>1.5544160146342003</v>
      </c>
      <c r="AB173">
        <v>1.9356194350624576</v>
      </c>
      <c r="AC173">
        <v>54.403424237808082</v>
      </c>
      <c r="AD173">
        <v>53.796343601405319</v>
      </c>
      <c r="AE173">
        <v>67.481738053155041</v>
      </c>
      <c r="AF173">
        <v>13.744282291439772</v>
      </c>
      <c r="AG173">
        <v>13.97329528439818</v>
      </c>
      <c r="AH173">
        <v>1.9017432646592711</v>
      </c>
      <c r="AI173">
        <v>916</v>
      </c>
      <c r="AJ173">
        <v>108.11310043668144</v>
      </c>
      <c r="AK173">
        <v>16.272784479702477</v>
      </c>
    </row>
    <row r="174" spans="1:37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99</v>
      </c>
      <c r="R174">
        <v>2480</v>
      </c>
      <c r="S174">
        <v>5.4201612903225804</v>
      </c>
      <c r="T174">
        <v>5.7778225806451609</v>
      </c>
      <c r="U174">
        <v>22.303991935483847</v>
      </c>
      <c r="V174">
        <v>7.5806451612903212</v>
      </c>
      <c r="W174">
        <v>5.7661290322580632</v>
      </c>
      <c r="X174">
        <v>89.274193548387103</v>
      </c>
      <c r="Y174">
        <v>40.725806451612897</v>
      </c>
      <c r="Z174">
        <v>5.5897360748995606</v>
      </c>
      <c r="AA174">
        <v>1.62517889033741</v>
      </c>
      <c r="AB174">
        <v>2.0294783456886538</v>
      </c>
      <c r="AC174">
        <v>71.117482906362667</v>
      </c>
      <c r="AD174">
        <v>59.346542713273806</v>
      </c>
      <c r="AE174">
        <v>71.744810065736431</v>
      </c>
      <c r="AF174">
        <v>27.009366151165317</v>
      </c>
      <c r="AG174">
        <v>28.657883911372487</v>
      </c>
      <c r="AH174">
        <v>0.52419354838709675</v>
      </c>
      <c r="AI174">
        <v>1699</v>
      </c>
      <c r="AJ174">
        <v>110.47333725721006</v>
      </c>
      <c r="AK174">
        <v>16.346075935996438</v>
      </c>
    </row>
    <row r="175" spans="1:37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208</v>
      </c>
      <c r="R175">
        <v>2828</v>
      </c>
      <c r="S175">
        <v>5.4455445544554451</v>
      </c>
      <c r="T175">
        <v>5.7043847241867045</v>
      </c>
      <c r="U175">
        <v>20.855339462517623</v>
      </c>
      <c r="V175">
        <v>3.9250353606789248</v>
      </c>
      <c r="W175">
        <v>6.2234794908062225</v>
      </c>
      <c r="X175">
        <v>79.8090523338048</v>
      </c>
      <c r="Y175">
        <v>29.349363507779351</v>
      </c>
      <c r="Z175">
        <v>6.2230689754467905</v>
      </c>
      <c r="AA175">
        <v>1.8911890788686012</v>
      </c>
      <c r="AB175">
        <v>2.1093569434279886</v>
      </c>
      <c r="AC175">
        <v>39.277641584764289</v>
      </c>
      <c r="AD175">
        <v>54.646668445009915</v>
      </c>
      <c r="AE175">
        <v>49.953521944605825</v>
      </c>
      <c r="AF175">
        <v>31.145374449339208</v>
      </c>
      <c r="AG175">
        <v>31.350060410322342</v>
      </c>
      <c r="AH175">
        <v>3.7835926449787847</v>
      </c>
      <c r="AI175">
        <v>1342</v>
      </c>
      <c r="AJ175">
        <v>108.80588673621462</v>
      </c>
      <c r="AK175">
        <v>15.750937854354724</v>
      </c>
    </row>
    <row r="176" spans="1:37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236</v>
      </c>
      <c r="R176">
        <v>2703</v>
      </c>
      <c r="S176">
        <v>5.1812800591934884</v>
      </c>
      <c r="T176">
        <v>5.3988161302256756</v>
      </c>
      <c r="U176">
        <v>19.85238623751388</v>
      </c>
      <c r="V176">
        <v>2.1457639659637437</v>
      </c>
      <c r="W176">
        <v>1.9977802441731407</v>
      </c>
      <c r="X176">
        <v>75.434702182759878</v>
      </c>
      <c r="Y176">
        <v>24.787273399926008</v>
      </c>
      <c r="Z176">
        <v>5.8490716955665212</v>
      </c>
      <c r="AA176">
        <v>1.5080463397569412</v>
      </c>
      <c r="AB176">
        <v>2.1136832203655835</v>
      </c>
      <c r="AC176">
        <v>49.185873252279649</v>
      </c>
      <c r="AD176">
        <v>54.20534785101313</v>
      </c>
      <c r="AE176">
        <v>60.650428919912947</v>
      </c>
      <c r="AF176">
        <v>29.768722466960359</v>
      </c>
      <c r="AG176">
        <v>28.523346343833353</v>
      </c>
      <c r="AH176">
        <v>7.399186089530152E-2</v>
      </c>
      <c r="AI176">
        <v>136</v>
      </c>
      <c r="AJ176">
        <v>104.88308823529415</v>
      </c>
      <c r="AK176">
        <v>16.355982286835111</v>
      </c>
    </row>
    <row r="177" spans="1:37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111</v>
      </c>
      <c r="R177">
        <v>1164</v>
      </c>
      <c r="S177">
        <v>5.2740549828178702</v>
      </c>
      <c r="T177">
        <v>5.7594501718213076</v>
      </c>
      <c r="U177">
        <v>21.037457044673559</v>
      </c>
      <c r="V177">
        <v>2.663230240549828</v>
      </c>
      <c r="W177">
        <v>3.865979381443299</v>
      </c>
      <c r="X177">
        <v>79.209621993127158</v>
      </c>
      <c r="Y177">
        <v>34.192439862542962</v>
      </c>
      <c r="Z177">
        <v>6.4418324424985709</v>
      </c>
      <c r="AA177">
        <v>1.7818231860632801</v>
      </c>
      <c r="AB177">
        <v>2.2099132417760097</v>
      </c>
      <c r="AC177">
        <v>37.593664026889215</v>
      </c>
      <c r="AD177">
        <v>52.507453541720494</v>
      </c>
      <c r="AE177">
        <v>54.647341930589278</v>
      </c>
      <c r="AF177">
        <v>12.819383259911891</v>
      </c>
      <c r="AG177">
        <v>13.016311584376991</v>
      </c>
      <c r="AH177">
        <v>0.25773195876288663</v>
      </c>
      <c r="AI177">
        <v>0</v>
      </c>
    </row>
    <row r="178" spans="1:37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89</v>
      </c>
      <c r="R178">
        <v>2385</v>
      </c>
      <c r="S178">
        <v>5.1333333333333346</v>
      </c>
      <c r="T178">
        <v>5.6125786163522013</v>
      </c>
      <c r="U178">
        <v>21.384737945492699</v>
      </c>
      <c r="V178">
        <v>3.3542976939203362</v>
      </c>
      <c r="W178">
        <v>3.6477987421383657</v>
      </c>
      <c r="X178">
        <v>83.522012578616355</v>
      </c>
      <c r="Y178">
        <v>34.800838574423487</v>
      </c>
      <c r="Z178">
        <v>5.6471311230432484</v>
      </c>
      <c r="AA178">
        <v>1.5082720895172621</v>
      </c>
      <c r="AB178">
        <v>2.159278418325119</v>
      </c>
      <c r="AC178">
        <v>55.720883416720113</v>
      </c>
      <c r="AD178">
        <v>56.997365533680608</v>
      </c>
      <c r="AE178">
        <v>63.459948867543858</v>
      </c>
      <c r="AF178">
        <v>26.266519823788553</v>
      </c>
      <c r="AG178">
        <v>27.110281661467305</v>
      </c>
      <c r="AH178">
        <v>0</v>
      </c>
      <c r="AI178">
        <v>0</v>
      </c>
    </row>
    <row r="179" spans="1:37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176</v>
      </c>
      <c r="R179">
        <v>2573</v>
      </c>
      <c r="S179">
        <v>5.4302370773416246</v>
      </c>
      <c r="T179">
        <v>5.8492032646715879</v>
      </c>
      <c r="U179">
        <v>21.459230470268128</v>
      </c>
      <c r="V179">
        <v>3.1092110376991848</v>
      </c>
      <c r="W179">
        <v>4.8970073843762156</v>
      </c>
      <c r="X179">
        <v>82.510687912942075</v>
      </c>
      <c r="Y179">
        <v>33.579479207151181</v>
      </c>
      <c r="Z179">
        <v>6.3800180337742614</v>
      </c>
      <c r="AA179">
        <v>1.9089992408554797</v>
      </c>
      <c r="AB179">
        <v>2.228275600513367</v>
      </c>
      <c r="AC179">
        <v>42.392459528311342</v>
      </c>
      <c r="AD179">
        <v>54.463593594714887</v>
      </c>
      <c r="AE179">
        <v>50.05891848938407</v>
      </c>
      <c r="AF179">
        <v>29.849187935034806</v>
      </c>
      <c r="AG179">
        <v>30.007851608672119</v>
      </c>
      <c r="AH179">
        <v>3.0703458997279442</v>
      </c>
      <c r="AI179">
        <v>10</v>
      </c>
      <c r="AJ179">
        <v>95.51</v>
      </c>
      <c r="AK179">
        <v>17.482644859414886</v>
      </c>
    </row>
    <row r="180" spans="1:37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203</v>
      </c>
      <c r="R180">
        <v>2584</v>
      </c>
      <c r="S180">
        <v>5.192337461300311</v>
      </c>
      <c r="T180">
        <v>5.4520123839009287</v>
      </c>
      <c r="U180">
        <v>21.206180340557271</v>
      </c>
      <c r="V180">
        <v>5.0696594427244568</v>
      </c>
      <c r="W180">
        <v>2.0897832817337463</v>
      </c>
      <c r="X180">
        <v>84.210526315789508</v>
      </c>
      <c r="Y180">
        <v>31.3467492260062</v>
      </c>
      <c r="Z180">
        <v>5.6317395813424991</v>
      </c>
      <c r="AA180">
        <v>1.5351163318699141</v>
      </c>
      <c r="AB180">
        <v>1.9222553445767188</v>
      </c>
      <c r="AC180">
        <v>54.024026075626963</v>
      </c>
      <c r="AD180">
        <v>55.854952047150611</v>
      </c>
      <c r="AE180">
        <v>59.898976279315121</v>
      </c>
      <c r="AF180">
        <v>29.976798143851507</v>
      </c>
      <c r="AG180">
        <v>29.780770716342047</v>
      </c>
      <c r="AH180">
        <v>0.3482972136222911</v>
      </c>
      <c r="AI180">
        <v>152</v>
      </c>
      <c r="AJ180">
        <v>107.93223684210518</v>
      </c>
      <c r="AK180">
        <v>14.393817919396019</v>
      </c>
    </row>
    <row r="181" spans="1:37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100</v>
      </c>
      <c r="R181">
        <v>1160</v>
      </c>
      <c r="S181">
        <v>4.9094827586206913</v>
      </c>
      <c r="T181">
        <v>5.456896551724137</v>
      </c>
      <c r="U181">
        <v>20.95502586206894</v>
      </c>
      <c r="V181">
        <v>3.7931034482758608</v>
      </c>
      <c r="W181">
        <v>3.0172413793103443</v>
      </c>
      <c r="X181">
        <v>81.982758620689637</v>
      </c>
      <c r="Y181">
        <v>34.396551724137929</v>
      </c>
      <c r="Z181">
        <v>6.4202917002714388</v>
      </c>
      <c r="AA181">
        <v>1.641985680157007</v>
      </c>
      <c r="AB181">
        <v>2.171493373707845</v>
      </c>
      <c r="AC181">
        <v>35.287067244794379</v>
      </c>
      <c r="AD181">
        <v>53.498617215639186</v>
      </c>
      <c r="AE181">
        <v>53.673763976572445</v>
      </c>
      <c r="AF181">
        <v>13.45707656612529</v>
      </c>
      <c r="AG181">
        <v>13.210740557186488</v>
      </c>
      <c r="AH181">
        <v>0</v>
      </c>
      <c r="AI181">
        <v>0</v>
      </c>
    </row>
    <row r="182" spans="1:37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99</v>
      </c>
      <c r="R182">
        <v>2303</v>
      </c>
      <c r="S182">
        <v>5.1324359531046451</v>
      </c>
      <c r="T182">
        <v>5.4494138080764225</v>
      </c>
      <c r="U182">
        <v>21.572431610942264</v>
      </c>
      <c r="V182">
        <v>4.4290056448111139</v>
      </c>
      <c r="W182">
        <v>3.6908380373425969</v>
      </c>
      <c r="X182">
        <v>86.105080330004355</v>
      </c>
      <c r="Y182">
        <v>35.562310030395146</v>
      </c>
      <c r="Z182">
        <v>5.3806632035647262</v>
      </c>
      <c r="AA182">
        <v>1.5641732252378757</v>
      </c>
      <c r="AB182">
        <v>2.2007239077262142</v>
      </c>
      <c r="AC182">
        <v>57.441997998729121</v>
      </c>
      <c r="AD182">
        <v>56.148202105330704</v>
      </c>
      <c r="AE182">
        <v>62.262210932743834</v>
      </c>
      <c r="AF182">
        <v>26.716937354988399</v>
      </c>
      <c r="AG182">
        <v>27.000637117799329</v>
      </c>
      <c r="AH182">
        <v>0</v>
      </c>
      <c r="AI182">
        <v>0</v>
      </c>
    </row>
    <row r="183" spans="1:37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170</v>
      </c>
      <c r="R183">
        <v>2346</v>
      </c>
      <c r="S183">
        <v>5.3388746803069056</v>
      </c>
      <c r="T183">
        <v>5.7480818414322279</v>
      </c>
      <c r="U183">
        <v>21.977399829496996</v>
      </c>
      <c r="V183">
        <v>4.4330775788576284</v>
      </c>
      <c r="W183">
        <v>4.0068201193520876</v>
      </c>
      <c r="X183">
        <v>85.720375106564347</v>
      </c>
      <c r="Y183">
        <v>37.76641091219097</v>
      </c>
      <c r="Z183">
        <v>6.2286036874690076</v>
      </c>
      <c r="AA183">
        <v>2.0989579102743243</v>
      </c>
      <c r="AB183">
        <v>2.2901356694760087</v>
      </c>
      <c r="AC183">
        <v>32.883032359680641</v>
      </c>
      <c r="AD183">
        <v>49.057091833422071</v>
      </c>
      <c r="AE183">
        <v>36.146855237570797</v>
      </c>
      <c r="AF183">
        <v>26.469592688705855</v>
      </c>
      <c r="AG183">
        <v>26.684723894075873</v>
      </c>
      <c r="AH183">
        <v>1.8755328218243812</v>
      </c>
    </row>
    <row r="184" spans="1:37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197</v>
      </c>
      <c r="R184">
        <v>2635</v>
      </c>
      <c r="S184">
        <v>5.2239089184060736</v>
      </c>
      <c r="T184">
        <v>5.3426944971537003</v>
      </c>
      <c r="U184">
        <v>21.236170777988622</v>
      </c>
      <c r="V184">
        <v>5.4269449715370008</v>
      </c>
      <c r="W184">
        <v>2.1631878557874762</v>
      </c>
      <c r="X184">
        <v>82.656546489563581</v>
      </c>
      <c r="Y184">
        <v>31.688804554079692</v>
      </c>
      <c r="Z184">
        <v>5.7106917888359954</v>
      </c>
      <c r="AA184">
        <v>1.5302011796323276</v>
      </c>
      <c r="AB184">
        <v>1.9459047513572996</v>
      </c>
      <c r="AC184">
        <v>53.749401128087406</v>
      </c>
      <c r="AD184">
        <v>53.98188334684437</v>
      </c>
      <c r="AE184">
        <v>60.01508967207451</v>
      </c>
      <c r="AF184">
        <v>29.73033961412613</v>
      </c>
      <c r="AG184">
        <v>28.961111472826126</v>
      </c>
      <c r="AH184">
        <v>0.60721062618595822</v>
      </c>
    </row>
    <row r="185" spans="1:37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116</v>
      </c>
      <c r="R185">
        <v>1441</v>
      </c>
      <c r="S185">
        <v>5.0451075641915324</v>
      </c>
      <c r="T185">
        <v>5.7473976405274119</v>
      </c>
      <c r="U185">
        <v>21.298077723802905</v>
      </c>
      <c r="V185">
        <v>2.7064538514920198</v>
      </c>
      <c r="W185">
        <v>5.4823039555863993</v>
      </c>
      <c r="X185">
        <v>80.499653018736993</v>
      </c>
      <c r="Y185">
        <v>32.893823733518381</v>
      </c>
      <c r="Z185">
        <v>6.3766494008802512</v>
      </c>
      <c r="AA185">
        <v>1.8274011246730484</v>
      </c>
      <c r="AB185">
        <v>2.3729409045609402</v>
      </c>
      <c r="AC185">
        <v>52.329550366693354</v>
      </c>
      <c r="AD185">
        <v>56.351837371732955</v>
      </c>
      <c r="AE185">
        <v>65.861145968703795</v>
      </c>
      <c r="AF185">
        <v>16.258603181766901</v>
      </c>
      <c r="AG185">
        <v>15.884106303360795</v>
      </c>
      <c r="AH185">
        <v>0</v>
      </c>
    </row>
    <row r="186" spans="1:37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94</v>
      </c>
      <c r="R186">
        <v>2441</v>
      </c>
      <c r="S186">
        <v>5.3187218353133936</v>
      </c>
      <c r="T186">
        <v>5.6083572306431773</v>
      </c>
      <c r="U186">
        <v>22.535239655878751</v>
      </c>
      <c r="V186">
        <v>4.711183941007782</v>
      </c>
      <c r="W186">
        <v>5.407619827939369</v>
      </c>
      <c r="X186">
        <v>89.389594428512893</v>
      </c>
      <c r="Y186">
        <v>42.646456370340005</v>
      </c>
      <c r="Z186">
        <v>5.7002650378165276</v>
      </c>
      <c r="AA186">
        <v>1.617199952716178</v>
      </c>
      <c r="AB186">
        <v>2.4803686006565329</v>
      </c>
      <c r="AC186">
        <v>60.810072547346074</v>
      </c>
      <c r="AD186">
        <v>60.395111073248323</v>
      </c>
      <c r="AE186">
        <v>65.850180287990938</v>
      </c>
      <c r="AF186">
        <v>27.541464515401096</v>
      </c>
      <c r="AG186">
        <v>28.470058329737192</v>
      </c>
      <c r="AH186">
        <v>0</v>
      </c>
    </row>
    <row r="187" spans="1:37">
      <c r="A187">
        <v>5</v>
      </c>
      <c r="B187">
        <v>17</v>
      </c>
      <c r="C187">
        <v>2020</v>
      </c>
      <c r="D187">
        <v>99</v>
      </c>
      <c r="E187">
        <v>99</v>
      </c>
      <c r="F187">
        <v>99</v>
      </c>
      <c r="G187">
        <v>1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173</v>
      </c>
      <c r="R187">
        <v>2302</v>
      </c>
      <c r="S187">
        <v>5.0134665508253713</v>
      </c>
      <c r="T187">
        <v>5.8614248479582978</v>
      </c>
      <c r="U187">
        <v>21.667532580364878</v>
      </c>
      <c r="V187">
        <v>2.4761077324066023</v>
      </c>
      <c r="W187">
        <v>5.9513466550825358</v>
      </c>
      <c r="X187">
        <v>85.838401390095598</v>
      </c>
      <c r="Y187">
        <v>34.05734144222415</v>
      </c>
      <c r="Z187">
        <v>6.1001274710392561</v>
      </c>
      <c r="AA187">
        <v>2.1214823736575172</v>
      </c>
      <c r="AB187">
        <v>2.3901399802784025</v>
      </c>
      <c r="AC187">
        <v>35.358937368939145</v>
      </c>
      <c r="AD187">
        <v>48.869220077878815</v>
      </c>
      <c r="AE187">
        <v>38.091692618142361</v>
      </c>
      <c r="AF187">
        <v>25.657601426660719</v>
      </c>
      <c r="AG187">
        <v>25.840235602138979</v>
      </c>
      <c r="AH187">
        <v>0.99913119026933106</v>
      </c>
    </row>
    <row r="188" spans="1:37">
      <c r="A188">
        <v>5</v>
      </c>
      <c r="B188">
        <v>18</v>
      </c>
      <c r="C188">
        <v>2020</v>
      </c>
      <c r="D188">
        <v>99</v>
      </c>
      <c r="E188">
        <v>99</v>
      </c>
      <c r="F188">
        <v>99</v>
      </c>
      <c r="G188">
        <v>2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197</v>
      </c>
      <c r="R188">
        <v>2633</v>
      </c>
      <c r="S188">
        <v>4.7360425370300048</v>
      </c>
      <c r="T188">
        <v>5.1997721230535507</v>
      </c>
      <c r="U188">
        <v>20.696984428408655</v>
      </c>
      <c r="V188">
        <v>3.1143182681352055</v>
      </c>
      <c r="W188">
        <v>1.9749335358906193</v>
      </c>
      <c r="X188">
        <v>81.048233953665019</v>
      </c>
      <c r="Y188">
        <v>28.484618306114697</v>
      </c>
      <c r="Z188">
        <v>5.9624971909538651</v>
      </c>
      <c r="AA188">
        <v>1.5347041939310886</v>
      </c>
      <c r="AB188">
        <v>2.1037394466587278</v>
      </c>
      <c r="AC188">
        <v>52.299636677517611</v>
      </c>
      <c r="AD188">
        <v>50.35587416947353</v>
      </c>
      <c r="AE188">
        <v>60.156115498890394</v>
      </c>
      <c r="AF188">
        <v>29.346856888096308</v>
      </c>
      <c r="AG188">
        <v>28.231868570171319</v>
      </c>
      <c r="AH188">
        <v>0.18989745537409797</v>
      </c>
    </row>
    <row r="189" spans="1:37">
      <c r="A189">
        <v>5</v>
      </c>
      <c r="B189">
        <v>19</v>
      </c>
      <c r="C189">
        <v>2020</v>
      </c>
      <c r="D189">
        <v>99</v>
      </c>
      <c r="E189">
        <v>99</v>
      </c>
      <c r="F189">
        <v>99</v>
      </c>
      <c r="G189">
        <v>3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100</v>
      </c>
      <c r="R189">
        <v>1438</v>
      </c>
      <c r="S189">
        <v>5.2044506258692627</v>
      </c>
      <c r="T189">
        <v>5.6467315716272601</v>
      </c>
      <c r="U189">
        <v>21.184506258692632</v>
      </c>
      <c r="V189">
        <v>3.1293463143254514</v>
      </c>
      <c r="W189">
        <v>4.8678720445062575</v>
      </c>
      <c r="X189">
        <v>81.154381084840068</v>
      </c>
      <c r="Y189">
        <v>33.866481223922115</v>
      </c>
      <c r="Z189">
        <v>6.3618407448657042</v>
      </c>
      <c r="AA189">
        <v>1.6798510423056838</v>
      </c>
      <c r="AB189">
        <v>2.2807990386680377</v>
      </c>
      <c r="AC189">
        <v>31.424776422729717</v>
      </c>
      <c r="AD189">
        <v>48.48314876884394</v>
      </c>
      <c r="AE189">
        <v>54.321262454835505</v>
      </c>
      <c r="AF189">
        <v>16.027641551493531</v>
      </c>
      <c r="AG189">
        <v>15.781886803361475</v>
      </c>
      <c r="AH189">
        <v>0</v>
      </c>
    </row>
    <row r="190" spans="1:37">
      <c r="A190">
        <v>5</v>
      </c>
      <c r="B190">
        <v>20</v>
      </c>
      <c r="C190">
        <v>2020</v>
      </c>
      <c r="D190">
        <v>99</v>
      </c>
      <c r="E190">
        <v>99</v>
      </c>
      <c r="F190">
        <v>99</v>
      </c>
      <c r="G190">
        <v>4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98</v>
      </c>
      <c r="R190">
        <v>2599</v>
      </c>
      <c r="S190">
        <v>5.2777991535205837</v>
      </c>
      <c r="T190">
        <v>5.7795305886879591</v>
      </c>
      <c r="U190">
        <v>22.38936898807232</v>
      </c>
      <c r="V190">
        <v>4.4632550981146597</v>
      </c>
      <c r="W190">
        <v>4.578684109272797</v>
      </c>
      <c r="X190">
        <v>89.72681800692574</v>
      </c>
      <c r="Y190">
        <v>40.361677568295505</v>
      </c>
      <c r="Z190">
        <v>5.5115131156365855</v>
      </c>
      <c r="AA190">
        <v>1.4860424123269067</v>
      </c>
      <c r="AB190">
        <v>2.2083362843537797</v>
      </c>
      <c r="AC190">
        <v>56.869246414726639</v>
      </c>
      <c r="AD190">
        <v>59.62919630064868</v>
      </c>
      <c r="AE190">
        <v>59.117431887270733</v>
      </c>
      <c r="AF190">
        <v>28.967900133749438</v>
      </c>
      <c r="AG190">
        <v>30.146009024328244</v>
      </c>
      <c r="AH190">
        <v>0</v>
      </c>
    </row>
    <row r="191" spans="1:37">
      <c r="A191">
        <v>5</v>
      </c>
      <c r="B191">
        <v>21</v>
      </c>
      <c r="C191">
        <v>2019</v>
      </c>
      <c r="D191">
        <v>99</v>
      </c>
      <c r="E191">
        <v>99</v>
      </c>
      <c r="F191">
        <v>99</v>
      </c>
      <c r="G191">
        <v>1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160</v>
      </c>
      <c r="R191">
        <v>2339</v>
      </c>
      <c r="S191">
        <v>5.1996579734929451</v>
      </c>
      <c r="T191">
        <v>5.7404873877725535</v>
      </c>
      <c r="U191">
        <v>22.071342454040135</v>
      </c>
      <c r="V191">
        <v>3.1637451902522442</v>
      </c>
      <c r="W191">
        <v>4.5746045318512172</v>
      </c>
      <c r="X191">
        <v>87.601539119281739</v>
      </c>
      <c r="Y191">
        <v>35.014963659683623</v>
      </c>
      <c r="Z191">
        <v>6.2030862756862488</v>
      </c>
      <c r="AA191">
        <v>2.2433941531460153</v>
      </c>
      <c r="AB191">
        <v>2.2959223519271368</v>
      </c>
      <c r="AC191">
        <v>43.197731339014439</v>
      </c>
      <c r="AD191">
        <v>48.649762619623779</v>
      </c>
      <c r="AE191">
        <v>41.363249823241446</v>
      </c>
      <c r="AF191">
        <v>26.64616085668716</v>
      </c>
      <c r="AG191">
        <v>27.36405344996248</v>
      </c>
      <c r="AH191">
        <v>0.72680632749038065</v>
      </c>
    </row>
    <row r="192" spans="1:37">
      <c r="A192">
        <v>5</v>
      </c>
      <c r="B192">
        <v>22</v>
      </c>
      <c r="C192">
        <v>2019</v>
      </c>
      <c r="D192">
        <v>99</v>
      </c>
      <c r="E192">
        <v>99</v>
      </c>
      <c r="F192">
        <v>99</v>
      </c>
      <c r="G192">
        <v>2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214</v>
      </c>
      <c r="R192">
        <v>2764</v>
      </c>
      <c r="S192">
        <v>4.7243125904486245</v>
      </c>
      <c r="T192">
        <v>5.1801736613603486</v>
      </c>
      <c r="U192">
        <v>20.721541244573089</v>
      </c>
      <c r="V192">
        <v>3.4732272069464538</v>
      </c>
      <c r="W192">
        <v>1.8813314037626625</v>
      </c>
      <c r="X192">
        <v>81.910274963820555</v>
      </c>
      <c r="Y192">
        <v>28.437047756874097</v>
      </c>
      <c r="Z192">
        <v>5.7782928237859688</v>
      </c>
      <c r="AA192">
        <v>1.5879801533426736</v>
      </c>
      <c r="AB192">
        <v>2.1332487400484803</v>
      </c>
      <c r="AC192">
        <v>52.78609890011041</v>
      </c>
      <c r="AD192">
        <v>53.83730245155305</v>
      </c>
      <c r="AE192">
        <v>61.648669832757683</v>
      </c>
      <c r="AF192">
        <v>31.487810435178861</v>
      </c>
      <c r="AG192">
        <v>30.358586880147659</v>
      </c>
      <c r="AH192">
        <v>0.43415340086830673</v>
      </c>
    </row>
    <row r="193" spans="1:34">
      <c r="A193">
        <v>5</v>
      </c>
      <c r="B193">
        <v>23</v>
      </c>
      <c r="C193">
        <v>2019</v>
      </c>
      <c r="D193">
        <v>99</v>
      </c>
      <c r="E193">
        <v>99</v>
      </c>
      <c r="F193">
        <v>99</v>
      </c>
      <c r="G193">
        <v>3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80</v>
      </c>
      <c r="R193">
        <v>1268</v>
      </c>
      <c r="S193">
        <v>4.8556782334384847</v>
      </c>
      <c r="T193">
        <v>5.9274447949526801</v>
      </c>
      <c r="U193">
        <v>21.911182965299673</v>
      </c>
      <c r="V193">
        <v>2.6813880126182967</v>
      </c>
      <c r="W193">
        <v>5.1261829652996838</v>
      </c>
      <c r="X193">
        <v>83.83280757097792</v>
      </c>
      <c r="Y193">
        <v>36.198738170346999</v>
      </c>
      <c r="Z193">
        <v>6.3883759670587246</v>
      </c>
      <c r="AA193">
        <v>1.7592901486297388</v>
      </c>
      <c r="AB193">
        <v>2.3176944041554219</v>
      </c>
      <c r="AC193">
        <v>41.587335739639208</v>
      </c>
      <c r="AD193">
        <v>50.927287445970073</v>
      </c>
      <c r="AE193">
        <v>56.490755696421637</v>
      </c>
      <c r="AF193">
        <v>14.445203918888128</v>
      </c>
      <c r="AG193">
        <v>14.726737236154202</v>
      </c>
      <c r="AH193">
        <v>0</v>
      </c>
    </row>
    <row r="194" spans="1:34">
      <c r="A194">
        <v>5</v>
      </c>
      <c r="B194">
        <v>24</v>
      </c>
      <c r="C194">
        <v>2019</v>
      </c>
      <c r="D194">
        <v>99</v>
      </c>
      <c r="E194">
        <v>99</v>
      </c>
      <c r="F194">
        <v>99</v>
      </c>
      <c r="G194">
        <v>4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102</v>
      </c>
      <c r="R194">
        <v>2407</v>
      </c>
      <c r="S194">
        <v>5.2193601994183618</v>
      </c>
      <c r="T194">
        <v>5.8126298296634804</v>
      </c>
      <c r="U194">
        <v>21.594038221852937</v>
      </c>
      <c r="V194">
        <v>3.5729123390112179</v>
      </c>
      <c r="W194">
        <v>6.6057332779393434</v>
      </c>
      <c r="X194">
        <v>84.586622351474858</v>
      </c>
      <c r="Y194">
        <v>36.019941836310757</v>
      </c>
      <c r="Z194">
        <v>5.7330476225994049</v>
      </c>
      <c r="AA194">
        <v>1.5997737966797203</v>
      </c>
      <c r="AB194">
        <v>2.388215080894617</v>
      </c>
      <c r="AC194">
        <v>58.235064119492783</v>
      </c>
      <c r="AD194">
        <v>58.975164452885608</v>
      </c>
      <c r="AE194">
        <v>59.306400934397594</v>
      </c>
      <c r="AF194">
        <v>27.420824789245845</v>
      </c>
      <c r="AG194">
        <v>27.550622433735647</v>
      </c>
      <c r="AH194">
        <v>4.1545492314083929E-2</v>
      </c>
    </row>
    <row r="195" spans="1:34">
      <c r="A195">
        <v>5</v>
      </c>
      <c r="B195">
        <v>25</v>
      </c>
      <c r="C195">
        <v>2018</v>
      </c>
      <c r="D195">
        <v>99</v>
      </c>
      <c r="E195">
        <v>99</v>
      </c>
      <c r="F195">
        <v>99</v>
      </c>
      <c r="G195">
        <v>1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201</v>
      </c>
      <c r="R195">
        <v>3056</v>
      </c>
      <c r="S195">
        <v>4.8815445026177988</v>
      </c>
      <c r="T195">
        <v>5.435863874345551</v>
      </c>
      <c r="U195">
        <v>20.475412303664875</v>
      </c>
      <c r="V195">
        <v>2.3887434554973823</v>
      </c>
      <c r="W195">
        <v>4.2866492146596871</v>
      </c>
      <c r="X195">
        <v>77.421465968586404</v>
      </c>
      <c r="Y195">
        <v>27.61780104712042</v>
      </c>
      <c r="Z195">
        <v>6.400242445723249</v>
      </c>
      <c r="AA195">
        <v>1.8647950133290223</v>
      </c>
      <c r="AB195">
        <v>2.2953850039913419</v>
      </c>
      <c r="AC195">
        <v>43.08809127151887</v>
      </c>
      <c r="AD195">
        <v>51.969097891654386</v>
      </c>
      <c r="AE195">
        <v>51.523565228651393</v>
      </c>
      <c r="AF195">
        <v>31.863205088103431</v>
      </c>
      <c r="AG195">
        <v>31.6517753649158</v>
      </c>
      <c r="AH195">
        <v>0.75261780104712017</v>
      </c>
    </row>
    <row r="196" spans="1:34">
      <c r="A196">
        <v>5</v>
      </c>
      <c r="B196">
        <v>26</v>
      </c>
      <c r="C196">
        <v>2018</v>
      </c>
      <c r="D196">
        <v>99</v>
      </c>
      <c r="E196">
        <v>99</v>
      </c>
      <c r="F196">
        <v>99</v>
      </c>
      <c r="G196">
        <v>2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243</v>
      </c>
      <c r="R196">
        <v>3011</v>
      </c>
      <c r="S196">
        <v>4.7193623380936565</v>
      </c>
      <c r="T196">
        <v>4.9973430753902353</v>
      </c>
      <c r="U196">
        <v>19.825639322484221</v>
      </c>
      <c r="V196">
        <v>2.789770840252408</v>
      </c>
      <c r="W196">
        <v>2.1255396878113593</v>
      </c>
      <c r="X196">
        <v>74.759216207240129</v>
      </c>
      <c r="Y196">
        <v>25.572899368980408</v>
      </c>
      <c r="Z196">
        <v>5.765199270778532</v>
      </c>
      <c r="AA196">
        <v>1.6837138868888628</v>
      </c>
      <c r="AB196">
        <v>2.1751577964803399</v>
      </c>
      <c r="AC196">
        <v>51.658561333083952</v>
      </c>
      <c r="AD196">
        <v>55.704414047978304</v>
      </c>
      <c r="AE196">
        <v>65.8886980040038</v>
      </c>
      <c r="AF196">
        <v>31.394015222604523</v>
      </c>
      <c r="AG196">
        <v>30.196042348210593</v>
      </c>
      <c r="AH196">
        <v>0.63101959481899694</v>
      </c>
    </row>
    <row r="197" spans="1:34">
      <c r="A197">
        <v>5</v>
      </c>
      <c r="B197">
        <v>27</v>
      </c>
      <c r="C197">
        <v>2018</v>
      </c>
      <c r="D197">
        <v>99</v>
      </c>
      <c r="E197">
        <v>99</v>
      </c>
      <c r="F197">
        <v>99</v>
      </c>
      <c r="G197">
        <v>3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83</v>
      </c>
      <c r="R197">
        <v>1019</v>
      </c>
      <c r="S197">
        <v>5.0706575073601572</v>
      </c>
      <c r="T197">
        <v>5.5426889106967616</v>
      </c>
      <c r="U197">
        <v>21.496084396467126</v>
      </c>
      <c r="V197">
        <v>3.1403336604514229</v>
      </c>
      <c r="W197">
        <v>6.4769381746810604</v>
      </c>
      <c r="X197">
        <v>82.139352306182559</v>
      </c>
      <c r="Y197">
        <v>35.328753680078506</v>
      </c>
      <c r="Z197">
        <v>6.4495940851606166</v>
      </c>
      <c r="AA197">
        <v>2.0299312458976804</v>
      </c>
      <c r="AB197">
        <v>2.5207466984891127</v>
      </c>
      <c r="AC197">
        <v>39.984768240793549</v>
      </c>
      <c r="AD197">
        <v>53.467317611549049</v>
      </c>
      <c r="AE197">
        <v>55.328642917909761</v>
      </c>
      <c r="AF197">
        <v>10.624543843186318</v>
      </c>
      <c r="AG197">
        <v>11.080149285146202</v>
      </c>
      <c r="AH197">
        <v>0.49067713444553479</v>
      </c>
    </row>
    <row r="198" spans="1:34">
      <c r="A198">
        <v>5</v>
      </c>
      <c r="B198">
        <v>28</v>
      </c>
      <c r="C198">
        <v>2018</v>
      </c>
      <c r="D198">
        <v>99</v>
      </c>
      <c r="E198">
        <v>99</v>
      </c>
      <c r="F198">
        <v>99</v>
      </c>
      <c r="G198">
        <v>4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104</v>
      </c>
      <c r="R198">
        <v>2505</v>
      </c>
      <c r="S198">
        <v>4.9285429141716559</v>
      </c>
      <c r="T198">
        <v>5.6898203592814358</v>
      </c>
      <c r="U198">
        <v>21.36491017964072</v>
      </c>
      <c r="V198">
        <v>3.3133732534930136</v>
      </c>
      <c r="W198">
        <v>4.9101796407185629</v>
      </c>
      <c r="X198">
        <v>85.588822355289437</v>
      </c>
      <c r="Y198">
        <v>32.215568862275447</v>
      </c>
      <c r="Z198">
        <v>5.5616180246230389</v>
      </c>
      <c r="AA198">
        <v>1.6502838540858891</v>
      </c>
      <c r="AB198">
        <v>2.2789490888927606</v>
      </c>
      <c r="AC198">
        <v>63.610078026192561</v>
      </c>
      <c r="AD198">
        <v>56.13746193829553</v>
      </c>
      <c r="AE198">
        <v>61.335576033695318</v>
      </c>
      <c r="AF198">
        <v>26.118235846105719</v>
      </c>
      <c r="AG198">
        <v>27.072033001727409</v>
      </c>
      <c r="AH198">
        <v>0</v>
      </c>
    </row>
    <row r="199" spans="1:34">
      <c r="A199">
        <v>5</v>
      </c>
      <c r="B199">
        <v>29</v>
      </c>
      <c r="C199">
        <v>2017</v>
      </c>
      <c r="D199">
        <v>99</v>
      </c>
      <c r="E199">
        <v>99</v>
      </c>
      <c r="F199">
        <v>99</v>
      </c>
      <c r="G199">
        <v>1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200</v>
      </c>
      <c r="R199">
        <v>3238</v>
      </c>
      <c r="S199">
        <v>4.9357628165534289</v>
      </c>
      <c r="T199">
        <v>5.2504632489190861</v>
      </c>
      <c r="U199">
        <v>19.848579369981515</v>
      </c>
      <c r="V199">
        <v>2.2544780728844964</v>
      </c>
      <c r="W199">
        <v>3.3662754786905498</v>
      </c>
      <c r="X199">
        <v>73.409512044471924</v>
      </c>
      <c r="Y199">
        <v>24.583075972822726</v>
      </c>
      <c r="Z199">
        <v>6.0942638626429266</v>
      </c>
      <c r="AA199">
        <v>1.8352998978934965</v>
      </c>
      <c r="AB199">
        <v>2.220119294181587</v>
      </c>
      <c r="AC199">
        <v>39.257930311232485</v>
      </c>
      <c r="AD199">
        <v>53.063547679252515</v>
      </c>
      <c r="AE199">
        <v>53.78476903931449</v>
      </c>
      <c r="AF199">
        <v>31.473561430793161</v>
      </c>
      <c r="AG199">
        <v>30.392623264013746</v>
      </c>
      <c r="AH199">
        <v>1.1735639283508339</v>
      </c>
    </row>
    <row r="200" spans="1:34">
      <c r="A200">
        <v>5</v>
      </c>
      <c r="B200">
        <v>30</v>
      </c>
      <c r="C200">
        <v>2017</v>
      </c>
      <c r="D200">
        <v>99</v>
      </c>
      <c r="E200">
        <v>99</v>
      </c>
      <c r="F200">
        <v>99</v>
      </c>
      <c r="G200">
        <v>2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223</v>
      </c>
      <c r="R200">
        <v>3097</v>
      </c>
      <c r="S200">
        <v>4.7765579593154683</v>
      </c>
      <c r="T200">
        <v>5.0619954794962876</v>
      </c>
      <c r="U200">
        <v>20.291604778818165</v>
      </c>
      <c r="V200">
        <v>2.2279625443978044</v>
      </c>
      <c r="W200">
        <v>2.8737487891507913</v>
      </c>
      <c r="X200">
        <v>76.654827252179501</v>
      </c>
      <c r="Y200">
        <v>26.315789473684205</v>
      </c>
      <c r="Z200">
        <v>5.9853022467463859</v>
      </c>
      <c r="AA200">
        <v>1.5703683848105081</v>
      </c>
      <c r="AB200">
        <v>2.2921928726223824</v>
      </c>
      <c r="AC200">
        <v>54.952535145671483</v>
      </c>
      <c r="AD200">
        <v>60.757364461926286</v>
      </c>
      <c r="AE200">
        <v>60.028237562776383</v>
      </c>
      <c r="AF200">
        <v>30.103032659409024</v>
      </c>
      <c r="AG200">
        <v>29.717995619128999</v>
      </c>
      <c r="AH200">
        <v>0.41976105908944145</v>
      </c>
    </row>
    <row r="201" spans="1:34">
      <c r="A201">
        <v>5</v>
      </c>
      <c r="B201">
        <v>31</v>
      </c>
      <c r="C201">
        <v>2017</v>
      </c>
      <c r="D201">
        <v>99</v>
      </c>
      <c r="E201">
        <v>99</v>
      </c>
      <c r="F201">
        <v>99</v>
      </c>
      <c r="G201">
        <v>3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72</v>
      </c>
      <c r="R201">
        <v>1354</v>
      </c>
      <c r="S201">
        <v>5.1565731166912849</v>
      </c>
      <c r="T201">
        <v>5.7592319054652892</v>
      </c>
      <c r="U201">
        <v>22.096381093057587</v>
      </c>
      <c r="V201">
        <v>3.6189069423929094</v>
      </c>
      <c r="W201">
        <v>6.7208271787296878</v>
      </c>
      <c r="X201">
        <v>86.63220088626295</v>
      </c>
      <c r="Y201">
        <v>36.706056129985221</v>
      </c>
      <c r="Z201">
        <v>5.9517652674344044</v>
      </c>
      <c r="AA201">
        <v>1.7047172580902128</v>
      </c>
      <c r="AB201">
        <v>2.4829566167566206</v>
      </c>
      <c r="AC201">
        <v>44.879620447146301</v>
      </c>
      <c r="AD201">
        <v>51.226081053997262</v>
      </c>
      <c r="AE201">
        <v>50.008349768487925</v>
      </c>
      <c r="AF201">
        <v>13.16096423017107</v>
      </c>
      <c r="AG201">
        <v>14.148217575691071</v>
      </c>
      <c r="AH201">
        <v>0.22156573116691283</v>
      </c>
    </row>
    <row r="202" spans="1:34">
      <c r="A202">
        <v>5</v>
      </c>
      <c r="B202">
        <v>32</v>
      </c>
      <c r="C202">
        <v>2017</v>
      </c>
      <c r="D202">
        <v>99</v>
      </c>
      <c r="E202">
        <v>99</v>
      </c>
      <c r="F202">
        <v>99</v>
      </c>
      <c r="G202">
        <v>4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97</v>
      </c>
      <c r="R202">
        <v>2599</v>
      </c>
      <c r="S202">
        <v>4.4848018468641788</v>
      </c>
      <c r="T202">
        <v>5.4486340900346306</v>
      </c>
      <c r="U202">
        <v>20.944016929588305</v>
      </c>
      <c r="V202">
        <v>2.0007695267410543</v>
      </c>
      <c r="W202">
        <v>4.9634474797999264</v>
      </c>
      <c r="X202">
        <v>82.531742978068507</v>
      </c>
      <c r="Y202">
        <v>30.858022316275488</v>
      </c>
      <c r="Z202">
        <v>5.575142864027069</v>
      </c>
      <c r="AA202">
        <v>1.8349718919242404</v>
      </c>
      <c r="AB202">
        <v>2.4736310512154729</v>
      </c>
      <c r="AC202">
        <v>65.147052494553691</v>
      </c>
      <c r="AD202">
        <v>61.631392034323433</v>
      </c>
      <c r="AE202">
        <v>69.896916768211852</v>
      </c>
      <c r="AF202">
        <v>25.26244167962675</v>
      </c>
      <c r="AG202">
        <v>25.741163541166191</v>
      </c>
      <c r="AH202">
        <v>7.6952674105425181E-2</v>
      </c>
    </row>
    <row r="203" spans="1:34">
      <c r="A203">
        <v>5</v>
      </c>
      <c r="B203">
        <v>33</v>
      </c>
      <c r="C203">
        <v>2016</v>
      </c>
      <c r="D203">
        <v>99</v>
      </c>
      <c r="E203">
        <v>99</v>
      </c>
      <c r="F203">
        <v>99</v>
      </c>
      <c r="G203">
        <v>1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185</v>
      </c>
      <c r="R203">
        <v>2336</v>
      </c>
      <c r="S203">
        <v>5.2037671232876717</v>
      </c>
      <c r="T203">
        <v>5.6378424657534243</v>
      </c>
      <c r="U203">
        <v>21.240924657534251</v>
      </c>
      <c r="V203">
        <v>2.9109589041095885</v>
      </c>
      <c r="W203">
        <v>4.7517123287671241</v>
      </c>
      <c r="X203">
        <v>80.479452054794521</v>
      </c>
      <c r="Y203">
        <v>32.448630136986303</v>
      </c>
      <c r="Z203">
        <v>6.4147834529115517</v>
      </c>
      <c r="AA203">
        <v>1.892329375747356</v>
      </c>
      <c r="AB203">
        <v>2.3290540151142798</v>
      </c>
      <c r="AC203">
        <v>46.868803152273408</v>
      </c>
      <c r="AD203">
        <v>51.684955849862121</v>
      </c>
      <c r="AE203">
        <v>57.834625322771437</v>
      </c>
      <c r="AF203">
        <v>27.592723836522559</v>
      </c>
      <c r="AG203">
        <v>27.58659799316824</v>
      </c>
      <c r="AH203">
        <v>0.47089041095890416</v>
      </c>
    </row>
    <row r="204" spans="1:34">
      <c r="A204">
        <v>5</v>
      </c>
      <c r="B204">
        <v>34</v>
      </c>
      <c r="C204">
        <v>2016</v>
      </c>
      <c r="D204">
        <v>99</v>
      </c>
      <c r="E204">
        <v>99</v>
      </c>
      <c r="F204">
        <v>99</v>
      </c>
      <c r="G204">
        <v>2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247</v>
      </c>
      <c r="R204">
        <v>2964</v>
      </c>
      <c r="S204">
        <v>4.9021592442645074</v>
      </c>
      <c r="T204">
        <v>5.032051282051281</v>
      </c>
      <c r="U204">
        <v>20.360425101214588</v>
      </c>
      <c r="V204">
        <v>3.5087719298245608</v>
      </c>
      <c r="W204">
        <v>1.5182186234817812</v>
      </c>
      <c r="X204">
        <v>78.340080971659901</v>
      </c>
      <c r="Y204">
        <v>26.518218623481779</v>
      </c>
      <c r="Z204">
        <v>5.8325575307623554</v>
      </c>
      <c r="AA204">
        <v>1.6155062317730859</v>
      </c>
      <c r="AB204">
        <v>2.0116022383963719</v>
      </c>
      <c r="AC204">
        <v>57.496778269047681</v>
      </c>
      <c r="AD204">
        <v>56.151577218986809</v>
      </c>
      <c r="AE204">
        <v>61.473471870432562</v>
      </c>
      <c r="AF204">
        <v>35.01063075832743</v>
      </c>
      <c r="AG204">
        <v>33.551885407771167</v>
      </c>
      <c r="AH204">
        <v>0.70850202429149811</v>
      </c>
    </row>
    <row r="205" spans="1:34">
      <c r="A205">
        <v>5</v>
      </c>
      <c r="B205">
        <v>35</v>
      </c>
      <c r="C205">
        <v>2016</v>
      </c>
      <c r="D205">
        <v>99</v>
      </c>
      <c r="E205">
        <v>99</v>
      </c>
      <c r="F205">
        <v>99</v>
      </c>
      <c r="G205">
        <v>3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74</v>
      </c>
      <c r="R205">
        <v>990</v>
      </c>
      <c r="S205">
        <v>5.251515151515151</v>
      </c>
      <c r="T205">
        <v>5.4818181818181806</v>
      </c>
      <c r="U205">
        <v>22.331212121212111</v>
      </c>
      <c r="V205">
        <v>4.9494949494949489</v>
      </c>
      <c r="W205">
        <v>3.2323232323232327</v>
      </c>
      <c r="X205">
        <v>86.262626262626256</v>
      </c>
      <c r="Y205">
        <v>40.808080808080803</v>
      </c>
      <c r="Z205">
        <v>6.1757578805721884</v>
      </c>
      <c r="AA205">
        <v>1.6225596212521436</v>
      </c>
      <c r="AB205">
        <v>2.2929784625173459</v>
      </c>
      <c r="AC205">
        <v>38.897175561543321</v>
      </c>
      <c r="AD205">
        <v>45.483904354414491</v>
      </c>
      <c r="AE205">
        <v>42.489935909843155</v>
      </c>
      <c r="AF205">
        <v>11.693834160170089</v>
      </c>
      <c r="AG205">
        <v>12.291344203672072</v>
      </c>
      <c r="AH205">
        <v>0</v>
      </c>
    </row>
    <row r="206" spans="1:34">
      <c r="A206">
        <v>5</v>
      </c>
      <c r="B206">
        <v>36</v>
      </c>
      <c r="C206">
        <v>2016</v>
      </c>
      <c r="D206">
        <v>99</v>
      </c>
      <c r="E206">
        <v>99</v>
      </c>
      <c r="F206">
        <v>99</v>
      </c>
      <c r="G206">
        <v>4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97</v>
      </c>
      <c r="R206">
        <v>2176</v>
      </c>
      <c r="S206">
        <v>4.7504595588235299</v>
      </c>
      <c r="T206">
        <v>5.6852022058823524</v>
      </c>
      <c r="U206">
        <v>21.962591911764662</v>
      </c>
      <c r="V206">
        <v>2.6194852941176472</v>
      </c>
      <c r="W206">
        <v>7.7205882352941186</v>
      </c>
      <c r="X206">
        <v>86.580882352941146</v>
      </c>
      <c r="Y206">
        <v>38.051470588235304</v>
      </c>
      <c r="Z206">
        <v>5.5783760131207591</v>
      </c>
      <c r="AA206">
        <v>1.8413025306543001</v>
      </c>
      <c r="AB206">
        <v>2.6277439712099846</v>
      </c>
      <c r="AC206">
        <v>64.038998569938613</v>
      </c>
      <c r="AD206">
        <v>60.932001670417755</v>
      </c>
      <c r="AE206">
        <v>72.00507702103495</v>
      </c>
      <c r="AF206">
        <v>25.702811244979923</v>
      </c>
      <c r="AG206">
        <v>26.570172395388504</v>
      </c>
      <c r="AH206">
        <v>0</v>
      </c>
    </row>
    <row r="207" spans="1:34">
      <c r="A207">
        <v>5</v>
      </c>
      <c r="B207">
        <v>37</v>
      </c>
      <c r="C207">
        <v>2015</v>
      </c>
      <c r="D207">
        <v>99</v>
      </c>
      <c r="E207">
        <v>99</v>
      </c>
      <c r="F207">
        <v>99</v>
      </c>
      <c r="G207">
        <v>1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173</v>
      </c>
      <c r="R207">
        <v>2273</v>
      </c>
      <c r="S207">
        <v>5.3194016717993842</v>
      </c>
      <c r="T207">
        <v>5.5582930048394203</v>
      </c>
      <c r="U207">
        <v>21.571007479102516</v>
      </c>
      <c r="V207">
        <v>3.7835459744830624</v>
      </c>
      <c r="W207">
        <v>3.7835459744830624</v>
      </c>
      <c r="X207">
        <v>83.369995600527929</v>
      </c>
      <c r="Y207">
        <v>35.635723713154441</v>
      </c>
      <c r="Z207">
        <v>6.3560371166258482</v>
      </c>
      <c r="AA207">
        <v>1.80872821347774</v>
      </c>
      <c r="AB207">
        <v>2.2962053067529862</v>
      </c>
      <c r="AC207">
        <v>42.574597398239305</v>
      </c>
      <c r="AD207">
        <v>51.691509628580512</v>
      </c>
      <c r="AE207">
        <v>51.065169013686194</v>
      </c>
      <c r="AF207">
        <v>28.19049981396504</v>
      </c>
      <c r="AG207">
        <v>29.065630922465633</v>
      </c>
      <c r="AH207">
        <v>0.39595248570171593</v>
      </c>
    </row>
    <row r="208" spans="1:34">
      <c r="A208">
        <v>5</v>
      </c>
      <c r="B208">
        <v>38</v>
      </c>
      <c r="C208">
        <v>2015</v>
      </c>
      <c r="D208">
        <v>99</v>
      </c>
      <c r="E208">
        <v>99</v>
      </c>
      <c r="F208">
        <v>99</v>
      </c>
      <c r="G208">
        <v>2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229</v>
      </c>
      <c r="R208">
        <v>2514</v>
      </c>
      <c r="S208">
        <v>4.7247414478918062</v>
      </c>
      <c r="T208">
        <v>4.9832935560859193</v>
      </c>
      <c r="U208">
        <v>20.457597454256138</v>
      </c>
      <c r="V208">
        <v>3.858392999204455</v>
      </c>
      <c r="W208">
        <v>1.3524264120922831</v>
      </c>
      <c r="X208">
        <v>78.838504375497223</v>
      </c>
      <c r="Y208">
        <v>28.082736674622119</v>
      </c>
      <c r="Z208">
        <v>5.6799883150232739</v>
      </c>
      <c r="AA208">
        <v>1.5927342338489101</v>
      </c>
      <c r="AB208">
        <v>2.0246392303983303</v>
      </c>
      <c r="AC208">
        <v>56.229669127697377</v>
      </c>
      <c r="AD208">
        <v>54.781984002083121</v>
      </c>
      <c r="AE208">
        <v>60.447558492413201</v>
      </c>
      <c r="AF208">
        <v>31.179461738806889</v>
      </c>
      <c r="AG208">
        <v>30.488060072215156</v>
      </c>
      <c r="AH208">
        <v>0.19888623707239456</v>
      </c>
    </row>
    <row r="209" spans="1:34">
      <c r="A209">
        <v>5</v>
      </c>
      <c r="B209">
        <v>39</v>
      </c>
      <c r="C209">
        <v>2015</v>
      </c>
      <c r="D209">
        <v>99</v>
      </c>
      <c r="E209">
        <v>99</v>
      </c>
      <c r="F209">
        <v>99</v>
      </c>
      <c r="G209">
        <v>3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62</v>
      </c>
      <c r="R209">
        <v>891</v>
      </c>
      <c r="S209">
        <v>4.8911335578002246</v>
      </c>
      <c r="T209">
        <v>5.107744107744109</v>
      </c>
      <c r="U209">
        <v>21.005499438832757</v>
      </c>
      <c r="V209">
        <v>4.7138047138047119</v>
      </c>
      <c r="W209">
        <v>3.3670033670033672</v>
      </c>
      <c r="X209">
        <v>81.930415263748614</v>
      </c>
      <c r="Y209">
        <v>31.313131313131304</v>
      </c>
      <c r="Z209">
        <v>6.0882937713991403</v>
      </c>
      <c r="AA209">
        <v>1.7810701694465263</v>
      </c>
      <c r="AB209">
        <v>2.2937128154966775</v>
      </c>
      <c r="AC209">
        <v>47.048917120879267</v>
      </c>
      <c r="AD209">
        <v>46.540562143066225</v>
      </c>
      <c r="AE209">
        <v>40.45229157931599</v>
      </c>
      <c r="AF209">
        <v>11.050477489768076</v>
      </c>
      <c r="AG209">
        <v>11.094828807584078</v>
      </c>
      <c r="AH209">
        <v>0.11223344556677892</v>
      </c>
    </row>
    <row r="210" spans="1:34">
      <c r="A210">
        <v>5</v>
      </c>
      <c r="B210">
        <v>40</v>
      </c>
      <c r="C210">
        <v>2015</v>
      </c>
      <c r="D210">
        <v>99</v>
      </c>
      <c r="E210">
        <v>99</v>
      </c>
      <c r="F210">
        <v>99</v>
      </c>
      <c r="G210">
        <v>4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110</v>
      </c>
      <c r="R210">
        <v>2385</v>
      </c>
      <c r="S210">
        <v>4.4771488469601683</v>
      </c>
      <c r="T210">
        <v>5.4955974842767317</v>
      </c>
      <c r="U210">
        <v>20.760209643605865</v>
      </c>
      <c r="V210">
        <v>2.2222222222222223</v>
      </c>
      <c r="W210">
        <v>2.5576519916142559</v>
      </c>
      <c r="X210">
        <v>80.922431865828116</v>
      </c>
      <c r="Y210">
        <v>30.020964360587001</v>
      </c>
      <c r="Z210">
        <v>5.6573646884485136</v>
      </c>
      <c r="AA210">
        <v>1.8611108483924097</v>
      </c>
      <c r="AB210">
        <v>2.3057856111360344</v>
      </c>
      <c r="AC210">
        <v>65.095676200333259</v>
      </c>
      <c r="AD210">
        <v>62.211749514139264</v>
      </c>
      <c r="AE210">
        <v>68.120598747535155</v>
      </c>
      <c r="AF210">
        <v>29.57956095746</v>
      </c>
      <c r="AG210">
        <v>29.351480197735142</v>
      </c>
      <c r="AH210">
        <v>0</v>
      </c>
    </row>
    <row r="211" spans="1:34">
      <c r="A211">
        <v>5</v>
      </c>
      <c r="B211">
        <v>41</v>
      </c>
      <c r="C211">
        <v>2014</v>
      </c>
      <c r="D211">
        <v>99</v>
      </c>
      <c r="E211">
        <v>99</v>
      </c>
      <c r="F211">
        <v>99</v>
      </c>
      <c r="G211">
        <v>1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189</v>
      </c>
      <c r="R211">
        <v>2688</v>
      </c>
      <c r="S211">
        <v>5.1633184523809534</v>
      </c>
      <c r="T211">
        <v>5.2760416666666679</v>
      </c>
      <c r="U211">
        <v>20.136235119047598</v>
      </c>
      <c r="V211">
        <v>2.3809523809523818</v>
      </c>
      <c r="W211">
        <v>2.5297619047619042</v>
      </c>
      <c r="X211">
        <v>78.422619047619051</v>
      </c>
      <c r="Y211">
        <v>25.074404761904756</v>
      </c>
      <c r="Z211">
        <v>5.745279205321574</v>
      </c>
      <c r="AA211">
        <v>1.8062086211487012</v>
      </c>
      <c r="AB211">
        <v>2.1850051319929018</v>
      </c>
      <c r="AC211">
        <v>45.565947615860701</v>
      </c>
      <c r="AD211">
        <v>50.702226191694251</v>
      </c>
      <c r="AE211">
        <v>55.91626566364048</v>
      </c>
      <c r="AF211">
        <v>27.165234967155119</v>
      </c>
      <c r="AG211">
        <v>27.004769697453497</v>
      </c>
      <c r="AH211">
        <v>0.93005952380952417</v>
      </c>
    </row>
    <row r="212" spans="1:34">
      <c r="A212">
        <v>5</v>
      </c>
      <c r="B212">
        <v>42</v>
      </c>
      <c r="C212">
        <v>2014</v>
      </c>
      <c r="D212">
        <v>99</v>
      </c>
      <c r="E212">
        <v>99</v>
      </c>
      <c r="F212">
        <v>99</v>
      </c>
      <c r="G212">
        <v>2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244</v>
      </c>
      <c r="R212">
        <v>2242</v>
      </c>
      <c r="S212">
        <v>4.5896520963425509</v>
      </c>
      <c r="T212">
        <v>4.767172167707403</v>
      </c>
      <c r="U212">
        <v>19.537377341659248</v>
      </c>
      <c r="V212">
        <v>3.1222123104371096</v>
      </c>
      <c r="W212">
        <v>1.0258697591436217</v>
      </c>
      <c r="X212">
        <v>71.855486173059759</v>
      </c>
      <c r="Y212">
        <v>23.416592328278323</v>
      </c>
      <c r="Z212">
        <v>5.8367666291165614</v>
      </c>
      <c r="AA212">
        <v>1.6893537564604588</v>
      </c>
      <c r="AB212">
        <v>1.9751425689057711</v>
      </c>
      <c r="AC212">
        <v>48.278004296054277</v>
      </c>
      <c r="AD212">
        <v>49.341205058264258</v>
      </c>
      <c r="AE212">
        <v>56.126810471361502</v>
      </c>
      <c r="AF212">
        <v>22.657908034360791</v>
      </c>
      <c r="AG212">
        <v>21.854194938931936</v>
      </c>
      <c r="AH212">
        <v>0.44603033006244425</v>
      </c>
    </row>
    <row r="213" spans="1:34">
      <c r="A213">
        <v>5</v>
      </c>
      <c r="B213">
        <v>43</v>
      </c>
      <c r="C213">
        <v>2014</v>
      </c>
      <c r="D213">
        <v>99</v>
      </c>
      <c r="E213">
        <v>99</v>
      </c>
      <c r="F213">
        <v>99</v>
      </c>
      <c r="G213">
        <v>3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68</v>
      </c>
      <c r="R213">
        <v>1369</v>
      </c>
      <c r="S213">
        <v>4.8560993425858285</v>
      </c>
      <c r="T213">
        <v>5.2359386413440481</v>
      </c>
      <c r="U213">
        <v>20.231555880204535</v>
      </c>
      <c r="V213">
        <v>3.2870708546384222</v>
      </c>
      <c r="W213">
        <v>3.067932797662527</v>
      </c>
      <c r="X213">
        <v>79.620160701241787</v>
      </c>
      <c r="Y213">
        <v>24.39737034331629</v>
      </c>
      <c r="Z213">
        <v>5.5796769901858871</v>
      </c>
      <c r="AA213">
        <v>1.6226689344329763</v>
      </c>
      <c r="AB213">
        <v>2.0374133579781946</v>
      </c>
      <c r="AC213">
        <v>46.155470408237825</v>
      </c>
      <c r="AD213">
        <v>42.48559245054556</v>
      </c>
      <c r="AE213">
        <v>45.503524992713054</v>
      </c>
      <c r="AF213">
        <v>13.835270338554825</v>
      </c>
      <c r="AG213">
        <v>13.818651712301444</v>
      </c>
      <c r="AH213">
        <v>0</v>
      </c>
    </row>
    <row r="214" spans="1:34">
      <c r="A214">
        <v>5</v>
      </c>
      <c r="B214">
        <v>44</v>
      </c>
      <c r="C214">
        <v>2014</v>
      </c>
      <c r="D214">
        <v>99</v>
      </c>
      <c r="E214">
        <v>99</v>
      </c>
      <c r="F214">
        <v>99</v>
      </c>
      <c r="G214">
        <v>4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108</v>
      </c>
      <c r="R214">
        <v>3596</v>
      </c>
      <c r="S214">
        <v>4.7121802002224689</v>
      </c>
      <c r="T214">
        <v>5.9766407119021139</v>
      </c>
      <c r="U214">
        <v>20.802558398220214</v>
      </c>
      <c r="V214">
        <v>1.1957730812013343</v>
      </c>
      <c r="W214">
        <v>4.5328142380422678</v>
      </c>
      <c r="X214">
        <v>84.427141268075644</v>
      </c>
      <c r="Y214">
        <v>28.531701890989996</v>
      </c>
      <c r="Z214">
        <v>5.0732366225466805</v>
      </c>
      <c r="AA214">
        <v>1.7106538592121241</v>
      </c>
      <c r="AB214">
        <v>2.1767068673511547</v>
      </c>
      <c r="AC214">
        <v>66.463726897265659</v>
      </c>
      <c r="AD214">
        <v>60.482110320525742</v>
      </c>
      <c r="AE214">
        <v>66.480945805572333</v>
      </c>
      <c r="AF214">
        <v>36.341586659929249</v>
      </c>
      <c r="AG214">
        <v>37.322383651313125</v>
      </c>
      <c r="AH214">
        <v>0</v>
      </c>
    </row>
    <row r="215" spans="1:34">
      <c r="A215">
        <v>5</v>
      </c>
      <c r="B215">
        <v>45</v>
      </c>
      <c r="C215">
        <v>2013</v>
      </c>
      <c r="D215">
        <v>99</v>
      </c>
      <c r="E215">
        <v>99</v>
      </c>
      <c r="F215">
        <v>99</v>
      </c>
      <c r="G215">
        <v>1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190</v>
      </c>
      <c r="R215">
        <v>3350</v>
      </c>
      <c r="S215">
        <v>5.0250746268656723</v>
      </c>
      <c r="T215">
        <v>5.222985074626866</v>
      </c>
      <c r="U215">
        <v>19.186029850746216</v>
      </c>
      <c r="V215">
        <v>2.3582089552238807</v>
      </c>
      <c r="W215">
        <v>3.3731343283582098</v>
      </c>
      <c r="X215">
        <v>69.641791044776141</v>
      </c>
      <c r="Y215">
        <v>21.074626865671636</v>
      </c>
      <c r="Z215">
        <v>5.6834377392935078</v>
      </c>
      <c r="AA215">
        <v>1.7213231400988576</v>
      </c>
      <c r="AB215">
        <v>2.2229756948909127</v>
      </c>
      <c r="AC215">
        <v>49.986249088698841</v>
      </c>
      <c r="AD215">
        <v>55.502134816306722</v>
      </c>
      <c r="AE215">
        <v>58.112792302400749</v>
      </c>
      <c r="AF215">
        <v>24.031563845050215</v>
      </c>
      <c r="AG215">
        <v>23.937770110524607</v>
      </c>
      <c r="AH215">
        <v>0.80597014925373134</v>
      </c>
    </row>
    <row r="216" spans="1:34">
      <c r="A216">
        <v>5</v>
      </c>
      <c r="B216">
        <v>46</v>
      </c>
      <c r="C216">
        <v>2013</v>
      </c>
      <c r="D216">
        <v>99</v>
      </c>
      <c r="E216">
        <v>99</v>
      </c>
      <c r="F216">
        <v>99</v>
      </c>
      <c r="G216">
        <v>2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245</v>
      </c>
      <c r="R216">
        <v>4899</v>
      </c>
      <c r="S216">
        <v>4.3598693610941011</v>
      </c>
      <c r="T216">
        <v>4.6364564196774882</v>
      </c>
      <c r="U216">
        <v>18.889344764237581</v>
      </c>
      <c r="V216">
        <v>2.6331904470300058</v>
      </c>
      <c r="W216">
        <v>0.67360685854255986</v>
      </c>
      <c r="X216">
        <v>70.85119412124925</v>
      </c>
      <c r="Y216">
        <v>17.819963257807711</v>
      </c>
      <c r="Z216">
        <v>5.0490042712183696</v>
      </c>
      <c r="AA216">
        <v>1.8312426786725151</v>
      </c>
      <c r="AB216">
        <v>1.9291136995887848</v>
      </c>
      <c r="AC216">
        <v>58.465277998181548</v>
      </c>
      <c r="AD216">
        <v>58.790704634700354</v>
      </c>
      <c r="AE216">
        <v>63.975260168653101</v>
      </c>
      <c r="AF216">
        <v>35.143472022955542</v>
      </c>
      <c r="AG216">
        <v>34.464985631349172</v>
      </c>
      <c r="AH216">
        <v>0.28577260665441928</v>
      </c>
    </row>
    <row r="217" spans="1:34">
      <c r="A217">
        <v>5</v>
      </c>
      <c r="B217">
        <v>47</v>
      </c>
      <c r="C217">
        <v>2013</v>
      </c>
      <c r="D217">
        <v>99</v>
      </c>
      <c r="E217">
        <v>99</v>
      </c>
      <c r="F217">
        <v>99</v>
      </c>
      <c r="G217">
        <v>3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84</v>
      </c>
      <c r="R217">
        <v>2059</v>
      </c>
      <c r="S217">
        <v>4.5522098105876641</v>
      </c>
      <c r="T217">
        <v>4.8853812530354555</v>
      </c>
      <c r="U217">
        <v>19.036182612918871</v>
      </c>
      <c r="V217">
        <v>2.8169014084507031</v>
      </c>
      <c r="W217">
        <v>1.4084507042253516</v>
      </c>
      <c r="X217">
        <v>70.568237008256432</v>
      </c>
      <c r="Y217">
        <v>19.718309859154925</v>
      </c>
      <c r="Z217">
        <v>5.5989363797448108</v>
      </c>
      <c r="AA217">
        <v>1.7301061632920705</v>
      </c>
      <c r="AB217">
        <v>2.0831372714147398</v>
      </c>
      <c r="AC217">
        <v>45.369004946050318</v>
      </c>
      <c r="AD217">
        <v>55.850203034452257</v>
      </c>
      <c r="AE217">
        <v>43.7331479893002</v>
      </c>
      <c r="AF217">
        <v>14.770444763271161</v>
      </c>
      <c r="AG217">
        <v>14.597886340917659</v>
      </c>
      <c r="AH217">
        <v>3.2054395337542494</v>
      </c>
    </row>
    <row r="218" spans="1:34">
      <c r="A218">
        <v>5</v>
      </c>
      <c r="B218">
        <v>48</v>
      </c>
      <c r="C218">
        <v>2013</v>
      </c>
      <c r="D218">
        <v>99</v>
      </c>
      <c r="E218">
        <v>99</v>
      </c>
      <c r="F218">
        <v>99</v>
      </c>
      <c r="G218">
        <v>4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127</v>
      </c>
      <c r="R218">
        <v>3632</v>
      </c>
      <c r="S218">
        <v>4.5418502202643163</v>
      </c>
      <c r="T218">
        <v>5.5649779735682818</v>
      </c>
      <c r="U218">
        <v>19.95969162995592</v>
      </c>
      <c r="V218">
        <v>1.4867841409691629</v>
      </c>
      <c r="W218">
        <v>4.6255506607929524</v>
      </c>
      <c r="X218">
        <v>78.689427312775351</v>
      </c>
      <c r="Y218">
        <v>22.742290748898679</v>
      </c>
      <c r="Z218">
        <v>5.0944774143354223</v>
      </c>
      <c r="AA218">
        <v>1.8678563450071977</v>
      </c>
      <c r="AB218">
        <v>2.315235475688139</v>
      </c>
      <c r="AC218">
        <v>66.429462747922756</v>
      </c>
      <c r="AD218">
        <v>61.021342752278358</v>
      </c>
      <c r="AE218">
        <v>67.526181749596617</v>
      </c>
      <c r="AF218">
        <v>26.054519368723099</v>
      </c>
      <c r="AG218">
        <v>26.999357917208556</v>
      </c>
      <c r="AH218">
        <v>0</v>
      </c>
    </row>
    <row r="219" spans="1:34">
      <c r="A219">
        <v>5</v>
      </c>
      <c r="B219">
        <v>49</v>
      </c>
      <c r="C219">
        <v>2012</v>
      </c>
      <c r="D219">
        <v>99</v>
      </c>
      <c r="E219">
        <v>99</v>
      </c>
      <c r="F219">
        <v>99</v>
      </c>
      <c r="G219">
        <v>1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202</v>
      </c>
      <c r="R219">
        <v>2847</v>
      </c>
      <c r="S219">
        <v>4.8078679311556032</v>
      </c>
      <c r="T219">
        <v>4.9058658236740431</v>
      </c>
      <c r="U219">
        <v>18.357323498419404</v>
      </c>
      <c r="V219">
        <v>2.4236037934668064</v>
      </c>
      <c r="W219">
        <v>2.0372321742184756</v>
      </c>
      <c r="X219">
        <v>62.943449244819121</v>
      </c>
      <c r="Y219">
        <v>17.983842641376889</v>
      </c>
      <c r="Z219">
        <v>5.7967841333877299</v>
      </c>
      <c r="AA219">
        <v>1.7605025065697173</v>
      </c>
      <c r="AB219">
        <v>2.1132970926011065</v>
      </c>
      <c r="AC219">
        <v>44.032489550779069</v>
      </c>
      <c r="AD219">
        <v>49.17228974594363</v>
      </c>
      <c r="AE219">
        <v>52.968486333395838</v>
      </c>
      <c r="AF219">
        <v>25.435540069686407</v>
      </c>
      <c r="AG219">
        <v>24.305538438786325</v>
      </c>
      <c r="AH219">
        <v>0.45662100456621008</v>
      </c>
    </row>
    <row r="220" spans="1:34">
      <c r="A220">
        <v>5</v>
      </c>
      <c r="B220">
        <v>50</v>
      </c>
      <c r="C220">
        <v>2012</v>
      </c>
      <c r="D220">
        <v>99</v>
      </c>
      <c r="E220">
        <v>99</v>
      </c>
      <c r="F220">
        <v>99</v>
      </c>
      <c r="G220">
        <v>2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228</v>
      </c>
      <c r="R220">
        <v>3102</v>
      </c>
      <c r="S220">
        <v>4.5705996131528046</v>
      </c>
      <c r="T220">
        <v>4.4558349451966492</v>
      </c>
      <c r="U220">
        <v>18.653965183752401</v>
      </c>
      <c r="V220">
        <v>3.0947775628626686</v>
      </c>
      <c r="W220">
        <v>0.22566086395873633</v>
      </c>
      <c r="X220">
        <v>66.344294003868484</v>
      </c>
      <c r="Y220">
        <v>16.602192134107028</v>
      </c>
      <c r="Z220">
        <v>5.3589975145669442</v>
      </c>
      <c r="AA220">
        <v>1.73205440760273</v>
      </c>
      <c r="AB220">
        <v>1.7907500515415451</v>
      </c>
      <c r="AC220">
        <v>45.82496711901539</v>
      </c>
      <c r="AD220">
        <v>46.226334732204819</v>
      </c>
      <c r="AE220">
        <v>54.931422008753117</v>
      </c>
      <c r="AF220">
        <v>27.713749664969185</v>
      </c>
      <c r="AG220">
        <v>26.910475602286752</v>
      </c>
      <c r="AH220">
        <v>0.64474532559638931</v>
      </c>
    </row>
    <row r="221" spans="1:34">
      <c r="A221">
        <v>5</v>
      </c>
      <c r="B221">
        <v>51</v>
      </c>
      <c r="C221">
        <v>2012</v>
      </c>
      <c r="D221">
        <v>99</v>
      </c>
      <c r="E221">
        <v>99</v>
      </c>
      <c r="F221">
        <v>99</v>
      </c>
      <c r="G221">
        <v>3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90</v>
      </c>
      <c r="R221">
        <v>2106</v>
      </c>
      <c r="S221">
        <v>4.5645773979107309</v>
      </c>
      <c r="T221">
        <v>4.8038936372269694</v>
      </c>
      <c r="U221">
        <v>18.976685660018997</v>
      </c>
      <c r="V221">
        <v>2.7065527065527073</v>
      </c>
      <c r="W221">
        <v>1.0446343779677112</v>
      </c>
      <c r="X221">
        <v>69.848053181386476</v>
      </c>
      <c r="Y221">
        <v>19.848053181386518</v>
      </c>
      <c r="Z221">
        <v>5.4725502208051404</v>
      </c>
      <c r="AA221">
        <v>1.7001923629901581</v>
      </c>
      <c r="AB221">
        <v>2.086451577731395</v>
      </c>
      <c r="AC221">
        <v>59.362573213657193</v>
      </c>
      <c r="AD221">
        <v>57.080768819367599</v>
      </c>
      <c r="AE221">
        <v>49.435008801691517</v>
      </c>
      <c r="AF221">
        <v>18.815331010452965</v>
      </c>
      <c r="AG221">
        <v>18.586052031774702</v>
      </c>
      <c r="AH221">
        <v>0</v>
      </c>
    </row>
    <row r="222" spans="1:34">
      <c r="A222">
        <v>5</v>
      </c>
      <c r="B222">
        <v>52</v>
      </c>
      <c r="C222">
        <v>2012</v>
      </c>
      <c r="D222">
        <v>99</v>
      </c>
      <c r="E222">
        <v>99</v>
      </c>
      <c r="F222">
        <v>99</v>
      </c>
      <c r="G222">
        <v>4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129</v>
      </c>
      <c r="R222">
        <v>3138</v>
      </c>
      <c r="S222">
        <v>4.8820905035054176</v>
      </c>
      <c r="T222">
        <v>5.7985978330146599</v>
      </c>
      <c r="U222">
        <v>20.692638623327017</v>
      </c>
      <c r="V222">
        <v>3.1548757170172075</v>
      </c>
      <c r="W222">
        <v>3.2186105799872538</v>
      </c>
      <c r="X222">
        <v>81.166347992351803</v>
      </c>
      <c r="Y222">
        <v>29.509241555130664</v>
      </c>
      <c r="Z222">
        <v>5.4317886172015193</v>
      </c>
      <c r="AA222">
        <v>2.0369729011058806</v>
      </c>
      <c r="AB222">
        <v>2.1107568313381222</v>
      </c>
      <c r="AC222">
        <v>68.118673963866286</v>
      </c>
      <c r="AD222">
        <v>59.466051726769358</v>
      </c>
      <c r="AE222">
        <v>63.856210904907584</v>
      </c>
      <c r="AF222">
        <v>28.035379254891449</v>
      </c>
      <c r="AG222">
        <v>30.197933927152217</v>
      </c>
      <c r="AH222">
        <v>0</v>
      </c>
    </row>
    <row r="223" spans="1:34">
      <c r="A223">
        <v>5</v>
      </c>
      <c r="B223">
        <v>53</v>
      </c>
      <c r="C223">
        <v>2011</v>
      </c>
      <c r="D223">
        <v>99</v>
      </c>
      <c r="E223">
        <v>99</v>
      </c>
      <c r="F223">
        <v>99</v>
      </c>
      <c r="G223">
        <v>1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197</v>
      </c>
      <c r="R223">
        <v>2477</v>
      </c>
      <c r="S223">
        <v>4.6701655228098495</v>
      </c>
      <c r="T223">
        <v>4.7658457811869201</v>
      </c>
      <c r="U223">
        <v>18.880218005651976</v>
      </c>
      <c r="V223">
        <v>2.4626564392410182</v>
      </c>
      <c r="W223">
        <v>3.0278562777553497</v>
      </c>
      <c r="X223">
        <v>66.451352442470736</v>
      </c>
      <c r="Y223">
        <v>21.033508276140498</v>
      </c>
      <c r="Z223">
        <v>6.1556106491213844</v>
      </c>
      <c r="AA223">
        <v>1.8884436212158844</v>
      </c>
      <c r="AB223">
        <v>2.3260813055965239</v>
      </c>
      <c r="AC223">
        <v>44.981811479542074</v>
      </c>
      <c r="AD223">
        <v>54.547985532580192</v>
      </c>
      <c r="AE223">
        <v>52.687063163257534</v>
      </c>
      <c r="AF223">
        <v>25.392106611993842</v>
      </c>
      <c r="AG223">
        <v>25.046084800317043</v>
      </c>
      <c r="AH223">
        <v>0.24222850222042797</v>
      </c>
    </row>
    <row r="224" spans="1:34">
      <c r="A224">
        <v>5</v>
      </c>
      <c r="B224">
        <v>54</v>
      </c>
      <c r="C224">
        <v>2011</v>
      </c>
      <c r="D224">
        <v>99</v>
      </c>
      <c r="E224">
        <v>99</v>
      </c>
      <c r="F224">
        <v>99</v>
      </c>
      <c r="G224">
        <v>2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235</v>
      </c>
      <c r="R224">
        <v>2579</v>
      </c>
      <c r="S224">
        <v>4.1597518417991468</v>
      </c>
      <c r="T224">
        <v>4.2710352849941851</v>
      </c>
      <c r="U224">
        <v>18.58262892594032</v>
      </c>
      <c r="V224">
        <v>2.9856533540131842</v>
      </c>
      <c r="W224">
        <v>0.38774718883288095</v>
      </c>
      <c r="X224">
        <v>65.994571539356357</v>
      </c>
      <c r="Y224">
        <v>17.487398216362926</v>
      </c>
      <c r="Z224">
        <v>5.4675645428469855</v>
      </c>
      <c r="AA224">
        <v>1.6937013805539638</v>
      </c>
      <c r="AB224">
        <v>1.8008169202825002</v>
      </c>
      <c r="AC224">
        <v>57.476326557080846</v>
      </c>
      <c r="AD224">
        <v>48.200368363172785</v>
      </c>
      <c r="AE224">
        <v>58.648525965384515</v>
      </c>
      <c r="AF224">
        <v>26.437724243977438</v>
      </c>
      <c r="AG224">
        <v>25.666422094997404</v>
      </c>
      <c r="AH224">
        <v>0.4265219077161691</v>
      </c>
    </row>
    <row r="225" spans="1:34">
      <c r="A225">
        <v>5</v>
      </c>
      <c r="B225">
        <v>55</v>
      </c>
      <c r="C225">
        <v>2011</v>
      </c>
      <c r="D225">
        <v>99</v>
      </c>
      <c r="E225">
        <v>99</v>
      </c>
      <c r="F225">
        <v>99</v>
      </c>
      <c r="G225">
        <v>3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86</v>
      </c>
      <c r="R225">
        <v>1986</v>
      </c>
      <c r="S225">
        <v>4.4738167170191341</v>
      </c>
      <c r="T225">
        <v>4.4541792547834849</v>
      </c>
      <c r="U225">
        <v>18.846576032225563</v>
      </c>
      <c r="V225">
        <v>2.8700906344410879</v>
      </c>
      <c r="W225">
        <v>0.90634441087613282</v>
      </c>
      <c r="X225">
        <v>69.838872104733142</v>
      </c>
      <c r="Y225">
        <v>17.774420946626378</v>
      </c>
      <c r="Z225">
        <v>5.2780169666468444</v>
      </c>
      <c r="AA225">
        <v>1.7843363551304381</v>
      </c>
      <c r="AB225">
        <v>2.1511759720047001</v>
      </c>
      <c r="AC225">
        <v>52.329696692446007</v>
      </c>
      <c r="AD225">
        <v>48.175180676212314</v>
      </c>
      <c r="AE225">
        <v>39.76879876773031</v>
      </c>
      <c r="AF225">
        <v>20.35879036391594</v>
      </c>
      <c r="AG225">
        <v>20.045576019837089</v>
      </c>
      <c r="AH225">
        <v>0.25176233635448142</v>
      </c>
    </row>
    <row r="226" spans="1:34">
      <c r="A226">
        <v>5</v>
      </c>
      <c r="B226">
        <v>56</v>
      </c>
      <c r="C226">
        <v>2011</v>
      </c>
      <c r="D226">
        <v>99</v>
      </c>
      <c r="E226">
        <v>99</v>
      </c>
      <c r="F226">
        <v>99</v>
      </c>
      <c r="G226">
        <v>4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139</v>
      </c>
      <c r="R226">
        <v>2713</v>
      </c>
      <c r="S226">
        <v>4.6188720973092492</v>
      </c>
      <c r="T226">
        <v>5.4025064504238864</v>
      </c>
      <c r="U226">
        <v>20.125617397714645</v>
      </c>
      <c r="V226">
        <v>2.9487652045705866</v>
      </c>
      <c r="W226">
        <v>2.1378547733136748</v>
      </c>
      <c r="X226">
        <v>75.598967932178397</v>
      </c>
      <c r="Y226">
        <v>26.649465536306671</v>
      </c>
      <c r="Z226">
        <v>5.6017087590599264</v>
      </c>
      <c r="AA226">
        <v>1.9075493363359579</v>
      </c>
      <c r="AB226">
        <v>2.1124368841305032</v>
      </c>
      <c r="AC226">
        <v>67.21898369421811</v>
      </c>
      <c r="AD226">
        <v>59.250088915252007</v>
      </c>
      <c r="AE226">
        <v>64.590505778463466</v>
      </c>
      <c r="AF226">
        <v>27.811378780112769</v>
      </c>
      <c r="AG226">
        <v>29.241917084848456</v>
      </c>
      <c r="AH226">
        <v>0</v>
      </c>
    </row>
    <row r="227" spans="1:34">
      <c r="A227">
        <v>5</v>
      </c>
      <c r="B227">
        <v>57</v>
      </c>
      <c r="C227">
        <v>2010</v>
      </c>
      <c r="D227">
        <v>99</v>
      </c>
      <c r="E227">
        <v>99</v>
      </c>
      <c r="F227">
        <v>99</v>
      </c>
      <c r="G227">
        <v>1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215</v>
      </c>
      <c r="R227">
        <v>3021</v>
      </c>
      <c r="S227">
        <v>4.4270109235352546</v>
      </c>
      <c r="T227">
        <v>4.5627275736511077</v>
      </c>
      <c r="U227">
        <v>18.428864614366098</v>
      </c>
      <c r="V227">
        <v>2.2840119165839123</v>
      </c>
      <c r="W227">
        <v>1.5226746110559419</v>
      </c>
      <c r="X227">
        <v>65.541211519364452</v>
      </c>
      <c r="Y227">
        <v>16.948030453492219</v>
      </c>
      <c r="Z227">
        <v>5.4940605589338354</v>
      </c>
      <c r="AA227">
        <v>1.6482420101866624</v>
      </c>
      <c r="AB227">
        <v>2.0878871613843639</v>
      </c>
      <c r="AC227">
        <v>51.469358516481009</v>
      </c>
      <c r="AD227">
        <v>47.718050311152687</v>
      </c>
      <c r="AE227">
        <v>61.09945390449829</v>
      </c>
      <c r="AF227">
        <v>25.685215399566214</v>
      </c>
      <c r="AG227">
        <v>24.742777527171089</v>
      </c>
      <c r="AH227">
        <v>0.19860973187686204</v>
      </c>
    </row>
    <row r="228" spans="1:34">
      <c r="A228">
        <v>5</v>
      </c>
      <c r="B228">
        <v>58</v>
      </c>
      <c r="C228">
        <v>2010</v>
      </c>
      <c r="D228">
        <v>99</v>
      </c>
      <c r="E228">
        <v>99</v>
      </c>
      <c r="F228">
        <v>99</v>
      </c>
      <c r="G228">
        <v>2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259</v>
      </c>
      <c r="R228">
        <v>3610</v>
      </c>
      <c r="S228">
        <v>4.177008310249307</v>
      </c>
      <c r="T228">
        <v>4.0739612188365646</v>
      </c>
      <c r="U228">
        <v>18.43637119113572</v>
      </c>
      <c r="V228">
        <v>2.9362880886426592</v>
      </c>
      <c r="W228">
        <v>0.27700831024930744</v>
      </c>
      <c r="X228">
        <v>67.50692520775624</v>
      </c>
      <c r="Y228">
        <v>14.875346260387811</v>
      </c>
      <c r="Z228">
        <v>4.9754592895527372</v>
      </c>
      <c r="AA228">
        <v>1.5554293873005955</v>
      </c>
      <c r="AB228">
        <v>1.8248251428068705</v>
      </c>
      <c r="AC228">
        <v>66.790958249683911</v>
      </c>
      <c r="AD228">
        <v>51.781079936342707</v>
      </c>
      <c r="AE228">
        <v>67.854265689694714</v>
      </c>
      <c r="AF228">
        <v>30.693024691305546</v>
      </c>
      <c r="AG228">
        <v>29.57888444710111</v>
      </c>
      <c r="AH228">
        <v>1.0526315789473681</v>
      </c>
    </row>
    <row r="229" spans="1:34">
      <c r="A229">
        <v>5</v>
      </c>
      <c r="B229">
        <v>59</v>
      </c>
      <c r="C229">
        <v>2010</v>
      </c>
      <c r="D229">
        <v>99</v>
      </c>
      <c r="E229">
        <v>99</v>
      </c>
      <c r="F229">
        <v>99</v>
      </c>
      <c r="G229">
        <v>3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94</v>
      </c>
      <c r="R229">
        <v>1748.6300000000003</v>
      </c>
      <c r="S229">
        <v>4.2732081686806245</v>
      </c>
      <c r="T229">
        <v>4.4522054408308227</v>
      </c>
      <c r="U229">
        <v>18.713964646609035</v>
      </c>
      <c r="V229">
        <v>2.6878184635972158</v>
      </c>
      <c r="W229">
        <v>1.2581277914710371</v>
      </c>
      <c r="X229">
        <v>64.164517365022903</v>
      </c>
      <c r="Y229">
        <v>19.729731275341265</v>
      </c>
      <c r="Z229">
        <v>5.7891425640157799</v>
      </c>
      <c r="AA229">
        <v>1.9132638563691129</v>
      </c>
      <c r="AB229">
        <v>2.070309174484986</v>
      </c>
      <c r="AC229">
        <v>54.794688610569203</v>
      </c>
      <c r="AD229">
        <v>51.435159114562154</v>
      </c>
      <c r="AE229">
        <v>59.027479208364696</v>
      </c>
      <c r="AF229">
        <v>14.867242040431472</v>
      </c>
      <c r="AG229">
        <v>14.543297060790753</v>
      </c>
      <c r="AH229">
        <v>0</v>
      </c>
    </row>
    <row r="230" spans="1:34">
      <c r="A230">
        <v>5</v>
      </c>
      <c r="B230">
        <v>60</v>
      </c>
      <c r="C230">
        <v>2010</v>
      </c>
      <c r="D230">
        <v>99</v>
      </c>
      <c r="E230">
        <v>99</v>
      </c>
      <c r="F230">
        <v>99</v>
      </c>
      <c r="G230">
        <v>4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153</v>
      </c>
      <c r="R230">
        <v>3382</v>
      </c>
      <c r="S230">
        <v>4.5919574216439969</v>
      </c>
      <c r="T230">
        <v>5.4639266706091076</v>
      </c>
      <c r="U230">
        <v>20.714606741573036</v>
      </c>
      <c r="V230">
        <v>1.596688350088705</v>
      </c>
      <c r="W230">
        <v>4.1986989946777049</v>
      </c>
      <c r="X230">
        <v>80.839739798935526</v>
      </c>
      <c r="Y230">
        <v>29.716144293317569</v>
      </c>
      <c r="Z230">
        <v>5.6961459582713427</v>
      </c>
      <c r="AA230">
        <v>1.7455613424672305</v>
      </c>
      <c r="AB230">
        <v>2.3531437164002118</v>
      </c>
      <c r="AC230">
        <v>67.106993688102193</v>
      </c>
      <c r="AD230">
        <v>62.614916932948304</v>
      </c>
      <c r="AE230">
        <v>72.116284266197979</v>
      </c>
      <c r="AF230">
        <v>28.754517868696759</v>
      </c>
      <c r="AG230">
        <v>31.135040964937065</v>
      </c>
      <c r="AH230">
        <v>0</v>
      </c>
    </row>
    <row r="231" spans="1:34">
      <c r="A231">
        <v>5</v>
      </c>
      <c r="B231">
        <v>61</v>
      </c>
      <c r="C231">
        <v>2009</v>
      </c>
      <c r="D231">
        <v>99</v>
      </c>
      <c r="E231">
        <v>99</v>
      </c>
      <c r="F231">
        <v>99</v>
      </c>
      <c r="G231">
        <v>1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225</v>
      </c>
      <c r="R231">
        <v>3330</v>
      </c>
      <c r="S231">
        <v>4.2894894894894895</v>
      </c>
      <c r="T231">
        <v>4.8867867867867858</v>
      </c>
      <c r="U231">
        <v>18.215885885885903</v>
      </c>
      <c r="V231">
        <v>2.4924924924924925</v>
      </c>
      <c r="W231">
        <v>2.3423423423423433</v>
      </c>
      <c r="X231">
        <v>60.870870870870888</v>
      </c>
      <c r="Y231">
        <v>17.657657657657658</v>
      </c>
      <c r="Z231">
        <v>6.0478941719333399</v>
      </c>
      <c r="AA231">
        <v>1.7442253184727148</v>
      </c>
      <c r="AB231">
        <v>2.1351005221828343</v>
      </c>
      <c r="AC231">
        <v>54.064825457115951</v>
      </c>
      <c r="AD231">
        <v>49.30179664579196</v>
      </c>
      <c r="AE231">
        <v>51.407254737160528</v>
      </c>
      <c r="AF231">
        <v>29.811996418979401</v>
      </c>
      <c r="AG231">
        <v>28.513094591767995</v>
      </c>
      <c r="AH231">
        <v>0</v>
      </c>
    </row>
    <row r="232" spans="1:34">
      <c r="A232">
        <v>5</v>
      </c>
      <c r="B232">
        <v>62</v>
      </c>
      <c r="C232">
        <v>2009</v>
      </c>
      <c r="D232">
        <v>99</v>
      </c>
      <c r="E232">
        <v>99</v>
      </c>
      <c r="F232">
        <v>99</v>
      </c>
      <c r="G232">
        <v>2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244</v>
      </c>
      <c r="R232">
        <v>2777</v>
      </c>
      <c r="S232">
        <v>3.9895570759812742</v>
      </c>
      <c r="T232">
        <v>4.0666186532229034</v>
      </c>
      <c r="U232">
        <v>18.783039250990218</v>
      </c>
      <c r="V232">
        <v>2.9888368743248104</v>
      </c>
      <c r="W232">
        <v>0.18005041411595243</v>
      </c>
      <c r="X232">
        <v>67.55491537630536</v>
      </c>
      <c r="Y232">
        <v>17.716960749009722</v>
      </c>
      <c r="Z232">
        <v>5.4796277412971763</v>
      </c>
      <c r="AA232">
        <v>1.6160761901915226</v>
      </c>
      <c r="AB232">
        <v>1.7906928939342619</v>
      </c>
      <c r="AC232">
        <v>61.799715394996781</v>
      </c>
      <c r="AD232">
        <v>46.802861889667049</v>
      </c>
      <c r="AE232">
        <v>62.042247837597358</v>
      </c>
      <c r="AF232">
        <v>24.861235452103845</v>
      </c>
      <c r="AG232">
        <v>24.518368622805689</v>
      </c>
      <c r="AH232">
        <v>0.64818149081742871</v>
      </c>
    </row>
    <row r="233" spans="1:34">
      <c r="A233">
        <v>5</v>
      </c>
      <c r="B233">
        <v>63</v>
      </c>
      <c r="C233">
        <v>2009</v>
      </c>
      <c r="D233">
        <v>99</v>
      </c>
      <c r="E233">
        <v>99</v>
      </c>
      <c r="F233">
        <v>99</v>
      </c>
      <c r="G233">
        <v>3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89</v>
      </c>
      <c r="R233">
        <v>1533</v>
      </c>
      <c r="S233">
        <v>4.1780821917808222</v>
      </c>
      <c r="T233">
        <v>4.6451402478799748</v>
      </c>
      <c r="U233">
        <v>19.056555772994106</v>
      </c>
      <c r="V233">
        <v>3.1963470319634695</v>
      </c>
      <c r="W233">
        <v>1.0437051532941943</v>
      </c>
      <c r="X233">
        <v>70.254403131115438</v>
      </c>
      <c r="Y233">
        <v>19.308545335942597</v>
      </c>
      <c r="Z233">
        <v>5.2965795689412962</v>
      </c>
      <c r="AA233">
        <v>1.827595878150198</v>
      </c>
      <c r="AB233">
        <v>1.9932953985519215</v>
      </c>
      <c r="AC233">
        <v>63.175925140773039</v>
      </c>
      <c r="AD233">
        <v>51.431147335955984</v>
      </c>
      <c r="AE233">
        <v>62.078956587111101</v>
      </c>
      <c r="AF233">
        <v>13.724261414503127</v>
      </c>
      <c r="AG233">
        <v>13.732082043616527</v>
      </c>
      <c r="AH233">
        <v>6.5231572080887146E-2</v>
      </c>
    </row>
    <row r="234" spans="1:34">
      <c r="A234">
        <v>5</v>
      </c>
      <c r="B234">
        <v>64</v>
      </c>
      <c r="C234">
        <v>2009</v>
      </c>
      <c r="D234">
        <v>99</v>
      </c>
      <c r="E234">
        <v>99</v>
      </c>
      <c r="F234">
        <v>99</v>
      </c>
      <c r="G234">
        <v>4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162</v>
      </c>
      <c r="R234">
        <v>3530</v>
      </c>
      <c r="S234">
        <v>4.2920679886685553</v>
      </c>
      <c r="T234">
        <v>5.3229461756373935</v>
      </c>
      <c r="U234">
        <v>20.030424929178405</v>
      </c>
      <c r="V234">
        <v>2.2946175637393758</v>
      </c>
      <c r="W234">
        <v>4.3909348441926364</v>
      </c>
      <c r="X234">
        <v>75.297450424929181</v>
      </c>
      <c r="Y234">
        <v>27.422096317280459</v>
      </c>
      <c r="Z234">
        <v>5.6599120195219852</v>
      </c>
      <c r="AA234">
        <v>1.9085225515186248</v>
      </c>
      <c r="AB234">
        <v>2.3960449801032544</v>
      </c>
      <c r="AC234">
        <v>66.486397824936716</v>
      </c>
      <c r="AD234">
        <v>62.275584761919383</v>
      </c>
      <c r="AE234">
        <v>68.267861867988955</v>
      </c>
      <c r="AF234">
        <v>31.6025067144136</v>
      </c>
      <c r="AG234">
        <v>33.236454741809801</v>
      </c>
      <c r="AH234">
        <v>0</v>
      </c>
    </row>
    <row r="235" spans="1:34">
      <c r="A235">
        <v>5</v>
      </c>
      <c r="B235">
        <v>65</v>
      </c>
      <c r="C235">
        <v>2008</v>
      </c>
      <c r="D235">
        <v>99</v>
      </c>
      <c r="E235">
        <v>99</v>
      </c>
      <c r="F235">
        <v>99</v>
      </c>
      <c r="G235">
        <v>1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221</v>
      </c>
      <c r="R235">
        <v>2847</v>
      </c>
      <c r="S235">
        <v>3.9265893923428159</v>
      </c>
      <c r="T235">
        <v>4.3231471724622406</v>
      </c>
      <c r="U235">
        <v>17.846294344924463</v>
      </c>
      <c r="V235">
        <v>2.0372321742184756</v>
      </c>
      <c r="W235">
        <v>1.756234632946962</v>
      </c>
      <c r="X235">
        <v>59.571478749560946</v>
      </c>
      <c r="Y235">
        <v>14.36599929750615</v>
      </c>
      <c r="Z235">
        <v>5.4781277393280279</v>
      </c>
      <c r="AA235">
        <v>1.7820926734610438</v>
      </c>
      <c r="AB235">
        <v>2.2639882159246563</v>
      </c>
      <c r="AC235">
        <v>53.809149438545312</v>
      </c>
      <c r="AD235">
        <v>49.060510056313909</v>
      </c>
      <c r="AE235">
        <v>56.487834020606847</v>
      </c>
      <c r="AF235">
        <v>22.763252578556003</v>
      </c>
      <c r="AG235">
        <v>21.895991411984681</v>
      </c>
      <c r="AH235">
        <v>0.59711977520196713</v>
      </c>
    </row>
    <row r="236" spans="1:34">
      <c r="A236">
        <v>5</v>
      </c>
      <c r="B236">
        <v>66</v>
      </c>
      <c r="C236">
        <v>2008</v>
      </c>
      <c r="D236">
        <v>99</v>
      </c>
      <c r="E236">
        <v>99</v>
      </c>
      <c r="F236">
        <v>99</v>
      </c>
      <c r="G236">
        <v>2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265</v>
      </c>
      <c r="R236">
        <v>3440</v>
      </c>
      <c r="S236">
        <v>3.8345930232558127</v>
      </c>
      <c r="T236">
        <v>3.8906976744186039</v>
      </c>
      <c r="U236">
        <v>17.891598837209251</v>
      </c>
      <c r="V236">
        <v>1.9186046511627912</v>
      </c>
      <c r="W236">
        <v>0.20348837209302323</v>
      </c>
      <c r="X236">
        <v>62.441860465116264</v>
      </c>
      <c r="Y236">
        <v>12.994186046511624</v>
      </c>
      <c r="Z236">
        <v>4.9284487159801804</v>
      </c>
      <c r="AA236">
        <v>1.4991163511782299</v>
      </c>
      <c r="AB236">
        <v>1.8496465977332588</v>
      </c>
      <c r="AC236">
        <v>59.712506831259439</v>
      </c>
      <c r="AD236">
        <v>49.288914410508049</v>
      </c>
      <c r="AE236">
        <v>61.254640803551155</v>
      </c>
      <c r="AF236">
        <v>27.504597425441752</v>
      </c>
      <c r="AG236">
        <v>26.523857728890501</v>
      </c>
      <c r="AH236">
        <v>0.377906976744186</v>
      </c>
    </row>
    <row r="237" spans="1:34">
      <c r="A237">
        <v>5</v>
      </c>
      <c r="B237">
        <v>67</v>
      </c>
      <c r="C237">
        <v>2008</v>
      </c>
      <c r="D237">
        <v>99</v>
      </c>
      <c r="E237">
        <v>99</v>
      </c>
      <c r="F237">
        <v>99</v>
      </c>
      <c r="G237">
        <v>3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91</v>
      </c>
      <c r="R237">
        <v>1750</v>
      </c>
      <c r="S237">
        <v>4.0582857142857174</v>
      </c>
      <c r="T237">
        <v>4.7165714285714255</v>
      </c>
      <c r="U237">
        <v>18.600457142857163</v>
      </c>
      <c r="V237">
        <v>1.8857142857142859</v>
      </c>
      <c r="W237">
        <v>0.8</v>
      </c>
      <c r="X237">
        <v>67.14285714285711</v>
      </c>
      <c r="Y237">
        <v>17.542857142857148</v>
      </c>
      <c r="Z237">
        <v>5.5935176580591115</v>
      </c>
      <c r="AA237">
        <v>1.5982230949477878</v>
      </c>
      <c r="AB237">
        <v>1.9769268255222263</v>
      </c>
      <c r="AC237">
        <v>63.448376955792845</v>
      </c>
      <c r="AD237">
        <v>51.841197457985515</v>
      </c>
      <c r="AE237">
        <v>57.384112471935197</v>
      </c>
      <c r="AF237">
        <v>13.992164387942752</v>
      </c>
      <c r="AG237">
        <v>14.027838649775084</v>
      </c>
      <c r="AH237">
        <v>0</v>
      </c>
    </row>
    <row r="238" spans="1:34">
      <c r="A238">
        <v>5</v>
      </c>
      <c r="B238">
        <v>68</v>
      </c>
      <c r="C238">
        <v>2008</v>
      </c>
      <c r="D238">
        <v>99</v>
      </c>
      <c r="E238">
        <v>99</v>
      </c>
      <c r="F238">
        <v>99</v>
      </c>
      <c r="G238">
        <v>4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178</v>
      </c>
      <c r="R238">
        <v>4470</v>
      </c>
      <c r="S238">
        <v>4.2427293064876945</v>
      </c>
      <c r="T238">
        <v>5.2722595078299772</v>
      </c>
      <c r="U238">
        <v>19.493959731543665</v>
      </c>
      <c r="V238">
        <v>1.3422818791946312</v>
      </c>
      <c r="W238">
        <v>4.9217002237136471</v>
      </c>
      <c r="X238">
        <v>73.042505592841181</v>
      </c>
      <c r="Y238">
        <v>22.975391498881439</v>
      </c>
      <c r="Z238">
        <v>5.428408102000672</v>
      </c>
      <c r="AA238">
        <v>1.8554978288708035</v>
      </c>
      <c r="AB238">
        <v>2.5032265612149498</v>
      </c>
      <c r="AC238">
        <v>67.111329519569395</v>
      </c>
      <c r="AD238">
        <v>63.532223594161685</v>
      </c>
      <c r="AE238">
        <v>70.545390634282896</v>
      </c>
      <c r="AF238">
        <v>35.739985608059499</v>
      </c>
      <c r="AG238">
        <v>37.552312209349751</v>
      </c>
      <c r="AH238">
        <v>4.474272930648767E-2</v>
      </c>
    </row>
    <row r="239" spans="1:34">
      <c r="A239">
        <v>5</v>
      </c>
      <c r="B239">
        <v>69</v>
      </c>
      <c r="C239">
        <v>2007</v>
      </c>
      <c r="D239">
        <v>99</v>
      </c>
      <c r="E239">
        <v>99</v>
      </c>
      <c r="F239">
        <v>99</v>
      </c>
      <c r="G239">
        <v>1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222</v>
      </c>
      <c r="R239">
        <v>3006</v>
      </c>
      <c r="S239">
        <v>3.853626081170991</v>
      </c>
      <c r="T239">
        <v>4.2704590818363277</v>
      </c>
      <c r="U239">
        <v>17.587458416500315</v>
      </c>
      <c r="V239">
        <v>2.2621423819028608</v>
      </c>
      <c r="W239">
        <v>1.4970059880239523</v>
      </c>
      <c r="X239">
        <v>57.385229540918161</v>
      </c>
      <c r="Y239">
        <v>14.138389886892879</v>
      </c>
      <c r="Z239">
        <v>5.5376500363347283</v>
      </c>
      <c r="AA239">
        <v>1.7539609651027597</v>
      </c>
      <c r="AB239">
        <v>2.1333705060436423</v>
      </c>
      <c r="AC239">
        <v>54.532047416553688</v>
      </c>
      <c r="AD239">
        <v>41.723935533180189</v>
      </c>
      <c r="AE239">
        <v>49.786660348462895</v>
      </c>
      <c r="AF239">
        <v>25.207547169811324</v>
      </c>
      <c r="AG239">
        <v>24.727273577669255</v>
      </c>
      <c r="AH239">
        <v>0.43246839654025271</v>
      </c>
    </row>
    <row r="240" spans="1:34">
      <c r="A240">
        <v>5</v>
      </c>
      <c r="B240">
        <v>70</v>
      </c>
      <c r="C240">
        <v>2007</v>
      </c>
      <c r="D240">
        <v>99</v>
      </c>
      <c r="E240">
        <v>99</v>
      </c>
      <c r="F240">
        <v>99</v>
      </c>
      <c r="G240">
        <v>2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255</v>
      </c>
      <c r="R240">
        <v>3642</v>
      </c>
      <c r="S240">
        <v>3.6339923119165296</v>
      </c>
      <c r="T240">
        <v>3.8110928061504672</v>
      </c>
      <c r="U240">
        <v>17.482015376166938</v>
      </c>
      <c r="V240">
        <v>1.3454146073585944</v>
      </c>
      <c r="W240">
        <v>0.19220208676551345</v>
      </c>
      <c r="X240">
        <v>58.319604612850085</v>
      </c>
      <c r="Y240">
        <v>11.751784733662822</v>
      </c>
      <c r="Z240">
        <v>4.7520564642029992</v>
      </c>
      <c r="AA240">
        <v>1.5088164615727779</v>
      </c>
      <c r="AB240">
        <v>1.8676728958125273</v>
      </c>
      <c r="AC240">
        <v>59.970068524509266</v>
      </c>
      <c r="AD240">
        <v>48.322687217754279</v>
      </c>
      <c r="AE240">
        <v>59.116700778301613</v>
      </c>
      <c r="AF240">
        <v>30.540880503144649</v>
      </c>
      <c r="AG240">
        <v>29.779377373669323</v>
      </c>
      <c r="AH240">
        <v>1.6749038989566176</v>
      </c>
    </row>
    <row r="241" spans="1:34">
      <c r="A241">
        <v>5</v>
      </c>
      <c r="B241">
        <v>71</v>
      </c>
      <c r="C241">
        <v>2007</v>
      </c>
      <c r="D241">
        <v>99</v>
      </c>
      <c r="E241">
        <v>99</v>
      </c>
      <c r="F241">
        <v>99</v>
      </c>
      <c r="G241">
        <v>3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104</v>
      </c>
      <c r="R241">
        <v>1723</v>
      </c>
      <c r="S241">
        <v>3.6958792803250153</v>
      </c>
      <c r="T241">
        <v>4.4672083575159611</v>
      </c>
      <c r="U241">
        <v>17.834300638421372</v>
      </c>
      <c r="V241">
        <v>1.8572257690075451</v>
      </c>
      <c r="W241">
        <v>3.0760301799187468</v>
      </c>
      <c r="X241">
        <v>60.185722576900737</v>
      </c>
      <c r="Y241">
        <v>14.509576320371449</v>
      </c>
      <c r="Z241">
        <v>5.4123750011243876</v>
      </c>
      <c r="AA241">
        <v>1.6425566370138371</v>
      </c>
      <c r="AB241">
        <v>2.4312839758952376</v>
      </c>
      <c r="AC241">
        <v>56.301367126679615</v>
      </c>
      <c r="AD241">
        <v>52.473831933225512</v>
      </c>
      <c r="AE241">
        <v>40.96619152234733</v>
      </c>
      <c r="AF241">
        <v>14.448637316561843</v>
      </c>
      <c r="AG241">
        <v>14.372275542085291</v>
      </c>
      <c r="AH241">
        <v>0.11607661056297158</v>
      </c>
    </row>
    <row r="242" spans="1:34">
      <c r="A242">
        <v>5</v>
      </c>
      <c r="B242">
        <v>72</v>
      </c>
      <c r="C242">
        <v>2007</v>
      </c>
      <c r="D242">
        <v>99</v>
      </c>
      <c r="E242">
        <v>99</v>
      </c>
      <c r="F242">
        <v>99</v>
      </c>
      <c r="G242">
        <v>4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181</v>
      </c>
      <c r="R242">
        <v>3554</v>
      </c>
      <c r="S242">
        <v>4.1387169386606653</v>
      </c>
      <c r="T242">
        <v>5.1553179516038279</v>
      </c>
      <c r="U242">
        <v>18.722031513787272</v>
      </c>
      <c r="V242">
        <v>0.59088351153629715</v>
      </c>
      <c r="W242">
        <v>5.6837366347777136</v>
      </c>
      <c r="X242">
        <v>67.276308384918394</v>
      </c>
      <c r="Y242">
        <v>18.317388857625222</v>
      </c>
      <c r="Z242">
        <v>5.4087333485483029</v>
      </c>
      <c r="AA242">
        <v>1.8220351800418544</v>
      </c>
      <c r="AB242">
        <v>2.6420405567517875</v>
      </c>
      <c r="AC242">
        <v>72.280449977395648</v>
      </c>
      <c r="AD242">
        <v>63.781961820840017</v>
      </c>
      <c r="AE242">
        <v>73.778402800646916</v>
      </c>
      <c r="AF242">
        <v>29.802935010482184</v>
      </c>
      <c r="AG242">
        <v>31.121073506576117</v>
      </c>
      <c r="AH242">
        <v>0</v>
      </c>
    </row>
    <row r="243" spans="1:34">
      <c r="A243">
        <v>5</v>
      </c>
      <c r="B243">
        <v>73</v>
      </c>
      <c r="C243">
        <v>2006</v>
      </c>
      <c r="D243">
        <v>99</v>
      </c>
      <c r="E243">
        <v>99</v>
      </c>
      <c r="F243">
        <v>99</v>
      </c>
      <c r="G243">
        <v>1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244</v>
      </c>
      <c r="R243">
        <v>3326</v>
      </c>
      <c r="S243">
        <v>3.537282020444978</v>
      </c>
      <c r="T243">
        <v>3.9621166566446178</v>
      </c>
      <c r="U243">
        <v>17.248947684906803</v>
      </c>
      <c r="V243">
        <v>1.2928442573662056</v>
      </c>
      <c r="W243">
        <v>1.5634395670475043</v>
      </c>
      <c r="X243">
        <v>55.802766085387837</v>
      </c>
      <c r="Y243">
        <v>11.455201443174984</v>
      </c>
      <c r="Z243">
        <v>5.1142030224355617</v>
      </c>
      <c r="AA243">
        <v>1.646154525927185</v>
      </c>
      <c r="AB243">
        <v>2.1900959692216335</v>
      </c>
      <c r="AC243">
        <v>55.333123619695904</v>
      </c>
      <c r="AD243">
        <v>48.577509951171407</v>
      </c>
      <c r="AE243">
        <v>55.547398164358441</v>
      </c>
      <c r="AF243">
        <v>25</v>
      </c>
      <c r="AG243">
        <v>24.252103511714751</v>
      </c>
      <c r="AH243">
        <v>3.0066145520144312E-2</v>
      </c>
    </row>
    <row r="244" spans="1:34">
      <c r="A244">
        <v>5</v>
      </c>
      <c r="B244">
        <v>74</v>
      </c>
      <c r="C244">
        <v>2006</v>
      </c>
      <c r="D244">
        <v>99</v>
      </c>
      <c r="E244">
        <v>99</v>
      </c>
      <c r="F244">
        <v>99</v>
      </c>
      <c r="G244">
        <v>2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262</v>
      </c>
      <c r="R244">
        <v>3876</v>
      </c>
      <c r="S244">
        <v>3.2910216718266252</v>
      </c>
      <c r="T244">
        <v>3.5732714138286887</v>
      </c>
      <c r="U244">
        <v>17.194401444788486</v>
      </c>
      <c r="V244">
        <v>1.0835913312693497</v>
      </c>
      <c r="W244">
        <v>0.12899896800825597</v>
      </c>
      <c r="X244">
        <v>55.417956656346739</v>
      </c>
      <c r="Y244">
        <v>9.90712074303406</v>
      </c>
      <c r="Z244">
        <v>4.7792661638422063</v>
      </c>
      <c r="AA244">
        <v>1.3859950725452099</v>
      </c>
      <c r="AB244">
        <v>1.8417942662841011</v>
      </c>
      <c r="AC244">
        <v>61.39884080150852</v>
      </c>
      <c r="AD244">
        <v>50.001290529860547</v>
      </c>
      <c r="AE244">
        <v>61.776262853715906</v>
      </c>
      <c r="AF244">
        <v>29.134095009019848</v>
      </c>
      <c r="AG244">
        <v>28.173149112602225</v>
      </c>
      <c r="AH244">
        <v>0.79979360165118707</v>
      </c>
    </row>
    <row r="245" spans="1:34">
      <c r="A245">
        <v>5</v>
      </c>
      <c r="B245">
        <v>75</v>
      </c>
      <c r="C245">
        <v>2006</v>
      </c>
      <c r="D245">
        <v>99</v>
      </c>
      <c r="E245">
        <v>99</v>
      </c>
      <c r="F245">
        <v>99</v>
      </c>
      <c r="G245">
        <v>3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102</v>
      </c>
      <c r="R245">
        <v>1629</v>
      </c>
      <c r="S245">
        <v>3.7569060773480656</v>
      </c>
      <c r="T245">
        <v>4.8489871086556162</v>
      </c>
      <c r="U245">
        <v>18.381767955801099</v>
      </c>
      <c r="V245">
        <v>1.4732965009208101</v>
      </c>
      <c r="W245">
        <v>3.0693677102516874</v>
      </c>
      <c r="X245">
        <v>65.991405770411319</v>
      </c>
      <c r="Y245">
        <v>17.311233885819526</v>
      </c>
      <c r="Z245">
        <v>5.3897265179960243</v>
      </c>
      <c r="AA245">
        <v>1.4573399261327795</v>
      </c>
      <c r="AB245">
        <v>2.4365302076667312</v>
      </c>
      <c r="AC245">
        <v>60.559050269495181</v>
      </c>
      <c r="AD245">
        <v>48.953424749420435</v>
      </c>
      <c r="AE245">
        <v>57.00217117998065</v>
      </c>
      <c r="AF245">
        <v>12.24443776307877</v>
      </c>
      <c r="AG245">
        <v>12.658228383204367</v>
      </c>
      <c r="AH245">
        <v>1.0435850214855744</v>
      </c>
    </row>
    <row r="246" spans="1:34">
      <c r="A246">
        <v>5</v>
      </c>
      <c r="B246">
        <v>76</v>
      </c>
      <c r="C246">
        <v>2006</v>
      </c>
      <c r="D246">
        <v>99</v>
      </c>
      <c r="E246">
        <v>99</v>
      </c>
      <c r="F246">
        <v>99</v>
      </c>
      <c r="G246">
        <v>4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193</v>
      </c>
      <c r="R246">
        <v>4473</v>
      </c>
      <c r="S246">
        <v>3.7151799687010945</v>
      </c>
      <c r="T246">
        <v>5.0069304717192047</v>
      </c>
      <c r="U246">
        <v>18.465772412251219</v>
      </c>
      <c r="V246">
        <v>0.78247261345852892</v>
      </c>
      <c r="W246">
        <v>4.8513302034428794</v>
      </c>
      <c r="X246">
        <v>65.392354124748493</v>
      </c>
      <c r="Y246">
        <v>16.208361278783812</v>
      </c>
      <c r="Z246">
        <v>5.1357866426820689</v>
      </c>
      <c r="AA246">
        <v>1.8057425896429276</v>
      </c>
      <c r="AB246">
        <v>2.5903216809443887</v>
      </c>
      <c r="AC246">
        <v>67.791482772130749</v>
      </c>
      <c r="AD246">
        <v>60.270660057332847</v>
      </c>
      <c r="AE246">
        <v>74.388880381697987</v>
      </c>
      <c r="AF246">
        <v>33.621467227901391</v>
      </c>
      <c r="AG246">
        <v>34.91651899247865</v>
      </c>
      <c r="AH246">
        <v>0</v>
      </c>
    </row>
    <row r="247" spans="1:34">
      <c r="A247">
        <v>5</v>
      </c>
      <c r="B247">
        <v>77</v>
      </c>
      <c r="C247">
        <v>2005</v>
      </c>
      <c r="D247">
        <v>99</v>
      </c>
      <c r="E247">
        <v>99</v>
      </c>
      <c r="F247">
        <v>99</v>
      </c>
      <c r="G247">
        <v>1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231</v>
      </c>
      <c r="R247">
        <v>2710</v>
      </c>
      <c r="S247">
        <v>3.6752767527675263</v>
      </c>
      <c r="T247">
        <v>3.8933579335793369</v>
      </c>
      <c r="U247">
        <v>17.62682656826566</v>
      </c>
      <c r="V247">
        <v>1.5129151291512921</v>
      </c>
      <c r="W247">
        <v>0.92250922509225086</v>
      </c>
      <c r="X247">
        <v>58.708487084870811</v>
      </c>
      <c r="Y247">
        <v>14.095940959409598</v>
      </c>
      <c r="Z247">
        <v>5.4685906125129993</v>
      </c>
      <c r="AA247">
        <v>1.5915185190473395</v>
      </c>
      <c r="AB247">
        <v>2.218854167477665</v>
      </c>
      <c r="AC247">
        <v>56.923778009740865</v>
      </c>
      <c r="AD247">
        <v>47.454246635583523</v>
      </c>
      <c r="AE247">
        <v>53.230728115931342</v>
      </c>
      <c r="AF247">
        <v>22.77310924369748</v>
      </c>
      <c r="AG247">
        <v>22.273621895794644</v>
      </c>
      <c r="AH247">
        <v>0.14760147601476012</v>
      </c>
    </row>
    <row r="248" spans="1:34">
      <c r="A248">
        <v>5</v>
      </c>
      <c r="B248">
        <v>78</v>
      </c>
      <c r="C248">
        <v>2005</v>
      </c>
      <c r="D248">
        <v>99</v>
      </c>
      <c r="E248">
        <v>99</v>
      </c>
      <c r="F248">
        <v>99</v>
      </c>
      <c r="G248">
        <v>2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250</v>
      </c>
      <c r="R248">
        <v>3073</v>
      </c>
      <c r="S248">
        <v>3.1383013342011079</v>
      </c>
      <c r="T248">
        <v>3.5720794012365773</v>
      </c>
      <c r="U248">
        <v>17.686104783599099</v>
      </c>
      <c r="V248">
        <v>0.7484542792059875</v>
      </c>
      <c r="W248">
        <v>6.5082980800520635E-2</v>
      </c>
      <c r="X248">
        <v>60.104132769280845</v>
      </c>
      <c r="Y248">
        <v>10.803774812886431</v>
      </c>
      <c r="Z248">
        <v>4.6994719214469916</v>
      </c>
      <c r="AA248">
        <v>1.3458571900364595</v>
      </c>
      <c r="AB248">
        <v>1.77650395190235</v>
      </c>
      <c r="AC248">
        <v>61.163840138050283</v>
      </c>
      <c r="AD248">
        <v>45.385978828867309</v>
      </c>
      <c r="AE248">
        <v>60.306055613858355</v>
      </c>
      <c r="AF248">
        <v>25.823529411764703</v>
      </c>
      <c r="AG248">
        <v>25.342075163512984</v>
      </c>
      <c r="AH248">
        <v>1.2365766352098924</v>
      </c>
    </row>
    <row r="249" spans="1:34">
      <c r="A249">
        <v>5</v>
      </c>
      <c r="B249">
        <v>79</v>
      </c>
      <c r="C249">
        <v>2005</v>
      </c>
      <c r="D249">
        <v>99</v>
      </c>
      <c r="E249">
        <v>99</v>
      </c>
      <c r="F249">
        <v>99</v>
      </c>
      <c r="G249">
        <v>3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111</v>
      </c>
      <c r="R249">
        <v>2174</v>
      </c>
      <c r="S249">
        <v>3.309567617295309</v>
      </c>
      <c r="T249">
        <v>4.4392824287028514</v>
      </c>
      <c r="U249">
        <v>17.025804967801299</v>
      </c>
      <c r="V249">
        <v>1.0579576816927325</v>
      </c>
      <c r="W249">
        <v>1.7939282428702854</v>
      </c>
      <c r="X249">
        <v>53.81784728610856</v>
      </c>
      <c r="Y249">
        <v>10.809567617295306</v>
      </c>
      <c r="Z249">
        <v>5.1157144814399915</v>
      </c>
      <c r="AA249">
        <v>1.4729484967054221</v>
      </c>
      <c r="AB249">
        <v>2.2397148426011255</v>
      </c>
      <c r="AC249">
        <v>56.147110565651957</v>
      </c>
      <c r="AD249">
        <v>44.752490737120809</v>
      </c>
      <c r="AE249">
        <v>54.829434105400203</v>
      </c>
      <c r="AF249">
        <v>18.268907563025206</v>
      </c>
      <c r="AG249">
        <v>17.258959699827173</v>
      </c>
      <c r="AH249">
        <v>0.87396504139834419</v>
      </c>
    </row>
    <row r="250" spans="1:34">
      <c r="A250">
        <v>5</v>
      </c>
      <c r="B250">
        <v>80</v>
      </c>
      <c r="C250">
        <v>2005</v>
      </c>
      <c r="D250">
        <v>99</v>
      </c>
      <c r="E250">
        <v>99</v>
      </c>
      <c r="F250">
        <v>99</v>
      </c>
      <c r="G250">
        <v>4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205</v>
      </c>
      <c r="R250">
        <v>3943</v>
      </c>
      <c r="S250">
        <v>4.2739031194521946</v>
      </c>
      <c r="T250">
        <v>5.4017245751965515</v>
      </c>
      <c r="U250">
        <v>19.104970834390045</v>
      </c>
      <c r="V250">
        <v>1.521683996956632</v>
      </c>
      <c r="W250">
        <v>4.8186659903626676</v>
      </c>
      <c r="X250">
        <v>71.74740045650519</v>
      </c>
      <c r="Y250">
        <v>19.579000760841996</v>
      </c>
      <c r="Z250">
        <v>5.2145104362675712</v>
      </c>
      <c r="AA250">
        <v>1.8331481986690128</v>
      </c>
      <c r="AB250">
        <v>2.5305472444815265</v>
      </c>
      <c r="AC250">
        <v>75.688668659359507</v>
      </c>
      <c r="AD250">
        <v>61.182696807890643</v>
      </c>
      <c r="AE250">
        <v>71.352560175963688</v>
      </c>
      <c r="AF250">
        <v>33.134453781512597</v>
      </c>
      <c r="AG250">
        <v>35.125343240865178</v>
      </c>
      <c r="AH250">
        <v>0</v>
      </c>
    </row>
    <row r="251" spans="1:34">
      <c r="A251">
        <v>5</v>
      </c>
      <c r="B251">
        <v>81</v>
      </c>
      <c r="C251">
        <v>2004</v>
      </c>
      <c r="D251">
        <v>99</v>
      </c>
      <c r="E251">
        <v>99</v>
      </c>
      <c r="F251">
        <v>99</v>
      </c>
      <c r="G251">
        <v>1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235</v>
      </c>
      <c r="R251">
        <v>2531</v>
      </c>
      <c r="S251">
        <v>3.6882655077044655</v>
      </c>
      <c r="T251">
        <v>3.7522718293164754</v>
      </c>
      <c r="U251">
        <v>17.409956538917381</v>
      </c>
      <c r="V251">
        <v>1.5013828526274202</v>
      </c>
      <c r="W251">
        <v>0.71118135124456727</v>
      </c>
      <c r="X251">
        <v>57.013038324772801</v>
      </c>
      <c r="Y251">
        <v>12.445673646779923</v>
      </c>
      <c r="Z251">
        <v>5.3041521160482334</v>
      </c>
      <c r="AA251">
        <v>1.5356994406004261</v>
      </c>
      <c r="AB251">
        <v>2.2194565842628391</v>
      </c>
      <c r="AC251">
        <v>55.611628832637294</v>
      </c>
      <c r="AD251">
        <v>46.670509731380733</v>
      </c>
      <c r="AE251">
        <v>43.603459216291824</v>
      </c>
      <c r="AF251">
        <v>24.721625317444818</v>
      </c>
      <c r="AG251">
        <v>24.137632589742477</v>
      </c>
      <c r="AH251">
        <v>0.1185302252074279</v>
      </c>
    </row>
    <row r="252" spans="1:34">
      <c r="A252">
        <v>5</v>
      </c>
      <c r="B252">
        <v>82</v>
      </c>
      <c r="C252">
        <v>2004</v>
      </c>
      <c r="D252">
        <v>99</v>
      </c>
      <c r="E252">
        <v>99</v>
      </c>
      <c r="F252">
        <v>99</v>
      </c>
      <c r="G252">
        <v>2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273</v>
      </c>
      <c r="R252">
        <v>2847</v>
      </c>
      <c r="S252">
        <v>3.1977520196698279</v>
      </c>
      <c r="T252">
        <v>3.5922023182297158</v>
      </c>
      <c r="U252">
        <v>17.352265542676495</v>
      </c>
      <c r="V252">
        <v>0.42149631190727094</v>
      </c>
      <c r="W252">
        <v>0.14049877063575697</v>
      </c>
      <c r="X252">
        <v>57.744994731296089</v>
      </c>
      <c r="Y252">
        <v>10.537407797681775</v>
      </c>
      <c r="Z252">
        <v>4.7822255676028629</v>
      </c>
      <c r="AA252">
        <v>1.319075366266756</v>
      </c>
      <c r="AB252">
        <v>1.7749720500690749</v>
      </c>
      <c r="AC252">
        <v>54.219403976600759</v>
      </c>
      <c r="AD252">
        <v>46.377431331377437</v>
      </c>
      <c r="AE252">
        <v>61.652389020155219</v>
      </c>
      <c r="AF252">
        <v>27.808165657354941</v>
      </c>
      <c r="AG252">
        <v>27.061289820745003</v>
      </c>
      <c r="AH252">
        <v>3.3719704952581675</v>
      </c>
    </row>
    <row r="253" spans="1:34">
      <c r="A253">
        <v>5</v>
      </c>
      <c r="B253">
        <v>83</v>
      </c>
      <c r="C253">
        <v>2004</v>
      </c>
      <c r="D253">
        <v>99</v>
      </c>
      <c r="E253">
        <v>99</v>
      </c>
      <c r="F253">
        <v>99</v>
      </c>
      <c r="G253">
        <v>3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111</v>
      </c>
      <c r="R253">
        <v>1474</v>
      </c>
      <c r="S253">
        <v>3.7455902306648574</v>
      </c>
      <c r="T253">
        <v>4.4260515603799204</v>
      </c>
      <c r="U253">
        <v>17.356105834464078</v>
      </c>
      <c r="V253">
        <v>1.1533242876526459</v>
      </c>
      <c r="W253">
        <v>1.3568521031207597</v>
      </c>
      <c r="X253">
        <v>57.259158751696049</v>
      </c>
      <c r="Y253">
        <v>12.754409769335144</v>
      </c>
      <c r="Z253">
        <v>5.2691216706500734</v>
      </c>
      <c r="AA253">
        <v>1.5881165586525978</v>
      </c>
      <c r="AB253">
        <v>2.1795957108468076</v>
      </c>
      <c r="AC253">
        <v>45.35639320096076</v>
      </c>
      <c r="AD253">
        <v>44.094177274834152</v>
      </c>
      <c r="AE253">
        <v>47.955367867203186</v>
      </c>
      <c r="AF253">
        <v>14.397343231099825</v>
      </c>
      <c r="AG253">
        <v>14.013758000302404</v>
      </c>
      <c r="AH253">
        <v>0.74626865671641807</v>
      </c>
    </row>
    <row r="254" spans="1:34">
      <c r="A254">
        <v>5</v>
      </c>
      <c r="B254">
        <v>84</v>
      </c>
      <c r="C254">
        <v>2004</v>
      </c>
      <c r="D254">
        <v>99</v>
      </c>
      <c r="E254">
        <v>99</v>
      </c>
      <c r="F254">
        <v>99</v>
      </c>
      <c r="G254">
        <v>4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218</v>
      </c>
      <c r="R254">
        <v>3386</v>
      </c>
      <c r="S254">
        <v>4.2244536326048436</v>
      </c>
      <c r="T254">
        <v>5.1444181925575903</v>
      </c>
      <c r="U254">
        <v>18.755522740696996</v>
      </c>
      <c r="V254">
        <v>1.949202598936798</v>
      </c>
      <c r="W254">
        <v>3.6916715888954528</v>
      </c>
      <c r="X254">
        <v>67.867690490254006</v>
      </c>
      <c r="Y254">
        <v>17.80862374483166</v>
      </c>
      <c r="Z254">
        <v>5.282109965120255</v>
      </c>
      <c r="AA254">
        <v>1.8782662230086211</v>
      </c>
      <c r="AB254">
        <v>2.4385162172823471</v>
      </c>
      <c r="AC254">
        <v>75.876347075904491</v>
      </c>
      <c r="AD254">
        <v>60.28134378035125</v>
      </c>
      <c r="AE254">
        <v>71.059375726941013</v>
      </c>
      <c r="AF254">
        <v>33.072865794100402</v>
      </c>
      <c r="AG254">
        <v>34.787319589210085</v>
      </c>
      <c r="AH254">
        <v>0</v>
      </c>
    </row>
    <row r="255" spans="1:34">
      <c r="A255">
        <v>5</v>
      </c>
      <c r="B255">
        <v>85</v>
      </c>
      <c r="C255">
        <v>2003</v>
      </c>
      <c r="D255">
        <v>99</v>
      </c>
      <c r="E255">
        <v>99</v>
      </c>
      <c r="F255">
        <v>99</v>
      </c>
      <c r="G255">
        <v>1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263</v>
      </c>
      <c r="R255">
        <v>2833</v>
      </c>
      <c r="S255">
        <v>3.5432403812213198</v>
      </c>
      <c r="T255">
        <v>3.9774091069537594</v>
      </c>
      <c r="U255">
        <v>16.734133427462037</v>
      </c>
      <c r="V255">
        <v>0.56477232615601836</v>
      </c>
      <c r="W255">
        <v>1.1648429226967878</v>
      </c>
      <c r="X255">
        <v>51.288386869043407</v>
      </c>
      <c r="Y255">
        <v>10.589481115425341</v>
      </c>
      <c r="Z255">
        <v>5.4486956472271721</v>
      </c>
      <c r="AA255">
        <v>1.453473395406462</v>
      </c>
      <c r="AB255">
        <v>2.1482763991305753</v>
      </c>
      <c r="AC255">
        <v>44.51841113188199</v>
      </c>
      <c r="AD255">
        <v>48.179256837964914</v>
      </c>
      <c r="AE255">
        <v>53.061282679880193</v>
      </c>
      <c r="AF255">
        <v>24.390873869995701</v>
      </c>
      <c r="AG255">
        <v>23.259697918992025</v>
      </c>
      <c r="AH255">
        <v>0.31768443346276037</v>
      </c>
    </row>
    <row r="256" spans="1:34">
      <c r="A256">
        <v>5</v>
      </c>
      <c r="B256">
        <v>86</v>
      </c>
      <c r="C256">
        <v>2003</v>
      </c>
      <c r="D256">
        <v>99</v>
      </c>
      <c r="E256">
        <v>99</v>
      </c>
      <c r="F256">
        <v>99</v>
      </c>
      <c r="G256">
        <v>2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290</v>
      </c>
      <c r="R256">
        <v>2691</v>
      </c>
      <c r="S256">
        <v>3.0743218134522472</v>
      </c>
      <c r="T256">
        <v>3.4942400594574514</v>
      </c>
      <c r="U256">
        <v>17.095280564845741</v>
      </c>
      <c r="V256">
        <v>0.70605722779635804</v>
      </c>
      <c r="W256">
        <v>3.7160906726124127E-2</v>
      </c>
      <c r="X256">
        <v>57.26495726495726</v>
      </c>
      <c r="Y256">
        <v>8.8442958008175445</v>
      </c>
      <c r="Z256">
        <v>4.8063352401203137</v>
      </c>
      <c r="AA256">
        <v>1.365707257298671</v>
      </c>
      <c r="AB256">
        <v>1.7373699589267655</v>
      </c>
      <c r="AC256">
        <v>57.114070488289407</v>
      </c>
      <c r="AD256">
        <v>48.746543261679761</v>
      </c>
      <c r="AE256">
        <v>57.684086300599795</v>
      </c>
      <c r="AF256">
        <v>23.168316831683168</v>
      </c>
      <c r="AG256">
        <v>22.570656880229752</v>
      </c>
      <c r="AH256">
        <v>2.0066889632107019</v>
      </c>
    </row>
    <row r="257" spans="1:34">
      <c r="A257">
        <v>5</v>
      </c>
      <c r="B257">
        <v>87</v>
      </c>
      <c r="C257">
        <v>2003</v>
      </c>
      <c r="D257">
        <v>99</v>
      </c>
      <c r="E257">
        <v>99</v>
      </c>
      <c r="F257">
        <v>99</v>
      </c>
      <c r="G257">
        <v>3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128</v>
      </c>
      <c r="R257">
        <v>1750</v>
      </c>
      <c r="S257">
        <v>3.4982857142857151</v>
      </c>
      <c r="T257">
        <v>4.8457142857142879</v>
      </c>
      <c r="U257">
        <v>17.193428571428587</v>
      </c>
      <c r="V257">
        <v>0.68571428571428594</v>
      </c>
      <c r="W257">
        <v>2.6285714285714281</v>
      </c>
      <c r="X257">
        <v>58</v>
      </c>
      <c r="Y257">
        <v>11.428571428571431</v>
      </c>
      <c r="Z257">
        <v>5.5887419963745213</v>
      </c>
      <c r="AA257">
        <v>1.3534600858841876</v>
      </c>
      <c r="AB257">
        <v>2.2186988280963047</v>
      </c>
      <c r="AC257">
        <v>50.743987712251837</v>
      </c>
      <c r="AD257">
        <v>48.212092302568145</v>
      </c>
      <c r="AE257">
        <v>56.91197401517524</v>
      </c>
      <c r="AF257">
        <v>15.066724063710719</v>
      </c>
      <c r="AG257">
        <v>14.762326470234701</v>
      </c>
      <c r="AH257">
        <v>1.714285714285714</v>
      </c>
    </row>
    <row r="258" spans="1:34">
      <c r="A258">
        <v>5</v>
      </c>
      <c r="B258">
        <v>88</v>
      </c>
      <c r="C258">
        <v>2003</v>
      </c>
      <c r="D258">
        <v>99</v>
      </c>
      <c r="E258">
        <v>99</v>
      </c>
      <c r="F258">
        <v>99</v>
      </c>
      <c r="G258">
        <v>4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232</v>
      </c>
      <c r="R258">
        <v>4341</v>
      </c>
      <c r="S258">
        <v>4.1879751209398748</v>
      </c>
      <c r="T258">
        <v>5.354526606772632</v>
      </c>
      <c r="U258">
        <v>18.502603086846388</v>
      </c>
      <c r="V258">
        <v>1.2900253397834602</v>
      </c>
      <c r="W258">
        <v>2.8334485141672432</v>
      </c>
      <c r="X258">
        <v>66.321124164938965</v>
      </c>
      <c r="Y258">
        <v>17.69177608845888</v>
      </c>
      <c r="Z258">
        <v>5.3003205534559683</v>
      </c>
      <c r="AA258">
        <v>1.8926872391731735</v>
      </c>
      <c r="AB258">
        <v>2.2849014931697313</v>
      </c>
      <c r="AC258">
        <v>75.530407579582885</v>
      </c>
      <c r="AD258">
        <v>64.359567451886221</v>
      </c>
      <c r="AE258">
        <v>70.652701925914855</v>
      </c>
      <c r="AF258">
        <v>37.374085234610426</v>
      </c>
      <c r="AG258">
        <v>39.407318730543516</v>
      </c>
      <c r="AH258">
        <v>0</v>
      </c>
    </row>
    <row r="259" spans="1:34">
      <c r="A259">
        <v>5</v>
      </c>
      <c r="B259">
        <v>89</v>
      </c>
      <c r="C259">
        <v>2002</v>
      </c>
      <c r="D259">
        <v>99</v>
      </c>
      <c r="E259">
        <v>99</v>
      </c>
      <c r="F259">
        <v>99</v>
      </c>
      <c r="G259">
        <v>1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275</v>
      </c>
      <c r="R259">
        <v>2433</v>
      </c>
      <c r="S259">
        <v>3.247020139745171</v>
      </c>
      <c r="T259">
        <v>3.8084669132757902</v>
      </c>
      <c r="U259">
        <v>16.553267570900122</v>
      </c>
      <c r="V259">
        <v>0.82203041512535979</v>
      </c>
      <c r="W259">
        <v>0.98643649815043133</v>
      </c>
      <c r="X259">
        <v>50.71927661323469</v>
      </c>
      <c r="Y259">
        <v>12.412659268392931</v>
      </c>
      <c r="Z259">
        <v>5.8709276455393553</v>
      </c>
      <c r="AA259">
        <v>1.4102176749265911</v>
      </c>
      <c r="AB259">
        <v>2.0637940852069097</v>
      </c>
      <c r="AC259">
        <v>52.339885266150382</v>
      </c>
      <c r="AD259">
        <v>53.368953537940321</v>
      </c>
      <c r="AE259">
        <v>55.403348395284127</v>
      </c>
      <c r="AF259">
        <v>20.92183334766532</v>
      </c>
      <c r="AG259">
        <v>20.310235377060181</v>
      </c>
      <c r="AH259">
        <v>0.12330456226880392</v>
      </c>
    </row>
    <row r="260" spans="1:34">
      <c r="A260">
        <v>5</v>
      </c>
      <c r="B260">
        <v>90</v>
      </c>
      <c r="C260">
        <v>2002</v>
      </c>
      <c r="D260">
        <v>99</v>
      </c>
      <c r="E260">
        <v>99</v>
      </c>
      <c r="F260">
        <v>99</v>
      </c>
      <c r="G260">
        <v>2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306</v>
      </c>
      <c r="R260">
        <v>3257</v>
      </c>
      <c r="S260">
        <v>2.9220141234264654</v>
      </c>
      <c r="T260">
        <v>3.6202026404666872</v>
      </c>
      <c r="U260">
        <v>17.059379797359579</v>
      </c>
      <c r="V260">
        <v>0.30703101013202344</v>
      </c>
      <c r="W260">
        <v>0.30703101013202344</v>
      </c>
      <c r="X260">
        <v>55.29628492477741</v>
      </c>
      <c r="Y260">
        <v>9.7328830211851383</v>
      </c>
      <c r="Z260">
        <v>4.8305685348015777</v>
      </c>
      <c r="AA260">
        <v>1.2290855922624959</v>
      </c>
      <c r="AB260">
        <v>1.7979955634354736</v>
      </c>
      <c r="AC260">
        <v>55.682155505696478</v>
      </c>
      <c r="AD260">
        <v>46.547937907081241</v>
      </c>
      <c r="AE260">
        <v>59.930026372611607</v>
      </c>
      <c r="AF260">
        <v>28.007567288674878</v>
      </c>
      <c r="AG260">
        <v>28.020127628286456</v>
      </c>
      <c r="AH260">
        <v>2.0878108688977588</v>
      </c>
    </row>
    <row r="261" spans="1:34">
      <c r="A261">
        <v>5</v>
      </c>
      <c r="B261">
        <v>91</v>
      </c>
      <c r="C261">
        <v>2002</v>
      </c>
      <c r="D261">
        <v>99</v>
      </c>
      <c r="E261">
        <v>99</v>
      </c>
      <c r="F261">
        <v>99</v>
      </c>
      <c r="G261">
        <v>3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146</v>
      </c>
      <c r="R261">
        <v>1727</v>
      </c>
      <c r="S261">
        <v>3.2814128546612622</v>
      </c>
      <c r="T261">
        <v>4.6398378691372333</v>
      </c>
      <c r="U261">
        <v>16.873711638679765</v>
      </c>
      <c r="V261">
        <v>0.57903879559930516</v>
      </c>
      <c r="W261">
        <v>1.6792125072379855</v>
      </c>
      <c r="X261">
        <v>54.082223508975112</v>
      </c>
      <c r="Y261">
        <v>11.059640995946731</v>
      </c>
      <c r="Z261">
        <v>5.3376337286037057</v>
      </c>
      <c r="AA261">
        <v>1.2432174651616863</v>
      </c>
      <c r="AB261">
        <v>2.1387833959850031</v>
      </c>
      <c r="AC261">
        <v>45.882483944240384</v>
      </c>
      <c r="AD261">
        <v>39.441285199869128</v>
      </c>
      <c r="AE261">
        <v>56.424493807553134</v>
      </c>
      <c r="AF261">
        <v>14.850804024421702</v>
      </c>
      <c r="AG261">
        <v>14.695760751931696</v>
      </c>
      <c r="AH261">
        <v>1.215981470758541</v>
      </c>
    </row>
    <row r="262" spans="1:34">
      <c r="A262">
        <v>5</v>
      </c>
      <c r="B262">
        <v>92</v>
      </c>
      <c r="C262">
        <v>2002</v>
      </c>
      <c r="D262">
        <v>99</v>
      </c>
      <c r="E262">
        <v>99</v>
      </c>
      <c r="F262">
        <v>99</v>
      </c>
      <c r="G262">
        <v>4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248</v>
      </c>
      <c r="R262">
        <v>4212</v>
      </c>
      <c r="S262">
        <v>3.3926875593542261</v>
      </c>
      <c r="T262">
        <v>4.5481956315289649</v>
      </c>
      <c r="U262">
        <v>17.406742640075965</v>
      </c>
      <c r="V262">
        <v>0.73599240265906907</v>
      </c>
      <c r="W262">
        <v>1.2108262108262109</v>
      </c>
      <c r="X262">
        <v>58.547008547008552</v>
      </c>
      <c r="Y262">
        <v>11.82336182336182</v>
      </c>
      <c r="Z262">
        <v>4.9043362334806391</v>
      </c>
      <c r="AA262">
        <v>1.5976073320065629</v>
      </c>
      <c r="AB262">
        <v>2.200492924080145</v>
      </c>
      <c r="AC262">
        <v>70.846114290448895</v>
      </c>
      <c r="AD262">
        <v>57.240605058017827</v>
      </c>
      <c r="AE262">
        <v>66.421478708085388</v>
      </c>
      <c r="AF262">
        <v>36.219795339238111</v>
      </c>
      <c r="AG262">
        <v>36.973876242721673</v>
      </c>
      <c r="AH262">
        <v>0.37986704653371345</v>
      </c>
    </row>
    <row r="263" spans="1:34">
      <c r="A263">
        <v>5</v>
      </c>
      <c r="B263">
        <v>93</v>
      </c>
      <c r="C263">
        <v>2001</v>
      </c>
      <c r="D263">
        <v>99</v>
      </c>
      <c r="E263">
        <v>99</v>
      </c>
      <c r="F263">
        <v>99</v>
      </c>
      <c r="G263">
        <v>1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258</v>
      </c>
      <c r="R263">
        <v>2240</v>
      </c>
      <c r="S263">
        <v>3.268303571428572</v>
      </c>
      <c r="T263">
        <v>3.966071428571428</v>
      </c>
      <c r="U263">
        <v>16.234999999999982</v>
      </c>
      <c r="V263">
        <v>0.26785714285714279</v>
      </c>
      <c r="W263">
        <v>1.026785714285714</v>
      </c>
      <c r="X263">
        <v>49.464285714285722</v>
      </c>
      <c r="Y263">
        <v>9.9553571428571388</v>
      </c>
      <c r="Z263">
        <v>5.5449267353140526</v>
      </c>
      <c r="AA263">
        <v>1.4204736310174204</v>
      </c>
      <c r="AB263">
        <v>2.1902198834261153</v>
      </c>
      <c r="AC263">
        <v>43.294136924754064</v>
      </c>
      <c r="AD263">
        <v>47.823101368655685</v>
      </c>
      <c r="AE263">
        <v>55.250464030647123</v>
      </c>
      <c r="AF263">
        <v>19.668100799016596</v>
      </c>
      <c r="AG263">
        <v>18.786393523244328</v>
      </c>
      <c r="AH263">
        <v>0.35714285714285721</v>
      </c>
    </row>
    <row r="264" spans="1:34">
      <c r="A264">
        <v>5</v>
      </c>
      <c r="B264">
        <v>94</v>
      </c>
      <c r="C264">
        <v>2001</v>
      </c>
      <c r="D264">
        <v>99</v>
      </c>
      <c r="E264">
        <v>99</v>
      </c>
      <c r="F264">
        <v>99</v>
      </c>
      <c r="G264">
        <v>2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314</v>
      </c>
      <c r="R264">
        <v>3118</v>
      </c>
      <c r="S264">
        <v>3.2812700449005772</v>
      </c>
      <c r="T264">
        <v>3.8024374599101991</v>
      </c>
      <c r="U264">
        <v>17.14134060295055</v>
      </c>
      <c r="V264">
        <v>0.7376523412443875</v>
      </c>
      <c r="W264">
        <v>0.12828736369467608</v>
      </c>
      <c r="X264">
        <v>57.119948685054545</v>
      </c>
      <c r="Y264">
        <v>10.230917254650414</v>
      </c>
      <c r="Z264">
        <v>5.0241316699160228</v>
      </c>
      <c r="AA264">
        <v>1.375158299899548</v>
      </c>
      <c r="AB264">
        <v>1.788020635214111</v>
      </c>
      <c r="AC264">
        <v>52.074302437320064</v>
      </c>
      <c r="AD264">
        <v>45.354755389449778</v>
      </c>
      <c r="AE264">
        <v>59.678056311771762</v>
      </c>
      <c r="AF264">
        <v>27.377293880059703</v>
      </c>
      <c r="AG264">
        <v>27.609846966397008</v>
      </c>
      <c r="AH264">
        <v>2.1808851828094937</v>
      </c>
    </row>
    <row r="265" spans="1:34">
      <c r="A265">
        <v>5</v>
      </c>
      <c r="B265">
        <v>95</v>
      </c>
      <c r="C265">
        <v>2001</v>
      </c>
      <c r="D265">
        <v>99</v>
      </c>
      <c r="E265">
        <v>99</v>
      </c>
      <c r="F265">
        <v>99</v>
      </c>
      <c r="G265">
        <v>3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154</v>
      </c>
      <c r="R265">
        <v>1867</v>
      </c>
      <c r="S265">
        <v>3.174076057846813</v>
      </c>
      <c r="T265">
        <v>4.4284949116229244</v>
      </c>
      <c r="U265">
        <v>17.242367434386747</v>
      </c>
      <c r="V265">
        <v>0.74986609534011806</v>
      </c>
      <c r="W265">
        <v>0.91055168719871493</v>
      </c>
      <c r="X265">
        <v>57.953936797000551</v>
      </c>
      <c r="Y265">
        <v>10.337439742903053</v>
      </c>
      <c r="Z265">
        <v>4.9863197282912282</v>
      </c>
      <c r="AA265">
        <v>1.19954135164721</v>
      </c>
      <c r="AB265">
        <v>2.1396359073737314</v>
      </c>
      <c r="AC265">
        <v>55.738205991266007</v>
      </c>
      <c r="AD265">
        <v>43.18324062443007</v>
      </c>
      <c r="AE265">
        <v>57.112870189934519</v>
      </c>
      <c r="AF265">
        <v>16.393010799894629</v>
      </c>
      <c r="AG265">
        <v>16.629696288428907</v>
      </c>
      <c r="AH265">
        <v>0.74986609534011806</v>
      </c>
    </row>
    <row r="266" spans="1:34">
      <c r="A266">
        <v>5</v>
      </c>
      <c r="B266">
        <v>96</v>
      </c>
      <c r="C266">
        <v>2001</v>
      </c>
      <c r="D266">
        <v>99</v>
      </c>
      <c r="E266">
        <v>99</v>
      </c>
      <c r="F266">
        <v>99</v>
      </c>
      <c r="G266">
        <v>4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271</v>
      </c>
      <c r="R266">
        <v>4164</v>
      </c>
      <c r="S266">
        <v>3.6181556195965423</v>
      </c>
      <c r="T266">
        <v>4.6071085494716604</v>
      </c>
      <c r="U266">
        <v>17.188712776176754</v>
      </c>
      <c r="V266">
        <v>1.3448607108549473</v>
      </c>
      <c r="W266">
        <v>1.2968299711815563</v>
      </c>
      <c r="X266">
        <v>57.132564841498549</v>
      </c>
      <c r="Y266">
        <v>11.959654178674356</v>
      </c>
      <c r="Z266">
        <v>5.2159395449267638</v>
      </c>
      <c r="AA266">
        <v>1.7124499919185745</v>
      </c>
      <c r="AB266">
        <v>2.2376370557810152</v>
      </c>
      <c r="AC266">
        <v>72.643927489681104</v>
      </c>
      <c r="AD266">
        <v>57.611420428608845</v>
      </c>
      <c r="AE266">
        <v>66.034359631580173</v>
      </c>
      <c r="AF266">
        <v>36.561594521029058</v>
      </c>
      <c r="AG266">
        <v>36.974063221929747</v>
      </c>
      <c r="AH266">
        <v>0.14409221902017288</v>
      </c>
    </row>
    <row r="267" spans="1:34">
      <c r="A267">
        <v>5</v>
      </c>
      <c r="B267">
        <v>97</v>
      </c>
      <c r="C267">
        <v>2000</v>
      </c>
      <c r="D267">
        <v>99</v>
      </c>
      <c r="E267">
        <v>99</v>
      </c>
      <c r="F267">
        <v>99</v>
      </c>
      <c r="G267">
        <v>1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285</v>
      </c>
      <c r="R267">
        <v>2524</v>
      </c>
      <c r="S267">
        <v>3.2876386687797146</v>
      </c>
      <c r="T267">
        <v>4.3328050713153745</v>
      </c>
      <c r="U267">
        <v>16.77500000000002</v>
      </c>
      <c r="V267">
        <v>0.4358161648177496</v>
      </c>
      <c r="W267">
        <v>2.1394611727416795</v>
      </c>
      <c r="X267">
        <v>51.545166402535642</v>
      </c>
      <c r="Y267">
        <v>11.925515055467512</v>
      </c>
      <c r="Z267">
        <v>5.3868321468601508</v>
      </c>
      <c r="AA267">
        <v>1.4377156458474512</v>
      </c>
      <c r="AB267">
        <v>2.22794203897661</v>
      </c>
      <c r="AC267">
        <v>53.237193869994918</v>
      </c>
      <c r="AD267">
        <v>55.093914746076337</v>
      </c>
      <c r="AE267">
        <v>59.276878818554778</v>
      </c>
      <c r="AF267">
        <v>20.754872132225969</v>
      </c>
      <c r="AG267">
        <v>20.603424909841973</v>
      </c>
      <c r="AH267">
        <v>0.27733755942947702</v>
      </c>
    </row>
    <row r="268" spans="1:34">
      <c r="A268">
        <v>5</v>
      </c>
      <c r="B268">
        <v>98</v>
      </c>
      <c r="C268">
        <v>2000</v>
      </c>
      <c r="D268">
        <v>99</v>
      </c>
      <c r="E268">
        <v>99</v>
      </c>
      <c r="F268">
        <v>99</v>
      </c>
      <c r="G268">
        <v>2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374</v>
      </c>
      <c r="R268">
        <v>3288</v>
      </c>
      <c r="S268">
        <v>3.2563868613138678</v>
      </c>
      <c r="T268">
        <v>3.9139294403892944</v>
      </c>
      <c r="U268">
        <v>17.116788321167924</v>
      </c>
      <c r="V268">
        <v>0.57785888077858882</v>
      </c>
      <c r="W268">
        <v>0.12165450121654502</v>
      </c>
      <c r="X268">
        <v>56.87347931873478</v>
      </c>
      <c r="Y268">
        <v>10.188564476885643</v>
      </c>
      <c r="Z268">
        <v>4.7635609113523438</v>
      </c>
      <c r="AA268">
        <v>1.3496041002706229</v>
      </c>
      <c r="AB268">
        <v>1.7752901506821173</v>
      </c>
      <c r="AC268">
        <v>53.995122744742496</v>
      </c>
      <c r="AD268">
        <v>45.273375051830463</v>
      </c>
      <c r="AE268">
        <v>59.312620387437327</v>
      </c>
      <c r="AF268">
        <v>27.03725022613272</v>
      </c>
      <c r="AG268">
        <v>27.386821333107576</v>
      </c>
      <c r="AH268">
        <v>1.2469586374695862</v>
      </c>
    </row>
    <row r="269" spans="1:34">
      <c r="A269">
        <v>5</v>
      </c>
      <c r="B269">
        <v>99</v>
      </c>
      <c r="C269">
        <v>2000</v>
      </c>
      <c r="D269">
        <v>99</v>
      </c>
      <c r="E269">
        <v>99</v>
      </c>
      <c r="F269">
        <v>99</v>
      </c>
      <c r="G269">
        <v>3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181</v>
      </c>
      <c r="R269">
        <v>1884</v>
      </c>
      <c r="S269">
        <v>3.1645435244161355</v>
      </c>
      <c r="T269">
        <v>4.6438428874734612</v>
      </c>
      <c r="U269">
        <v>17.115021231422507</v>
      </c>
      <c r="V269">
        <v>0.26539278131634819</v>
      </c>
      <c r="W269">
        <v>1.5923566878980897</v>
      </c>
      <c r="X269">
        <v>55.626326963906557</v>
      </c>
      <c r="Y269">
        <v>11.305732484076437</v>
      </c>
      <c r="Z269">
        <v>5.0777774918215508</v>
      </c>
      <c r="AA269">
        <v>1.2583039480190457</v>
      </c>
      <c r="AB269">
        <v>2.3018061054019201</v>
      </c>
      <c r="AC269">
        <v>57.849903272693041</v>
      </c>
      <c r="AD269">
        <v>44.519273789225203</v>
      </c>
      <c r="AE269">
        <v>58.741930706409917</v>
      </c>
      <c r="AF269">
        <v>15.492147027382618</v>
      </c>
      <c r="AG269">
        <v>15.690828675189254</v>
      </c>
      <c r="AH269">
        <v>1.0615711252653928</v>
      </c>
    </row>
    <row r="270" spans="1:34">
      <c r="A270">
        <v>5</v>
      </c>
      <c r="B270">
        <v>100</v>
      </c>
      <c r="C270">
        <v>2000</v>
      </c>
      <c r="D270">
        <v>99</v>
      </c>
      <c r="E270">
        <v>99</v>
      </c>
      <c r="F270">
        <v>99</v>
      </c>
      <c r="G270">
        <v>4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300</v>
      </c>
      <c r="R270">
        <v>4465</v>
      </c>
      <c r="S270">
        <v>3.5171332586786126</v>
      </c>
      <c r="T270">
        <v>4.4510638297872331</v>
      </c>
      <c r="U270">
        <v>16.715677491601372</v>
      </c>
      <c r="V270">
        <v>0.64949608062709951</v>
      </c>
      <c r="W270">
        <v>1.6573348264277716</v>
      </c>
      <c r="X270">
        <v>52.945128779395297</v>
      </c>
      <c r="Y270">
        <v>9.9664053751399759</v>
      </c>
      <c r="Z270">
        <v>5.1718192063050799</v>
      </c>
      <c r="AA270">
        <v>1.7255694683439637</v>
      </c>
      <c r="AB270">
        <v>2.2957947557034477</v>
      </c>
      <c r="AC270">
        <v>71.227181635715354</v>
      </c>
      <c r="AD270">
        <v>57.405053640649847</v>
      </c>
      <c r="AE270">
        <v>68.341611440389144</v>
      </c>
      <c r="AF270">
        <v>36.715730614258696</v>
      </c>
      <c r="AG270">
        <v>36.318925081861202</v>
      </c>
      <c r="AH270">
        <v>8.9585666293393054E-2</v>
      </c>
    </row>
    <row r="271" spans="1:34">
      <c r="A271">
        <v>5</v>
      </c>
      <c r="B271">
        <v>101</v>
      </c>
      <c r="C271">
        <v>1999</v>
      </c>
      <c r="D271">
        <v>99</v>
      </c>
      <c r="E271">
        <v>99</v>
      </c>
      <c r="F271">
        <v>99</v>
      </c>
      <c r="G271">
        <v>1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337</v>
      </c>
      <c r="R271">
        <v>2920</v>
      </c>
      <c r="S271">
        <v>3.128767123287671</v>
      </c>
      <c r="T271">
        <v>4.397945205479453</v>
      </c>
      <c r="U271">
        <v>16.59523972602738</v>
      </c>
      <c r="V271">
        <v>0.23972602739726023</v>
      </c>
      <c r="W271">
        <v>1.095890410958904</v>
      </c>
      <c r="X271">
        <v>50.787671232876711</v>
      </c>
      <c r="Y271">
        <v>11.36986301369863</v>
      </c>
      <c r="Z271">
        <v>5.6325243079385299</v>
      </c>
      <c r="AA271">
        <v>1.3074580013218371</v>
      </c>
      <c r="AB271">
        <v>2.0283595226591231</v>
      </c>
      <c r="AC271">
        <v>50.508414086277753</v>
      </c>
      <c r="AD271">
        <v>50.985139955228952</v>
      </c>
      <c r="AE271">
        <v>58.257677067300946</v>
      </c>
      <c r="AF271">
        <v>21.634437282359038</v>
      </c>
      <c r="AG271">
        <v>21.324259386386423</v>
      </c>
      <c r="AH271">
        <v>0.13698630136986301</v>
      </c>
    </row>
    <row r="272" spans="1:34">
      <c r="A272">
        <v>5</v>
      </c>
      <c r="B272">
        <v>102</v>
      </c>
      <c r="C272">
        <v>1999</v>
      </c>
      <c r="D272">
        <v>99</v>
      </c>
      <c r="E272">
        <v>99</v>
      </c>
      <c r="F272">
        <v>99</v>
      </c>
      <c r="G272">
        <v>2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364</v>
      </c>
      <c r="R272">
        <v>3743</v>
      </c>
      <c r="S272">
        <v>3.1880844242586157</v>
      </c>
      <c r="T272">
        <v>3.6743254074271969</v>
      </c>
      <c r="U272">
        <v>16.69695431472082</v>
      </c>
      <c r="V272">
        <v>0.85492920117552751</v>
      </c>
      <c r="W272">
        <v>5.3433075073470469E-2</v>
      </c>
      <c r="X272">
        <v>53.486508148543933</v>
      </c>
      <c r="Y272">
        <v>9.3240716003206021</v>
      </c>
      <c r="Z272">
        <v>4.8513705514429128</v>
      </c>
      <c r="AA272">
        <v>1.3989794919301071</v>
      </c>
      <c r="AB272">
        <v>1.7438110609250603</v>
      </c>
      <c r="AC272">
        <v>52.857993053965195</v>
      </c>
      <c r="AD272">
        <v>45.076737496671441</v>
      </c>
      <c r="AE272">
        <v>56.424591639095802</v>
      </c>
      <c r="AF272">
        <v>27.732088612284208</v>
      </c>
      <c r="AG272">
        <v>27.502024255865955</v>
      </c>
      <c r="AH272">
        <v>1.3091103393000263</v>
      </c>
    </row>
    <row r="273" spans="1:34">
      <c r="A273">
        <v>5</v>
      </c>
      <c r="B273">
        <v>103</v>
      </c>
      <c r="C273">
        <v>1999</v>
      </c>
      <c r="D273">
        <v>99</v>
      </c>
      <c r="E273">
        <v>99</v>
      </c>
      <c r="F273">
        <v>99</v>
      </c>
      <c r="G273">
        <v>3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174</v>
      </c>
      <c r="R273">
        <v>1870</v>
      </c>
      <c r="S273">
        <v>3.5101604278074858</v>
      </c>
      <c r="T273">
        <v>4.1037433155080221</v>
      </c>
      <c r="U273">
        <v>17.236042780748679</v>
      </c>
      <c r="V273">
        <v>1.0695187165775402</v>
      </c>
      <c r="W273">
        <v>1.0160427807486632</v>
      </c>
      <c r="X273">
        <v>55.454545454545446</v>
      </c>
      <c r="Y273">
        <v>12.513368983957218</v>
      </c>
      <c r="Z273">
        <v>5.4445542982130641</v>
      </c>
      <c r="AA273">
        <v>1.4362210798848825</v>
      </c>
      <c r="AB273">
        <v>1.9792876421775365</v>
      </c>
      <c r="AC273">
        <v>55.694631942940063</v>
      </c>
      <c r="AD273">
        <v>44.566878390406913</v>
      </c>
      <c r="AE273">
        <v>39.053644962274227</v>
      </c>
      <c r="AF273">
        <v>13.854930725346373</v>
      </c>
      <c r="AG273">
        <v>14.183608808153362</v>
      </c>
      <c r="AH273">
        <v>0</v>
      </c>
    </row>
    <row r="274" spans="1:34">
      <c r="A274">
        <v>5</v>
      </c>
      <c r="B274">
        <v>104</v>
      </c>
      <c r="C274">
        <v>1999</v>
      </c>
      <c r="D274">
        <v>99</v>
      </c>
      <c r="E274">
        <v>99</v>
      </c>
      <c r="F274">
        <v>99</v>
      </c>
      <c r="G274">
        <v>4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350</v>
      </c>
      <c r="R274">
        <v>4964</v>
      </c>
      <c r="S274">
        <v>3.6653908138597906</v>
      </c>
      <c r="T274">
        <v>4.689161966156326</v>
      </c>
      <c r="U274">
        <v>16.933481063658341</v>
      </c>
      <c r="V274">
        <v>0.6244963738920225</v>
      </c>
      <c r="W274">
        <v>2.6994359387590654</v>
      </c>
      <c r="X274">
        <v>54.75423045930701</v>
      </c>
      <c r="Y274">
        <v>10.17324738114424</v>
      </c>
      <c r="Z274">
        <v>4.9510516111477516</v>
      </c>
      <c r="AA274">
        <v>1.7779207077579013</v>
      </c>
      <c r="AB274">
        <v>2.3849589499496724</v>
      </c>
      <c r="AC274">
        <v>72.295672379477594</v>
      </c>
      <c r="AD274">
        <v>61.956917350051697</v>
      </c>
      <c r="AE274">
        <v>73.380804773126428</v>
      </c>
      <c r="AF274">
        <v>36.778543380010376</v>
      </c>
      <c r="AG274">
        <v>36.990107549594256</v>
      </c>
      <c r="AH274">
        <v>0</v>
      </c>
    </row>
    <row r="275" spans="1:34">
      <c r="A275">
        <v>5</v>
      </c>
      <c r="B275">
        <v>105</v>
      </c>
      <c r="C275">
        <v>1998</v>
      </c>
      <c r="D275">
        <v>99</v>
      </c>
      <c r="E275">
        <v>99</v>
      </c>
      <c r="F275">
        <v>99</v>
      </c>
      <c r="G275">
        <v>1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354</v>
      </c>
      <c r="R275">
        <v>2998.25</v>
      </c>
      <c r="S275">
        <v>6.4050696239473037</v>
      </c>
      <c r="T275">
        <v>4.3138497456849825</v>
      </c>
      <c r="U275">
        <v>16.875844242474763</v>
      </c>
      <c r="V275">
        <v>0.33352789126990745</v>
      </c>
      <c r="W275">
        <v>1.7676978237305092</v>
      </c>
      <c r="X275">
        <v>52.864170766280317</v>
      </c>
      <c r="Y275">
        <v>11.840240140081717</v>
      </c>
      <c r="Z275">
        <v>5.6181817925051023</v>
      </c>
      <c r="AA275">
        <v>20.795374696127599</v>
      </c>
      <c r="AB275">
        <v>2.2219591444323497</v>
      </c>
      <c r="AC275">
        <v>-9.4261646190938944</v>
      </c>
      <c r="AD275">
        <v>53.466091447572175</v>
      </c>
      <c r="AE275">
        <v>-15.788507473168124</v>
      </c>
      <c r="AF275">
        <v>20.815037228595727</v>
      </c>
      <c r="AG275">
        <v>20.702437747027496</v>
      </c>
      <c r="AH275">
        <v>6.670557825398149E-2</v>
      </c>
    </row>
    <row r="276" spans="1:34">
      <c r="A276">
        <v>5</v>
      </c>
      <c r="B276">
        <v>106</v>
      </c>
      <c r="C276">
        <v>1998</v>
      </c>
      <c r="D276">
        <v>99</v>
      </c>
      <c r="E276">
        <v>99</v>
      </c>
      <c r="F276">
        <v>99</v>
      </c>
      <c r="G276">
        <v>2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388</v>
      </c>
      <c r="R276">
        <v>3663</v>
      </c>
      <c r="S276">
        <v>4.6764946764946762</v>
      </c>
      <c r="T276">
        <v>3.5995085995085998</v>
      </c>
      <c r="U276">
        <v>16.870188370188373</v>
      </c>
      <c r="V276">
        <v>0.70980070980070975</v>
      </c>
      <c r="W276">
        <v>0.13650013650013651</v>
      </c>
      <c r="X276">
        <v>53.043953043953039</v>
      </c>
      <c r="Y276">
        <v>9.9372099372099356</v>
      </c>
      <c r="Z276">
        <v>5.0597490539232419</v>
      </c>
      <c r="AA276">
        <v>11.955322761852219</v>
      </c>
      <c r="AB276">
        <v>1.8349504531645997</v>
      </c>
      <c r="AC276">
        <v>-2.6328964095831036</v>
      </c>
      <c r="AD276">
        <v>44.196511948840794</v>
      </c>
      <c r="AE276">
        <v>-16.805776752668965</v>
      </c>
      <c r="AF276">
        <v>25.429994619643512</v>
      </c>
      <c r="AG276">
        <v>25.283953749089655</v>
      </c>
      <c r="AH276">
        <v>0.21840021840021837</v>
      </c>
    </row>
    <row r="277" spans="1:34">
      <c r="A277">
        <v>5</v>
      </c>
      <c r="B277">
        <v>107</v>
      </c>
      <c r="C277">
        <v>1998</v>
      </c>
      <c r="D277">
        <v>99</v>
      </c>
      <c r="E277">
        <v>99</v>
      </c>
      <c r="F277">
        <v>99</v>
      </c>
      <c r="G277">
        <v>3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194</v>
      </c>
      <c r="R277">
        <v>1938</v>
      </c>
      <c r="S277">
        <v>5.413312693498451</v>
      </c>
      <c r="T277">
        <v>3.7239422084623328</v>
      </c>
      <c r="U277">
        <v>17.279876160990693</v>
      </c>
      <c r="V277">
        <v>2.2187822497420022</v>
      </c>
      <c r="W277">
        <v>0.67079463364293102</v>
      </c>
      <c r="X277">
        <v>55.57275541795665</v>
      </c>
      <c r="Y277">
        <v>12.487100103199175</v>
      </c>
      <c r="Z277">
        <v>5.4182166633764339</v>
      </c>
      <c r="AA277">
        <v>11.998622567412722</v>
      </c>
      <c r="AB277">
        <v>1.9375317942765431</v>
      </c>
      <c r="AC277">
        <v>-2.6891326584065594</v>
      </c>
      <c r="AD277">
        <v>47.870262729187054</v>
      </c>
      <c r="AE277">
        <v>-7.6305601689588194</v>
      </c>
      <c r="AF277">
        <v>13.454362427755701</v>
      </c>
      <c r="AG277">
        <v>13.701954943822985</v>
      </c>
      <c r="AH277">
        <v>0</v>
      </c>
    </row>
    <row r="278" spans="1:34">
      <c r="A278">
        <v>5</v>
      </c>
      <c r="B278">
        <v>108</v>
      </c>
      <c r="C278">
        <v>1998</v>
      </c>
      <c r="D278">
        <v>99</v>
      </c>
      <c r="E278">
        <v>99</v>
      </c>
      <c r="F278">
        <v>99</v>
      </c>
      <c r="G278">
        <v>4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363</v>
      </c>
      <c r="R278">
        <v>5805</v>
      </c>
      <c r="S278">
        <v>4.297329888027563</v>
      </c>
      <c r="T278">
        <v>4.7443583118001724</v>
      </c>
      <c r="U278">
        <v>16.972282515073179</v>
      </c>
      <c r="V278">
        <v>0.86132644272179137</v>
      </c>
      <c r="W278">
        <v>3.1007751937984498</v>
      </c>
      <c r="X278">
        <v>54.952627045650303</v>
      </c>
      <c r="Y278">
        <v>11.197243755383289</v>
      </c>
      <c r="Z278">
        <v>5.0973819132765934</v>
      </c>
      <c r="AA278">
        <v>7.0428589329108888</v>
      </c>
      <c r="AB278">
        <v>2.416018454800839</v>
      </c>
      <c r="AC278">
        <v>15.646108383434425</v>
      </c>
      <c r="AD278">
        <v>60.520260302283994</v>
      </c>
      <c r="AE278">
        <v>14.28103660019236</v>
      </c>
      <c r="AF278">
        <v>40.300605724005074</v>
      </c>
      <c r="AG278">
        <v>40.311653560059874</v>
      </c>
      <c r="AH278">
        <v>0</v>
      </c>
    </row>
    <row r="279" spans="1:34">
      <c r="A279">
        <v>5</v>
      </c>
      <c r="B279">
        <v>109</v>
      </c>
      <c r="C279">
        <v>1997</v>
      </c>
      <c r="D279">
        <v>99</v>
      </c>
      <c r="E279">
        <v>99</v>
      </c>
      <c r="F279">
        <v>99</v>
      </c>
      <c r="G279">
        <v>1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395</v>
      </c>
      <c r="R279">
        <v>3359.75</v>
      </c>
      <c r="S279">
        <v>6.0531289530471</v>
      </c>
      <c r="T279">
        <v>4.1259022248679207</v>
      </c>
      <c r="U279">
        <v>16.826400773867093</v>
      </c>
      <c r="V279">
        <v>0.44646179031177902</v>
      </c>
      <c r="W279">
        <v>1.7263189225388795</v>
      </c>
      <c r="X279">
        <v>52.236029466478158</v>
      </c>
      <c r="Y279">
        <v>12.709278964208645</v>
      </c>
      <c r="Z279">
        <v>5.7557340811158708</v>
      </c>
      <c r="AA279">
        <v>20.414409764812017</v>
      </c>
      <c r="AB279">
        <v>2.2103628220293525</v>
      </c>
      <c r="AC279">
        <v>-4.2176453023575009</v>
      </c>
      <c r="AD279">
        <v>54.393229016254679</v>
      </c>
      <c r="AE279">
        <v>-17.169514974121139</v>
      </c>
      <c r="AF279">
        <v>20.947704777492003</v>
      </c>
      <c r="AG279">
        <v>20.898124944781188</v>
      </c>
      <c r="AH279">
        <v>0.29764119354118607</v>
      </c>
    </row>
    <row r="280" spans="1:34">
      <c r="A280">
        <v>5</v>
      </c>
      <c r="B280">
        <v>110</v>
      </c>
      <c r="C280">
        <v>1997</v>
      </c>
      <c r="D280">
        <v>99</v>
      </c>
      <c r="E280">
        <v>99</v>
      </c>
      <c r="F280">
        <v>99</v>
      </c>
      <c r="G280">
        <v>2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452</v>
      </c>
      <c r="R280">
        <v>4375</v>
      </c>
      <c r="S280">
        <v>4.4546285714285698</v>
      </c>
      <c r="T280">
        <v>3.5295999999999998</v>
      </c>
      <c r="U280">
        <v>16.818674285714277</v>
      </c>
      <c r="V280">
        <v>0.59428571428571442</v>
      </c>
      <c r="W280">
        <v>0.20571428571428563</v>
      </c>
      <c r="X280">
        <v>53.66857142857144</v>
      </c>
      <c r="Y280">
        <v>10.24</v>
      </c>
      <c r="Z280">
        <v>5.163665017592705</v>
      </c>
      <c r="AA280">
        <v>10.810066671092711</v>
      </c>
      <c r="AB280">
        <v>1.7128700592864603</v>
      </c>
      <c r="AC280">
        <v>2.0778611095097435</v>
      </c>
      <c r="AD280">
        <v>43.199929870127626</v>
      </c>
      <c r="AE280">
        <v>-15.712384330228934</v>
      </c>
      <c r="AF280">
        <v>27.277686852154929</v>
      </c>
      <c r="AG280">
        <v>27.200629023117795</v>
      </c>
      <c r="AH280">
        <v>0</v>
      </c>
    </row>
    <row r="281" spans="1:34">
      <c r="A281">
        <v>5</v>
      </c>
      <c r="B281">
        <v>111</v>
      </c>
      <c r="C281">
        <v>1997</v>
      </c>
      <c r="D281">
        <v>99</v>
      </c>
      <c r="E281">
        <v>99</v>
      </c>
      <c r="F281">
        <v>99</v>
      </c>
      <c r="G281">
        <v>3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236</v>
      </c>
      <c r="R281">
        <v>2266</v>
      </c>
      <c r="S281">
        <v>6.0472197705207407</v>
      </c>
      <c r="T281">
        <v>3.4580759046778473</v>
      </c>
      <c r="U281">
        <v>16.4996028243601</v>
      </c>
      <c r="V281">
        <v>0.44130626654898514</v>
      </c>
      <c r="W281">
        <v>0.61782877316857909</v>
      </c>
      <c r="X281">
        <v>51.147396293027349</v>
      </c>
      <c r="Y281">
        <v>9.8411297440423642</v>
      </c>
      <c r="Z281">
        <v>5.3084875020871314</v>
      </c>
      <c r="AA281">
        <v>15.327852045091628</v>
      </c>
      <c r="AB281">
        <v>2.0936289279133038</v>
      </c>
      <c r="AC281">
        <v>-8.4843380862701814</v>
      </c>
      <c r="AD281">
        <v>45.822985582281262</v>
      </c>
      <c r="AE281">
        <v>-11.105961257772602</v>
      </c>
      <c r="AF281">
        <v>14.12828306445328</v>
      </c>
      <c r="AG281">
        <v>13.821097337778683</v>
      </c>
      <c r="AH281">
        <v>0.13239187996469551</v>
      </c>
    </row>
    <row r="282" spans="1:34">
      <c r="A282">
        <v>5</v>
      </c>
      <c r="B282">
        <v>112</v>
      </c>
      <c r="C282">
        <v>1997</v>
      </c>
      <c r="D282">
        <v>99</v>
      </c>
      <c r="E282">
        <v>99</v>
      </c>
      <c r="F282">
        <v>99</v>
      </c>
      <c r="G282">
        <v>4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379</v>
      </c>
      <c r="R282">
        <v>6038</v>
      </c>
      <c r="S282">
        <v>4.5558131831732362</v>
      </c>
      <c r="T282">
        <v>4.0785028155018228</v>
      </c>
      <c r="U282">
        <v>17.060682345147384</v>
      </c>
      <c r="V282">
        <v>1.0268300761841669</v>
      </c>
      <c r="W282">
        <v>1.2255713812520701</v>
      </c>
      <c r="X282">
        <v>55.316329910566409</v>
      </c>
      <c r="Y282">
        <v>10.814839350778405</v>
      </c>
      <c r="Z282">
        <v>5.0234782654578991</v>
      </c>
      <c r="AA282">
        <v>10.506994554767328</v>
      </c>
      <c r="AB282">
        <v>2.1788524708373642</v>
      </c>
      <c r="AC282">
        <v>5.2279501620473923</v>
      </c>
      <c r="AD282">
        <v>57.036359082406598</v>
      </c>
      <c r="AE282">
        <v>6.7623571257826676</v>
      </c>
      <c r="AF282">
        <v>37.646325305899758</v>
      </c>
      <c r="AG282">
        <v>38.08014869432234</v>
      </c>
      <c r="AH282">
        <v>0</v>
      </c>
    </row>
    <row r="283" spans="1:34" s="432" customFormat="1">
      <c r="A283" s="432">
        <v>5</v>
      </c>
      <c r="B283" s="432">
        <v>113</v>
      </c>
      <c r="C283" s="432">
        <v>1996</v>
      </c>
      <c r="D283" s="432">
        <v>99</v>
      </c>
      <c r="E283" s="432">
        <v>99</v>
      </c>
      <c r="F283" s="432">
        <v>99</v>
      </c>
      <c r="G283" s="432">
        <v>1</v>
      </c>
      <c r="H283" s="432">
        <v>99</v>
      </c>
      <c r="I283" s="432">
        <v>99</v>
      </c>
      <c r="J283" s="432">
        <v>999</v>
      </c>
      <c r="K283" s="432">
        <v>99</v>
      </c>
      <c r="L283" s="432">
        <v>99</v>
      </c>
      <c r="M283" s="432">
        <v>99</v>
      </c>
      <c r="N283" s="432">
        <v>99</v>
      </c>
      <c r="O283" s="432">
        <v>99</v>
      </c>
      <c r="P283" s="432">
        <v>9999</v>
      </c>
      <c r="Q283" s="432">
        <v>429</v>
      </c>
      <c r="R283" s="432">
        <v>3304.75</v>
      </c>
      <c r="S283" s="432">
        <v>5.550798093653075</v>
      </c>
      <c r="T283" s="432">
        <v>3.8574778727589072</v>
      </c>
      <c r="U283" s="432">
        <v>17.057659429608901</v>
      </c>
      <c r="V283" s="432">
        <v>0.24207579998487025</v>
      </c>
      <c r="W283" s="432">
        <v>2.4510174748468119</v>
      </c>
      <c r="X283" s="432">
        <v>53.740827596641203</v>
      </c>
      <c r="Y283" s="432">
        <v>15.069218549058176</v>
      </c>
      <c r="Z283" s="432">
        <v>5.9411085419746179</v>
      </c>
      <c r="AA283" s="432">
        <v>15.576669177664623</v>
      </c>
      <c r="AB283" s="432">
        <v>2.3367249634700564</v>
      </c>
      <c r="AC283" s="432">
        <v>-5.1449113843868224</v>
      </c>
      <c r="AD283" s="432">
        <v>51.810787303587809</v>
      </c>
      <c r="AE283" s="432">
        <v>-15.993815234199619</v>
      </c>
      <c r="AF283" s="432">
        <v>21.996106294823363</v>
      </c>
      <c r="AG283" s="432">
        <v>22.367956904682636</v>
      </c>
      <c r="AH283" s="432">
        <v>0.36311369997730542</v>
      </c>
    </row>
    <row r="284" spans="1:34" s="432" customFormat="1">
      <c r="A284" s="432">
        <v>5</v>
      </c>
      <c r="B284" s="432">
        <v>114</v>
      </c>
      <c r="C284" s="432">
        <v>1996</v>
      </c>
      <c r="D284" s="432">
        <v>99</v>
      </c>
      <c r="E284" s="432">
        <v>99</v>
      </c>
      <c r="F284" s="432">
        <v>99</v>
      </c>
      <c r="G284" s="432">
        <v>2</v>
      </c>
      <c r="H284" s="432">
        <v>99</v>
      </c>
      <c r="I284" s="432">
        <v>99</v>
      </c>
      <c r="J284" s="432">
        <v>999</v>
      </c>
      <c r="K284" s="432">
        <v>99</v>
      </c>
      <c r="L284" s="432">
        <v>99</v>
      </c>
      <c r="M284" s="432">
        <v>99</v>
      </c>
      <c r="N284" s="432">
        <v>99</v>
      </c>
      <c r="O284" s="432">
        <v>99</v>
      </c>
      <c r="P284" s="432">
        <v>9999</v>
      </c>
      <c r="Q284" s="432">
        <v>502</v>
      </c>
      <c r="R284" s="432">
        <v>4068.5</v>
      </c>
      <c r="S284" s="432">
        <v>5.2948261029863595</v>
      </c>
      <c r="T284" s="432">
        <v>3.4649133587317196</v>
      </c>
      <c r="U284" s="432">
        <v>16.592945803121552</v>
      </c>
      <c r="V284" s="432">
        <v>0.46700258080373591</v>
      </c>
      <c r="W284" s="432">
        <v>0.29494899840235955</v>
      </c>
      <c r="X284" s="432">
        <v>52.820449797222579</v>
      </c>
      <c r="Y284" s="432">
        <v>9.9299496128794402</v>
      </c>
      <c r="Z284" s="432">
        <v>5.122610169641681</v>
      </c>
      <c r="AA284" s="432">
        <v>13.521546227605379</v>
      </c>
      <c r="AB284" s="432">
        <v>1.8191636451108499</v>
      </c>
      <c r="AC284" s="432">
        <v>2.5425408427341556</v>
      </c>
      <c r="AD284" s="432">
        <v>46.520896654201501</v>
      </c>
      <c r="AE284" s="432">
        <v>-22.071261885601075</v>
      </c>
      <c r="AF284" s="432">
        <v>27.079554719869542</v>
      </c>
      <c r="AG284" s="432">
        <v>26.787123623263593</v>
      </c>
      <c r="AH284" s="432">
        <v>9.8316332800786554E-2</v>
      </c>
    </row>
    <row r="285" spans="1:34" s="432" customFormat="1">
      <c r="A285" s="432">
        <v>5</v>
      </c>
      <c r="B285" s="432">
        <v>115</v>
      </c>
      <c r="C285" s="432">
        <v>1996</v>
      </c>
      <c r="D285" s="432">
        <v>99</v>
      </c>
      <c r="E285" s="432">
        <v>99</v>
      </c>
      <c r="F285" s="432">
        <v>99</v>
      </c>
      <c r="G285" s="432">
        <v>3</v>
      </c>
      <c r="H285" s="432">
        <v>99</v>
      </c>
      <c r="I285" s="432">
        <v>99</v>
      </c>
      <c r="J285" s="432">
        <v>999</v>
      </c>
      <c r="K285" s="432">
        <v>99</v>
      </c>
      <c r="L285" s="432">
        <v>99</v>
      </c>
      <c r="M285" s="432">
        <v>99</v>
      </c>
      <c r="N285" s="432">
        <v>99</v>
      </c>
      <c r="O285" s="432">
        <v>99</v>
      </c>
      <c r="P285" s="432">
        <v>9999</v>
      </c>
      <c r="Q285" s="432">
        <v>232</v>
      </c>
      <c r="R285" s="432">
        <v>2281</v>
      </c>
      <c r="S285" s="432">
        <v>5.5992985532661113</v>
      </c>
      <c r="T285" s="432">
        <v>3.656729504603244</v>
      </c>
      <c r="U285" s="432">
        <v>16.759403770276169</v>
      </c>
      <c r="V285" s="432">
        <v>1.0960105217010081</v>
      </c>
      <c r="W285" s="432">
        <v>0.56992547128452442</v>
      </c>
      <c r="X285" s="432">
        <v>53.66067514248136</v>
      </c>
      <c r="Y285" s="432">
        <v>10.653222270933799</v>
      </c>
      <c r="Z285" s="432">
        <v>5.4254818258052815</v>
      </c>
      <c r="AA285" s="432">
        <v>11.002744842618148</v>
      </c>
      <c r="AB285" s="432">
        <v>2.0528120598245554</v>
      </c>
      <c r="AC285" s="432">
        <v>-14.550907908001498</v>
      </c>
      <c r="AD285" s="432">
        <v>44.810396333928509</v>
      </c>
      <c r="AE285" s="432">
        <v>-19.848131148964477</v>
      </c>
      <c r="AF285" s="432">
        <v>15.182122235718921</v>
      </c>
      <c r="AG285" s="432">
        <v>15.168831127605499</v>
      </c>
      <c r="AH285" s="432">
        <v>0</v>
      </c>
    </row>
    <row r="286" spans="1:34" s="432" customFormat="1">
      <c r="A286" s="432">
        <v>5</v>
      </c>
      <c r="B286" s="432">
        <v>116</v>
      </c>
      <c r="C286" s="432">
        <v>1996</v>
      </c>
      <c r="D286" s="432">
        <v>99</v>
      </c>
      <c r="E286" s="432">
        <v>99</v>
      </c>
      <c r="F286" s="432">
        <v>99</v>
      </c>
      <c r="G286" s="432">
        <v>4</v>
      </c>
      <c r="H286" s="432">
        <v>99</v>
      </c>
      <c r="I286" s="432">
        <v>99</v>
      </c>
      <c r="J286" s="432">
        <v>999</v>
      </c>
      <c r="K286" s="432">
        <v>99</v>
      </c>
      <c r="L286" s="432">
        <v>99</v>
      </c>
      <c r="M286" s="432">
        <v>99</v>
      </c>
      <c r="N286" s="432">
        <v>99</v>
      </c>
      <c r="O286" s="432">
        <v>99</v>
      </c>
      <c r="P286" s="432">
        <v>9999</v>
      </c>
      <c r="Q286" s="432">
        <v>408</v>
      </c>
      <c r="R286" s="432">
        <v>5370</v>
      </c>
      <c r="S286" s="432">
        <v>3.7623836126629424</v>
      </c>
      <c r="T286" s="432">
        <v>3.8763500931098687</v>
      </c>
      <c r="U286" s="432">
        <v>16.743054003724399</v>
      </c>
      <c r="V286" s="432">
        <v>0.39106145251396657</v>
      </c>
      <c r="W286" s="432">
        <v>0.98696461824953441</v>
      </c>
      <c r="X286" s="432">
        <v>53.258845437616401</v>
      </c>
      <c r="Y286" s="432">
        <v>9.8324022346368736</v>
      </c>
      <c r="Z286" s="432">
        <v>4.9173963587112315</v>
      </c>
      <c r="AA286" s="432">
        <v>8.6556383222335498</v>
      </c>
      <c r="AB286" s="432">
        <v>2.0843433586717213</v>
      </c>
      <c r="AC286" s="432">
        <v>5.9396548481999316</v>
      </c>
      <c r="AD286" s="432">
        <v>58.75265742166161</v>
      </c>
      <c r="AE286" s="432">
        <v>5.921872599108136</v>
      </c>
      <c r="AF286" s="432">
        <v>35.74221674958816</v>
      </c>
      <c r="AG286" s="432">
        <v>35.676088344448281</v>
      </c>
      <c r="AH286" s="432">
        <v>3.7243947858473007E-2</v>
      </c>
    </row>
    <row r="287" spans="1:34">
      <c r="A287">
        <v>6</v>
      </c>
      <c r="B287">
        <v>1</v>
      </c>
      <c r="C287">
        <v>1996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1182</v>
      </c>
      <c r="R287">
        <v>11699</v>
      </c>
      <c r="S287">
        <v>5.1488161381314645</v>
      </c>
      <c r="T287">
        <v>3.7949397384391848</v>
      </c>
      <c r="U287">
        <v>16.853927686126973</v>
      </c>
      <c r="V287">
        <v>0.50431660825711599</v>
      </c>
      <c r="W287">
        <v>1.230874433712283</v>
      </c>
      <c r="X287">
        <v>53.782374561928386</v>
      </c>
      <c r="Y287">
        <v>11.188990512009571</v>
      </c>
      <c r="Z287">
        <v>5.1956326303124989</v>
      </c>
      <c r="AA287">
        <v>12.910101993800904</v>
      </c>
      <c r="AB287">
        <v>2.0885815455124974</v>
      </c>
      <c r="AC287">
        <v>-2.5610905298346038</v>
      </c>
      <c r="AD287">
        <v>51.788324677519618</v>
      </c>
      <c r="AE287">
        <v>-13.67952377932477</v>
      </c>
      <c r="AF287">
        <v>77.867447626337409</v>
      </c>
      <c r="AG287">
        <v>78.238070995694301</v>
      </c>
      <c r="AH287">
        <v>5.128643473801181E-2</v>
      </c>
    </row>
    <row r="288" spans="1:34">
      <c r="A288">
        <v>6</v>
      </c>
      <c r="B288">
        <v>2</v>
      </c>
      <c r="C288">
        <v>1997</v>
      </c>
      <c r="D288">
        <v>99</v>
      </c>
      <c r="E288">
        <v>99</v>
      </c>
      <c r="F288">
        <v>99</v>
      </c>
      <c r="G288">
        <v>99</v>
      </c>
      <c r="H288">
        <v>1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1128</v>
      </c>
      <c r="R288">
        <v>12944</v>
      </c>
      <c r="S288">
        <v>5.0252626699629159</v>
      </c>
      <c r="T288">
        <v>3.8958590852904824</v>
      </c>
      <c r="U288">
        <v>16.902518541409172</v>
      </c>
      <c r="V288">
        <v>0.72620519159456143</v>
      </c>
      <c r="W288">
        <v>1.0661310259579733</v>
      </c>
      <c r="X288">
        <v>54.048207663782463</v>
      </c>
      <c r="Y288">
        <v>10.808096415327562</v>
      </c>
      <c r="Z288">
        <v>5.2411261228680388</v>
      </c>
      <c r="AA288">
        <v>12.520967393435273</v>
      </c>
      <c r="AB288">
        <v>2.0907563727169456</v>
      </c>
      <c r="AC288">
        <v>0.31540626487083745</v>
      </c>
      <c r="AD288">
        <v>50.137444797552277</v>
      </c>
      <c r="AE288">
        <v>-4.8271678436358414</v>
      </c>
      <c r="AF288">
        <v>80.704543683267104</v>
      </c>
      <c r="AG288">
        <v>80.877748972606682</v>
      </c>
      <c r="AH288">
        <v>0.10043263288009888</v>
      </c>
    </row>
    <row r="289" spans="1:34">
      <c r="A289">
        <v>6</v>
      </c>
      <c r="B289">
        <v>3</v>
      </c>
      <c r="C289">
        <v>1998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991</v>
      </c>
      <c r="R289">
        <v>11270</v>
      </c>
      <c r="S289">
        <v>5.0748890860692111</v>
      </c>
      <c r="T289">
        <v>4.3210292812777276</v>
      </c>
      <c r="U289">
        <v>17.006512866016035</v>
      </c>
      <c r="V289">
        <v>1.0292812777284828</v>
      </c>
      <c r="W289">
        <v>2.1472937000887322</v>
      </c>
      <c r="X289">
        <v>54.125998225377117</v>
      </c>
      <c r="Y289">
        <v>11.47293700088731</v>
      </c>
      <c r="Z289">
        <v>5.2721788416878494</v>
      </c>
      <c r="AA289">
        <v>11.560883139015822</v>
      </c>
      <c r="AB289">
        <v>2.2756477876911294</v>
      </c>
      <c r="AC289">
        <v>2.7202804510598599</v>
      </c>
      <c r="AD289">
        <v>52.561684648282281</v>
      </c>
      <c r="AE289">
        <v>-2.6391345197844345</v>
      </c>
      <c r="AF289">
        <v>78.24079698700038</v>
      </c>
      <c r="AG289">
        <v>78.42008788654951</v>
      </c>
      <c r="AH289">
        <v>8.8731144631765763E-2</v>
      </c>
    </row>
    <row r="290" spans="1:34">
      <c r="A290">
        <v>6</v>
      </c>
      <c r="B290">
        <v>4</v>
      </c>
      <c r="C290">
        <v>1999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930</v>
      </c>
      <c r="R290">
        <v>10551</v>
      </c>
      <c r="S290">
        <v>3.5107572741920201</v>
      </c>
      <c r="T290">
        <v>4.3102075632641474</v>
      </c>
      <c r="U290">
        <v>16.80898493033834</v>
      </c>
      <c r="V290">
        <v>0.75822196948156606</v>
      </c>
      <c r="W290">
        <v>1.6586105582409252</v>
      </c>
      <c r="X290">
        <v>53.79584873471709</v>
      </c>
      <c r="Y290">
        <v>10.416074305753005</v>
      </c>
      <c r="Z290">
        <v>5.160880316756316</v>
      </c>
      <c r="AA290">
        <v>1.6059117708663062</v>
      </c>
      <c r="AB290">
        <v>2.1755852832192923</v>
      </c>
      <c r="AC290">
        <v>60.811455158989389</v>
      </c>
      <c r="AD290">
        <v>51.960833410500925</v>
      </c>
      <c r="AE290">
        <v>64.186992640508194</v>
      </c>
      <c r="AF290">
        <v>78.172927317181589</v>
      </c>
      <c r="AG290">
        <v>78.044568833500563</v>
      </c>
      <c r="AH290">
        <v>0.48336650554449823</v>
      </c>
    </row>
    <row r="291" spans="1:34">
      <c r="A291">
        <v>6</v>
      </c>
      <c r="B291">
        <v>5</v>
      </c>
      <c r="C291">
        <v>2000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854</v>
      </c>
      <c r="R291">
        <v>9606</v>
      </c>
      <c r="S291">
        <v>3.4296273162606701</v>
      </c>
      <c r="T291">
        <v>4.4239017280866131</v>
      </c>
      <c r="U291">
        <v>16.935394545076011</v>
      </c>
      <c r="V291">
        <v>0.55173849677285003</v>
      </c>
      <c r="W291">
        <v>1.4990630855715179</v>
      </c>
      <c r="X291">
        <v>54.538829897980413</v>
      </c>
      <c r="Y291">
        <v>10.524672079950031</v>
      </c>
      <c r="Z291">
        <v>5.0854417984999678</v>
      </c>
      <c r="AA291">
        <v>1.5412277224815003</v>
      </c>
      <c r="AB291">
        <v>2.1791000937867797</v>
      </c>
      <c r="AC291">
        <v>61.636130646861211</v>
      </c>
      <c r="AD291">
        <v>51.997105272905827</v>
      </c>
      <c r="AE291">
        <v>63.457875328892719</v>
      </c>
      <c r="AF291">
        <v>78.990214620508198</v>
      </c>
      <c r="AG291">
        <v>79.16358272956289</v>
      </c>
      <c r="AH291">
        <v>0.74953154278575906</v>
      </c>
    </row>
    <row r="292" spans="1:34">
      <c r="A292">
        <v>6</v>
      </c>
      <c r="B292">
        <v>6</v>
      </c>
      <c r="C292">
        <v>2001</v>
      </c>
      <c r="D292">
        <v>99</v>
      </c>
      <c r="E292">
        <v>99</v>
      </c>
      <c r="F292">
        <v>99</v>
      </c>
      <c r="G292">
        <v>99</v>
      </c>
      <c r="H292">
        <v>1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764</v>
      </c>
      <c r="R292">
        <v>8745</v>
      </c>
      <c r="S292">
        <v>3.449971412235564</v>
      </c>
      <c r="T292">
        <v>4.328073184676958</v>
      </c>
      <c r="U292">
        <v>16.92625500285882</v>
      </c>
      <c r="V292">
        <v>0.89193825042881647</v>
      </c>
      <c r="W292">
        <v>0.99485420240137201</v>
      </c>
      <c r="X292">
        <v>54.591194968553474</v>
      </c>
      <c r="Y292">
        <v>10.840480274442537</v>
      </c>
      <c r="Z292">
        <v>5.2710162740798596</v>
      </c>
      <c r="AA292">
        <v>1.5525247330198737</v>
      </c>
      <c r="AB292">
        <v>2.1336091347187982</v>
      </c>
      <c r="AC292">
        <v>59.283121411443261</v>
      </c>
      <c r="AD292">
        <v>51.091094283228514</v>
      </c>
      <c r="AE292">
        <v>62.487065961990659</v>
      </c>
      <c r="AF292">
        <v>76.784616735446477</v>
      </c>
      <c r="AG292">
        <v>76.465194463845194</v>
      </c>
      <c r="AH292">
        <v>0.97198399085191556</v>
      </c>
    </row>
    <row r="293" spans="1:34">
      <c r="A293">
        <v>6</v>
      </c>
      <c r="B293">
        <v>7</v>
      </c>
      <c r="C293">
        <v>2002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730</v>
      </c>
      <c r="R293">
        <v>9257</v>
      </c>
      <c r="S293">
        <v>3.248784703467646</v>
      </c>
      <c r="T293">
        <v>4.2169169277303666</v>
      </c>
      <c r="U293">
        <v>17.028799827157851</v>
      </c>
      <c r="V293">
        <v>0.60494760721616081</v>
      </c>
      <c r="W293">
        <v>1.0478556767851357</v>
      </c>
      <c r="X293">
        <v>55.374311331965011</v>
      </c>
      <c r="Y293">
        <v>11.018688560008639</v>
      </c>
      <c r="Z293">
        <v>5.1507420715315195</v>
      </c>
      <c r="AA293">
        <v>1.4540622964378871</v>
      </c>
      <c r="AB293">
        <v>2.079712931540989</v>
      </c>
      <c r="AC293">
        <v>58.146833290430003</v>
      </c>
      <c r="AD293">
        <v>50.928461955850544</v>
      </c>
      <c r="AE293">
        <v>62.519734044491109</v>
      </c>
      <c r="AF293">
        <v>79.602717344569612</v>
      </c>
      <c r="AG293">
        <v>79.495659488458116</v>
      </c>
      <c r="AH293">
        <v>1.0910662201577186</v>
      </c>
    </row>
    <row r="294" spans="1:34">
      <c r="A294">
        <v>6</v>
      </c>
      <c r="B294">
        <v>8</v>
      </c>
      <c r="C294">
        <v>2003</v>
      </c>
      <c r="D294">
        <v>99</v>
      </c>
      <c r="E294">
        <v>99</v>
      </c>
      <c r="F294">
        <v>99</v>
      </c>
      <c r="G294">
        <v>99</v>
      </c>
      <c r="H294">
        <v>1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676</v>
      </c>
      <c r="R294">
        <v>8882</v>
      </c>
      <c r="S294">
        <v>3.7534339112812432</v>
      </c>
      <c r="T294">
        <v>4.6531186669668996</v>
      </c>
      <c r="U294">
        <v>17.700078811078587</v>
      </c>
      <c r="V294">
        <v>0.95699166854312123</v>
      </c>
      <c r="W294">
        <v>2.1616752983562257</v>
      </c>
      <c r="X294">
        <v>60.301733843728883</v>
      </c>
      <c r="Y294">
        <v>14.005854537266378</v>
      </c>
      <c r="Z294">
        <v>5.4256693516261718</v>
      </c>
      <c r="AA294">
        <v>1.736798251876682</v>
      </c>
      <c r="AB294">
        <v>2.28892826301171</v>
      </c>
      <c r="AC294">
        <v>63.228803970380781</v>
      </c>
      <c r="AD294">
        <v>57.053408277055851</v>
      </c>
      <c r="AE294">
        <v>67.436634404646142</v>
      </c>
      <c r="AF294">
        <v>76.470081790787773</v>
      </c>
      <c r="AG294">
        <v>77.133002485041985</v>
      </c>
      <c r="AH294">
        <v>0.99076784507993731</v>
      </c>
    </row>
    <row r="295" spans="1:34">
      <c r="A295">
        <v>6</v>
      </c>
      <c r="B295">
        <v>9</v>
      </c>
      <c r="C295">
        <v>2004</v>
      </c>
      <c r="D295">
        <v>99</v>
      </c>
      <c r="E295">
        <v>99</v>
      </c>
      <c r="F295">
        <v>99</v>
      </c>
      <c r="G295">
        <v>99</v>
      </c>
      <c r="H295">
        <v>1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589</v>
      </c>
      <c r="R295">
        <v>7524</v>
      </c>
      <c r="S295">
        <v>3.7611642743221689</v>
      </c>
      <c r="T295">
        <v>4.4581339712918657</v>
      </c>
      <c r="U295">
        <v>17.936350345560875</v>
      </c>
      <c r="V295">
        <v>1.2360446570972887</v>
      </c>
      <c r="W295">
        <v>1.9936204146730456</v>
      </c>
      <c r="X295">
        <v>61.788942052099955</v>
      </c>
      <c r="Y295">
        <v>14.035087719298245</v>
      </c>
      <c r="Z295">
        <v>5.1518750577736361</v>
      </c>
      <c r="AA295">
        <v>1.7145363208310349</v>
      </c>
      <c r="AB295">
        <v>2.2460850280751985</v>
      </c>
      <c r="AC295">
        <v>63.235595691276721</v>
      </c>
      <c r="AD295">
        <v>54.803839882028591</v>
      </c>
      <c r="AE295">
        <v>68.222079530240407</v>
      </c>
      <c r="AF295">
        <v>73.490916194569252</v>
      </c>
      <c r="AG295">
        <v>73.924382489499067</v>
      </c>
      <c r="AH295">
        <v>1.3689526847421585</v>
      </c>
    </row>
    <row r="296" spans="1:34">
      <c r="A296">
        <v>6</v>
      </c>
      <c r="B296">
        <v>10</v>
      </c>
      <c r="C296">
        <v>2005</v>
      </c>
      <c r="D296">
        <v>99</v>
      </c>
      <c r="E296">
        <v>99</v>
      </c>
      <c r="F296">
        <v>99</v>
      </c>
      <c r="G296">
        <v>99</v>
      </c>
      <c r="H296">
        <v>1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551</v>
      </c>
      <c r="R296">
        <v>8651</v>
      </c>
      <c r="S296">
        <v>3.6705583169575777</v>
      </c>
      <c r="T296">
        <v>4.5920702808923837</v>
      </c>
      <c r="U296">
        <v>18.03001965090742</v>
      </c>
      <c r="V296">
        <v>1.0865795861750087</v>
      </c>
      <c r="W296">
        <v>2.693330250838053</v>
      </c>
      <c r="X296">
        <v>62.663275921858734</v>
      </c>
      <c r="Y296">
        <v>14.957808345855971</v>
      </c>
      <c r="Z296">
        <v>5.2492996367419966</v>
      </c>
      <c r="AA296">
        <v>1.6976082913662365</v>
      </c>
      <c r="AB296">
        <v>2.3674529907280193</v>
      </c>
      <c r="AC296">
        <v>66.558587470950556</v>
      </c>
      <c r="AD296">
        <v>55.836121993470847</v>
      </c>
      <c r="AE296">
        <v>69.506721007574612</v>
      </c>
      <c r="AF296">
        <v>72.697478991596654</v>
      </c>
      <c r="AG296">
        <v>72.729387945991689</v>
      </c>
      <c r="AH296">
        <v>0.55484915038723837</v>
      </c>
    </row>
    <row r="297" spans="1:34">
      <c r="A297">
        <v>6</v>
      </c>
      <c r="B297">
        <v>11</v>
      </c>
      <c r="C297">
        <v>2006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551</v>
      </c>
      <c r="R297">
        <v>9592</v>
      </c>
      <c r="S297">
        <v>3.547435362802335</v>
      </c>
      <c r="T297">
        <v>4.4448498748957457</v>
      </c>
      <c r="U297">
        <v>17.915638031693067</v>
      </c>
      <c r="V297">
        <v>1.0112593828190157</v>
      </c>
      <c r="W297">
        <v>3.1067556296914098</v>
      </c>
      <c r="X297">
        <v>61.718098415346155</v>
      </c>
      <c r="Y297">
        <v>13.667639699749795</v>
      </c>
      <c r="Z297">
        <v>5.1334711951252174</v>
      </c>
      <c r="AA297">
        <v>1.6533515670562684</v>
      </c>
      <c r="AB297">
        <v>2.4242232529819003</v>
      </c>
      <c r="AC297">
        <v>62.419822079771855</v>
      </c>
      <c r="AD297">
        <v>55.993234208756398</v>
      </c>
      <c r="AE297">
        <v>69.433359692742314</v>
      </c>
      <c r="AF297">
        <v>72.098616957306078</v>
      </c>
      <c r="AG297">
        <v>72.645047616470947</v>
      </c>
      <c r="AH297">
        <v>0.48999165971643033</v>
      </c>
    </row>
    <row r="298" spans="1:34">
      <c r="A298">
        <v>6</v>
      </c>
      <c r="B298">
        <v>12</v>
      </c>
      <c r="C298">
        <v>2007</v>
      </c>
      <c r="D298">
        <v>99</v>
      </c>
      <c r="E298">
        <v>99</v>
      </c>
      <c r="F298">
        <v>99</v>
      </c>
      <c r="G298">
        <v>99</v>
      </c>
      <c r="H298">
        <v>1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504</v>
      </c>
      <c r="R298">
        <v>8284</v>
      </c>
      <c r="S298">
        <v>3.8492274263640751</v>
      </c>
      <c r="T298">
        <v>4.6000724287783683</v>
      </c>
      <c r="U298">
        <v>18.062071463061329</v>
      </c>
      <c r="V298">
        <v>1.1709319169483339</v>
      </c>
      <c r="W298">
        <v>3.428295509415741</v>
      </c>
      <c r="X298">
        <v>62.602607436021231</v>
      </c>
      <c r="Y298">
        <v>15.535972959922747</v>
      </c>
      <c r="Z298">
        <v>5.3340370352025284</v>
      </c>
      <c r="AA298">
        <v>1.7163219722561236</v>
      </c>
      <c r="AB298">
        <v>2.4028200465929346</v>
      </c>
      <c r="AC298">
        <v>63.339805256714278</v>
      </c>
      <c r="AD298">
        <v>56.293871399832078</v>
      </c>
      <c r="AE298">
        <v>66.444036714532885</v>
      </c>
      <c r="AF298">
        <v>69.467505241090151</v>
      </c>
      <c r="AG298">
        <v>69.982881517651691</v>
      </c>
      <c r="AH298">
        <v>0.82085948816996623</v>
      </c>
    </row>
    <row r="299" spans="1:34">
      <c r="A299">
        <v>6</v>
      </c>
      <c r="B299">
        <v>13</v>
      </c>
      <c r="C299">
        <v>2008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522</v>
      </c>
      <c r="R299">
        <v>9058</v>
      </c>
      <c r="S299">
        <v>3.9438065798189448</v>
      </c>
      <c r="T299">
        <v>4.6522411128284382</v>
      </c>
      <c r="U299">
        <v>18.420490174431517</v>
      </c>
      <c r="V299">
        <v>1.5897549127842787</v>
      </c>
      <c r="W299">
        <v>2.8151909913888278</v>
      </c>
      <c r="X299">
        <v>65.102671671450651</v>
      </c>
      <c r="Y299">
        <v>16.990505630381985</v>
      </c>
      <c r="Z299">
        <v>5.3832552078837592</v>
      </c>
      <c r="AA299">
        <v>1.7357563908287701</v>
      </c>
      <c r="AB299">
        <v>2.3214456970269239</v>
      </c>
      <c r="AC299">
        <v>63.64369063622285</v>
      </c>
      <c r="AD299">
        <v>57.930783075546728</v>
      </c>
      <c r="AE299">
        <v>68.54179111671624</v>
      </c>
      <c r="AF299">
        <v>72.423442871991696</v>
      </c>
      <c r="AG299">
        <v>71.905580098283053</v>
      </c>
      <c r="AH299">
        <v>0.29807904614705238</v>
      </c>
    </row>
    <row r="300" spans="1:34">
      <c r="A300">
        <v>6</v>
      </c>
      <c r="B300">
        <v>14</v>
      </c>
      <c r="C300">
        <v>2009</v>
      </c>
      <c r="D300">
        <v>99</v>
      </c>
      <c r="E300">
        <v>99</v>
      </c>
      <c r="F300">
        <v>99</v>
      </c>
      <c r="G300">
        <v>99</v>
      </c>
      <c r="H300">
        <v>1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471</v>
      </c>
      <c r="R300">
        <v>7602</v>
      </c>
      <c r="S300">
        <v>4.0824782951854779</v>
      </c>
      <c r="T300">
        <v>4.8099184425151265</v>
      </c>
      <c r="U300">
        <v>19.035227571691721</v>
      </c>
      <c r="V300">
        <v>2.3283346487766368</v>
      </c>
      <c r="W300">
        <v>2.4861878453038671</v>
      </c>
      <c r="X300">
        <v>68.574059458037354</v>
      </c>
      <c r="Y300">
        <v>21.310181531175999</v>
      </c>
      <c r="Z300">
        <v>5.7491834641660891</v>
      </c>
      <c r="AA300">
        <v>1.7979089153492971</v>
      </c>
      <c r="AB300">
        <v>2.2347242901921347</v>
      </c>
      <c r="AC300">
        <v>61.151250380272657</v>
      </c>
      <c r="AD300">
        <v>54.55666743986901</v>
      </c>
      <c r="AE300">
        <v>64.354607343608507</v>
      </c>
      <c r="AF300">
        <v>68.057296329453891</v>
      </c>
      <c r="AG300">
        <v>68.019864576796721</v>
      </c>
      <c r="AH300">
        <v>0.10523546435148644</v>
      </c>
    </row>
    <row r="301" spans="1:34">
      <c r="A301">
        <v>6</v>
      </c>
      <c r="B301">
        <v>15</v>
      </c>
      <c r="C301">
        <v>2010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444</v>
      </c>
      <c r="R301">
        <v>7945</v>
      </c>
      <c r="S301">
        <v>4.3551919446192571</v>
      </c>
      <c r="T301">
        <v>4.8213971050975468</v>
      </c>
      <c r="U301">
        <v>19.431642542479537</v>
      </c>
      <c r="V301">
        <v>2.2907488986784141</v>
      </c>
      <c r="W301">
        <v>2.139710509754563</v>
      </c>
      <c r="X301">
        <v>72.548772813090011</v>
      </c>
      <c r="Y301">
        <v>21.925739458779098</v>
      </c>
      <c r="Z301">
        <v>5.5908934886889696</v>
      </c>
      <c r="AA301">
        <v>1.6527966395068301</v>
      </c>
      <c r="AB301">
        <v>2.1689369024045249</v>
      </c>
      <c r="AC301">
        <v>65.353032617544045</v>
      </c>
      <c r="AD301">
        <v>59.162632473408706</v>
      </c>
      <c r="AE301">
        <v>72.637122523101581</v>
      </c>
      <c r="AF301">
        <v>67.550160989590722</v>
      </c>
      <c r="AG301">
        <v>68.61239192123</v>
      </c>
      <c r="AH301">
        <v>0.3146633102580238</v>
      </c>
    </row>
    <row r="302" spans="1:34">
      <c r="A302">
        <v>6</v>
      </c>
      <c r="B302">
        <v>16</v>
      </c>
      <c r="C302">
        <v>2011</v>
      </c>
      <c r="D302">
        <v>99</v>
      </c>
      <c r="E302">
        <v>99</v>
      </c>
      <c r="F302">
        <v>99</v>
      </c>
      <c r="G302">
        <v>99</v>
      </c>
      <c r="H302">
        <v>1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404</v>
      </c>
      <c r="R302">
        <v>6594</v>
      </c>
      <c r="S302">
        <v>4.4548074006672733</v>
      </c>
      <c r="T302">
        <v>4.933121019108281</v>
      </c>
      <c r="U302">
        <v>19.502016985138088</v>
      </c>
      <c r="V302">
        <v>2.8965726417955713</v>
      </c>
      <c r="W302">
        <v>1.8046709129511671</v>
      </c>
      <c r="X302">
        <v>72.35365483773127</v>
      </c>
      <c r="Y302">
        <v>22.399150743099785</v>
      </c>
      <c r="Z302">
        <v>5.6714192167189132</v>
      </c>
      <c r="AA302">
        <v>1.8651470510932444</v>
      </c>
      <c r="AB302">
        <v>2.0542205371823328</v>
      </c>
      <c r="AC302">
        <v>58.487818081040409</v>
      </c>
      <c r="AD302">
        <v>54.116637980370818</v>
      </c>
      <c r="AE302">
        <v>61.222774115972499</v>
      </c>
      <c r="AF302">
        <v>67.596104561763184</v>
      </c>
      <c r="AG302">
        <v>68.870828669512406</v>
      </c>
      <c r="AH302">
        <v>7.5826508947528071E-2</v>
      </c>
    </row>
    <row r="303" spans="1:34">
      <c r="A303">
        <v>6</v>
      </c>
      <c r="B303">
        <v>17</v>
      </c>
      <c r="C303">
        <v>2012</v>
      </c>
      <c r="D303">
        <v>99</v>
      </c>
      <c r="E303">
        <v>99</v>
      </c>
      <c r="F303">
        <v>99</v>
      </c>
      <c r="G303">
        <v>99</v>
      </c>
      <c r="H303">
        <v>1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387</v>
      </c>
      <c r="R303">
        <v>6996</v>
      </c>
      <c r="S303">
        <v>4.5957690108633509</v>
      </c>
      <c r="T303">
        <v>4.9922813036020592</v>
      </c>
      <c r="U303">
        <v>19.452644368210361</v>
      </c>
      <c r="V303">
        <v>3.2161234991423671</v>
      </c>
      <c r="W303">
        <v>1.5580331618067462</v>
      </c>
      <c r="X303">
        <v>72.098341909662693</v>
      </c>
      <c r="Y303">
        <v>22.698684962835905</v>
      </c>
      <c r="Z303">
        <v>5.6360893622186321</v>
      </c>
      <c r="AA303">
        <v>1.8898647388351029</v>
      </c>
      <c r="AB303">
        <v>2.0497522194171438</v>
      </c>
      <c r="AC303">
        <v>58.04269685023128</v>
      </c>
      <c r="AD303">
        <v>54.419092784747583</v>
      </c>
      <c r="AE303">
        <v>60.747948331716749</v>
      </c>
      <c r="AF303">
        <v>62.50335030822837</v>
      </c>
      <c r="AG303">
        <v>63.290257982395516</v>
      </c>
      <c r="AH303">
        <v>0.17152658662092621</v>
      </c>
    </row>
    <row r="304" spans="1:34">
      <c r="A304">
        <v>6</v>
      </c>
      <c r="B304">
        <v>18</v>
      </c>
      <c r="C304">
        <v>2013</v>
      </c>
      <c r="D304">
        <v>99</v>
      </c>
      <c r="E304">
        <v>99</v>
      </c>
      <c r="F304">
        <v>99</v>
      </c>
      <c r="G304">
        <v>99</v>
      </c>
      <c r="H304">
        <v>1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394</v>
      </c>
      <c r="R304">
        <v>9766</v>
      </c>
      <c r="S304">
        <v>4.4048740528363712</v>
      </c>
      <c r="T304">
        <v>5.015973786606593</v>
      </c>
      <c r="U304">
        <v>19.199528978087276</v>
      </c>
      <c r="V304">
        <v>2.2219946754044648</v>
      </c>
      <c r="W304">
        <v>2.5394224861765311</v>
      </c>
      <c r="X304">
        <v>72.475936924022093</v>
      </c>
      <c r="Y304">
        <v>19.260700389105057</v>
      </c>
      <c r="Z304">
        <v>5.2222136340773844</v>
      </c>
      <c r="AA304">
        <v>1.8006622668141004</v>
      </c>
      <c r="AB304">
        <v>2.1340377574552569</v>
      </c>
      <c r="AC304">
        <v>57.053213745953741</v>
      </c>
      <c r="AD304">
        <v>58.592234245753197</v>
      </c>
      <c r="AE304">
        <v>64.448095214873874</v>
      </c>
      <c r="AF304">
        <v>70.057388809182228</v>
      </c>
      <c r="AG304">
        <v>69.833058474226675</v>
      </c>
      <c r="AH304">
        <v>0.23551095637927505</v>
      </c>
    </row>
    <row r="305" spans="1:37">
      <c r="A305">
        <v>6</v>
      </c>
      <c r="B305">
        <v>19</v>
      </c>
      <c r="C305">
        <v>2014</v>
      </c>
      <c r="D305">
        <v>99</v>
      </c>
      <c r="E305">
        <v>99</v>
      </c>
      <c r="F305">
        <v>99</v>
      </c>
      <c r="G305">
        <v>99</v>
      </c>
      <c r="H305">
        <v>1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371</v>
      </c>
      <c r="R305">
        <v>6879</v>
      </c>
      <c r="S305">
        <v>4.7426951591801112</v>
      </c>
      <c r="T305">
        <v>5.510248582642828</v>
      </c>
      <c r="U305">
        <v>20.377772932112187</v>
      </c>
      <c r="V305">
        <v>2.1514755051606329</v>
      </c>
      <c r="W305">
        <v>3.1109172844890249</v>
      </c>
      <c r="X305">
        <v>81.00014536996656</v>
      </c>
      <c r="Y305">
        <v>25.977613025149004</v>
      </c>
      <c r="Z305">
        <v>5.3310478751015955</v>
      </c>
      <c r="AA305">
        <v>1.6810069404178343</v>
      </c>
      <c r="AB305">
        <v>2.123016676188318</v>
      </c>
      <c r="AC305">
        <v>55.853518713071601</v>
      </c>
      <c r="AD305">
        <v>54.293431281145011</v>
      </c>
      <c r="AE305">
        <v>62.298392351456435</v>
      </c>
      <c r="AF305">
        <v>69.519959575543197</v>
      </c>
      <c r="AG305">
        <v>69.938283308054579</v>
      </c>
      <c r="AH305">
        <v>7.2684983282453861E-2</v>
      </c>
    </row>
    <row r="306" spans="1:37">
      <c r="A306">
        <v>6</v>
      </c>
      <c r="B306">
        <v>20</v>
      </c>
      <c r="C306">
        <v>2015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340</v>
      </c>
      <c r="R306">
        <v>5354</v>
      </c>
      <c r="S306">
        <v>4.6779977586850956</v>
      </c>
      <c r="T306">
        <v>5.3759805752708241</v>
      </c>
      <c r="U306">
        <v>21.144228614120298</v>
      </c>
      <c r="V306">
        <v>3.1938737392603662</v>
      </c>
      <c r="W306">
        <v>2.7269331341053431</v>
      </c>
      <c r="X306">
        <v>82.611131864026902</v>
      </c>
      <c r="Y306">
        <v>32.517743742995897</v>
      </c>
      <c r="Z306">
        <v>5.8726897263199218</v>
      </c>
      <c r="AA306">
        <v>1.7963597927581021</v>
      </c>
      <c r="AB306">
        <v>2.2490670087356905</v>
      </c>
      <c r="AC306">
        <v>58.847333604862783</v>
      </c>
      <c r="AD306">
        <v>57.622823001478523</v>
      </c>
      <c r="AE306">
        <v>63.137485235367677</v>
      </c>
      <c r="AF306">
        <v>66.40208359171524</v>
      </c>
      <c r="AG306">
        <v>67.1088971920733</v>
      </c>
      <c r="AH306">
        <v>0.22413149047441169</v>
      </c>
    </row>
    <row r="307" spans="1:37">
      <c r="A307">
        <v>6</v>
      </c>
      <c r="B307">
        <v>21</v>
      </c>
      <c r="C307">
        <v>2016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366</v>
      </c>
      <c r="R307">
        <v>5627</v>
      </c>
      <c r="S307">
        <v>4.8164208281499912</v>
      </c>
      <c r="T307">
        <v>5.4473076239559264</v>
      </c>
      <c r="U307">
        <v>21.385587346721078</v>
      </c>
      <c r="V307">
        <v>3.2166340856584319</v>
      </c>
      <c r="W307">
        <v>5.1181802025946324</v>
      </c>
      <c r="X307">
        <v>82.850542029500602</v>
      </c>
      <c r="Y307">
        <v>33.463657366269771</v>
      </c>
      <c r="Z307">
        <v>6.0689293557235136</v>
      </c>
      <c r="AA307">
        <v>1.7419934243171322</v>
      </c>
      <c r="AB307">
        <v>2.3727290251035527</v>
      </c>
      <c r="AC307">
        <v>56.491622796735719</v>
      </c>
      <c r="AD307">
        <v>56.564599123520878</v>
      </c>
      <c r="AE307">
        <v>66.919328106754151</v>
      </c>
      <c r="AF307">
        <v>66.465863453815246</v>
      </c>
      <c r="AG307">
        <v>66.903676967691311</v>
      </c>
      <c r="AH307">
        <v>0.17771459036786924</v>
      </c>
    </row>
    <row r="308" spans="1:37">
      <c r="A308">
        <v>6</v>
      </c>
      <c r="B308">
        <v>22</v>
      </c>
      <c r="C308">
        <v>2017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362</v>
      </c>
      <c r="R308">
        <v>6791</v>
      </c>
      <c r="S308">
        <v>4.6337800029450733</v>
      </c>
      <c r="T308">
        <v>5.3255779708437618</v>
      </c>
      <c r="U308">
        <v>20.830201737593939</v>
      </c>
      <c r="V308">
        <v>2.0468266823737302</v>
      </c>
      <c r="W308">
        <v>4.5501398910322486</v>
      </c>
      <c r="X308">
        <v>80.886467383301422</v>
      </c>
      <c r="Y308">
        <v>29.259313797673396</v>
      </c>
      <c r="Z308">
        <v>5.9104027354574962</v>
      </c>
      <c r="AA308">
        <v>1.6992298127704564</v>
      </c>
      <c r="AB308">
        <v>2.3869259039950297</v>
      </c>
      <c r="AC308">
        <v>53.170033518263885</v>
      </c>
      <c r="AD308">
        <v>58.594250115702643</v>
      </c>
      <c r="AE308">
        <v>63.846218439944046</v>
      </c>
      <c r="AF308">
        <v>66.00894245723174</v>
      </c>
      <c r="AG308">
        <v>66.894301084625098</v>
      </c>
      <c r="AH308">
        <v>0.2797820644971285</v>
      </c>
    </row>
    <row r="309" spans="1:37">
      <c r="A309">
        <v>6</v>
      </c>
      <c r="B309">
        <v>23</v>
      </c>
      <c r="C309">
        <v>2018</v>
      </c>
      <c r="D309">
        <v>99</v>
      </c>
      <c r="E309">
        <v>99</v>
      </c>
      <c r="F309">
        <v>99</v>
      </c>
      <c r="G309">
        <v>99</v>
      </c>
      <c r="H309">
        <v>1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383</v>
      </c>
      <c r="R309">
        <v>6287</v>
      </c>
      <c r="S309">
        <v>4.709559408302848</v>
      </c>
      <c r="T309">
        <v>5.3130268808652783</v>
      </c>
      <c r="U309">
        <v>20.883389533959033</v>
      </c>
      <c r="V309">
        <v>3.0380149514871948</v>
      </c>
      <c r="W309">
        <v>4.5172578336249396</v>
      </c>
      <c r="X309">
        <v>81.708286941307492</v>
      </c>
      <c r="Y309">
        <v>29.712104342293632</v>
      </c>
      <c r="Z309">
        <v>5.8945553765459442</v>
      </c>
      <c r="AA309">
        <v>1.6994490765890451</v>
      </c>
      <c r="AB309">
        <v>2.3340401570029785</v>
      </c>
      <c r="AC309">
        <v>49.755808896785389</v>
      </c>
      <c r="AD309">
        <v>55.471127905082334</v>
      </c>
      <c r="AE309">
        <v>61.635442189087151</v>
      </c>
      <c r="AF309">
        <v>65.551037430924822</v>
      </c>
      <c r="AG309">
        <v>66.413523051854611</v>
      </c>
      <c r="AH309">
        <v>0.36583426117385098</v>
      </c>
    </row>
    <row r="310" spans="1:37">
      <c r="A310">
        <v>6</v>
      </c>
      <c r="B310">
        <v>24</v>
      </c>
      <c r="C310">
        <v>2019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351</v>
      </c>
      <c r="R310">
        <v>5470</v>
      </c>
      <c r="S310">
        <v>4.7274223034734915</v>
      </c>
      <c r="T310">
        <v>5.5182815356489936</v>
      </c>
      <c r="U310">
        <v>21.663846435100563</v>
      </c>
      <c r="V310">
        <v>2.9616087751371123</v>
      </c>
      <c r="W310">
        <v>5.0274223034734922</v>
      </c>
      <c r="X310">
        <v>86.142595978062147</v>
      </c>
      <c r="Y310">
        <v>33.528336380255944</v>
      </c>
      <c r="Z310">
        <v>5.9231857360239131</v>
      </c>
      <c r="AA310">
        <v>1.6759720721298523</v>
      </c>
      <c r="AB310">
        <v>2.3685813620081722</v>
      </c>
      <c r="AC310">
        <v>52.797752533224411</v>
      </c>
      <c r="AD310">
        <v>56.04340011175011</v>
      </c>
      <c r="AE310">
        <v>59.126285178812786</v>
      </c>
      <c r="AF310">
        <v>62.314878104351791</v>
      </c>
      <c r="AG310">
        <v>62.812250476307995</v>
      </c>
      <c r="AH310">
        <v>0.23765996343692872</v>
      </c>
    </row>
    <row r="311" spans="1:37">
      <c r="A311">
        <v>6</v>
      </c>
      <c r="B311">
        <v>25</v>
      </c>
      <c r="C311">
        <v>2020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350</v>
      </c>
      <c r="R311">
        <v>6032</v>
      </c>
      <c r="S311">
        <v>4.8330570291777191</v>
      </c>
      <c r="T311">
        <v>5.6681034482758639</v>
      </c>
      <c r="U311">
        <v>21.747630968169744</v>
      </c>
      <c r="V311">
        <v>2.9675066312997345</v>
      </c>
      <c r="W311">
        <v>4.9734748010610081</v>
      </c>
      <c r="X311">
        <v>86.870026525198938</v>
      </c>
      <c r="Y311">
        <v>34.797745358090189</v>
      </c>
      <c r="Z311">
        <v>5.880186906169274</v>
      </c>
      <c r="AA311">
        <v>1.6137715735840317</v>
      </c>
      <c r="AB311">
        <v>2.2951751052663205</v>
      </c>
      <c r="AC311">
        <v>48.82846370422304</v>
      </c>
      <c r="AD311">
        <v>51.687169138549031</v>
      </c>
      <c r="AE311">
        <v>54.76617971142624</v>
      </c>
      <c r="AF311">
        <v>67.231386535889442</v>
      </c>
      <c r="AG311">
        <v>67.960251800899883</v>
      </c>
      <c r="AH311">
        <v>0.1326259946949602</v>
      </c>
    </row>
    <row r="312" spans="1:37">
      <c r="A312">
        <v>6</v>
      </c>
      <c r="B312">
        <v>26</v>
      </c>
      <c r="C312">
        <v>2021</v>
      </c>
      <c r="D312">
        <v>99</v>
      </c>
      <c r="E312">
        <v>99</v>
      </c>
      <c r="F312">
        <v>99</v>
      </c>
      <c r="G312">
        <v>99</v>
      </c>
      <c r="H312">
        <v>1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343</v>
      </c>
      <c r="R312">
        <v>5680</v>
      </c>
      <c r="S312">
        <v>5.0169014084507051</v>
      </c>
      <c r="T312">
        <v>5.4790492957746491</v>
      </c>
      <c r="U312">
        <v>21.871591549295751</v>
      </c>
      <c r="V312">
        <v>4.7535211267605613</v>
      </c>
      <c r="W312">
        <v>4.119718309859155</v>
      </c>
      <c r="X312">
        <v>86.338028169014095</v>
      </c>
      <c r="Y312">
        <v>35.862676056338039</v>
      </c>
      <c r="Z312">
        <v>5.8607894725558189</v>
      </c>
      <c r="AA312">
        <v>1.6518436917060293</v>
      </c>
      <c r="AB312">
        <v>2.2825697028292802</v>
      </c>
      <c r="AC312">
        <v>50.715201843968991</v>
      </c>
      <c r="AD312">
        <v>54.42259483348812</v>
      </c>
      <c r="AE312">
        <v>57.582773569846097</v>
      </c>
      <c r="AF312">
        <v>64.086652375042306</v>
      </c>
      <c r="AG312">
        <v>64.29646838599875</v>
      </c>
      <c r="AH312">
        <v>0.59859154929577452</v>
      </c>
    </row>
    <row r="313" spans="1:37">
      <c r="A313">
        <v>6</v>
      </c>
      <c r="B313">
        <v>27</v>
      </c>
      <c r="C313">
        <v>2022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340</v>
      </c>
      <c r="R313">
        <v>5415</v>
      </c>
      <c r="S313">
        <v>5.0171745152354568</v>
      </c>
      <c r="T313">
        <v>5.4808864265927966</v>
      </c>
      <c r="U313">
        <v>21.64788734995382</v>
      </c>
      <c r="V313">
        <v>4.8384118190212391</v>
      </c>
      <c r="W313">
        <v>3.268698060941829</v>
      </c>
      <c r="X313">
        <v>86.334256694367511</v>
      </c>
      <c r="Y313">
        <v>34.385964912280699</v>
      </c>
      <c r="Z313">
        <v>5.6590224095524224</v>
      </c>
      <c r="AA313">
        <v>1.6224078847284411</v>
      </c>
      <c r="AB313">
        <v>2.1053408645813514</v>
      </c>
      <c r="AC313">
        <v>49.802645113639592</v>
      </c>
      <c r="AD313">
        <v>52.431073774782995</v>
      </c>
      <c r="AE313">
        <v>56.380854351130623</v>
      </c>
      <c r="AF313">
        <v>62.819025522041777</v>
      </c>
      <c r="AG313">
        <v>63.708144069818111</v>
      </c>
      <c r="AH313">
        <v>0.38781163434903049</v>
      </c>
      <c r="AI313">
        <v>0</v>
      </c>
    </row>
    <row r="314" spans="1:37">
      <c r="A314">
        <v>6</v>
      </c>
      <c r="B314">
        <v>28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382</v>
      </c>
      <c r="R314">
        <v>5670</v>
      </c>
      <c r="S314">
        <v>5.0597883597883602</v>
      </c>
      <c r="T314">
        <v>5.5091710758377443</v>
      </c>
      <c r="U314">
        <v>20.937460317460371</v>
      </c>
      <c r="V314">
        <v>2.8571428571428577</v>
      </c>
      <c r="W314">
        <v>4.16225749559083</v>
      </c>
      <c r="X314">
        <v>81.834215167548507</v>
      </c>
      <c r="Y314">
        <v>30.476190476190489</v>
      </c>
      <c r="Z314">
        <v>5.7566136097493379</v>
      </c>
      <c r="AA314">
        <v>1.6000844194016599</v>
      </c>
      <c r="AB314">
        <v>2.1868221289449004</v>
      </c>
      <c r="AC314">
        <v>47.721520078808226</v>
      </c>
      <c r="AD314">
        <v>56.325091619476552</v>
      </c>
      <c r="AE314">
        <v>61.332934076297512</v>
      </c>
      <c r="AF314">
        <v>62.444933920704848</v>
      </c>
      <c r="AG314">
        <v>63.102820867048976</v>
      </c>
      <c r="AH314">
        <v>0.35273368606701938</v>
      </c>
      <c r="AI314">
        <v>1038</v>
      </c>
      <c r="AJ314">
        <v>110.10211946050096</v>
      </c>
      <c r="AK314">
        <v>15.656089156750005</v>
      </c>
    </row>
    <row r="315" spans="1:37">
      <c r="A315">
        <v>6</v>
      </c>
      <c r="B315">
        <v>29</v>
      </c>
      <c r="C315">
        <v>2024</v>
      </c>
      <c r="D315">
        <v>99</v>
      </c>
      <c r="E315">
        <v>99</v>
      </c>
      <c r="F315">
        <v>99</v>
      </c>
      <c r="G315">
        <v>99</v>
      </c>
      <c r="H315">
        <v>1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418</v>
      </c>
      <c r="R315">
        <v>6005</v>
      </c>
      <c r="S315">
        <v>5.17452123230641</v>
      </c>
      <c r="T315">
        <v>5.5970024979184014</v>
      </c>
      <c r="U315">
        <v>21.167810158201501</v>
      </c>
      <c r="V315">
        <v>7.2606161532056621</v>
      </c>
      <c r="W315">
        <v>5.3955037468776004</v>
      </c>
      <c r="X315">
        <v>82.681099084096573</v>
      </c>
      <c r="Y315">
        <v>32.556203164029967</v>
      </c>
      <c r="Z315">
        <v>6.095202351645705</v>
      </c>
      <c r="AA315">
        <v>1.6721802541657411</v>
      </c>
      <c r="AB315">
        <v>1.8970482371696904</v>
      </c>
      <c r="AC315">
        <v>58.695786209331352</v>
      </c>
      <c r="AD315">
        <v>57.042849610915844</v>
      </c>
      <c r="AE315">
        <v>73.790052548658878</v>
      </c>
      <c r="AF315">
        <v>65.399695055543447</v>
      </c>
      <c r="AG315">
        <v>65.856520698434252</v>
      </c>
      <c r="AH315">
        <v>1.1990008326394672</v>
      </c>
      <c r="AI315">
        <v>5446</v>
      </c>
      <c r="AJ315">
        <v>109.35980536173342</v>
      </c>
      <c r="AK315">
        <v>15.850942282776259</v>
      </c>
    </row>
    <row r="316" spans="1:37">
      <c r="A316">
        <v>6</v>
      </c>
      <c r="B316">
        <v>30</v>
      </c>
      <c r="C316">
        <v>1996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428</v>
      </c>
      <c r="R316">
        <v>3325.25</v>
      </c>
      <c r="S316">
        <v>3.7970077437786625</v>
      </c>
      <c r="T316">
        <v>3.4899631606646113</v>
      </c>
      <c r="U316">
        <v>16.493196000300738</v>
      </c>
      <c r="V316">
        <v>0.42102097586647608</v>
      </c>
      <c r="W316">
        <v>0.45109390271408162</v>
      </c>
      <c r="X316">
        <v>51.635215397338563</v>
      </c>
      <c r="Y316">
        <v>10.946545372528382</v>
      </c>
      <c r="Z316">
        <v>5.6102312521415421</v>
      </c>
      <c r="AA316">
        <v>9.1697436304876447</v>
      </c>
      <c r="AB316">
        <v>2.0256217264928411</v>
      </c>
      <c r="AC316">
        <v>2.6381760721109297</v>
      </c>
      <c r="AD316">
        <v>51.315063024876174</v>
      </c>
      <c r="AE316">
        <v>-7.9256928858343807</v>
      </c>
      <c r="AF316">
        <v>22.132552373662588</v>
      </c>
      <c r="AG316">
        <v>21.761929004305703</v>
      </c>
      <c r="AH316">
        <v>0.36087512217126527</v>
      </c>
    </row>
    <row r="317" spans="1:37">
      <c r="A317">
        <v>6</v>
      </c>
      <c r="B317">
        <v>31</v>
      </c>
      <c r="C317">
        <v>1997</v>
      </c>
      <c r="D317">
        <v>99</v>
      </c>
      <c r="E317">
        <v>99</v>
      </c>
      <c r="F317">
        <v>99</v>
      </c>
      <c r="G317">
        <v>99</v>
      </c>
      <c r="H317">
        <v>2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371</v>
      </c>
      <c r="R317">
        <v>3094.75</v>
      </c>
      <c r="S317">
        <v>5.166814766944019</v>
      </c>
      <c r="T317">
        <v>3.6636238791501743</v>
      </c>
      <c r="U317">
        <v>16.714920429760092</v>
      </c>
      <c r="V317">
        <v>0.61394296792955805</v>
      </c>
      <c r="W317">
        <v>0.54931739235802557</v>
      </c>
      <c r="X317">
        <v>51.89433718394055</v>
      </c>
      <c r="Y317">
        <v>11.374101300589709</v>
      </c>
      <c r="Z317">
        <v>5.3650669433792118</v>
      </c>
      <c r="AA317">
        <v>18.764639173050849</v>
      </c>
      <c r="AB317">
        <v>2.0097373798068694</v>
      </c>
      <c r="AC317">
        <v>-4.6827908654657344</v>
      </c>
      <c r="AD317">
        <v>55.743557550133758</v>
      </c>
      <c r="AE317">
        <v>-17.865211545060461</v>
      </c>
      <c r="AF317">
        <v>19.295456316732913</v>
      </c>
      <c r="AG317">
        <v>19.122251027393315</v>
      </c>
      <c r="AH317">
        <v>0</v>
      </c>
    </row>
    <row r="318" spans="1:37">
      <c r="A318">
        <v>6</v>
      </c>
      <c r="B318">
        <v>32</v>
      </c>
      <c r="C318">
        <v>1998</v>
      </c>
      <c r="D318">
        <v>99</v>
      </c>
      <c r="E318">
        <v>99</v>
      </c>
      <c r="F318">
        <v>99</v>
      </c>
      <c r="G318">
        <v>99</v>
      </c>
      <c r="H318">
        <v>2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348</v>
      </c>
      <c r="R318">
        <v>3134.25</v>
      </c>
      <c r="S318">
        <v>4.6508734146925113</v>
      </c>
      <c r="T318">
        <v>3.8857780968333744</v>
      </c>
      <c r="U318">
        <v>16.827821647922157</v>
      </c>
      <c r="V318">
        <v>0.41477227406875639</v>
      </c>
      <c r="W318">
        <v>0.28715003589375449</v>
      </c>
      <c r="X318">
        <v>54.079923426657103</v>
      </c>
      <c r="Y318">
        <v>10.145967934912658</v>
      </c>
      <c r="Z318">
        <v>5.1476340566369343</v>
      </c>
      <c r="AA318">
        <v>16.84975500337066</v>
      </c>
      <c r="AB318">
        <v>2.0348803782625344</v>
      </c>
      <c r="AC318">
        <v>-10.500714049044294</v>
      </c>
      <c r="AD318">
        <v>50.855627681695687</v>
      </c>
      <c r="AE318">
        <v>-17.439191938592955</v>
      </c>
      <c r="AF318">
        <v>21.759203012999631</v>
      </c>
      <c r="AG318">
        <v>21.579912113450501</v>
      </c>
      <c r="AH318">
        <v>0</v>
      </c>
    </row>
    <row r="319" spans="1:37">
      <c r="A319">
        <v>6</v>
      </c>
      <c r="B319">
        <v>33</v>
      </c>
      <c r="C319">
        <v>1999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334</v>
      </c>
      <c r="R319">
        <v>2946</v>
      </c>
      <c r="S319">
        <v>2.9823489477257299</v>
      </c>
      <c r="T319">
        <v>4.0967413441955172</v>
      </c>
      <c r="U319">
        <v>16.935641547861483</v>
      </c>
      <c r="V319">
        <v>0.33944331296673447</v>
      </c>
      <c r="W319">
        <v>0.40733197556008149</v>
      </c>
      <c r="X319">
        <v>53.088934147997279</v>
      </c>
      <c r="Y319">
        <v>10.896130346232178</v>
      </c>
      <c r="Z319">
        <v>5.1249101340779779</v>
      </c>
      <c r="AA319">
        <v>1.2720668836892972</v>
      </c>
      <c r="AB319">
        <v>1.950806117161922</v>
      </c>
      <c r="AC319">
        <v>59.942022929692754</v>
      </c>
      <c r="AD319">
        <v>52.234121333404843</v>
      </c>
      <c r="AE319">
        <v>56.807846742003825</v>
      </c>
      <c r="AF319">
        <v>21.827072682818404</v>
      </c>
      <c r="AG319">
        <v>21.955431166499437</v>
      </c>
      <c r="AH319">
        <v>6.7888662593346902E-2</v>
      </c>
    </row>
    <row r="320" spans="1:37">
      <c r="A320">
        <v>6</v>
      </c>
      <c r="B320">
        <v>34</v>
      </c>
      <c r="C320">
        <v>2000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287</v>
      </c>
      <c r="R320">
        <v>2555</v>
      </c>
      <c r="S320">
        <v>3.0238747553816041</v>
      </c>
      <c r="T320">
        <v>3.8872798434442273</v>
      </c>
      <c r="U320">
        <v>16.758864970645813</v>
      </c>
      <c r="V320">
        <v>0.43052837573385505</v>
      </c>
      <c r="W320">
        <v>0.70450097847358117</v>
      </c>
      <c r="X320">
        <v>52.602739726027394</v>
      </c>
      <c r="Y320">
        <v>11.076320939334632</v>
      </c>
      <c r="Z320">
        <v>5.1512720184805509</v>
      </c>
      <c r="AA320">
        <v>1.3361661485331819</v>
      </c>
      <c r="AB320">
        <v>2.07751324655072</v>
      </c>
      <c r="AC320">
        <v>58.886263075168877</v>
      </c>
      <c r="AD320">
        <v>50.108465055278515</v>
      </c>
      <c r="AE320">
        <v>55.747817084699363</v>
      </c>
      <c r="AF320">
        <v>21.00978537949182</v>
      </c>
      <c r="AG320">
        <v>20.836417270437089</v>
      </c>
      <c r="AH320">
        <v>0</v>
      </c>
    </row>
    <row r="321" spans="1:34">
      <c r="A321">
        <v>6</v>
      </c>
      <c r="B321">
        <v>35</v>
      </c>
      <c r="C321">
        <v>2001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270</v>
      </c>
      <c r="R321">
        <v>2644</v>
      </c>
      <c r="S321">
        <v>3.167170953101361</v>
      </c>
      <c r="T321">
        <v>3.9118759455370657</v>
      </c>
      <c r="U321">
        <v>17.230824508320723</v>
      </c>
      <c r="V321">
        <v>0.79425113464447805</v>
      </c>
      <c r="W321">
        <v>0.4160363086232981</v>
      </c>
      <c r="X321">
        <v>59.606656580937987</v>
      </c>
      <c r="Y321">
        <v>10.779122541603632</v>
      </c>
      <c r="Z321">
        <v>4.9869958654425375</v>
      </c>
      <c r="AA321">
        <v>1.2967593786261651</v>
      </c>
      <c r="AB321">
        <v>2.071022160540934</v>
      </c>
      <c r="AC321">
        <v>59.015894517210853</v>
      </c>
      <c r="AD321">
        <v>47.510334683144677</v>
      </c>
      <c r="AE321">
        <v>54.275092870858998</v>
      </c>
      <c r="AF321">
        <v>23.215383264553513</v>
      </c>
      <c r="AG321">
        <v>23.534805536154803</v>
      </c>
      <c r="AH321">
        <v>0.4160363086232981</v>
      </c>
    </row>
    <row r="322" spans="1:34">
      <c r="A322">
        <v>6</v>
      </c>
      <c r="B322">
        <v>36</v>
      </c>
      <c r="C322">
        <v>2002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275</v>
      </c>
      <c r="R322">
        <v>2372</v>
      </c>
      <c r="S322">
        <v>3.0775716694772339</v>
      </c>
      <c r="T322">
        <v>3.8747892074198975</v>
      </c>
      <c r="U322">
        <v>17.141231028667775</v>
      </c>
      <c r="V322">
        <v>0.6323777403035411</v>
      </c>
      <c r="W322">
        <v>0.71669477234401358</v>
      </c>
      <c r="X322">
        <v>55.185497470489047</v>
      </c>
      <c r="Y322">
        <v>12.141652613827992</v>
      </c>
      <c r="Z322">
        <v>5.2728714688229852</v>
      </c>
      <c r="AA322">
        <v>1.294319997134221</v>
      </c>
      <c r="AB322">
        <v>2.1737174112328881</v>
      </c>
      <c r="AC322">
        <v>60.978370263406397</v>
      </c>
      <c r="AD322">
        <v>48.230164822905643</v>
      </c>
      <c r="AE322">
        <v>58.200153265895594</v>
      </c>
      <c r="AF322">
        <v>20.397282655430391</v>
      </c>
      <c r="AG322">
        <v>20.504340511541876</v>
      </c>
      <c r="AH322">
        <v>0.29510961214165254</v>
      </c>
    </row>
    <row r="323" spans="1:34">
      <c r="A323">
        <v>6</v>
      </c>
      <c r="B323">
        <v>37</v>
      </c>
      <c r="C323">
        <v>2003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268</v>
      </c>
      <c r="R323">
        <v>2733</v>
      </c>
      <c r="S323">
        <v>3.393706549579218</v>
      </c>
      <c r="T323">
        <v>4.0490303695572623</v>
      </c>
      <c r="U323">
        <v>17.053567508232646</v>
      </c>
      <c r="V323">
        <v>0.65861690450054888</v>
      </c>
      <c r="W323">
        <v>0.40248810830589105</v>
      </c>
      <c r="X323">
        <v>56.055616538602258</v>
      </c>
      <c r="Y323">
        <v>9.5865349432857681</v>
      </c>
      <c r="Z323">
        <v>4.9567222431591471</v>
      </c>
      <c r="AA323">
        <v>1.3409549481406271</v>
      </c>
      <c r="AB323">
        <v>2.099904161254555</v>
      </c>
      <c r="AC323">
        <v>52.571293722075374</v>
      </c>
      <c r="AD323">
        <v>46.527249929141632</v>
      </c>
      <c r="AE323">
        <v>51.758721916423752</v>
      </c>
      <c r="AF323">
        <v>23.529918209212223</v>
      </c>
      <c r="AG323">
        <v>22.866997514958022</v>
      </c>
      <c r="AH323">
        <v>0.18294914013904137</v>
      </c>
    </row>
    <row r="324" spans="1:34">
      <c r="A324">
        <v>6</v>
      </c>
      <c r="B324">
        <v>38</v>
      </c>
      <c r="C324">
        <v>2004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280</v>
      </c>
      <c r="R324">
        <v>2714</v>
      </c>
      <c r="S324">
        <v>3.671702284450995</v>
      </c>
      <c r="T324">
        <v>3.730287398673545</v>
      </c>
      <c r="U324">
        <v>17.539609432571865</v>
      </c>
      <c r="V324">
        <v>1.4738393515106849</v>
      </c>
      <c r="W324">
        <v>0.62638172439204143</v>
      </c>
      <c r="X324">
        <v>58.216654384672083</v>
      </c>
      <c r="Y324">
        <v>12.896094325718497</v>
      </c>
      <c r="Z324">
        <v>5.2926769107977965</v>
      </c>
      <c r="AA324">
        <v>1.4980319606532029</v>
      </c>
      <c r="AB324">
        <v>2.2850133617360102</v>
      </c>
      <c r="AC324">
        <v>58.071220949489486</v>
      </c>
      <c r="AD324">
        <v>44.730340119284378</v>
      </c>
      <c r="AE324">
        <v>42.956402082554931</v>
      </c>
      <c r="AF324">
        <v>26.509083805430752</v>
      </c>
      <c r="AG324">
        <v>26.075617510500919</v>
      </c>
      <c r="AH324">
        <v>0.25792188651436998</v>
      </c>
    </row>
    <row r="325" spans="1:34">
      <c r="A325">
        <v>6</v>
      </c>
      <c r="B325">
        <v>39</v>
      </c>
      <c r="C325">
        <v>2005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273</v>
      </c>
      <c r="R325">
        <v>3249</v>
      </c>
      <c r="S325">
        <v>3.6617420744844575</v>
      </c>
      <c r="T325">
        <v>3.9248999692212991</v>
      </c>
      <c r="U325">
        <v>18.001046475838685</v>
      </c>
      <c r="V325">
        <v>1.6312711603570329</v>
      </c>
      <c r="W325">
        <v>0.70791012619267479</v>
      </c>
      <c r="X325">
        <v>62.04986149584488</v>
      </c>
      <c r="Y325">
        <v>13.142505386272703</v>
      </c>
      <c r="Z325">
        <v>5.0296381182435219</v>
      </c>
      <c r="AA325">
        <v>1.5745801728694555</v>
      </c>
      <c r="AB325">
        <v>2.2479206624238697</v>
      </c>
      <c r="AC325">
        <v>60.747136651907198</v>
      </c>
      <c r="AD325">
        <v>42.858888390189023</v>
      </c>
      <c r="AE325">
        <v>52.421721577389</v>
      </c>
      <c r="AF325">
        <v>27.302521008403357</v>
      </c>
      <c r="AG325">
        <v>27.270612054008318</v>
      </c>
      <c r="AH325">
        <v>0.40012311480455537</v>
      </c>
    </row>
    <row r="326" spans="1:34">
      <c r="A326">
        <v>6</v>
      </c>
      <c r="B326">
        <v>40</v>
      </c>
      <c r="C326">
        <v>2006</v>
      </c>
      <c r="D326">
        <v>99</v>
      </c>
      <c r="E326">
        <v>99</v>
      </c>
      <c r="F326">
        <v>99</v>
      </c>
      <c r="G326">
        <v>99</v>
      </c>
      <c r="H326">
        <v>2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272</v>
      </c>
      <c r="R326">
        <v>3712</v>
      </c>
      <c r="S326">
        <v>3.5646551724137927</v>
      </c>
      <c r="T326">
        <v>3.9568965517241392</v>
      </c>
      <c r="U326">
        <v>17.432650862068979</v>
      </c>
      <c r="V326">
        <v>1.2661637931034484</v>
      </c>
      <c r="W326">
        <v>0.70043103448275856</v>
      </c>
      <c r="X326">
        <v>56.14224137931032</v>
      </c>
      <c r="Y326">
        <v>12.419181034482756</v>
      </c>
      <c r="Z326">
        <v>4.988946367807622</v>
      </c>
      <c r="AA326">
        <v>1.5339620387305379</v>
      </c>
      <c r="AB326">
        <v>2.1355659888532426</v>
      </c>
      <c r="AC326">
        <v>62.142141498717649</v>
      </c>
      <c r="AD326">
        <v>47.982688733216492</v>
      </c>
      <c r="AE326">
        <v>52.74107966151719</v>
      </c>
      <c r="AF326">
        <v>27.901383042693919</v>
      </c>
      <c r="AG326">
        <v>27.354952383529056</v>
      </c>
      <c r="AH326">
        <v>5.3879310344827583E-2</v>
      </c>
    </row>
    <row r="327" spans="1:34">
      <c r="A327">
        <v>6</v>
      </c>
      <c r="B327">
        <v>41</v>
      </c>
      <c r="C327">
        <v>2007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277</v>
      </c>
      <c r="R327">
        <v>3641</v>
      </c>
      <c r="S327">
        <v>3.847569349079925</v>
      </c>
      <c r="T327">
        <v>4.0178522383960447</v>
      </c>
      <c r="U327">
        <v>17.62642131282615</v>
      </c>
      <c r="V327">
        <v>2.0049436967865968</v>
      </c>
      <c r="W327">
        <v>0.63169458939851675</v>
      </c>
      <c r="X327">
        <v>57.429277670969512</v>
      </c>
      <c r="Y327">
        <v>12.826146663004669</v>
      </c>
      <c r="Z327">
        <v>5.1353741478037644</v>
      </c>
      <c r="AA327">
        <v>1.6647302574876277</v>
      </c>
      <c r="AB327">
        <v>2.0986282387837969</v>
      </c>
      <c r="AC327">
        <v>59.979730187158381</v>
      </c>
      <c r="AD327">
        <v>44.663383147454446</v>
      </c>
      <c r="AE327">
        <v>44.227517279609202</v>
      </c>
      <c r="AF327">
        <v>30.532494758909849</v>
      </c>
      <c r="AG327">
        <v>30.017118482348302</v>
      </c>
      <c r="AH327">
        <v>0.2197198571820928</v>
      </c>
    </row>
    <row r="328" spans="1:34">
      <c r="A328">
        <v>6</v>
      </c>
      <c r="B328">
        <v>42</v>
      </c>
      <c r="C328">
        <v>2008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257</v>
      </c>
      <c r="R328">
        <v>3449</v>
      </c>
      <c r="S328">
        <v>4.266164105537837</v>
      </c>
      <c r="T328">
        <v>4.4572339808640189</v>
      </c>
      <c r="U328">
        <v>18.901565671209028</v>
      </c>
      <c r="V328">
        <v>2.1165555233400983</v>
      </c>
      <c r="W328">
        <v>1.0437808060307336</v>
      </c>
      <c r="X328">
        <v>69.208466222093364</v>
      </c>
      <c r="Y328">
        <v>18.875036242389097</v>
      </c>
      <c r="Z328">
        <v>5.3652401744667664</v>
      </c>
      <c r="AA328">
        <v>1.655066932195858</v>
      </c>
      <c r="AB328">
        <v>2.173534239620436</v>
      </c>
      <c r="AC328">
        <v>57.367770525971757</v>
      </c>
      <c r="AD328">
        <v>52.380661215450317</v>
      </c>
      <c r="AE328">
        <v>52.342489740722513</v>
      </c>
      <c r="AF328">
        <v>27.576557128008311</v>
      </c>
      <c r="AG328">
        <v>28.094419901716943</v>
      </c>
      <c r="AH328">
        <v>0.14496955639315748</v>
      </c>
    </row>
    <row r="329" spans="1:34">
      <c r="A329">
        <v>6</v>
      </c>
      <c r="B329">
        <v>43</v>
      </c>
      <c r="C329">
        <v>2009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274</v>
      </c>
      <c r="R329">
        <v>3568</v>
      </c>
      <c r="S329">
        <v>4.4517937219730941</v>
      </c>
      <c r="T329">
        <v>4.739910313901345</v>
      </c>
      <c r="U329">
        <v>19.068021300448411</v>
      </c>
      <c r="V329">
        <v>3.3352017937219722</v>
      </c>
      <c r="W329">
        <v>1.8217488789237664</v>
      </c>
      <c r="X329">
        <v>67.965246636771312</v>
      </c>
      <c r="Y329">
        <v>20.291479820627803</v>
      </c>
      <c r="Z329">
        <v>5.6996120656670897</v>
      </c>
      <c r="AA329">
        <v>1.7266790522206581</v>
      </c>
      <c r="AB329">
        <v>2.0493242878567202</v>
      </c>
      <c r="AC329">
        <v>59.980004958600041</v>
      </c>
      <c r="AD329">
        <v>50.197893803674809</v>
      </c>
      <c r="AE329">
        <v>54.526848764534677</v>
      </c>
      <c r="AF329">
        <v>31.942703670546098</v>
      </c>
      <c r="AG329">
        <v>31.980135423203304</v>
      </c>
      <c r="AH329">
        <v>0.30829596412556054</v>
      </c>
    </row>
    <row r="330" spans="1:34">
      <c r="A330">
        <v>6</v>
      </c>
      <c r="B330">
        <v>44</v>
      </c>
      <c r="C330">
        <v>2010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306</v>
      </c>
      <c r="R330">
        <v>3816.63</v>
      </c>
      <c r="S330">
        <v>4.415743732035855</v>
      </c>
      <c r="T330">
        <v>4.3098911867275609</v>
      </c>
      <c r="U330">
        <v>18.504570786269536</v>
      </c>
      <c r="V330">
        <v>2.4629057571732127</v>
      </c>
      <c r="W330">
        <v>1.3100562538155389</v>
      </c>
      <c r="X330">
        <v>65.738622816463717</v>
      </c>
      <c r="Y330">
        <v>17.214139175136179</v>
      </c>
      <c r="Z330">
        <v>5.376981753502478</v>
      </c>
      <c r="AA330">
        <v>1.7923389062849251</v>
      </c>
      <c r="AB330">
        <v>2.1037808497818151</v>
      </c>
      <c r="AC330">
        <v>53.575124842547915</v>
      </c>
      <c r="AD330">
        <v>47.676041281188255</v>
      </c>
      <c r="AE330">
        <v>54.434215836001485</v>
      </c>
      <c r="AF330">
        <v>32.449839010409271</v>
      </c>
      <c r="AG330">
        <v>31.387608078769997</v>
      </c>
      <c r="AH330">
        <v>0.49782137644990471</v>
      </c>
    </row>
    <row r="331" spans="1:34">
      <c r="A331">
        <v>6</v>
      </c>
      <c r="B331">
        <v>45</v>
      </c>
      <c r="C331">
        <v>2011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272</v>
      </c>
      <c r="R331">
        <v>3161</v>
      </c>
      <c r="S331">
        <v>4.5355900031635557</v>
      </c>
      <c r="T331">
        <v>4.3638089212274593</v>
      </c>
      <c r="U331">
        <v>18.388073394495397</v>
      </c>
      <c r="V331">
        <v>2.6573869028788359</v>
      </c>
      <c r="W331">
        <v>1.328693451439418</v>
      </c>
      <c r="X331">
        <v>63.745650110724462</v>
      </c>
      <c r="Y331">
        <v>18.063903827902564</v>
      </c>
      <c r="Z331">
        <v>5.6368730117988948</v>
      </c>
      <c r="AA331">
        <v>1.7679567386180122</v>
      </c>
      <c r="AB331">
        <v>2.2823213497712764</v>
      </c>
      <c r="AC331">
        <v>50.988287429464258</v>
      </c>
      <c r="AD331">
        <v>51.97639841142481</v>
      </c>
      <c r="AE331">
        <v>44.862178343087251</v>
      </c>
      <c r="AF331">
        <v>32.403895438236809</v>
      </c>
      <c r="AG331">
        <v>31.129171330487623</v>
      </c>
      <c r="AH331">
        <v>0.53780449224928806</v>
      </c>
    </row>
    <row r="332" spans="1:34">
      <c r="A332">
        <v>6</v>
      </c>
      <c r="B332">
        <v>46</v>
      </c>
      <c r="C332">
        <v>2012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276</v>
      </c>
      <c r="R332">
        <v>4197</v>
      </c>
      <c r="S332">
        <v>4.9194662854419811</v>
      </c>
      <c r="T332">
        <v>5.0455086966881106</v>
      </c>
      <c r="U332">
        <v>18.807624493686014</v>
      </c>
      <c r="V332">
        <v>2.2873481057898495</v>
      </c>
      <c r="W332">
        <v>1.8822968787228969</v>
      </c>
      <c r="X332">
        <v>67.286156778651403</v>
      </c>
      <c r="Y332">
        <v>18.656182987848464</v>
      </c>
      <c r="Z332">
        <v>5.5036608349948644</v>
      </c>
      <c r="AA332">
        <v>1.7049996981141413</v>
      </c>
      <c r="AB332">
        <v>2.1518651605138399</v>
      </c>
      <c r="AC332">
        <v>49.364198004315803</v>
      </c>
      <c r="AD332">
        <v>54.556470312144995</v>
      </c>
      <c r="AE332">
        <v>48.026648241141267</v>
      </c>
      <c r="AF332">
        <v>37.496649691771658</v>
      </c>
      <c r="AG332">
        <v>36.709742017604462</v>
      </c>
      <c r="AH332">
        <v>0.50035739814152969</v>
      </c>
    </row>
    <row r="333" spans="1:34">
      <c r="A333">
        <v>6</v>
      </c>
      <c r="B333">
        <v>47</v>
      </c>
      <c r="C333">
        <v>2013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270</v>
      </c>
      <c r="R333">
        <v>4174</v>
      </c>
      <c r="S333">
        <v>5.0416866315285089</v>
      </c>
      <c r="T333">
        <v>5.1499760421657879</v>
      </c>
      <c r="U333">
        <v>19.405510301868642</v>
      </c>
      <c r="V333">
        <v>2.4676569238140877</v>
      </c>
      <c r="W333">
        <v>2.2759942501197887</v>
      </c>
      <c r="X333">
        <v>72.759942501197884</v>
      </c>
      <c r="Y333">
        <v>22.280785816962151</v>
      </c>
      <c r="Z333">
        <v>5.5381646915915193</v>
      </c>
      <c r="AA333">
        <v>1.781200510277722</v>
      </c>
      <c r="AB333">
        <v>2.2225331963148864</v>
      </c>
      <c r="AC333">
        <v>54.157787109930247</v>
      </c>
      <c r="AD333">
        <v>57.106676927223823</v>
      </c>
      <c r="AE333">
        <v>51.91199006273353</v>
      </c>
      <c r="AF333">
        <v>29.942611190817779</v>
      </c>
      <c r="AG333">
        <v>30.166941525773336</v>
      </c>
      <c r="AH333">
        <v>2.0124580737901288</v>
      </c>
    </row>
    <row r="334" spans="1:34">
      <c r="A334">
        <v>6</v>
      </c>
      <c r="B334">
        <v>48</v>
      </c>
      <c r="C334">
        <v>2014</v>
      </c>
      <c r="D334">
        <v>99</v>
      </c>
      <c r="E334">
        <v>99</v>
      </c>
      <c r="F334">
        <v>99</v>
      </c>
      <c r="G334">
        <v>99</v>
      </c>
      <c r="H334">
        <v>2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251</v>
      </c>
      <c r="R334">
        <v>3016</v>
      </c>
      <c r="S334">
        <v>5.0188992042440308</v>
      </c>
      <c r="T334">
        <v>5.1807029177718817</v>
      </c>
      <c r="U334">
        <v>19.9778846153846</v>
      </c>
      <c r="V334">
        <v>2.4535809018567658</v>
      </c>
      <c r="W334">
        <v>2.7188328912466839</v>
      </c>
      <c r="X334">
        <v>75.364721485411138</v>
      </c>
      <c r="Y334">
        <v>25.596816976127322</v>
      </c>
      <c r="Z334">
        <v>5.9483395723835955</v>
      </c>
      <c r="AA334">
        <v>1.83683959291645</v>
      </c>
      <c r="AB334">
        <v>2.2477897270652876</v>
      </c>
      <c r="AC334">
        <v>47.622793134299002</v>
      </c>
      <c r="AD334">
        <v>49.950808331311265</v>
      </c>
      <c r="AE334">
        <v>47.93155236507031</v>
      </c>
      <c r="AF334">
        <v>30.480040424456792</v>
      </c>
      <c r="AG334">
        <v>30.061716691945421</v>
      </c>
      <c r="AH334">
        <v>0.99469496021220161</v>
      </c>
    </row>
    <row r="335" spans="1:34">
      <c r="A335">
        <v>6</v>
      </c>
      <c r="B335">
        <v>49</v>
      </c>
      <c r="C335">
        <v>2015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244</v>
      </c>
      <c r="R335">
        <v>2709</v>
      </c>
      <c r="S335">
        <v>5.1528239202657806</v>
      </c>
      <c r="T335">
        <v>5.1816168327796239</v>
      </c>
      <c r="U335">
        <v>20.481395348837225</v>
      </c>
      <c r="V335">
        <v>3.9497969730527873</v>
      </c>
      <c r="W335">
        <v>2.399409376153562</v>
      </c>
      <c r="X335">
        <v>78.036175710594307</v>
      </c>
      <c r="Y335">
        <v>28.423772609819121</v>
      </c>
      <c r="Z335">
        <v>6.0275631911635266</v>
      </c>
      <c r="AA335">
        <v>1.7281815954358604</v>
      </c>
      <c r="AB335">
        <v>2.1935376510233766</v>
      </c>
      <c r="AC335">
        <v>46.492953803330877</v>
      </c>
      <c r="AD335">
        <v>49.731636338895662</v>
      </c>
      <c r="AE335">
        <v>47.420769762033601</v>
      </c>
      <c r="AF335">
        <v>33.597916408284753</v>
      </c>
      <c r="AG335">
        <v>32.891102807926721</v>
      </c>
      <c r="AH335">
        <v>0.11074197120708749</v>
      </c>
    </row>
    <row r="336" spans="1:34">
      <c r="A336">
        <v>6</v>
      </c>
      <c r="B336">
        <v>50</v>
      </c>
      <c r="C336">
        <v>2016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244</v>
      </c>
      <c r="R336">
        <v>2839</v>
      </c>
      <c r="S336">
        <v>5.3258189503346252</v>
      </c>
      <c r="T336">
        <v>5.3649172243747802</v>
      </c>
      <c r="U336">
        <v>20.968263473053927</v>
      </c>
      <c r="V336">
        <v>3.4166960197252552</v>
      </c>
      <c r="W336">
        <v>2.3952095808383236</v>
      </c>
      <c r="X336">
        <v>80.239520958083801</v>
      </c>
      <c r="Y336">
        <v>31.454737583656204</v>
      </c>
      <c r="Z336">
        <v>5.9187486223855155</v>
      </c>
      <c r="AA336">
        <v>1.7647498938153221</v>
      </c>
      <c r="AB336">
        <v>2.2141389582327751</v>
      </c>
      <c r="AC336">
        <v>48.731088666544842</v>
      </c>
      <c r="AD336">
        <v>51.001556731619345</v>
      </c>
      <c r="AE336">
        <v>50.702193798328921</v>
      </c>
      <c r="AF336">
        <v>33.534136546184747</v>
      </c>
      <c r="AG336">
        <v>33.096323032308682</v>
      </c>
      <c r="AH336">
        <v>0.77492074674181055</v>
      </c>
    </row>
    <row r="337" spans="1:37">
      <c r="A337">
        <v>6</v>
      </c>
      <c r="B337">
        <v>51</v>
      </c>
      <c r="C337">
        <v>2017</v>
      </c>
      <c r="D337">
        <v>99</v>
      </c>
      <c r="E337">
        <v>99</v>
      </c>
      <c r="F337">
        <v>99</v>
      </c>
      <c r="G337">
        <v>99</v>
      </c>
      <c r="H337">
        <v>2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241</v>
      </c>
      <c r="R337">
        <v>3497</v>
      </c>
      <c r="S337">
        <v>5.1315413211323992</v>
      </c>
      <c r="T337">
        <v>5.2819559622533596</v>
      </c>
      <c r="U337">
        <v>20.019130683442903</v>
      </c>
      <c r="V337">
        <v>2.9739776951672856</v>
      </c>
      <c r="W337">
        <v>3.1169573920503288</v>
      </c>
      <c r="X337">
        <v>73.66313983414355</v>
      </c>
      <c r="Y337">
        <v>26.394052044609673</v>
      </c>
      <c r="Z337">
        <v>6.0179274198866191</v>
      </c>
      <c r="AA337">
        <v>1.8166996910080837</v>
      </c>
      <c r="AB337">
        <v>2.2883369431666543</v>
      </c>
      <c r="AC337">
        <v>48.398083173990543</v>
      </c>
      <c r="AD337">
        <v>55.237339741060843</v>
      </c>
      <c r="AE337">
        <v>51.309684293860791</v>
      </c>
      <c r="AF337">
        <v>33.991057542768267</v>
      </c>
      <c r="AG337">
        <v>33.105698915374923</v>
      </c>
      <c r="AH337">
        <v>1.0580497569345155</v>
      </c>
    </row>
    <row r="338" spans="1:37">
      <c r="A338">
        <v>6</v>
      </c>
      <c r="B338">
        <v>52</v>
      </c>
      <c r="C338">
        <v>2018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261</v>
      </c>
      <c r="R338">
        <v>3304</v>
      </c>
      <c r="S338">
        <v>5.154963680387409</v>
      </c>
      <c r="T338">
        <v>5.4954600484261507</v>
      </c>
      <c r="U338">
        <v>20.096125907990313</v>
      </c>
      <c r="V338">
        <v>2.451573849878935</v>
      </c>
      <c r="W338">
        <v>3.0266343825665865</v>
      </c>
      <c r="X338">
        <v>74.485472154963674</v>
      </c>
      <c r="Y338">
        <v>27.633171912832928</v>
      </c>
      <c r="Z338">
        <v>6.2600763909063488</v>
      </c>
      <c r="AA338">
        <v>1.8829760616003124</v>
      </c>
      <c r="AB338">
        <v>2.2162133617656874</v>
      </c>
      <c r="AC338">
        <v>53.50974743777661</v>
      </c>
      <c r="AD338">
        <v>54.517694477248419</v>
      </c>
      <c r="AE338">
        <v>53.498746314475071</v>
      </c>
      <c r="AF338">
        <v>34.448962569075178</v>
      </c>
      <c r="AG338">
        <v>33.586476948145439</v>
      </c>
      <c r="AH338">
        <v>0.72639225181598099</v>
      </c>
    </row>
    <row r="339" spans="1:37">
      <c r="A339">
        <v>6</v>
      </c>
      <c r="B339">
        <v>53</v>
      </c>
      <c r="C339">
        <v>2019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210</v>
      </c>
      <c r="R339">
        <v>3308</v>
      </c>
      <c r="S339">
        <v>5.4658403869407488</v>
      </c>
      <c r="T339">
        <v>5.7639056831922604</v>
      </c>
      <c r="U339">
        <v>21.208645707376071</v>
      </c>
      <c r="V339">
        <v>3.8694074969770247</v>
      </c>
      <c r="W339">
        <v>3.2648125755743647</v>
      </c>
      <c r="X339">
        <v>81.620314389359123</v>
      </c>
      <c r="Y339">
        <v>33.162031438935905</v>
      </c>
      <c r="Z339">
        <v>6.1097621632832722</v>
      </c>
      <c r="AA339">
        <v>1.9657850215177519</v>
      </c>
      <c r="AB339">
        <v>2.1585163812511894</v>
      </c>
      <c r="AC339">
        <v>48.045199535964407</v>
      </c>
      <c r="AD339">
        <v>50.608271507488638</v>
      </c>
      <c r="AE339">
        <v>45.273750590204891</v>
      </c>
      <c r="AF339">
        <v>37.685121895648194</v>
      </c>
      <c r="AG339">
        <v>37.187749523691998</v>
      </c>
      <c r="AH339">
        <v>0.51390568319226115</v>
      </c>
    </row>
    <row r="340" spans="1:37">
      <c r="A340">
        <v>6</v>
      </c>
      <c r="B340">
        <v>54</v>
      </c>
      <c r="C340">
        <v>2020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223</v>
      </c>
      <c r="R340">
        <v>2940</v>
      </c>
      <c r="S340">
        <v>5.4622448979591827</v>
      </c>
      <c r="T340">
        <v>5.4880952380952381</v>
      </c>
      <c r="U340">
        <v>21.035850340136047</v>
      </c>
      <c r="V340">
        <v>4.1156462585034035</v>
      </c>
      <c r="W340">
        <v>2.6530612244897962</v>
      </c>
      <c r="X340">
        <v>80.578231292516989</v>
      </c>
      <c r="Y340">
        <v>33.02721088435375</v>
      </c>
      <c r="Z340">
        <v>6.1392359585270784</v>
      </c>
      <c r="AA340">
        <v>1.8716293225362153</v>
      </c>
      <c r="AB340">
        <v>2.16532533048687</v>
      </c>
      <c r="AC340">
        <v>41.777884253804594</v>
      </c>
      <c r="AD340">
        <v>53.785799077954529</v>
      </c>
      <c r="AE340">
        <v>50.438355334516096</v>
      </c>
      <c r="AF340">
        <v>32.768613464110551</v>
      </c>
      <c r="AG340">
        <v>32.039748199100138</v>
      </c>
      <c r="AH340">
        <v>0.68027210884353739</v>
      </c>
    </row>
    <row r="341" spans="1:37">
      <c r="A341">
        <v>6</v>
      </c>
      <c r="B341">
        <v>55</v>
      </c>
      <c r="C341">
        <v>2021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240</v>
      </c>
      <c r="R341">
        <v>3183</v>
      </c>
      <c r="S341">
        <v>5.6698083568960094</v>
      </c>
      <c r="T341">
        <v>5.7851083883129109</v>
      </c>
      <c r="U341">
        <v>21.672855796418457</v>
      </c>
      <c r="V341">
        <v>4.1156142004398371</v>
      </c>
      <c r="W341">
        <v>4.0213634935595328</v>
      </c>
      <c r="X341">
        <v>82.532202324850758</v>
      </c>
      <c r="Y341">
        <v>37.668865849827199</v>
      </c>
      <c r="Z341">
        <v>6.1978028278929189</v>
      </c>
      <c r="AA341">
        <v>1.8946465068266047</v>
      </c>
      <c r="AB341">
        <v>2.2339604676246712</v>
      </c>
      <c r="AC341">
        <v>47.239603934840872</v>
      </c>
      <c r="AD341">
        <v>55.541748490575955</v>
      </c>
      <c r="AE341">
        <v>49.102014426572417</v>
      </c>
      <c r="AF341">
        <v>35.913347624957673</v>
      </c>
      <c r="AG341">
        <v>35.703531614001257</v>
      </c>
      <c r="AH341">
        <v>0.81683945962928051</v>
      </c>
    </row>
    <row r="342" spans="1:37">
      <c r="A342">
        <v>6</v>
      </c>
      <c r="B342">
        <v>56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243</v>
      </c>
      <c r="R342">
        <v>3205</v>
      </c>
      <c r="S342">
        <v>5.5338533541341661</v>
      </c>
      <c r="T342">
        <v>5.7219968798751948</v>
      </c>
      <c r="U342">
        <v>20.835319812792477</v>
      </c>
      <c r="V342">
        <v>2.9641185647425901</v>
      </c>
      <c r="W342">
        <v>3.8377535101404057</v>
      </c>
      <c r="X342">
        <v>79.812792511700451</v>
      </c>
      <c r="Y342">
        <v>32.137285491419647</v>
      </c>
      <c r="Z342">
        <v>6.2903209652798351</v>
      </c>
      <c r="AA342">
        <v>1.7380370615061524</v>
      </c>
      <c r="AB342">
        <v>2.1715289494154546</v>
      </c>
      <c r="AC342">
        <v>48.671043655344512</v>
      </c>
      <c r="AD342">
        <v>59.826474319261479</v>
      </c>
      <c r="AE342">
        <v>55.782852161460589</v>
      </c>
      <c r="AF342">
        <v>37.180974477958245</v>
      </c>
      <c r="AG342">
        <v>36.291855930181889</v>
      </c>
      <c r="AH342">
        <v>2.0904836193447736</v>
      </c>
      <c r="AI342">
        <v>162</v>
      </c>
      <c r="AJ342">
        <v>107.16543209876544</v>
      </c>
      <c r="AK342">
        <v>14.58448624902681</v>
      </c>
    </row>
    <row r="343" spans="1:37" s="432" customFormat="1">
      <c r="A343" s="432">
        <v>6</v>
      </c>
      <c r="B343" s="432">
        <v>57</v>
      </c>
      <c r="C343" s="432">
        <v>2023</v>
      </c>
      <c r="D343" s="432">
        <v>99</v>
      </c>
      <c r="E343" s="432">
        <v>99</v>
      </c>
      <c r="F343" s="432">
        <v>99</v>
      </c>
      <c r="G343" s="432">
        <v>99</v>
      </c>
      <c r="H343" s="432">
        <v>2</v>
      </c>
      <c r="I343" s="432">
        <v>99</v>
      </c>
      <c r="J343" s="432">
        <v>999</v>
      </c>
      <c r="K343" s="432">
        <v>99</v>
      </c>
      <c r="L343" s="432">
        <v>99</v>
      </c>
      <c r="M343" s="432">
        <v>99</v>
      </c>
      <c r="N343" s="432">
        <v>99</v>
      </c>
      <c r="O343" s="432">
        <v>99</v>
      </c>
      <c r="P343" s="432">
        <v>9999</v>
      </c>
      <c r="Q343" s="432">
        <v>269</v>
      </c>
      <c r="R343" s="432">
        <v>3410</v>
      </c>
      <c r="S343" s="432">
        <v>5.6005865102639296</v>
      </c>
      <c r="T343" s="432">
        <v>5.7413489736070389</v>
      </c>
      <c r="U343" s="432">
        <v>20.356217008797671</v>
      </c>
      <c r="V343" s="432">
        <v>3.4604105571847499</v>
      </c>
      <c r="W343" s="432">
        <v>3.6950146627565976</v>
      </c>
      <c r="X343" s="432">
        <v>75.366568914956005</v>
      </c>
      <c r="Y343" s="432">
        <v>29.325513196480941</v>
      </c>
      <c r="Z343" s="432">
        <v>6.4302226556773592</v>
      </c>
      <c r="AA343" s="432">
        <v>1.7460469661242988</v>
      </c>
      <c r="AB343" s="432">
        <v>2.0552393382414027</v>
      </c>
      <c r="AC343" s="432">
        <v>44.266079774573711</v>
      </c>
      <c r="AD343" s="432">
        <v>54.035263972437086</v>
      </c>
      <c r="AE343" s="432">
        <v>48.670002742884677</v>
      </c>
      <c r="AF343" s="432">
        <v>37.555066079295152</v>
      </c>
      <c r="AG343" s="432">
        <v>36.897179132951045</v>
      </c>
      <c r="AH343" s="432">
        <v>2.6979472140762462</v>
      </c>
      <c r="AI343" s="432">
        <v>440</v>
      </c>
      <c r="AJ343" s="432">
        <v>104.53545454545456</v>
      </c>
      <c r="AK343" s="432">
        <v>16.161708288288875</v>
      </c>
    </row>
    <row r="344" spans="1:37" s="432" customFormat="1">
      <c r="A344" s="432">
        <v>6</v>
      </c>
      <c r="B344" s="432">
        <v>58</v>
      </c>
      <c r="C344" s="432">
        <v>2024</v>
      </c>
      <c r="D344" s="432">
        <v>99</v>
      </c>
      <c r="E344" s="432">
        <v>99</v>
      </c>
      <c r="F344" s="432">
        <v>99</v>
      </c>
      <c r="G344" s="432">
        <v>99</v>
      </c>
      <c r="H344" s="432">
        <v>2</v>
      </c>
      <c r="I344" s="432">
        <v>99</v>
      </c>
      <c r="J344" s="432">
        <v>999</v>
      </c>
      <c r="K344" s="432">
        <v>99</v>
      </c>
      <c r="L344" s="432">
        <v>99</v>
      </c>
      <c r="M344" s="432">
        <v>99</v>
      </c>
      <c r="N344" s="432">
        <v>99</v>
      </c>
      <c r="O344" s="432">
        <v>99</v>
      </c>
      <c r="P344" s="432">
        <v>9999</v>
      </c>
      <c r="Q344" s="432">
        <v>267</v>
      </c>
      <c r="R344" s="432">
        <v>3177</v>
      </c>
      <c r="S344" s="432">
        <v>5.3345923827510244</v>
      </c>
      <c r="T344" s="432">
        <v>5.553981743783444</v>
      </c>
      <c r="U344" s="432">
        <v>20.743437204910258</v>
      </c>
      <c r="V344" s="432">
        <v>8.2467736858671703</v>
      </c>
      <c r="W344" s="432">
        <v>3.7141957821844511</v>
      </c>
      <c r="X344" s="432">
        <v>77.714825306893303</v>
      </c>
      <c r="Y344" s="432">
        <v>32.263141328297138</v>
      </c>
      <c r="Z344" s="432">
        <v>6.1860119619176972</v>
      </c>
      <c r="AA344" s="432">
        <v>1.6547570990027303</v>
      </c>
      <c r="AB344" s="432">
        <v>1.924200378907386</v>
      </c>
      <c r="AC344" s="432">
        <v>67.168937479402132</v>
      </c>
      <c r="AD344" s="432">
        <v>57.055525523064951</v>
      </c>
      <c r="AE344" s="432">
        <v>71.255778332889719</v>
      </c>
      <c r="AF344" s="432">
        <v>34.600304944456553</v>
      </c>
      <c r="AG344" s="432">
        <v>34.143479301565748</v>
      </c>
      <c r="AH344" s="432">
        <v>2.3607176581680833</v>
      </c>
      <c r="AI344" s="432">
        <v>2475</v>
      </c>
      <c r="AJ344" s="432">
        <v>107.59486868686868</v>
      </c>
      <c r="AK344" s="432">
        <v>15.91239272244834</v>
      </c>
    </row>
    <row r="345" spans="1:37">
      <c r="A345">
        <v>7</v>
      </c>
      <c r="B345">
        <v>1</v>
      </c>
      <c r="C345">
        <v>2024</v>
      </c>
      <c r="D345">
        <v>99</v>
      </c>
      <c r="E345">
        <v>99</v>
      </c>
      <c r="F345">
        <v>99</v>
      </c>
      <c r="G345">
        <v>1</v>
      </c>
      <c r="H345">
        <v>1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110</v>
      </c>
      <c r="R345">
        <v>1604</v>
      </c>
      <c r="S345">
        <v>5.1633416458852883</v>
      </c>
      <c r="T345">
        <v>5.8235660847880304</v>
      </c>
      <c r="U345">
        <v>20.852182044887776</v>
      </c>
      <c r="V345">
        <v>6.7955112219451372</v>
      </c>
      <c r="W345">
        <v>6.1097256857855324</v>
      </c>
      <c r="X345">
        <v>84.413965087281795</v>
      </c>
      <c r="Y345">
        <v>28.740648379052359</v>
      </c>
      <c r="Z345">
        <v>5.5986907515461279</v>
      </c>
      <c r="AA345">
        <v>1.5539356535737463</v>
      </c>
      <c r="AB345">
        <v>1.722498403300698</v>
      </c>
      <c r="AC345">
        <v>59.385468638274816</v>
      </c>
      <c r="AD345">
        <v>47.530417530604211</v>
      </c>
      <c r="AE345">
        <v>73.700634774330197</v>
      </c>
      <c r="AF345">
        <v>64.886731391585755</v>
      </c>
      <c r="AG345">
        <v>65.701708206304787</v>
      </c>
      <c r="AH345">
        <v>2.2443890274314215</v>
      </c>
      <c r="AI345">
        <v>1603</v>
      </c>
      <c r="AJ345">
        <v>109.9893325015594</v>
      </c>
      <c r="AK345">
        <v>15.603324872871804</v>
      </c>
    </row>
    <row r="346" spans="1:37">
      <c r="A346">
        <v>7</v>
      </c>
      <c r="B346">
        <v>2</v>
      </c>
      <c r="C346">
        <v>2024</v>
      </c>
      <c r="D346">
        <v>99</v>
      </c>
      <c r="E346">
        <v>99</v>
      </c>
      <c r="F346">
        <v>99</v>
      </c>
      <c r="G346">
        <v>1</v>
      </c>
      <c r="H346">
        <v>2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96</v>
      </c>
      <c r="R346">
        <v>868</v>
      </c>
      <c r="S346">
        <v>5.4804147465437802</v>
      </c>
      <c r="T346">
        <v>5.4896313364055294</v>
      </c>
      <c r="U346">
        <v>20.115552995391724</v>
      </c>
      <c r="V346">
        <v>9.9078341013824929</v>
      </c>
      <c r="W346">
        <v>3.8018433179723505</v>
      </c>
      <c r="X346">
        <v>72.695852534562206</v>
      </c>
      <c r="Y346">
        <v>30.299539170506911</v>
      </c>
      <c r="Z346">
        <v>6.423717576703921</v>
      </c>
      <c r="AA346">
        <v>1.6918982367901187</v>
      </c>
      <c r="AB346">
        <v>1.7665956619302403</v>
      </c>
      <c r="AC346">
        <v>59.168043611674726</v>
      </c>
      <c r="AD346">
        <v>54.560428468373601</v>
      </c>
      <c r="AE346">
        <v>70.607780288334226</v>
      </c>
      <c r="AF346">
        <v>35.113268608414238</v>
      </c>
      <c r="AG346">
        <v>34.298291793695221</v>
      </c>
      <c r="AH346">
        <v>6.3364055299539181</v>
      </c>
      <c r="AI346">
        <v>834</v>
      </c>
      <c r="AJ346">
        <v>107.08057553956816</v>
      </c>
      <c r="AK346">
        <v>16.029089039638873</v>
      </c>
    </row>
    <row r="347" spans="1:37">
      <c r="A347">
        <v>7</v>
      </c>
      <c r="B347">
        <v>3</v>
      </c>
      <c r="C347">
        <v>2024</v>
      </c>
      <c r="D347">
        <v>99</v>
      </c>
      <c r="E347">
        <v>99</v>
      </c>
      <c r="F347">
        <v>99</v>
      </c>
      <c r="G347">
        <v>2</v>
      </c>
      <c r="H347">
        <v>1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163</v>
      </c>
      <c r="R347">
        <v>1842</v>
      </c>
      <c r="S347">
        <v>4.8593919652551572</v>
      </c>
      <c r="T347">
        <v>5.1340933767643868</v>
      </c>
      <c r="U347">
        <v>20.164712269272528</v>
      </c>
      <c r="V347">
        <v>7.2747014115092288</v>
      </c>
      <c r="W347">
        <v>4.1259500542888174</v>
      </c>
      <c r="X347">
        <v>76.1672095548317</v>
      </c>
      <c r="Y347">
        <v>27.035830618892518</v>
      </c>
      <c r="Z347">
        <v>6.3090290114286489</v>
      </c>
      <c r="AA347">
        <v>1.7699663711327611</v>
      </c>
      <c r="AB347">
        <v>1.8831037596963167</v>
      </c>
      <c r="AC347">
        <v>50.986747995762485</v>
      </c>
      <c r="AD347">
        <v>61.812399831918192</v>
      </c>
      <c r="AE347">
        <v>74.448627182713508</v>
      </c>
      <c r="AF347">
        <v>62.061994609164437</v>
      </c>
      <c r="AG347">
        <v>62.088828711365231</v>
      </c>
      <c r="AH347">
        <v>0.97719869706840379</v>
      </c>
      <c r="AI347">
        <v>1754</v>
      </c>
      <c r="AJ347">
        <v>108.06231470923592</v>
      </c>
      <c r="AK347">
        <v>15.464721981310175</v>
      </c>
    </row>
    <row r="348" spans="1:37">
      <c r="A348">
        <v>7</v>
      </c>
      <c r="B348">
        <v>4</v>
      </c>
      <c r="C348">
        <v>2024</v>
      </c>
      <c r="D348">
        <v>99</v>
      </c>
      <c r="E348">
        <v>99</v>
      </c>
      <c r="F348">
        <v>99</v>
      </c>
      <c r="G348">
        <v>2</v>
      </c>
      <c r="H348">
        <v>2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95</v>
      </c>
      <c r="R348">
        <v>1126</v>
      </c>
      <c r="S348">
        <v>5.106571936056838</v>
      </c>
      <c r="T348">
        <v>5.4911190053285948</v>
      </c>
      <c r="U348">
        <v>20.141740674955553</v>
      </c>
      <c r="V348">
        <v>8.2593250444049744</v>
      </c>
      <c r="W348">
        <v>2.7531083481349912</v>
      </c>
      <c r="X348">
        <v>72.113676731793959</v>
      </c>
      <c r="Y348">
        <v>29.573712255772648</v>
      </c>
      <c r="Z348">
        <v>6.4352905640096409</v>
      </c>
      <c r="AA348">
        <v>1.7246544091413956</v>
      </c>
      <c r="AB348">
        <v>1.8480009818238048</v>
      </c>
      <c r="AC348">
        <v>72.273598024753269</v>
      </c>
      <c r="AD348">
        <v>61.074584797423249</v>
      </c>
      <c r="AE348">
        <v>79.751145682466884</v>
      </c>
      <c r="AF348">
        <v>37.938005390835578</v>
      </c>
      <c r="AG348">
        <v>37.911171288634762</v>
      </c>
      <c r="AH348">
        <v>8.8809946714032001E-2</v>
      </c>
      <c r="AI348">
        <v>1115</v>
      </c>
      <c r="AJ348">
        <v>107.6104035874439</v>
      </c>
      <c r="AK348">
        <v>15.716625718298852</v>
      </c>
    </row>
    <row r="349" spans="1:37">
      <c r="A349">
        <v>7</v>
      </c>
      <c r="B349">
        <v>5</v>
      </c>
      <c r="C349">
        <v>2024</v>
      </c>
      <c r="D349">
        <v>99</v>
      </c>
      <c r="E349">
        <v>99</v>
      </c>
      <c r="F349">
        <v>99</v>
      </c>
      <c r="G349">
        <v>3</v>
      </c>
      <c r="H349">
        <v>1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65</v>
      </c>
      <c r="R349">
        <v>637</v>
      </c>
      <c r="S349">
        <v>5.6624803767660916</v>
      </c>
      <c r="T349">
        <v>6.0753532182103598</v>
      </c>
      <c r="U349">
        <v>21.642543171114607</v>
      </c>
      <c r="V349">
        <v>7.2213500784929376</v>
      </c>
      <c r="W349">
        <v>6.5934065934065922</v>
      </c>
      <c r="X349">
        <v>78.649921507064349</v>
      </c>
      <c r="Y349">
        <v>35.792778649921502</v>
      </c>
      <c r="Z349">
        <v>7.3453471085119517</v>
      </c>
      <c r="AA349">
        <v>1.5929757906851956</v>
      </c>
      <c r="AB349">
        <v>1.8945443633297847</v>
      </c>
      <c r="AC349">
        <v>49.396136770822302</v>
      </c>
      <c r="AD349">
        <v>56.77625789130412</v>
      </c>
      <c r="AE349">
        <v>67.528722302048777</v>
      </c>
      <c r="AF349">
        <v>50.475435816164818</v>
      </c>
      <c r="AG349">
        <v>51.116219573237458</v>
      </c>
      <c r="AH349">
        <v>0.78492935635792782</v>
      </c>
      <c r="AI349">
        <v>563</v>
      </c>
      <c r="AJ349">
        <v>108.00408525754877</v>
      </c>
      <c r="AK349">
        <v>16.548992861302715</v>
      </c>
    </row>
    <row r="350" spans="1:37">
      <c r="A350">
        <v>7</v>
      </c>
      <c r="B350">
        <v>6</v>
      </c>
      <c r="C350">
        <v>2024</v>
      </c>
      <c r="D350">
        <v>99</v>
      </c>
      <c r="E350">
        <v>99</v>
      </c>
      <c r="F350">
        <v>99</v>
      </c>
      <c r="G350">
        <v>3</v>
      </c>
      <c r="H350">
        <v>2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57</v>
      </c>
      <c r="R350">
        <v>625</v>
      </c>
      <c r="S350">
        <v>5.1711999999999998</v>
      </c>
      <c r="T350">
        <v>5.2960000000000003</v>
      </c>
      <c r="U350">
        <v>21.094719999999999</v>
      </c>
      <c r="V350">
        <v>6.72</v>
      </c>
      <c r="W350">
        <v>3.04</v>
      </c>
      <c r="X350">
        <v>83.04</v>
      </c>
      <c r="Y350">
        <v>29.920000000000009</v>
      </c>
      <c r="Z350">
        <v>5.6328369514482226</v>
      </c>
      <c r="AA350">
        <v>1.4733263589578511</v>
      </c>
      <c r="AB350">
        <v>1.8974677862878195</v>
      </c>
      <c r="AC350">
        <v>62.337383720471273</v>
      </c>
      <c r="AD350">
        <v>51.672693029206357</v>
      </c>
      <c r="AE350">
        <v>65.436106686046827</v>
      </c>
      <c r="AF350">
        <v>49.524564183835182</v>
      </c>
      <c r="AG350">
        <v>48.883780426762542</v>
      </c>
      <c r="AH350">
        <v>3.04</v>
      </c>
      <c r="AI350">
        <v>353</v>
      </c>
      <c r="AJ350">
        <v>108.2869688385269</v>
      </c>
      <c r="AK350">
        <v>15.832259497150224</v>
      </c>
    </row>
    <row r="351" spans="1:37">
      <c r="A351">
        <v>7</v>
      </c>
      <c r="B351">
        <v>7</v>
      </c>
      <c r="C351">
        <v>2024</v>
      </c>
      <c r="D351">
        <v>99</v>
      </c>
      <c r="E351">
        <v>99</v>
      </c>
      <c r="F351">
        <v>99</v>
      </c>
      <c r="G351">
        <v>4</v>
      </c>
      <c r="H351">
        <v>1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80</v>
      </c>
      <c r="R351">
        <v>1922</v>
      </c>
      <c r="S351">
        <v>5.3241415192507811</v>
      </c>
      <c r="T351">
        <v>5.6930280957336121</v>
      </c>
      <c r="U351">
        <v>22.235223725286158</v>
      </c>
      <c r="V351">
        <v>7.6482830385015612</v>
      </c>
      <c r="W351">
        <v>5.6191467221644142</v>
      </c>
      <c r="X351">
        <v>88.813735691987503</v>
      </c>
      <c r="Y351">
        <v>39.958376690946928</v>
      </c>
      <c r="Z351">
        <v>5.6235838940689309</v>
      </c>
      <c r="AA351">
        <v>1.6374042033773004</v>
      </c>
      <c r="AB351">
        <v>1.9612381381643704</v>
      </c>
      <c r="AC351">
        <v>70.209656803002417</v>
      </c>
      <c r="AD351">
        <v>59.50195206554605</v>
      </c>
      <c r="AE351">
        <v>74.240100187706062</v>
      </c>
      <c r="AF351">
        <v>77.5</v>
      </c>
      <c r="AG351">
        <v>77.261050115793651</v>
      </c>
      <c r="AH351">
        <v>0.67637877211238295</v>
      </c>
      <c r="AI351">
        <v>1526</v>
      </c>
      <c r="AJ351">
        <v>110.69003931847968</v>
      </c>
      <c r="AK351">
        <v>16.29744204761095</v>
      </c>
    </row>
    <row r="352" spans="1:37">
      <c r="A352">
        <v>7</v>
      </c>
      <c r="B352">
        <v>8</v>
      </c>
      <c r="C352">
        <v>2024</v>
      </c>
      <c r="D352">
        <v>99</v>
      </c>
      <c r="E352">
        <v>99</v>
      </c>
      <c r="F352">
        <v>99</v>
      </c>
      <c r="G352">
        <v>4</v>
      </c>
      <c r="H352">
        <v>2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19</v>
      </c>
      <c r="R352">
        <v>558</v>
      </c>
      <c r="S352">
        <v>5.7508960573476715</v>
      </c>
      <c r="T352">
        <v>6.06989247311828</v>
      </c>
      <c r="U352">
        <v>22.540860215053783</v>
      </c>
      <c r="V352">
        <v>7.3476702508960612</v>
      </c>
      <c r="W352">
        <v>6.2724014336917548</v>
      </c>
      <c r="X352">
        <v>90.86021505376344</v>
      </c>
      <c r="Y352">
        <v>43.369175627240153</v>
      </c>
      <c r="Z352">
        <v>5.4649270093037803</v>
      </c>
      <c r="AA352">
        <v>1.5371006501042028</v>
      </c>
      <c r="AB352">
        <v>2.2241240849887887</v>
      </c>
      <c r="AC352">
        <v>75.52524673140752</v>
      </c>
      <c r="AD352">
        <v>59.468042514168943</v>
      </c>
      <c r="AE352">
        <v>63.781299449501503</v>
      </c>
      <c r="AF352">
        <v>22.5</v>
      </c>
      <c r="AG352">
        <v>22.738949884206338</v>
      </c>
      <c r="AH352">
        <v>0</v>
      </c>
      <c r="AI352">
        <v>173</v>
      </c>
      <c r="AJ352">
        <v>108.56184971098264</v>
      </c>
      <c r="AK352">
        <v>16.775066188460421</v>
      </c>
    </row>
    <row r="353" spans="1:37">
      <c r="A353">
        <v>7</v>
      </c>
      <c r="B353">
        <v>9</v>
      </c>
      <c r="C353">
        <v>2023</v>
      </c>
      <c r="D353">
        <v>99</v>
      </c>
      <c r="E353">
        <v>99</v>
      </c>
      <c r="F353">
        <v>99</v>
      </c>
      <c r="G353">
        <v>1</v>
      </c>
      <c r="H353">
        <v>1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119</v>
      </c>
      <c r="R353">
        <v>1627</v>
      </c>
      <c r="S353">
        <v>4.871542716656422</v>
      </c>
      <c r="T353">
        <v>5.6754763368162244</v>
      </c>
      <c r="U353">
        <v>21.019545175169021</v>
      </c>
      <c r="V353">
        <v>3.1346035648432697</v>
      </c>
      <c r="W353">
        <v>6.6994468346650278</v>
      </c>
      <c r="X353">
        <v>83.650891210817434</v>
      </c>
      <c r="Y353">
        <v>28.395820528580199</v>
      </c>
      <c r="Z353">
        <v>5.6919571710672958</v>
      </c>
      <c r="AA353">
        <v>1.7054366279811561</v>
      </c>
      <c r="AB353">
        <v>2.1588216848307522</v>
      </c>
      <c r="AC353">
        <v>44.057256177926753</v>
      </c>
      <c r="AD353">
        <v>53.263214734846791</v>
      </c>
      <c r="AE353">
        <v>60.251515606490386</v>
      </c>
      <c r="AF353">
        <v>57.531824611032519</v>
      </c>
      <c r="AG353">
        <v>57.984804735252787</v>
      </c>
      <c r="AH353">
        <v>1.1063306699446835</v>
      </c>
      <c r="AI353">
        <v>977</v>
      </c>
      <c r="AJ353">
        <v>110.31197543500517</v>
      </c>
      <c r="AK353">
        <v>15.620129793478323</v>
      </c>
    </row>
    <row r="354" spans="1:37">
      <c r="A354">
        <v>7</v>
      </c>
      <c r="B354">
        <v>10</v>
      </c>
      <c r="C354">
        <v>2023</v>
      </c>
      <c r="D354">
        <v>99</v>
      </c>
      <c r="E354">
        <v>99</v>
      </c>
      <c r="F354">
        <v>99</v>
      </c>
      <c r="G354">
        <v>1</v>
      </c>
      <c r="H354">
        <v>2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92</v>
      </c>
      <c r="R354">
        <v>1201</v>
      </c>
      <c r="S354">
        <v>6.2231473771856782</v>
      </c>
      <c r="T354">
        <v>5.7435470441298913</v>
      </c>
      <c r="U354">
        <v>20.632889258950861</v>
      </c>
      <c r="V354">
        <v>4.9958368026644449</v>
      </c>
      <c r="W354">
        <v>5.578684429641962</v>
      </c>
      <c r="X354">
        <v>74.604496253122406</v>
      </c>
      <c r="Y354">
        <v>30.641132389675278</v>
      </c>
      <c r="Z354">
        <v>6.8712030389559695</v>
      </c>
      <c r="AA354">
        <v>1.8521982130911516</v>
      </c>
      <c r="AB354">
        <v>2.0397818060958386</v>
      </c>
      <c r="AC354">
        <v>42.365184014567411</v>
      </c>
      <c r="AD354">
        <v>57.361580302484143</v>
      </c>
      <c r="AE354">
        <v>43.255988798512128</v>
      </c>
      <c r="AF354">
        <v>42.468175388967474</v>
      </c>
      <c r="AG354">
        <v>42.015195264747192</v>
      </c>
      <c r="AH354">
        <v>7.410491257285595</v>
      </c>
      <c r="AI354">
        <v>365</v>
      </c>
      <c r="AJ354">
        <v>104.77452054794522</v>
      </c>
      <c r="AK354">
        <v>16.101073403604637</v>
      </c>
    </row>
    <row r="355" spans="1:37">
      <c r="A355">
        <v>7</v>
      </c>
      <c r="B355">
        <v>11</v>
      </c>
      <c r="C355">
        <v>2023</v>
      </c>
      <c r="D355">
        <v>99</v>
      </c>
      <c r="E355">
        <v>99</v>
      </c>
      <c r="F355">
        <v>99</v>
      </c>
      <c r="G355">
        <v>2</v>
      </c>
      <c r="H355">
        <v>1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136</v>
      </c>
      <c r="R355">
        <v>1700</v>
      </c>
      <c r="S355">
        <v>5.102941176470587</v>
      </c>
      <c r="T355">
        <v>5.1623529411764704</v>
      </c>
      <c r="U355">
        <v>20.144058823529392</v>
      </c>
      <c r="V355">
        <v>2.2941176470588238</v>
      </c>
      <c r="W355">
        <v>1.7058823529411764</v>
      </c>
      <c r="X355">
        <v>79.17647058823529</v>
      </c>
      <c r="Y355">
        <v>24.058823529411764</v>
      </c>
      <c r="Z355">
        <v>5.6098909496646305</v>
      </c>
      <c r="AA355">
        <v>1.4448662250549364</v>
      </c>
      <c r="AB355">
        <v>2.1164885720061246</v>
      </c>
      <c r="AC355">
        <v>50.551395000974544</v>
      </c>
      <c r="AD355">
        <v>56.893190890794145</v>
      </c>
      <c r="AE355">
        <v>61.988671489568141</v>
      </c>
      <c r="AF355">
        <v>62.893081761006258</v>
      </c>
      <c r="AG355">
        <v>63.817111123534787</v>
      </c>
      <c r="AH355">
        <v>0.1176470588235294</v>
      </c>
      <c r="AI355">
        <v>61</v>
      </c>
      <c r="AJ355">
        <v>106.74098360655738</v>
      </c>
      <c r="AK355">
        <v>16.232028466855173</v>
      </c>
    </row>
    <row r="356" spans="1:37">
      <c r="A356">
        <v>7</v>
      </c>
      <c r="B356">
        <v>12</v>
      </c>
      <c r="C356">
        <v>2023</v>
      </c>
      <c r="D356">
        <v>99</v>
      </c>
      <c r="E356">
        <v>99</v>
      </c>
      <c r="F356">
        <v>99</v>
      </c>
      <c r="G356">
        <v>2</v>
      </c>
      <c r="H356">
        <v>2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102</v>
      </c>
      <c r="R356">
        <v>1003</v>
      </c>
      <c r="S356">
        <v>5.3140578265204388</v>
      </c>
      <c r="T356">
        <v>5.7996011964107668</v>
      </c>
      <c r="U356">
        <v>19.358025922233281</v>
      </c>
      <c r="V356">
        <v>1.89431704885344</v>
      </c>
      <c r="W356">
        <v>2.4925224327018953</v>
      </c>
      <c r="X356">
        <v>69.092721834496487</v>
      </c>
      <c r="Y356">
        <v>26.021934197407781</v>
      </c>
      <c r="Z356">
        <v>6.2022913216335889</v>
      </c>
      <c r="AA356">
        <v>1.6007450236542355</v>
      </c>
      <c r="AB356">
        <v>2.0474724443195389</v>
      </c>
      <c r="AC356">
        <v>48.865100773792861</v>
      </c>
      <c r="AD356">
        <v>54.536382639709032</v>
      </c>
      <c r="AE356">
        <v>58.349331921542387</v>
      </c>
      <c r="AF356">
        <v>37.106918238993728</v>
      </c>
      <c r="AG356">
        <v>36.182888876465242</v>
      </c>
      <c r="AH356">
        <v>0</v>
      </c>
      <c r="AI356">
        <v>75</v>
      </c>
      <c r="AJ356">
        <v>103.37200000000001</v>
      </c>
      <c r="AK356">
        <v>16.456798060418802</v>
      </c>
    </row>
    <row r="357" spans="1:37">
      <c r="A357">
        <v>7</v>
      </c>
      <c r="B357">
        <v>13</v>
      </c>
      <c r="C357">
        <v>2023</v>
      </c>
      <c r="D357">
        <v>99</v>
      </c>
      <c r="E357">
        <v>99</v>
      </c>
      <c r="F357">
        <v>99</v>
      </c>
      <c r="G357">
        <v>3</v>
      </c>
      <c r="H357">
        <v>1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59</v>
      </c>
      <c r="R357">
        <v>493</v>
      </c>
      <c r="S357">
        <v>6.0040567951318451</v>
      </c>
      <c r="T357">
        <v>6.2535496957403645</v>
      </c>
      <c r="U357">
        <v>21.795943204868166</v>
      </c>
      <c r="V357">
        <v>2.8397565922920887</v>
      </c>
      <c r="W357">
        <v>6.4908722109533477</v>
      </c>
      <c r="X357">
        <v>80.933062880324556</v>
      </c>
      <c r="Y357">
        <v>43.407707910750496</v>
      </c>
      <c r="Z357">
        <v>6.2057605716491837</v>
      </c>
      <c r="AA357">
        <v>1.7958662734821595</v>
      </c>
      <c r="AB357">
        <v>2.2846636975754593</v>
      </c>
      <c r="AC357">
        <v>36.594136294467098</v>
      </c>
      <c r="AD357">
        <v>58.063350649949761</v>
      </c>
      <c r="AE357">
        <v>54.900031261675885</v>
      </c>
      <c r="AF357">
        <v>42.353951890034367</v>
      </c>
      <c r="AG357">
        <v>43.880984661624659</v>
      </c>
      <c r="AH357">
        <v>0</v>
      </c>
      <c r="AI357">
        <v>0</v>
      </c>
    </row>
    <row r="358" spans="1:37">
      <c r="A358">
        <v>7</v>
      </c>
      <c r="B358">
        <v>14</v>
      </c>
      <c r="C358">
        <v>2023</v>
      </c>
      <c r="D358">
        <v>99</v>
      </c>
      <c r="E358">
        <v>99</v>
      </c>
      <c r="F358">
        <v>99</v>
      </c>
      <c r="G358">
        <v>3</v>
      </c>
      <c r="H358">
        <v>2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54</v>
      </c>
      <c r="R358">
        <v>671</v>
      </c>
      <c r="S358">
        <v>4.7377049180327884</v>
      </c>
      <c r="T358">
        <v>5.3964232488822645</v>
      </c>
      <c r="U358">
        <v>20.480178837555904</v>
      </c>
      <c r="V358">
        <v>2.5335320417287641</v>
      </c>
      <c r="W358">
        <v>1.9374068554396424</v>
      </c>
      <c r="X358">
        <v>77.943368107302533</v>
      </c>
      <c r="Y358">
        <v>27.421758569299545</v>
      </c>
      <c r="Z358">
        <v>6.5542089386541207</v>
      </c>
      <c r="AA358">
        <v>1.5680472186263044</v>
      </c>
      <c r="AB358">
        <v>2.0798341300786016</v>
      </c>
      <c r="AC358">
        <v>36.81241423404321</v>
      </c>
      <c r="AD358">
        <v>47.248757435857911</v>
      </c>
      <c r="AE358">
        <v>49.616677289324883</v>
      </c>
      <c r="AF358">
        <v>57.646048109965619</v>
      </c>
      <c r="AG358">
        <v>56.119015338375341</v>
      </c>
      <c r="AH358">
        <v>0.44709388971684055</v>
      </c>
      <c r="AI358">
        <v>0</v>
      </c>
    </row>
    <row r="359" spans="1:37">
      <c r="A359">
        <v>7</v>
      </c>
      <c r="B359">
        <v>15</v>
      </c>
      <c r="C359">
        <v>2023</v>
      </c>
      <c r="D359">
        <v>99</v>
      </c>
      <c r="E359">
        <v>99</v>
      </c>
      <c r="F359">
        <v>99</v>
      </c>
      <c r="G359">
        <v>4</v>
      </c>
      <c r="H359">
        <v>1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69</v>
      </c>
      <c r="R359">
        <v>1850</v>
      </c>
      <c r="S359">
        <v>4.9340540540540525</v>
      </c>
      <c r="T359">
        <v>5.4832432432432441</v>
      </c>
      <c r="U359">
        <v>21.36556756756756</v>
      </c>
      <c r="V359">
        <v>3.1351351351351351</v>
      </c>
      <c r="W359">
        <v>3.5675675675675671</v>
      </c>
      <c r="X359">
        <v>82.918918918918905</v>
      </c>
      <c r="Y359">
        <v>34.756756756756758</v>
      </c>
      <c r="Z359">
        <v>5.7381406091904781</v>
      </c>
      <c r="AA359">
        <v>1.4915898636697964</v>
      </c>
      <c r="AB359">
        <v>2.1834736199324314</v>
      </c>
      <c r="AC359">
        <v>55.400182898584525</v>
      </c>
      <c r="AD359">
        <v>57.071052702758514</v>
      </c>
      <c r="AE359">
        <v>65.557611333103551</v>
      </c>
      <c r="AF359">
        <v>77.568134171907772</v>
      </c>
      <c r="AG359">
        <v>77.498598110684554</v>
      </c>
      <c r="AH359">
        <v>0</v>
      </c>
      <c r="AI359">
        <v>0</v>
      </c>
    </row>
    <row r="360" spans="1:37">
      <c r="A360">
        <v>7</v>
      </c>
      <c r="B360">
        <v>16</v>
      </c>
      <c r="C360">
        <v>2023</v>
      </c>
      <c r="D360">
        <v>99</v>
      </c>
      <c r="E360">
        <v>99</v>
      </c>
      <c r="F360">
        <v>99</v>
      </c>
      <c r="G360">
        <v>4</v>
      </c>
      <c r="H360">
        <v>2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21</v>
      </c>
      <c r="R360">
        <v>535</v>
      </c>
      <c r="S360">
        <v>5.8224299065420562</v>
      </c>
      <c r="T360">
        <v>6.0598130841121485</v>
      </c>
      <c r="U360">
        <v>21.451028037383164</v>
      </c>
      <c r="V360">
        <v>4.1121495327102808</v>
      </c>
      <c r="W360">
        <v>3.9252336448598144</v>
      </c>
      <c r="X360">
        <v>85.607476635514018</v>
      </c>
      <c r="Y360">
        <v>34.953271028037385</v>
      </c>
      <c r="Z360">
        <v>5.3199074081218871</v>
      </c>
      <c r="AA360">
        <v>1.3549016870369248</v>
      </c>
      <c r="AB360">
        <v>2.0102940600949659</v>
      </c>
      <c r="AC360">
        <v>65.232933867317854</v>
      </c>
      <c r="AD360">
        <v>58.150997427405954</v>
      </c>
      <c r="AE360">
        <v>52.613143404843058</v>
      </c>
      <c r="AF360">
        <v>22.431865828092246</v>
      </c>
      <c r="AG360">
        <v>22.501401889315453</v>
      </c>
      <c r="AH360">
        <v>0</v>
      </c>
      <c r="AI360">
        <v>0</v>
      </c>
    </row>
    <row r="361" spans="1:37">
      <c r="A361">
        <v>7</v>
      </c>
      <c r="B361">
        <v>17</v>
      </c>
      <c r="C361">
        <v>2022</v>
      </c>
      <c r="D361">
        <v>99</v>
      </c>
      <c r="E361">
        <v>99</v>
      </c>
      <c r="F361">
        <v>99</v>
      </c>
      <c r="G361">
        <v>1</v>
      </c>
      <c r="H361">
        <v>1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108</v>
      </c>
      <c r="R361">
        <v>1551</v>
      </c>
      <c r="S361">
        <v>4.9974210186976125</v>
      </c>
      <c r="T361">
        <v>5.9903288201160549</v>
      </c>
      <c r="U361">
        <v>22.281173436492576</v>
      </c>
      <c r="V361">
        <v>2.9013539651837528</v>
      </c>
      <c r="W361">
        <v>5.9961315280464236</v>
      </c>
      <c r="X361">
        <v>87.040618955512542</v>
      </c>
      <c r="Y361">
        <v>36.94390715667312</v>
      </c>
      <c r="Z361">
        <v>6.2678608886011089</v>
      </c>
      <c r="AA361">
        <v>1.7947537423097937</v>
      </c>
      <c r="AB361">
        <v>2.3392007281582763</v>
      </c>
      <c r="AC361">
        <v>50.350869209923033</v>
      </c>
      <c r="AD361">
        <v>53.863619094509779</v>
      </c>
      <c r="AE361">
        <v>55.761887520823265</v>
      </c>
      <c r="AF361">
        <v>60.279828993392918</v>
      </c>
      <c r="AG361">
        <v>62.588699365747438</v>
      </c>
      <c r="AH361">
        <v>0.83816892327530645</v>
      </c>
      <c r="AI361">
        <v>0</v>
      </c>
    </row>
    <row r="362" spans="1:37">
      <c r="A362">
        <v>7</v>
      </c>
      <c r="B362">
        <v>18</v>
      </c>
      <c r="C362">
        <v>2022</v>
      </c>
      <c r="D362">
        <v>99</v>
      </c>
      <c r="E362">
        <v>99</v>
      </c>
      <c r="F362">
        <v>99</v>
      </c>
      <c r="G362">
        <v>1</v>
      </c>
      <c r="H362">
        <v>2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70</v>
      </c>
      <c r="R362">
        <v>1022</v>
      </c>
      <c r="S362">
        <v>6.0870841487279845</v>
      </c>
      <c r="T362">
        <v>5.6350293542074361</v>
      </c>
      <c r="U362">
        <v>20.211839530332689</v>
      </c>
      <c r="V362">
        <v>3.4246575342465753</v>
      </c>
      <c r="W362">
        <v>3.2289628180039145</v>
      </c>
      <c r="X362">
        <v>75.63600782778866</v>
      </c>
      <c r="Y362">
        <v>28.473581213307241</v>
      </c>
      <c r="Z362">
        <v>6.3463509972360947</v>
      </c>
      <c r="AA362">
        <v>1.8896280685725912</v>
      </c>
      <c r="AB362">
        <v>2.0298327727288297</v>
      </c>
      <c r="AC362">
        <v>48.049212885275118</v>
      </c>
      <c r="AD362">
        <v>54.843730081516448</v>
      </c>
      <c r="AE362">
        <v>53.22641745248535</v>
      </c>
      <c r="AF362">
        <v>39.720171006607053</v>
      </c>
      <c r="AG362">
        <v>37.411300634252555</v>
      </c>
      <c r="AH362">
        <v>6.457925636007829</v>
      </c>
      <c r="AI362">
        <v>10</v>
      </c>
      <c r="AJ362">
        <v>95.51</v>
      </c>
      <c r="AK362">
        <v>17.482644859414886</v>
      </c>
    </row>
    <row r="363" spans="1:37">
      <c r="A363">
        <v>7</v>
      </c>
      <c r="B363">
        <v>19</v>
      </c>
      <c r="C363">
        <v>2022</v>
      </c>
      <c r="D363">
        <v>99</v>
      </c>
      <c r="E363">
        <v>99</v>
      </c>
      <c r="F363">
        <v>99</v>
      </c>
      <c r="G363">
        <v>2</v>
      </c>
      <c r="H363">
        <v>1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117</v>
      </c>
      <c r="R363">
        <v>1623</v>
      </c>
      <c r="S363">
        <v>5.0739371534195925</v>
      </c>
      <c r="T363">
        <v>5.1552680221811471</v>
      </c>
      <c r="U363">
        <v>21.230418977202728</v>
      </c>
      <c r="V363">
        <v>6.7775723967960557</v>
      </c>
      <c r="W363">
        <v>0.73937153419593349</v>
      </c>
      <c r="X363">
        <v>86.691312384473179</v>
      </c>
      <c r="Y363">
        <v>30.191004313000629</v>
      </c>
      <c r="Z363">
        <v>5.3493291922061559</v>
      </c>
      <c r="AA363">
        <v>1.5347941435938195</v>
      </c>
      <c r="AB363">
        <v>1.7202488139128436</v>
      </c>
      <c r="AC363">
        <v>48.980775216190594</v>
      </c>
      <c r="AD363">
        <v>51.639406972501085</v>
      </c>
      <c r="AE363">
        <v>55.923399266161312</v>
      </c>
      <c r="AF363">
        <v>62.809597523219821</v>
      </c>
      <c r="AG363">
        <v>62.881388811785811</v>
      </c>
      <c r="AH363">
        <v>0.49291435613062223</v>
      </c>
      <c r="AI363">
        <v>0</v>
      </c>
    </row>
    <row r="364" spans="1:37">
      <c r="A364">
        <v>7</v>
      </c>
      <c r="B364">
        <v>20</v>
      </c>
      <c r="C364">
        <v>2022</v>
      </c>
      <c r="D364">
        <v>99</v>
      </c>
      <c r="E364">
        <v>99</v>
      </c>
      <c r="F364">
        <v>99</v>
      </c>
      <c r="G364">
        <v>2</v>
      </c>
      <c r="H364">
        <v>2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89</v>
      </c>
      <c r="R364">
        <v>961</v>
      </c>
      <c r="S364">
        <v>5.3922996878251803</v>
      </c>
      <c r="T364">
        <v>5.953173777315298</v>
      </c>
      <c r="U364">
        <v>21.165244536940701</v>
      </c>
      <c r="V364">
        <v>2.1852237252861597</v>
      </c>
      <c r="W364">
        <v>4.3704474505723194</v>
      </c>
      <c r="X364">
        <v>80.02081165452654</v>
      </c>
      <c r="Y364">
        <v>33.298647242455779</v>
      </c>
      <c r="Z364">
        <v>6.0787563736756649</v>
      </c>
      <c r="AA364">
        <v>1.5147911110047787</v>
      </c>
      <c r="AB364">
        <v>2.1302276262955249</v>
      </c>
      <c r="AC364">
        <v>62.771446400413232</v>
      </c>
      <c r="AD364">
        <v>63.833657650680237</v>
      </c>
      <c r="AE364">
        <v>65.064550505999989</v>
      </c>
      <c r="AF364">
        <v>37.190402476780179</v>
      </c>
      <c r="AG364">
        <v>37.118611188214203</v>
      </c>
      <c r="AH364">
        <v>0.1040582726326743</v>
      </c>
      <c r="AI364">
        <v>152</v>
      </c>
      <c r="AJ364">
        <v>107.93223684210518</v>
      </c>
      <c r="AK364">
        <v>14.393817919396019</v>
      </c>
    </row>
    <row r="365" spans="1:37">
      <c r="A365">
        <v>7</v>
      </c>
      <c r="B365">
        <v>21</v>
      </c>
      <c r="C365">
        <v>2022</v>
      </c>
      <c r="D365">
        <v>99</v>
      </c>
      <c r="E365">
        <v>99</v>
      </c>
      <c r="F365">
        <v>99</v>
      </c>
      <c r="G365">
        <v>3</v>
      </c>
      <c r="H365">
        <v>1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39</v>
      </c>
      <c r="R365">
        <v>515</v>
      </c>
      <c r="S365">
        <v>5.4466019417475717</v>
      </c>
      <c r="T365">
        <v>5.9145631067961189</v>
      </c>
      <c r="U365">
        <v>21.450155339805811</v>
      </c>
      <c r="V365">
        <v>6.407766990291262</v>
      </c>
      <c r="W365">
        <v>4.6601941747572804</v>
      </c>
      <c r="X365">
        <v>83.10679611650481</v>
      </c>
      <c r="Y365">
        <v>38.252427184466029</v>
      </c>
      <c r="Z365">
        <v>5.7317842471155478</v>
      </c>
      <c r="AA365">
        <v>1.5437198507086587</v>
      </c>
      <c r="AB365">
        <v>1.9117626577610951</v>
      </c>
      <c r="AC365">
        <v>29.776089002460601</v>
      </c>
      <c r="AD365">
        <v>39.530020076533631</v>
      </c>
      <c r="AE365">
        <v>45.37528377147931</v>
      </c>
      <c r="AF365">
        <v>44.396551724137936</v>
      </c>
      <c r="AG365">
        <v>45.445562191277432</v>
      </c>
      <c r="AH365">
        <v>0</v>
      </c>
      <c r="AI365">
        <v>0</v>
      </c>
    </row>
    <row r="366" spans="1:37">
      <c r="A366">
        <v>7</v>
      </c>
      <c r="B366">
        <v>22</v>
      </c>
      <c r="C366">
        <v>2022</v>
      </c>
      <c r="D366">
        <v>99</v>
      </c>
      <c r="E366">
        <v>99</v>
      </c>
      <c r="F366">
        <v>99</v>
      </c>
      <c r="G366">
        <v>3</v>
      </c>
      <c r="H366">
        <v>2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62</v>
      </c>
      <c r="R366">
        <v>645</v>
      </c>
      <c r="S366">
        <v>4.4806201550387588</v>
      </c>
      <c r="T366">
        <v>5.0914728682170551</v>
      </c>
      <c r="U366">
        <v>20.559689922480644</v>
      </c>
      <c r="V366">
        <v>1.7054263565891477</v>
      </c>
      <c r="W366">
        <v>1.7054263565891477</v>
      </c>
      <c r="X366">
        <v>81.085271317829466</v>
      </c>
      <c r="Y366">
        <v>31.317829457364329</v>
      </c>
      <c r="Z366">
        <v>6.8955475959518315</v>
      </c>
      <c r="AA366">
        <v>1.5911615141917359</v>
      </c>
      <c r="AB366">
        <v>2.2937742164913728</v>
      </c>
      <c r="AC366">
        <v>38.321837372104881</v>
      </c>
      <c r="AD366">
        <v>60.883813410226061</v>
      </c>
      <c r="AE366">
        <v>55.335125575830354</v>
      </c>
      <c r="AF366">
        <v>55.603448275862071</v>
      </c>
      <c r="AG366">
        <v>54.554437808722589</v>
      </c>
      <c r="AH366">
        <v>0</v>
      </c>
      <c r="AI366">
        <v>0</v>
      </c>
    </row>
    <row r="367" spans="1:37">
      <c r="A367">
        <v>7</v>
      </c>
      <c r="B367">
        <v>23</v>
      </c>
      <c r="C367">
        <v>2022</v>
      </c>
      <c r="D367">
        <v>99</v>
      </c>
      <c r="E367">
        <v>99</v>
      </c>
      <c r="F367">
        <v>99</v>
      </c>
      <c r="G367">
        <v>4</v>
      </c>
      <c r="H367">
        <v>1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77</v>
      </c>
      <c r="R367">
        <v>1726</v>
      </c>
      <c r="S367">
        <v>4.8534183082271127</v>
      </c>
      <c r="T367">
        <v>5.1998841251448438</v>
      </c>
      <c r="U367">
        <v>21.530365005793747</v>
      </c>
      <c r="V367">
        <v>4.2873696407879489</v>
      </c>
      <c r="W367">
        <v>2.7809965237543457</v>
      </c>
      <c r="X367">
        <v>86.326767091541114</v>
      </c>
      <c r="Y367">
        <v>34.878331402085749</v>
      </c>
      <c r="Z367">
        <v>5.2827985287637187</v>
      </c>
      <c r="AA367">
        <v>1.5336916950666748</v>
      </c>
      <c r="AB367">
        <v>2.1558672505208878</v>
      </c>
      <c r="AC367">
        <v>58.35008911582613</v>
      </c>
      <c r="AD367">
        <v>55.450591127476088</v>
      </c>
      <c r="AE367">
        <v>62.758514323927614</v>
      </c>
      <c r="AF367">
        <v>74.945722970039071</v>
      </c>
      <c r="AG367">
        <v>74.799577547371442</v>
      </c>
      <c r="AH367">
        <v>0</v>
      </c>
      <c r="AI367">
        <v>0</v>
      </c>
    </row>
    <row r="368" spans="1:37">
      <c r="A368">
        <v>7</v>
      </c>
      <c r="B368">
        <v>24</v>
      </c>
      <c r="C368">
        <v>2022</v>
      </c>
      <c r="D368">
        <v>99</v>
      </c>
      <c r="E368">
        <v>99</v>
      </c>
      <c r="F368">
        <v>99</v>
      </c>
      <c r="G368">
        <v>4</v>
      </c>
      <c r="H368">
        <v>2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22</v>
      </c>
      <c r="R368">
        <v>577</v>
      </c>
      <c r="S368">
        <v>5.9670710571923733</v>
      </c>
      <c r="T368">
        <v>6.1958405545927215</v>
      </c>
      <c r="U368">
        <v>21.698266897746965</v>
      </c>
      <c r="V368">
        <v>4.8526863084922018</v>
      </c>
      <c r="W368">
        <v>6.4124783362218354</v>
      </c>
      <c r="X368">
        <v>85.441941074523427</v>
      </c>
      <c r="Y368">
        <v>37.608318890814552</v>
      </c>
      <c r="Z368">
        <v>5.6614568840611321</v>
      </c>
      <c r="AA368">
        <v>1.3414950337689628</v>
      </c>
      <c r="AB368">
        <v>2.1643359528251498</v>
      </c>
      <c r="AC368">
        <v>66.018463976209929</v>
      </c>
      <c r="AD368">
        <v>61.377696488833152</v>
      </c>
      <c r="AE368">
        <v>52.213160508383439</v>
      </c>
      <c r="AF368">
        <v>25.054277029960922</v>
      </c>
      <c r="AG368">
        <v>25.200422452628569</v>
      </c>
      <c r="AH368">
        <v>0</v>
      </c>
      <c r="AI368">
        <v>0</v>
      </c>
    </row>
    <row r="369" spans="1:37">
      <c r="A369">
        <v>8</v>
      </c>
      <c r="B369">
        <v>1</v>
      </c>
      <c r="C369">
        <v>2024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6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87</v>
      </c>
      <c r="R369">
        <v>1293</v>
      </c>
      <c r="S369">
        <v>5.0541376643464808</v>
      </c>
      <c r="T369">
        <v>5.8012374323279206</v>
      </c>
      <c r="U369">
        <v>20.652822892498076</v>
      </c>
      <c r="V369">
        <v>5.8778035576179439</v>
      </c>
      <c r="W369">
        <v>5.9551430781129149</v>
      </c>
      <c r="X369">
        <v>84.068058778035621</v>
      </c>
      <c r="Y369">
        <v>26.372776488785764</v>
      </c>
      <c r="Z369">
        <v>5.5404274027773628</v>
      </c>
      <c r="AA369">
        <v>1.5409367194387251</v>
      </c>
      <c r="AB369">
        <v>1.7416063249074611</v>
      </c>
      <c r="AC369">
        <v>57.351645148219994</v>
      </c>
      <c r="AD369">
        <v>45.445343908251161</v>
      </c>
      <c r="AE369">
        <v>74.319611885732897</v>
      </c>
      <c r="AF369">
        <v>14.081899368329344</v>
      </c>
      <c r="AG369">
        <v>13.835274637255431</v>
      </c>
      <c r="AH369">
        <v>2.7068832173240516</v>
      </c>
      <c r="AI369">
        <v>1292</v>
      </c>
      <c r="AJ369">
        <v>110.15007739938071</v>
      </c>
      <c r="AK369">
        <v>15.416242843334699</v>
      </c>
    </row>
    <row r="370" spans="1:37">
      <c r="A370">
        <v>8</v>
      </c>
      <c r="B370">
        <v>2</v>
      </c>
      <c r="C370">
        <v>2024</v>
      </c>
      <c r="D370">
        <v>99</v>
      </c>
      <c r="E370">
        <v>99</v>
      </c>
      <c r="F370">
        <v>99</v>
      </c>
      <c r="G370">
        <v>99</v>
      </c>
      <c r="H370">
        <v>99</v>
      </c>
      <c r="I370">
        <v>24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189</v>
      </c>
      <c r="R370">
        <v>2348</v>
      </c>
      <c r="S370">
        <v>5.0183134582623508</v>
      </c>
      <c r="T370">
        <v>5.292589437819422</v>
      </c>
      <c r="U370">
        <v>20.821422487223153</v>
      </c>
      <c r="V370">
        <v>8.1771720613287897</v>
      </c>
      <c r="W370">
        <v>4.5144804088586019</v>
      </c>
      <c r="X370">
        <v>79.684838160136295</v>
      </c>
      <c r="Y370">
        <v>31.260647359454861</v>
      </c>
      <c r="Z370">
        <v>6.3494943543362199</v>
      </c>
      <c r="AA370">
        <v>1.7499345961609605</v>
      </c>
      <c r="AB370">
        <v>1.8918806900113097</v>
      </c>
      <c r="AC370">
        <v>51.945372881293238</v>
      </c>
      <c r="AD370">
        <v>62.460148995516057</v>
      </c>
      <c r="AE370">
        <v>74.271021451713921</v>
      </c>
      <c r="AF370">
        <v>25.571770856022656</v>
      </c>
      <c r="AG370">
        <v>25.329016561441456</v>
      </c>
      <c r="AH370">
        <v>1.0221465076660987</v>
      </c>
      <c r="AI370">
        <v>2189</v>
      </c>
      <c r="AJ370">
        <v>108.76592051164904</v>
      </c>
      <c r="AK370">
        <v>15.658895407006636</v>
      </c>
    </row>
    <row r="371" spans="1:37">
      <c r="A371">
        <v>8</v>
      </c>
      <c r="B371">
        <v>3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49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142</v>
      </c>
      <c r="R371">
        <v>2364</v>
      </c>
      <c r="S371">
        <v>5.3955160744500814</v>
      </c>
      <c r="T371">
        <v>5.7876480541455155</v>
      </c>
      <c r="U371">
        <v>21.793527918781734</v>
      </c>
      <c r="V371">
        <v>7.1065989847715754</v>
      </c>
      <c r="W371">
        <v>5.9644670050761404</v>
      </c>
      <c r="X371">
        <v>84.898477157360389</v>
      </c>
      <c r="Y371">
        <v>37.225042301184423</v>
      </c>
      <c r="Z371">
        <v>6.0731577382936255</v>
      </c>
      <c r="AA371">
        <v>1.6375449607484278</v>
      </c>
      <c r="AB371">
        <v>1.9432950503677664</v>
      </c>
      <c r="AC371">
        <v>65.960260441846955</v>
      </c>
      <c r="AD371">
        <v>57.087013030204787</v>
      </c>
      <c r="AE371">
        <v>73.437415753936762</v>
      </c>
      <c r="AF371">
        <v>25.746024831191448</v>
      </c>
      <c r="AG371">
        <v>26.692229499737326</v>
      </c>
      <c r="AH371">
        <v>0.54991539763113362</v>
      </c>
      <c r="AI371">
        <v>1965</v>
      </c>
      <c r="AJ371">
        <v>109.50178117048348</v>
      </c>
      <c r="AK371">
        <v>16.350699171742143</v>
      </c>
    </row>
    <row r="372" spans="1:37">
      <c r="A372">
        <v>8</v>
      </c>
      <c r="B372">
        <v>4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80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129</v>
      </c>
      <c r="R372">
        <v>1412</v>
      </c>
      <c r="S372">
        <v>5.0842776203966009</v>
      </c>
      <c r="T372">
        <v>5.4206798866855532</v>
      </c>
      <c r="U372">
        <v>19.747946175637363</v>
      </c>
      <c r="V372">
        <v>7.71954674220963</v>
      </c>
      <c r="W372">
        <v>2.8328611898016995</v>
      </c>
      <c r="X372">
        <v>70.3257790368272</v>
      </c>
      <c r="Y372">
        <v>27.762039660056644</v>
      </c>
      <c r="Z372">
        <v>6.376469671392754</v>
      </c>
      <c r="AA372">
        <v>1.6753019606837509</v>
      </c>
      <c r="AB372">
        <v>1.8329908969783937</v>
      </c>
      <c r="AC372">
        <v>67.832093969904889</v>
      </c>
      <c r="AD372">
        <v>58.673837603155434</v>
      </c>
      <c r="AE372">
        <v>78.227588701920496</v>
      </c>
      <c r="AF372">
        <v>15.377913308647347</v>
      </c>
      <c r="AG372">
        <v>14.446627353578412</v>
      </c>
      <c r="AH372">
        <v>0.56657223796033995</v>
      </c>
      <c r="AI372">
        <v>1402</v>
      </c>
      <c r="AJ372">
        <v>107.06818830242491</v>
      </c>
      <c r="AK372">
        <v>15.665559853257511</v>
      </c>
    </row>
    <row r="373" spans="1:37">
      <c r="A373">
        <v>8</v>
      </c>
      <c r="B373">
        <v>5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81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6</v>
      </c>
      <c r="R373">
        <v>18</v>
      </c>
      <c r="S373">
        <v>5.6666666666666679</v>
      </c>
      <c r="T373">
        <v>6.333333333333333</v>
      </c>
      <c r="U373">
        <v>19.438888888888886</v>
      </c>
      <c r="V373">
        <v>0</v>
      </c>
      <c r="W373">
        <v>11.111111111111112</v>
      </c>
      <c r="X373">
        <v>44.44444444444445</v>
      </c>
      <c r="Y373">
        <v>27.777777777777779</v>
      </c>
      <c r="Z373">
        <v>9.3190449492119143</v>
      </c>
      <c r="AA373">
        <v>1.7950549357115013</v>
      </c>
      <c r="AB373">
        <v>1.6329931618554538</v>
      </c>
      <c r="AC373">
        <v>82.90503749084688</v>
      </c>
      <c r="AD373">
        <v>75.045458610468756</v>
      </c>
      <c r="AE373">
        <v>68.228823922101228</v>
      </c>
      <c r="AF373">
        <v>0.19603572206490963</v>
      </c>
      <c r="AG373">
        <v>0.18128162325544284</v>
      </c>
      <c r="AH373">
        <v>0</v>
      </c>
      <c r="AI373">
        <v>13</v>
      </c>
      <c r="AJ373">
        <v>105.6153846153846</v>
      </c>
      <c r="AK373">
        <v>15.612466536157363</v>
      </c>
    </row>
    <row r="374" spans="1:37">
      <c r="A374">
        <v>8</v>
      </c>
      <c r="B374">
        <v>6</v>
      </c>
      <c r="C374">
        <v>2024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83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134</v>
      </c>
      <c r="R374">
        <v>1747</v>
      </c>
      <c r="S374">
        <v>5.5334859759587882</v>
      </c>
      <c r="T374">
        <v>5.653692043503149</v>
      </c>
      <c r="U374">
        <v>21.561476817401275</v>
      </c>
      <c r="V374">
        <v>8.7578706353749265</v>
      </c>
      <c r="W374">
        <v>4.3503148254149968</v>
      </c>
      <c r="X374">
        <v>84.029765311963374</v>
      </c>
      <c r="Y374">
        <v>35.947338294218653</v>
      </c>
      <c r="Z374">
        <v>5.8604364311053825</v>
      </c>
      <c r="AA374">
        <v>1.6082911733355996</v>
      </c>
      <c r="AB374">
        <v>1.9898833553212196</v>
      </c>
      <c r="AC374">
        <v>65.191410482378089</v>
      </c>
      <c r="AD374">
        <v>55.838665810164159</v>
      </c>
      <c r="AE374">
        <v>66.066812713727245</v>
      </c>
      <c r="AF374">
        <v>19.026355913744279</v>
      </c>
      <c r="AG374">
        <v>19.515570324731936</v>
      </c>
      <c r="AH374">
        <v>3.835145964510589</v>
      </c>
      <c r="AI374">
        <v>1060</v>
      </c>
      <c r="AJ374">
        <v>108.31575471698108</v>
      </c>
      <c r="AK374">
        <v>16.242542461153437</v>
      </c>
    </row>
    <row r="375" spans="1:37">
      <c r="A375">
        <v>8</v>
      </c>
      <c r="B375">
        <v>7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6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104</v>
      </c>
      <c r="R375">
        <v>1438</v>
      </c>
      <c r="S375">
        <v>4.8025034770514603</v>
      </c>
      <c r="T375">
        <v>5.683588317107092</v>
      </c>
      <c r="U375">
        <v>20.81036161335188</v>
      </c>
      <c r="V375">
        <v>2.364394993045897</v>
      </c>
      <c r="W375">
        <v>7.0236439499304577</v>
      </c>
      <c r="X375">
        <v>82.962447844228095</v>
      </c>
      <c r="Y375">
        <v>26.634214186369956</v>
      </c>
      <c r="Z375">
        <v>5.6193347680149071</v>
      </c>
      <c r="AA375">
        <v>1.7146815490524965</v>
      </c>
      <c r="AB375">
        <v>2.16641334702854</v>
      </c>
      <c r="AC375">
        <v>42.388035225962163</v>
      </c>
      <c r="AD375">
        <v>55.132267525732566</v>
      </c>
      <c r="AE375">
        <v>60.095252693829231</v>
      </c>
      <c r="AF375">
        <v>15.837004405286349</v>
      </c>
      <c r="AG375">
        <v>15.906704987665472</v>
      </c>
      <c r="AH375">
        <v>0.90403337969401953</v>
      </c>
      <c r="AI375">
        <v>966</v>
      </c>
      <c r="AJ375">
        <v>110.34886128364391</v>
      </c>
      <c r="AK375">
        <v>15.586667583190176</v>
      </c>
    </row>
    <row r="376" spans="1:37">
      <c r="A376">
        <v>8</v>
      </c>
      <c r="B376">
        <v>8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24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158</v>
      </c>
      <c r="R376">
        <v>2028</v>
      </c>
      <c r="S376">
        <v>5.1489151873767263</v>
      </c>
      <c r="T376">
        <v>5.2495069033530593</v>
      </c>
      <c r="U376">
        <v>20.678500986193242</v>
      </c>
      <c r="V376">
        <v>3.0571992110453645</v>
      </c>
      <c r="W376">
        <v>1.8737672583826424</v>
      </c>
      <c r="X376">
        <v>81.755424063116351</v>
      </c>
      <c r="Y376">
        <v>28.10650887573965</v>
      </c>
      <c r="Z376">
        <v>5.6549014645237197</v>
      </c>
      <c r="AA376">
        <v>1.4341268181299025</v>
      </c>
      <c r="AB376">
        <v>2.0934467943374098</v>
      </c>
      <c r="AC376">
        <v>49.77143846597032</v>
      </c>
      <c r="AD376">
        <v>55.787284494772862</v>
      </c>
      <c r="AE376">
        <v>61.305537938635091</v>
      </c>
      <c r="AF376">
        <v>22.334801762114537</v>
      </c>
      <c r="AG376">
        <v>22.290957162091516</v>
      </c>
      <c r="AH376">
        <v>0.34516765285996043</v>
      </c>
      <c r="AI376">
        <v>72</v>
      </c>
      <c r="AJ376">
        <v>106.7916666666667</v>
      </c>
      <c r="AK376">
        <v>16.587495268677547</v>
      </c>
    </row>
    <row r="377" spans="1:37">
      <c r="A377">
        <v>8</v>
      </c>
      <c r="B377">
        <v>9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49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127</v>
      </c>
      <c r="R377">
        <v>2204</v>
      </c>
      <c r="S377">
        <v>5.1456442831215981</v>
      </c>
      <c r="T377">
        <v>5.6343012704174225</v>
      </c>
      <c r="U377">
        <v>21.258666061705945</v>
      </c>
      <c r="V377">
        <v>2.9945553539019958</v>
      </c>
      <c r="W377">
        <v>4.4010889292196005</v>
      </c>
      <c r="X377">
        <v>81.170598911070797</v>
      </c>
      <c r="Y377">
        <v>35.163339382940109</v>
      </c>
      <c r="Z377">
        <v>5.9203126480258259</v>
      </c>
      <c r="AA377">
        <v>1.648605001386926</v>
      </c>
      <c r="AB377">
        <v>2.2606118801279265</v>
      </c>
      <c r="AC377">
        <v>50.221577754443501</v>
      </c>
      <c r="AD377">
        <v>57.516402890274463</v>
      </c>
      <c r="AE377">
        <v>64.687062131010308</v>
      </c>
      <c r="AF377">
        <v>24.27312775330396</v>
      </c>
      <c r="AG377">
        <v>24.905158717291901</v>
      </c>
      <c r="AH377">
        <v>0</v>
      </c>
      <c r="AI377">
        <v>0</v>
      </c>
    </row>
    <row r="378" spans="1:37">
      <c r="A378">
        <v>8</v>
      </c>
      <c r="B378">
        <v>10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80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121</v>
      </c>
      <c r="R378">
        <v>1263</v>
      </c>
      <c r="S378">
        <v>5.4275534441805213</v>
      </c>
      <c r="T378">
        <v>5.8733174980205849</v>
      </c>
      <c r="U378">
        <v>19.359144893111619</v>
      </c>
      <c r="V378">
        <v>1.9002375296912113</v>
      </c>
      <c r="W378">
        <v>5.3048297703879639</v>
      </c>
      <c r="X378">
        <v>65.399841646872545</v>
      </c>
      <c r="Y378">
        <v>26.128266033254153</v>
      </c>
      <c r="Z378">
        <v>7.0552368692667908</v>
      </c>
      <c r="AA378">
        <v>1.6009501187648474</v>
      </c>
      <c r="AB378">
        <v>2.1495420712651319</v>
      </c>
      <c r="AC378">
        <v>53.573730541091741</v>
      </c>
      <c r="AD378">
        <v>63.291864100086038</v>
      </c>
      <c r="AE378">
        <v>59.484262296830309</v>
      </c>
      <c r="AF378">
        <v>13.909691629955944</v>
      </c>
      <c r="AG378">
        <v>12.99664434346232</v>
      </c>
      <c r="AH378">
        <v>4.7505938242280283</v>
      </c>
      <c r="AI378">
        <v>338</v>
      </c>
      <c r="AJ378">
        <v>104.25207100591717</v>
      </c>
      <c r="AK378">
        <v>16.251107738388122</v>
      </c>
    </row>
    <row r="379" spans="1:37">
      <c r="A379">
        <v>8</v>
      </c>
      <c r="B379">
        <v>11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81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6</v>
      </c>
      <c r="R379">
        <v>76</v>
      </c>
      <c r="S379">
        <v>5.5526315789473681</v>
      </c>
      <c r="T379">
        <v>6.1447368421052628</v>
      </c>
      <c r="U379">
        <v>17.742105263157899</v>
      </c>
      <c r="V379">
        <v>1.3157894736842111</v>
      </c>
      <c r="W379">
        <v>9.2105263157894726</v>
      </c>
      <c r="X379">
        <v>55.263157894736842</v>
      </c>
      <c r="Y379">
        <v>17.10526315789474</v>
      </c>
      <c r="Z379">
        <v>5.5958693214373607</v>
      </c>
      <c r="AA379">
        <v>2.2733857016521544</v>
      </c>
      <c r="AB379">
        <v>2.4317199207254911</v>
      </c>
      <c r="AC379">
        <v>56.651772181557007</v>
      </c>
      <c r="AD379">
        <v>74.19785350852159</v>
      </c>
      <c r="AE379">
        <v>69.242841447923439</v>
      </c>
      <c r="AF379">
        <v>0.83700440528634368</v>
      </c>
      <c r="AG379">
        <v>0.71673804457659929</v>
      </c>
      <c r="AH379">
        <v>0</v>
      </c>
      <c r="AI379">
        <v>0</v>
      </c>
    </row>
    <row r="380" spans="1:37">
      <c r="A380">
        <v>8</v>
      </c>
      <c r="B380">
        <v>12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83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143</v>
      </c>
      <c r="R380">
        <v>2071</v>
      </c>
      <c r="S380">
        <v>5.7078705939159846</v>
      </c>
      <c r="T380">
        <v>5.6460647030420077</v>
      </c>
      <c r="U380">
        <v>21.060212457749898</v>
      </c>
      <c r="V380">
        <v>4.4905842588121683</v>
      </c>
      <c r="W380">
        <v>2.5108643167551912</v>
      </c>
      <c r="X380">
        <v>82.182520521487206</v>
      </c>
      <c r="Y380">
        <v>31.723804925156927</v>
      </c>
      <c r="Z380">
        <v>5.9349077204839782</v>
      </c>
      <c r="AA380">
        <v>1.7992248061594611</v>
      </c>
      <c r="AB380">
        <v>1.9734555999535004</v>
      </c>
      <c r="AC380">
        <v>37.863314766563889</v>
      </c>
      <c r="AD380">
        <v>48.837708129397001</v>
      </c>
      <c r="AE380">
        <v>42.57670297484259</v>
      </c>
      <c r="AF380">
        <v>22.808370044052861</v>
      </c>
      <c r="AG380">
        <v>23.183796744912204</v>
      </c>
      <c r="AH380">
        <v>1.5451472718493477</v>
      </c>
      <c r="AI380">
        <v>102</v>
      </c>
      <c r="AJ380">
        <v>105.47450980392152</v>
      </c>
      <c r="AK380">
        <v>15.865463051685467</v>
      </c>
    </row>
    <row r="381" spans="1:37">
      <c r="A381">
        <v>8</v>
      </c>
      <c r="B381">
        <v>13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6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91</v>
      </c>
      <c r="R381">
        <v>1242</v>
      </c>
      <c r="S381">
        <v>4.8405797101449277</v>
      </c>
      <c r="T381">
        <v>6.1425120772946862</v>
      </c>
      <c r="U381">
        <v>22.371578099838985</v>
      </c>
      <c r="V381">
        <v>1.8518518518518521</v>
      </c>
      <c r="W381">
        <v>7.0048309178743988</v>
      </c>
      <c r="X381">
        <v>86.79549114331725</v>
      </c>
      <c r="Y381">
        <v>37.600644122383251</v>
      </c>
      <c r="Z381">
        <v>6.4005539405831948</v>
      </c>
      <c r="AA381">
        <v>1.8861378337826544</v>
      </c>
      <c r="AB381">
        <v>2.4120229184302704</v>
      </c>
      <c r="AC381">
        <v>52.98427706123875</v>
      </c>
      <c r="AD381">
        <v>57.513460786997648</v>
      </c>
      <c r="AE381">
        <v>59.752206888344851</v>
      </c>
      <c r="AF381">
        <v>14.408352668213457</v>
      </c>
      <c r="AG381">
        <v>15.100773361986896</v>
      </c>
      <c r="AH381">
        <v>0</v>
      </c>
      <c r="AI381">
        <v>0</v>
      </c>
    </row>
    <row r="382" spans="1:37">
      <c r="A382">
        <v>8</v>
      </c>
      <c r="B382">
        <v>14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24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143</v>
      </c>
      <c r="R382">
        <v>2135</v>
      </c>
      <c r="S382">
        <v>5.1681498829039825</v>
      </c>
      <c r="T382">
        <v>5.2023419203747068</v>
      </c>
      <c r="U382">
        <v>21.707213114754111</v>
      </c>
      <c r="V382">
        <v>7.6814988290398114</v>
      </c>
      <c r="W382">
        <v>0.74941451990632324</v>
      </c>
      <c r="X382">
        <v>88.618266978922733</v>
      </c>
      <c r="Y382">
        <v>33.91100702576113</v>
      </c>
      <c r="Z382">
        <v>5.3716456868910072</v>
      </c>
      <c r="AA382">
        <v>1.4879113493834588</v>
      </c>
      <c r="AB382">
        <v>1.6959226886843739</v>
      </c>
      <c r="AC382">
        <v>48.563776252097661</v>
      </c>
      <c r="AD382">
        <v>49.331916111960034</v>
      </c>
      <c r="AE382">
        <v>54.336922423903872</v>
      </c>
      <c r="AF382">
        <v>24.767981438515079</v>
      </c>
      <c r="AG382">
        <v>25.187375839338724</v>
      </c>
      <c r="AH382">
        <v>0.37470725995316162</v>
      </c>
      <c r="AI382">
        <v>0</v>
      </c>
    </row>
    <row r="383" spans="1:37">
      <c r="A383">
        <v>8</v>
      </c>
      <c r="B383">
        <v>15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49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113</v>
      </c>
      <c r="R383">
        <v>2038</v>
      </c>
      <c r="S383">
        <v>4.9666339548577039</v>
      </c>
      <c r="T383">
        <v>5.3694798822374876</v>
      </c>
      <c r="U383">
        <v>21.144705593719326</v>
      </c>
      <c r="V383">
        <v>3.6800785083415097</v>
      </c>
      <c r="W383">
        <v>3.6310107948969592</v>
      </c>
      <c r="X383">
        <v>83.660451422963689</v>
      </c>
      <c r="Y383">
        <v>32.924435721295403</v>
      </c>
      <c r="Z383">
        <v>5.4147517662010012</v>
      </c>
      <c r="AA383">
        <v>1.5687907979329978</v>
      </c>
      <c r="AB383">
        <v>2.2041068867327813</v>
      </c>
      <c r="AC383">
        <v>49.772063549436808</v>
      </c>
      <c r="AD383">
        <v>51.513906090129886</v>
      </c>
      <c r="AE383">
        <v>61.702124756802149</v>
      </c>
      <c r="AF383">
        <v>23.642691415313219</v>
      </c>
      <c r="AG383">
        <v>23.419994868492484</v>
      </c>
      <c r="AH383">
        <v>0.63788027477919507</v>
      </c>
      <c r="AI383">
        <v>0</v>
      </c>
    </row>
    <row r="384" spans="1:37">
      <c r="A384">
        <v>8</v>
      </c>
      <c r="B384">
        <v>16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80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101</v>
      </c>
      <c r="R384">
        <v>1040</v>
      </c>
      <c r="S384">
        <v>5.4375</v>
      </c>
      <c r="T384">
        <v>6.1461538461538483</v>
      </c>
      <c r="U384">
        <v>20.857884615384613</v>
      </c>
      <c r="V384">
        <v>1.634615384615385</v>
      </c>
      <c r="W384">
        <v>4.6153846153846141</v>
      </c>
      <c r="X384">
        <v>76.923076923076891</v>
      </c>
      <c r="Y384">
        <v>33.557692307692314</v>
      </c>
      <c r="Z384">
        <v>6.4329093300174183</v>
      </c>
      <c r="AA384">
        <v>1.4903334358458176</v>
      </c>
      <c r="AB384">
        <v>2.1312204465319806</v>
      </c>
      <c r="AC384">
        <v>58.519279257395922</v>
      </c>
      <c r="AD384">
        <v>64.139989729066642</v>
      </c>
      <c r="AE384">
        <v>64.526807490640621</v>
      </c>
      <c r="AF384">
        <v>12.064965197215779</v>
      </c>
      <c r="AG384">
        <v>11.789206453829937</v>
      </c>
      <c r="AH384">
        <v>3.557692307692307</v>
      </c>
      <c r="AI384">
        <v>159</v>
      </c>
      <c r="AJ384">
        <v>107.20440251572326</v>
      </c>
      <c r="AK384">
        <v>14.57826375795206</v>
      </c>
    </row>
    <row r="385" spans="1:37">
      <c r="A385">
        <v>8</v>
      </c>
      <c r="B385">
        <v>17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81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7</v>
      </c>
      <c r="R385">
        <v>40</v>
      </c>
      <c r="S385">
        <v>6.8250000000000002</v>
      </c>
      <c r="T385">
        <v>6.65</v>
      </c>
      <c r="U385">
        <v>17.7775</v>
      </c>
      <c r="V385">
        <v>5</v>
      </c>
      <c r="W385">
        <v>10</v>
      </c>
      <c r="X385">
        <v>67.5</v>
      </c>
      <c r="Y385">
        <v>15</v>
      </c>
      <c r="Z385">
        <v>4.7409117002956309</v>
      </c>
      <c r="AA385">
        <v>1.641455147117945</v>
      </c>
      <c r="AB385">
        <v>2.1160103969498816</v>
      </c>
      <c r="AC385">
        <v>49.29408250817432</v>
      </c>
      <c r="AD385">
        <v>40.068757429138174</v>
      </c>
      <c r="AE385">
        <v>57.977400076671501</v>
      </c>
      <c r="AF385">
        <v>0.46403712296983762</v>
      </c>
      <c r="AG385">
        <v>0.3864663201205259</v>
      </c>
      <c r="AH385">
        <v>0</v>
      </c>
      <c r="AI385">
        <v>0</v>
      </c>
    </row>
    <row r="386" spans="1:37">
      <c r="A386">
        <v>8</v>
      </c>
      <c r="B386">
        <v>18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83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138</v>
      </c>
      <c r="R386">
        <v>2125</v>
      </c>
      <c r="S386">
        <v>5.5567058823529409</v>
      </c>
      <c r="T386">
        <v>5.496941176470588</v>
      </c>
      <c r="U386">
        <v>20.881835294117611</v>
      </c>
      <c r="V386">
        <v>3.5764705882352938</v>
      </c>
      <c r="W386">
        <v>3.3411764705882354</v>
      </c>
      <c r="X386">
        <v>81.45882352941176</v>
      </c>
      <c r="Y386">
        <v>31.764705882352938</v>
      </c>
      <c r="Z386">
        <v>6.2308560017104107</v>
      </c>
      <c r="AA386">
        <v>1.838978865141192</v>
      </c>
      <c r="AB386">
        <v>2.1563836958200686</v>
      </c>
      <c r="AC386">
        <v>46.09565283314511</v>
      </c>
      <c r="AD386">
        <v>59.580178600759055</v>
      </c>
      <c r="AE386">
        <v>53.889124927153595</v>
      </c>
      <c r="AF386">
        <v>24.651972157772622</v>
      </c>
      <c r="AG386">
        <v>24.116183156231433</v>
      </c>
      <c r="AH386">
        <v>1.411764705882353</v>
      </c>
      <c r="AI386">
        <v>3</v>
      </c>
      <c r="AJ386">
        <v>105.1</v>
      </c>
      <c r="AK386">
        <v>14.914278275988533</v>
      </c>
    </row>
    <row r="387" spans="1:37">
      <c r="A387">
        <v>9</v>
      </c>
      <c r="B387">
        <v>1</v>
      </c>
      <c r="C387">
        <v>2024</v>
      </c>
      <c r="D387">
        <v>99</v>
      </c>
      <c r="E387">
        <v>99</v>
      </c>
      <c r="F387">
        <v>99</v>
      </c>
      <c r="G387">
        <v>99</v>
      </c>
      <c r="H387">
        <v>1</v>
      </c>
      <c r="I387">
        <v>99</v>
      </c>
      <c r="J387">
        <v>103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37">
      <c r="A388">
        <v>9</v>
      </c>
      <c r="B388">
        <v>2</v>
      </c>
      <c r="C388">
        <v>2024</v>
      </c>
      <c r="D388">
        <v>99</v>
      </c>
      <c r="E388">
        <v>99</v>
      </c>
      <c r="F388">
        <v>99</v>
      </c>
      <c r="G388">
        <v>99</v>
      </c>
      <c r="H388">
        <v>2</v>
      </c>
      <c r="I388">
        <v>99</v>
      </c>
      <c r="J388">
        <v>106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13</v>
      </c>
      <c r="R388">
        <v>107</v>
      </c>
      <c r="S388">
        <v>6.2149532710280404</v>
      </c>
      <c r="T388">
        <v>5.934579439252337</v>
      </c>
      <c r="U388">
        <v>21.251401869158887</v>
      </c>
      <c r="V388">
        <v>9.3457943925233611</v>
      </c>
      <c r="W388">
        <v>8.4112149532710312</v>
      </c>
      <c r="X388">
        <v>78.504672897196286</v>
      </c>
      <c r="Y388">
        <v>32.710280373831793</v>
      </c>
      <c r="Z388">
        <v>7.1407264805674062</v>
      </c>
      <c r="AA388">
        <v>1.9336084971488685</v>
      </c>
      <c r="AB388">
        <v>2.0336929625976765</v>
      </c>
      <c r="AC388">
        <v>49.216421028257876</v>
      </c>
      <c r="AD388">
        <v>72.867611087543622</v>
      </c>
      <c r="AE388">
        <v>67.616345510429014</v>
      </c>
      <c r="AF388">
        <v>1.1653234589414072</v>
      </c>
      <c r="AG388">
        <v>1.1780974081753417</v>
      </c>
      <c r="AH388">
        <v>0</v>
      </c>
      <c r="AI388">
        <v>107</v>
      </c>
      <c r="AJ388">
        <v>106.98691588785049</v>
      </c>
      <c r="AK388">
        <v>17.004317006924911</v>
      </c>
    </row>
    <row r="389" spans="1:37">
      <c r="A389">
        <v>9</v>
      </c>
      <c r="B389">
        <v>3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1</v>
      </c>
      <c r="I389">
        <v>99</v>
      </c>
      <c r="J389">
        <v>110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87</v>
      </c>
      <c r="R389">
        <v>1293</v>
      </c>
      <c r="S389">
        <v>5.0541376643464808</v>
      </c>
      <c r="T389">
        <v>5.8012374323279206</v>
      </c>
      <c r="U389">
        <v>20.652822892498076</v>
      </c>
      <c r="V389">
        <v>5.8778035576179439</v>
      </c>
      <c r="W389">
        <v>5.9551430781129149</v>
      </c>
      <c r="X389">
        <v>84.068058778035621</v>
      </c>
      <c r="Y389">
        <v>26.372776488785764</v>
      </c>
      <c r="Z389">
        <v>5.5404274027773628</v>
      </c>
      <c r="AA389">
        <v>1.5409367194387251</v>
      </c>
      <c r="AB389">
        <v>1.7416063249074611</v>
      </c>
      <c r="AC389">
        <v>57.351645148219994</v>
      </c>
      <c r="AD389">
        <v>45.445343908251161</v>
      </c>
      <c r="AE389">
        <v>74.319611885732897</v>
      </c>
      <c r="AF389">
        <v>14.081899368329344</v>
      </c>
      <c r="AG389">
        <v>13.835274637255431</v>
      </c>
      <c r="AH389">
        <v>2.7068832173240516</v>
      </c>
      <c r="AI389">
        <v>1292</v>
      </c>
      <c r="AJ389">
        <v>110.15007739938071</v>
      </c>
      <c r="AK389">
        <v>15.416242843334699</v>
      </c>
    </row>
    <row r="390" spans="1:37">
      <c r="A390">
        <v>9</v>
      </c>
      <c r="B390">
        <v>4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1</v>
      </c>
      <c r="I390">
        <v>99</v>
      </c>
      <c r="J390">
        <v>111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18</v>
      </c>
      <c r="R390">
        <v>162</v>
      </c>
      <c r="S390">
        <v>5.4876543209876552</v>
      </c>
      <c r="T390">
        <v>5.0864197530864192</v>
      </c>
      <c r="U390">
        <v>16.927777777777781</v>
      </c>
      <c r="V390">
        <v>6.1728395061728403</v>
      </c>
      <c r="W390">
        <v>1.2345679012345681</v>
      </c>
      <c r="X390">
        <v>55.555555555555557</v>
      </c>
      <c r="Y390">
        <v>16.666666666666671</v>
      </c>
      <c r="Z390">
        <v>7.1288602278448492</v>
      </c>
      <c r="AA390">
        <v>1.3664302158643202</v>
      </c>
      <c r="AB390">
        <v>1.5962729033069611</v>
      </c>
      <c r="AC390">
        <v>32.692462427189689</v>
      </c>
      <c r="AD390">
        <v>73.035739519047908</v>
      </c>
      <c r="AE390">
        <v>60.328462466974187</v>
      </c>
      <c r="AF390">
        <v>1.7643214985841869</v>
      </c>
      <c r="AG390">
        <v>1.4207733508242395</v>
      </c>
      <c r="AH390">
        <v>0.61728395061728403</v>
      </c>
      <c r="AI390">
        <v>162</v>
      </c>
      <c r="AJ390">
        <v>99.246296296296251</v>
      </c>
      <c r="AK390">
        <v>16.398275857706874</v>
      </c>
    </row>
    <row r="391" spans="1:37">
      <c r="A391">
        <v>9</v>
      </c>
      <c r="B391">
        <v>5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1</v>
      </c>
      <c r="I391">
        <v>99</v>
      </c>
      <c r="J391">
        <v>116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43</v>
      </c>
      <c r="R391">
        <v>275</v>
      </c>
      <c r="S391">
        <v>5.4290909090909079</v>
      </c>
      <c r="T391">
        <v>5.7309090909090896</v>
      </c>
      <c r="U391">
        <v>22.417090909090927</v>
      </c>
      <c r="V391">
        <v>10.181818181818182</v>
      </c>
      <c r="W391">
        <v>10.909090909090908</v>
      </c>
      <c r="X391">
        <v>82.909090909090892</v>
      </c>
      <c r="Y391">
        <v>40.727272727272727</v>
      </c>
      <c r="Z391">
        <v>6.6611573312551853</v>
      </c>
      <c r="AA391">
        <v>1.7841394897844358</v>
      </c>
      <c r="AB391">
        <v>2.1439871715417387</v>
      </c>
      <c r="AC391">
        <v>72.237602535554359</v>
      </c>
      <c r="AD391">
        <v>65.31720941462315</v>
      </c>
      <c r="AE391">
        <v>82.492089654908852</v>
      </c>
      <c r="AF391">
        <v>2.9949901982138956</v>
      </c>
      <c r="AG391">
        <v>3.1939034663699073</v>
      </c>
      <c r="AH391">
        <v>0</v>
      </c>
      <c r="AI391">
        <v>252</v>
      </c>
      <c r="AJ391">
        <v>109.28214285714294</v>
      </c>
      <c r="AK391">
        <v>16.575391657876875</v>
      </c>
    </row>
    <row r="392" spans="1:37">
      <c r="A392">
        <v>9</v>
      </c>
      <c r="B392">
        <v>6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117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14</v>
      </c>
      <c r="R392">
        <v>124</v>
      </c>
      <c r="S392">
        <v>4.7258064516129021</v>
      </c>
      <c r="T392">
        <v>4.967741935483871</v>
      </c>
      <c r="U392">
        <v>15.966935483870969</v>
      </c>
      <c r="V392">
        <v>2.4193548387096779</v>
      </c>
      <c r="W392">
        <v>3.2258064516129026</v>
      </c>
      <c r="X392">
        <v>38.709677419354847</v>
      </c>
      <c r="Y392">
        <v>13.70967741935484</v>
      </c>
      <c r="Z392">
        <v>6.9319005653176076</v>
      </c>
      <c r="AA392">
        <v>1.593022637575922</v>
      </c>
      <c r="AB392">
        <v>1.7867590224679004</v>
      </c>
      <c r="AC392">
        <v>58.685511731168141</v>
      </c>
      <c r="AD392">
        <v>49.014097104780085</v>
      </c>
      <c r="AE392">
        <v>77.321283206881247</v>
      </c>
      <c r="AF392">
        <v>1.3504683075582657</v>
      </c>
      <c r="AG392">
        <v>1.0257773246168949</v>
      </c>
      <c r="AH392">
        <v>0</v>
      </c>
      <c r="AI392">
        <v>123</v>
      </c>
      <c r="AJ392">
        <v>98.9</v>
      </c>
      <c r="AK392">
        <v>15.616820906460838</v>
      </c>
    </row>
    <row r="393" spans="1:37">
      <c r="A393">
        <v>9</v>
      </c>
      <c r="B393">
        <v>7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1</v>
      </c>
      <c r="I393">
        <v>99</v>
      </c>
      <c r="J393">
        <v>134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131</v>
      </c>
      <c r="R393">
        <v>1911</v>
      </c>
      <c r="S393">
        <v>4.9194139194139188</v>
      </c>
      <c r="T393">
        <v>5.2469911041339614</v>
      </c>
      <c r="U393">
        <v>20.921873364730484</v>
      </c>
      <c r="V393">
        <v>8.0586080586080566</v>
      </c>
      <c r="W393">
        <v>3.8723181580324439</v>
      </c>
      <c r="X393">
        <v>81.266352694924123</v>
      </c>
      <c r="Y393">
        <v>31.135531135531146</v>
      </c>
      <c r="Z393">
        <v>6.0975716269139442</v>
      </c>
      <c r="AA393">
        <v>1.7588216381975796</v>
      </c>
      <c r="AB393">
        <v>1.8673178854219004</v>
      </c>
      <c r="AC393">
        <v>52.745941440469615</v>
      </c>
      <c r="AD393">
        <v>61.546351724032782</v>
      </c>
      <c r="AE393">
        <v>74.089323621104242</v>
      </c>
      <c r="AF393">
        <v>20.812459159224577</v>
      </c>
      <c r="AG393">
        <v>20.714339744247312</v>
      </c>
      <c r="AH393">
        <v>1.2035583464154895</v>
      </c>
      <c r="AI393">
        <v>1775</v>
      </c>
      <c r="AJ393">
        <v>109.56146478873227</v>
      </c>
      <c r="AK393">
        <v>15.461297272790988</v>
      </c>
    </row>
    <row r="394" spans="1:37">
      <c r="A394">
        <v>9</v>
      </c>
      <c r="B394">
        <v>8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141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89</v>
      </c>
      <c r="R394">
        <v>1071</v>
      </c>
      <c r="S394">
        <v>5.1437908496732039</v>
      </c>
      <c r="T394">
        <v>5.5602240896358532</v>
      </c>
      <c r="U394">
        <v>20.663585434173626</v>
      </c>
      <c r="V394">
        <v>9.3370681605975712</v>
      </c>
      <c r="W394">
        <v>2.801120448179272</v>
      </c>
      <c r="X394">
        <v>76.377217553688126</v>
      </c>
      <c r="Y394">
        <v>31.932773109243701</v>
      </c>
      <c r="Z394">
        <v>6.161861238568668</v>
      </c>
      <c r="AA394">
        <v>1.7067603837709637</v>
      </c>
      <c r="AB394">
        <v>1.8374325311313724</v>
      </c>
      <c r="AC394">
        <v>73.596989066460395</v>
      </c>
      <c r="AD394">
        <v>61.043461763378069</v>
      </c>
      <c r="AE394">
        <v>80.171250149320386</v>
      </c>
      <c r="AF394">
        <v>11.664125462862122</v>
      </c>
      <c r="AG394">
        <v>11.465816575533644</v>
      </c>
      <c r="AH394">
        <v>0.65359477124182996</v>
      </c>
      <c r="AI394">
        <v>1063</v>
      </c>
      <c r="AJ394">
        <v>108.80460959548438</v>
      </c>
      <c r="AK394">
        <v>15.704345758377039</v>
      </c>
    </row>
    <row r="395" spans="1:37">
      <c r="A395">
        <v>9</v>
      </c>
      <c r="B395">
        <v>9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143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</v>
      </c>
      <c r="R395">
        <v>1</v>
      </c>
      <c r="S395">
        <v>8</v>
      </c>
      <c r="T395">
        <v>5</v>
      </c>
      <c r="U395">
        <v>40.800000000000011</v>
      </c>
      <c r="V395">
        <v>0</v>
      </c>
      <c r="W395">
        <v>0</v>
      </c>
      <c r="X395">
        <v>100</v>
      </c>
      <c r="Y395">
        <v>100</v>
      </c>
      <c r="Z395">
        <v>0</v>
      </c>
      <c r="AA395">
        <v>0</v>
      </c>
      <c r="AB395">
        <v>0</v>
      </c>
      <c r="AF395">
        <v>1.0890873448050536E-2</v>
      </c>
      <c r="AG395">
        <v>2.1138297310151679E-2</v>
      </c>
      <c r="AH395">
        <v>0</v>
      </c>
      <c r="AI395">
        <v>0</v>
      </c>
    </row>
    <row r="396" spans="1:37">
      <c r="A396">
        <v>9</v>
      </c>
      <c r="B396">
        <v>10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147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6</v>
      </c>
      <c r="R396">
        <v>18</v>
      </c>
      <c r="S396">
        <v>5.6666666666666679</v>
      </c>
      <c r="T396">
        <v>6.333333333333333</v>
      </c>
      <c r="U396">
        <v>19.438888888888886</v>
      </c>
      <c r="V396">
        <v>0</v>
      </c>
      <c r="W396">
        <v>11.111111111111112</v>
      </c>
      <c r="X396">
        <v>44.44444444444445</v>
      </c>
      <c r="Y396">
        <v>27.777777777777779</v>
      </c>
      <c r="Z396">
        <v>9.3190449492119143</v>
      </c>
      <c r="AA396">
        <v>1.7950549357115013</v>
      </c>
      <c r="AB396">
        <v>1.6329931618554538</v>
      </c>
      <c r="AC396">
        <v>82.90503749084688</v>
      </c>
      <c r="AD396">
        <v>75.045458610468756</v>
      </c>
      <c r="AE396">
        <v>68.228823922101228</v>
      </c>
      <c r="AF396">
        <v>0.19603572206490963</v>
      </c>
      <c r="AG396">
        <v>0.18128162325544295</v>
      </c>
      <c r="AH396">
        <v>0</v>
      </c>
      <c r="AI396">
        <v>13</v>
      </c>
      <c r="AJ396">
        <v>105.6153846153846</v>
      </c>
      <c r="AK396">
        <v>15.612466536157363</v>
      </c>
    </row>
    <row r="397" spans="1:37">
      <c r="A397">
        <v>9</v>
      </c>
      <c r="B397">
        <v>11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155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53</v>
      </c>
      <c r="R397">
        <v>1588</v>
      </c>
      <c r="S397">
        <v>5.3979848866498736</v>
      </c>
      <c r="T397">
        <v>5.79345088161209</v>
      </c>
      <c r="U397">
        <v>22.511712846347596</v>
      </c>
      <c r="V397">
        <v>7.8715365239294703</v>
      </c>
      <c r="W397">
        <v>5.9193954659949615</v>
      </c>
      <c r="X397">
        <v>90.365239294710321</v>
      </c>
      <c r="Y397">
        <v>42.00251889168765</v>
      </c>
      <c r="Z397">
        <v>5.5461620231530748</v>
      </c>
      <c r="AA397">
        <v>1.6298679366609639</v>
      </c>
      <c r="AB397">
        <v>1.9461018145966296</v>
      </c>
      <c r="AC397">
        <v>69.696102759461837</v>
      </c>
      <c r="AD397">
        <v>60.048390715384016</v>
      </c>
      <c r="AE397">
        <v>75.155238576402951</v>
      </c>
      <c r="AF397">
        <v>17.294707035504249</v>
      </c>
      <c r="AG397">
        <v>18.521189588766859</v>
      </c>
      <c r="AH397">
        <v>0.75566750629722945</v>
      </c>
      <c r="AI397">
        <v>1317</v>
      </c>
      <c r="AJ397">
        <v>110.65284738041002</v>
      </c>
      <c r="AK397">
        <v>16.427310031310469</v>
      </c>
    </row>
    <row r="398" spans="1:37">
      <c r="A398">
        <v>9</v>
      </c>
      <c r="B398">
        <v>12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160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26</v>
      </c>
      <c r="R398">
        <v>217</v>
      </c>
      <c r="S398">
        <v>4.9953917050691237</v>
      </c>
      <c r="T398">
        <v>4.9907834101382491</v>
      </c>
      <c r="U398">
        <v>17.389400921658989</v>
      </c>
      <c r="V398">
        <v>2.7649769585253443</v>
      </c>
      <c r="W398">
        <v>2.7649769585253443</v>
      </c>
      <c r="X398">
        <v>58.525345622119822</v>
      </c>
      <c r="Y398">
        <v>15.207373271889402</v>
      </c>
      <c r="Z398">
        <v>5.643243838750335</v>
      </c>
      <c r="AA398">
        <v>1.5285235665738828</v>
      </c>
      <c r="AB398">
        <v>1.7253618692369836</v>
      </c>
      <c r="AC398">
        <v>46.291639861652278</v>
      </c>
      <c r="AD398">
        <v>45.397383873103266</v>
      </c>
      <c r="AE398">
        <v>67.971560833971481</v>
      </c>
      <c r="AF398">
        <v>2.3633195382269654</v>
      </c>
      <c r="AG398">
        <v>1.9550334534278764</v>
      </c>
      <c r="AH398">
        <v>0.46082949308755761</v>
      </c>
      <c r="AI398">
        <v>216</v>
      </c>
      <c r="AJ398">
        <v>103.17407407407416</v>
      </c>
      <c r="AK398">
        <v>15.502437044525639</v>
      </c>
    </row>
    <row r="399" spans="1:37">
      <c r="A399">
        <v>9</v>
      </c>
      <c r="B399">
        <v>13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1</v>
      </c>
      <c r="I399">
        <v>99</v>
      </c>
      <c r="J399">
        <v>171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37">
      <c r="A400">
        <v>9</v>
      </c>
      <c r="B400">
        <v>14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2</v>
      </c>
      <c r="I400">
        <v>99</v>
      </c>
      <c r="J400">
        <v>175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29</v>
      </c>
      <c r="R400">
        <v>547</v>
      </c>
      <c r="S400">
        <v>5.1736745886654489</v>
      </c>
      <c r="T400">
        <v>5.2285191956124315</v>
      </c>
      <c r="U400">
        <v>21.369469835466177</v>
      </c>
      <c r="V400">
        <v>7.86106032906764</v>
      </c>
      <c r="W400">
        <v>2.9250457038391233</v>
      </c>
      <c r="X400">
        <v>85.740402193784263</v>
      </c>
      <c r="Y400">
        <v>31.627056672760503</v>
      </c>
      <c r="Z400">
        <v>5.4321206221735805</v>
      </c>
      <c r="AA400">
        <v>1.4578169261839222</v>
      </c>
      <c r="AB400">
        <v>1.9285382499769652</v>
      </c>
      <c r="AC400">
        <v>59.392210370504579</v>
      </c>
      <c r="AD400">
        <v>50.80475942850741</v>
      </c>
      <c r="AE400">
        <v>63.28838179774219</v>
      </c>
      <c r="AF400">
        <v>5.9573077760836401</v>
      </c>
      <c r="AG400">
        <v>6.0560703698062248</v>
      </c>
      <c r="AH400">
        <v>0</v>
      </c>
      <c r="AI400">
        <v>277</v>
      </c>
      <c r="AJ400">
        <v>108.61191335740077</v>
      </c>
      <c r="AK400">
        <v>15.968417131329851</v>
      </c>
    </row>
    <row r="401" spans="1:37">
      <c r="A401">
        <v>9</v>
      </c>
      <c r="B401">
        <v>15</v>
      </c>
      <c r="C401">
        <v>2024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177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29</v>
      </c>
      <c r="R401">
        <v>162</v>
      </c>
      <c r="S401">
        <v>5.4135802469135808</v>
      </c>
      <c r="T401">
        <v>5.4567901234567913</v>
      </c>
      <c r="U401">
        <v>20.844444444444434</v>
      </c>
      <c r="V401">
        <v>9.2592592592592613</v>
      </c>
      <c r="W401">
        <v>1.2345679012345681</v>
      </c>
      <c r="X401">
        <v>79.012345679012356</v>
      </c>
      <c r="Y401">
        <v>30.246913580246925</v>
      </c>
      <c r="Z401">
        <v>5.87177807633923</v>
      </c>
      <c r="AA401">
        <v>1.4725683523023341</v>
      </c>
      <c r="AB401">
        <v>1.5075888911085171</v>
      </c>
      <c r="AC401">
        <v>74.483203544789646</v>
      </c>
      <c r="AD401">
        <v>62.313333370536945</v>
      </c>
      <c r="AE401">
        <v>78.242562569299011</v>
      </c>
      <c r="AF401">
        <v>1.7643214985841869</v>
      </c>
      <c r="AG401">
        <v>1.7495049597284349</v>
      </c>
      <c r="AH401">
        <v>11.728395061728397</v>
      </c>
      <c r="AI401">
        <v>155</v>
      </c>
      <c r="AJ401">
        <v>108.24451612903232</v>
      </c>
      <c r="AK401">
        <v>16.16089883031422</v>
      </c>
    </row>
    <row r="402" spans="1:37">
      <c r="A402">
        <v>9</v>
      </c>
      <c r="B402">
        <v>16</v>
      </c>
      <c r="C402">
        <v>2024</v>
      </c>
      <c r="D402">
        <v>99</v>
      </c>
      <c r="E402">
        <v>99</v>
      </c>
      <c r="F402">
        <v>99</v>
      </c>
      <c r="G402">
        <v>99</v>
      </c>
      <c r="H402">
        <v>2</v>
      </c>
      <c r="I402">
        <v>99</v>
      </c>
      <c r="J402">
        <v>178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16</v>
      </c>
      <c r="R402">
        <v>168</v>
      </c>
      <c r="S402">
        <v>5.4464285714285694</v>
      </c>
      <c r="T402">
        <v>5.3392857142857153</v>
      </c>
      <c r="U402">
        <v>19.938690476190477</v>
      </c>
      <c r="V402">
        <v>11.309523809523805</v>
      </c>
      <c r="W402">
        <v>1.1904761904761909</v>
      </c>
      <c r="X402">
        <v>70.833333333333314</v>
      </c>
      <c r="Y402">
        <v>26.785714285714281</v>
      </c>
      <c r="Z402">
        <v>5.7364740040754283</v>
      </c>
      <c r="AA402">
        <v>1.6964912269131251</v>
      </c>
      <c r="AB402">
        <v>1.5653630232498215</v>
      </c>
      <c r="AC402">
        <v>59.249210740011506</v>
      </c>
      <c r="AD402">
        <v>47.289036055508035</v>
      </c>
      <c r="AE402">
        <v>63.780522127281358</v>
      </c>
      <c r="AF402">
        <v>1.8296667392724899</v>
      </c>
      <c r="AG402">
        <v>1.7354645710738987</v>
      </c>
      <c r="AH402">
        <v>14.285714285714288</v>
      </c>
      <c r="AI402">
        <v>153</v>
      </c>
      <c r="AJ402">
        <v>108.93006535947718</v>
      </c>
      <c r="AK402">
        <v>15.684998166615722</v>
      </c>
    </row>
    <row r="403" spans="1:37">
      <c r="A403">
        <v>9</v>
      </c>
      <c r="B403">
        <v>17</v>
      </c>
      <c r="C403">
        <v>2024</v>
      </c>
      <c r="D403">
        <v>99</v>
      </c>
      <c r="E403">
        <v>99</v>
      </c>
      <c r="F403">
        <v>99</v>
      </c>
      <c r="G403">
        <v>99</v>
      </c>
      <c r="H403">
        <v>2</v>
      </c>
      <c r="I403">
        <v>99</v>
      </c>
      <c r="J403">
        <v>181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16</v>
      </c>
      <c r="R403">
        <v>282</v>
      </c>
      <c r="S403">
        <v>5.5886524822695005</v>
      </c>
      <c r="T403">
        <v>5.8120567375886516</v>
      </c>
      <c r="U403">
        <v>21.591843971631203</v>
      </c>
      <c r="V403">
        <v>7.8014184397163104</v>
      </c>
      <c r="W403">
        <v>1.0638297872340428</v>
      </c>
      <c r="X403">
        <v>86.879432624113477</v>
      </c>
      <c r="Y403">
        <v>35.460992907801405</v>
      </c>
      <c r="Z403">
        <v>5.447528960645676</v>
      </c>
      <c r="AA403">
        <v>1.444338038200591</v>
      </c>
      <c r="AB403">
        <v>1.6937923867059723</v>
      </c>
      <c r="AC403">
        <v>73.587360391856947</v>
      </c>
      <c r="AD403">
        <v>61.75488206868495</v>
      </c>
      <c r="AE403">
        <v>60.183539721289371</v>
      </c>
      <c r="AF403">
        <v>3.0712263123502495</v>
      </c>
      <c r="AG403">
        <v>3.1546318257789845</v>
      </c>
      <c r="AH403">
        <v>0</v>
      </c>
      <c r="AI403">
        <v>173</v>
      </c>
      <c r="AJ403">
        <v>108.56184971098264</v>
      </c>
      <c r="AK403">
        <v>16.775066188460421</v>
      </c>
    </row>
    <row r="404" spans="1:37">
      <c r="A404">
        <v>9</v>
      </c>
      <c r="B404">
        <v>18</v>
      </c>
      <c r="C404">
        <v>2024</v>
      </c>
      <c r="D404">
        <v>99</v>
      </c>
      <c r="E404">
        <v>99</v>
      </c>
      <c r="F404">
        <v>99</v>
      </c>
      <c r="G404">
        <v>99</v>
      </c>
      <c r="H404">
        <v>2</v>
      </c>
      <c r="I404">
        <v>99</v>
      </c>
      <c r="J404">
        <v>262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37">
      <c r="A405">
        <v>9</v>
      </c>
      <c r="B405">
        <v>19</v>
      </c>
      <c r="C405">
        <v>2024</v>
      </c>
      <c r="D405">
        <v>99</v>
      </c>
      <c r="E405">
        <v>99</v>
      </c>
      <c r="F405">
        <v>99</v>
      </c>
      <c r="G405">
        <v>99</v>
      </c>
      <c r="H405">
        <v>2</v>
      </c>
      <c r="I405">
        <v>99</v>
      </c>
      <c r="J405">
        <v>267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37">
      <c r="A406">
        <v>9</v>
      </c>
      <c r="B406">
        <v>20</v>
      </c>
      <c r="C406">
        <v>2024</v>
      </c>
      <c r="D406">
        <v>99</v>
      </c>
      <c r="E406">
        <v>99</v>
      </c>
      <c r="F406">
        <v>99</v>
      </c>
      <c r="G406">
        <v>99</v>
      </c>
      <c r="H406">
        <v>1</v>
      </c>
      <c r="I406">
        <v>99</v>
      </c>
      <c r="J406">
        <v>309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60</v>
      </c>
      <c r="R406">
        <v>430</v>
      </c>
      <c r="S406">
        <v>5.667441860465118</v>
      </c>
      <c r="T406">
        <v>6.1558139534883738</v>
      </c>
      <c r="U406">
        <v>19.698139534883722</v>
      </c>
      <c r="V406">
        <v>4.4186046511627932</v>
      </c>
      <c r="W406">
        <v>6.5116279069767442</v>
      </c>
      <c r="X406">
        <v>67.441860465116264</v>
      </c>
      <c r="Y406">
        <v>24.186046511627904</v>
      </c>
      <c r="Z406">
        <v>7.305302074461725</v>
      </c>
      <c r="AA406">
        <v>1.5740956695361159</v>
      </c>
      <c r="AB406">
        <v>1.7656677142131252</v>
      </c>
      <c r="AC406">
        <v>63.197963591117826</v>
      </c>
      <c r="AD406">
        <v>63.154279846918762</v>
      </c>
      <c r="AE406">
        <v>67.464931405295602</v>
      </c>
      <c r="AF406">
        <v>4.6830755826617292</v>
      </c>
      <c r="AG406">
        <v>4.388372693050167</v>
      </c>
      <c r="AH406">
        <v>0</v>
      </c>
      <c r="AI406">
        <v>428</v>
      </c>
      <c r="AJ406">
        <v>105.27266355140181</v>
      </c>
      <c r="AK406">
        <v>16.460401666924199</v>
      </c>
    </row>
    <row r="407" spans="1:37">
      <c r="A407">
        <v>9</v>
      </c>
      <c r="B407">
        <v>21</v>
      </c>
      <c r="C407">
        <v>2024</v>
      </c>
      <c r="D407">
        <v>99</v>
      </c>
      <c r="E407">
        <v>99</v>
      </c>
      <c r="F407">
        <v>99</v>
      </c>
      <c r="G407">
        <v>99</v>
      </c>
      <c r="H407">
        <v>2</v>
      </c>
      <c r="I407">
        <v>99</v>
      </c>
      <c r="J407">
        <v>470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28</v>
      </c>
      <c r="R407">
        <v>204</v>
      </c>
      <c r="S407">
        <v>5.7009803921568611</v>
      </c>
      <c r="T407">
        <v>5.9264705882352944</v>
      </c>
      <c r="U407">
        <v>21.371568627450976</v>
      </c>
      <c r="V407">
        <v>12.254901960784316</v>
      </c>
      <c r="W407">
        <v>5.882352941176471</v>
      </c>
      <c r="X407">
        <v>78.431372549019613</v>
      </c>
      <c r="Y407">
        <v>40.686274509803908</v>
      </c>
      <c r="Z407">
        <v>6.6993836042327981</v>
      </c>
      <c r="AA407">
        <v>1.7722808555610123</v>
      </c>
      <c r="AB407">
        <v>1.7958244854295404</v>
      </c>
      <c r="AC407">
        <v>68.942016322116842</v>
      </c>
      <c r="AD407">
        <v>54.751645962534305</v>
      </c>
      <c r="AE407">
        <v>74.316278194635132</v>
      </c>
      <c r="AF407">
        <v>2.2217381834023087</v>
      </c>
      <c r="AG407">
        <v>2.2587928581568457</v>
      </c>
      <c r="AH407">
        <v>11.76470588235294</v>
      </c>
      <c r="AI407">
        <v>195</v>
      </c>
      <c r="AJ407">
        <v>107.98051282051281</v>
      </c>
      <c r="AK407">
        <v>16.243851563634529</v>
      </c>
    </row>
    <row r="408" spans="1:37">
      <c r="A408">
        <v>9</v>
      </c>
      <c r="B408">
        <v>22</v>
      </c>
      <c r="C408">
        <v>2024</v>
      </c>
      <c r="D408">
        <v>99</v>
      </c>
      <c r="E408">
        <v>99</v>
      </c>
      <c r="F408">
        <v>99</v>
      </c>
      <c r="G408">
        <v>99</v>
      </c>
      <c r="H408">
        <v>2</v>
      </c>
      <c r="I408">
        <v>99</v>
      </c>
      <c r="J408">
        <v>629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4</v>
      </c>
      <c r="R408">
        <v>276</v>
      </c>
      <c r="S408">
        <v>5.916666666666667</v>
      </c>
      <c r="T408">
        <v>6.333333333333333</v>
      </c>
      <c r="U408">
        <v>23.510507246376797</v>
      </c>
      <c r="V408">
        <v>6.884057971014494</v>
      </c>
      <c r="W408">
        <v>11.594202898550723</v>
      </c>
      <c r="X408">
        <v>94.927536231884062</v>
      </c>
      <c r="Y408">
        <v>51.449275362318843</v>
      </c>
      <c r="Z408">
        <v>5.3102715373766713</v>
      </c>
      <c r="AA408">
        <v>1.6096215836376189</v>
      </c>
      <c r="AB408">
        <v>2.6329388807487457</v>
      </c>
      <c r="AC408">
        <v>77.128059904044193</v>
      </c>
      <c r="AD408">
        <v>59.263448028490416</v>
      </c>
      <c r="AE408">
        <v>66.484412787156373</v>
      </c>
      <c r="AF408">
        <v>3.0058810716619475</v>
      </c>
      <c r="AG408">
        <v>3.3618700347020374</v>
      </c>
      <c r="AH408">
        <v>0</v>
      </c>
    </row>
    <row r="409" spans="1:37">
      <c r="A409">
        <v>9</v>
      </c>
      <c r="B409">
        <v>23</v>
      </c>
      <c r="C409">
        <v>2024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643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28</v>
      </c>
      <c r="R409">
        <v>344</v>
      </c>
      <c r="S409">
        <v>5.0552325581395321</v>
      </c>
      <c r="T409">
        <v>5.2936046511627923</v>
      </c>
      <c r="U409">
        <v>21.12877906976744</v>
      </c>
      <c r="V409">
        <v>6.9767441860465107</v>
      </c>
      <c r="W409">
        <v>5.5232558139534911</v>
      </c>
      <c r="X409">
        <v>81.686046511627922</v>
      </c>
      <c r="Y409">
        <v>31.395348837209319</v>
      </c>
      <c r="Z409">
        <v>6.0008538847849753</v>
      </c>
      <c r="AA409">
        <v>1.6635198230651371</v>
      </c>
      <c r="AB409">
        <v>2.0369735945992642</v>
      </c>
      <c r="AC409">
        <v>72.045947695521591</v>
      </c>
      <c r="AD409">
        <v>56.060469466881401</v>
      </c>
      <c r="AE409">
        <v>71.75519871588159</v>
      </c>
      <c r="AF409">
        <v>3.7464604661293839</v>
      </c>
      <c r="AG409">
        <v>3.765673684788613</v>
      </c>
      <c r="AH409">
        <v>0</v>
      </c>
      <c r="AI409">
        <v>220</v>
      </c>
      <c r="AJ409">
        <v>110.83863636363628</v>
      </c>
      <c r="AK409">
        <v>15.678657489972284</v>
      </c>
    </row>
    <row r="410" spans="1:37">
      <c r="A410">
        <v>9</v>
      </c>
      <c r="B410">
        <v>24</v>
      </c>
      <c r="C410">
        <v>2024</v>
      </c>
      <c r="D410">
        <v>99</v>
      </c>
      <c r="E410">
        <v>99</v>
      </c>
      <c r="F410">
        <v>99</v>
      </c>
      <c r="G410">
        <v>99</v>
      </c>
      <c r="H410">
        <v>2</v>
      </c>
      <c r="I410">
        <v>99</v>
      </c>
      <c r="J410">
        <v>704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37">
      <c r="A411">
        <v>9</v>
      </c>
      <c r="B411">
        <v>25</v>
      </c>
      <c r="C411">
        <v>2024</v>
      </c>
      <c r="D411">
        <v>99</v>
      </c>
      <c r="E411">
        <v>99</v>
      </c>
      <c r="F411">
        <v>99</v>
      </c>
      <c r="G411">
        <v>99</v>
      </c>
      <c r="H411">
        <v>1</v>
      </c>
      <c r="I411">
        <v>99</v>
      </c>
      <c r="J411">
        <v>802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</v>
      </c>
      <c r="R411">
        <v>1</v>
      </c>
      <c r="S411">
        <v>0</v>
      </c>
      <c r="T411">
        <v>7</v>
      </c>
      <c r="U411">
        <v>9.6</v>
      </c>
      <c r="V411">
        <v>0</v>
      </c>
      <c r="W411">
        <v>0</v>
      </c>
      <c r="X411">
        <v>0</v>
      </c>
      <c r="Y411">
        <v>0</v>
      </c>
      <c r="Z411">
        <v>0</v>
      </c>
      <c r="AB411">
        <v>0</v>
      </c>
      <c r="AF411">
        <v>1.0890873448050536E-2</v>
      </c>
      <c r="AG411">
        <v>4.9737170141533373E-3</v>
      </c>
      <c r="AH411">
        <v>100</v>
      </c>
    </row>
    <row r="412" spans="1:37">
      <c r="A412">
        <v>9</v>
      </c>
      <c r="B412">
        <v>26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1</v>
      </c>
      <c r="I412">
        <v>99</v>
      </c>
      <c r="J412">
        <v>103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18</v>
      </c>
      <c r="R412">
        <v>218</v>
      </c>
      <c r="S412">
        <v>5.3807339449541285</v>
      </c>
      <c r="T412">
        <v>4.5412844036697244</v>
      </c>
      <c r="U412">
        <v>19.239449541284408</v>
      </c>
      <c r="V412">
        <v>1.3761467889908259</v>
      </c>
      <c r="W412">
        <v>1.3761467889908259</v>
      </c>
      <c r="X412">
        <v>77.064220183486228</v>
      </c>
      <c r="Y412">
        <v>12.38532110091743</v>
      </c>
      <c r="Z412">
        <v>5.5527002828299548</v>
      </c>
      <c r="AA412">
        <v>1.7911595887396452</v>
      </c>
      <c r="AB412">
        <v>2.1225400660431815</v>
      </c>
      <c r="AC412">
        <v>43.475467684915941</v>
      </c>
      <c r="AD412">
        <v>53.553077982085775</v>
      </c>
      <c r="AE412">
        <v>52.132776101023715</v>
      </c>
      <c r="AF412">
        <v>2.4008810572687218</v>
      </c>
      <c r="AG412">
        <v>2.229414644440205</v>
      </c>
      <c r="AH412">
        <v>0</v>
      </c>
      <c r="AI412">
        <v>0</v>
      </c>
    </row>
    <row r="413" spans="1:37">
      <c r="A413">
        <v>9</v>
      </c>
      <c r="B413">
        <v>27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2</v>
      </c>
      <c r="I413">
        <v>99</v>
      </c>
      <c r="J413">
        <v>106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17</v>
      </c>
      <c r="R413">
        <v>202</v>
      </c>
      <c r="S413">
        <v>7.5693069306930685</v>
      </c>
      <c r="T413">
        <v>5.3861386138613856</v>
      </c>
      <c r="U413">
        <v>20.796534653465358</v>
      </c>
      <c r="V413">
        <v>7.4257425742574252</v>
      </c>
      <c r="W413">
        <v>5.4455445544554451</v>
      </c>
      <c r="X413">
        <v>75.247524752475243</v>
      </c>
      <c r="Y413">
        <v>29.702970297029704</v>
      </c>
      <c r="Z413">
        <v>6.7680186982812227</v>
      </c>
      <c r="AA413">
        <v>2.4103014303197559</v>
      </c>
      <c r="AB413">
        <v>2.2601598867025894</v>
      </c>
      <c r="AC413">
        <v>51.483635394341839</v>
      </c>
      <c r="AD413">
        <v>45.310385782571856</v>
      </c>
      <c r="AE413">
        <v>54.578191581414245</v>
      </c>
      <c r="AF413">
        <v>2.2246696035242297</v>
      </c>
      <c r="AG413">
        <v>2.2329760096869142</v>
      </c>
      <c r="AH413">
        <v>0</v>
      </c>
      <c r="AI413">
        <v>102</v>
      </c>
      <c r="AJ413">
        <v>105.47450980392152</v>
      </c>
      <c r="AK413">
        <v>15.865463051685467</v>
      </c>
    </row>
    <row r="414" spans="1:37">
      <c r="A414">
        <v>9</v>
      </c>
      <c r="B414">
        <v>28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1</v>
      </c>
      <c r="I414">
        <v>99</v>
      </c>
      <c r="J414">
        <v>110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92</v>
      </c>
      <c r="R414">
        <v>1220</v>
      </c>
      <c r="S414">
        <v>4.6991803278688513</v>
      </c>
      <c r="T414">
        <v>5.8877049180327887</v>
      </c>
      <c r="U414">
        <v>21.091065573770489</v>
      </c>
      <c r="V414">
        <v>2.540983606557377</v>
      </c>
      <c r="W414">
        <v>8.0327868852459012</v>
      </c>
      <c r="X414">
        <v>84.016393442622942</v>
      </c>
      <c r="Y414">
        <v>29.180327868852459</v>
      </c>
      <c r="Z414">
        <v>5.5848178723957318</v>
      </c>
      <c r="AA414">
        <v>1.6798221950034256</v>
      </c>
      <c r="AB414">
        <v>2.1100104058811255</v>
      </c>
      <c r="AC414">
        <v>45.11775010395781</v>
      </c>
      <c r="AD414">
        <v>54.355170278069643</v>
      </c>
      <c r="AE414">
        <v>68.169241249317992</v>
      </c>
      <c r="AF414">
        <v>13.436123348017619</v>
      </c>
      <c r="AG414">
        <v>13.677290343225252</v>
      </c>
      <c r="AH414">
        <v>1.0655737704918031</v>
      </c>
      <c r="AI414">
        <v>966</v>
      </c>
      <c r="AJ414">
        <v>110.34886128364391</v>
      </c>
      <c r="AK414">
        <v>15.586667583190176</v>
      </c>
    </row>
    <row r="415" spans="1:37">
      <c r="A415">
        <v>9</v>
      </c>
      <c r="B415">
        <v>29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1</v>
      </c>
      <c r="I415">
        <v>99</v>
      </c>
      <c r="J415">
        <v>111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14</v>
      </c>
      <c r="R415">
        <v>131</v>
      </c>
      <c r="S415">
        <v>5.1526717557251915</v>
      </c>
      <c r="T415">
        <v>5.2595419847328237</v>
      </c>
      <c r="U415">
        <v>19.347328244274809</v>
      </c>
      <c r="V415">
        <v>3.8167938931297729</v>
      </c>
      <c r="W415">
        <v>1.5267175572519092</v>
      </c>
      <c r="X415">
        <v>75.572519083969482</v>
      </c>
      <c r="Y415">
        <v>24.427480916030543</v>
      </c>
      <c r="Z415">
        <v>6.584452288967622</v>
      </c>
      <c r="AA415">
        <v>1.6320889178494997</v>
      </c>
      <c r="AB415">
        <v>1.9284443212459299</v>
      </c>
      <c r="AC415">
        <v>20.312367781523346</v>
      </c>
      <c r="AD415">
        <v>23.992400617675003</v>
      </c>
      <c r="AE415">
        <v>64.711060954953297</v>
      </c>
      <c r="AF415">
        <v>1.4427312775330396</v>
      </c>
      <c r="AG415">
        <v>1.3472060026545469</v>
      </c>
      <c r="AH415">
        <v>3.8167938931297729</v>
      </c>
      <c r="AI415">
        <v>72</v>
      </c>
      <c r="AJ415">
        <v>106.7916666666667</v>
      </c>
      <c r="AK415">
        <v>16.587495268677547</v>
      </c>
    </row>
    <row r="416" spans="1:37">
      <c r="A416">
        <v>9</v>
      </c>
      <c r="B416">
        <v>30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1</v>
      </c>
      <c r="I416">
        <v>99</v>
      </c>
      <c r="J416">
        <v>116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41</v>
      </c>
      <c r="R416">
        <v>329</v>
      </c>
      <c r="S416">
        <v>5.3738601823708194</v>
      </c>
      <c r="T416">
        <v>5.3738601823708194</v>
      </c>
      <c r="U416">
        <v>21.588145896656528</v>
      </c>
      <c r="V416">
        <v>5.4711246200607908</v>
      </c>
      <c r="W416">
        <v>2.1276595744680855</v>
      </c>
      <c r="X416">
        <v>81.155015197568403</v>
      </c>
      <c r="Y416">
        <v>35.562310030395146</v>
      </c>
      <c r="Z416">
        <v>6.5142919260548116</v>
      </c>
      <c r="AA416">
        <v>1.2511577587538441</v>
      </c>
      <c r="AB416">
        <v>2.1173872739744688</v>
      </c>
      <c r="AC416">
        <v>51.682505814513206</v>
      </c>
      <c r="AD416">
        <v>54.142004296703824</v>
      </c>
      <c r="AE416">
        <v>56.680286862477047</v>
      </c>
      <c r="AF416">
        <v>3.623348017621145</v>
      </c>
      <c r="AG416">
        <v>3.7753129350380408</v>
      </c>
      <c r="AH416">
        <v>0</v>
      </c>
      <c r="AI416">
        <v>0</v>
      </c>
    </row>
    <row r="417" spans="1:37">
      <c r="A417">
        <v>9</v>
      </c>
      <c r="B417">
        <v>31</v>
      </c>
      <c r="C417">
        <v>2023</v>
      </c>
      <c r="D417">
        <v>99</v>
      </c>
      <c r="E417">
        <v>99</v>
      </c>
      <c r="F417">
        <v>99</v>
      </c>
      <c r="G417">
        <v>99</v>
      </c>
      <c r="H417">
        <v>2</v>
      </c>
      <c r="I417">
        <v>99</v>
      </c>
      <c r="J417">
        <v>117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12</v>
      </c>
      <c r="R417">
        <v>79</v>
      </c>
      <c r="S417">
        <v>5.3797468354430391</v>
      </c>
      <c r="T417">
        <v>5.1898734177215191</v>
      </c>
      <c r="U417">
        <v>18.384810126582273</v>
      </c>
      <c r="V417">
        <v>5.0632911392405058</v>
      </c>
      <c r="W417">
        <v>2.5316455696202529</v>
      </c>
      <c r="X417">
        <v>64.556962025316452</v>
      </c>
      <c r="Y417">
        <v>18.987341772151904</v>
      </c>
      <c r="Z417">
        <v>5.445381008803424</v>
      </c>
      <c r="AA417">
        <v>1.5614322982389124</v>
      </c>
      <c r="AB417">
        <v>1.8560605441285021</v>
      </c>
      <c r="AC417">
        <v>12.737095571398221</v>
      </c>
      <c r="AD417">
        <v>34.583003295964026</v>
      </c>
      <c r="AE417">
        <v>56.913420060001449</v>
      </c>
      <c r="AF417">
        <v>0.87004405286343611</v>
      </c>
      <c r="AG417">
        <v>0.77201893795835985</v>
      </c>
      <c r="AH417">
        <v>0</v>
      </c>
      <c r="AI417">
        <v>76</v>
      </c>
      <c r="AJ417">
        <v>103.25921052631584</v>
      </c>
      <c r="AK417">
        <v>16.575397280643276</v>
      </c>
    </row>
    <row r="418" spans="1:37">
      <c r="A418">
        <v>9</v>
      </c>
      <c r="B418">
        <v>32</v>
      </c>
      <c r="C418">
        <v>2023</v>
      </c>
      <c r="D418">
        <v>99</v>
      </c>
      <c r="E418">
        <v>99</v>
      </c>
      <c r="F418">
        <v>99</v>
      </c>
      <c r="G418">
        <v>99</v>
      </c>
      <c r="H418">
        <v>1</v>
      </c>
      <c r="I418">
        <v>99</v>
      </c>
      <c r="J418">
        <v>134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104</v>
      </c>
      <c r="R418">
        <v>1566</v>
      </c>
      <c r="S418">
        <v>5.1021711366538955</v>
      </c>
      <c r="T418">
        <v>5.224137931034484</v>
      </c>
      <c r="U418">
        <v>20.604150702426537</v>
      </c>
      <c r="V418">
        <v>2.490421455938697</v>
      </c>
      <c r="W418">
        <v>1.8518518518518521</v>
      </c>
      <c r="X418">
        <v>82.439335887611747</v>
      </c>
      <c r="Y418">
        <v>26.883780332056197</v>
      </c>
      <c r="Z418">
        <v>5.3393897018787344</v>
      </c>
      <c r="AA418">
        <v>1.4484881399340539</v>
      </c>
      <c r="AB418">
        <v>2.1012566309832037</v>
      </c>
      <c r="AC418">
        <v>53.119185482683839</v>
      </c>
      <c r="AD418">
        <v>59.663444932508973</v>
      </c>
      <c r="AE418">
        <v>62.062979608971631</v>
      </c>
      <c r="AF418">
        <v>17.246696035242287</v>
      </c>
      <c r="AG418">
        <v>17.150950326396451</v>
      </c>
      <c r="AH418">
        <v>0.1277139208173691</v>
      </c>
      <c r="AI418">
        <v>0</v>
      </c>
    </row>
    <row r="419" spans="1:37">
      <c r="A419">
        <v>9</v>
      </c>
      <c r="B419">
        <v>33</v>
      </c>
      <c r="C419">
        <v>2023</v>
      </c>
      <c r="D419">
        <v>99</v>
      </c>
      <c r="E419">
        <v>99</v>
      </c>
      <c r="F419">
        <v>99</v>
      </c>
      <c r="G419">
        <v>99</v>
      </c>
      <c r="H419">
        <v>2</v>
      </c>
      <c r="I419">
        <v>99</v>
      </c>
      <c r="J419">
        <v>141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84</v>
      </c>
      <c r="R419">
        <v>906</v>
      </c>
      <c r="S419">
        <v>5.2947019867549665</v>
      </c>
      <c r="T419">
        <v>5.9403973509933801</v>
      </c>
      <c r="U419">
        <v>19.521412803531987</v>
      </c>
      <c r="V419">
        <v>1.9867549668874172</v>
      </c>
      <c r="W419">
        <v>2.5386313465783674</v>
      </c>
      <c r="X419">
        <v>70.088300220750568</v>
      </c>
      <c r="Y419">
        <v>27.483443708609276</v>
      </c>
      <c r="Z419">
        <v>6.3785014702667109</v>
      </c>
      <c r="AA419">
        <v>1.5633476312917021</v>
      </c>
      <c r="AB419">
        <v>2.1071677990855204</v>
      </c>
      <c r="AC419">
        <v>56.26324348693003</v>
      </c>
      <c r="AD419">
        <v>56.417562276350239</v>
      </c>
      <c r="AE419">
        <v>59.838078704111794</v>
      </c>
      <c r="AF419">
        <v>9.9779735682819357</v>
      </c>
      <c r="AG419">
        <v>9.4011537760305188</v>
      </c>
      <c r="AH419">
        <v>0.77262693156732898</v>
      </c>
      <c r="AI419">
        <v>0</v>
      </c>
    </row>
    <row r="420" spans="1:37">
      <c r="A420">
        <v>9</v>
      </c>
      <c r="B420">
        <v>34</v>
      </c>
      <c r="C420">
        <v>2023</v>
      </c>
      <c r="D420">
        <v>99</v>
      </c>
      <c r="E420">
        <v>99</v>
      </c>
      <c r="F420">
        <v>99</v>
      </c>
      <c r="G420">
        <v>99</v>
      </c>
      <c r="H420">
        <v>2</v>
      </c>
      <c r="I420">
        <v>99</v>
      </c>
      <c r="J420">
        <v>143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19</v>
      </c>
      <c r="R420">
        <v>278</v>
      </c>
      <c r="S420">
        <v>5.442446043165468</v>
      </c>
      <c r="T420">
        <v>5.6798561151079117</v>
      </c>
      <c r="U420">
        <v>21.021942446043159</v>
      </c>
      <c r="V420">
        <v>3.956834532374101</v>
      </c>
      <c r="W420">
        <v>0.71942446043165453</v>
      </c>
      <c r="X420">
        <v>87.769784172661886</v>
      </c>
      <c r="Y420">
        <v>28.057553956834528</v>
      </c>
      <c r="Z420">
        <v>4.8292186802252317</v>
      </c>
      <c r="AA420">
        <v>1.5623482794720362</v>
      </c>
      <c r="AB420">
        <v>1.5553426075238703</v>
      </c>
      <c r="AC420">
        <v>35.356627400236754</v>
      </c>
      <c r="AD420">
        <v>46.1788598967984</v>
      </c>
      <c r="AE420">
        <v>41.800519037929405</v>
      </c>
      <c r="AF420">
        <v>3.0616740088105741</v>
      </c>
      <c r="AG420">
        <v>3.1064141251187318</v>
      </c>
      <c r="AH420">
        <v>0</v>
      </c>
      <c r="AI420">
        <v>0</v>
      </c>
    </row>
    <row r="421" spans="1:37">
      <c r="A421">
        <v>9</v>
      </c>
      <c r="B421">
        <v>35</v>
      </c>
      <c r="C421">
        <v>2023</v>
      </c>
      <c r="D421">
        <v>99</v>
      </c>
      <c r="E421">
        <v>99</v>
      </c>
      <c r="F421">
        <v>99</v>
      </c>
      <c r="G421">
        <v>99</v>
      </c>
      <c r="H421">
        <v>2</v>
      </c>
      <c r="I421">
        <v>99</v>
      </c>
      <c r="J421">
        <v>147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6</v>
      </c>
      <c r="R421">
        <v>76</v>
      </c>
      <c r="S421">
        <v>5.5526315789473681</v>
      </c>
      <c r="T421">
        <v>6.1447368421052628</v>
      </c>
      <c r="U421">
        <v>17.742105263157899</v>
      </c>
      <c r="V421">
        <v>1.3157894736842111</v>
      </c>
      <c r="W421">
        <v>9.2105263157894726</v>
      </c>
      <c r="X421">
        <v>55.263157894736842</v>
      </c>
      <c r="Y421">
        <v>17.10526315789474</v>
      </c>
      <c r="Z421">
        <v>5.5958693214373607</v>
      </c>
      <c r="AA421">
        <v>2.2733857016521544</v>
      </c>
      <c r="AB421">
        <v>2.4317199207254911</v>
      </c>
      <c r="AC421">
        <v>56.651772181557007</v>
      </c>
      <c r="AD421">
        <v>74.19785350852159</v>
      </c>
      <c r="AE421">
        <v>69.242841447923439</v>
      </c>
      <c r="AF421">
        <v>0.83700440528634368</v>
      </c>
      <c r="AG421">
        <v>0.71673804457659918</v>
      </c>
      <c r="AH421">
        <v>0</v>
      </c>
      <c r="AI421">
        <v>0</v>
      </c>
    </row>
    <row r="422" spans="1:37">
      <c r="A422">
        <v>9</v>
      </c>
      <c r="B422">
        <v>36</v>
      </c>
      <c r="C422">
        <v>2023</v>
      </c>
      <c r="D422">
        <v>99</v>
      </c>
      <c r="E422">
        <v>99</v>
      </c>
      <c r="F422">
        <v>99</v>
      </c>
      <c r="G422">
        <v>99</v>
      </c>
      <c r="H422">
        <v>1</v>
      </c>
      <c r="I422">
        <v>99</v>
      </c>
      <c r="J422">
        <v>155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52</v>
      </c>
      <c r="R422">
        <v>1544</v>
      </c>
      <c r="S422">
        <v>5.0550518134715032</v>
      </c>
      <c r="T422">
        <v>5.5809585492227987</v>
      </c>
      <c r="U422">
        <v>21.700518134715011</v>
      </c>
      <c r="V422">
        <v>3.3678756476683942</v>
      </c>
      <c r="W422">
        <v>3.886010362694301</v>
      </c>
      <c r="X422">
        <v>85.362694300518115</v>
      </c>
      <c r="Y422">
        <v>36.398963730569953</v>
      </c>
      <c r="Z422">
        <v>5.6083648426454493</v>
      </c>
      <c r="AA422">
        <v>1.4633520935328486</v>
      </c>
      <c r="AB422">
        <v>2.1690056730402527</v>
      </c>
      <c r="AC422">
        <v>54.800033572466091</v>
      </c>
      <c r="AD422">
        <v>54.852402090882528</v>
      </c>
      <c r="AE422">
        <v>65.227989794796883</v>
      </c>
      <c r="AF422">
        <v>17.004405286343609</v>
      </c>
      <c r="AG422">
        <v>17.809802897037738</v>
      </c>
      <c r="AH422">
        <v>0</v>
      </c>
      <c r="AI422">
        <v>0</v>
      </c>
    </row>
    <row r="423" spans="1:37">
      <c r="A423">
        <v>9</v>
      </c>
      <c r="B423">
        <v>37</v>
      </c>
      <c r="C423">
        <v>2023</v>
      </c>
      <c r="D423">
        <v>99</v>
      </c>
      <c r="E423">
        <v>99</v>
      </c>
      <c r="F423">
        <v>99</v>
      </c>
      <c r="G423">
        <v>99</v>
      </c>
      <c r="H423">
        <v>2</v>
      </c>
      <c r="I423">
        <v>99</v>
      </c>
      <c r="J423">
        <v>160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25</v>
      </c>
      <c r="R423">
        <v>278</v>
      </c>
      <c r="S423">
        <v>5.8741007194244608</v>
      </c>
      <c r="T423">
        <v>5.8489208633093517</v>
      </c>
      <c r="U423">
        <v>19.107194244604322</v>
      </c>
      <c r="V423">
        <v>0.71942446043165453</v>
      </c>
      <c r="W423">
        <v>15.107913669064748</v>
      </c>
      <c r="X423">
        <v>50.359712230215827</v>
      </c>
      <c r="Y423">
        <v>23.741007194244599</v>
      </c>
      <c r="Z423">
        <v>9.2034685382702737</v>
      </c>
      <c r="AA423">
        <v>1.6518939698713473</v>
      </c>
      <c r="AB423">
        <v>2.3225936539797858</v>
      </c>
      <c r="AC423">
        <v>59.651380589827248</v>
      </c>
      <c r="AD423">
        <v>82.668875778733408</v>
      </c>
      <c r="AE423">
        <v>63.539694780007409</v>
      </c>
      <c r="AF423">
        <v>3.0616740088105741</v>
      </c>
      <c r="AG423">
        <v>2.823471629473437</v>
      </c>
      <c r="AH423">
        <v>19.064748201438849</v>
      </c>
      <c r="AI423">
        <v>262</v>
      </c>
      <c r="AJ423">
        <v>104.54007633587781</v>
      </c>
      <c r="AK423">
        <v>16.157039016207246</v>
      </c>
    </row>
    <row r="424" spans="1:37">
      <c r="A424">
        <v>9</v>
      </c>
      <c r="B424">
        <v>38</v>
      </c>
      <c r="C424">
        <v>2023</v>
      </c>
      <c r="D424">
        <v>99</v>
      </c>
      <c r="E424">
        <v>99</v>
      </c>
      <c r="F424">
        <v>99</v>
      </c>
      <c r="G424">
        <v>99</v>
      </c>
      <c r="H424">
        <v>1</v>
      </c>
      <c r="I424">
        <v>99</v>
      </c>
      <c r="J424">
        <v>171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1</v>
      </c>
      <c r="R424">
        <v>2</v>
      </c>
      <c r="S424">
        <v>4.5</v>
      </c>
      <c r="T424">
        <v>4</v>
      </c>
      <c r="U424">
        <v>16.45</v>
      </c>
      <c r="V424">
        <v>0</v>
      </c>
      <c r="W424">
        <v>0</v>
      </c>
      <c r="X424">
        <v>50</v>
      </c>
      <c r="Y424">
        <v>0</v>
      </c>
      <c r="Z424">
        <v>2.8500000000000112</v>
      </c>
      <c r="AA424">
        <v>0.5</v>
      </c>
      <c r="AB424">
        <v>1</v>
      </c>
      <c r="AC424">
        <v>100.00000000000048</v>
      </c>
      <c r="AD424">
        <v>99.999999999999943</v>
      </c>
      <c r="AE424">
        <v>100</v>
      </c>
      <c r="AF424">
        <v>2.2026431718061679E-2</v>
      </c>
      <c r="AG424">
        <v>1.7487898002499343E-2</v>
      </c>
      <c r="AH424">
        <v>0</v>
      </c>
    </row>
    <row r="425" spans="1:37">
      <c r="A425">
        <v>9</v>
      </c>
      <c r="B425">
        <v>39</v>
      </c>
      <c r="C425">
        <v>2023</v>
      </c>
      <c r="D425">
        <v>99</v>
      </c>
      <c r="E425">
        <v>99</v>
      </c>
      <c r="F425">
        <v>99</v>
      </c>
      <c r="G425">
        <v>99</v>
      </c>
      <c r="H425">
        <v>2</v>
      </c>
      <c r="I425">
        <v>99</v>
      </c>
      <c r="J425">
        <v>175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19</v>
      </c>
      <c r="R425">
        <v>493</v>
      </c>
      <c r="S425">
        <v>4.614604462474647</v>
      </c>
      <c r="T425">
        <v>5.4787018255578088</v>
      </c>
      <c r="U425">
        <v>21.59513184584182</v>
      </c>
      <c r="V425">
        <v>2.6369168356997967</v>
      </c>
      <c r="W425">
        <v>2.2312373225152129</v>
      </c>
      <c r="X425">
        <v>84.989858012170387</v>
      </c>
      <c r="Y425">
        <v>34.888438133874239</v>
      </c>
      <c r="Z425">
        <v>6.8113031455386626</v>
      </c>
      <c r="AA425">
        <v>1.495615531204761</v>
      </c>
      <c r="AB425">
        <v>2.2142019790417966</v>
      </c>
      <c r="AC425">
        <v>43.145625937765502</v>
      </c>
      <c r="AD425">
        <v>45.630723305505512</v>
      </c>
      <c r="AE425">
        <v>48.201978694978578</v>
      </c>
      <c r="AF425">
        <v>5.4295154185022048</v>
      </c>
      <c r="AG425">
        <v>5.6590625317267236</v>
      </c>
      <c r="AH425">
        <v>0</v>
      </c>
      <c r="AI425">
        <v>0</v>
      </c>
    </row>
    <row r="426" spans="1:37">
      <c r="A426">
        <v>9</v>
      </c>
      <c r="B426">
        <v>40</v>
      </c>
      <c r="C426">
        <v>2023</v>
      </c>
      <c r="D426">
        <v>99</v>
      </c>
      <c r="E426">
        <v>99</v>
      </c>
      <c r="F426">
        <v>99</v>
      </c>
      <c r="G426">
        <v>99</v>
      </c>
      <c r="H426">
        <v>2</v>
      </c>
      <c r="I426">
        <v>99</v>
      </c>
      <c r="J426">
        <v>177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31</v>
      </c>
      <c r="R426">
        <v>181</v>
      </c>
      <c r="S426">
        <v>5.1215469613259677</v>
      </c>
      <c r="T426">
        <v>5.3038674033149187</v>
      </c>
      <c r="U426">
        <v>20.74364640883978</v>
      </c>
      <c r="V426">
        <v>6.6298342541436481</v>
      </c>
      <c r="W426">
        <v>0.5524861878453039</v>
      </c>
      <c r="X426">
        <v>80.110497237569049</v>
      </c>
      <c r="Y426">
        <v>30.386740331491712</v>
      </c>
      <c r="Z426">
        <v>5.6132268781397485</v>
      </c>
      <c r="AA426">
        <v>1.1107858122621177</v>
      </c>
      <c r="AB426">
        <v>1.5165519425897744</v>
      </c>
      <c r="AC426">
        <v>44.432145893282851</v>
      </c>
      <c r="AD426">
        <v>54.893249009878758</v>
      </c>
      <c r="AE426">
        <v>59.137841376615825</v>
      </c>
      <c r="AF426">
        <v>1.9933920704845811</v>
      </c>
      <c r="AG426">
        <v>1.995746560491916</v>
      </c>
      <c r="AH426">
        <v>1.657458563535912</v>
      </c>
    </row>
    <row r="427" spans="1:37">
      <c r="A427">
        <v>9</v>
      </c>
      <c r="B427">
        <v>41</v>
      </c>
      <c r="C427">
        <v>2023</v>
      </c>
      <c r="D427">
        <v>99</v>
      </c>
      <c r="E427">
        <v>99</v>
      </c>
      <c r="F427">
        <v>99</v>
      </c>
      <c r="G427">
        <v>99</v>
      </c>
      <c r="H427">
        <v>2</v>
      </c>
      <c r="I427">
        <v>99</v>
      </c>
      <c r="J427">
        <v>178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13</v>
      </c>
      <c r="R427">
        <v>159</v>
      </c>
      <c r="S427">
        <v>6.0754716981132084</v>
      </c>
      <c r="T427">
        <v>5.1698113207547181</v>
      </c>
      <c r="U427">
        <v>20.179874213836474</v>
      </c>
      <c r="V427">
        <v>6.2893081761006258</v>
      </c>
      <c r="W427">
        <v>1.2578616352201253</v>
      </c>
      <c r="X427">
        <v>76.100628930817606</v>
      </c>
      <c r="Y427">
        <v>23.270440251572325</v>
      </c>
      <c r="Z427">
        <v>4.97422007886495</v>
      </c>
      <c r="AA427">
        <v>1.680622712576858</v>
      </c>
      <c r="AB427">
        <v>1.8504038218785597</v>
      </c>
      <c r="AC427">
        <v>56.299882253115086</v>
      </c>
      <c r="AD427">
        <v>44.970932253192657</v>
      </c>
      <c r="AE427">
        <v>33.564136724268494</v>
      </c>
      <c r="AF427">
        <v>1.7511013215859028</v>
      </c>
      <c r="AG427">
        <v>1.7055218702376704</v>
      </c>
      <c r="AH427">
        <v>11.949685534591197</v>
      </c>
      <c r="AI427">
        <v>0</v>
      </c>
    </row>
    <row r="428" spans="1:37">
      <c r="A428">
        <v>9</v>
      </c>
      <c r="B428">
        <v>42</v>
      </c>
      <c r="C428">
        <v>2023</v>
      </c>
      <c r="D428">
        <v>99</v>
      </c>
      <c r="E428">
        <v>99</v>
      </c>
      <c r="F428">
        <v>99</v>
      </c>
      <c r="G428">
        <v>99</v>
      </c>
      <c r="H428">
        <v>2</v>
      </c>
      <c r="I428">
        <v>99</v>
      </c>
      <c r="J428">
        <v>181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19</v>
      </c>
      <c r="R428">
        <v>384</v>
      </c>
      <c r="S428">
        <v>5.6588541666666679</v>
      </c>
      <c r="T428">
        <v>5.8203125</v>
      </c>
      <c r="U428">
        <v>20.615885416666671</v>
      </c>
      <c r="V428">
        <v>3.6458333333333344</v>
      </c>
      <c r="W428">
        <v>2.34375</v>
      </c>
      <c r="X428">
        <v>82.291666666666686</v>
      </c>
      <c r="Y428">
        <v>26.302083333333325</v>
      </c>
      <c r="Z428">
        <v>5.3589618035465216</v>
      </c>
      <c r="AA428">
        <v>1.3053474711352921</v>
      </c>
      <c r="AB428">
        <v>1.889252471837406</v>
      </c>
      <c r="AC428">
        <v>64.529159907027434</v>
      </c>
      <c r="AD428">
        <v>57.721759996565147</v>
      </c>
      <c r="AE428">
        <v>49.679385360224877</v>
      </c>
      <c r="AF428">
        <v>4.2290748898678423</v>
      </c>
      <c r="AG428">
        <v>4.2079922351606696</v>
      </c>
      <c r="AH428">
        <v>0</v>
      </c>
      <c r="AI428">
        <v>0</v>
      </c>
    </row>
    <row r="429" spans="1:37">
      <c r="A429">
        <v>9</v>
      </c>
      <c r="B429">
        <v>43</v>
      </c>
      <c r="C429">
        <v>2023</v>
      </c>
      <c r="D429">
        <v>99</v>
      </c>
      <c r="E429">
        <v>99</v>
      </c>
      <c r="F429">
        <v>99</v>
      </c>
      <c r="G429">
        <v>99</v>
      </c>
      <c r="H429">
        <v>2</v>
      </c>
      <c r="I429">
        <v>99</v>
      </c>
      <c r="J429">
        <v>262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7">
      <c r="A430">
        <v>9</v>
      </c>
      <c r="B430">
        <v>44</v>
      </c>
      <c r="C430">
        <v>2023</v>
      </c>
      <c r="D430">
        <v>99</v>
      </c>
      <c r="E430">
        <v>99</v>
      </c>
      <c r="F430">
        <v>99</v>
      </c>
      <c r="G430">
        <v>99</v>
      </c>
      <c r="H430">
        <v>2</v>
      </c>
      <c r="I430">
        <v>99</v>
      </c>
      <c r="J430">
        <v>267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7">
      <c r="A431">
        <v>9</v>
      </c>
      <c r="B431">
        <v>45</v>
      </c>
      <c r="C431">
        <v>2023</v>
      </c>
      <c r="D431">
        <v>99</v>
      </c>
      <c r="E431">
        <v>99</v>
      </c>
      <c r="F431">
        <v>99</v>
      </c>
      <c r="G431">
        <v>99</v>
      </c>
      <c r="H431">
        <v>1</v>
      </c>
      <c r="I431">
        <v>99</v>
      </c>
      <c r="J431">
        <v>309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57</v>
      </c>
      <c r="R431">
        <v>341</v>
      </c>
      <c r="S431">
        <v>6.2668621700879763</v>
      </c>
      <c r="T431">
        <v>6.4340175953079211</v>
      </c>
      <c r="U431">
        <v>20.649560117302062</v>
      </c>
      <c r="V431">
        <v>2.0527859237536656</v>
      </c>
      <c r="W431">
        <v>9.0909090909090917</v>
      </c>
      <c r="X431">
        <v>71.84750733137831</v>
      </c>
      <c r="Y431">
        <v>37.243401759530791</v>
      </c>
      <c r="Z431">
        <v>6.8075411940403052</v>
      </c>
      <c r="AA431">
        <v>1.9754471950166377</v>
      </c>
      <c r="AB431">
        <v>2.4909015644533161</v>
      </c>
      <c r="AC431">
        <v>48.45208582664366</v>
      </c>
      <c r="AD431">
        <v>66.389841052145769</v>
      </c>
      <c r="AE431">
        <v>57.481466963625827</v>
      </c>
      <c r="AF431">
        <v>3.7555066079295152</v>
      </c>
      <c r="AG431">
        <v>3.742888564881433</v>
      </c>
      <c r="AH431">
        <v>0</v>
      </c>
      <c r="AI431">
        <v>0</v>
      </c>
    </row>
    <row r="432" spans="1:37">
      <c r="A432">
        <v>9</v>
      </c>
      <c r="B432">
        <v>46</v>
      </c>
      <c r="C432">
        <v>2023</v>
      </c>
      <c r="D432">
        <v>99</v>
      </c>
      <c r="E432">
        <v>99</v>
      </c>
      <c r="F432">
        <v>99</v>
      </c>
      <c r="G432">
        <v>99</v>
      </c>
      <c r="H432">
        <v>2</v>
      </c>
      <c r="I432">
        <v>99</v>
      </c>
      <c r="J432">
        <v>470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25</v>
      </c>
      <c r="R432">
        <v>223</v>
      </c>
      <c r="S432">
        <v>6.7085201793721998</v>
      </c>
      <c r="T432">
        <v>5.8340807174887885</v>
      </c>
      <c r="U432">
        <v>20.11121076233184</v>
      </c>
      <c r="V432">
        <v>4.4843049327354247</v>
      </c>
      <c r="W432">
        <v>1.7937219730941703</v>
      </c>
      <c r="X432">
        <v>73.094170403587455</v>
      </c>
      <c r="Y432">
        <v>30.493273542600903</v>
      </c>
      <c r="Z432">
        <v>6.346130480588589</v>
      </c>
      <c r="AA432">
        <v>1.454934100273922</v>
      </c>
      <c r="AB432">
        <v>1.6899345737157521</v>
      </c>
      <c r="AC432">
        <v>28.816297072069087</v>
      </c>
      <c r="AD432">
        <v>48.320268980089374</v>
      </c>
      <c r="AE432">
        <v>51.47097508240099</v>
      </c>
      <c r="AF432">
        <v>2.4559471365638768</v>
      </c>
      <c r="AG432">
        <v>2.3838822176780874</v>
      </c>
      <c r="AH432">
        <v>4.4843049327354247</v>
      </c>
      <c r="AI432">
        <v>0</v>
      </c>
    </row>
    <row r="433" spans="1:37">
      <c r="A433">
        <v>9</v>
      </c>
      <c r="B433">
        <v>47</v>
      </c>
      <c r="C433">
        <v>2023</v>
      </c>
      <c r="D433">
        <v>99</v>
      </c>
      <c r="E433">
        <v>99</v>
      </c>
      <c r="F433">
        <v>99</v>
      </c>
      <c r="G433">
        <v>99</v>
      </c>
      <c r="H433">
        <v>2</v>
      </c>
      <c r="I433">
        <v>99</v>
      </c>
      <c r="J433">
        <v>629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</v>
      </c>
      <c r="R433">
        <v>151</v>
      </c>
      <c r="S433">
        <v>6.2384105960264877</v>
      </c>
      <c r="T433">
        <v>6.668874172185431</v>
      </c>
      <c r="U433">
        <v>23.5748344370861</v>
      </c>
      <c r="V433">
        <v>5.2980132450331112</v>
      </c>
      <c r="W433">
        <v>7.9470198675496686</v>
      </c>
      <c r="X433">
        <v>94.039735099337747</v>
      </c>
      <c r="Y433">
        <v>56.953642384105954</v>
      </c>
      <c r="Z433">
        <v>4.577836305230826</v>
      </c>
      <c r="AA433">
        <v>1.3892139340611671</v>
      </c>
      <c r="AB433">
        <v>2.1736588444939642</v>
      </c>
      <c r="AC433">
        <v>62.095883872107493</v>
      </c>
      <c r="AD433">
        <v>53.971073434770048</v>
      </c>
      <c r="AE433">
        <v>53.275404888444925</v>
      </c>
      <c r="AF433">
        <v>1.6629955947136563</v>
      </c>
      <c r="AG433">
        <v>1.8922011948114636</v>
      </c>
      <c r="AH433">
        <v>0</v>
      </c>
    </row>
    <row r="434" spans="1:37">
      <c r="A434">
        <v>9</v>
      </c>
      <c r="B434">
        <v>48</v>
      </c>
      <c r="C434">
        <v>2023</v>
      </c>
      <c r="D434">
        <v>99</v>
      </c>
      <c r="E434">
        <v>99</v>
      </c>
      <c r="F434">
        <v>99</v>
      </c>
      <c r="G434">
        <v>99</v>
      </c>
      <c r="H434">
        <v>1</v>
      </c>
      <c r="I434">
        <v>99</v>
      </c>
      <c r="J434">
        <v>643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18</v>
      </c>
      <c r="R434">
        <v>310</v>
      </c>
      <c r="S434">
        <v>4.3290322580645153</v>
      </c>
      <c r="T434">
        <v>4.9806451612903215</v>
      </c>
      <c r="U434">
        <v>19.676451612903222</v>
      </c>
      <c r="V434">
        <v>2.258064516129032</v>
      </c>
      <c r="W434">
        <v>1.9354838709677424</v>
      </c>
      <c r="X434">
        <v>70.322580645161281</v>
      </c>
      <c r="Y434">
        <v>26.7741935483871</v>
      </c>
      <c r="Z434">
        <v>6.0735646377518231</v>
      </c>
      <c r="AA434">
        <v>1.485889230532017</v>
      </c>
      <c r="AB434">
        <v>2.18195227097184</v>
      </c>
      <c r="AC434">
        <v>52.873210238675838</v>
      </c>
      <c r="AD434">
        <v>64.214611357188048</v>
      </c>
      <c r="AE434">
        <v>64.669981779183445</v>
      </c>
      <c r="AF434">
        <v>3.4140969162995591</v>
      </c>
      <c r="AG434">
        <v>3.2422775515454454</v>
      </c>
      <c r="AH434">
        <v>0</v>
      </c>
      <c r="AI434">
        <v>0</v>
      </c>
    </row>
    <row r="435" spans="1:37">
      <c r="A435">
        <v>9</v>
      </c>
      <c r="B435">
        <v>49</v>
      </c>
      <c r="C435">
        <v>2023</v>
      </c>
      <c r="D435">
        <v>99</v>
      </c>
      <c r="E435">
        <v>99</v>
      </c>
      <c r="F435">
        <v>99</v>
      </c>
      <c r="G435">
        <v>99</v>
      </c>
      <c r="H435">
        <v>2</v>
      </c>
      <c r="I435">
        <v>99</v>
      </c>
      <c r="J435">
        <v>704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37">
      <c r="A436">
        <v>9</v>
      </c>
      <c r="B436">
        <v>50</v>
      </c>
      <c r="C436">
        <v>2023</v>
      </c>
      <c r="D436">
        <v>99</v>
      </c>
      <c r="E436">
        <v>99</v>
      </c>
      <c r="F436">
        <v>99</v>
      </c>
      <c r="G436">
        <v>99</v>
      </c>
      <c r="H436">
        <v>1</v>
      </c>
      <c r="I436">
        <v>99</v>
      </c>
      <c r="J436">
        <v>802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7">
      <c r="A437">
        <v>9</v>
      </c>
      <c r="B437">
        <v>51</v>
      </c>
      <c r="C437">
        <v>2022</v>
      </c>
      <c r="D437">
        <v>99</v>
      </c>
      <c r="E437">
        <v>99</v>
      </c>
      <c r="F437">
        <v>99</v>
      </c>
      <c r="G437">
        <v>99</v>
      </c>
      <c r="H437">
        <v>1</v>
      </c>
      <c r="I437">
        <v>99</v>
      </c>
      <c r="J437">
        <v>103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18</v>
      </c>
      <c r="R437">
        <v>180</v>
      </c>
      <c r="S437">
        <v>6.4333333333333353</v>
      </c>
      <c r="T437">
        <v>5.833333333333333</v>
      </c>
      <c r="U437">
        <v>22.884999999999994</v>
      </c>
      <c r="V437">
        <v>2.7777777777777781</v>
      </c>
      <c r="W437">
        <v>5</v>
      </c>
      <c r="X437">
        <v>86.1111111111111</v>
      </c>
      <c r="Y437">
        <v>38.333333333333343</v>
      </c>
      <c r="Z437">
        <v>6.9442580197199719</v>
      </c>
      <c r="AA437">
        <v>1.9180429841087725</v>
      </c>
      <c r="AB437">
        <v>2.3249850656629096</v>
      </c>
      <c r="AC437">
        <v>53.475523913533586</v>
      </c>
      <c r="AD437">
        <v>63.821478074534419</v>
      </c>
      <c r="AE437">
        <v>62.912996350843756</v>
      </c>
      <c r="AF437">
        <v>2.0881670533642698</v>
      </c>
      <c r="AG437">
        <v>2.238743794786219</v>
      </c>
      <c r="AH437">
        <v>0</v>
      </c>
      <c r="AI437">
        <v>0</v>
      </c>
    </row>
    <row r="438" spans="1:37">
      <c r="A438">
        <v>9</v>
      </c>
      <c r="B438">
        <v>52</v>
      </c>
      <c r="C438">
        <v>2022</v>
      </c>
      <c r="D438">
        <v>99</v>
      </c>
      <c r="E438">
        <v>99</v>
      </c>
      <c r="F438">
        <v>99</v>
      </c>
      <c r="G438">
        <v>99</v>
      </c>
      <c r="H438">
        <v>2</v>
      </c>
      <c r="I438">
        <v>99</v>
      </c>
      <c r="J438">
        <v>106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10</v>
      </c>
      <c r="R438">
        <v>109</v>
      </c>
      <c r="S438">
        <v>8.798165137614685</v>
      </c>
      <c r="T438">
        <v>6.8990825688073389</v>
      </c>
      <c r="U438">
        <v>23.843119266055041</v>
      </c>
      <c r="V438">
        <v>3.6697247706422025</v>
      </c>
      <c r="W438">
        <v>10.091743119266056</v>
      </c>
      <c r="X438">
        <v>88.073394495412842</v>
      </c>
      <c r="Y438">
        <v>45.87155963302753</v>
      </c>
      <c r="Z438">
        <v>7.1817092720566515</v>
      </c>
      <c r="AA438">
        <v>1.7545736642762426</v>
      </c>
      <c r="AB438">
        <v>2.2131589533550025</v>
      </c>
      <c r="AC438">
        <v>59.159355579581053</v>
      </c>
      <c r="AD438">
        <v>48.074252753921868</v>
      </c>
      <c r="AE438">
        <v>37.513240768097099</v>
      </c>
      <c r="AF438">
        <v>1.2645011600928076</v>
      </c>
      <c r="AG438">
        <v>1.41244173725388</v>
      </c>
      <c r="AH438">
        <v>0</v>
      </c>
      <c r="AI438">
        <v>0</v>
      </c>
    </row>
    <row r="439" spans="1:37">
      <c r="A439">
        <v>9</v>
      </c>
      <c r="B439">
        <v>53</v>
      </c>
      <c r="C439">
        <v>2022</v>
      </c>
      <c r="D439">
        <v>99</v>
      </c>
      <c r="E439">
        <v>99</v>
      </c>
      <c r="F439">
        <v>99</v>
      </c>
      <c r="G439">
        <v>99</v>
      </c>
      <c r="H439">
        <v>1</v>
      </c>
      <c r="I439">
        <v>99</v>
      </c>
      <c r="J439">
        <v>110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78</v>
      </c>
      <c r="R439">
        <v>1062</v>
      </c>
      <c r="S439">
        <v>4.5706214689265554</v>
      </c>
      <c r="T439">
        <v>6.1949152542372889</v>
      </c>
      <c r="U439">
        <v>22.284557438794749</v>
      </c>
      <c r="V439">
        <v>1.6949152542372876</v>
      </c>
      <c r="W439">
        <v>7.3446327683615804</v>
      </c>
      <c r="X439">
        <v>86.91148775894537</v>
      </c>
      <c r="Y439">
        <v>37.476459510357806</v>
      </c>
      <c r="Z439">
        <v>6.2996088975242035</v>
      </c>
      <c r="AA439">
        <v>1.7418638927690886</v>
      </c>
      <c r="AB439">
        <v>2.4225580910852402</v>
      </c>
      <c r="AC439">
        <v>55.693301199360945</v>
      </c>
      <c r="AD439">
        <v>56.804415210077281</v>
      </c>
      <c r="AE439">
        <v>66.382975734566884</v>
      </c>
      <c r="AF439">
        <v>12.320185614849191</v>
      </c>
      <c r="AG439">
        <v>12.862029567200661</v>
      </c>
      <c r="AH439">
        <v>0</v>
      </c>
      <c r="AI439">
        <v>0</v>
      </c>
    </row>
    <row r="440" spans="1:37">
      <c r="A440">
        <v>9</v>
      </c>
      <c r="B440">
        <v>54</v>
      </c>
      <c r="C440">
        <v>2022</v>
      </c>
      <c r="D440">
        <v>99</v>
      </c>
      <c r="E440">
        <v>99</v>
      </c>
      <c r="F440">
        <v>99</v>
      </c>
      <c r="G440">
        <v>99</v>
      </c>
      <c r="H440">
        <v>1</v>
      </c>
      <c r="I440">
        <v>99</v>
      </c>
      <c r="J440">
        <v>111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11</v>
      </c>
      <c r="R440">
        <v>127</v>
      </c>
      <c r="S440">
        <v>5.1889763779527556</v>
      </c>
      <c r="T440">
        <v>5.1653543307086602</v>
      </c>
      <c r="U440">
        <v>22.267716535433063</v>
      </c>
      <c r="V440">
        <v>6.2992125984251981</v>
      </c>
      <c r="W440">
        <v>0</v>
      </c>
      <c r="X440">
        <v>90.551181102362207</v>
      </c>
      <c r="Y440">
        <v>38.582677165354347</v>
      </c>
      <c r="Z440">
        <v>5.5646929988649561</v>
      </c>
      <c r="AA440">
        <v>1.7010061101723228</v>
      </c>
      <c r="AB440">
        <v>1.9673067225502701</v>
      </c>
      <c r="AC440">
        <v>34.852754041477979</v>
      </c>
      <c r="AD440">
        <v>23.482095607586562</v>
      </c>
      <c r="AE440">
        <v>36.478608827203153</v>
      </c>
      <c r="AF440">
        <v>1.4733178654292347</v>
      </c>
      <c r="AG440">
        <v>1.5369522617084044</v>
      </c>
      <c r="AH440">
        <v>0</v>
      </c>
      <c r="AI440">
        <v>0</v>
      </c>
    </row>
    <row r="441" spans="1:37">
      <c r="A441">
        <v>9</v>
      </c>
      <c r="B441">
        <v>55</v>
      </c>
      <c r="C441">
        <v>2022</v>
      </c>
      <c r="D441">
        <v>99</v>
      </c>
      <c r="E441">
        <v>99</v>
      </c>
      <c r="F441">
        <v>99</v>
      </c>
      <c r="G441">
        <v>99</v>
      </c>
      <c r="H441">
        <v>1</v>
      </c>
      <c r="I441">
        <v>99</v>
      </c>
      <c r="J441">
        <v>116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31</v>
      </c>
      <c r="R441">
        <v>350</v>
      </c>
      <c r="S441">
        <v>5.2342857142857149</v>
      </c>
      <c r="T441">
        <v>5.3685714285714301</v>
      </c>
      <c r="U441">
        <v>22.411600000000004</v>
      </c>
      <c r="V441">
        <v>7.4285714285714306</v>
      </c>
      <c r="W441">
        <v>1.4285714285714288</v>
      </c>
      <c r="X441">
        <v>85.428571428571445</v>
      </c>
      <c r="Y441">
        <v>38.571428571428562</v>
      </c>
      <c r="Z441">
        <v>6.7117466970762258</v>
      </c>
      <c r="AA441">
        <v>1.1937797971492197</v>
      </c>
      <c r="AB441">
        <v>1.9881465063249848</v>
      </c>
      <c r="AC441">
        <v>43.518502738115423</v>
      </c>
      <c r="AD441">
        <v>51.940203849242323</v>
      </c>
      <c r="AE441">
        <v>57.75623838559995</v>
      </c>
      <c r="AF441">
        <v>4.0603248259860791</v>
      </c>
      <c r="AG441">
        <v>4.2630642708544668</v>
      </c>
      <c r="AH441">
        <v>0</v>
      </c>
      <c r="AI441">
        <v>0</v>
      </c>
    </row>
    <row r="442" spans="1:37">
      <c r="A442">
        <v>9</v>
      </c>
      <c r="B442">
        <v>56</v>
      </c>
      <c r="C442">
        <v>2022</v>
      </c>
      <c r="D442">
        <v>99</v>
      </c>
      <c r="E442">
        <v>99</v>
      </c>
      <c r="F442">
        <v>99</v>
      </c>
      <c r="G442">
        <v>99</v>
      </c>
      <c r="H442">
        <v>2</v>
      </c>
      <c r="I442">
        <v>99</v>
      </c>
      <c r="J442">
        <v>117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8</v>
      </c>
      <c r="R442">
        <v>164</v>
      </c>
      <c r="S442">
        <v>4.5792682926829267</v>
      </c>
      <c r="T442">
        <v>4.8963414634146334</v>
      </c>
      <c r="U442">
        <v>18.200609756097563</v>
      </c>
      <c r="V442">
        <v>0.6097560975609756</v>
      </c>
      <c r="W442">
        <v>1.8292682926829271</v>
      </c>
      <c r="X442">
        <v>65.243902439024396</v>
      </c>
      <c r="Y442">
        <v>10.365853658536585</v>
      </c>
      <c r="Z442">
        <v>4.6422436878588993</v>
      </c>
      <c r="AA442">
        <v>1.3204985943858996</v>
      </c>
      <c r="AB442">
        <v>1.6140348714725972</v>
      </c>
      <c r="AC442">
        <v>51.867622834653723</v>
      </c>
      <c r="AD442">
        <v>46.216292147988682</v>
      </c>
      <c r="AE442">
        <v>61.752200897699218</v>
      </c>
      <c r="AF442">
        <v>1.9025522041763341</v>
      </c>
      <c r="AG442">
        <v>1.6222237644884787</v>
      </c>
      <c r="AH442">
        <v>0</v>
      </c>
      <c r="AI442">
        <v>159</v>
      </c>
      <c r="AJ442">
        <v>107.20440251572326</v>
      </c>
      <c r="AK442">
        <v>14.57826375795206</v>
      </c>
    </row>
    <row r="443" spans="1:37">
      <c r="A443">
        <v>9</v>
      </c>
      <c r="B443">
        <v>57</v>
      </c>
      <c r="C443">
        <v>2022</v>
      </c>
      <c r="D443">
        <v>99</v>
      </c>
      <c r="E443">
        <v>99</v>
      </c>
      <c r="F443">
        <v>99</v>
      </c>
      <c r="G443">
        <v>99</v>
      </c>
      <c r="H443">
        <v>1</v>
      </c>
      <c r="I443">
        <v>99</v>
      </c>
      <c r="J443">
        <v>134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101</v>
      </c>
      <c r="R443">
        <v>1658</v>
      </c>
      <c r="S443">
        <v>5.1525934861278628</v>
      </c>
      <c r="T443">
        <v>5.1700844390832339</v>
      </c>
      <c r="U443">
        <v>21.515585042219563</v>
      </c>
      <c r="V443">
        <v>7.8407720144752684</v>
      </c>
      <c r="W443">
        <v>0.66344993968636912</v>
      </c>
      <c r="X443">
        <v>89.143546441495772</v>
      </c>
      <c r="Y443">
        <v>32.569360675512662</v>
      </c>
      <c r="Z443">
        <v>5.0108919774061009</v>
      </c>
      <c r="AA443">
        <v>1.5254957959324282</v>
      </c>
      <c r="AB443">
        <v>1.6018001386141307</v>
      </c>
      <c r="AC443">
        <v>52.271536942925117</v>
      </c>
      <c r="AD443">
        <v>51.052537198334953</v>
      </c>
      <c r="AE443">
        <v>56.473694310184896</v>
      </c>
      <c r="AF443">
        <v>19.234338747099763</v>
      </c>
      <c r="AG443">
        <v>19.387359306775849</v>
      </c>
      <c r="AH443">
        <v>0.48250904704463199</v>
      </c>
      <c r="AI443">
        <v>0</v>
      </c>
    </row>
    <row r="444" spans="1:37">
      <c r="A444">
        <v>9</v>
      </c>
      <c r="B444">
        <v>58</v>
      </c>
      <c r="C444">
        <v>2022</v>
      </c>
      <c r="D444">
        <v>99</v>
      </c>
      <c r="E444">
        <v>99</v>
      </c>
      <c r="F444">
        <v>99</v>
      </c>
      <c r="G444">
        <v>99</v>
      </c>
      <c r="H444">
        <v>2</v>
      </c>
      <c r="I444">
        <v>99</v>
      </c>
      <c r="J444">
        <v>141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75</v>
      </c>
      <c r="R444">
        <v>711</v>
      </c>
      <c r="S444">
        <v>5.6047819971870627</v>
      </c>
      <c r="T444">
        <v>6.4514767932489452</v>
      </c>
      <c r="U444">
        <v>21.993811533052057</v>
      </c>
      <c r="V444">
        <v>1.9690576652601972</v>
      </c>
      <c r="W444">
        <v>5.4852320675105473</v>
      </c>
      <c r="X444">
        <v>83.122362869198298</v>
      </c>
      <c r="Y444">
        <v>40.928270042194093</v>
      </c>
      <c r="Z444">
        <v>6.2577224044875246</v>
      </c>
      <c r="AA444">
        <v>1.4697817615057989</v>
      </c>
      <c r="AB444">
        <v>2.1095442977041783</v>
      </c>
      <c r="AC444">
        <v>65.100051283012007</v>
      </c>
      <c r="AD444">
        <v>64.636377545091477</v>
      </c>
      <c r="AE444">
        <v>65.450744091675347</v>
      </c>
      <c r="AF444">
        <v>8.2482598607888651</v>
      </c>
      <c r="AG444">
        <v>8.4986720960719051</v>
      </c>
      <c r="AH444">
        <v>0.14064697609001403</v>
      </c>
      <c r="AI444">
        <v>0</v>
      </c>
    </row>
    <row r="445" spans="1:37">
      <c r="A445">
        <v>9</v>
      </c>
      <c r="B445">
        <v>59</v>
      </c>
      <c r="C445">
        <v>2022</v>
      </c>
      <c r="D445">
        <v>99</v>
      </c>
      <c r="E445">
        <v>99</v>
      </c>
      <c r="F445">
        <v>99</v>
      </c>
      <c r="G445">
        <v>99</v>
      </c>
      <c r="H445">
        <v>2</v>
      </c>
      <c r="I445">
        <v>99</v>
      </c>
      <c r="J445">
        <v>143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13</v>
      </c>
      <c r="R445">
        <v>158</v>
      </c>
      <c r="S445">
        <v>5.348101265822784</v>
      </c>
      <c r="T445">
        <v>4.8860759493670889</v>
      </c>
      <c r="U445">
        <v>20.597468354430376</v>
      </c>
      <c r="V445">
        <v>5.0632911392405058</v>
      </c>
      <c r="W445">
        <v>1.8987341772151889</v>
      </c>
      <c r="X445">
        <v>79.74683544303798</v>
      </c>
      <c r="Y445">
        <v>25.316455696202528</v>
      </c>
      <c r="Z445">
        <v>5.9324675141091907</v>
      </c>
      <c r="AA445">
        <v>1.6417311609807197</v>
      </c>
      <c r="AB445">
        <v>1.8451945235326075</v>
      </c>
      <c r="AC445">
        <v>44.458008453026878</v>
      </c>
      <c r="AD445">
        <v>64.123651983141229</v>
      </c>
      <c r="AE445">
        <v>57.719940634522011</v>
      </c>
      <c r="AF445">
        <v>1.8329466357308579</v>
      </c>
      <c r="AG445">
        <v>1.7686907498245501</v>
      </c>
      <c r="AH445">
        <v>0</v>
      </c>
      <c r="AI445">
        <v>0</v>
      </c>
    </row>
    <row r="446" spans="1:37">
      <c r="A446">
        <v>9</v>
      </c>
      <c r="B446">
        <v>60</v>
      </c>
      <c r="C446">
        <v>2022</v>
      </c>
      <c r="D446">
        <v>99</v>
      </c>
      <c r="E446">
        <v>99</v>
      </c>
      <c r="F446">
        <v>99</v>
      </c>
      <c r="G446">
        <v>99</v>
      </c>
      <c r="H446">
        <v>2</v>
      </c>
      <c r="I446">
        <v>99</v>
      </c>
      <c r="J446">
        <v>147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7</v>
      </c>
      <c r="R446">
        <v>40</v>
      </c>
      <c r="S446">
        <v>6.8250000000000002</v>
      </c>
      <c r="T446">
        <v>6.65</v>
      </c>
      <c r="U446">
        <v>17.7775</v>
      </c>
      <c r="V446">
        <v>5</v>
      </c>
      <c r="W446">
        <v>10</v>
      </c>
      <c r="X446">
        <v>67.5</v>
      </c>
      <c r="Y446">
        <v>15</v>
      </c>
      <c r="Z446">
        <v>4.7409117002956309</v>
      </c>
      <c r="AA446">
        <v>1.641455147117945</v>
      </c>
      <c r="AB446">
        <v>2.1160103969498816</v>
      </c>
      <c r="AC446">
        <v>49.29408250817432</v>
      </c>
      <c r="AD446">
        <v>40.068757429138174</v>
      </c>
      <c r="AE446">
        <v>57.977400076671501</v>
      </c>
      <c r="AF446">
        <v>0.46403712296983762</v>
      </c>
      <c r="AG446">
        <v>0.38646632012052579</v>
      </c>
      <c r="AH446">
        <v>0</v>
      </c>
      <c r="AI446">
        <v>0</v>
      </c>
    </row>
    <row r="447" spans="1:37">
      <c r="A447">
        <v>9</v>
      </c>
      <c r="B447">
        <v>61</v>
      </c>
      <c r="C447">
        <v>2022</v>
      </c>
      <c r="D447">
        <v>99</v>
      </c>
      <c r="E447">
        <v>99</v>
      </c>
      <c r="F447">
        <v>99</v>
      </c>
      <c r="G447">
        <v>99</v>
      </c>
      <c r="H447">
        <v>1</v>
      </c>
      <c r="I447">
        <v>99</v>
      </c>
      <c r="J447">
        <v>155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56</v>
      </c>
      <c r="R447">
        <v>1421</v>
      </c>
      <c r="S447">
        <v>4.8465869106263204</v>
      </c>
      <c r="T447">
        <v>5.1752287121745262</v>
      </c>
      <c r="U447">
        <v>21.672744546094325</v>
      </c>
      <c r="V447">
        <v>4.574243490499649</v>
      </c>
      <c r="W447">
        <v>2.7445460942997895</v>
      </c>
      <c r="X447">
        <v>87.332864180154814</v>
      </c>
      <c r="Y447">
        <v>36.382828993666408</v>
      </c>
      <c r="Z447">
        <v>5.1496984939562314</v>
      </c>
      <c r="AA447">
        <v>1.5555751919156495</v>
      </c>
      <c r="AB447">
        <v>2.1680567628966334</v>
      </c>
      <c r="AC447">
        <v>60.036620764527513</v>
      </c>
      <c r="AD447">
        <v>56.355334188094446</v>
      </c>
      <c r="AE447">
        <v>63.708810840553859</v>
      </c>
      <c r="AF447">
        <v>16.484918793503489</v>
      </c>
      <c r="AG447">
        <v>16.737437303842256</v>
      </c>
      <c r="AH447">
        <v>0</v>
      </c>
      <c r="AI447">
        <v>0</v>
      </c>
    </row>
    <row r="448" spans="1:37">
      <c r="A448">
        <v>9</v>
      </c>
      <c r="B448">
        <v>62</v>
      </c>
      <c r="C448">
        <v>2022</v>
      </c>
      <c r="D448">
        <v>99</v>
      </c>
      <c r="E448">
        <v>99</v>
      </c>
      <c r="F448">
        <v>99</v>
      </c>
      <c r="G448">
        <v>99</v>
      </c>
      <c r="H448">
        <v>2</v>
      </c>
      <c r="I448">
        <v>99</v>
      </c>
      <c r="J448">
        <v>160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18</v>
      </c>
      <c r="R448">
        <v>165</v>
      </c>
      <c r="S448">
        <v>5.5696969696969694</v>
      </c>
      <c r="T448">
        <v>6.0727272727272723</v>
      </c>
      <c r="U448">
        <v>18.604242424242418</v>
      </c>
      <c r="V448">
        <v>1.2121212121212122</v>
      </c>
      <c r="W448">
        <v>3.6363636363636358</v>
      </c>
      <c r="X448">
        <v>61.818181818181827</v>
      </c>
      <c r="Y448">
        <v>24.848484848484844</v>
      </c>
      <c r="Z448">
        <v>7.2812615583169684</v>
      </c>
      <c r="AA448">
        <v>1.4448413666694704</v>
      </c>
      <c r="AB448">
        <v>2.2144529014843752</v>
      </c>
      <c r="AC448">
        <v>34.346470199491975</v>
      </c>
      <c r="AD448">
        <v>63.60358581383548</v>
      </c>
      <c r="AE448">
        <v>49.659448602229645</v>
      </c>
      <c r="AF448">
        <v>1.9141531322505796</v>
      </c>
      <c r="AG448">
        <v>1.6683105932695499</v>
      </c>
      <c r="AH448">
        <v>21.818181818181817</v>
      </c>
      <c r="AI448">
        <v>0</v>
      </c>
    </row>
    <row r="449" spans="1:37">
      <c r="A449">
        <v>9</v>
      </c>
      <c r="B449">
        <v>63</v>
      </c>
      <c r="C449">
        <v>2022</v>
      </c>
      <c r="D449">
        <v>99</v>
      </c>
      <c r="E449">
        <v>99</v>
      </c>
      <c r="F449">
        <v>99</v>
      </c>
      <c r="G449">
        <v>99</v>
      </c>
      <c r="H449">
        <v>1</v>
      </c>
      <c r="I449">
        <v>99</v>
      </c>
      <c r="J449">
        <v>171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37">
      <c r="A450">
        <v>9</v>
      </c>
      <c r="B450">
        <v>64</v>
      </c>
      <c r="C450">
        <v>2022</v>
      </c>
      <c r="D450">
        <v>99</v>
      </c>
      <c r="E450">
        <v>99</v>
      </c>
      <c r="F450">
        <v>99</v>
      </c>
      <c r="G450">
        <v>99</v>
      </c>
      <c r="H450">
        <v>2</v>
      </c>
      <c r="I450">
        <v>99</v>
      </c>
      <c r="J450">
        <v>175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27</v>
      </c>
      <c r="R450">
        <v>515</v>
      </c>
      <c r="S450">
        <v>4.2213592233009711</v>
      </c>
      <c r="T450">
        <v>5.0699029126213588</v>
      </c>
      <c r="U450">
        <v>20.69941747572819</v>
      </c>
      <c r="V450">
        <v>0.97087378640776723</v>
      </c>
      <c r="W450">
        <v>1.1650485436893201</v>
      </c>
      <c r="X450">
        <v>81.941747572815515</v>
      </c>
      <c r="Y450">
        <v>33.786407766990301</v>
      </c>
      <c r="Z450">
        <v>7.107224524198088</v>
      </c>
      <c r="AA450">
        <v>1.4752094131702755</v>
      </c>
      <c r="AB450">
        <v>2.3289997416056725</v>
      </c>
      <c r="AC450">
        <v>41.509922190788757</v>
      </c>
      <c r="AD450">
        <v>63.819853239765521</v>
      </c>
      <c r="AE450">
        <v>58.495578677917969</v>
      </c>
      <c r="AF450">
        <v>5.9744779582366574</v>
      </c>
      <c r="AG450">
        <v>5.7935708982545844</v>
      </c>
      <c r="AH450">
        <v>0</v>
      </c>
      <c r="AI450">
        <v>0</v>
      </c>
    </row>
    <row r="451" spans="1:37">
      <c r="A451">
        <v>9</v>
      </c>
      <c r="B451">
        <v>65</v>
      </c>
      <c r="C451">
        <v>2022</v>
      </c>
      <c r="D451">
        <v>99</v>
      </c>
      <c r="E451">
        <v>99</v>
      </c>
      <c r="F451">
        <v>99</v>
      </c>
      <c r="G451">
        <v>99</v>
      </c>
      <c r="H451">
        <v>2</v>
      </c>
      <c r="I451">
        <v>99</v>
      </c>
      <c r="J451">
        <v>177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25</v>
      </c>
      <c r="R451">
        <v>142</v>
      </c>
      <c r="S451">
        <v>5.4436619718309878</v>
      </c>
      <c r="T451">
        <v>4.9507042253521112</v>
      </c>
      <c r="U451">
        <v>21.192253521126766</v>
      </c>
      <c r="V451">
        <v>6.3380281690140867</v>
      </c>
      <c r="W451">
        <v>2.1126760563380276</v>
      </c>
      <c r="X451">
        <v>83.098591549295804</v>
      </c>
      <c r="Y451">
        <v>33.802816901408441</v>
      </c>
      <c r="Z451">
        <v>6.2168339610373522</v>
      </c>
      <c r="AA451">
        <v>1.5901308648746788</v>
      </c>
      <c r="AB451">
        <v>2.0046687225487516</v>
      </c>
      <c r="AC451">
        <v>55.023099821808067</v>
      </c>
      <c r="AD451">
        <v>43.913925712582468</v>
      </c>
      <c r="AE451">
        <v>67.183192847201653</v>
      </c>
      <c r="AF451">
        <v>1.6473317865429238</v>
      </c>
      <c r="AG451">
        <v>1.6354845972981265</v>
      </c>
      <c r="AH451">
        <v>0</v>
      </c>
    </row>
    <row r="452" spans="1:37">
      <c r="A452">
        <v>9</v>
      </c>
      <c r="B452">
        <v>66</v>
      </c>
      <c r="C452">
        <v>2022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178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13</v>
      </c>
      <c r="R452">
        <v>230</v>
      </c>
      <c r="S452">
        <v>5.2434782608695665</v>
      </c>
      <c r="T452">
        <v>5.1956521739130439</v>
      </c>
      <c r="U452">
        <v>19.515217391304347</v>
      </c>
      <c r="V452">
        <v>2.6086956521739126</v>
      </c>
      <c r="W452">
        <v>1.7391304347826086</v>
      </c>
      <c r="X452">
        <v>73.043478260869563</v>
      </c>
      <c r="Y452">
        <v>22.60869565217391</v>
      </c>
      <c r="Z452">
        <v>5.3079909976376207</v>
      </c>
      <c r="AA452">
        <v>1.4571640374838044</v>
      </c>
      <c r="AB452">
        <v>1.8975907518813704</v>
      </c>
      <c r="AC452">
        <v>46.063278951184543</v>
      </c>
      <c r="AD452">
        <v>60.847117701226573</v>
      </c>
      <c r="AE452">
        <v>53.939924181141443</v>
      </c>
      <c r="AF452">
        <v>2.6682134570765661</v>
      </c>
      <c r="AG452">
        <v>2.4393954125453234</v>
      </c>
      <c r="AH452">
        <v>1.3043478260869563</v>
      </c>
      <c r="AI452">
        <v>0</v>
      </c>
    </row>
    <row r="453" spans="1:37">
      <c r="A453">
        <v>9</v>
      </c>
      <c r="B453">
        <v>67</v>
      </c>
      <c r="C453">
        <v>2022</v>
      </c>
      <c r="D453">
        <v>99</v>
      </c>
      <c r="E453">
        <v>99</v>
      </c>
      <c r="F453">
        <v>99</v>
      </c>
      <c r="G453">
        <v>99</v>
      </c>
      <c r="H453">
        <v>2</v>
      </c>
      <c r="I453">
        <v>99</v>
      </c>
      <c r="J453">
        <v>181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17</v>
      </c>
      <c r="R453">
        <v>320</v>
      </c>
      <c r="S453">
        <v>5.9343750000000002</v>
      </c>
      <c r="T453">
        <v>5.84375</v>
      </c>
      <c r="U453">
        <v>20.5665625</v>
      </c>
      <c r="V453">
        <v>4.0625</v>
      </c>
      <c r="W453">
        <v>3.125</v>
      </c>
      <c r="X453">
        <v>79.0625</v>
      </c>
      <c r="Y453">
        <v>28.4375</v>
      </c>
      <c r="Z453">
        <v>5.7587303881666019</v>
      </c>
      <c r="AA453">
        <v>1.4465712424125523</v>
      </c>
      <c r="AB453">
        <v>2.0172595116890637</v>
      </c>
      <c r="AC453">
        <v>67.883700841446213</v>
      </c>
      <c r="AD453">
        <v>62.818970695509741</v>
      </c>
      <c r="AE453">
        <v>50.409213372640679</v>
      </c>
      <c r="AF453">
        <v>3.712296983758701</v>
      </c>
      <c r="AG453">
        <v>3.5767835643499009</v>
      </c>
      <c r="AH453">
        <v>0</v>
      </c>
      <c r="AI453">
        <v>0</v>
      </c>
    </row>
    <row r="454" spans="1:37">
      <c r="A454">
        <v>9</v>
      </c>
      <c r="B454">
        <v>68</v>
      </c>
      <c r="C454">
        <v>2022</v>
      </c>
      <c r="D454">
        <v>99</v>
      </c>
      <c r="E454">
        <v>99</v>
      </c>
      <c r="F454">
        <v>99</v>
      </c>
      <c r="G454">
        <v>99</v>
      </c>
      <c r="H454">
        <v>2</v>
      </c>
      <c r="I454">
        <v>99</v>
      </c>
      <c r="J454">
        <v>262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</v>
      </c>
      <c r="R454">
        <v>3</v>
      </c>
      <c r="S454">
        <v>5</v>
      </c>
      <c r="T454">
        <v>5.3333333333333321</v>
      </c>
      <c r="U454">
        <v>17.266666666666662</v>
      </c>
      <c r="V454">
        <v>0</v>
      </c>
      <c r="W454">
        <v>0</v>
      </c>
      <c r="X454">
        <v>66.666666666666686</v>
      </c>
      <c r="Y454">
        <v>0</v>
      </c>
      <c r="Z454">
        <v>1.8006171781426019</v>
      </c>
      <c r="AA454">
        <v>0.81649658092772603</v>
      </c>
      <c r="AB454">
        <v>0.47140452079103318</v>
      </c>
      <c r="AC454">
        <v>97.492552570525632</v>
      </c>
      <c r="AD454">
        <v>-73.304457729123996</v>
      </c>
      <c r="AE454">
        <v>-86.60254037844355</v>
      </c>
      <c r="AF454">
        <v>3.4802784222737818E-2</v>
      </c>
      <c r="AG454">
        <v>2.81520958827777E-2</v>
      </c>
      <c r="AH454">
        <v>0</v>
      </c>
      <c r="AI454">
        <v>3</v>
      </c>
      <c r="AJ454">
        <v>105.1</v>
      </c>
      <c r="AK454">
        <v>14.914278275988533</v>
      </c>
    </row>
    <row r="455" spans="1:37">
      <c r="A455">
        <v>9</v>
      </c>
      <c r="B455">
        <v>69</v>
      </c>
      <c r="C455">
        <v>2022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267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37">
      <c r="A456">
        <v>9</v>
      </c>
      <c r="B456">
        <v>70</v>
      </c>
      <c r="C456">
        <v>2022</v>
      </c>
      <c r="D456">
        <v>99</v>
      </c>
      <c r="E456">
        <v>99</v>
      </c>
      <c r="F456">
        <v>99</v>
      </c>
      <c r="G456">
        <v>99</v>
      </c>
      <c r="H456">
        <v>1</v>
      </c>
      <c r="I456">
        <v>99</v>
      </c>
      <c r="J456">
        <v>309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35</v>
      </c>
      <c r="R456">
        <v>308</v>
      </c>
      <c r="S456">
        <v>5.574675324675324</v>
      </c>
      <c r="T456">
        <v>6.2954545454545459</v>
      </c>
      <c r="U456">
        <v>18.943506493506497</v>
      </c>
      <c r="V456">
        <v>0.32467532467532462</v>
      </c>
      <c r="W456">
        <v>8.1168831168831144</v>
      </c>
      <c r="X456">
        <v>68.506493506493527</v>
      </c>
      <c r="Y456">
        <v>21.428571428571423</v>
      </c>
      <c r="Z456">
        <v>5.6375587113558288</v>
      </c>
      <c r="AA456">
        <v>1.6109230107407313</v>
      </c>
      <c r="AB456">
        <v>2.2259637022597722</v>
      </c>
      <c r="AC456">
        <v>32.965611547945514</v>
      </c>
      <c r="AD456">
        <v>60.364428889600013</v>
      </c>
      <c r="AE456">
        <v>49.590988519999421</v>
      </c>
      <c r="AF456">
        <v>3.5730858468677495</v>
      </c>
      <c r="AG456">
        <v>3.1709694717693977</v>
      </c>
      <c r="AH456">
        <v>4.220779220779221</v>
      </c>
      <c r="AI456">
        <v>0</v>
      </c>
    </row>
    <row r="457" spans="1:37">
      <c r="A457">
        <v>9</v>
      </c>
      <c r="B457">
        <v>71</v>
      </c>
      <c r="C457">
        <v>2022</v>
      </c>
      <c r="D457">
        <v>99</v>
      </c>
      <c r="E457">
        <v>99</v>
      </c>
      <c r="F457">
        <v>99</v>
      </c>
      <c r="G457">
        <v>99</v>
      </c>
      <c r="H457">
        <v>2</v>
      </c>
      <c r="I457">
        <v>99</v>
      </c>
      <c r="J457">
        <v>470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22</v>
      </c>
      <c r="R457">
        <v>362</v>
      </c>
      <c r="S457">
        <v>6.1850828729281764</v>
      </c>
      <c r="T457">
        <v>5.2071823204419916</v>
      </c>
      <c r="U457">
        <v>19.691988950276244</v>
      </c>
      <c r="V457">
        <v>3.8674033149171265</v>
      </c>
      <c r="W457">
        <v>1.1049723756906078</v>
      </c>
      <c r="X457">
        <v>77.0718232044199</v>
      </c>
      <c r="Y457">
        <v>22.928176795580111</v>
      </c>
      <c r="Z457">
        <v>5.5821852510171777</v>
      </c>
      <c r="AA457">
        <v>1.6889300345604539</v>
      </c>
      <c r="AB457">
        <v>1.6632701979202429</v>
      </c>
      <c r="AC457">
        <v>50.27200156241301</v>
      </c>
      <c r="AD457">
        <v>53.947371274227663</v>
      </c>
      <c r="AE457">
        <v>57.047142171207639</v>
      </c>
      <c r="AF457">
        <v>4.1995359628770306</v>
      </c>
      <c r="AG457">
        <v>3.874174044408897</v>
      </c>
      <c r="AH457">
        <v>7.458563535911602</v>
      </c>
      <c r="AI457">
        <v>0</v>
      </c>
    </row>
    <row r="458" spans="1:37">
      <c r="A458">
        <v>9</v>
      </c>
      <c r="B458">
        <v>72</v>
      </c>
      <c r="C458">
        <v>2022</v>
      </c>
      <c r="D458">
        <v>99</v>
      </c>
      <c r="E458">
        <v>99</v>
      </c>
      <c r="F458">
        <v>99</v>
      </c>
      <c r="G458">
        <v>99</v>
      </c>
      <c r="H458">
        <v>2</v>
      </c>
      <c r="I458">
        <v>99</v>
      </c>
      <c r="J458">
        <v>629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7</v>
      </c>
      <c r="R458">
        <v>257</v>
      </c>
      <c r="S458">
        <v>6.0077821011673134</v>
      </c>
      <c r="T458">
        <v>6.6342412451361854</v>
      </c>
      <c r="U458">
        <v>23.107392996108953</v>
      </c>
      <c r="V458">
        <v>5.8365758754863828</v>
      </c>
      <c r="W458">
        <v>10.505836575875488</v>
      </c>
      <c r="X458">
        <v>93.38521400778211</v>
      </c>
      <c r="Y458">
        <v>49.027237354085607</v>
      </c>
      <c r="Z458">
        <v>5.2046656535649101</v>
      </c>
      <c r="AA458">
        <v>1.1965976991818985</v>
      </c>
      <c r="AB458">
        <v>2.2591092534101991</v>
      </c>
      <c r="AC458">
        <v>66.031885664617846</v>
      </c>
      <c r="AD458">
        <v>56.853693936913793</v>
      </c>
      <c r="AE458">
        <v>56.961592060620781</v>
      </c>
      <c r="AF458">
        <v>2.9814385150812073</v>
      </c>
      <c r="AG458">
        <v>3.2274910542367499</v>
      </c>
      <c r="AH458">
        <v>0</v>
      </c>
    </row>
    <row r="459" spans="1:37">
      <c r="A459">
        <v>9</v>
      </c>
      <c r="B459">
        <v>73</v>
      </c>
      <c r="C459">
        <v>2022</v>
      </c>
      <c r="D459">
        <v>99</v>
      </c>
      <c r="E459">
        <v>99</v>
      </c>
      <c r="F459">
        <v>99</v>
      </c>
      <c r="G459">
        <v>99</v>
      </c>
      <c r="H459">
        <v>1</v>
      </c>
      <c r="I459">
        <v>99</v>
      </c>
      <c r="J459">
        <v>643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22</v>
      </c>
      <c r="R459">
        <v>309</v>
      </c>
      <c r="S459">
        <v>4.9126213592232997</v>
      </c>
      <c r="T459">
        <v>5.3398058252427196</v>
      </c>
      <c r="U459">
        <v>20.910485436893211</v>
      </c>
      <c r="V459">
        <v>2.912621359223301</v>
      </c>
      <c r="W459">
        <v>3.2362459546925568</v>
      </c>
      <c r="X459">
        <v>81.877022653721696</v>
      </c>
      <c r="Y459">
        <v>28.478964401294501</v>
      </c>
      <c r="Z459">
        <v>5.7944208260476522</v>
      </c>
      <c r="AA459">
        <v>1.4421316215632742</v>
      </c>
      <c r="AB459">
        <v>2.1112431255333179</v>
      </c>
      <c r="AC459">
        <v>52.620812420335881</v>
      </c>
      <c r="AD459">
        <v>53.622994730320926</v>
      </c>
      <c r="AE459">
        <v>57.415963595502845</v>
      </c>
      <c r="AF459">
        <v>3.5846867749419968</v>
      </c>
      <c r="AG459">
        <v>3.5115880928808281</v>
      </c>
      <c r="AH459">
        <v>0</v>
      </c>
      <c r="AI459">
        <v>0</v>
      </c>
    </row>
    <row r="460" spans="1:37">
      <c r="A460">
        <v>9</v>
      </c>
      <c r="B460">
        <v>74</v>
      </c>
      <c r="C460">
        <v>2022</v>
      </c>
      <c r="D460">
        <v>99</v>
      </c>
      <c r="E460">
        <v>99</v>
      </c>
      <c r="F460">
        <v>99</v>
      </c>
      <c r="G460">
        <v>99</v>
      </c>
      <c r="H460">
        <v>2</v>
      </c>
      <c r="I460">
        <v>99</v>
      </c>
      <c r="J460">
        <v>704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</v>
      </c>
      <c r="R460">
        <v>29</v>
      </c>
      <c r="S460">
        <v>5.3103448275862064</v>
      </c>
      <c r="T460">
        <v>5.9310344827586228</v>
      </c>
      <c r="U460">
        <v>22.841379310344841</v>
      </c>
      <c r="V460">
        <v>6.8965517241379306</v>
      </c>
      <c r="W460">
        <v>10.344827586206899</v>
      </c>
      <c r="X460">
        <v>93.10344827586205</v>
      </c>
      <c r="Y460">
        <v>37.931034482758605</v>
      </c>
      <c r="Z460">
        <v>6.0869853951649358</v>
      </c>
      <c r="AA460">
        <v>1.2622762219119388</v>
      </c>
      <c r="AB460">
        <v>2.3770604054640119</v>
      </c>
      <c r="AC460">
        <v>41.121749858247036</v>
      </c>
      <c r="AD460">
        <v>52.426174432442487</v>
      </c>
      <c r="AE460">
        <v>38.637943272574475</v>
      </c>
      <c r="AF460">
        <v>0.33642691415313225</v>
      </c>
      <c r="AG460">
        <v>0.35999900217667857</v>
      </c>
      <c r="AH460">
        <v>0</v>
      </c>
    </row>
    <row r="461" spans="1:37">
      <c r="A461">
        <v>9</v>
      </c>
      <c r="B461">
        <v>75</v>
      </c>
      <c r="C461">
        <v>2022</v>
      </c>
      <c r="D461">
        <v>99</v>
      </c>
      <c r="E461">
        <v>99</v>
      </c>
      <c r="F461">
        <v>99</v>
      </c>
      <c r="G461">
        <v>99</v>
      </c>
      <c r="H461">
        <v>1</v>
      </c>
      <c r="I461">
        <v>99</v>
      </c>
      <c r="J461">
        <v>802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37">
      <c r="A462">
        <v>9</v>
      </c>
      <c r="B462">
        <v>76</v>
      </c>
      <c r="C462">
        <v>2021</v>
      </c>
      <c r="D462">
        <v>99</v>
      </c>
      <c r="E462">
        <v>99</v>
      </c>
      <c r="F462">
        <v>99</v>
      </c>
      <c r="G462">
        <v>99</v>
      </c>
      <c r="H462">
        <v>1</v>
      </c>
      <c r="I462">
        <v>99</v>
      </c>
      <c r="J462">
        <v>103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13</v>
      </c>
      <c r="R462">
        <v>104</v>
      </c>
      <c r="S462">
        <v>6.2211538461538476</v>
      </c>
      <c r="T462">
        <v>4.4230769230769216</v>
      </c>
      <c r="U462">
        <v>21.452980769230777</v>
      </c>
      <c r="V462">
        <v>6.7307692307692308</v>
      </c>
      <c r="W462">
        <v>0</v>
      </c>
      <c r="X462">
        <v>89.423076923076891</v>
      </c>
      <c r="Y462">
        <v>27.88461538461538</v>
      </c>
      <c r="Z462">
        <v>5.1627735315517889</v>
      </c>
      <c r="AA462">
        <v>1.8910555191033824</v>
      </c>
      <c r="AB462">
        <v>1.7688126596256788</v>
      </c>
      <c r="AC462">
        <v>24.245693916505378</v>
      </c>
      <c r="AD462">
        <v>21.912518172525314</v>
      </c>
      <c r="AE462">
        <v>34.860303689846617</v>
      </c>
      <c r="AF462">
        <v>1.1734175786979577</v>
      </c>
      <c r="AG462">
        <v>1.154727155721694</v>
      </c>
      <c r="AH462">
        <v>0</v>
      </c>
    </row>
    <row r="463" spans="1:37">
      <c r="A463">
        <v>9</v>
      </c>
      <c r="B463">
        <v>77</v>
      </c>
      <c r="C463">
        <v>2021</v>
      </c>
      <c r="D463">
        <v>99</v>
      </c>
      <c r="E463">
        <v>99</v>
      </c>
      <c r="F463">
        <v>99</v>
      </c>
      <c r="G463">
        <v>99</v>
      </c>
      <c r="H463">
        <v>2</v>
      </c>
      <c r="I463">
        <v>99</v>
      </c>
      <c r="J463">
        <v>106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17</v>
      </c>
      <c r="R463">
        <v>236</v>
      </c>
      <c r="S463">
        <v>8.2542372881355934</v>
      </c>
      <c r="T463">
        <v>4.9872881355932197</v>
      </c>
      <c r="U463">
        <v>20.373728813559321</v>
      </c>
      <c r="V463">
        <v>5.9322033898305069</v>
      </c>
      <c r="W463">
        <v>1.271186440677966</v>
      </c>
      <c r="X463">
        <v>80.932203389830491</v>
      </c>
      <c r="Y463">
        <v>23.30508474576272</v>
      </c>
      <c r="Z463">
        <v>5.9118658038212075</v>
      </c>
      <c r="AA463">
        <v>2.1772570236616899</v>
      </c>
      <c r="AB463">
        <v>2.0199868522046298</v>
      </c>
      <c r="AC463">
        <v>45.480852345344317</v>
      </c>
      <c r="AD463">
        <v>48.324443677630782</v>
      </c>
      <c r="AE463">
        <v>21.751137174450328</v>
      </c>
      <c r="AF463">
        <v>2.6627552747376737</v>
      </c>
      <c r="AG463">
        <v>2.4885187687478632</v>
      </c>
      <c r="AH463">
        <v>0</v>
      </c>
    </row>
    <row r="464" spans="1:37">
      <c r="A464">
        <v>9</v>
      </c>
      <c r="B464">
        <v>78</v>
      </c>
      <c r="C464">
        <v>2021</v>
      </c>
      <c r="D464">
        <v>99</v>
      </c>
      <c r="E464">
        <v>99</v>
      </c>
      <c r="F464">
        <v>99</v>
      </c>
      <c r="G464">
        <v>99</v>
      </c>
      <c r="H464">
        <v>1</v>
      </c>
      <c r="I464">
        <v>99</v>
      </c>
      <c r="J464">
        <v>109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34">
      <c r="A465">
        <v>9</v>
      </c>
      <c r="B465">
        <v>79</v>
      </c>
      <c r="C465">
        <v>2021</v>
      </c>
      <c r="D465">
        <v>99</v>
      </c>
      <c r="E465">
        <v>99</v>
      </c>
      <c r="F465">
        <v>99</v>
      </c>
      <c r="G465">
        <v>99</v>
      </c>
      <c r="H465">
        <v>1</v>
      </c>
      <c r="I465">
        <v>99</v>
      </c>
      <c r="J465">
        <v>110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75</v>
      </c>
      <c r="R465">
        <v>1052</v>
      </c>
      <c r="S465">
        <v>4.3146387832699613</v>
      </c>
      <c r="T465">
        <v>6.0266159695817487</v>
      </c>
      <c r="U465">
        <v>22.153298479087443</v>
      </c>
      <c r="V465">
        <v>1.1406844106463883</v>
      </c>
      <c r="W465">
        <v>5.7984790874524696</v>
      </c>
      <c r="X465">
        <v>86.596958174904941</v>
      </c>
      <c r="Y465">
        <v>38.688212927756645</v>
      </c>
      <c r="Z465">
        <v>6.0666921830590592</v>
      </c>
      <c r="AA465">
        <v>1.799042458326338</v>
      </c>
      <c r="AB465">
        <v>2.5208738362218797</v>
      </c>
      <c r="AC465">
        <v>47.566662720579473</v>
      </c>
      <c r="AD465">
        <v>48.041083390829186</v>
      </c>
      <c r="AE465">
        <v>66.635895067565158</v>
      </c>
      <c r="AF465">
        <v>11.869570122983188</v>
      </c>
      <c r="AG465">
        <v>12.061811448304258</v>
      </c>
      <c r="AH465">
        <v>1.3307984790874527</v>
      </c>
    </row>
    <row r="466" spans="1:34">
      <c r="A466">
        <v>9</v>
      </c>
      <c r="B466">
        <v>80</v>
      </c>
      <c r="C466">
        <v>2021</v>
      </c>
      <c r="D466">
        <v>99</v>
      </c>
      <c r="E466">
        <v>99</v>
      </c>
      <c r="F466">
        <v>99</v>
      </c>
      <c r="G466">
        <v>99</v>
      </c>
      <c r="H466">
        <v>1</v>
      </c>
      <c r="I466">
        <v>99</v>
      </c>
      <c r="J466">
        <v>111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10</v>
      </c>
      <c r="R466">
        <v>137</v>
      </c>
      <c r="S466">
        <v>5.0437956204379564</v>
      </c>
      <c r="T466">
        <v>5.2846715328467182</v>
      </c>
      <c r="U466">
        <v>21.009854014598535</v>
      </c>
      <c r="V466">
        <v>8.0291970802919703</v>
      </c>
      <c r="W466">
        <v>0</v>
      </c>
      <c r="X466">
        <v>83.211678832116789</v>
      </c>
      <c r="Y466">
        <v>32.116788321167881</v>
      </c>
      <c r="Z466">
        <v>5.2074275960851777</v>
      </c>
      <c r="AA466">
        <v>1.5513997124268282</v>
      </c>
      <c r="AB466">
        <v>1.771423218933432</v>
      </c>
      <c r="AC466">
        <v>33.287157947179253</v>
      </c>
      <c r="AD466">
        <v>47.368454247258335</v>
      </c>
      <c r="AE466">
        <v>47.354927816476639</v>
      </c>
      <c r="AF466">
        <v>1.5457520027078859</v>
      </c>
      <c r="AG466">
        <v>1.4897109101171779</v>
      </c>
      <c r="AH466">
        <v>0.72992700729927051</v>
      </c>
    </row>
    <row r="467" spans="1:34">
      <c r="A467">
        <v>9</v>
      </c>
      <c r="B467">
        <v>81</v>
      </c>
      <c r="C467">
        <v>2021</v>
      </c>
      <c r="D467">
        <v>99</v>
      </c>
      <c r="E467">
        <v>99</v>
      </c>
      <c r="F467">
        <v>99</v>
      </c>
      <c r="G467">
        <v>99</v>
      </c>
      <c r="H467">
        <v>1</v>
      </c>
      <c r="I467">
        <v>99</v>
      </c>
      <c r="J467">
        <v>113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34">
      <c r="A468">
        <v>9</v>
      </c>
      <c r="B468">
        <v>82</v>
      </c>
      <c r="C468">
        <v>2021</v>
      </c>
      <c r="D468">
        <v>99</v>
      </c>
      <c r="E468">
        <v>99</v>
      </c>
      <c r="F468">
        <v>99</v>
      </c>
      <c r="G468">
        <v>99</v>
      </c>
      <c r="H468">
        <v>1</v>
      </c>
      <c r="I468">
        <v>99</v>
      </c>
      <c r="J468">
        <v>116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27</v>
      </c>
      <c r="R468">
        <v>281</v>
      </c>
      <c r="S468">
        <v>5.2491103202846991</v>
      </c>
      <c r="T468">
        <v>5.245551601423486</v>
      </c>
      <c r="U468">
        <v>22.113950177935937</v>
      </c>
      <c r="V468">
        <v>7.8291814946619214</v>
      </c>
      <c r="W468">
        <v>0.35587188612099646</v>
      </c>
      <c r="X468">
        <v>87.188612099644146</v>
      </c>
      <c r="Y468">
        <v>36.654804270462641</v>
      </c>
      <c r="Z468">
        <v>6.1386459480743643</v>
      </c>
      <c r="AA468">
        <v>1.2233817513505845</v>
      </c>
      <c r="AB468">
        <v>1.9857651245551593</v>
      </c>
      <c r="AC468">
        <v>40.417474252933744</v>
      </c>
      <c r="AD468">
        <v>43.233865011565378</v>
      </c>
      <c r="AE468">
        <v>58.567807050391423</v>
      </c>
      <c r="AF468">
        <v>3.1704840347512122</v>
      </c>
      <c r="AG468">
        <v>3.2161111017375736</v>
      </c>
      <c r="AH468">
        <v>0</v>
      </c>
    </row>
    <row r="469" spans="1:34">
      <c r="A469">
        <v>9</v>
      </c>
      <c r="B469">
        <v>83</v>
      </c>
      <c r="C469">
        <v>2021</v>
      </c>
      <c r="D469">
        <v>99</v>
      </c>
      <c r="E469">
        <v>99</v>
      </c>
      <c r="F469">
        <v>99</v>
      </c>
      <c r="G469">
        <v>99</v>
      </c>
      <c r="H469">
        <v>2</v>
      </c>
      <c r="I469">
        <v>99</v>
      </c>
      <c r="J469">
        <v>117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12</v>
      </c>
      <c r="R469">
        <v>92</v>
      </c>
      <c r="S469">
        <v>5.3043478260869552</v>
      </c>
      <c r="T469">
        <v>5.1630434782608692</v>
      </c>
      <c r="U469">
        <v>20.426086956521736</v>
      </c>
      <c r="V469">
        <v>2.1739130434782608</v>
      </c>
      <c r="W469">
        <v>0</v>
      </c>
      <c r="X469">
        <v>75</v>
      </c>
      <c r="Y469">
        <v>30.434782608695649</v>
      </c>
      <c r="Z469">
        <v>5.8534803761674814</v>
      </c>
      <c r="AA469">
        <v>1.0808524256222669</v>
      </c>
      <c r="AB469">
        <v>1.6764168174817786</v>
      </c>
      <c r="AC469">
        <v>24.476747253372711</v>
      </c>
      <c r="AD469">
        <v>34.582866795479319</v>
      </c>
      <c r="AE469">
        <v>51.250544153547963</v>
      </c>
      <c r="AF469">
        <v>1.0380232426943476</v>
      </c>
      <c r="AG469">
        <v>0.97259358392558271</v>
      </c>
      <c r="AH469">
        <v>0</v>
      </c>
    </row>
    <row r="470" spans="1:34">
      <c r="A470">
        <v>9</v>
      </c>
      <c r="B470">
        <v>84</v>
      </c>
      <c r="C470">
        <v>2021</v>
      </c>
      <c r="D470">
        <v>99</v>
      </c>
      <c r="E470">
        <v>99</v>
      </c>
      <c r="F470">
        <v>99</v>
      </c>
      <c r="G470">
        <v>99</v>
      </c>
      <c r="H470">
        <v>1</v>
      </c>
      <c r="I470">
        <v>99</v>
      </c>
      <c r="J470">
        <v>134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110</v>
      </c>
      <c r="R470">
        <v>1981</v>
      </c>
      <c r="S470">
        <v>5.098435133770824</v>
      </c>
      <c r="T470">
        <v>5.1847551741544677</v>
      </c>
      <c r="U470">
        <v>21.423382130237258</v>
      </c>
      <c r="V470">
        <v>6.7137809187279123</v>
      </c>
      <c r="W470">
        <v>1.7163048965169101</v>
      </c>
      <c r="X470">
        <v>84.351337708228144</v>
      </c>
      <c r="Y470">
        <v>32.004038364462389</v>
      </c>
      <c r="Z470">
        <v>5.8012548095072871</v>
      </c>
      <c r="AA470">
        <v>1.4428023150803275</v>
      </c>
      <c r="AB470">
        <v>1.7762780919095431</v>
      </c>
      <c r="AC470">
        <v>59.74466446985636</v>
      </c>
      <c r="AD470">
        <v>58.332695485106896</v>
      </c>
      <c r="AE470">
        <v>58.203783090605079</v>
      </c>
      <c r="AF470">
        <v>22.351348301929367</v>
      </c>
      <c r="AG470">
        <v>21.964984767772581</v>
      </c>
      <c r="AH470">
        <v>0.75719333669863709</v>
      </c>
    </row>
    <row r="471" spans="1:34">
      <c r="A471">
        <v>9</v>
      </c>
      <c r="B471">
        <v>85</v>
      </c>
      <c r="C471">
        <v>2021</v>
      </c>
      <c r="D471">
        <v>99</v>
      </c>
      <c r="E471">
        <v>99</v>
      </c>
      <c r="F471">
        <v>99</v>
      </c>
      <c r="G471">
        <v>99</v>
      </c>
      <c r="H471">
        <v>2</v>
      </c>
      <c r="I471">
        <v>99</v>
      </c>
      <c r="J471">
        <v>141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54</v>
      </c>
      <c r="R471">
        <v>556</v>
      </c>
      <c r="S471">
        <v>5.8633093525179856</v>
      </c>
      <c r="T471">
        <v>6.3812949640287764</v>
      </c>
      <c r="U471">
        <v>22.458273381294969</v>
      </c>
      <c r="V471">
        <v>2.5179856115107913</v>
      </c>
      <c r="W471">
        <v>6.8345323741007196</v>
      </c>
      <c r="X471">
        <v>83.992805755395651</v>
      </c>
      <c r="Y471">
        <v>41.906474820143885</v>
      </c>
      <c r="Z471">
        <v>6.2814463495128789</v>
      </c>
      <c r="AA471">
        <v>1.5405849531350757</v>
      </c>
      <c r="AB471">
        <v>2.3325833502059656</v>
      </c>
      <c r="AC471">
        <v>52.787758990090893</v>
      </c>
      <c r="AD471">
        <v>55.561778063941489</v>
      </c>
      <c r="AE471">
        <v>58.857489861390412</v>
      </c>
      <c r="AF471">
        <v>6.2732709015006192</v>
      </c>
      <c r="AG471">
        <v>6.4626338674765718</v>
      </c>
      <c r="AH471">
        <v>0.17985611510791363</v>
      </c>
    </row>
    <row r="472" spans="1:34">
      <c r="A472">
        <v>9</v>
      </c>
      <c r="B472">
        <v>86</v>
      </c>
      <c r="C472">
        <v>2021</v>
      </c>
      <c r="D472">
        <v>99</v>
      </c>
      <c r="E472">
        <v>99</v>
      </c>
      <c r="F472">
        <v>99</v>
      </c>
      <c r="G472">
        <v>99</v>
      </c>
      <c r="H472">
        <v>2</v>
      </c>
      <c r="I472">
        <v>99</v>
      </c>
      <c r="J472">
        <v>143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15</v>
      </c>
      <c r="R472">
        <v>176</v>
      </c>
      <c r="S472">
        <v>5.0738636363636367</v>
      </c>
      <c r="T472">
        <v>5.4943181818181808</v>
      </c>
      <c r="U472">
        <v>21.290909090909089</v>
      </c>
      <c r="V472">
        <v>5.6818181818181808</v>
      </c>
      <c r="W472">
        <v>0.56818181818181823</v>
      </c>
      <c r="X472">
        <v>87.5</v>
      </c>
      <c r="Y472">
        <v>28.409090909090914</v>
      </c>
      <c r="Z472">
        <v>5.7022849559635747</v>
      </c>
      <c r="AA472">
        <v>1.8402688982234612</v>
      </c>
      <c r="AB472">
        <v>1.7548541738525196</v>
      </c>
      <c r="AC472">
        <v>47.697180047095934</v>
      </c>
      <c r="AD472">
        <v>33.942723725666205</v>
      </c>
      <c r="AE472">
        <v>59.040923379944658</v>
      </c>
      <c r="AF472">
        <v>1.9857835947196212</v>
      </c>
      <c r="AG472">
        <v>1.9393905266528004</v>
      </c>
      <c r="AH472">
        <v>0</v>
      </c>
    </row>
    <row r="473" spans="1:34">
      <c r="A473">
        <v>9</v>
      </c>
      <c r="B473">
        <v>87</v>
      </c>
      <c r="C473">
        <v>2021</v>
      </c>
      <c r="D473">
        <v>99</v>
      </c>
      <c r="E473">
        <v>99</v>
      </c>
      <c r="F473">
        <v>99</v>
      </c>
      <c r="G473">
        <v>99</v>
      </c>
      <c r="H473">
        <v>2</v>
      </c>
      <c r="I473">
        <v>99</v>
      </c>
      <c r="J473">
        <v>147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9</v>
      </c>
      <c r="R473">
        <v>21</v>
      </c>
      <c r="S473">
        <v>5.8571428571428559</v>
      </c>
      <c r="T473">
        <v>5.4285714285714306</v>
      </c>
      <c r="U473">
        <v>17.75714285714287</v>
      </c>
      <c r="V473">
        <v>0</v>
      </c>
      <c r="W473">
        <v>0</v>
      </c>
      <c r="X473">
        <v>52.380952380952387</v>
      </c>
      <c r="Y473">
        <v>14.285714285714288</v>
      </c>
      <c r="Z473">
        <v>4.5977811862608942</v>
      </c>
      <c r="AA473">
        <v>1.5518257844571748</v>
      </c>
      <c r="AB473">
        <v>1.678191446352961</v>
      </c>
      <c r="AC473">
        <v>56.376652077917718</v>
      </c>
      <c r="AD473">
        <v>67.445704957528818</v>
      </c>
      <c r="AE473">
        <v>73.662644620448617</v>
      </c>
      <c r="AF473">
        <v>0.23694008800631847</v>
      </c>
      <c r="AG473">
        <v>0.19299709847054591</v>
      </c>
      <c r="AH473">
        <v>0</v>
      </c>
    </row>
    <row r="474" spans="1:34">
      <c r="A474">
        <v>9</v>
      </c>
      <c r="B474">
        <v>88</v>
      </c>
      <c r="C474">
        <v>2021</v>
      </c>
      <c r="D474">
        <v>99</v>
      </c>
      <c r="E474">
        <v>99</v>
      </c>
      <c r="F474">
        <v>99</v>
      </c>
      <c r="G474">
        <v>99</v>
      </c>
      <c r="H474">
        <v>1</v>
      </c>
      <c r="I474">
        <v>99</v>
      </c>
      <c r="J474">
        <v>155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56</v>
      </c>
      <c r="R474">
        <v>1547</v>
      </c>
      <c r="S474">
        <v>5.0071105365223012</v>
      </c>
      <c r="T474">
        <v>5.39754363283775</v>
      </c>
      <c r="U474">
        <v>22.698868778280545</v>
      </c>
      <c r="V474">
        <v>4.5895281189398842</v>
      </c>
      <c r="W474">
        <v>6.2055591467356175</v>
      </c>
      <c r="X474">
        <v>91.014867485455696</v>
      </c>
      <c r="Y474">
        <v>42.340012928248221</v>
      </c>
      <c r="Z474">
        <v>5.5560155976654144</v>
      </c>
      <c r="AA474">
        <v>1.6241793281667265</v>
      </c>
      <c r="AB474">
        <v>2.630991105832329</v>
      </c>
      <c r="AC474">
        <v>64.078255327162097</v>
      </c>
      <c r="AD474">
        <v>63.486847959962702</v>
      </c>
      <c r="AE474">
        <v>68.913528605007343</v>
      </c>
      <c r="AF474">
        <v>17.454586483132125</v>
      </c>
      <c r="AG474">
        <v>18.17410046220968</v>
      </c>
      <c r="AH474">
        <v>0</v>
      </c>
    </row>
    <row r="475" spans="1:34">
      <c r="A475">
        <v>9</v>
      </c>
      <c r="B475">
        <v>89</v>
      </c>
      <c r="C475">
        <v>2021</v>
      </c>
      <c r="D475">
        <v>99</v>
      </c>
      <c r="E475">
        <v>99</v>
      </c>
      <c r="F475">
        <v>99</v>
      </c>
      <c r="G475">
        <v>99</v>
      </c>
      <c r="H475">
        <v>2</v>
      </c>
      <c r="I475">
        <v>99</v>
      </c>
      <c r="J475">
        <v>160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17</v>
      </c>
      <c r="R475">
        <v>85</v>
      </c>
      <c r="S475">
        <v>5.6941176470588237</v>
      </c>
      <c r="T475">
        <v>5.3176470588235292</v>
      </c>
      <c r="U475">
        <v>17.972941176470588</v>
      </c>
      <c r="V475">
        <v>3.5294117647058822</v>
      </c>
      <c r="W475">
        <v>1.1764705882352939</v>
      </c>
      <c r="X475">
        <v>51.764705882352942</v>
      </c>
      <c r="Y475">
        <v>24.705882352941178</v>
      </c>
      <c r="Z475">
        <v>8.1140602476455808</v>
      </c>
      <c r="AA475">
        <v>1.2835935714810216</v>
      </c>
      <c r="AB475">
        <v>2.0591932441150327</v>
      </c>
      <c r="AC475">
        <v>37.015794611265207</v>
      </c>
      <c r="AD475">
        <v>66.907491549273956</v>
      </c>
      <c r="AE475">
        <v>47.740775046626574</v>
      </c>
      <c r="AF475">
        <v>0.95904321335890785</v>
      </c>
      <c r="AG475">
        <v>0.79067221060191184</v>
      </c>
      <c r="AH475">
        <v>10.588235294117649</v>
      </c>
    </row>
    <row r="476" spans="1:34">
      <c r="A476">
        <v>9</v>
      </c>
      <c r="B476">
        <v>90</v>
      </c>
      <c r="C476">
        <v>2021</v>
      </c>
      <c r="D476">
        <v>99</v>
      </c>
      <c r="E476">
        <v>99</v>
      </c>
      <c r="F476">
        <v>99</v>
      </c>
      <c r="G476">
        <v>99</v>
      </c>
      <c r="H476">
        <v>1</v>
      </c>
      <c r="I476">
        <v>99</v>
      </c>
      <c r="J476">
        <v>171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1</v>
      </c>
      <c r="R476">
        <v>3</v>
      </c>
      <c r="S476">
        <v>5</v>
      </c>
      <c r="T476">
        <v>3</v>
      </c>
      <c r="U476">
        <v>14.143333333333338</v>
      </c>
      <c r="V476">
        <v>0</v>
      </c>
      <c r="W476">
        <v>0</v>
      </c>
      <c r="X476">
        <v>33.333333333333343</v>
      </c>
      <c r="Y476">
        <v>0</v>
      </c>
      <c r="Z476">
        <v>3.4783552946120393</v>
      </c>
      <c r="AA476">
        <v>0</v>
      </c>
      <c r="AB476">
        <v>1.4142135623730951</v>
      </c>
      <c r="AD476">
        <v>86.939364864731644</v>
      </c>
      <c r="AF476">
        <v>3.3848584000902633E-2</v>
      </c>
      <c r="AG476">
        <v>2.1959954111304001E-2</v>
      </c>
      <c r="AH476">
        <v>0</v>
      </c>
    </row>
    <row r="477" spans="1:34">
      <c r="A477">
        <v>9</v>
      </c>
      <c r="B477">
        <v>91</v>
      </c>
      <c r="C477">
        <v>2021</v>
      </c>
      <c r="D477">
        <v>99</v>
      </c>
      <c r="E477">
        <v>99</v>
      </c>
      <c r="F477">
        <v>99</v>
      </c>
      <c r="G477">
        <v>99</v>
      </c>
      <c r="H477">
        <v>2</v>
      </c>
      <c r="I477">
        <v>99</v>
      </c>
      <c r="J477">
        <v>175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29</v>
      </c>
      <c r="R477">
        <v>808</v>
      </c>
      <c r="S477">
        <v>4.5222772277227721</v>
      </c>
      <c r="T477">
        <v>5.2190594059405937</v>
      </c>
      <c r="U477">
        <v>20.976608910891059</v>
      </c>
      <c r="V477">
        <v>3.0940594059405941</v>
      </c>
      <c r="W477">
        <v>3.9603960396039599</v>
      </c>
      <c r="X477">
        <v>79.579207920792101</v>
      </c>
      <c r="Y477">
        <v>31.930693069306933</v>
      </c>
      <c r="Z477">
        <v>5.8533404092074219</v>
      </c>
      <c r="AA477">
        <v>1.8271870829272197</v>
      </c>
      <c r="AB477">
        <v>2.3521178799591258</v>
      </c>
      <c r="AC477">
        <v>62.71201093686588</v>
      </c>
      <c r="AD477">
        <v>58.43888844984032</v>
      </c>
      <c r="AE477">
        <v>69.215116282742699</v>
      </c>
      <c r="AF477">
        <v>9.1165519575764407</v>
      </c>
      <c r="AG477">
        <v>8.7721295834999307</v>
      </c>
      <c r="AH477">
        <v>0</v>
      </c>
    </row>
    <row r="478" spans="1:34">
      <c r="A478">
        <v>9</v>
      </c>
      <c r="B478">
        <v>92</v>
      </c>
      <c r="C478">
        <v>2021</v>
      </c>
      <c r="D478">
        <v>99</v>
      </c>
      <c r="E478">
        <v>99</v>
      </c>
      <c r="F478">
        <v>99</v>
      </c>
      <c r="G478">
        <v>99</v>
      </c>
      <c r="H478">
        <v>2</v>
      </c>
      <c r="I478">
        <v>99</v>
      </c>
      <c r="J478">
        <v>177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27</v>
      </c>
      <c r="R478">
        <v>164</v>
      </c>
      <c r="S478">
        <v>5.4085365853658525</v>
      </c>
      <c r="T478">
        <v>6.1341463414634134</v>
      </c>
      <c r="U478">
        <v>22.231097560975609</v>
      </c>
      <c r="V478">
        <v>1.2195121951219512</v>
      </c>
      <c r="W478">
        <v>4.2682926829268304</v>
      </c>
      <c r="X478">
        <v>87.195121951219505</v>
      </c>
      <c r="Y478">
        <v>40.243902439024389</v>
      </c>
      <c r="Z478">
        <v>6.7146233764853402</v>
      </c>
      <c r="AA478">
        <v>1.4517190163113709</v>
      </c>
      <c r="AB478">
        <v>2.2045529114901714</v>
      </c>
      <c r="AC478">
        <v>39.591168591633071</v>
      </c>
      <c r="AD478">
        <v>46.992604397169643</v>
      </c>
      <c r="AE478">
        <v>68.400970007497989</v>
      </c>
      <c r="AF478">
        <v>1.8503892587160111</v>
      </c>
      <c r="AG478">
        <v>1.8869619772425936</v>
      </c>
      <c r="AH478">
        <v>0</v>
      </c>
    </row>
    <row r="479" spans="1:34">
      <c r="A479">
        <v>9</v>
      </c>
      <c r="B479">
        <v>93</v>
      </c>
      <c r="C479">
        <v>2021</v>
      </c>
      <c r="D479">
        <v>99</v>
      </c>
      <c r="E479">
        <v>99</v>
      </c>
      <c r="F479">
        <v>99</v>
      </c>
      <c r="G479">
        <v>99</v>
      </c>
      <c r="H479">
        <v>2</v>
      </c>
      <c r="I479">
        <v>99</v>
      </c>
      <c r="J479">
        <v>178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13</v>
      </c>
      <c r="R479">
        <v>151</v>
      </c>
      <c r="S479">
        <v>5.6556291390728477</v>
      </c>
      <c r="T479">
        <v>6.7682119205297999</v>
      </c>
      <c r="U479">
        <v>22.60397350993377</v>
      </c>
      <c r="V479">
        <v>3.9735099337748343</v>
      </c>
      <c r="W479">
        <v>7.9470198675496686</v>
      </c>
      <c r="X479">
        <v>88.079470198675523</v>
      </c>
      <c r="Y479">
        <v>39.735099337748345</v>
      </c>
      <c r="Z479">
        <v>5.7812540264637722</v>
      </c>
      <c r="AA479">
        <v>1.2609591514666405</v>
      </c>
      <c r="AB479">
        <v>2.0212241671565354</v>
      </c>
      <c r="AC479">
        <v>54.60739947247103</v>
      </c>
      <c r="AD479">
        <v>57.475668784860112</v>
      </c>
      <c r="AE479">
        <v>59.749646188558579</v>
      </c>
      <c r="AF479">
        <v>1.7037120613787653</v>
      </c>
      <c r="AG479">
        <v>1.7665264052015748</v>
      </c>
      <c r="AH479">
        <v>4.6357615894039723</v>
      </c>
    </row>
    <row r="480" spans="1:34">
      <c r="A480">
        <v>9</v>
      </c>
      <c r="B480">
        <v>94</v>
      </c>
      <c r="C480">
        <v>2021</v>
      </c>
      <c r="D480">
        <v>99</v>
      </c>
      <c r="E480">
        <v>99</v>
      </c>
      <c r="F480">
        <v>99</v>
      </c>
      <c r="G480">
        <v>99</v>
      </c>
      <c r="H480">
        <v>2</v>
      </c>
      <c r="I480">
        <v>99</v>
      </c>
      <c r="J480">
        <v>181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16</v>
      </c>
      <c r="R480">
        <v>362</v>
      </c>
      <c r="S480">
        <v>6.1381215469613268</v>
      </c>
      <c r="T480">
        <v>6.1933701657458542</v>
      </c>
      <c r="U480">
        <v>22.803038674033168</v>
      </c>
      <c r="V480">
        <v>4.6961325966850813</v>
      </c>
      <c r="W480">
        <v>4.6961325966850813</v>
      </c>
      <c r="X480">
        <v>87.292817679557999</v>
      </c>
      <c r="Y480">
        <v>48.618784530386733</v>
      </c>
      <c r="Z480">
        <v>6.3481207593506772</v>
      </c>
      <c r="AA480">
        <v>1.426944658019204</v>
      </c>
      <c r="AB480">
        <v>2.1889123465244977</v>
      </c>
      <c r="AC480">
        <v>77.131281400280756</v>
      </c>
      <c r="AD480">
        <v>66.252064028886011</v>
      </c>
      <c r="AE480">
        <v>56.012765050530653</v>
      </c>
      <c r="AF480">
        <v>4.0843958027755827</v>
      </c>
      <c r="AG480">
        <v>4.2722798303695804</v>
      </c>
      <c r="AH480">
        <v>0</v>
      </c>
    </row>
    <row r="481" spans="1:34">
      <c r="A481">
        <v>9</v>
      </c>
      <c r="B481">
        <v>95</v>
      </c>
      <c r="C481">
        <v>2021</v>
      </c>
      <c r="D481">
        <v>99</v>
      </c>
      <c r="E481">
        <v>99</v>
      </c>
      <c r="F481">
        <v>99</v>
      </c>
      <c r="G481">
        <v>99</v>
      </c>
      <c r="H481">
        <v>2</v>
      </c>
      <c r="I481">
        <v>99</v>
      </c>
      <c r="J481">
        <v>262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2</v>
      </c>
      <c r="R481">
        <v>8</v>
      </c>
      <c r="S481">
        <v>6.125</v>
      </c>
      <c r="T481">
        <v>5</v>
      </c>
      <c r="U481">
        <v>16.987500000000001</v>
      </c>
      <c r="V481">
        <v>0</v>
      </c>
      <c r="W481">
        <v>0</v>
      </c>
      <c r="X481">
        <v>62.5</v>
      </c>
      <c r="Y481">
        <v>0</v>
      </c>
      <c r="Z481">
        <v>2.0720988755365939</v>
      </c>
      <c r="AA481">
        <v>2.0879116360612588</v>
      </c>
      <c r="AB481">
        <v>1.5</v>
      </c>
      <c r="AC481">
        <v>57.532495494163989</v>
      </c>
      <c r="AD481">
        <v>71.183861803797186</v>
      </c>
      <c r="AE481">
        <v>71.842120810709986</v>
      </c>
      <c r="AF481">
        <v>9.0262890669073725E-2</v>
      </c>
      <c r="AG481">
        <v>7.0336030255154711E-2</v>
      </c>
      <c r="AH481">
        <v>0</v>
      </c>
    </row>
    <row r="482" spans="1:34">
      <c r="A482">
        <v>9</v>
      </c>
      <c r="B482">
        <v>96</v>
      </c>
      <c r="C482">
        <v>2021</v>
      </c>
      <c r="D482">
        <v>99</v>
      </c>
      <c r="E482">
        <v>99</v>
      </c>
      <c r="F482">
        <v>99</v>
      </c>
      <c r="G482">
        <v>99</v>
      </c>
      <c r="H482">
        <v>2</v>
      </c>
      <c r="I482">
        <v>99</v>
      </c>
      <c r="J482">
        <v>267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4">
      <c r="A483">
        <v>9</v>
      </c>
      <c r="B483">
        <v>97</v>
      </c>
      <c r="C483">
        <v>2021</v>
      </c>
      <c r="D483">
        <v>99</v>
      </c>
      <c r="E483">
        <v>99</v>
      </c>
      <c r="F483">
        <v>99</v>
      </c>
      <c r="G483">
        <v>99</v>
      </c>
      <c r="H483">
        <v>1</v>
      </c>
      <c r="I483">
        <v>99</v>
      </c>
      <c r="J483">
        <v>309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45</v>
      </c>
      <c r="R483">
        <v>320</v>
      </c>
      <c r="S483">
        <v>6.1281249999999998</v>
      </c>
      <c r="T483">
        <v>6.6687500000000002</v>
      </c>
      <c r="U483">
        <v>20.946000000000005</v>
      </c>
      <c r="V483">
        <v>1.25</v>
      </c>
      <c r="W483">
        <v>11.25</v>
      </c>
      <c r="X483">
        <v>78.75</v>
      </c>
      <c r="Y483">
        <v>29.375</v>
      </c>
      <c r="Z483">
        <v>6.5363514956739825</v>
      </c>
      <c r="AA483">
        <v>1.8689459554452077</v>
      </c>
      <c r="AB483">
        <v>2.4930450131315314</v>
      </c>
      <c r="AC483">
        <v>47.252853334986881</v>
      </c>
      <c r="AD483">
        <v>70.042424806361097</v>
      </c>
      <c r="AE483">
        <v>47.725188753063087</v>
      </c>
      <c r="AF483">
        <v>3.610515626762949</v>
      </c>
      <c r="AG483">
        <v>3.4690413297412106</v>
      </c>
      <c r="AH483">
        <v>1.25</v>
      </c>
    </row>
    <row r="484" spans="1:34">
      <c r="A484">
        <v>9</v>
      </c>
      <c r="B484">
        <v>98</v>
      </c>
      <c r="C484">
        <v>2021</v>
      </c>
      <c r="D484">
        <v>99</v>
      </c>
      <c r="E484">
        <v>99</v>
      </c>
      <c r="F484">
        <v>99</v>
      </c>
      <c r="G484">
        <v>99</v>
      </c>
      <c r="H484">
        <v>2</v>
      </c>
      <c r="I484">
        <v>99</v>
      </c>
      <c r="J484">
        <v>470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17</v>
      </c>
      <c r="R484">
        <v>193</v>
      </c>
      <c r="S484">
        <v>6.1917098445595853</v>
      </c>
      <c r="T484">
        <v>5.4663212435233159</v>
      </c>
      <c r="U484">
        <v>22.63834196891192</v>
      </c>
      <c r="V484">
        <v>10.880829015544039</v>
      </c>
      <c r="W484">
        <v>0</v>
      </c>
      <c r="X484">
        <v>85.492227979274602</v>
      </c>
      <c r="Y484">
        <v>50.259067357512947</v>
      </c>
      <c r="Z484">
        <v>6.4260062091594419</v>
      </c>
      <c r="AA484">
        <v>1.7453220017816451</v>
      </c>
      <c r="AB484">
        <v>1.6063847481157068</v>
      </c>
      <c r="AC484">
        <v>48.701385222731666</v>
      </c>
      <c r="AD484">
        <v>52.440163226790737</v>
      </c>
      <c r="AE484">
        <v>53.916617111702408</v>
      </c>
      <c r="AF484">
        <v>2.1775922373914014</v>
      </c>
      <c r="AG484">
        <v>2.261311136061972</v>
      </c>
      <c r="AH484">
        <v>4.6632124352331603</v>
      </c>
    </row>
    <row r="485" spans="1:34">
      <c r="A485">
        <v>9</v>
      </c>
      <c r="B485">
        <v>99</v>
      </c>
      <c r="C485">
        <v>2021</v>
      </c>
      <c r="D485">
        <v>99</v>
      </c>
      <c r="E485">
        <v>99</v>
      </c>
      <c r="F485">
        <v>99</v>
      </c>
      <c r="G485">
        <v>99</v>
      </c>
      <c r="H485">
        <v>2</v>
      </c>
      <c r="I485">
        <v>99</v>
      </c>
      <c r="J485">
        <v>629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5</v>
      </c>
      <c r="R485">
        <v>277</v>
      </c>
      <c r="S485">
        <v>6.1119133574007218</v>
      </c>
      <c r="T485">
        <v>6.2779783393501774</v>
      </c>
      <c r="U485">
        <v>22.876534296028879</v>
      </c>
      <c r="V485">
        <v>6.1371841155234668</v>
      </c>
      <c r="W485">
        <v>4.6931407942238277</v>
      </c>
      <c r="X485">
        <v>89.891696750902511</v>
      </c>
      <c r="Y485">
        <v>50.180505415162465</v>
      </c>
      <c r="Z485">
        <v>5.1513684953784677</v>
      </c>
      <c r="AA485">
        <v>1.2682326397763737</v>
      </c>
      <c r="AB485">
        <v>2.1307408483219423</v>
      </c>
      <c r="AC485">
        <v>61.133937714568191</v>
      </c>
      <c r="AD485">
        <v>55.124260099409135</v>
      </c>
      <c r="AE485">
        <v>55.225917592179549</v>
      </c>
      <c r="AF485">
        <v>3.1253525894166758</v>
      </c>
      <c r="AG485">
        <v>3.2796567808746442</v>
      </c>
      <c r="AH485">
        <v>0</v>
      </c>
    </row>
    <row r="486" spans="1:34">
      <c r="A486">
        <v>9</v>
      </c>
      <c r="B486">
        <v>100</v>
      </c>
      <c r="C486">
        <v>2021</v>
      </c>
      <c r="D486">
        <v>99</v>
      </c>
      <c r="E486">
        <v>99</v>
      </c>
      <c r="F486">
        <v>99</v>
      </c>
      <c r="G486">
        <v>99</v>
      </c>
      <c r="H486">
        <v>1</v>
      </c>
      <c r="I486">
        <v>99</v>
      </c>
      <c r="J486">
        <v>643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18</v>
      </c>
      <c r="R486">
        <v>251</v>
      </c>
      <c r="S486">
        <v>5.1752988047808763</v>
      </c>
      <c r="T486">
        <v>5.3585657370517952</v>
      </c>
      <c r="U486">
        <v>20.816852589641424</v>
      </c>
      <c r="V486">
        <v>3.984063745019919</v>
      </c>
      <c r="W486">
        <v>2.3904382470119523</v>
      </c>
      <c r="X486">
        <v>82.071713147410378</v>
      </c>
      <c r="Y486">
        <v>27.888446215139442</v>
      </c>
      <c r="Z486">
        <v>5.8746625277477484</v>
      </c>
      <c r="AA486">
        <v>1.4752768024284235</v>
      </c>
      <c r="AB486">
        <v>1.9533698369183004</v>
      </c>
      <c r="AC486">
        <v>44.322809190611991</v>
      </c>
      <c r="AD486">
        <v>43.541417737018122</v>
      </c>
      <c r="AE486">
        <v>57.543261693504896</v>
      </c>
      <c r="AF486">
        <v>2.8319981947421877</v>
      </c>
      <c r="AG486">
        <v>2.7042521572044955</v>
      </c>
      <c r="AH486">
        <v>0</v>
      </c>
    </row>
    <row r="487" spans="1:34">
      <c r="A487">
        <v>9</v>
      </c>
      <c r="B487">
        <v>101</v>
      </c>
      <c r="C487">
        <v>2021</v>
      </c>
      <c r="D487">
        <v>99</v>
      </c>
      <c r="E487">
        <v>99</v>
      </c>
      <c r="F487">
        <v>99</v>
      </c>
      <c r="G487">
        <v>99</v>
      </c>
      <c r="H487">
        <v>2</v>
      </c>
      <c r="I487">
        <v>99</v>
      </c>
      <c r="J487">
        <v>704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10</v>
      </c>
      <c r="R487">
        <v>54</v>
      </c>
      <c r="S487">
        <v>5.5</v>
      </c>
      <c r="T487">
        <v>6.6666666666666687</v>
      </c>
      <c r="U487">
        <v>19.590740740740745</v>
      </c>
      <c r="V487">
        <v>0</v>
      </c>
      <c r="W487">
        <v>7.4074074074074083</v>
      </c>
      <c r="X487">
        <v>68.518518518518519</v>
      </c>
      <c r="Y487">
        <v>24.074074074074073</v>
      </c>
      <c r="Z487">
        <v>7.0406299307429556</v>
      </c>
      <c r="AA487">
        <v>1.1180339887498949</v>
      </c>
      <c r="AB487">
        <v>2.134374745810947</v>
      </c>
      <c r="AC487">
        <v>53.461803832195777</v>
      </c>
      <c r="AD487">
        <v>52.969288663810545</v>
      </c>
      <c r="AE487">
        <v>58.202524647464749</v>
      </c>
      <c r="AF487">
        <v>0.60927451201624716</v>
      </c>
      <c r="AG487">
        <v>0.54752381462051603</v>
      </c>
      <c r="AH487">
        <v>0</v>
      </c>
    </row>
    <row r="488" spans="1:34">
      <c r="A488">
        <v>9</v>
      </c>
      <c r="B488">
        <v>102</v>
      </c>
      <c r="C488">
        <v>2021</v>
      </c>
      <c r="D488">
        <v>99</v>
      </c>
      <c r="E488">
        <v>99</v>
      </c>
      <c r="F488">
        <v>99</v>
      </c>
      <c r="G488">
        <v>99</v>
      </c>
      <c r="H488">
        <v>1</v>
      </c>
      <c r="I488">
        <v>99</v>
      </c>
      <c r="J488">
        <v>802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</v>
      </c>
      <c r="R488">
        <v>4</v>
      </c>
      <c r="S488">
        <v>5.75</v>
      </c>
      <c r="T488">
        <v>3.5</v>
      </c>
      <c r="U488">
        <v>19.210000000000004</v>
      </c>
      <c r="V488">
        <v>0</v>
      </c>
      <c r="W488">
        <v>0</v>
      </c>
      <c r="X488">
        <v>75</v>
      </c>
      <c r="Y488">
        <v>25</v>
      </c>
      <c r="Z488">
        <v>4.3136701311064529</v>
      </c>
      <c r="AA488">
        <v>0.4330127018922193</v>
      </c>
      <c r="AB488">
        <v>1.5</v>
      </c>
      <c r="AC488">
        <v>91.815617009752174</v>
      </c>
      <c r="AD488">
        <v>85.194275137059876</v>
      </c>
      <c r="AE488">
        <v>57.735026918962582</v>
      </c>
      <c r="AF488">
        <v>4.5131445334536863E-2</v>
      </c>
      <c r="AG488">
        <v>3.9769099078779152E-2</v>
      </c>
      <c r="AH488">
        <v>0</v>
      </c>
    </row>
    <row r="489" spans="1:34">
      <c r="A489">
        <v>9</v>
      </c>
      <c r="B489">
        <v>103</v>
      </c>
      <c r="C489">
        <v>2020</v>
      </c>
      <c r="D489">
        <v>99</v>
      </c>
      <c r="E489">
        <v>99</v>
      </c>
      <c r="F489">
        <v>99</v>
      </c>
      <c r="G489">
        <v>99</v>
      </c>
      <c r="H489">
        <v>1</v>
      </c>
      <c r="I489">
        <v>99</v>
      </c>
      <c r="J489">
        <v>103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18</v>
      </c>
      <c r="R489">
        <v>106</v>
      </c>
      <c r="S489">
        <v>6.3018867924528301</v>
      </c>
      <c r="T489">
        <v>4.9716981132075491</v>
      </c>
      <c r="U489">
        <v>22.858490566037737</v>
      </c>
      <c r="V489">
        <v>4.7169811320754702</v>
      </c>
      <c r="W489">
        <v>1.886792452830188</v>
      </c>
      <c r="X489">
        <v>86.792452830188694</v>
      </c>
      <c r="Y489">
        <v>35.84905660377359</v>
      </c>
      <c r="Z489">
        <v>7.440517175224918</v>
      </c>
      <c r="AA489">
        <v>1.7706720359462871</v>
      </c>
      <c r="AB489">
        <v>2.0807180689486193</v>
      </c>
      <c r="AC489">
        <v>30.549390164835359</v>
      </c>
      <c r="AD489">
        <v>20.211154784114225</v>
      </c>
      <c r="AE489">
        <v>21.740994778763653</v>
      </c>
      <c r="AF489">
        <v>1.1814534106107892</v>
      </c>
      <c r="AG489">
        <v>1.2552640921785547</v>
      </c>
      <c r="AH489">
        <v>1.886792452830188</v>
      </c>
    </row>
    <row r="490" spans="1:34">
      <c r="A490">
        <v>9</v>
      </c>
      <c r="B490">
        <v>104</v>
      </c>
      <c r="C490">
        <v>2020</v>
      </c>
      <c r="D490">
        <v>99</v>
      </c>
      <c r="E490">
        <v>99</v>
      </c>
      <c r="F490">
        <v>99</v>
      </c>
      <c r="G490">
        <v>99</v>
      </c>
      <c r="H490">
        <v>2</v>
      </c>
      <c r="I490">
        <v>99</v>
      </c>
      <c r="J490">
        <v>106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17</v>
      </c>
      <c r="R490">
        <v>187</v>
      </c>
      <c r="S490">
        <v>8.7700534759358302</v>
      </c>
      <c r="T490">
        <v>5.5454545454545459</v>
      </c>
      <c r="U490">
        <v>21.029411764705873</v>
      </c>
      <c r="V490">
        <v>3.2085561497326198</v>
      </c>
      <c r="W490">
        <v>5.3475935828877006</v>
      </c>
      <c r="X490">
        <v>82.887700534759347</v>
      </c>
      <c r="Y490">
        <v>31.016042780748659</v>
      </c>
      <c r="Z490">
        <v>5.9687816344237694</v>
      </c>
      <c r="AA490">
        <v>2.1233515776418237</v>
      </c>
      <c r="AB490">
        <v>2.4213440784674956</v>
      </c>
      <c r="AC490">
        <v>40.504759664909471</v>
      </c>
      <c r="AD490">
        <v>68.356077580838388</v>
      </c>
      <c r="AE490">
        <v>40.507622424406499</v>
      </c>
      <c r="AF490">
        <v>2.0842621489077122</v>
      </c>
      <c r="AG490">
        <v>2.037278597809395</v>
      </c>
      <c r="AH490">
        <v>0</v>
      </c>
    </row>
    <row r="491" spans="1:34">
      <c r="A491">
        <v>9</v>
      </c>
      <c r="B491">
        <v>105</v>
      </c>
      <c r="C491">
        <v>2020</v>
      </c>
      <c r="D491">
        <v>99</v>
      </c>
      <c r="E491">
        <v>99</v>
      </c>
      <c r="F491">
        <v>99</v>
      </c>
      <c r="G491">
        <v>99</v>
      </c>
      <c r="H491">
        <v>1</v>
      </c>
      <c r="I491">
        <v>99</v>
      </c>
      <c r="J491">
        <v>109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</row>
    <row r="492" spans="1:34">
      <c r="A492">
        <v>9</v>
      </c>
      <c r="B492">
        <v>106</v>
      </c>
      <c r="C492">
        <v>2020</v>
      </c>
      <c r="D492">
        <v>99</v>
      </c>
      <c r="E492">
        <v>99</v>
      </c>
      <c r="F492">
        <v>99</v>
      </c>
      <c r="G492">
        <v>99</v>
      </c>
      <c r="H492">
        <v>1</v>
      </c>
      <c r="I492">
        <v>99</v>
      </c>
      <c r="J492">
        <v>110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76</v>
      </c>
      <c r="R492">
        <v>1091</v>
      </c>
      <c r="S492">
        <v>4.0953253895508723</v>
      </c>
      <c r="T492">
        <v>6.2648945921173231</v>
      </c>
      <c r="U492">
        <v>21.901979835013716</v>
      </c>
      <c r="V492">
        <v>0.73327222731439057</v>
      </c>
      <c r="W492">
        <v>8.2493125572868919</v>
      </c>
      <c r="X492">
        <v>88.084326306141122</v>
      </c>
      <c r="Y492">
        <v>33.913840513290552</v>
      </c>
      <c r="Z492">
        <v>5.8001309542690738</v>
      </c>
      <c r="AA492">
        <v>1.5526465857510725</v>
      </c>
      <c r="AB492">
        <v>2.4874470295689082</v>
      </c>
      <c r="AC492">
        <v>51.90314024939731</v>
      </c>
      <c r="AD492">
        <v>47.509637899512249</v>
      </c>
      <c r="AE492">
        <v>64.516425700147693</v>
      </c>
      <c r="AF492">
        <v>12.160053499777083</v>
      </c>
      <c r="AG492">
        <v>12.379121254004156</v>
      </c>
      <c r="AH492">
        <v>0</v>
      </c>
    </row>
    <row r="493" spans="1:34">
      <c r="A493">
        <v>9</v>
      </c>
      <c r="B493">
        <v>107</v>
      </c>
      <c r="C493">
        <v>2020</v>
      </c>
      <c r="D493">
        <v>99</v>
      </c>
      <c r="E493">
        <v>99</v>
      </c>
      <c r="F493">
        <v>99</v>
      </c>
      <c r="G493">
        <v>99</v>
      </c>
      <c r="H493">
        <v>1</v>
      </c>
      <c r="I493">
        <v>99</v>
      </c>
      <c r="J493">
        <v>111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14</v>
      </c>
      <c r="R493">
        <v>159</v>
      </c>
      <c r="S493">
        <v>4.8238993710691807</v>
      </c>
      <c r="T493">
        <v>4.7169811320754702</v>
      </c>
      <c r="U493">
        <v>22.326415094339623</v>
      </c>
      <c r="V493">
        <v>8.1761006289308185</v>
      </c>
      <c r="W493">
        <v>0</v>
      </c>
      <c r="X493">
        <v>88.679245283018886</v>
      </c>
      <c r="Y493">
        <v>42.767295597484278</v>
      </c>
      <c r="Z493">
        <v>5.2741383132406838</v>
      </c>
      <c r="AA493">
        <v>1.6954789723994397</v>
      </c>
      <c r="AB493">
        <v>2.1224528218021899</v>
      </c>
      <c r="AC493">
        <v>57.999353274720754</v>
      </c>
      <c r="AD493">
        <v>50.548185563311677</v>
      </c>
      <c r="AE493">
        <v>56.28984772033153</v>
      </c>
      <c r="AF493">
        <v>1.7721801159161836</v>
      </c>
      <c r="AG493">
        <v>1.8390680977402611</v>
      </c>
      <c r="AH493">
        <v>0.62893081761006253</v>
      </c>
    </row>
    <row r="494" spans="1:34">
      <c r="A494">
        <v>9</v>
      </c>
      <c r="B494">
        <v>108</v>
      </c>
      <c r="C494">
        <v>2020</v>
      </c>
      <c r="D494">
        <v>99</v>
      </c>
      <c r="E494">
        <v>99</v>
      </c>
      <c r="F494">
        <v>99</v>
      </c>
      <c r="G494">
        <v>99</v>
      </c>
      <c r="H494">
        <v>1</v>
      </c>
      <c r="I494">
        <v>99</v>
      </c>
      <c r="J494">
        <v>113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</row>
    <row r="495" spans="1:34">
      <c r="A495">
        <v>9</v>
      </c>
      <c r="B495">
        <v>109</v>
      </c>
      <c r="C495">
        <v>2020</v>
      </c>
      <c r="D495">
        <v>99</v>
      </c>
      <c r="E495">
        <v>99</v>
      </c>
      <c r="F495">
        <v>99</v>
      </c>
      <c r="G495">
        <v>99</v>
      </c>
      <c r="H495">
        <v>1</v>
      </c>
      <c r="I495">
        <v>99</v>
      </c>
      <c r="J495">
        <v>116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27</v>
      </c>
      <c r="R495">
        <v>382</v>
      </c>
      <c r="S495">
        <v>4.664921465968586</v>
      </c>
      <c r="T495">
        <v>4.8900523560209423</v>
      </c>
      <c r="U495">
        <v>21.443795811518338</v>
      </c>
      <c r="V495">
        <v>4.1884816753926701</v>
      </c>
      <c r="W495">
        <v>2.0942408376963351</v>
      </c>
      <c r="X495">
        <v>83.507853403141354</v>
      </c>
      <c r="Y495">
        <v>32.460732984293195</v>
      </c>
      <c r="Z495">
        <v>6.3646429256378445</v>
      </c>
      <c r="AA495">
        <v>1.4732429837336301</v>
      </c>
      <c r="AB495">
        <v>2.1895648513109953</v>
      </c>
      <c r="AC495">
        <v>53.208721308790736</v>
      </c>
      <c r="AD495">
        <v>57.457758728898149</v>
      </c>
      <c r="AE495">
        <v>55.340380245224075</v>
      </c>
      <c r="AF495">
        <v>4.2576905929558624</v>
      </c>
      <c r="AG495">
        <v>4.2437199624446578</v>
      </c>
      <c r="AH495">
        <v>0</v>
      </c>
    </row>
    <row r="496" spans="1:34">
      <c r="A496">
        <v>9</v>
      </c>
      <c r="B496">
        <v>110</v>
      </c>
      <c r="C496">
        <v>2020</v>
      </c>
      <c r="D496">
        <v>99</v>
      </c>
      <c r="E496">
        <v>99</v>
      </c>
      <c r="F496">
        <v>99</v>
      </c>
      <c r="G496">
        <v>99</v>
      </c>
      <c r="H496">
        <v>2</v>
      </c>
      <c r="I496">
        <v>99</v>
      </c>
      <c r="J496">
        <v>117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8</v>
      </c>
      <c r="R496">
        <v>121</v>
      </c>
      <c r="S496">
        <v>4.0165289256198342</v>
      </c>
      <c r="T496">
        <v>4.4297520661157037</v>
      </c>
      <c r="U496">
        <v>19.114876033057858</v>
      </c>
      <c r="V496">
        <v>0</v>
      </c>
      <c r="W496">
        <v>0</v>
      </c>
      <c r="X496">
        <v>76.859504132231422</v>
      </c>
      <c r="Y496">
        <v>12.396694214876035</v>
      </c>
      <c r="Z496">
        <v>5.0350451368470157</v>
      </c>
      <c r="AA496">
        <v>1.3421548670626038</v>
      </c>
      <c r="AB496">
        <v>1.7383684108718778</v>
      </c>
      <c r="AC496">
        <v>40.378163919959007</v>
      </c>
      <c r="AD496">
        <v>41.510049386943848</v>
      </c>
      <c r="AE496">
        <v>64.163157824919324</v>
      </c>
      <c r="AF496">
        <v>1.3486402139991081</v>
      </c>
      <c r="AG496">
        <v>1.1982254720593402</v>
      </c>
      <c r="AH496">
        <v>0</v>
      </c>
    </row>
    <row r="497" spans="1:34">
      <c r="A497">
        <v>9</v>
      </c>
      <c r="B497">
        <v>111</v>
      </c>
      <c r="C497">
        <v>2020</v>
      </c>
      <c r="D497">
        <v>99</v>
      </c>
      <c r="E497">
        <v>99</v>
      </c>
      <c r="F497">
        <v>99</v>
      </c>
      <c r="G497">
        <v>99</v>
      </c>
      <c r="H497">
        <v>1</v>
      </c>
      <c r="I497">
        <v>99</v>
      </c>
      <c r="J497">
        <v>134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109</v>
      </c>
      <c r="R497">
        <v>1843</v>
      </c>
      <c r="S497">
        <v>4.5599565925122079</v>
      </c>
      <c r="T497">
        <v>5.1920781334780237</v>
      </c>
      <c r="U497">
        <v>20.946619641888248</v>
      </c>
      <c r="V497">
        <v>2.7672273467173096</v>
      </c>
      <c r="W497">
        <v>2.9842647856755304</v>
      </c>
      <c r="X497">
        <v>83.179598480737909</v>
      </c>
      <c r="Y497">
        <v>28.648941942485081</v>
      </c>
      <c r="Z497">
        <v>6.1092562347576083</v>
      </c>
      <c r="AA497">
        <v>1.5009717952656765</v>
      </c>
      <c r="AB497">
        <v>2.1338809302784361</v>
      </c>
      <c r="AC497">
        <v>52.196145727597667</v>
      </c>
      <c r="AD497">
        <v>52.061300012735956</v>
      </c>
      <c r="AE497">
        <v>60.220466147810598</v>
      </c>
      <c r="AF497">
        <v>20.541685242978154</v>
      </c>
      <c r="AG497">
        <v>19.999584514320315</v>
      </c>
      <c r="AH497">
        <v>5.4259359739555056E-2</v>
      </c>
    </row>
    <row r="498" spans="1:34">
      <c r="A498">
        <v>9</v>
      </c>
      <c r="B498">
        <v>112</v>
      </c>
      <c r="C498">
        <v>2020</v>
      </c>
      <c r="D498">
        <v>99</v>
      </c>
      <c r="E498">
        <v>99</v>
      </c>
      <c r="F498">
        <v>99</v>
      </c>
      <c r="G498">
        <v>99</v>
      </c>
      <c r="H498">
        <v>2</v>
      </c>
      <c r="I498">
        <v>99</v>
      </c>
      <c r="J498">
        <v>141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61</v>
      </c>
      <c r="R498">
        <v>635</v>
      </c>
      <c r="S498">
        <v>5.2188976377952754</v>
      </c>
      <c r="T498">
        <v>5.7905511811023613</v>
      </c>
      <c r="U498">
        <v>21.042047244094498</v>
      </c>
      <c r="V498">
        <v>1.8897637795275593</v>
      </c>
      <c r="W498">
        <v>1.417322834645669</v>
      </c>
      <c r="X498">
        <v>81.259842519685023</v>
      </c>
      <c r="Y498">
        <v>32.440944881889763</v>
      </c>
      <c r="Z498">
        <v>6.1934747651911026</v>
      </c>
      <c r="AA498">
        <v>1.4399109926267453</v>
      </c>
      <c r="AB498">
        <v>2.1440793068709341</v>
      </c>
      <c r="AC498">
        <v>39.356699416797404</v>
      </c>
      <c r="AD498">
        <v>48.342268674744282</v>
      </c>
      <c r="AE498">
        <v>55.04487145993992</v>
      </c>
      <c r="AF498">
        <v>7.0775746767721772</v>
      </c>
      <c r="AG498">
        <v>6.922188287437975</v>
      </c>
      <c r="AH498">
        <v>0.62992125984251957</v>
      </c>
    </row>
    <row r="499" spans="1:34">
      <c r="A499">
        <v>9</v>
      </c>
      <c r="B499">
        <v>113</v>
      </c>
      <c r="C499">
        <v>2020</v>
      </c>
      <c r="D499">
        <v>99</v>
      </c>
      <c r="E499">
        <v>99</v>
      </c>
      <c r="F499">
        <v>99</v>
      </c>
      <c r="G499">
        <v>99</v>
      </c>
      <c r="H499">
        <v>2</v>
      </c>
      <c r="I499">
        <v>99</v>
      </c>
      <c r="J499">
        <v>143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20</v>
      </c>
      <c r="R499">
        <v>287</v>
      </c>
      <c r="S499">
        <v>5.1324041811846692</v>
      </c>
      <c r="T499">
        <v>5.2926829268292677</v>
      </c>
      <c r="U499">
        <v>21.481881533101049</v>
      </c>
      <c r="V499">
        <v>8.0139372822299677</v>
      </c>
      <c r="W499">
        <v>1.0452961672473868</v>
      </c>
      <c r="X499">
        <v>85.714285714285694</v>
      </c>
      <c r="Y499">
        <v>33.797909407665514</v>
      </c>
      <c r="Z499">
        <v>5.5730516928011857</v>
      </c>
      <c r="AA499">
        <v>1.8222097099075816</v>
      </c>
      <c r="AB499">
        <v>1.4085535543572612</v>
      </c>
      <c r="AC499">
        <v>52.06917573633455</v>
      </c>
      <c r="AD499">
        <v>49.190180510668952</v>
      </c>
      <c r="AE499">
        <v>53.062494744692621</v>
      </c>
      <c r="AF499">
        <v>3.1988408381631745</v>
      </c>
      <c r="AG499">
        <v>3.1940073080926323</v>
      </c>
      <c r="AH499">
        <v>0</v>
      </c>
    </row>
    <row r="500" spans="1:34">
      <c r="A500">
        <v>9</v>
      </c>
      <c r="B500">
        <v>114</v>
      </c>
      <c r="C500">
        <v>2020</v>
      </c>
      <c r="D500">
        <v>99</v>
      </c>
      <c r="E500">
        <v>99</v>
      </c>
      <c r="F500">
        <v>99</v>
      </c>
      <c r="G500">
        <v>99</v>
      </c>
      <c r="H500">
        <v>2</v>
      </c>
      <c r="I500">
        <v>99</v>
      </c>
      <c r="J500">
        <v>147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8</v>
      </c>
      <c r="R500">
        <v>41</v>
      </c>
      <c r="S500">
        <v>5</v>
      </c>
      <c r="T500">
        <v>4.4878048780487809</v>
      </c>
      <c r="U500">
        <v>12.28780487804878</v>
      </c>
      <c r="V500">
        <v>0</v>
      </c>
      <c r="W500">
        <v>7.3170731707317085</v>
      </c>
      <c r="X500">
        <v>21.951219512195124</v>
      </c>
      <c r="Y500">
        <v>2.4390243902439024</v>
      </c>
      <c r="Z500">
        <v>4.7591859891162622</v>
      </c>
      <c r="AA500">
        <v>2.2739242967427642</v>
      </c>
      <c r="AB500">
        <v>2.5578377989680776</v>
      </c>
      <c r="AC500">
        <v>25.760464764439966</v>
      </c>
      <c r="AD500">
        <v>59.695963584362687</v>
      </c>
      <c r="AE500">
        <v>70.449257779972854</v>
      </c>
      <c r="AF500">
        <v>0.45697726259473936</v>
      </c>
      <c r="AG500">
        <v>0.26099960777530168</v>
      </c>
      <c r="AH500">
        <v>0</v>
      </c>
    </row>
    <row r="501" spans="1:34">
      <c r="A501">
        <v>9</v>
      </c>
      <c r="B501">
        <v>115</v>
      </c>
      <c r="C501">
        <v>2020</v>
      </c>
      <c r="D501">
        <v>99</v>
      </c>
      <c r="E501">
        <v>99</v>
      </c>
      <c r="F501">
        <v>99</v>
      </c>
      <c r="G501">
        <v>99</v>
      </c>
      <c r="H501">
        <v>1</v>
      </c>
      <c r="I501">
        <v>99</v>
      </c>
      <c r="J501">
        <v>155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62</v>
      </c>
      <c r="R501">
        <v>1692</v>
      </c>
      <c r="S501">
        <v>5.1778959810874685</v>
      </c>
      <c r="T501">
        <v>6.1016548463356974</v>
      </c>
      <c r="U501">
        <v>22.888705673758842</v>
      </c>
      <c r="V501">
        <v>3.7825059101654848</v>
      </c>
      <c r="W501">
        <v>5.9101654846335698</v>
      </c>
      <c r="X501">
        <v>93.026004728132406</v>
      </c>
      <c r="Y501">
        <v>43.557919621749406</v>
      </c>
      <c r="Z501">
        <v>5.2680493553403114</v>
      </c>
      <c r="AA501">
        <v>1.3853875437546239</v>
      </c>
      <c r="AB501">
        <v>2.1482462150532688</v>
      </c>
      <c r="AC501">
        <v>58.447008435599507</v>
      </c>
      <c r="AD501">
        <v>58.973109565425879</v>
      </c>
      <c r="AE501">
        <v>63.674019121222642</v>
      </c>
      <c r="AF501">
        <v>18.858671422202406</v>
      </c>
      <c r="AG501">
        <v>20.06334239786316</v>
      </c>
      <c r="AH501">
        <v>0</v>
      </c>
    </row>
    <row r="502" spans="1:34">
      <c r="A502">
        <v>9</v>
      </c>
      <c r="B502">
        <v>116</v>
      </c>
      <c r="C502">
        <v>2020</v>
      </c>
      <c r="D502">
        <v>99</v>
      </c>
      <c r="E502">
        <v>99</v>
      </c>
      <c r="F502">
        <v>99</v>
      </c>
      <c r="G502">
        <v>99</v>
      </c>
      <c r="H502">
        <v>2</v>
      </c>
      <c r="I502">
        <v>99</v>
      </c>
      <c r="J502">
        <v>160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10</v>
      </c>
      <c r="R502">
        <v>65</v>
      </c>
      <c r="S502">
        <v>4.8307692307692323</v>
      </c>
      <c r="T502">
        <v>4.815384615384616</v>
      </c>
      <c r="U502">
        <v>18.567692307692305</v>
      </c>
      <c r="V502">
        <v>0</v>
      </c>
      <c r="W502">
        <v>3.0769230769230762</v>
      </c>
      <c r="X502">
        <v>53.84615384615384</v>
      </c>
      <c r="Y502">
        <v>23.07692307692308</v>
      </c>
      <c r="Z502">
        <v>6.4613432204935597</v>
      </c>
      <c r="AA502">
        <v>1.7678255288890121</v>
      </c>
      <c r="AB502">
        <v>2.4613461463335486</v>
      </c>
      <c r="AC502">
        <v>39.307562720207031</v>
      </c>
      <c r="AD502">
        <v>77.419548469505614</v>
      </c>
      <c r="AE502">
        <v>34.28534299395244</v>
      </c>
      <c r="AF502">
        <v>0.72447614801604987</v>
      </c>
      <c r="AG502">
        <v>0.62524896114333395</v>
      </c>
      <c r="AH502">
        <v>23.07692307692308</v>
      </c>
    </row>
    <row r="503" spans="1:34">
      <c r="A503">
        <v>9</v>
      </c>
      <c r="B503">
        <v>117</v>
      </c>
      <c r="C503">
        <v>2020</v>
      </c>
      <c r="D503">
        <v>99</v>
      </c>
      <c r="E503">
        <v>99</v>
      </c>
      <c r="F503">
        <v>99</v>
      </c>
      <c r="G503">
        <v>99</v>
      </c>
      <c r="H503">
        <v>1</v>
      </c>
      <c r="I503">
        <v>99</v>
      </c>
      <c r="J503">
        <v>171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34">
      <c r="A504">
        <v>9</v>
      </c>
      <c r="B504">
        <v>118</v>
      </c>
      <c r="C504">
        <v>2020</v>
      </c>
      <c r="D504">
        <v>99</v>
      </c>
      <c r="E504">
        <v>99</v>
      </c>
      <c r="F504">
        <v>99</v>
      </c>
      <c r="G504">
        <v>99</v>
      </c>
      <c r="H504">
        <v>2</v>
      </c>
      <c r="I504">
        <v>99</v>
      </c>
      <c r="J504">
        <v>175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24</v>
      </c>
      <c r="R504">
        <v>604</v>
      </c>
      <c r="S504">
        <v>5.0115894039735114</v>
      </c>
      <c r="T504">
        <v>5.581125827814569</v>
      </c>
      <c r="U504">
        <v>22.336754966887405</v>
      </c>
      <c r="V504">
        <v>3.9735099337748343</v>
      </c>
      <c r="W504">
        <v>3.9735099337748343</v>
      </c>
      <c r="X504">
        <v>89.072847682119203</v>
      </c>
      <c r="Y504">
        <v>39.900662251655625</v>
      </c>
      <c r="Z504">
        <v>5.7565171876762644</v>
      </c>
      <c r="AA504">
        <v>1.4275661651616065</v>
      </c>
      <c r="AB504">
        <v>2.27170357729783</v>
      </c>
      <c r="AC504">
        <v>46.525965912225317</v>
      </c>
      <c r="AD504">
        <v>44.768857361279672</v>
      </c>
      <c r="AE504">
        <v>63.04610189847191</v>
      </c>
      <c r="AF504">
        <v>6.732055283102989</v>
      </c>
      <c r="AG504">
        <v>6.9893809216746803</v>
      </c>
      <c r="AH504">
        <v>0</v>
      </c>
    </row>
    <row r="505" spans="1:34">
      <c r="A505">
        <v>9</v>
      </c>
      <c r="B505">
        <v>119</v>
      </c>
      <c r="C505">
        <v>2020</v>
      </c>
      <c r="D505">
        <v>99</v>
      </c>
      <c r="E505">
        <v>99</v>
      </c>
      <c r="F505">
        <v>99</v>
      </c>
      <c r="G505">
        <v>99</v>
      </c>
      <c r="H505">
        <v>2</v>
      </c>
      <c r="I505">
        <v>99</v>
      </c>
      <c r="J505">
        <v>177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18</v>
      </c>
      <c r="R505">
        <v>184</v>
      </c>
      <c r="S505">
        <v>5.5923913043478253</v>
      </c>
      <c r="T505">
        <v>5.5217391304347823</v>
      </c>
      <c r="U505">
        <v>18.569565217391311</v>
      </c>
      <c r="V505">
        <v>1.6304347826086956</v>
      </c>
      <c r="W505">
        <v>2.1739130434782608</v>
      </c>
      <c r="X505">
        <v>67.391304347826093</v>
      </c>
      <c r="Y505">
        <v>17.391304347826086</v>
      </c>
      <c r="Z505">
        <v>5.5120764478992497</v>
      </c>
      <c r="AA505">
        <v>1.344128430688547</v>
      </c>
      <c r="AB505">
        <v>2.0080179545661725</v>
      </c>
      <c r="AC505">
        <v>44.556739141879881</v>
      </c>
      <c r="AD505">
        <v>57.327675016920466</v>
      </c>
      <c r="AE505">
        <v>53.185379719119808</v>
      </c>
      <c r="AF505">
        <v>2.0508247882300497</v>
      </c>
      <c r="AG505">
        <v>1.7701140528913284</v>
      </c>
      <c r="AH505">
        <v>0</v>
      </c>
    </row>
    <row r="506" spans="1:34">
      <c r="A506">
        <v>9</v>
      </c>
      <c r="B506">
        <v>120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2</v>
      </c>
      <c r="I506">
        <v>99</v>
      </c>
      <c r="J506">
        <v>178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10</v>
      </c>
      <c r="R506">
        <v>104</v>
      </c>
      <c r="S506">
        <v>5.6538461538461524</v>
      </c>
      <c r="T506">
        <v>6.6730769230769242</v>
      </c>
      <c r="U506">
        <v>22.329807692307696</v>
      </c>
      <c r="V506">
        <v>3.8461538461538449</v>
      </c>
      <c r="W506">
        <v>7.6923076923076898</v>
      </c>
      <c r="X506">
        <v>85.576923076923109</v>
      </c>
      <c r="Y506">
        <v>47.115384615384606</v>
      </c>
      <c r="Z506">
        <v>5.637901952371668</v>
      </c>
      <c r="AA506">
        <v>1.4261920167491655</v>
      </c>
      <c r="AB506">
        <v>2.0307364507843886</v>
      </c>
      <c r="AC506">
        <v>63.854351860300078</v>
      </c>
      <c r="AD506">
        <v>52.499410744730625</v>
      </c>
      <c r="AE506">
        <v>59.836203649219819</v>
      </c>
      <c r="AF506">
        <v>1.1591618368256797</v>
      </c>
      <c r="AG506">
        <v>1.2030952543401812</v>
      </c>
      <c r="AH506">
        <v>0.96153846153846112</v>
      </c>
    </row>
    <row r="507" spans="1:34">
      <c r="A507">
        <v>9</v>
      </c>
      <c r="B507">
        <v>121</v>
      </c>
      <c r="C507">
        <v>2020</v>
      </c>
      <c r="D507">
        <v>99</v>
      </c>
      <c r="E507">
        <v>99</v>
      </c>
      <c r="F507">
        <v>99</v>
      </c>
      <c r="G507">
        <v>99</v>
      </c>
      <c r="H507">
        <v>2</v>
      </c>
      <c r="I507">
        <v>99</v>
      </c>
      <c r="J507">
        <v>181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15</v>
      </c>
      <c r="R507">
        <v>275</v>
      </c>
      <c r="S507">
        <v>5.2254545454545456</v>
      </c>
      <c r="T507">
        <v>4.9454545454545444</v>
      </c>
      <c r="U507">
        <v>20.064</v>
      </c>
      <c r="V507">
        <v>4</v>
      </c>
      <c r="W507">
        <v>0.7272727272727274</v>
      </c>
      <c r="X507">
        <v>71.272727272727266</v>
      </c>
      <c r="Y507">
        <v>26.909090909090914</v>
      </c>
      <c r="Z507">
        <v>5.8980100187959987</v>
      </c>
      <c r="AA507">
        <v>1.5863300335070909</v>
      </c>
      <c r="AB507">
        <v>2.1927001355172848</v>
      </c>
      <c r="AC507">
        <v>65.478553767876363</v>
      </c>
      <c r="AD507">
        <v>65.974666432145213</v>
      </c>
      <c r="AE507">
        <v>64.333795861739603</v>
      </c>
      <c r="AF507">
        <v>3.0650913954525194</v>
      </c>
      <c r="AG507">
        <v>2.8584585864648768</v>
      </c>
      <c r="AH507">
        <v>0</v>
      </c>
    </row>
    <row r="508" spans="1:34">
      <c r="A508">
        <v>9</v>
      </c>
      <c r="B508">
        <v>122</v>
      </c>
      <c r="C508">
        <v>2020</v>
      </c>
      <c r="D508">
        <v>99</v>
      </c>
      <c r="E508">
        <v>99</v>
      </c>
      <c r="F508">
        <v>99</v>
      </c>
      <c r="G508">
        <v>99</v>
      </c>
      <c r="H508">
        <v>2</v>
      </c>
      <c r="I508">
        <v>99</v>
      </c>
      <c r="J508">
        <v>262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34">
      <c r="A509">
        <v>9</v>
      </c>
      <c r="B509">
        <v>123</v>
      </c>
      <c r="C509">
        <v>2020</v>
      </c>
      <c r="D509">
        <v>99</v>
      </c>
      <c r="E509">
        <v>99</v>
      </c>
      <c r="F509">
        <v>99</v>
      </c>
      <c r="G509">
        <v>99</v>
      </c>
      <c r="H509">
        <v>2</v>
      </c>
      <c r="I509">
        <v>99</v>
      </c>
      <c r="J509">
        <v>267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4">
      <c r="A510">
        <v>9</v>
      </c>
      <c r="B510">
        <v>124</v>
      </c>
      <c r="C510">
        <v>2020</v>
      </c>
      <c r="D510">
        <v>99</v>
      </c>
      <c r="E510">
        <v>99</v>
      </c>
      <c r="F510">
        <v>99</v>
      </c>
      <c r="G510">
        <v>99</v>
      </c>
      <c r="H510">
        <v>1</v>
      </c>
      <c r="I510">
        <v>99</v>
      </c>
      <c r="J510">
        <v>309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46</v>
      </c>
      <c r="R510">
        <v>338</v>
      </c>
      <c r="S510">
        <v>6.1863905325443795</v>
      </c>
      <c r="T510">
        <v>6.5532544378698239</v>
      </c>
      <c r="U510">
        <v>20.490118343195256</v>
      </c>
      <c r="V510">
        <v>1.7751479289940828</v>
      </c>
      <c r="W510">
        <v>11.242603550295859</v>
      </c>
      <c r="X510">
        <v>75.739644970414204</v>
      </c>
      <c r="Y510">
        <v>32.248520710059175</v>
      </c>
      <c r="Z510">
        <v>6.3798529492954774</v>
      </c>
      <c r="AA510">
        <v>1.7719522517256423</v>
      </c>
      <c r="AB510">
        <v>2.3781185816766621</v>
      </c>
      <c r="AC510">
        <v>37.70674590174179</v>
      </c>
      <c r="AD510">
        <v>57.96704087291991</v>
      </c>
      <c r="AE510">
        <v>42.838160544264127</v>
      </c>
      <c r="AF510">
        <v>3.7672759696834599</v>
      </c>
      <c r="AG510">
        <v>3.5879208884182137</v>
      </c>
      <c r="AH510">
        <v>1.1834319526627219</v>
      </c>
    </row>
    <row r="511" spans="1:34">
      <c r="A511">
        <v>9</v>
      </c>
      <c r="B511">
        <v>125</v>
      </c>
      <c r="C511">
        <v>2020</v>
      </c>
      <c r="D511">
        <v>99</v>
      </c>
      <c r="E511">
        <v>99</v>
      </c>
      <c r="F511">
        <v>99</v>
      </c>
      <c r="G511">
        <v>99</v>
      </c>
      <c r="H511">
        <v>2</v>
      </c>
      <c r="I511">
        <v>99</v>
      </c>
      <c r="J511">
        <v>470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24</v>
      </c>
      <c r="R511">
        <v>195</v>
      </c>
      <c r="S511">
        <v>5.461538461538459</v>
      </c>
      <c r="T511">
        <v>5.2307692307692317</v>
      </c>
      <c r="U511">
        <v>19.971794871794877</v>
      </c>
      <c r="V511">
        <v>6.6666666666666687</v>
      </c>
      <c r="W511">
        <v>1.0256410256410255</v>
      </c>
      <c r="X511">
        <v>74.358974358974365</v>
      </c>
      <c r="Y511">
        <v>31.794871794871799</v>
      </c>
      <c r="Z511">
        <v>6.7299083210103694</v>
      </c>
      <c r="AA511">
        <v>2.1441172213237589</v>
      </c>
      <c r="AB511">
        <v>2.1032519200165374</v>
      </c>
      <c r="AC511">
        <v>56.601105688151158</v>
      </c>
      <c r="AD511">
        <v>54.031885782674557</v>
      </c>
      <c r="AE511">
        <v>66.891865434844945</v>
      </c>
      <c r="AF511">
        <v>2.1734284440481497</v>
      </c>
      <c r="AG511">
        <v>2.0175922439081222</v>
      </c>
      <c r="AH511">
        <v>0</v>
      </c>
    </row>
    <row r="512" spans="1:34">
      <c r="A512">
        <v>9</v>
      </c>
      <c r="B512">
        <v>126</v>
      </c>
      <c r="C512">
        <v>2020</v>
      </c>
      <c r="D512">
        <v>99</v>
      </c>
      <c r="E512">
        <v>99</v>
      </c>
      <c r="F512">
        <v>99</v>
      </c>
      <c r="G512">
        <v>99</v>
      </c>
      <c r="H512">
        <v>2</v>
      </c>
      <c r="I512">
        <v>99</v>
      </c>
      <c r="J512">
        <v>629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8</v>
      </c>
      <c r="R512">
        <v>219</v>
      </c>
      <c r="S512">
        <v>6.1826484018264818</v>
      </c>
      <c r="T512">
        <v>5.876712328767125</v>
      </c>
      <c r="U512">
        <v>24.013242009132409</v>
      </c>
      <c r="V512">
        <v>11.415525114155251</v>
      </c>
      <c r="W512">
        <v>5.0228310502283113</v>
      </c>
      <c r="X512">
        <v>94.063926940639277</v>
      </c>
      <c r="Y512">
        <v>52.968036529680361</v>
      </c>
      <c r="Z512">
        <v>5.667342800721018</v>
      </c>
      <c r="AA512">
        <v>1.4815363861860875</v>
      </c>
      <c r="AB512">
        <v>2.2141834543009438</v>
      </c>
      <c r="AC512">
        <v>62.778253930526915</v>
      </c>
      <c r="AD512">
        <v>65.210082557926896</v>
      </c>
      <c r="AE512">
        <v>60.680370048643582</v>
      </c>
      <c r="AF512">
        <v>2.4409273294694604</v>
      </c>
      <c r="AG512">
        <v>2.724435961352786</v>
      </c>
      <c r="AH512">
        <v>0</v>
      </c>
    </row>
    <row r="513" spans="1:34">
      <c r="A513">
        <v>9</v>
      </c>
      <c r="B513">
        <v>127</v>
      </c>
      <c r="C513">
        <v>2020</v>
      </c>
      <c r="D513">
        <v>99</v>
      </c>
      <c r="E513">
        <v>99</v>
      </c>
      <c r="F513">
        <v>99</v>
      </c>
      <c r="G513">
        <v>99</v>
      </c>
      <c r="H513">
        <v>1</v>
      </c>
      <c r="I513">
        <v>99</v>
      </c>
      <c r="J513">
        <v>643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20</v>
      </c>
      <c r="R513">
        <v>421</v>
      </c>
      <c r="S513">
        <v>5.2541567695962001</v>
      </c>
      <c r="T513">
        <v>4.9928741092636573</v>
      </c>
      <c r="U513">
        <v>21.055225653206648</v>
      </c>
      <c r="V513">
        <v>3.8004750593824226</v>
      </c>
      <c r="W513">
        <v>1.66270783847981</v>
      </c>
      <c r="X513">
        <v>86.460807600950147</v>
      </c>
      <c r="Y513">
        <v>29.691211401425175</v>
      </c>
      <c r="Z513">
        <v>5.3897369489623079</v>
      </c>
      <c r="AA513">
        <v>1.6410740542196138</v>
      </c>
      <c r="AB513">
        <v>2.1238262776850938</v>
      </c>
      <c r="AC513">
        <v>47.658725000341299</v>
      </c>
      <c r="AD513">
        <v>44.700923410475717</v>
      </c>
      <c r="AE513">
        <v>55.662987147966881</v>
      </c>
      <c r="AF513">
        <v>4.6923762817654948</v>
      </c>
      <c r="AG513">
        <v>4.5922305939305632</v>
      </c>
      <c r="AH513">
        <v>0</v>
      </c>
    </row>
    <row r="514" spans="1:34">
      <c r="A514">
        <v>9</v>
      </c>
      <c r="B514">
        <v>128</v>
      </c>
      <c r="C514">
        <v>2020</v>
      </c>
      <c r="D514">
        <v>99</v>
      </c>
      <c r="E514">
        <v>99</v>
      </c>
      <c r="F514">
        <v>99</v>
      </c>
      <c r="G514">
        <v>99</v>
      </c>
      <c r="H514">
        <v>2</v>
      </c>
      <c r="I514">
        <v>99</v>
      </c>
      <c r="J514">
        <v>704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4</v>
      </c>
      <c r="R514">
        <v>23</v>
      </c>
      <c r="S514">
        <v>5.5217391304347823</v>
      </c>
      <c r="T514">
        <v>5.2608695652173916</v>
      </c>
      <c r="U514">
        <v>20.034782608695654</v>
      </c>
      <c r="V514">
        <v>0</v>
      </c>
      <c r="W514">
        <v>0</v>
      </c>
      <c r="X514">
        <v>73.913043478260875</v>
      </c>
      <c r="Y514">
        <v>21.739130434782609</v>
      </c>
      <c r="Z514">
        <v>6.6728267066580376</v>
      </c>
      <c r="AA514">
        <v>1.4406992631113824</v>
      </c>
      <c r="AB514">
        <v>1.7499662432607044</v>
      </c>
      <c r="AC514">
        <v>39.700636213083122</v>
      </c>
      <c r="AD514">
        <v>48.176776406119615</v>
      </c>
      <c r="AE514">
        <v>87.72576910271583</v>
      </c>
      <c r="AF514">
        <v>0.25635309852875621</v>
      </c>
      <c r="AG514">
        <v>0.23872294415017681</v>
      </c>
      <c r="AH514">
        <v>0</v>
      </c>
    </row>
    <row r="515" spans="1:34">
      <c r="A515">
        <v>9</v>
      </c>
      <c r="B515">
        <v>129</v>
      </c>
      <c r="C515">
        <v>2020</v>
      </c>
      <c r="D515">
        <v>99</v>
      </c>
      <c r="E515">
        <v>99</v>
      </c>
      <c r="F515">
        <v>99</v>
      </c>
      <c r="G515">
        <v>99</v>
      </c>
      <c r="H515">
        <v>1</v>
      </c>
      <c r="I515">
        <v>99</v>
      </c>
      <c r="J515">
        <v>802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34">
      <c r="A516">
        <v>9</v>
      </c>
      <c r="B516">
        <v>130</v>
      </c>
      <c r="C516">
        <v>2019</v>
      </c>
      <c r="D516">
        <v>99</v>
      </c>
      <c r="E516">
        <v>99</v>
      </c>
      <c r="F516">
        <v>99</v>
      </c>
      <c r="G516">
        <v>99</v>
      </c>
      <c r="H516">
        <v>1</v>
      </c>
      <c r="I516">
        <v>99</v>
      </c>
      <c r="J516">
        <v>103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21</v>
      </c>
      <c r="R516">
        <v>136</v>
      </c>
      <c r="S516">
        <v>5.8602941176470589</v>
      </c>
      <c r="T516">
        <v>4.3823529411764701</v>
      </c>
      <c r="U516">
        <v>21.416176470588237</v>
      </c>
      <c r="V516">
        <v>4.4117647058823524</v>
      </c>
      <c r="W516">
        <v>0.73529411764705888</v>
      </c>
      <c r="X516">
        <v>86.029411764705884</v>
      </c>
      <c r="Y516">
        <v>25</v>
      </c>
      <c r="Z516">
        <v>6.4757945298154302</v>
      </c>
      <c r="AA516">
        <v>2.0225667811182526</v>
      </c>
      <c r="AB516">
        <v>1.9631113642312037</v>
      </c>
      <c r="AC516">
        <v>51.833609810201558</v>
      </c>
      <c r="AD516">
        <v>22.670627407451342</v>
      </c>
      <c r="AE516">
        <v>49.494266842105439</v>
      </c>
      <c r="AF516">
        <v>1.5493278651173388</v>
      </c>
      <c r="AG516">
        <v>1.5438400538027675</v>
      </c>
      <c r="AH516">
        <v>0</v>
      </c>
    </row>
    <row r="517" spans="1:34">
      <c r="A517">
        <v>9</v>
      </c>
      <c r="B517">
        <v>131</v>
      </c>
      <c r="C517">
        <v>2019</v>
      </c>
      <c r="D517">
        <v>99</v>
      </c>
      <c r="E517">
        <v>99</v>
      </c>
      <c r="F517">
        <v>99</v>
      </c>
      <c r="G517">
        <v>99</v>
      </c>
      <c r="H517">
        <v>2</v>
      </c>
      <c r="I517">
        <v>99</v>
      </c>
      <c r="J517">
        <v>106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18</v>
      </c>
      <c r="R517">
        <v>346</v>
      </c>
      <c r="S517">
        <v>7.9913294797687859</v>
      </c>
      <c r="T517">
        <v>5.5289017341040445</v>
      </c>
      <c r="U517">
        <v>22.040751445086705</v>
      </c>
      <c r="V517">
        <v>6.3583815028901762</v>
      </c>
      <c r="W517">
        <v>1.7341040462427737</v>
      </c>
      <c r="X517">
        <v>91.040462427745638</v>
      </c>
      <c r="Y517">
        <v>35.260115606936409</v>
      </c>
      <c r="Z517">
        <v>5.5832158168295321</v>
      </c>
      <c r="AA517">
        <v>2.1936416184971095</v>
      </c>
      <c r="AB517">
        <v>1.9235466570345776</v>
      </c>
      <c r="AC517">
        <v>55.023805860029533</v>
      </c>
      <c r="AD517">
        <v>49.919153136757515</v>
      </c>
      <c r="AE517">
        <v>55.589199911893083</v>
      </c>
      <c r="AF517">
        <v>3.9416723627249945</v>
      </c>
      <c r="AG517">
        <v>4.0422573076650714</v>
      </c>
      <c r="AH517">
        <v>0</v>
      </c>
    </row>
    <row r="518" spans="1:34" s="432" customFormat="1">
      <c r="A518" s="432">
        <v>9</v>
      </c>
      <c r="B518" s="432">
        <v>132</v>
      </c>
      <c r="C518" s="432">
        <v>2019</v>
      </c>
      <c r="D518" s="432">
        <v>99</v>
      </c>
      <c r="E518" s="432">
        <v>99</v>
      </c>
      <c r="F518" s="432">
        <v>99</v>
      </c>
      <c r="G518" s="432">
        <v>99</v>
      </c>
      <c r="H518" s="432">
        <v>1</v>
      </c>
      <c r="I518" s="432">
        <v>99</v>
      </c>
      <c r="J518" s="432">
        <v>109</v>
      </c>
      <c r="K518" s="432">
        <v>99</v>
      </c>
      <c r="L518" s="432">
        <v>99</v>
      </c>
      <c r="M518" s="432">
        <v>99</v>
      </c>
      <c r="N518" s="432">
        <v>99</v>
      </c>
      <c r="O518" s="432">
        <v>99</v>
      </c>
      <c r="P518" s="432">
        <v>9999</v>
      </c>
    </row>
    <row r="519" spans="1:34" s="432" customFormat="1">
      <c r="A519" s="432">
        <v>9</v>
      </c>
      <c r="B519" s="432">
        <v>133</v>
      </c>
      <c r="C519" s="432">
        <v>2019</v>
      </c>
      <c r="D519" s="432">
        <v>99</v>
      </c>
      <c r="E519" s="432">
        <v>99</v>
      </c>
      <c r="F519" s="432">
        <v>99</v>
      </c>
      <c r="G519" s="432">
        <v>99</v>
      </c>
      <c r="H519" s="432">
        <v>1</v>
      </c>
      <c r="I519" s="432">
        <v>99</v>
      </c>
      <c r="J519" s="432">
        <v>110</v>
      </c>
      <c r="K519" s="432">
        <v>99</v>
      </c>
      <c r="L519" s="432">
        <v>99</v>
      </c>
      <c r="M519" s="432">
        <v>99</v>
      </c>
      <c r="N519" s="432">
        <v>99</v>
      </c>
      <c r="O519" s="432">
        <v>99</v>
      </c>
      <c r="P519" s="432">
        <v>9999</v>
      </c>
      <c r="Q519" s="432">
        <v>78</v>
      </c>
      <c r="R519" s="432">
        <v>1014</v>
      </c>
      <c r="S519" s="432">
        <v>4.0374753451676515</v>
      </c>
      <c r="T519" s="432">
        <v>6.1005917159763312</v>
      </c>
      <c r="U519" s="432">
        <v>21.89289940828402</v>
      </c>
      <c r="V519" s="432">
        <v>0.29585798816568054</v>
      </c>
      <c r="W519" s="432">
        <v>7.2978303747534516</v>
      </c>
      <c r="X519" s="432">
        <v>88.461538461538439</v>
      </c>
      <c r="Y519" s="432">
        <v>31.854043392504927</v>
      </c>
      <c r="Z519" s="432">
        <v>6.1440907351916891</v>
      </c>
      <c r="AA519" s="432">
        <v>1.7138995344779275</v>
      </c>
      <c r="AB519" s="432">
        <v>2.4702848706535643</v>
      </c>
      <c r="AC519" s="432">
        <v>55.806265564201311</v>
      </c>
      <c r="AD519" s="432">
        <v>54.62603598458881</v>
      </c>
      <c r="AE519" s="432">
        <v>66.599468831542737</v>
      </c>
      <c r="AF519" s="432">
        <v>11.551606288448395</v>
      </c>
      <c r="AG519" s="432">
        <v>11.766917149759372</v>
      </c>
      <c r="AH519" s="432">
        <v>0.69033530571992086</v>
      </c>
    </row>
    <row r="520" spans="1:34" s="432" customFormat="1">
      <c r="A520" s="432">
        <v>9</v>
      </c>
      <c r="B520" s="432">
        <v>134</v>
      </c>
      <c r="C520" s="432">
        <v>2019</v>
      </c>
      <c r="D520" s="432">
        <v>99</v>
      </c>
      <c r="E520" s="432">
        <v>99</v>
      </c>
      <c r="F520" s="432">
        <v>99</v>
      </c>
      <c r="G520" s="432">
        <v>99</v>
      </c>
      <c r="H520" s="432">
        <v>1</v>
      </c>
      <c r="I520" s="432">
        <v>99</v>
      </c>
      <c r="J520" s="432">
        <v>111</v>
      </c>
      <c r="K520" s="432">
        <v>99</v>
      </c>
      <c r="L520" s="432">
        <v>99</v>
      </c>
      <c r="M520" s="432">
        <v>99</v>
      </c>
      <c r="N520" s="432">
        <v>99</v>
      </c>
      <c r="O520" s="432">
        <v>99</v>
      </c>
      <c r="P520" s="432">
        <v>9999</v>
      </c>
      <c r="Q520" s="432">
        <v>18</v>
      </c>
      <c r="R520" s="432">
        <v>142</v>
      </c>
      <c r="S520" s="432">
        <v>4.725352112676056</v>
      </c>
      <c r="T520" s="432">
        <v>4.6619718309859159</v>
      </c>
      <c r="U520" s="432">
        <v>20.781690140845065</v>
      </c>
      <c r="V520" s="432">
        <v>3.52112676056338</v>
      </c>
      <c r="W520" s="432">
        <v>0.7042253521126759</v>
      </c>
      <c r="X520" s="432">
        <v>81.690140845070417</v>
      </c>
      <c r="Y520" s="432">
        <v>29.577464788732403</v>
      </c>
      <c r="Z520" s="432">
        <v>5.9960388299665279</v>
      </c>
      <c r="AA520" s="432">
        <v>1.6321780410564315</v>
      </c>
      <c r="AB520" s="432">
        <v>2.0790278197424019</v>
      </c>
      <c r="AC520" s="432">
        <v>39.525570899616177</v>
      </c>
      <c r="AD520" s="432">
        <v>67.672955276262599</v>
      </c>
      <c r="AE520" s="432">
        <v>44.581253156653055</v>
      </c>
      <c r="AF520" s="432">
        <v>1.6176805650489863</v>
      </c>
      <c r="AG520" s="432">
        <v>1.5641941903357712</v>
      </c>
      <c r="AH520" s="432">
        <v>0</v>
      </c>
    </row>
    <row r="521" spans="1:34" s="432" customFormat="1">
      <c r="A521" s="432">
        <v>9</v>
      </c>
      <c r="B521" s="432">
        <v>135</v>
      </c>
      <c r="C521" s="432">
        <v>2019</v>
      </c>
      <c r="D521" s="432">
        <v>99</v>
      </c>
      <c r="E521" s="432">
        <v>99</v>
      </c>
      <c r="F521" s="432">
        <v>99</v>
      </c>
      <c r="G521" s="432">
        <v>99</v>
      </c>
      <c r="H521" s="432">
        <v>1</v>
      </c>
      <c r="I521" s="432">
        <v>99</v>
      </c>
      <c r="J521" s="432">
        <v>113</v>
      </c>
      <c r="K521" s="432">
        <v>99</v>
      </c>
      <c r="L521" s="432">
        <v>99</v>
      </c>
      <c r="M521" s="432">
        <v>99</v>
      </c>
      <c r="N521" s="432">
        <v>99</v>
      </c>
      <c r="O521" s="432">
        <v>99</v>
      </c>
      <c r="P521" s="432">
        <v>9999</v>
      </c>
    </row>
    <row r="522" spans="1:34" s="432" customFormat="1">
      <c r="A522" s="432">
        <v>9</v>
      </c>
      <c r="B522" s="432">
        <v>136</v>
      </c>
      <c r="C522" s="432">
        <v>2019</v>
      </c>
      <c r="D522" s="432">
        <v>99</v>
      </c>
      <c r="E522" s="432">
        <v>99</v>
      </c>
      <c r="F522" s="432">
        <v>99</v>
      </c>
      <c r="G522" s="432">
        <v>99</v>
      </c>
      <c r="H522" s="432">
        <v>1</v>
      </c>
      <c r="I522" s="432">
        <v>99</v>
      </c>
      <c r="J522" s="432">
        <v>116</v>
      </c>
      <c r="K522" s="432">
        <v>99</v>
      </c>
      <c r="L522" s="432">
        <v>99</v>
      </c>
      <c r="M522" s="432">
        <v>99</v>
      </c>
      <c r="N522" s="432">
        <v>99</v>
      </c>
      <c r="O522" s="432">
        <v>99</v>
      </c>
      <c r="P522" s="432">
        <v>9999</v>
      </c>
      <c r="Q522" s="432">
        <v>29</v>
      </c>
      <c r="R522" s="432">
        <v>427</v>
      </c>
      <c r="S522" s="432">
        <v>4.8032786885245891</v>
      </c>
      <c r="T522" s="432">
        <v>5.0843091334894606</v>
      </c>
      <c r="U522" s="432">
        <v>22.488875878220156</v>
      </c>
      <c r="V522" s="432">
        <v>4.4496487119437935</v>
      </c>
      <c r="W522" s="432">
        <v>1.405152224824356</v>
      </c>
      <c r="X522" s="432">
        <v>88.524590163934377</v>
      </c>
      <c r="Y522" s="432">
        <v>38.407494145199053</v>
      </c>
      <c r="Z522" s="432">
        <v>6.1188515974961177</v>
      </c>
      <c r="AA522" s="432">
        <v>1.3971159737518457</v>
      </c>
      <c r="AB522" s="432">
        <v>2.1121732989865452</v>
      </c>
      <c r="AC522" s="432">
        <v>54.082071856763399</v>
      </c>
      <c r="AD522" s="432">
        <v>56.035800202646719</v>
      </c>
      <c r="AE522" s="432">
        <v>63.41638017638968</v>
      </c>
      <c r="AF522" s="432">
        <v>4.8644338118022308</v>
      </c>
      <c r="AG522" s="432">
        <v>5.089991786257821</v>
      </c>
      <c r="AH522" s="432">
        <v>0</v>
      </c>
    </row>
    <row r="523" spans="1:34" s="432" customFormat="1">
      <c r="A523" s="432">
        <v>9</v>
      </c>
      <c r="B523" s="432">
        <v>137</v>
      </c>
      <c r="C523" s="432">
        <v>2019</v>
      </c>
      <c r="D523" s="432">
        <v>99</v>
      </c>
      <c r="E523" s="432">
        <v>99</v>
      </c>
      <c r="F523" s="432">
        <v>99</v>
      </c>
      <c r="G523" s="432">
        <v>99</v>
      </c>
      <c r="H523" s="432">
        <v>2</v>
      </c>
      <c r="I523" s="432">
        <v>99</v>
      </c>
      <c r="J523" s="432">
        <v>117</v>
      </c>
      <c r="K523" s="432">
        <v>99</v>
      </c>
      <c r="L523" s="432">
        <v>99</v>
      </c>
      <c r="M523" s="432">
        <v>99</v>
      </c>
      <c r="N523" s="432">
        <v>99</v>
      </c>
      <c r="O523" s="432">
        <v>99</v>
      </c>
      <c r="P523" s="432">
        <v>9999</v>
      </c>
      <c r="Q523" s="432">
        <v>15</v>
      </c>
      <c r="R523" s="432">
        <v>159</v>
      </c>
      <c r="S523" s="432">
        <v>4.0943396226415096</v>
      </c>
      <c r="T523" s="432">
        <v>4.4905660377358485</v>
      </c>
      <c r="U523" s="432">
        <v>17.161006289308176</v>
      </c>
      <c r="V523" s="432">
        <v>0</v>
      </c>
      <c r="W523" s="432">
        <v>0</v>
      </c>
      <c r="X523" s="432">
        <v>53.459119496855322</v>
      </c>
      <c r="Y523" s="432">
        <v>18.23899371069183</v>
      </c>
      <c r="Z523" s="432">
        <v>6.2359670077681448</v>
      </c>
      <c r="AA523" s="432">
        <v>1.272804326363608</v>
      </c>
      <c r="AB523" s="432">
        <v>1.7478393653013062</v>
      </c>
      <c r="AC523" s="432">
        <v>42.177571934536871</v>
      </c>
      <c r="AD523" s="432">
        <v>53.873811515239261</v>
      </c>
      <c r="AE523" s="432">
        <v>72.837587244614753</v>
      </c>
      <c r="AF523" s="432">
        <v>1.8113465481886537</v>
      </c>
      <c r="AG523" s="432">
        <v>1.4463098162487911</v>
      </c>
      <c r="AH523" s="432">
        <v>0</v>
      </c>
    </row>
    <row r="524" spans="1:34" s="432" customFormat="1">
      <c r="A524" s="432">
        <v>9</v>
      </c>
      <c r="B524" s="432">
        <v>138</v>
      </c>
      <c r="C524" s="432">
        <v>2019</v>
      </c>
      <c r="D524" s="432">
        <v>99</v>
      </c>
      <c r="E524" s="432">
        <v>99</v>
      </c>
      <c r="F524" s="432">
        <v>99</v>
      </c>
      <c r="G524" s="432">
        <v>99</v>
      </c>
      <c r="H524" s="432">
        <v>1</v>
      </c>
      <c r="I524" s="432">
        <v>99</v>
      </c>
      <c r="J524" s="432">
        <v>134</v>
      </c>
      <c r="K524" s="432">
        <v>99</v>
      </c>
      <c r="L524" s="432">
        <v>99</v>
      </c>
      <c r="M524" s="432">
        <v>99</v>
      </c>
      <c r="N524" s="432">
        <v>99</v>
      </c>
      <c r="O524" s="432">
        <v>99</v>
      </c>
      <c r="P524" s="432">
        <v>9999</v>
      </c>
      <c r="Q524" s="432">
        <v>102</v>
      </c>
      <c r="R524" s="432">
        <v>1759</v>
      </c>
      <c r="S524" s="432">
        <v>4.472996020466173</v>
      </c>
      <c r="T524" s="432">
        <v>4.9710062535531563</v>
      </c>
      <c r="U524" s="432">
        <v>21.024047754405888</v>
      </c>
      <c r="V524" s="432">
        <v>3.8658328595793057</v>
      </c>
      <c r="W524" s="432">
        <v>1.2507106310403642</v>
      </c>
      <c r="X524" s="432">
        <v>84.877771461057421</v>
      </c>
      <c r="Y524" s="432">
        <v>29.334849346219443</v>
      </c>
      <c r="Z524" s="432">
        <v>5.5210256429471212</v>
      </c>
      <c r="AA524" s="432">
        <v>1.54457500460133</v>
      </c>
      <c r="AB524" s="432">
        <v>2.0593139431351122</v>
      </c>
      <c r="AC524" s="432">
        <v>55.358855128514179</v>
      </c>
      <c r="AD524" s="432">
        <v>55.636428943028712</v>
      </c>
      <c r="AE524" s="432">
        <v>60.538762612496015</v>
      </c>
      <c r="AF524" s="432">
        <v>20.038733196627927</v>
      </c>
      <c r="AG524" s="432">
        <v>19.602146598124087</v>
      </c>
      <c r="AH524" s="432">
        <v>0.22740193291642977</v>
      </c>
    </row>
    <row r="525" spans="1:34" s="432" customFormat="1">
      <c r="A525" s="432">
        <v>9</v>
      </c>
      <c r="B525" s="432">
        <v>139</v>
      </c>
      <c r="C525" s="432">
        <v>2019</v>
      </c>
      <c r="D525" s="432">
        <v>99</v>
      </c>
      <c r="E525" s="432">
        <v>99</v>
      </c>
      <c r="F525" s="432">
        <v>99</v>
      </c>
      <c r="G525" s="432">
        <v>99</v>
      </c>
      <c r="H525" s="432">
        <v>2</v>
      </c>
      <c r="I525" s="432">
        <v>99</v>
      </c>
      <c r="J525" s="432">
        <v>141</v>
      </c>
      <c r="K525" s="432">
        <v>99</v>
      </c>
      <c r="L525" s="432">
        <v>99</v>
      </c>
      <c r="M525" s="432">
        <v>99</v>
      </c>
      <c r="N525" s="432">
        <v>99</v>
      </c>
      <c r="O525" s="432">
        <v>99</v>
      </c>
      <c r="P525" s="432">
        <v>9999</v>
      </c>
      <c r="Q525" s="432">
        <v>60</v>
      </c>
      <c r="R525" s="432">
        <v>701</v>
      </c>
      <c r="S525" s="432">
        <v>5.3766048502139805</v>
      </c>
      <c r="T525" s="432">
        <v>6.1255349500713283</v>
      </c>
      <c r="U525" s="432">
        <v>21.308987161198296</v>
      </c>
      <c r="V525" s="432">
        <v>1.9971469329529237</v>
      </c>
      <c r="W525" s="432">
        <v>4.4222539229671876</v>
      </c>
      <c r="X525" s="432">
        <v>83.024251069900146</v>
      </c>
      <c r="Y525" s="432">
        <v>31.954350927246775</v>
      </c>
      <c r="Z525" s="432">
        <v>6.1441845184215476</v>
      </c>
      <c r="AA525" s="432">
        <v>1.5712177235728635</v>
      </c>
      <c r="AB525" s="432">
        <v>2.1980905098043726</v>
      </c>
      <c r="AC525" s="432">
        <v>53.545736515092706</v>
      </c>
      <c r="AD525" s="432">
        <v>51.566867262049847</v>
      </c>
      <c r="AE525" s="432">
        <v>55.507756226453687</v>
      </c>
      <c r="AF525" s="432">
        <v>7.9858737753474589</v>
      </c>
      <c r="AG525" s="432">
        <v>7.9177591113384</v>
      </c>
      <c r="AH525" s="432">
        <v>0.85592011412268187</v>
      </c>
    </row>
    <row r="526" spans="1:34" s="432" customFormat="1">
      <c r="A526" s="432">
        <v>9</v>
      </c>
      <c r="B526" s="432">
        <v>140</v>
      </c>
      <c r="C526" s="432">
        <v>2019</v>
      </c>
      <c r="D526" s="432">
        <v>99</v>
      </c>
      <c r="E526" s="432">
        <v>99</v>
      </c>
      <c r="F526" s="432">
        <v>99</v>
      </c>
      <c r="G526" s="432">
        <v>99</v>
      </c>
      <c r="H526" s="432">
        <v>2</v>
      </c>
      <c r="I526" s="432">
        <v>99</v>
      </c>
      <c r="J526" s="432">
        <v>143</v>
      </c>
      <c r="K526" s="432">
        <v>99</v>
      </c>
      <c r="L526" s="432">
        <v>99</v>
      </c>
      <c r="M526" s="432">
        <v>99</v>
      </c>
      <c r="N526" s="432">
        <v>99</v>
      </c>
      <c r="O526" s="432">
        <v>99</v>
      </c>
      <c r="P526" s="432">
        <v>9999</v>
      </c>
      <c r="Q526" s="432">
        <v>15</v>
      </c>
      <c r="R526" s="432">
        <v>156</v>
      </c>
      <c r="S526" s="432">
        <v>4.8846153846153859</v>
      </c>
      <c r="T526" s="432">
        <v>5.3269230769230758</v>
      </c>
      <c r="U526" s="432">
        <v>21.664102564102564</v>
      </c>
      <c r="V526" s="432">
        <v>6.4102564102564097</v>
      </c>
      <c r="W526" s="432">
        <v>0</v>
      </c>
      <c r="X526" s="432">
        <v>86.53846153846159</v>
      </c>
      <c r="Y526" s="432">
        <v>30.128205128205128</v>
      </c>
      <c r="Z526" s="432">
        <v>6.1579420130133009</v>
      </c>
      <c r="AA526" s="432">
        <v>1.702040775301505</v>
      </c>
      <c r="AB526" s="432">
        <v>1.5777436889206684</v>
      </c>
      <c r="AC526" s="432">
        <v>54.350365797100302</v>
      </c>
      <c r="AD526" s="432">
        <v>43.112473060614256</v>
      </c>
      <c r="AE526" s="432">
        <v>48.669114665950687</v>
      </c>
      <c r="AF526" s="432">
        <v>1.7771701982228298</v>
      </c>
      <c r="AG526" s="432">
        <v>1.7913760371598688</v>
      </c>
      <c r="AH526" s="432">
        <v>0</v>
      </c>
    </row>
    <row r="527" spans="1:34" s="432" customFormat="1">
      <c r="A527" s="432">
        <v>9</v>
      </c>
      <c r="B527" s="432">
        <v>141</v>
      </c>
      <c r="C527" s="432">
        <v>2019</v>
      </c>
      <c r="D527" s="432">
        <v>99</v>
      </c>
      <c r="E527" s="432">
        <v>99</v>
      </c>
      <c r="F527" s="432">
        <v>99</v>
      </c>
      <c r="G527" s="432">
        <v>99</v>
      </c>
      <c r="H527" s="432">
        <v>2</v>
      </c>
      <c r="I527" s="432">
        <v>99</v>
      </c>
      <c r="J527" s="432">
        <v>147</v>
      </c>
      <c r="K527" s="432">
        <v>99</v>
      </c>
      <c r="L527" s="432">
        <v>99</v>
      </c>
      <c r="M527" s="432">
        <v>99</v>
      </c>
      <c r="N527" s="432">
        <v>99</v>
      </c>
      <c r="O527" s="432">
        <v>99</v>
      </c>
      <c r="P527" s="432">
        <v>9999</v>
      </c>
      <c r="Q527" s="432">
        <v>6</v>
      </c>
      <c r="R527" s="432">
        <v>19</v>
      </c>
      <c r="S527" s="432">
        <v>4.7894736842105283</v>
      </c>
      <c r="T527" s="432">
        <v>5.4736842105263159</v>
      </c>
      <c r="U527" s="432">
        <v>16.405263157894748</v>
      </c>
      <c r="V527" s="432">
        <v>0</v>
      </c>
      <c r="W527" s="432">
        <v>5.2631578947368443</v>
      </c>
      <c r="X527" s="432">
        <v>52.631578947368411</v>
      </c>
      <c r="Y527" s="432">
        <v>5.2631578947368443</v>
      </c>
      <c r="Z527" s="432">
        <v>6.2385451816412596</v>
      </c>
      <c r="AA527" s="432">
        <v>1.9352396116684447</v>
      </c>
      <c r="AB527" s="432">
        <v>2.4358813611381338</v>
      </c>
      <c r="AC527" s="432">
        <v>37.630939153134577</v>
      </c>
      <c r="AD527" s="432">
        <v>66.065918931822765</v>
      </c>
      <c r="AE527" s="432">
        <v>49.008111956508195</v>
      </c>
      <c r="AF527" s="432">
        <v>0.21645021645021645</v>
      </c>
      <c r="AG527" s="432">
        <v>0.16521834263899013</v>
      </c>
      <c r="AH527" s="432">
        <v>0</v>
      </c>
    </row>
    <row r="528" spans="1:34" s="432" customFormat="1">
      <c r="A528" s="432">
        <v>9</v>
      </c>
      <c r="B528" s="432">
        <v>142</v>
      </c>
      <c r="C528" s="432">
        <v>2019</v>
      </c>
      <c r="D528" s="432">
        <v>99</v>
      </c>
      <c r="E528" s="432">
        <v>99</v>
      </c>
      <c r="F528" s="432">
        <v>99</v>
      </c>
      <c r="G528" s="432">
        <v>99</v>
      </c>
      <c r="H528" s="432">
        <v>1</v>
      </c>
      <c r="I528" s="432">
        <v>99</v>
      </c>
      <c r="J528" s="432">
        <v>155</v>
      </c>
      <c r="K528" s="432">
        <v>99</v>
      </c>
      <c r="L528" s="432">
        <v>99</v>
      </c>
      <c r="M528" s="432">
        <v>99</v>
      </c>
      <c r="N528" s="432">
        <v>99</v>
      </c>
      <c r="O528" s="432">
        <v>99</v>
      </c>
      <c r="P528" s="432">
        <v>9999</v>
      </c>
      <c r="Q528" s="432">
        <v>61</v>
      </c>
      <c r="R528" s="432">
        <v>1441</v>
      </c>
      <c r="S528" s="432">
        <v>5.0666204024982644</v>
      </c>
      <c r="T528" s="432">
        <v>5.9347675225537815</v>
      </c>
      <c r="U528" s="432">
        <v>22.180742539902855</v>
      </c>
      <c r="V528" s="432">
        <v>3.1922276197085351</v>
      </c>
      <c r="W528" s="432">
        <v>8.535739070090214</v>
      </c>
      <c r="X528" s="432">
        <v>88.549618320610705</v>
      </c>
      <c r="Y528" s="432">
        <v>39.347675225537827</v>
      </c>
      <c r="Z528" s="432">
        <v>5.6342630633925923</v>
      </c>
      <c r="AA528" s="432">
        <v>1.5264506737901296</v>
      </c>
      <c r="AB528" s="432">
        <v>2.4551307500993316</v>
      </c>
      <c r="AC528" s="432">
        <v>59.537985502908207</v>
      </c>
      <c r="AD528" s="432">
        <v>60.639013840327451</v>
      </c>
      <c r="AE528" s="432">
        <v>68.500500873409493</v>
      </c>
      <c r="AF528" s="432">
        <v>16.416040100250623</v>
      </c>
      <c r="AG528" s="432">
        <v>16.941876854929717</v>
      </c>
      <c r="AH528" s="432">
        <v>0</v>
      </c>
    </row>
    <row r="529" spans="1:37" s="432" customFormat="1">
      <c r="A529" s="432">
        <v>9</v>
      </c>
      <c r="B529" s="432">
        <v>143</v>
      </c>
      <c r="C529" s="432">
        <v>2019</v>
      </c>
      <c r="D529" s="432">
        <v>99</v>
      </c>
      <c r="E529" s="432">
        <v>99</v>
      </c>
      <c r="F529" s="432">
        <v>99</v>
      </c>
      <c r="G529" s="432">
        <v>99</v>
      </c>
      <c r="H529" s="432">
        <v>2</v>
      </c>
      <c r="I529" s="432">
        <v>99</v>
      </c>
      <c r="J529" s="432">
        <v>160</v>
      </c>
      <c r="K529" s="432">
        <v>99</v>
      </c>
      <c r="L529" s="432">
        <v>99</v>
      </c>
      <c r="M529" s="432">
        <v>99</v>
      </c>
      <c r="N529" s="432">
        <v>99</v>
      </c>
      <c r="O529" s="432">
        <v>99</v>
      </c>
      <c r="P529" s="432">
        <v>9999</v>
      </c>
      <c r="Q529" s="432">
        <v>13</v>
      </c>
      <c r="R529" s="432">
        <v>74</v>
      </c>
      <c r="S529" s="432">
        <v>5.1621621621621614</v>
      </c>
      <c r="T529" s="432">
        <v>5.5405405405405412</v>
      </c>
      <c r="U529" s="432">
        <v>19.087837837837835</v>
      </c>
      <c r="V529" s="432">
        <v>2.7027027027027031</v>
      </c>
      <c r="W529" s="432">
        <v>1.3513513513513515</v>
      </c>
      <c r="X529" s="432">
        <v>62.162162162162176</v>
      </c>
      <c r="Y529" s="432">
        <v>27.027027027027032</v>
      </c>
      <c r="Z529" s="432">
        <v>6.9628736049542388</v>
      </c>
      <c r="AA529" s="432">
        <v>1.6276913432338964</v>
      </c>
      <c r="AB529" s="432">
        <v>2.0936789629042503</v>
      </c>
      <c r="AC529" s="432">
        <v>49.893857178400189</v>
      </c>
      <c r="AD529" s="432">
        <v>31.988776682374553</v>
      </c>
      <c r="AE529" s="432">
        <v>54.926039247287697</v>
      </c>
      <c r="AF529" s="432">
        <v>0.843016632490317</v>
      </c>
      <c r="AG529" s="432">
        <v>0.74870358991842645</v>
      </c>
      <c r="AH529" s="432">
        <v>9.4594594594594632</v>
      </c>
    </row>
    <row r="530" spans="1:37" s="432" customFormat="1">
      <c r="A530" s="432">
        <v>9</v>
      </c>
      <c r="B530" s="432">
        <v>144</v>
      </c>
      <c r="C530" s="432">
        <v>2019</v>
      </c>
      <c r="D530" s="432">
        <v>99</v>
      </c>
      <c r="E530" s="432">
        <v>99</v>
      </c>
      <c r="F530" s="432">
        <v>99</v>
      </c>
      <c r="G530" s="432">
        <v>99</v>
      </c>
      <c r="H530" s="432">
        <v>1</v>
      </c>
      <c r="I530" s="432">
        <v>99</v>
      </c>
      <c r="J530" s="432">
        <v>171</v>
      </c>
      <c r="K530" s="432">
        <v>99</v>
      </c>
      <c r="L530" s="432">
        <v>99</v>
      </c>
      <c r="M530" s="432">
        <v>99</v>
      </c>
      <c r="N530" s="432">
        <v>99</v>
      </c>
      <c r="O530" s="432">
        <v>99</v>
      </c>
      <c r="P530" s="432">
        <v>9999</v>
      </c>
      <c r="Q530" s="432">
        <v>1</v>
      </c>
      <c r="R530" s="432">
        <v>6</v>
      </c>
      <c r="S530" s="432">
        <v>5.6666666666666679</v>
      </c>
      <c r="T530" s="432">
        <v>6</v>
      </c>
      <c r="U530" s="432">
        <v>24.916666666666671</v>
      </c>
      <c r="V530" s="432">
        <v>0</v>
      </c>
      <c r="W530" s="432">
        <v>0</v>
      </c>
      <c r="X530" s="432">
        <v>100</v>
      </c>
      <c r="Y530" s="432">
        <v>50</v>
      </c>
      <c r="Z530" s="432">
        <v>7.3012365771529106</v>
      </c>
      <c r="AA530" s="432">
        <v>0.4714045207910284</v>
      </c>
      <c r="AB530" s="432">
        <v>1.4142135623730951</v>
      </c>
      <c r="AC530" s="432">
        <v>34.058050590416038</v>
      </c>
      <c r="AD530" s="432">
        <v>2.2597758685583682</v>
      </c>
      <c r="AE530" s="432">
        <v>50.000000000000384</v>
      </c>
      <c r="AF530" s="432">
        <v>6.835269993164729E-2</v>
      </c>
      <c r="AG530" s="432">
        <v>7.9243318012605118E-2</v>
      </c>
      <c r="AH530" s="432">
        <v>0</v>
      </c>
    </row>
    <row r="531" spans="1:37" s="432" customFormat="1">
      <c r="A531" s="432">
        <v>9</v>
      </c>
      <c r="B531" s="432">
        <v>145</v>
      </c>
      <c r="C531" s="432">
        <v>2019</v>
      </c>
      <c r="D531" s="432">
        <v>99</v>
      </c>
      <c r="E531" s="432">
        <v>99</v>
      </c>
      <c r="F531" s="432">
        <v>99</v>
      </c>
      <c r="G531" s="432">
        <v>99</v>
      </c>
      <c r="H531" s="432">
        <v>2</v>
      </c>
      <c r="I531" s="432">
        <v>99</v>
      </c>
      <c r="J531" s="432">
        <v>175</v>
      </c>
      <c r="K531" s="432">
        <v>99</v>
      </c>
      <c r="L531" s="432">
        <v>99</v>
      </c>
      <c r="M531" s="432">
        <v>99</v>
      </c>
      <c r="N531" s="432">
        <v>99</v>
      </c>
      <c r="O531" s="432">
        <v>99</v>
      </c>
      <c r="P531" s="432">
        <v>9999</v>
      </c>
      <c r="Q531" s="432">
        <v>23</v>
      </c>
      <c r="R531" s="432">
        <v>702</v>
      </c>
      <c r="S531" s="432">
        <v>4.6623931623931636</v>
      </c>
      <c r="T531" s="432">
        <v>5.9743589743589745</v>
      </c>
      <c r="U531" s="432">
        <v>22.218376068376077</v>
      </c>
      <c r="V531" s="432">
        <v>3.4188034188034186</v>
      </c>
      <c r="W531" s="432">
        <v>4.2735042735042734</v>
      </c>
      <c r="X531" s="432">
        <v>86.752136752136721</v>
      </c>
      <c r="Y531" s="432">
        <v>38.603988603988597</v>
      </c>
      <c r="Z531" s="432">
        <v>5.9724692394215513</v>
      </c>
      <c r="AA531" s="432">
        <v>1.6447218434402298</v>
      </c>
      <c r="AB531" s="432">
        <v>2.1954168985222142</v>
      </c>
      <c r="AC531" s="432">
        <v>43.025654363362577</v>
      </c>
      <c r="AD531" s="432">
        <v>44.182273958104737</v>
      </c>
      <c r="AE531" s="432">
        <v>53.373604047675379</v>
      </c>
      <c r="AF531" s="432">
        <v>7.9972658920027326</v>
      </c>
      <c r="AG531" s="432">
        <v>8.2674368163077379</v>
      </c>
      <c r="AH531" s="432">
        <v>0</v>
      </c>
    </row>
    <row r="532" spans="1:37" s="432" customFormat="1">
      <c r="A532" s="432">
        <v>9</v>
      </c>
      <c r="B532" s="432">
        <v>146</v>
      </c>
      <c r="C532" s="432">
        <v>2019</v>
      </c>
      <c r="D532" s="432">
        <v>99</v>
      </c>
      <c r="E532" s="432">
        <v>99</v>
      </c>
      <c r="F532" s="432">
        <v>99</v>
      </c>
      <c r="G532" s="432">
        <v>99</v>
      </c>
      <c r="H532" s="432">
        <v>2</v>
      </c>
      <c r="I532" s="432">
        <v>99</v>
      </c>
      <c r="J532" s="432">
        <v>177</v>
      </c>
      <c r="K532" s="432">
        <v>99</v>
      </c>
      <c r="L532" s="432">
        <v>99</v>
      </c>
      <c r="M532" s="432">
        <v>99</v>
      </c>
      <c r="N532" s="432">
        <v>99</v>
      </c>
      <c r="O532" s="432">
        <v>99</v>
      </c>
      <c r="P532" s="432">
        <v>9999</v>
      </c>
      <c r="Q532" s="432">
        <v>17</v>
      </c>
      <c r="R532" s="432">
        <v>136</v>
      </c>
      <c r="S532" s="432">
        <v>5.3382352941176476</v>
      </c>
      <c r="T532" s="432">
        <v>5.7279411764705879</v>
      </c>
      <c r="U532" s="432">
        <v>19.483088235294112</v>
      </c>
      <c r="V532" s="432">
        <v>2.2058823529411762</v>
      </c>
      <c r="W532" s="432">
        <v>5.147058823529413</v>
      </c>
      <c r="X532" s="432">
        <v>72.058823529411754</v>
      </c>
      <c r="Y532" s="432">
        <v>24.264705882352938</v>
      </c>
      <c r="Z532" s="432">
        <v>5.0886776733060222</v>
      </c>
      <c r="AA532" s="432">
        <v>1.4461947444083485</v>
      </c>
      <c r="AB532" s="432">
        <v>2.4538892052890078</v>
      </c>
      <c r="AC532" s="432">
        <v>50.804418759503591</v>
      </c>
      <c r="AD532" s="432">
        <v>65.478079808441365</v>
      </c>
      <c r="AE532" s="432">
        <v>62.679547715771115</v>
      </c>
      <c r="AF532" s="432">
        <v>1.5493278651173388</v>
      </c>
      <c r="AG532" s="432">
        <v>1.4044884263411352</v>
      </c>
      <c r="AH532" s="432">
        <v>0</v>
      </c>
    </row>
    <row r="533" spans="1:37" s="432" customFormat="1">
      <c r="A533" s="432">
        <v>9</v>
      </c>
      <c r="B533" s="432">
        <v>147</v>
      </c>
      <c r="C533" s="432">
        <v>2019</v>
      </c>
      <c r="D533" s="432">
        <v>99</v>
      </c>
      <c r="E533" s="432">
        <v>99</v>
      </c>
      <c r="F533" s="432">
        <v>99</v>
      </c>
      <c r="G533" s="432">
        <v>99</v>
      </c>
      <c r="H533" s="432">
        <v>2</v>
      </c>
      <c r="I533" s="432">
        <v>99</v>
      </c>
      <c r="J533" s="432">
        <v>178</v>
      </c>
      <c r="K533" s="432">
        <v>99</v>
      </c>
      <c r="L533" s="432">
        <v>99</v>
      </c>
      <c r="M533" s="432">
        <v>99</v>
      </c>
      <c r="N533" s="432">
        <v>99</v>
      </c>
      <c r="O533" s="432">
        <v>99</v>
      </c>
      <c r="P533" s="432">
        <v>9999</v>
      </c>
      <c r="Q533" s="432">
        <v>7</v>
      </c>
      <c r="R533" s="432">
        <v>110</v>
      </c>
      <c r="S533" s="432">
        <v>6.372727272727273</v>
      </c>
      <c r="T533" s="432">
        <v>6.5545454545454547</v>
      </c>
      <c r="U533" s="432">
        <v>24.068181818181831</v>
      </c>
      <c r="V533" s="432">
        <v>6.3636363636363633</v>
      </c>
      <c r="W533" s="432">
        <v>6.3636363636363633</v>
      </c>
      <c r="X533" s="432">
        <v>91.818181818181827</v>
      </c>
      <c r="Y533" s="432">
        <v>55.454545454545446</v>
      </c>
      <c r="Z533" s="432">
        <v>5.6413236973117185</v>
      </c>
      <c r="AA533" s="432">
        <v>1.3938768101892898</v>
      </c>
      <c r="AB533" s="432">
        <v>1.928665877262232</v>
      </c>
      <c r="AC533" s="432">
        <v>58.511622320941953</v>
      </c>
      <c r="AD533" s="432">
        <v>46.300908293902573</v>
      </c>
      <c r="AE533" s="432">
        <v>59.605817762520019</v>
      </c>
      <c r="AF533" s="432">
        <v>1.2531328320802002</v>
      </c>
      <c r="AG533" s="432">
        <v>1.4033223039356</v>
      </c>
      <c r="AH533" s="432">
        <v>1.8181818181818179</v>
      </c>
    </row>
    <row r="534" spans="1:37" s="432" customFormat="1">
      <c r="A534" s="432">
        <v>9</v>
      </c>
      <c r="B534" s="432">
        <v>148</v>
      </c>
      <c r="C534" s="432">
        <v>2019</v>
      </c>
      <c r="D534" s="432">
        <v>99</v>
      </c>
      <c r="E534" s="432">
        <v>99</v>
      </c>
      <c r="F534" s="432">
        <v>99</v>
      </c>
      <c r="G534" s="432">
        <v>99</v>
      </c>
      <c r="H534" s="432">
        <v>2</v>
      </c>
      <c r="I534" s="432">
        <v>99</v>
      </c>
      <c r="J534" s="432">
        <v>181</v>
      </c>
      <c r="K534" s="432">
        <v>99</v>
      </c>
      <c r="L534" s="432">
        <v>99</v>
      </c>
      <c r="M534" s="432">
        <v>99</v>
      </c>
      <c r="N534" s="432">
        <v>99</v>
      </c>
      <c r="O534" s="432">
        <v>99</v>
      </c>
      <c r="P534" s="432">
        <v>9999</v>
      </c>
      <c r="Q534" s="432">
        <v>12</v>
      </c>
      <c r="R534" s="432">
        <v>369</v>
      </c>
      <c r="S534" s="432">
        <v>5.0460704607046063</v>
      </c>
      <c r="T534" s="432">
        <v>5.739837398373985</v>
      </c>
      <c r="U534" s="432">
        <v>19.078590785907863</v>
      </c>
      <c r="V534" s="432">
        <v>0.54200542005420072</v>
      </c>
      <c r="W534" s="432">
        <v>1.6260162601626011</v>
      </c>
      <c r="X534" s="432">
        <v>72.357723577235774</v>
      </c>
      <c r="Y534" s="432">
        <v>20.054200542005425</v>
      </c>
      <c r="Z534" s="432">
        <v>5.3785483950564048</v>
      </c>
      <c r="AA534" s="432">
        <v>1.6578766598952803</v>
      </c>
      <c r="AB534" s="432">
        <v>2.1216552763755216</v>
      </c>
      <c r="AC534" s="432">
        <v>63.73961396774569</v>
      </c>
      <c r="AD534" s="432">
        <v>58.702272723201752</v>
      </c>
      <c r="AE534" s="432">
        <v>34.625947103704512</v>
      </c>
      <c r="AF534" s="432">
        <v>4.203691045796309</v>
      </c>
      <c r="AG534" s="432">
        <v>3.7315916977173273</v>
      </c>
      <c r="AH534" s="432">
        <v>0</v>
      </c>
    </row>
    <row r="535" spans="1:37" s="432" customFormat="1">
      <c r="A535" s="432">
        <v>9</v>
      </c>
      <c r="B535" s="432">
        <v>149</v>
      </c>
      <c r="C535" s="432">
        <v>2019</v>
      </c>
      <c r="D535" s="432">
        <v>99</v>
      </c>
      <c r="E535" s="432">
        <v>99</v>
      </c>
      <c r="F535" s="432">
        <v>99</v>
      </c>
      <c r="G535" s="432">
        <v>99</v>
      </c>
      <c r="H535" s="432">
        <v>2</v>
      </c>
      <c r="I535" s="432">
        <v>99</v>
      </c>
      <c r="J535" s="432">
        <v>262</v>
      </c>
      <c r="K535" s="432">
        <v>99</v>
      </c>
      <c r="L535" s="432">
        <v>99</v>
      </c>
      <c r="M535" s="432">
        <v>99</v>
      </c>
      <c r="N535" s="432">
        <v>99</v>
      </c>
      <c r="O535" s="432">
        <v>99</v>
      </c>
      <c r="P535" s="432">
        <v>9999</v>
      </c>
      <c r="Q535" s="432">
        <v>3</v>
      </c>
      <c r="R535" s="432">
        <v>7</v>
      </c>
      <c r="S535" s="432">
        <v>6.4285714285714306</v>
      </c>
      <c r="T535" s="432">
        <v>5.8571428571428559</v>
      </c>
      <c r="U535" s="432">
        <v>24.1</v>
      </c>
      <c r="V535" s="432">
        <v>14.285714285714288</v>
      </c>
      <c r="W535" s="432">
        <v>0</v>
      </c>
      <c r="X535" s="432">
        <v>85.714285714285694</v>
      </c>
      <c r="Y535" s="432">
        <v>57.142857142857153</v>
      </c>
      <c r="Z535" s="432">
        <v>6.3198101237299777</v>
      </c>
      <c r="AA535" s="432">
        <v>2.1285234893930465</v>
      </c>
      <c r="AB535" s="432">
        <v>2.0995626366712967</v>
      </c>
      <c r="AC535" s="432">
        <v>87.507785624729308</v>
      </c>
      <c r="AD535" s="432">
        <v>90.760455911164883</v>
      </c>
      <c r="AE535" s="432">
        <v>87.679459896190622</v>
      </c>
      <c r="AF535" s="432">
        <v>7.9744816586921827E-2</v>
      </c>
      <c r="AG535" s="432">
        <v>8.9420386279106895E-2</v>
      </c>
      <c r="AH535" s="432">
        <v>0</v>
      </c>
    </row>
    <row r="536" spans="1:37" s="432" customFormat="1">
      <c r="A536" s="432">
        <v>9</v>
      </c>
      <c r="B536" s="432">
        <v>150</v>
      </c>
      <c r="C536" s="432">
        <v>2019</v>
      </c>
      <c r="D536" s="432">
        <v>99</v>
      </c>
      <c r="E536" s="432">
        <v>99</v>
      </c>
      <c r="F536" s="432">
        <v>99</v>
      </c>
      <c r="G536" s="432">
        <v>99</v>
      </c>
      <c r="H536" s="432">
        <v>2</v>
      </c>
      <c r="I536" s="432">
        <v>99</v>
      </c>
      <c r="J536" s="432">
        <v>267</v>
      </c>
      <c r="K536" s="432">
        <v>99</v>
      </c>
      <c r="L536" s="432">
        <v>99</v>
      </c>
      <c r="M536" s="432">
        <v>99</v>
      </c>
      <c r="N536" s="432">
        <v>99</v>
      </c>
      <c r="O536" s="432">
        <v>99</v>
      </c>
      <c r="P536" s="432">
        <v>9999</v>
      </c>
    </row>
    <row r="537" spans="1:37" s="432" customFormat="1">
      <c r="A537" s="432">
        <v>9</v>
      </c>
      <c r="B537" s="432">
        <v>151</v>
      </c>
      <c r="C537" s="432">
        <v>2019</v>
      </c>
      <c r="D537" s="432">
        <v>99</v>
      </c>
      <c r="E537" s="432">
        <v>99</v>
      </c>
      <c r="F537" s="432">
        <v>99</v>
      </c>
      <c r="G537" s="432">
        <v>99</v>
      </c>
      <c r="H537" s="432">
        <v>1</v>
      </c>
      <c r="I537" s="432">
        <v>99</v>
      </c>
      <c r="J537" s="432">
        <v>309</v>
      </c>
      <c r="K537" s="432">
        <v>99</v>
      </c>
      <c r="L537" s="432">
        <v>99</v>
      </c>
      <c r="M537" s="432">
        <v>99</v>
      </c>
      <c r="N537" s="432">
        <v>99</v>
      </c>
      <c r="O537" s="432">
        <v>99</v>
      </c>
      <c r="P537" s="432">
        <v>9999</v>
      </c>
      <c r="Q537" s="432">
        <v>33</v>
      </c>
      <c r="R537" s="432">
        <v>240</v>
      </c>
      <c r="S537" s="432">
        <v>6.1083333333333352</v>
      </c>
      <c r="T537" s="432">
        <v>6.7374999999999998</v>
      </c>
      <c r="U537" s="432">
        <v>21.95516666666667</v>
      </c>
      <c r="V537" s="432">
        <v>0.83333333333333359</v>
      </c>
      <c r="W537" s="432">
        <v>12.916666666666664</v>
      </c>
      <c r="X537" s="432">
        <v>75.416666666666686</v>
      </c>
      <c r="Y537" s="432">
        <v>36.666666666666657</v>
      </c>
      <c r="Z537" s="432">
        <v>7.716158854781443</v>
      </c>
      <c r="AA537" s="432">
        <v>1.8293707175480396</v>
      </c>
      <c r="AB537" s="432">
        <v>2.6160263282314258</v>
      </c>
      <c r="AC537" s="432">
        <v>39.460324329433355</v>
      </c>
      <c r="AD537" s="432">
        <v>64.78429926200279</v>
      </c>
      <c r="AE537" s="432">
        <v>54.313488744263914</v>
      </c>
      <c r="AF537" s="432">
        <v>2.7341079972658919</v>
      </c>
      <c r="AG537" s="432">
        <v>2.792990374613642</v>
      </c>
      <c r="AH537" s="432">
        <v>0.4166666666666668</v>
      </c>
    </row>
    <row r="538" spans="1:37" s="432" customFormat="1">
      <c r="A538" s="432">
        <v>9</v>
      </c>
      <c r="B538" s="432">
        <v>152</v>
      </c>
      <c r="C538" s="432">
        <v>2019</v>
      </c>
      <c r="D538" s="432">
        <v>99</v>
      </c>
      <c r="E538" s="432">
        <v>99</v>
      </c>
      <c r="F538" s="432">
        <v>99</v>
      </c>
      <c r="G538" s="432">
        <v>99</v>
      </c>
      <c r="H538" s="432">
        <v>2</v>
      </c>
      <c r="I538" s="432">
        <v>99</v>
      </c>
      <c r="J538" s="432">
        <v>470</v>
      </c>
      <c r="K538" s="432">
        <v>99</v>
      </c>
      <c r="L538" s="432">
        <v>99</v>
      </c>
      <c r="M538" s="432">
        <v>99</v>
      </c>
      <c r="N538" s="432">
        <v>99</v>
      </c>
      <c r="O538" s="432">
        <v>99</v>
      </c>
      <c r="P538" s="432">
        <v>9999</v>
      </c>
      <c r="Q538" s="432">
        <v>15</v>
      </c>
      <c r="R538" s="432">
        <v>229</v>
      </c>
      <c r="S538" s="432">
        <v>5.2314410480349345</v>
      </c>
      <c r="T538" s="432">
        <v>5.2620087336244543</v>
      </c>
      <c r="U538" s="432">
        <v>21.867248908296965</v>
      </c>
      <c r="V538" s="432">
        <v>7.8602620087336286</v>
      </c>
      <c r="W538" s="432">
        <v>2.6200873362445409</v>
      </c>
      <c r="X538" s="432">
        <v>85.589519650655021</v>
      </c>
      <c r="Y538" s="432">
        <v>34.934497816593876</v>
      </c>
      <c r="Z538" s="432">
        <v>6.657669303424802</v>
      </c>
      <c r="AA538" s="432">
        <v>2.0008007397630725</v>
      </c>
      <c r="AB538" s="432">
        <v>2.1374999435455777</v>
      </c>
      <c r="AC538" s="432">
        <v>55.508041365105761</v>
      </c>
      <c r="AD538" s="432">
        <v>43.557294366566623</v>
      </c>
      <c r="AE538" s="432">
        <v>57.395601388843509</v>
      </c>
      <c r="AF538" s="432">
        <v>2.608794714057872</v>
      </c>
      <c r="AG538" s="432">
        <v>2.6543066172569998</v>
      </c>
      <c r="AH538" s="432">
        <v>0.87336244541484687</v>
      </c>
    </row>
    <row r="539" spans="1:37" s="432" customFormat="1">
      <c r="A539" s="432">
        <v>9</v>
      </c>
      <c r="B539" s="432">
        <v>153</v>
      </c>
      <c r="C539" s="432">
        <v>2019</v>
      </c>
      <c r="D539" s="432">
        <v>99</v>
      </c>
      <c r="E539" s="432">
        <v>99</v>
      </c>
      <c r="F539" s="432">
        <v>99</v>
      </c>
      <c r="G539" s="432">
        <v>99</v>
      </c>
      <c r="H539" s="432">
        <v>2</v>
      </c>
      <c r="I539" s="432">
        <v>99</v>
      </c>
      <c r="J539" s="432">
        <v>629</v>
      </c>
      <c r="K539" s="432">
        <v>99</v>
      </c>
      <c r="L539" s="432">
        <v>99</v>
      </c>
      <c r="M539" s="432">
        <v>99</v>
      </c>
      <c r="N539" s="432">
        <v>99</v>
      </c>
      <c r="O539" s="432">
        <v>99</v>
      </c>
      <c r="P539" s="432">
        <v>9999</v>
      </c>
      <c r="Q539" s="432">
        <v>8</v>
      </c>
      <c r="R539" s="432">
        <v>292</v>
      </c>
      <c r="S539" s="432">
        <v>6.2431506849315053</v>
      </c>
      <c r="T539" s="432">
        <v>5.8219178082191769</v>
      </c>
      <c r="U539" s="432">
        <v>22.265068493150697</v>
      </c>
      <c r="V539" s="432">
        <v>8.5616438356164384</v>
      </c>
      <c r="W539" s="432">
        <v>4.4520547945205475</v>
      </c>
      <c r="X539" s="432">
        <v>83.904109589041099</v>
      </c>
      <c r="Y539" s="432">
        <v>44.178082191780817</v>
      </c>
      <c r="Z539" s="432">
        <v>5.4064280926814607</v>
      </c>
      <c r="AA539" s="432">
        <v>1.4801613913412752</v>
      </c>
      <c r="AB539" s="432">
        <v>2.2488503349180342</v>
      </c>
      <c r="AC539" s="432">
        <v>56.801557042676734</v>
      </c>
      <c r="AD539" s="432">
        <v>63.612705686852394</v>
      </c>
      <c r="AE539" s="432">
        <v>57.887006086285247</v>
      </c>
      <c r="AF539" s="432">
        <v>3.3264980633401677</v>
      </c>
      <c r="AG539" s="432">
        <v>3.4461037306163966</v>
      </c>
      <c r="AH539" s="432">
        <v>0</v>
      </c>
    </row>
    <row r="540" spans="1:37" s="432" customFormat="1">
      <c r="A540" s="432">
        <v>9</v>
      </c>
      <c r="B540" s="432">
        <v>154</v>
      </c>
      <c r="C540" s="432">
        <v>2019</v>
      </c>
      <c r="D540" s="432">
        <v>99</v>
      </c>
      <c r="E540" s="432">
        <v>99</v>
      </c>
      <c r="F540" s="432">
        <v>99</v>
      </c>
      <c r="G540" s="432">
        <v>99</v>
      </c>
      <c r="H540" s="432">
        <v>1</v>
      </c>
      <c r="I540" s="432">
        <v>99</v>
      </c>
      <c r="J540" s="432">
        <v>643</v>
      </c>
      <c r="K540" s="432">
        <v>99</v>
      </c>
      <c r="L540" s="432">
        <v>99</v>
      </c>
      <c r="M540" s="432">
        <v>99</v>
      </c>
      <c r="N540" s="432">
        <v>99</v>
      </c>
      <c r="O540" s="432">
        <v>99</v>
      </c>
      <c r="P540" s="432">
        <v>9999</v>
      </c>
      <c r="Q540" s="432">
        <v>22</v>
      </c>
      <c r="R540" s="432">
        <v>305</v>
      </c>
      <c r="S540" s="432">
        <v>5.1704918032786882</v>
      </c>
      <c r="T540" s="432">
        <v>5.3147540983606563</v>
      </c>
      <c r="U540" s="432">
        <v>21.222950819672125</v>
      </c>
      <c r="V540" s="432">
        <v>4.2622950819672125</v>
      </c>
      <c r="W540" s="432">
        <v>5.5737704918032804</v>
      </c>
      <c r="X540" s="432">
        <v>81.311475409836063</v>
      </c>
      <c r="Y540" s="432">
        <v>31.803278688524596</v>
      </c>
      <c r="Z540" s="432">
        <v>6.0474569494092751</v>
      </c>
      <c r="AA540" s="432">
        <v>1.6166494659741348</v>
      </c>
      <c r="AB540" s="432">
        <v>2.4332287168929905</v>
      </c>
      <c r="AC540" s="432">
        <v>60.864741506767849</v>
      </c>
      <c r="AD540" s="432">
        <v>53.239345195469809</v>
      </c>
      <c r="AE540" s="432">
        <v>62.898028712988882</v>
      </c>
      <c r="AF540" s="432">
        <v>3.4745955798587378</v>
      </c>
      <c r="AG540" s="432">
        <v>3.4310501504721929</v>
      </c>
      <c r="AH540" s="432">
        <v>0.32786885245901642</v>
      </c>
    </row>
    <row r="541" spans="1:37" s="432" customFormat="1">
      <c r="A541" s="432">
        <v>9</v>
      </c>
      <c r="B541" s="432">
        <v>155</v>
      </c>
      <c r="C541" s="432">
        <v>2019</v>
      </c>
      <c r="D541" s="432">
        <v>99</v>
      </c>
      <c r="E541" s="432">
        <v>99</v>
      </c>
      <c r="F541" s="432">
        <v>99</v>
      </c>
      <c r="G541" s="432">
        <v>99</v>
      </c>
      <c r="H541" s="432">
        <v>2</v>
      </c>
      <c r="I541" s="432">
        <v>99</v>
      </c>
      <c r="J541" s="432">
        <v>704</v>
      </c>
      <c r="K541" s="432">
        <v>99</v>
      </c>
      <c r="L541" s="432">
        <v>99</v>
      </c>
      <c r="M541" s="432">
        <v>99</v>
      </c>
      <c r="N541" s="432">
        <v>99</v>
      </c>
      <c r="O541" s="432">
        <v>99</v>
      </c>
      <c r="P541" s="432">
        <v>9999</v>
      </c>
      <c r="Q541" s="432">
        <v>3</v>
      </c>
      <c r="R541" s="432">
        <v>8</v>
      </c>
      <c r="S541" s="432">
        <v>4.125</v>
      </c>
      <c r="T541" s="432">
        <v>5.375</v>
      </c>
      <c r="U541" s="432">
        <v>18.737500000000001</v>
      </c>
      <c r="V541" s="432">
        <v>0</v>
      </c>
      <c r="W541" s="432">
        <v>0</v>
      </c>
      <c r="X541" s="432">
        <v>62.5</v>
      </c>
      <c r="Y541" s="432">
        <v>25</v>
      </c>
      <c r="Z541" s="432">
        <v>5.3087045265299908</v>
      </c>
      <c r="AA541" s="432">
        <v>1.165922381636102</v>
      </c>
      <c r="AB541" s="432">
        <v>2.3418742493993991</v>
      </c>
      <c r="AC541" s="432">
        <v>57.077165181123839</v>
      </c>
      <c r="AD541" s="432">
        <v>67.151091311836524</v>
      </c>
      <c r="AE541" s="432">
        <v>66.953406341198615</v>
      </c>
      <c r="AF541" s="432">
        <v>9.1136933242196419E-2</v>
      </c>
      <c r="AG541" s="432">
        <v>7.9455340268157246E-2</v>
      </c>
      <c r="AH541" s="432">
        <v>0</v>
      </c>
    </row>
    <row r="542" spans="1:37" s="432" customFormat="1">
      <c r="A542" s="432">
        <v>9</v>
      </c>
      <c r="B542" s="432">
        <v>156</v>
      </c>
      <c r="C542" s="432">
        <v>2019</v>
      </c>
      <c r="D542" s="432">
        <v>99</v>
      </c>
      <c r="E542" s="432">
        <v>99</v>
      </c>
      <c r="F542" s="432">
        <v>99</v>
      </c>
      <c r="G542" s="432">
        <v>99</v>
      </c>
      <c r="H542" s="432">
        <v>1</v>
      </c>
      <c r="I542" s="432">
        <v>99</v>
      </c>
      <c r="J542" s="432">
        <v>802</v>
      </c>
      <c r="K542" s="432">
        <v>99</v>
      </c>
      <c r="L542" s="432">
        <v>99</v>
      </c>
      <c r="M542" s="432">
        <v>99</v>
      </c>
      <c r="N542" s="432">
        <v>99</v>
      </c>
      <c r="O542" s="432">
        <v>99</v>
      </c>
      <c r="P542" s="432">
        <v>9999</v>
      </c>
    </row>
    <row r="543" spans="1:37" s="46" customFormat="1">
      <c r="A543">
        <v>10</v>
      </c>
      <c r="B543">
        <v>1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0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663</v>
      </c>
      <c r="R543">
        <v>9019</v>
      </c>
      <c r="S543">
        <v>5.2530213992682109</v>
      </c>
      <c r="T543">
        <v>5.5799977824592499</v>
      </c>
      <c r="U543">
        <v>21.027652733118977</v>
      </c>
      <c r="V543">
        <v>7.7170418006430852</v>
      </c>
      <c r="W543">
        <v>4.8231511254019281</v>
      </c>
      <c r="X543">
        <v>81.283956092693188</v>
      </c>
      <c r="Y543">
        <v>32.498059651846098</v>
      </c>
      <c r="Z543">
        <v>6.0523323291524562</v>
      </c>
      <c r="AA543">
        <v>1.6347554721408373</v>
      </c>
      <c r="AB543">
        <v>1.9114164281867223</v>
      </c>
      <c r="AC543">
        <v>65.849015408473875</v>
      </c>
      <c r="AD543">
        <v>57.906217071917773</v>
      </c>
      <c r="AE543">
        <v>74.379750649502881</v>
      </c>
      <c r="AF543">
        <v>98.224787627967757</v>
      </c>
      <c r="AG543">
        <v>98.255986852807993</v>
      </c>
      <c r="AH543">
        <v>0</v>
      </c>
      <c r="AI543">
        <v>7808</v>
      </c>
      <c r="AJ543">
        <v>108.87129866803301</v>
      </c>
      <c r="AK543" s="46">
        <v>15.875898746410908</v>
      </c>
    </row>
    <row r="544" spans="1:37" s="46" customFormat="1">
      <c r="A544">
        <v>10</v>
      </c>
      <c r="B544">
        <v>2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4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42</v>
      </c>
      <c r="R544">
        <v>163</v>
      </c>
      <c r="S544">
        <v>3.9509202453987728</v>
      </c>
      <c r="T544">
        <v>5.6993865030674851</v>
      </c>
      <c r="U544">
        <v>20.651533742331285</v>
      </c>
      <c r="V544">
        <v>1.2269938650306749</v>
      </c>
      <c r="W544">
        <v>4.2944785276073603</v>
      </c>
      <c r="X544">
        <v>63.190184049079761</v>
      </c>
      <c r="Y544">
        <v>30.06134969325154</v>
      </c>
      <c r="Z544">
        <v>9.4794472919320611</v>
      </c>
      <c r="AA544">
        <v>2.6787133643071503</v>
      </c>
      <c r="AB544">
        <v>1.613345300673209</v>
      </c>
      <c r="AC544">
        <v>-29.265129688732276</v>
      </c>
      <c r="AD544">
        <v>32.566010180902246</v>
      </c>
      <c r="AE544">
        <v>44.517224513460931</v>
      </c>
      <c r="AF544">
        <v>1.7752123720322375</v>
      </c>
      <c r="AG544">
        <v>1.7440131471919731</v>
      </c>
      <c r="AH544">
        <v>90.184049079754629</v>
      </c>
      <c r="AI544">
        <v>113</v>
      </c>
      <c r="AJ544">
        <v>104.45752212389374</v>
      </c>
      <c r="AK544" s="46">
        <v>15.472444673299162</v>
      </c>
    </row>
    <row r="545" spans="1:37" s="46" customFormat="1">
      <c r="A545">
        <v>10</v>
      </c>
      <c r="B545">
        <v>3</v>
      </c>
      <c r="C545">
        <v>2023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0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632</v>
      </c>
      <c r="R545">
        <v>8956</v>
      </c>
      <c r="S545">
        <v>5.2454220634211692</v>
      </c>
      <c r="T545">
        <v>5.5749218401071916</v>
      </c>
      <c r="U545">
        <v>20.665140687807114</v>
      </c>
      <c r="V545">
        <v>3.0928986154533273</v>
      </c>
      <c r="W545">
        <v>3.5730236712818209</v>
      </c>
      <c r="X545">
        <v>79.477445288075003</v>
      </c>
      <c r="Y545">
        <v>29.845913354175977</v>
      </c>
      <c r="Z545">
        <v>5.9235515745388492</v>
      </c>
      <c r="AA545">
        <v>1.6720438074516917</v>
      </c>
      <c r="AB545">
        <v>2.1295871710558165</v>
      </c>
      <c r="AC545">
        <v>44.422637838876035</v>
      </c>
      <c r="AD545">
        <v>54.21931801669561</v>
      </c>
      <c r="AE545">
        <v>56.011957488198085</v>
      </c>
      <c r="AF545">
        <v>98.634361233480163</v>
      </c>
      <c r="AG545">
        <v>98.377133696309087</v>
      </c>
      <c r="AH545">
        <v>0</v>
      </c>
      <c r="AI545">
        <v>1407</v>
      </c>
      <c r="AJ545">
        <v>108.30561478322674</v>
      </c>
      <c r="AK545" s="46">
        <v>15.545914530772828</v>
      </c>
    </row>
    <row r="546" spans="1:37" s="46" customFormat="1">
      <c r="A546">
        <v>10</v>
      </c>
      <c r="B546">
        <v>4</v>
      </c>
      <c r="C546">
        <v>2023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4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15</v>
      </c>
      <c r="R546">
        <v>124</v>
      </c>
      <c r="S546">
        <v>6.5241935483870996</v>
      </c>
      <c r="T546">
        <v>7.145161290322581</v>
      </c>
      <c r="U546">
        <v>24.621774193548394</v>
      </c>
      <c r="V546">
        <v>2.4193548387096779</v>
      </c>
      <c r="W546">
        <v>33.870967741935488</v>
      </c>
      <c r="X546">
        <v>74.193548387096783</v>
      </c>
      <c r="Y546">
        <v>44.354838709677423</v>
      </c>
      <c r="Z546">
        <v>10.412520073046293</v>
      </c>
      <c r="AA546">
        <v>1.5474417477045861</v>
      </c>
      <c r="AB546">
        <v>2.4019264727374647</v>
      </c>
      <c r="AC546">
        <v>58.963690963592597</v>
      </c>
      <c r="AD546">
        <v>72.616062438499213</v>
      </c>
      <c r="AE546">
        <v>61.525645839739603</v>
      </c>
      <c r="AF546">
        <v>1.3656387665198235</v>
      </c>
      <c r="AG546">
        <v>1.6228663036908988</v>
      </c>
      <c r="AH546">
        <v>90.322580645161281</v>
      </c>
      <c r="AI546">
        <v>71</v>
      </c>
      <c r="AJ546">
        <v>111.20563380281688</v>
      </c>
      <c r="AK546" s="46">
        <v>20.972823193749758</v>
      </c>
    </row>
    <row r="547" spans="1:37" s="46" customFormat="1">
      <c r="A547">
        <v>10</v>
      </c>
      <c r="B547">
        <v>5</v>
      </c>
      <c r="C547">
        <v>2022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0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570</v>
      </c>
      <c r="R547">
        <v>8505</v>
      </c>
      <c r="S547">
        <v>5.208348030570253</v>
      </c>
      <c r="T547">
        <v>5.5778953556731343</v>
      </c>
      <c r="U547">
        <v>21.439389770723139</v>
      </c>
      <c r="V547">
        <v>4.1975308641975309</v>
      </c>
      <c r="W547">
        <v>3.5273368606701938</v>
      </c>
      <c r="X547">
        <v>84.573780129335645</v>
      </c>
      <c r="Y547">
        <v>33.885949441505005</v>
      </c>
      <c r="Z547">
        <v>5.8640192713232508</v>
      </c>
      <c r="AA547">
        <v>1.6877609464392844</v>
      </c>
      <c r="AB547">
        <v>2.1332077875003534</v>
      </c>
      <c r="AC547">
        <v>48.620238175719365</v>
      </c>
      <c r="AD547">
        <v>54.927203972202257</v>
      </c>
      <c r="AE547">
        <v>56.418822134689151</v>
      </c>
      <c r="AF547">
        <v>98.665893271461726</v>
      </c>
      <c r="AG547">
        <v>99.098643802672029</v>
      </c>
      <c r="AH547">
        <v>0</v>
      </c>
      <c r="AI547">
        <v>162</v>
      </c>
      <c r="AJ547">
        <v>107.16543209876544</v>
      </c>
      <c r="AK547" s="46">
        <v>14.58448624902681</v>
      </c>
    </row>
    <row r="548" spans="1:37" s="46" customFormat="1">
      <c r="A548">
        <v>10</v>
      </c>
      <c r="B548">
        <v>6</v>
      </c>
      <c r="C548">
        <v>2022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4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12</v>
      </c>
      <c r="R548">
        <v>115</v>
      </c>
      <c r="S548">
        <v>5.2782608695652176</v>
      </c>
      <c r="T548">
        <v>5.0260869565217394</v>
      </c>
      <c r="U548">
        <v>14.421739130434778</v>
      </c>
      <c r="V548">
        <v>0</v>
      </c>
      <c r="W548">
        <v>0</v>
      </c>
      <c r="X548">
        <v>34.782608695652172</v>
      </c>
      <c r="Y548">
        <v>8.695652173913043</v>
      </c>
      <c r="Z548">
        <v>5.5255262603381388</v>
      </c>
      <c r="AA548">
        <v>1.459885797123432</v>
      </c>
      <c r="AB548">
        <v>2.0745282106508913</v>
      </c>
      <c r="AC548">
        <v>10.650884737271252</v>
      </c>
      <c r="AD548">
        <v>56.616478042813711</v>
      </c>
      <c r="AE548">
        <v>44.551087060478345</v>
      </c>
      <c r="AF548">
        <v>1.334106728538283</v>
      </c>
      <c r="AG548">
        <v>0.90135619732792971</v>
      </c>
      <c r="AH548">
        <v>76.521739130434781</v>
      </c>
      <c r="AI548">
        <v>0</v>
      </c>
      <c r="AJ548"/>
    </row>
    <row r="549" spans="1:37">
      <c r="A549">
        <v>10</v>
      </c>
      <c r="B549">
        <v>7</v>
      </c>
      <c r="C549">
        <v>2021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0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568</v>
      </c>
      <c r="R549">
        <v>8802</v>
      </c>
      <c r="S549">
        <v>5.2490343103840038</v>
      </c>
      <c r="T549">
        <v>5.5875937286980228</v>
      </c>
      <c r="U549">
        <v>21.810532833447034</v>
      </c>
      <c r="V549">
        <v>4.5330606680299921</v>
      </c>
      <c r="W549">
        <v>4.1013406044080902</v>
      </c>
      <c r="X549">
        <v>85.071574642126819</v>
      </c>
      <c r="Y549">
        <v>36.537150647580098</v>
      </c>
      <c r="Z549">
        <v>5.9843585373071484</v>
      </c>
      <c r="AA549">
        <v>1.7688548907668109</v>
      </c>
      <c r="AB549">
        <v>2.2715294592922159</v>
      </c>
      <c r="AC549">
        <v>48.347502218881694</v>
      </c>
      <c r="AD549">
        <v>54.596386331272043</v>
      </c>
      <c r="AE549">
        <v>54.39611118776795</v>
      </c>
      <c r="AF549">
        <v>99.311745458648318</v>
      </c>
      <c r="AG549">
        <v>99.358731040713465</v>
      </c>
      <c r="AH549">
        <v>0</v>
      </c>
    </row>
    <row r="550" spans="1:37">
      <c r="A550">
        <v>10</v>
      </c>
      <c r="B550">
        <v>8</v>
      </c>
      <c r="C550">
        <v>2021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4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13</v>
      </c>
      <c r="R550">
        <v>61</v>
      </c>
      <c r="S550">
        <v>5.5901639344262311</v>
      </c>
      <c r="T550">
        <v>5.7868852459016402</v>
      </c>
      <c r="U550">
        <v>20.311967213114755</v>
      </c>
      <c r="V550">
        <v>3.2786885245901645</v>
      </c>
      <c r="W550">
        <v>1.6393442622950822</v>
      </c>
      <c r="X550">
        <v>70.491803278688522</v>
      </c>
      <c r="Y550">
        <v>32.786885245901637</v>
      </c>
      <c r="Z550">
        <v>5.8558973552300593</v>
      </c>
      <c r="AA550">
        <v>2.0112556161396724</v>
      </c>
      <c r="AB550">
        <v>2.0253698638007203</v>
      </c>
      <c r="AC550">
        <v>36.697448107752827</v>
      </c>
      <c r="AD550">
        <v>55.211554985953853</v>
      </c>
      <c r="AE550">
        <v>45.343502166455615</v>
      </c>
      <c r="AF550">
        <v>0.68825454135168684</v>
      </c>
      <c r="AG550">
        <v>0.64126895928656358</v>
      </c>
      <c r="AH550">
        <v>98.360655737704931</v>
      </c>
    </row>
    <row r="551" spans="1:37">
      <c r="A551">
        <v>10</v>
      </c>
      <c r="B551">
        <v>9</v>
      </c>
      <c r="C551">
        <v>2020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0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562</v>
      </c>
      <c r="R551">
        <v>8939</v>
      </c>
      <c r="S551">
        <v>5.0426222172502513</v>
      </c>
      <c r="T551">
        <v>5.6106947085803762</v>
      </c>
      <c r="U551">
        <v>21.525981653428715</v>
      </c>
      <c r="V551">
        <v>3.3448931647835338</v>
      </c>
      <c r="W551">
        <v>4.2062870567177537</v>
      </c>
      <c r="X551">
        <v>84.908826490658896</v>
      </c>
      <c r="Y551">
        <v>34.276764738785097</v>
      </c>
      <c r="Z551">
        <v>5.9706092216995605</v>
      </c>
      <c r="AA551">
        <v>1.726285177502568</v>
      </c>
      <c r="AB551">
        <v>2.2546075329483002</v>
      </c>
      <c r="AC551">
        <v>44.508544217950373</v>
      </c>
      <c r="AD551">
        <v>52.408339604814813</v>
      </c>
      <c r="AE551">
        <v>51.634321978083314</v>
      </c>
      <c r="AF551">
        <v>99.632189032545682</v>
      </c>
      <c r="AG551">
        <v>99.68586795916903</v>
      </c>
      <c r="AH551">
        <v>0</v>
      </c>
    </row>
    <row r="552" spans="1:37">
      <c r="A552">
        <v>10</v>
      </c>
      <c r="B552">
        <v>10</v>
      </c>
      <c r="C552">
        <v>2020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4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7</v>
      </c>
      <c r="R552">
        <v>33</v>
      </c>
      <c r="S552">
        <v>4.1212121212121211</v>
      </c>
      <c r="T552">
        <v>5.1818181818181808</v>
      </c>
      <c r="U552">
        <v>18.374545454545455</v>
      </c>
      <c r="V552">
        <v>3.0303030303030303</v>
      </c>
      <c r="W552">
        <v>6.0606060606060606</v>
      </c>
      <c r="X552">
        <v>57.575757575757585</v>
      </c>
      <c r="Y552">
        <v>18.181818181818183</v>
      </c>
      <c r="Z552">
        <v>6.4927069066150311</v>
      </c>
      <c r="AA552">
        <v>1.9346532969105901</v>
      </c>
      <c r="AB552">
        <v>2.3284088136119454</v>
      </c>
      <c r="AC552">
        <v>17.891118100234266</v>
      </c>
      <c r="AD552">
        <v>48.859667901642339</v>
      </c>
      <c r="AE552">
        <v>29.782417941461524</v>
      </c>
      <c r="AF552">
        <v>0.36781096745430225</v>
      </c>
      <c r="AG552">
        <v>0.31413204083094975</v>
      </c>
      <c r="AH552">
        <v>84.848484848484858</v>
      </c>
    </row>
    <row r="553" spans="1:37">
      <c r="A553">
        <v>10</v>
      </c>
      <c r="B553">
        <v>11</v>
      </c>
      <c r="C553">
        <v>2019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0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549</v>
      </c>
      <c r="R553">
        <v>8747</v>
      </c>
      <c r="S553">
        <v>5.0048016462787244</v>
      </c>
      <c r="T553">
        <v>5.6095804275751684</v>
      </c>
      <c r="U553">
        <v>21.497694066537136</v>
      </c>
      <c r="V553">
        <v>3.315422430547617</v>
      </c>
      <c r="W553">
        <v>4.367211615410997</v>
      </c>
      <c r="X553">
        <v>84.4861095232651</v>
      </c>
      <c r="Y553">
        <v>33.428604092831819</v>
      </c>
      <c r="Z553">
        <v>5.9965392651694485</v>
      </c>
      <c r="AA553">
        <v>1.8262155566912464</v>
      </c>
      <c r="AB553">
        <v>2.2954246188627838</v>
      </c>
      <c r="AC553">
        <v>49.077782876615913</v>
      </c>
      <c r="AD553">
        <v>53.763420498654817</v>
      </c>
      <c r="AE553">
        <v>53.190745246496995</v>
      </c>
      <c r="AF553">
        <v>99.646844383686499</v>
      </c>
      <c r="AG553">
        <v>99.671837253412818</v>
      </c>
      <c r="AH553">
        <v>0</v>
      </c>
    </row>
    <row r="554" spans="1:37">
      <c r="A554">
        <v>10</v>
      </c>
      <c r="B554">
        <v>12</v>
      </c>
      <c r="C554">
        <v>2019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4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11</v>
      </c>
      <c r="R554">
        <v>31</v>
      </c>
      <c r="S554">
        <v>5.258064516129032</v>
      </c>
      <c r="T554">
        <v>5.9677419354838719</v>
      </c>
      <c r="U554">
        <v>19.971290322580654</v>
      </c>
      <c r="V554">
        <v>0</v>
      </c>
      <c r="W554">
        <v>3.2258064516129026</v>
      </c>
      <c r="X554">
        <v>70.967741935483886</v>
      </c>
      <c r="Y554">
        <v>22.58064516129032</v>
      </c>
      <c r="Z554">
        <v>6.2771180678949694</v>
      </c>
      <c r="AA554">
        <v>1.7774164276072151</v>
      </c>
      <c r="AB554">
        <v>2.0710581831321968</v>
      </c>
      <c r="AC554">
        <v>19.325162930661204</v>
      </c>
      <c r="AD554">
        <v>35.423883701702444</v>
      </c>
      <c r="AE554">
        <v>53.680936947162849</v>
      </c>
      <c r="AF554">
        <v>0.35315561631351094</v>
      </c>
      <c r="AG554">
        <v>0.32816274658718325</v>
      </c>
      <c r="AH554">
        <v>96.774193548387117</v>
      </c>
    </row>
    <row r="555" spans="1:37">
      <c r="A555">
        <v>10</v>
      </c>
      <c r="B555">
        <v>13</v>
      </c>
      <c r="C555">
        <v>2018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0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621</v>
      </c>
      <c r="R555">
        <v>9538</v>
      </c>
      <c r="S555">
        <v>4.8671629272384163</v>
      </c>
      <c r="T555">
        <v>5.3817362130425668</v>
      </c>
      <c r="U555">
        <v>20.63740826169014</v>
      </c>
      <c r="V555">
        <v>2.8307821346194162</v>
      </c>
      <c r="W555">
        <v>4.0260012581253939</v>
      </c>
      <c r="X555">
        <v>79.377227930383739</v>
      </c>
      <c r="Y555">
        <v>29.115118473474521</v>
      </c>
      <c r="Z555">
        <v>6.0325891354113361</v>
      </c>
      <c r="AA555">
        <v>1.7770081487330815</v>
      </c>
      <c r="AB555">
        <v>2.2976530014763146</v>
      </c>
      <c r="AC555">
        <v>49.995957613135907</v>
      </c>
      <c r="AD555">
        <v>54.675928778308382</v>
      </c>
      <c r="AE555">
        <v>58.605055019111028</v>
      </c>
      <c r="AF555">
        <v>99.447398602856836</v>
      </c>
      <c r="AG555">
        <v>99.569091170195648</v>
      </c>
      <c r="AH555">
        <v>0</v>
      </c>
    </row>
    <row r="556" spans="1:37">
      <c r="A556">
        <v>10</v>
      </c>
      <c r="B556">
        <v>14</v>
      </c>
      <c r="C556">
        <v>2018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4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13</v>
      </c>
      <c r="R556">
        <v>53</v>
      </c>
      <c r="S556">
        <v>4.1132075471698117</v>
      </c>
      <c r="T556">
        <v>4.3207547169811331</v>
      </c>
      <c r="U556">
        <v>16.073018867924539</v>
      </c>
      <c r="V556">
        <v>3.7735849056603761</v>
      </c>
      <c r="W556">
        <v>0</v>
      </c>
      <c r="X556">
        <v>50.943396226415089</v>
      </c>
      <c r="Y556">
        <v>7.5471698113207522</v>
      </c>
      <c r="Z556">
        <v>4.4759885953054068</v>
      </c>
      <c r="AA556">
        <v>1.7008363909036877</v>
      </c>
      <c r="AB556">
        <v>1.6109716381989863</v>
      </c>
      <c r="AC556">
        <v>28.752466746432759</v>
      </c>
      <c r="AD556">
        <v>31.656004824670475</v>
      </c>
      <c r="AE556">
        <v>39.991384747826906</v>
      </c>
      <c r="AF556">
        <v>0.55260139714315526</v>
      </c>
      <c r="AG556">
        <v>0.43090882980433992</v>
      </c>
      <c r="AH556">
        <v>88.679245283018886</v>
      </c>
    </row>
    <row r="557" spans="1:37">
      <c r="A557">
        <v>10</v>
      </c>
      <c r="B557">
        <v>15</v>
      </c>
      <c r="C557">
        <v>2017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0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586</v>
      </c>
      <c r="R557">
        <v>10228</v>
      </c>
      <c r="S557">
        <v>4.7956589753617509</v>
      </c>
      <c r="T557">
        <v>5.3109112240907308</v>
      </c>
      <c r="U557">
        <v>20.575977708251887</v>
      </c>
      <c r="V557">
        <v>2.3758310520140782</v>
      </c>
      <c r="W557">
        <v>4.0672663277278067</v>
      </c>
      <c r="X557">
        <v>78.549080954243266</v>
      </c>
      <c r="Y557">
        <v>28.402424716464608</v>
      </c>
      <c r="Z557">
        <v>5.9600133116052243</v>
      </c>
      <c r="AA557">
        <v>1.7540089635245779</v>
      </c>
      <c r="AB557">
        <v>2.3539734650684419</v>
      </c>
      <c r="AC557">
        <v>50.391182784855509</v>
      </c>
      <c r="AD557">
        <v>57.474246417853905</v>
      </c>
      <c r="AE557">
        <v>58.914591665760639</v>
      </c>
      <c r="AF557">
        <v>99.416796267496125</v>
      </c>
      <c r="AG557">
        <v>99.52062943809085</v>
      </c>
      <c r="AH557">
        <v>0</v>
      </c>
    </row>
    <row r="558" spans="1:37">
      <c r="A558">
        <v>10</v>
      </c>
      <c r="B558">
        <v>16</v>
      </c>
      <c r="C558">
        <v>2017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4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12</v>
      </c>
      <c r="R558">
        <v>60</v>
      </c>
      <c r="S558">
        <v>6.05</v>
      </c>
      <c r="T558">
        <v>5.2833333333333323</v>
      </c>
      <c r="U558">
        <v>16.895000000000003</v>
      </c>
      <c r="V558">
        <v>0</v>
      </c>
      <c r="W558">
        <v>3.3333333333333344</v>
      </c>
      <c r="X558">
        <v>58.33333333333335</v>
      </c>
      <c r="Y558">
        <v>8.3333333333333357</v>
      </c>
      <c r="Z558">
        <v>4.597478475570405</v>
      </c>
      <c r="AA558">
        <v>1.6373250542678848</v>
      </c>
      <c r="AB558">
        <v>2.3529532270933244</v>
      </c>
      <c r="AC558">
        <v>51.126525868456554</v>
      </c>
      <c r="AD558">
        <v>52.334986956318531</v>
      </c>
      <c r="AE558">
        <v>50.680727566092315</v>
      </c>
      <c r="AF558">
        <v>0.58320373250388813</v>
      </c>
      <c r="AG558">
        <v>0.47937056190912097</v>
      </c>
      <c r="AH558">
        <v>93.333333333333314</v>
      </c>
    </row>
    <row r="559" spans="1:37">
      <c r="A559">
        <v>10</v>
      </c>
      <c r="B559">
        <v>17</v>
      </c>
      <c r="C559">
        <v>2016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0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597</v>
      </c>
      <c r="R559">
        <v>8434</v>
      </c>
      <c r="S559">
        <v>4.9909888546359964</v>
      </c>
      <c r="T559">
        <v>5.4262508892577666</v>
      </c>
      <c r="U559">
        <v>21.270322504149878</v>
      </c>
      <c r="V559">
        <v>3.2961821199905152</v>
      </c>
      <c r="W559">
        <v>4.2091534266065924</v>
      </c>
      <c r="X559">
        <v>82.179274365662778</v>
      </c>
      <c r="Y559">
        <v>32.866967038178807</v>
      </c>
      <c r="Z559">
        <v>6.0090363709991399</v>
      </c>
      <c r="AA559">
        <v>1.7633032129071962</v>
      </c>
      <c r="AB559">
        <v>2.3184526470132543</v>
      </c>
      <c r="AC559">
        <v>52.785055853364881</v>
      </c>
      <c r="AD559">
        <v>54.601760784973287</v>
      </c>
      <c r="AE559">
        <v>60.680978145852627</v>
      </c>
      <c r="AF559">
        <v>99.622017481691486</v>
      </c>
      <c r="AG559">
        <v>99.737748630088234</v>
      </c>
      <c r="AH559">
        <v>0</v>
      </c>
    </row>
    <row r="560" spans="1:37">
      <c r="A560">
        <v>10</v>
      </c>
      <c r="B560">
        <v>18</v>
      </c>
      <c r="C560">
        <v>2016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4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7</v>
      </c>
      <c r="R560">
        <v>32</v>
      </c>
      <c r="S560">
        <v>4</v>
      </c>
      <c r="T560">
        <v>3.6875</v>
      </c>
      <c r="U560">
        <v>14.740625</v>
      </c>
      <c r="V560">
        <v>0</v>
      </c>
      <c r="W560">
        <v>3.125</v>
      </c>
      <c r="X560">
        <v>28.125</v>
      </c>
      <c r="Y560">
        <v>12.5</v>
      </c>
      <c r="Z560">
        <v>5.9633180452978509</v>
      </c>
      <c r="AA560">
        <v>2.179449471770337</v>
      </c>
      <c r="AB560">
        <v>2.3642850399222168</v>
      </c>
      <c r="AC560">
        <v>66.891721058207509</v>
      </c>
      <c r="AD560">
        <v>78.575311477580286</v>
      </c>
      <c r="AE560">
        <v>80.052945075285933</v>
      </c>
      <c r="AF560">
        <v>0.37798251830852814</v>
      </c>
      <c r="AG560">
        <v>0.26225136991175629</v>
      </c>
      <c r="AH560">
        <v>100</v>
      </c>
    </row>
    <row r="561" spans="1:37" s="432" customFormat="1">
      <c r="A561" s="432">
        <v>10</v>
      </c>
      <c r="B561" s="432">
        <v>19</v>
      </c>
      <c r="C561" s="432">
        <v>2015</v>
      </c>
      <c r="D561" s="432">
        <v>99</v>
      </c>
      <c r="E561" s="432">
        <v>99</v>
      </c>
      <c r="F561" s="432">
        <v>99</v>
      </c>
      <c r="G561" s="432">
        <v>99</v>
      </c>
      <c r="H561" s="432">
        <v>99</v>
      </c>
      <c r="I561" s="432">
        <v>99</v>
      </c>
      <c r="J561" s="432">
        <v>999</v>
      </c>
      <c r="K561" s="432">
        <v>0</v>
      </c>
      <c r="L561" s="432">
        <v>99</v>
      </c>
      <c r="M561" s="432">
        <v>99</v>
      </c>
      <c r="N561" s="432">
        <v>99</v>
      </c>
      <c r="O561" s="432">
        <v>99</v>
      </c>
      <c r="P561" s="432">
        <v>9999</v>
      </c>
      <c r="Q561" s="432">
        <v>569</v>
      </c>
      <c r="R561" s="432">
        <v>8032</v>
      </c>
      <c r="S561" s="432">
        <v>4.8383964143426281</v>
      </c>
      <c r="T561" s="432">
        <v>5.3152390438247021</v>
      </c>
      <c r="U561" s="432">
        <v>20.939977589641483</v>
      </c>
      <c r="V561" s="432">
        <v>3.4611553784860551</v>
      </c>
      <c r="W561" s="432">
        <v>2.62699203187251</v>
      </c>
      <c r="X561" s="432">
        <v>81.17529880478088</v>
      </c>
      <c r="Y561" s="432">
        <v>31.23754980079682</v>
      </c>
      <c r="Z561" s="432">
        <v>5.9309262014515181</v>
      </c>
      <c r="AA561" s="432">
        <v>1.7890575481478372</v>
      </c>
      <c r="AB561" s="432">
        <v>2.2329426127382566</v>
      </c>
      <c r="AC561" s="432">
        <v>53.643203631937133</v>
      </c>
      <c r="AD561" s="432">
        <v>54.967053144409057</v>
      </c>
      <c r="AE561" s="432">
        <v>57.108267311963949</v>
      </c>
      <c r="AF561" s="432">
        <v>99.615527719211215</v>
      </c>
      <c r="AG561" s="432">
        <v>99.703361722636132</v>
      </c>
      <c r="AH561" s="432">
        <v>0</v>
      </c>
    </row>
    <row r="562" spans="1:37" s="432" customFormat="1">
      <c r="A562" s="432">
        <v>10</v>
      </c>
      <c r="B562" s="432">
        <v>20</v>
      </c>
      <c r="C562" s="432">
        <v>2015</v>
      </c>
      <c r="D562" s="432">
        <v>99</v>
      </c>
      <c r="E562" s="432">
        <v>99</v>
      </c>
      <c r="F562" s="432">
        <v>99</v>
      </c>
      <c r="G562" s="432">
        <v>99</v>
      </c>
      <c r="H562" s="432">
        <v>99</v>
      </c>
      <c r="I562" s="432">
        <v>99</v>
      </c>
      <c r="J562" s="432">
        <v>999</v>
      </c>
      <c r="K562" s="432">
        <v>4</v>
      </c>
      <c r="L562" s="432">
        <v>99</v>
      </c>
      <c r="M562" s="432">
        <v>99</v>
      </c>
      <c r="N562" s="432">
        <v>99</v>
      </c>
      <c r="O562" s="432">
        <v>99</v>
      </c>
      <c r="P562" s="432">
        <v>9999</v>
      </c>
      <c r="Q562" s="432">
        <v>4</v>
      </c>
      <c r="R562" s="432">
        <v>18</v>
      </c>
      <c r="S562" s="432">
        <v>4.7777777777777777</v>
      </c>
      <c r="T562" s="432">
        <v>3.3333333333333344</v>
      </c>
      <c r="U562" s="432">
        <v>13.155555555555562</v>
      </c>
      <c r="V562" s="432">
        <v>0</v>
      </c>
      <c r="W562" s="432">
        <v>0</v>
      </c>
      <c r="X562" s="432">
        <v>27.777777777777779</v>
      </c>
      <c r="Y562" s="432">
        <v>0</v>
      </c>
      <c r="Z562" s="432">
        <v>2.8494097287805231</v>
      </c>
      <c r="AA562" s="432">
        <v>1.435871998146677</v>
      </c>
      <c r="AB562" s="432">
        <v>1.7950549357115002</v>
      </c>
      <c r="AC562" s="432">
        <v>66.565601434655292</v>
      </c>
      <c r="AD562" s="432">
        <v>44.496461517481698</v>
      </c>
      <c r="AE562" s="432">
        <v>63.2259614160618</v>
      </c>
      <c r="AF562" s="432">
        <v>0.22324196949026412</v>
      </c>
      <c r="AG562" s="432">
        <v>0.14037558768939262</v>
      </c>
      <c r="AH562" s="432">
        <v>83.333333333333314</v>
      </c>
    </row>
    <row r="563" spans="1:37">
      <c r="A563">
        <v>11</v>
      </c>
      <c r="B563">
        <v>1</v>
      </c>
      <c r="C563">
        <v>2024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1</v>
      </c>
      <c r="M563">
        <v>99</v>
      </c>
      <c r="N563">
        <v>99</v>
      </c>
      <c r="O563">
        <v>99</v>
      </c>
      <c r="P563">
        <v>9999</v>
      </c>
      <c r="Q563">
        <v>49</v>
      </c>
      <c r="R563">
        <v>91</v>
      </c>
      <c r="S563">
        <v>1</v>
      </c>
      <c r="T563">
        <v>2.5714285714285721</v>
      </c>
      <c r="U563">
        <v>12.441758241758242</v>
      </c>
      <c r="V563">
        <v>0</v>
      </c>
      <c r="W563">
        <v>0</v>
      </c>
      <c r="X563">
        <v>12.087912087912084</v>
      </c>
      <c r="Y563">
        <v>0</v>
      </c>
      <c r="Z563">
        <v>3.1562624277745961</v>
      </c>
      <c r="AA563">
        <v>0</v>
      </c>
      <c r="AB563">
        <v>0.8139289752589538</v>
      </c>
      <c r="AD563">
        <v>23.667285505668001</v>
      </c>
      <c r="AF563">
        <v>0.9910694837725984</v>
      </c>
      <c r="AG563">
        <v>0.58658775035670896</v>
      </c>
      <c r="AH563">
        <v>3.2967032967032961</v>
      </c>
      <c r="AI563">
        <v>90</v>
      </c>
      <c r="AJ563">
        <v>105.82888888888888</v>
      </c>
      <c r="AK563">
        <v>10.235868591553498</v>
      </c>
    </row>
    <row r="564" spans="1:37">
      <c r="A564">
        <v>11</v>
      </c>
      <c r="B564">
        <v>2</v>
      </c>
      <c r="C564">
        <v>2024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2</v>
      </c>
      <c r="M564">
        <v>99</v>
      </c>
      <c r="N564">
        <v>99</v>
      </c>
      <c r="O564">
        <v>99</v>
      </c>
      <c r="P564">
        <v>9999</v>
      </c>
      <c r="Q564">
        <v>179</v>
      </c>
      <c r="R564">
        <v>418</v>
      </c>
      <c r="S564">
        <v>2</v>
      </c>
      <c r="T564">
        <v>2.8995215311004792</v>
      </c>
      <c r="U564">
        <v>15.024401913875604</v>
      </c>
      <c r="V564">
        <v>0</v>
      </c>
      <c r="W564">
        <v>0</v>
      </c>
      <c r="X564">
        <v>37.799043062200951</v>
      </c>
      <c r="Y564">
        <v>0.23923444976076561</v>
      </c>
      <c r="Z564">
        <v>3.0125062689201281</v>
      </c>
      <c r="AA564">
        <v>0</v>
      </c>
      <c r="AB564">
        <v>0.81225644756921056</v>
      </c>
      <c r="AD564">
        <v>1.9089342643954277</v>
      </c>
      <c r="AF564">
        <v>4.5523851012851244</v>
      </c>
      <c r="AG564">
        <v>3.2537434991964362</v>
      </c>
      <c r="AH564">
        <v>0.47846889952153121</v>
      </c>
      <c r="AI564">
        <v>385</v>
      </c>
      <c r="AJ564">
        <v>108.0688311688311</v>
      </c>
      <c r="AK564">
        <v>11.742989283050878</v>
      </c>
    </row>
    <row r="565" spans="1:37">
      <c r="A565">
        <v>11</v>
      </c>
      <c r="B565">
        <v>3</v>
      </c>
      <c r="C565">
        <v>2024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3</v>
      </c>
      <c r="M565">
        <v>99</v>
      </c>
      <c r="N565">
        <v>99</v>
      </c>
      <c r="O565">
        <v>99</v>
      </c>
      <c r="P565">
        <v>9999</v>
      </c>
      <c r="Q565">
        <v>230</v>
      </c>
      <c r="R565">
        <v>695</v>
      </c>
      <c r="S565">
        <v>3</v>
      </c>
      <c r="T565">
        <v>3.5683453237410072</v>
      </c>
      <c r="U565">
        <v>16.213956834532361</v>
      </c>
      <c r="V565">
        <v>0</v>
      </c>
      <c r="W565">
        <v>0</v>
      </c>
      <c r="X565">
        <v>57.266187050359719</v>
      </c>
      <c r="Y565">
        <v>2.014388489208633</v>
      </c>
      <c r="Z565">
        <v>3.6002826864841753</v>
      </c>
      <c r="AA565">
        <v>0</v>
      </c>
      <c r="AB565">
        <v>1.1062306192244853</v>
      </c>
      <c r="AD565">
        <v>-7.2367229157856992</v>
      </c>
      <c r="AF565">
        <v>7.5691570463951212</v>
      </c>
      <c r="AG565">
        <v>5.8382630122280883</v>
      </c>
      <c r="AH565">
        <v>1.0071942446043165</v>
      </c>
      <c r="AI565">
        <v>642</v>
      </c>
      <c r="AJ565">
        <v>107.55404984423676</v>
      </c>
      <c r="AK565">
        <v>12.873369517363519</v>
      </c>
    </row>
    <row r="566" spans="1:37">
      <c r="A566">
        <v>11</v>
      </c>
      <c r="B566">
        <v>4</v>
      </c>
      <c r="C566">
        <v>2024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4</v>
      </c>
      <c r="M566">
        <v>99</v>
      </c>
      <c r="N566">
        <v>99</v>
      </c>
      <c r="O566">
        <v>99</v>
      </c>
      <c r="P566">
        <v>9999</v>
      </c>
      <c r="Q566">
        <v>360</v>
      </c>
      <c r="R566">
        <v>1476</v>
      </c>
      <c r="S566">
        <v>4</v>
      </c>
      <c r="T566">
        <v>4.5345528455284541</v>
      </c>
      <c r="U566">
        <v>17.244647696476964</v>
      </c>
      <c r="V566">
        <v>0</v>
      </c>
      <c r="W566">
        <v>0</v>
      </c>
      <c r="X566">
        <v>66.666666666666686</v>
      </c>
      <c r="Y566">
        <v>3.3875338753387543</v>
      </c>
      <c r="Z566">
        <v>3.5957675847554933</v>
      </c>
      <c r="AA566">
        <v>0</v>
      </c>
      <c r="AB566">
        <v>1.0506282173068613</v>
      </c>
      <c r="AD566">
        <v>6.7085597730314257</v>
      </c>
      <c r="AF566">
        <v>16.074929209322587</v>
      </c>
      <c r="AG566">
        <v>13.18713713884857</v>
      </c>
      <c r="AH566">
        <v>1.8970189701897024</v>
      </c>
      <c r="AI566">
        <v>1351</v>
      </c>
      <c r="AJ566">
        <v>107.7808290155439</v>
      </c>
      <c r="AK566">
        <v>13.559503425665785</v>
      </c>
    </row>
    <row r="567" spans="1:37">
      <c r="A567">
        <v>11</v>
      </c>
      <c r="B567">
        <v>5</v>
      </c>
      <c r="C567">
        <v>2024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5</v>
      </c>
      <c r="M567">
        <v>99</v>
      </c>
      <c r="N567">
        <v>99</v>
      </c>
      <c r="O567">
        <v>99</v>
      </c>
      <c r="P567">
        <v>9999</v>
      </c>
      <c r="Q567">
        <v>458</v>
      </c>
      <c r="R567">
        <v>2458</v>
      </c>
      <c r="S567">
        <v>5</v>
      </c>
      <c r="T567">
        <v>5.2148087876322204</v>
      </c>
      <c r="U567">
        <v>19.788608624898274</v>
      </c>
      <c r="V567">
        <v>0</v>
      </c>
      <c r="W567">
        <v>0.28478437754271774</v>
      </c>
      <c r="X567">
        <v>84.621643612693248</v>
      </c>
      <c r="Y567">
        <v>16.88364524003255</v>
      </c>
      <c r="Z567">
        <v>4.0998293759521998</v>
      </c>
      <c r="AA567">
        <v>0</v>
      </c>
      <c r="AB567">
        <v>1.2015349824825956</v>
      </c>
      <c r="AD567">
        <v>14.557047304347472</v>
      </c>
      <c r="AF567">
        <v>26.769766935308208</v>
      </c>
      <c r="AG567">
        <v>25.200373443252463</v>
      </c>
      <c r="AH567">
        <v>1.0170870626525628</v>
      </c>
      <c r="AI567">
        <v>2043</v>
      </c>
      <c r="AJ567">
        <v>108.33592755751341</v>
      </c>
      <c r="AK567">
        <v>15.20405110006921</v>
      </c>
    </row>
    <row r="568" spans="1:37">
      <c r="A568">
        <v>11</v>
      </c>
      <c r="B568">
        <v>6</v>
      </c>
      <c r="C568">
        <v>2024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6</v>
      </c>
      <c r="M568">
        <v>99</v>
      </c>
      <c r="N568">
        <v>99</v>
      </c>
      <c r="O568">
        <v>99</v>
      </c>
      <c r="P568">
        <v>9999</v>
      </c>
      <c r="Q568">
        <v>458</v>
      </c>
      <c r="R568">
        <v>2230</v>
      </c>
      <c r="S568">
        <v>6</v>
      </c>
      <c r="T568">
        <v>6.2721973094170389</v>
      </c>
      <c r="U568">
        <v>22.513363228699529</v>
      </c>
      <c r="V568">
        <v>15.829596412556057</v>
      </c>
      <c r="W568">
        <v>1.9730941704035876</v>
      </c>
      <c r="X568">
        <v>91.434977578475355</v>
      </c>
      <c r="Y568">
        <v>46.636771300448416</v>
      </c>
      <c r="Z568">
        <v>4.9992816423776807</v>
      </c>
      <c r="AA568">
        <v>0</v>
      </c>
      <c r="AB568">
        <v>1.4492577709398438</v>
      </c>
      <c r="AD568">
        <v>27.806001262049488</v>
      </c>
      <c r="AF568">
        <v>24.286647789152681</v>
      </c>
      <c r="AG568">
        <v>26.010882078350544</v>
      </c>
      <c r="AH568">
        <v>1.0313901345291483</v>
      </c>
      <c r="AI568">
        <v>1825</v>
      </c>
      <c r="AJ568">
        <v>108.88564383561643</v>
      </c>
      <c r="AK568">
        <v>16.994707576394823</v>
      </c>
    </row>
    <row r="569" spans="1:37">
      <c r="A569">
        <v>11</v>
      </c>
      <c r="B569">
        <v>7</v>
      </c>
      <c r="C569">
        <v>2024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7</v>
      </c>
      <c r="M569">
        <v>99</v>
      </c>
      <c r="N569">
        <v>99</v>
      </c>
      <c r="O569">
        <v>99</v>
      </c>
      <c r="P569">
        <v>9999</v>
      </c>
      <c r="Q569">
        <v>304</v>
      </c>
      <c r="R569">
        <v>847</v>
      </c>
      <c r="S569">
        <v>7</v>
      </c>
      <c r="T569">
        <v>7.1334120425029521</v>
      </c>
      <c r="U569">
        <v>25.922550177095658</v>
      </c>
      <c r="V569">
        <v>27.626918536009448</v>
      </c>
      <c r="W569">
        <v>9.7992916174734361</v>
      </c>
      <c r="X569">
        <v>97.992916174734361</v>
      </c>
      <c r="Y569">
        <v>75.088547815820561</v>
      </c>
      <c r="Z569">
        <v>4.9597434060261936</v>
      </c>
      <c r="AA569">
        <v>0</v>
      </c>
      <c r="AB569">
        <v>1.2661818886729008</v>
      </c>
      <c r="AD569">
        <v>7.2897920541353747</v>
      </c>
      <c r="AF569">
        <v>9.2245698104987994</v>
      </c>
      <c r="AG569">
        <v>11.375512525995465</v>
      </c>
      <c r="AH569">
        <v>0.94451003541912637</v>
      </c>
      <c r="AI569">
        <v>804</v>
      </c>
      <c r="AJ569">
        <v>111.13283582089539</v>
      </c>
      <c r="AK569">
        <v>18.833128671669421</v>
      </c>
    </row>
    <row r="570" spans="1:37">
      <c r="A570">
        <v>11</v>
      </c>
      <c r="B570">
        <v>8</v>
      </c>
      <c r="C570">
        <v>2024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8</v>
      </c>
      <c r="M570">
        <v>99</v>
      </c>
      <c r="N570">
        <v>99</v>
      </c>
      <c r="O570">
        <v>99</v>
      </c>
      <c r="P570">
        <v>9999</v>
      </c>
      <c r="Q570">
        <v>261</v>
      </c>
      <c r="R570">
        <v>771</v>
      </c>
      <c r="S570">
        <v>8</v>
      </c>
      <c r="T570">
        <v>8.0181582360570687</v>
      </c>
      <c r="U570">
        <v>28.436316472114175</v>
      </c>
      <c r="V570">
        <v>13.229571984435799</v>
      </c>
      <c r="W570">
        <v>26.588845654993513</v>
      </c>
      <c r="X570">
        <v>97.276264591439684</v>
      </c>
      <c r="Y570">
        <v>85.473411154345001</v>
      </c>
      <c r="Z570">
        <v>6.1208201957511887</v>
      </c>
      <c r="AA570">
        <v>0</v>
      </c>
      <c r="AB570">
        <v>1.6145197953304511</v>
      </c>
      <c r="AD570">
        <v>24.58657331938992</v>
      </c>
      <c r="AF570">
        <v>8.3968634284469612</v>
      </c>
      <c r="AG570">
        <v>11.358933469281611</v>
      </c>
      <c r="AH570">
        <v>1.6861219195849539</v>
      </c>
      <c r="AI570">
        <v>628</v>
      </c>
      <c r="AJ570">
        <v>110.96528662420371</v>
      </c>
      <c r="AK570">
        <v>20.642900254675123</v>
      </c>
    </row>
    <row r="571" spans="1:37">
      <c r="A571">
        <v>11</v>
      </c>
      <c r="B571">
        <v>9</v>
      </c>
      <c r="C571">
        <v>2024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</v>
      </c>
      <c r="M571">
        <v>99</v>
      </c>
      <c r="N571">
        <v>99</v>
      </c>
      <c r="O571">
        <v>99</v>
      </c>
      <c r="P571">
        <v>9999</v>
      </c>
      <c r="Q571">
        <v>65</v>
      </c>
      <c r="R571">
        <v>110</v>
      </c>
      <c r="S571">
        <v>9</v>
      </c>
      <c r="T571">
        <v>9.1</v>
      </c>
      <c r="U571">
        <v>32.374545454545462</v>
      </c>
      <c r="V571">
        <v>6.3636363636363633</v>
      </c>
      <c r="W571">
        <v>65.454545454545453</v>
      </c>
      <c r="X571">
        <v>99.090909090909108</v>
      </c>
      <c r="Y571">
        <v>94.545454545454561</v>
      </c>
      <c r="Z571">
        <v>5.9183910031456657</v>
      </c>
      <c r="AA571">
        <v>0</v>
      </c>
      <c r="AB571">
        <v>1.4519579257615673</v>
      </c>
      <c r="AD571">
        <v>-6.0956901499510119</v>
      </c>
      <c r="AF571">
        <v>1.1979960792855584</v>
      </c>
      <c r="AG571">
        <v>1.845041774041964</v>
      </c>
      <c r="AH571">
        <v>0.90909090909090895</v>
      </c>
      <c r="AI571">
        <v>105</v>
      </c>
      <c r="AJ571">
        <v>111.29523809523806</v>
      </c>
      <c r="AK571">
        <v>23.469826693791443</v>
      </c>
    </row>
    <row r="572" spans="1:37">
      <c r="A572">
        <v>11</v>
      </c>
      <c r="B572">
        <v>10</v>
      </c>
      <c r="C572">
        <v>2024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10</v>
      </c>
      <c r="M572">
        <v>99</v>
      </c>
      <c r="N572">
        <v>99</v>
      </c>
      <c r="O572">
        <v>99</v>
      </c>
      <c r="P572">
        <v>9999</v>
      </c>
      <c r="Q572">
        <v>18</v>
      </c>
      <c r="R572">
        <v>26</v>
      </c>
      <c r="S572">
        <v>10</v>
      </c>
      <c r="T572">
        <v>10.807692307692301</v>
      </c>
      <c r="U572">
        <v>36.069230769230778</v>
      </c>
      <c r="V572">
        <v>0</v>
      </c>
      <c r="W572">
        <v>100</v>
      </c>
      <c r="X572">
        <v>100</v>
      </c>
      <c r="Y572">
        <v>100</v>
      </c>
      <c r="Z572">
        <v>5.8301450853281711</v>
      </c>
      <c r="AA572">
        <v>0</v>
      </c>
      <c r="AB572">
        <v>0.87790093927025381</v>
      </c>
      <c r="AD572">
        <v>-34.306715962304551</v>
      </c>
      <c r="AF572">
        <v>0.28316270964931389</v>
      </c>
      <c r="AG572">
        <v>0.48586998082010385</v>
      </c>
      <c r="AH572">
        <v>0</v>
      </c>
      <c r="AI572">
        <v>25</v>
      </c>
      <c r="AJ572">
        <v>112.03599999999997</v>
      </c>
      <c r="AK572">
        <v>25.298671063475918</v>
      </c>
    </row>
    <row r="573" spans="1:37">
      <c r="A573">
        <v>11</v>
      </c>
      <c r="B573">
        <v>11</v>
      </c>
      <c r="C573">
        <v>2024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11</v>
      </c>
      <c r="M573">
        <v>99</v>
      </c>
      <c r="N573">
        <v>99</v>
      </c>
      <c r="O573">
        <v>99</v>
      </c>
      <c r="P573">
        <v>9999</v>
      </c>
      <c r="Q573">
        <v>7</v>
      </c>
      <c r="R573">
        <v>8</v>
      </c>
      <c r="S573">
        <v>11</v>
      </c>
      <c r="T573">
        <v>9.75</v>
      </c>
      <c r="U573">
        <v>31.987500000000008</v>
      </c>
      <c r="V573">
        <v>25</v>
      </c>
      <c r="W573">
        <v>62.5</v>
      </c>
      <c r="X573">
        <v>100</v>
      </c>
      <c r="Y573">
        <v>100</v>
      </c>
      <c r="Z573">
        <v>4.6734455972012441</v>
      </c>
      <c r="AA573">
        <v>0</v>
      </c>
      <c r="AB573">
        <v>2.4366985862022403</v>
      </c>
      <c r="AD573">
        <v>62.86893566372936</v>
      </c>
      <c r="AF573">
        <v>8.7126987584404292E-2</v>
      </c>
      <c r="AG573">
        <v>0.13258064415852483</v>
      </c>
      <c r="AH573">
        <v>0</v>
      </c>
      <c r="AI573">
        <v>8</v>
      </c>
      <c r="AJ573">
        <v>108.21250000000001</v>
      </c>
      <c r="AK573">
        <v>25.396424147743776</v>
      </c>
    </row>
    <row r="574" spans="1:37">
      <c r="A574">
        <v>11</v>
      </c>
      <c r="B574">
        <v>12</v>
      </c>
      <c r="C574">
        <v>2024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12</v>
      </c>
      <c r="M574">
        <v>99</v>
      </c>
      <c r="N574">
        <v>99</v>
      </c>
      <c r="O574">
        <v>99</v>
      </c>
      <c r="P574">
        <v>9999</v>
      </c>
    </row>
    <row r="575" spans="1:37">
      <c r="A575">
        <v>11</v>
      </c>
      <c r="B575">
        <v>13</v>
      </c>
      <c r="C575">
        <v>2024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13</v>
      </c>
      <c r="M575">
        <v>99</v>
      </c>
      <c r="N575">
        <v>99</v>
      </c>
      <c r="O575">
        <v>99</v>
      </c>
      <c r="P575">
        <v>9999</v>
      </c>
    </row>
    <row r="576" spans="1:37">
      <c r="A576">
        <v>11</v>
      </c>
      <c r="B576">
        <v>14</v>
      </c>
      <c r="C576">
        <v>2024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14</v>
      </c>
      <c r="M576">
        <v>99</v>
      </c>
      <c r="N576">
        <v>99</v>
      </c>
      <c r="O576">
        <v>99</v>
      </c>
      <c r="P576">
        <v>9999</v>
      </c>
    </row>
    <row r="577" spans="1:37">
      <c r="A577">
        <v>11</v>
      </c>
      <c r="B577">
        <v>15</v>
      </c>
      <c r="C577">
        <v>2024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15</v>
      </c>
      <c r="M577">
        <v>99</v>
      </c>
      <c r="N577">
        <v>99</v>
      </c>
      <c r="O577">
        <v>99</v>
      </c>
      <c r="P577">
        <v>9999</v>
      </c>
    </row>
    <row r="578" spans="1:37" s="441" customFormat="1">
      <c r="A578" s="441">
        <v>11</v>
      </c>
      <c r="B578" s="441">
        <v>16</v>
      </c>
      <c r="C578" s="441">
        <v>2024</v>
      </c>
      <c r="D578" s="441">
        <v>99</v>
      </c>
      <c r="E578" s="441">
        <v>99</v>
      </c>
      <c r="F578" s="441">
        <v>99</v>
      </c>
      <c r="G578" s="441">
        <v>99</v>
      </c>
      <c r="H578" s="441">
        <v>99</v>
      </c>
      <c r="I578" s="441">
        <v>99</v>
      </c>
      <c r="J578" s="441">
        <v>999</v>
      </c>
      <c r="K578" s="441">
        <v>99</v>
      </c>
      <c r="L578" s="441">
        <v>99</v>
      </c>
      <c r="M578" s="441">
        <v>99</v>
      </c>
      <c r="N578" s="441">
        <v>99</v>
      </c>
      <c r="O578" s="441">
        <v>99</v>
      </c>
      <c r="P578" s="441">
        <v>9999</v>
      </c>
      <c r="Q578" s="441">
        <v>39</v>
      </c>
      <c r="R578" s="441">
        <v>52</v>
      </c>
      <c r="S578" s="441">
        <v>0</v>
      </c>
      <c r="T578" s="441">
        <v>4.75</v>
      </c>
      <c r="U578" s="441">
        <v>26.913461538461529</v>
      </c>
      <c r="V578" s="441">
        <v>0</v>
      </c>
      <c r="W578" s="441">
        <v>0</v>
      </c>
      <c r="X578" s="441">
        <v>78.846153846153825</v>
      </c>
      <c r="Y578" s="441">
        <v>51.923076923076913</v>
      </c>
      <c r="Z578" s="441">
        <v>11.971103490780733</v>
      </c>
      <c r="AB578" s="441">
        <v>1.6275866986242125</v>
      </c>
      <c r="AD578" s="441">
        <v>52.910747044957809</v>
      </c>
      <c r="AF578" s="441">
        <v>0.56632541929862779</v>
      </c>
      <c r="AG578" s="441">
        <v>0.72507468346954052</v>
      </c>
      <c r="AH578" s="441">
        <v>71.153846153846175</v>
      </c>
      <c r="AI578" s="441">
        <v>15</v>
      </c>
      <c r="AJ578" s="441">
        <v>109.46</v>
      </c>
      <c r="AK578" s="441">
        <v>13.251183045707872</v>
      </c>
    </row>
    <row r="579" spans="1:37">
      <c r="A579" s="441">
        <v>11</v>
      </c>
      <c r="B579">
        <v>17</v>
      </c>
      <c r="C579">
        <v>2023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</v>
      </c>
      <c r="M579">
        <v>99</v>
      </c>
      <c r="N579">
        <v>99</v>
      </c>
      <c r="O579">
        <v>99</v>
      </c>
      <c r="P579">
        <v>9999</v>
      </c>
      <c r="Q579">
        <v>45</v>
      </c>
      <c r="R579">
        <v>79</v>
      </c>
      <c r="S579">
        <v>1</v>
      </c>
      <c r="T579">
        <v>2.4303797468354436</v>
      </c>
      <c r="U579">
        <v>15.477215189873425</v>
      </c>
      <c r="V579">
        <v>0</v>
      </c>
      <c r="W579">
        <v>0</v>
      </c>
      <c r="X579">
        <v>49.367088607594944</v>
      </c>
      <c r="Y579">
        <v>2.5316455696202529</v>
      </c>
      <c r="Z579">
        <v>3.76808548127554</v>
      </c>
      <c r="AA579">
        <v>0</v>
      </c>
      <c r="AB579">
        <v>0.93705091257325313</v>
      </c>
      <c r="AD579">
        <v>20.210315408483311</v>
      </c>
      <c r="AF579">
        <v>0.87004405286343611</v>
      </c>
      <c r="AG579">
        <v>0.64992258017191307</v>
      </c>
      <c r="AH579">
        <v>0</v>
      </c>
      <c r="AI579">
        <v>23</v>
      </c>
      <c r="AJ579">
        <v>112.49130434782612</v>
      </c>
      <c r="AK579">
        <v>12.390623585739853</v>
      </c>
    </row>
    <row r="580" spans="1:37">
      <c r="A580" s="441">
        <v>11</v>
      </c>
      <c r="B580">
        <v>18</v>
      </c>
      <c r="C580">
        <v>2023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2</v>
      </c>
      <c r="M580">
        <v>99</v>
      </c>
      <c r="N580">
        <v>99</v>
      </c>
      <c r="O580">
        <v>99</v>
      </c>
      <c r="P580">
        <v>9999</v>
      </c>
      <c r="Q580">
        <v>171</v>
      </c>
      <c r="R580">
        <v>437</v>
      </c>
      <c r="S580">
        <v>2</v>
      </c>
      <c r="T580">
        <v>3.0640732265446222</v>
      </c>
      <c r="U580">
        <v>16.147139588100671</v>
      </c>
      <c r="V580">
        <v>0</v>
      </c>
      <c r="W580">
        <v>0</v>
      </c>
      <c r="X580">
        <v>56.75057208237984</v>
      </c>
      <c r="Y580">
        <v>1.6018306636155604</v>
      </c>
      <c r="Z580">
        <v>3.769135441746164</v>
      </c>
      <c r="AA580">
        <v>0</v>
      </c>
      <c r="AB580">
        <v>1.4304677105996071</v>
      </c>
      <c r="AD580">
        <v>29.937943068362088</v>
      </c>
      <c r="AF580">
        <v>4.8127753303964758</v>
      </c>
      <c r="AG580">
        <v>3.7507554612472953</v>
      </c>
      <c r="AH580">
        <v>0.22883295194508008</v>
      </c>
      <c r="AI580">
        <v>92</v>
      </c>
      <c r="AJ580">
        <v>112.31739130434784</v>
      </c>
      <c r="AK580">
        <v>12.61121956771454</v>
      </c>
    </row>
    <row r="581" spans="1:37">
      <c r="A581" s="441">
        <v>11</v>
      </c>
      <c r="B581">
        <v>19</v>
      </c>
      <c r="C581">
        <v>2023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3</v>
      </c>
      <c r="M581">
        <v>99</v>
      </c>
      <c r="N581">
        <v>99</v>
      </c>
      <c r="O581">
        <v>99</v>
      </c>
      <c r="P581">
        <v>9999</v>
      </c>
      <c r="Q581">
        <v>231</v>
      </c>
      <c r="R581">
        <v>795</v>
      </c>
      <c r="S581">
        <v>3</v>
      </c>
      <c r="T581">
        <v>3.8905660377358497</v>
      </c>
      <c r="U581">
        <v>16.747547169811341</v>
      </c>
      <c r="V581">
        <v>0</v>
      </c>
      <c r="W581">
        <v>0.12578616352201252</v>
      </c>
      <c r="X581">
        <v>59.874213836477978</v>
      </c>
      <c r="Y581">
        <v>4.6540880503144644</v>
      </c>
      <c r="Z581">
        <v>4.0461524105667515</v>
      </c>
      <c r="AA581">
        <v>0</v>
      </c>
      <c r="AB581">
        <v>1.6640782083107948</v>
      </c>
      <c r="AD581">
        <v>33.667014655575159</v>
      </c>
      <c r="AF581">
        <v>8.7555066079295134</v>
      </c>
      <c r="AG581">
        <v>7.0771769110844147</v>
      </c>
      <c r="AH581">
        <v>0.62893081761006253</v>
      </c>
      <c r="AI581">
        <v>166</v>
      </c>
      <c r="AJ581">
        <v>110.47289156626508</v>
      </c>
      <c r="AK581">
        <v>13.152541603242978</v>
      </c>
    </row>
    <row r="582" spans="1:37">
      <c r="A582" s="441">
        <v>11</v>
      </c>
      <c r="B582">
        <v>20</v>
      </c>
      <c r="C582">
        <v>2023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4</v>
      </c>
      <c r="M582">
        <v>99</v>
      </c>
      <c r="N582">
        <v>99</v>
      </c>
      <c r="O582">
        <v>99</v>
      </c>
      <c r="P582">
        <v>9999</v>
      </c>
      <c r="Q582">
        <v>304</v>
      </c>
      <c r="R582">
        <v>1232</v>
      </c>
      <c r="S582">
        <v>4</v>
      </c>
      <c r="T582">
        <v>4.542207792207793</v>
      </c>
      <c r="U582">
        <v>18.286607142857111</v>
      </c>
      <c r="V582">
        <v>0</v>
      </c>
      <c r="W582">
        <v>0.24350649350649345</v>
      </c>
      <c r="X582">
        <v>71.672077922077904</v>
      </c>
      <c r="Y582">
        <v>11.038961038961038</v>
      </c>
      <c r="Z582">
        <v>4.5332008467630605</v>
      </c>
      <c r="AA582">
        <v>0</v>
      </c>
      <c r="AB582">
        <v>1.6246391194695238</v>
      </c>
      <c r="AD582">
        <v>41.599891351764406</v>
      </c>
      <c r="AF582">
        <v>13.568281938325988</v>
      </c>
      <c r="AG582">
        <v>11.975276683529092</v>
      </c>
      <c r="AH582">
        <v>0.4870129870129869</v>
      </c>
      <c r="AI582">
        <v>205</v>
      </c>
      <c r="AJ582">
        <v>109.17317073170727</v>
      </c>
      <c r="AK582">
        <v>13.865377520969339</v>
      </c>
    </row>
    <row r="583" spans="1:37">
      <c r="A583" s="441">
        <v>11</v>
      </c>
      <c r="B583">
        <v>21</v>
      </c>
      <c r="C583">
        <v>2023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5</v>
      </c>
      <c r="M583">
        <v>99</v>
      </c>
      <c r="N583">
        <v>99</v>
      </c>
      <c r="O583">
        <v>99</v>
      </c>
      <c r="P583">
        <v>9999</v>
      </c>
      <c r="Q583">
        <v>435</v>
      </c>
      <c r="R583">
        <v>2596</v>
      </c>
      <c r="S583">
        <v>5</v>
      </c>
      <c r="T583">
        <v>5.3443759630200312</v>
      </c>
      <c r="U583">
        <v>20.014599383667168</v>
      </c>
      <c r="V583">
        <v>0</v>
      </c>
      <c r="W583">
        <v>0.65485362095531596</v>
      </c>
      <c r="X583">
        <v>79.391371340523904</v>
      </c>
      <c r="Y583">
        <v>23.07395993836672</v>
      </c>
      <c r="Z583">
        <v>5.148518294911181</v>
      </c>
      <c r="AA583">
        <v>0</v>
      </c>
      <c r="AB583">
        <v>1.5872333365031639</v>
      </c>
      <c r="AD583">
        <v>34.957858179421528</v>
      </c>
      <c r="AF583">
        <v>28.590308370044045</v>
      </c>
      <c r="AG583">
        <v>27.618068560001809</v>
      </c>
      <c r="AH583">
        <v>0.61633281972265008</v>
      </c>
      <c r="AI583">
        <v>393</v>
      </c>
      <c r="AJ583">
        <v>108.11908396946563</v>
      </c>
      <c r="AK583">
        <v>14.96594097543753</v>
      </c>
    </row>
    <row r="584" spans="1:37">
      <c r="A584" s="441">
        <v>11</v>
      </c>
      <c r="B584">
        <v>22</v>
      </c>
      <c r="C584">
        <v>2023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6</v>
      </c>
      <c r="M584">
        <v>99</v>
      </c>
      <c r="N584">
        <v>99</v>
      </c>
      <c r="O584">
        <v>99</v>
      </c>
      <c r="P584">
        <v>9999</v>
      </c>
      <c r="Q584">
        <v>477</v>
      </c>
      <c r="R584">
        <v>2596</v>
      </c>
      <c r="S584">
        <v>6</v>
      </c>
      <c r="T584">
        <v>6.4295069337442197</v>
      </c>
      <c r="U584">
        <v>22.293528505392953</v>
      </c>
      <c r="V584">
        <v>7.4345146379044671</v>
      </c>
      <c r="W584">
        <v>3.4668721109399079</v>
      </c>
      <c r="X584">
        <v>87.326656394453025</v>
      </c>
      <c r="Y584">
        <v>41.987673343605536</v>
      </c>
      <c r="Z584">
        <v>5.6087570232858512</v>
      </c>
      <c r="AA584">
        <v>0</v>
      </c>
      <c r="AB584">
        <v>1.7932526087177565</v>
      </c>
      <c r="AD584">
        <v>39.434605536601509</v>
      </c>
      <c r="AF584">
        <v>28.590308370044045</v>
      </c>
      <c r="AG584">
        <v>30.762754072846445</v>
      </c>
      <c r="AH584">
        <v>1.271186440677966</v>
      </c>
      <c r="AI584">
        <v>346</v>
      </c>
      <c r="AJ584">
        <v>107.38323699421976</v>
      </c>
      <c r="AK584">
        <v>17.210463800557889</v>
      </c>
    </row>
    <row r="585" spans="1:37">
      <c r="A585" s="441">
        <v>11</v>
      </c>
      <c r="B585">
        <v>23</v>
      </c>
      <c r="C585">
        <v>2023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7</v>
      </c>
      <c r="M585">
        <v>99</v>
      </c>
      <c r="N585">
        <v>99</v>
      </c>
      <c r="O585">
        <v>99</v>
      </c>
      <c r="P585">
        <v>9999</v>
      </c>
      <c r="Q585">
        <v>1</v>
      </c>
      <c r="R585">
        <v>2</v>
      </c>
      <c r="S585">
        <v>7</v>
      </c>
      <c r="T585">
        <v>10.5</v>
      </c>
      <c r="U585">
        <v>20.6</v>
      </c>
      <c r="V585">
        <v>0</v>
      </c>
      <c r="W585">
        <v>100</v>
      </c>
      <c r="X585">
        <v>100</v>
      </c>
      <c r="Y585">
        <v>0</v>
      </c>
      <c r="Z585">
        <v>9.9999999999670325E-2</v>
      </c>
      <c r="AA585">
        <v>0</v>
      </c>
      <c r="AB585">
        <v>1.5</v>
      </c>
      <c r="AD585">
        <v>-100.0000000003524</v>
      </c>
      <c r="AF585">
        <v>2.2026431718061679E-2</v>
      </c>
      <c r="AG585">
        <v>2.1899738532005247E-2</v>
      </c>
      <c r="AH585">
        <v>0</v>
      </c>
    </row>
    <row r="586" spans="1:37">
      <c r="A586" s="441">
        <v>11</v>
      </c>
      <c r="B586">
        <v>24</v>
      </c>
      <c r="C586">
        <v>2023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8</v>
      </c>
      <c r="M586">
        <v>99</v>
      </c>
      <c r="N586">
        <v>99</v>
      </c>
      <c r="O586">
        <v>99</v>
      </c>
      <c r="P586">
        <v>9999</v>
      </c>
      <c r="Q586">
        <v>331</v>
      </c>
      <c r="R586">
        <v>1274</v>
      </c>
      <c r="S586">
        <v>8</v>
      </c>
      <c r="T586">
        <v>7.448979591836733</v>
      </c>
      <c r="U586">
        <v>25.350156985871234</v>
      </c>
      <c r="V586">
        <v>6.2794348508634226</v>
      </c>
      <c r="W586">
        <v>18.445839874411298</v>
      </c>
      <c r="X586">
        <v>91.836734693877574</v>
      </c>
      <c r="Y586">
        <v>63.657770800627944</v>
      </c>
      <c r="Z586">
        <v>6.875981732023785</v>
      </c>
      <c r="AA586">
        <v>0</v>
      </c>
      <c r="AB586">
        <v>2.1761486570557378</v>
      </c>
      <c r="AD586">
        <v>49.570784081716248</v>
      </c>
      <c r="AF586">
        <v>14.030837004405283</v>
      </c>
      <c r="AG586">
        <v>17.166896737948875</v>
      </c>
      <c r="AH586">
        <v>4.003139717425432</v>
      </c>
      <c r="AI586">
        <v>240</v>
      </c>
      <c r="AJ586">
        <v>106.77499999999991</v>
      </c>
      <c r="AK586">
        <v>19.906921084634202</v>
      </c>
    </row>
    <row r="587" spans="1:37">
      <c r="A587" s="441">
        <v>11</v>
      </c>
      <c r="B587">
        <v>25</v>
      </c>
      <c r="C587">
        <v>2023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</v>
      </c>
      <c r="M587">
        <v>99</v>
      </c>
      <c r="N587">
        <v>99</v>
      </c>
      <c r="O587">
        <v>99</v>
      </c>
      <c r="P587">
        <v>9999</v>
      </c>
    </row>
    <row r="588" spans="1:37">
      <c r="A588" s="441">
        <v>11</v>
      </c>
      <c r="B588">
        <v>26</v>
      </c>
      <c r="C588">
        <v>2023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10</v>
      </c>
      <c r="M588">
        <v>99</v>
      </c>
      <c r="N588">
        <v>99</v>
      </c>
      <c r="O588">
        <v>99</v>
      </c>
      <c r="P588">
        <v>9999</v>
      </c>
    </row>
    <row r="589" spans="1:37">
      <c r="A589" s="441">
        <v>11</v>
      </c>
      <c r="B589">
        <v>27</v>
      </c>
      <c r="C589">
        <v>2023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11</v>
      </c>
      <c r="M589">
        <v>99</v>
      </c>
      <c r="N589">
        <v>99</v>
      </c>
      <c r="O589">
        <v>99</v>
      </c>
      <c r="P589">
        <v>9999</v>
      </c>
      <c r="Q589">
        <v>19</v>
      </c>
      <c r="R589">
        <v>69</v>
      </c>
      <c r="S589">
        <v>11</v>
      </c>
      <c r="T589">
        <v>7.5217391304347823</v>
      </c>
      <c r="U589">
        <v>26.644927536231879</v>
      </c>
      <c r="V589">
        <v>10.144927536231885</v>
      </c>
      <c r="W589">
        <v>20.289855072463769</v>
      </c>
      <c r="X589">
        <v>92.753623188405783</v>
      </c>
      <c r="Y589">
        <v>66.666666666666686</v>
      </c>
      <c r="Z589">
        <v>8.1937327805345994</v>
      </c>
      <c r="AA589">
        <v>0</v>
      </c>
      <c r="AB589">
        <v>2.3194745510172421</v>
      </c>
      <c r="AD589">
        <v>20.519422343084965</v>
      </c>
      <c r="AF589">
        <v>0.75991189427312755</v>
      </c>
      <c r="AG589">
        <v>0.97724925463814705</v>
      </c>
      <c r="AH589">
        <v>0</v>
      </c>
      <c r="AI589">
        <v>13</v>
      </c>
      <c r="AJ589">
        <v>105.43846153846157</v>
      </c>
      <c r="AK589">
        <v>21.318077866354688</v>
      </c>
    </row>
    <row r="590" spans="1:37">
      <c r="A590" s="441">
        <v>11</v>
      </c>
      <c r="B590">
        <v>28</v>
      </c>
      <c r="C590">
        <v>2023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12</v>
      </c>
      <c r="M590">
        <v>99</v>
      </c>
      <c r="N590">
        <v>99</v>
      </c>
      <c r="O590">
        <v>99</v>
      </c>
      <c r="P590">
        <v>9999</v>
      </c>
    </row>
    <row r="591" spans="1:37">
      <c r="A591" s="441">
        <v>11</v>
      </c>
      <c r="B591">
        <v>29</v>
      </c>
      <c r="C591">
        <v>2023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13</v>
      </c>
      <c r="M591">
        <v>99</v>
      </c>
      <c r="N591">
        <v>99</v>
      </c>
      <c r="O591">
        <v>99</v>
      </c>
      <c r="P591">
        <v>9999</v>
      </c>
    </row>
    <row r="592" spans="1:37">
      <c r="A592" s="441">
        <v>11</v>
      </c>
      <c r="B592">
        <v>30</v>
      </c>
      <c r="C592">
        <v>2023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14</v>
      </c>
      <c r="M592">
        <v>99</v>
      </c>
      <c r="N592">
        <v>99</v>
      </c>
      <c r="O592">
        <v>99</v>
      </c>
      <c r="P592">
        <v>9999</v>
      </c>
    </row>
    <row r="593" spans="1:37">
      <c r="A593" s="441">
        <v>11</v>
      </c>
      <c r="B593">
        <v>31</v>
      </c>
      <c r="C593">
        <v>2023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15</v>
      </c>
      <c r="M593">
        <v>99</v>
      </c>
      <c r="N593">
        <v>99</v>
      </c>
      <c r="O593">
        <v>99</v>
      </c>
      <c r="P593">
        <v>9999</v>
      </c>
    </row>
    <row r="594" spans="1:37" s="441" customFormat="1">
      <c r="A594" s="441">
        <v>11</v>
      </c>
      <c r="B594" s="441">
        <v>32</v>
      </c>
      <c r="C594" s="441">
        <v>2023</v>
      </c>
      <c r="D594" s="441">
        <v>99</v>
      </c>
      <c r="E594" s="441">
        <v>99</v>
      </c>
      <c r="F594" s="441">
        <v>99</v>
      </c>
      <c r="G594" s="441">
        <v>99</v>
      </c>
      <c r="H594" s="441">
        <v>99</v>
      </c>
      <c r="I594" s="441">
        <v>99</v>
      </c>
      <c r="J594" s="441">
        <v>999</v>
      </c>
      <c r="K594" s="441">
        <v>99</v>
      </c>
      <c r="L594" s="441">
        <v>99</v>
      </c>
      <c r="M594" s="441">
        <v>99</v>
      </c>
      <c r="N594" s="441">
        <v>99</v>
      </c>
      <c r="O594" s="441">
        <v>99</v>
      </c>
      <c r="P594" s="441">
        <v>9999</v>
      </c>
    </row>
    <row r="595" spans="1:37">
      <c r="A595">
        <v>11</v>
      </c>
      <c r="B595">
        <v>33</v>
      </c>
      <c r="C595">
        <v>2022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1</v>
      </c>
      <c r="M595">
        <v>99</v>
      </c>
      <c r="N595">
        <v>99</v>
      </c>
      <c r="O595">
        <v>99</v>
      </c>
      <c r="P595">
        <v>9999</v>
      </c>
      <c r="Q595">
        <v>57</v>
      </c>
      <c r="R595">
        <v>115</v>
      </c>
      <c r="S595">
        <v>1</v>
      </c>
      <c r="T595">
        <v>2.6260869565217391</v>
      </c>
      <c r="U595">
        <v>15.13626086956522</v>
      </c>
      <c r="V595">
        <v>0</v>
      </c>
      <c r="W595">
        <v>0</v>
      </c>
      <c r="X595">
        <v>43.478260869565219</v>
      </c>
      <c r="Y595">
        <v>1.7391304347826086</v>
      </c>
      <c r="Z595">
        <v>3.7163016821588304</v>
      </c>
      <c r="AA595">
        <v>0</v>
      </c>
      <c r="AB595">
        <v>1.219129194318044</v>
      </c>
      <c r="AD595">
        <v>20.762770407152477</v>
      </c>
      <c r="AF595">
        <v>1.334106728538283</v>
      </c>
      <c r="AG595">
        <v>0.94601368224468507</v>
      </c>
      <c r="AH595">
        <v>0</v>
      </c>
      <c r="AI595">
        <v>0</v>
      </c>
    </row>
    <row r="596" spans="1:37">
      <c r="A596">
        <v>11</v>
      </c>
      <c r="B596">
        <v>34</v>
      </c>
      <c r="C596">
        <v>2022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9999</v>
      </c>
      <c r="Q596">
        <v>178</v>
      </c>
      <c r="R596">
        <v>459</v>
      </c>
      <c r="S596">
        <v>2</v>
      </c>
      <c r="T596">
        <v>3.2113289760348578</v>
      </c>
      <c r="U596">
        <v>16.780610021786483</v>
      </c>
      <c r="V596">
        <v>0</v>
      </c>
      <c r="W596">
        <v>0</v>
      </c>
      <c r="X596">
        <v>59.694989106753816</v>
      </c>
      <c r="Y596">
        <v>4.7930283224400876</v>
      </c>
      <c r="Z596">
        <v>3.8276390867787184</v>
      </c>
      <c r="AA596">
        <v>0</v>
      </c>
      <c r="AB596">
        <v>1.4998192260892262</v>
      </c>
      <c r="AD596">
        <v>28.20445799478264</v>
      </c>
      <c r="AF596">
        <v>5.324825986078884</v>
      </c>
      <c r="AG596">
        <v>4.1860210061374303</v>
      </c>
      <c r="AH596">
        <v>0.87145969498910658</v>
      </c>
      <c r="AI596">
        <v>6</v>
      </c>
      <c r="AJ596">
        <v>109.1</v>
      </c>
      <c r="AK596">
        <v>11.331005441990801</v>
      </c>
    </row>
    <row r="597" spans="1:37">
      <c r="A597">
        <v>11</v>
      </c>
      <c r="B597">
        <v>35</v>
      </c>
      <c r="C597">
        <v>2022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3</v>
      </c>
      <c r="M597">
        <v>99</v>
      </c>
      <c r="N597">
        <v>99</v>
      </c>
      <c r="O597">
        <v>99</v>
      </c>
      <c r="P597">
        <v>9999</v>
      </c>
      <c r="Q597">
        <v>242</v>
      </c>
      <c r="R597">
        <v>767</v>
      </c>
      <c r="S597">
        <v>3</v>
      </c>
      <c r="T597">
        <v>3.971316818774445</v>
      </c>
      <c r="U597">
        <v>17.90196870925687</v>
      </c>
      <c r="V597">
        <v>0</v>
      </c>
      <c r="W597">
        <v>0</v>
      </c>
      <c r="X597">
        <v>72.099087353324606</v>
      </c>
      <c r="Y597">
        <v>7.4315514993481058</v>
      </c>
      <c r="Z597">
        <v>4.1930699838545999</v>
      </c>
      <c r="AA597">
        <v>0</v>
      </c>
      <c r="AB597">
        <v>1.7397001682403612</v>
      </c>
      <c r="AD597">
        <v>36.721266230863009</v>
      </c>
      <c r="AF597">
        <v>8.8979118329466313</v>
      </c>
      <c r="AG597">
        <v>7.4623760553707266</v>
      </c>
      <c r="AH597">
        <v>0.78226857887874812</v>
      </c>
      <c r="AI597">
        <v>25</v>
      </c>
      <c r="AJ597">
        <v>108.85600000000002</v>
      </c>
      <c r="AK597">
        <v>12.477344192448816</v>
      </c>
    </row>
    <row r="598" spans="1:37">
      <c r="A598">
        <v>11</v>
      </c>
      <c r="B598">
        <v>36</v>
      </c>
      <c r="C598">
        <v>2022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4</v>
      </c>
      <c r="M598">
        <v>99</v>
      </c>
      <c r="N598">
        <v>99</v>
      </c>
      <c r="O598">
        <v>99</v>
      </c>
      <c r="P598">
        <v>9999</v>
      </c>
      <c r="Q598">
        <v>299</v>
      </c>
      <c r="R598">
        <v>1118</v>
      </c>
      <c r="S598">
        <v>4</v>
      </c>
      <c r="T598">
        <v>4.6985688729874786</v>
      </c>
      <c r="U598">
        <v>19.006887298747746</v>
      </c>
      <c r="V598">
        <v>0</v>
      </c>
      <c r="W598">
        <v>0</v>
      </c>
      <c r="X598">
        <v>77.191413237924863</v>
      </c>
      <c r="Y598">
        <v>13.774597495527724</v>
      </c>
      <c r="Z598">
        <v>4.529491096748993</v>
      </c>
      <c r="AA598">
        <v>0</v>
      </c>
      <c r="AB598">
        <v>1.6048388675732173</v>
      </c>
      <c r="AD598">
        <v>33.323224874644438</v>
      </c>
      <c r="AF598">
        <v>12.96983758700696</v>
      </c>
      <c r="AG598">
        <v>11.548717989966436</v>
      </c>
      <c r="AH598">
        <v>0.53667262969588558</v>
      </c>
      <c r="AI598">
        <v>51</v>
      </c>
      <c r="AJ598">
        <v>107.75294117647064</v>
      </c>
      <c r="AK598">
        <v>13.51026480765011</v>
      </c>
    </row>
    <row r="599" spans="1:37">
      <c r="A599">
        <v>11</v>
      </c>
      <c r="B599">
        <v>37</v>
      </c>
      <c r="C599">
        <v>2022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5</v>
      </c>
      <c r="M599">
        <v>99</v>
      </c>
      <c r="N599">
        <v>99</v>
      </c>
      <c r="O599">
        <v>99</v>
      </c>
      <c r="P599">
        <v>9999</v>
      </c>
      <c r="Q599">
        <v>415</v>
      </c>
      <c r="R599">
        <v>2418</v>
      </c>
      <c r="S599">
        <v>5</v>
      </c>
      <c r="T599">
        <v>5.3213399503722076</v>
      </c>
      <c r="U599">
        <v>20.357617866004944</v>
      </c>
      <c r="V599">
        <v>0</v>
      </c>
      <c r="W599">
        <v>0.78577336641852757</v>
      </c>
      <c r="X599">
        <v>83.746898263027276</v>
      </c>
      <c r="Y599">
        <v>24.689826302729529</v>
      </c>
      <c r="Z599">
        <v>5.0084407529087844</v>
      </c>
      <c r="AA599">
        <v>0</v>
      </c>
      <c r="AB599">
        <v>1.6324002912081548</v>
      </c>
      <c r="AD599">
        <v>34.343408475617942</v>
      </c>
      <c r="AF599">
        <v>28.051044083526683</v>
      </c>
      <c r="AG599">
        <v>26.752491066464962</v>
      </c>
      <c r="AH599">
        <v>1.4061207609594704</v>
      </c>
      <c r="AI599">
        <v>44</v>
      </c>
      <c r="AJ599">
        <v>105.88863636363638</v>
      </c>
      <c r="AK599">
        <v>14.845717615667777</v>
      </c>
    </row>
    <row r="600" spans="1:37">
      <c r="A600">
        <v>11</v>
      </c>
      <c r="B600">
        <v>38</v>
      </c>
      <c r="C600">
        <v>2022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6</v>
      </c>
      <c r="M600">
        <v>99</v>
      </c>
      <c r="N600">
        <v>99</v>
      </c>
      <c r="O600">
        <v>99</v>
      </c>
      <c r="P600">
        <v>9999</v>
      </c>
      <c r="Q600">
        <v>417</v>
      </c>
      <c r="R600">
        <v>2543</v>
      </c>
      <c r="S600">
        <v>6</v>
      </c>
      <c r="T600">
        <v>6.2890287062524557</v>
      </c>
      <c r="U600">
        <v>23.061104994101441</v>
      </c>
      <c r="V600">
        <v>10.145497443963825</v>
      </c>
      <c r="W600">
        <v>2.831301612268974</v>
      </c>
      <c r="X600">
        <v>91.702713330711745</v>
      </c>
      <c r="Y600">
        <v>48.092803775068816</v>
      </c>
      <c r="Z600">
        <v>5.4686969419244749</v>
      </c>
      <c r="AA600">
        <v>0</v>
      </c>
      <c r="AB600">
        <v>1.8023190266247435</v>
      </c>
      <c r="AD600">
        <v>39.12196026266593</v>
      </c>
      <c r="AF600">
        <v>29.501160092807424</v>
      </c>
      <c r="AG600">
        <v>31.871862746467379</v>
      </c>
      <c r="AH600">
        <v>1.0224144710971299</v>
      </c>
      <c r="AI600">
        <v>28</v>
      </c>
      <c r="AJ600">
        <v>104.82142857142853</v>
      </c>
      <c r="AK600">
        <v>16.926193668513349</v>
      </c>
    </row>
    <row r="601" spans="1:37">
      <c r="A601">
        <v>11</v>
      </c>
      <c r="B601">
        <v>39</v>
      </c>
      <c r="C601">
        <v>2022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7</v>
      </c>
      <c r="M601">
        <v>99</v>
      </c>
      <c r="N601">
        <v>99</v>
      </c>
      <c r="O601">
        <v>99</v>
      </c>
      <c r="P601">
        <v>9999</v>
      </c>
    </row>
    <row r="602" spans="1:37">
      <c r="A602">
        <v>11</v>
      </c>
      <c r="B602">
        <v>40</v>
      </c>
      <c r="C602">
        <v>2022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8</v>
      </c>
      <c r="M602">
        <v>99</v>
      </c>
      <c r="N602">
        <v>99</v>
      </c>
      <c r="O602">
        <v>99</v>
      </c>
      <c r="P602">
        <v>9999</v>
      </c>
      <c r="Q602">
        <v>299</v>
      </c>
      <c r="R602">
        <v>1150</v>
      </c>
      <c r="S602">
        <v>8</v>
      </c>
      <c r="T602">
        <v>7.5478260869565217</v>
      </c>
      <c r="U602">
        <v>26.270800000000005</v>
      </c>
      <c r="V602">
        <v>8.2608695652173907</v>
      </c>
      <c r="W602">
        <v>16.956521739130437</v>
      </c>
      <c r="X602">
        <v>94.521739130434781</v>
      </c>
      <c r="Y602">
        <v>69.130434782608702</v>
      </c>
      <c r="Z602">
        <v>6.3458404633339507</v>
      </c>
      <c r="AA602">
        <v>0</v>
      </c>
      <c r="AB602">
        <v>2.1180116937759443</v>
      </c>
      <c r="AD602">
        <v>48.584631909234439</v>
      </c>
      <c r="AF602">
        <v>13.341067285382829</v>
      </c>
      <c r="AG602">
        <v>16.419204490248443</v>
      </c>
      <c r="AH602">
        <v>1.0434782608695652</v>
      </c>
      <c r="AI602">
        <v>8</v>
      </c>
      <c r="AJ602">
        <v>111.91249999999999</v>
      </c>
      <c r="AK602">
        <v>20.824828985158419</v>
      </c>
    </row>
    <row r="603" spans="1:37">
      <c r="A603">
        <v>11</v>
      </c>
      <c r="B603">
        <v>41</v>
      </c>
      <c r="C603">
        <v>2022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</v>
      </c>
      <c r="M603">
        <v>99</v>
      </c>
      <c r="N603">
        <v>99</v>
      </c>
      <c r="O603">
        <v>99</v>
      </c>
      <c r="P603">
        <v>9999</v>
      </c>
    </row>
    <row r="604" spans="1:37">
      <c r="A604">
        <v>11</v>
      </c>
      <c r="B604">
        <v>42</v>
      </c>
      <c r="C604">
        <v>2022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10</v>
      </c>
      <c r="M604">
        <v>99</v>
      </c>
      <c r="N604">
        <v>99</v>
      </c>
      <c r="O604">
        <v>99</v>
      </c>
      <c r="P604">
        <v>9999</v>
      </c>
    </row>
    <row r="605" spans="1:37">
      <c r="A605">
        <v>11</v>
      </c>
      <c r="B605">
        <v>43</v>
      </c>
      <c r="C605">
        <v>2022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11</v>
      </c>
      <c r="M605">
        <v>99</v>
      </c>
      <c r="N605">
        <v>99</v>
      </c>
      <c r="O605">
        <v>99</v>
      </c>
      <c r="P605">
        <v>9999</v>
      </c>
      <c r="Q605">
        <v>16</v>
      </c>
      <c r="R605">
        <v>50</v>
      </c>
      <c r="S605">
        <v>11</v>
      </c>
      <c r="T605">
        <v>8.0600000000000023</v>
      </c>
      <c r="U605">
        <v>29.930000000000007</v>
      </c>
      <c r="V605">
        <v>8</v>
      </c>
      <c r="W605">
        <v>28</v>
      </c>
      <c r="X605">
        <v>98</v>
      </c>
      <c r="Y605">
        <v>84</v>
      </c>
      <c r="Z605">
        <v>7.9636486612607156</v>
      </c>
      <c r="AA605">
        <v>0</v>
      </c>
      <c r="AB605">
        <v>2.5799999999999961</v>
      </c>
      <c r="AD605">
        <v>34.742167864654391</v>
      </c>
      <c r="AF605">
        <v>0.58004640371229699</v>
      </c>
      <c r="AG605">
        <v>0.81331296309993995</v>
      </c>
      <c r="AH605">
        <v>0</v>
      </c>
      <c r="AI605">
        <v>0</v>
      </c>
    </row>
    <row r="606" spans="1:37">
      <c r="A606">
        <v>11</v>
      </c>
      <c r="B606">
        <v>44</v>
      </c>
      <c r="C606">
        <v>2022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12</v>
      </c>
      <c r="M606">
        <v>99</v>
      </c>
      <c r="N606">
        <v>99</v>
      </c>
      <c r="O606">
        <v>99</v>
      </c>
      <c r="P606">
        <v>9999</v>
      </c>
    </row>
    <row r="607" spans="1:37">
      <c r="A607">
        <v>11</v>
      </c>
      <c r="B607">
        <v>45</v>
      </c>
      <c r="C607">
        <v>2022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13</v>
      </c>
      <c r="M607">
        <v>99</v>
      </c>
      <c r="N607">
        <v>99</v>
      </c>
      <c r="O607">
        <v>99</v>
      </c>
      <c r="P607">
        <v>9999</v>
      </c>
    </row>
    <row r="608" spans="1:37">
      <c r="A608">
        <v>11</v>
      </c>
      <c r="B608">
        <v>46</v>
      </c>
      <c r="C608">
        <v>2022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14</v>
      </c>
      <c r="M608">
        <v>99</v>
      </c>
      <c r="N608">
        <v>99</v>
      </c>
      <c r="O608">
        <v>99</v>
      </c>
      <c r="P608">
        <v>9999</v>
      </c>
    </row>
    <row r="609" spans="1:34">
      <c r="A609">
        <v>11</v>
      </c>
      <c r="B609">
        <v>47</v>
      </c>
      <c r="C609">
        <v>2022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15</v>
      </c>
      <c r="M609">
        <v>99</v>
      </c>
      <c r="N609">
        <v>99</v>
      </c>
      <c r="O609">
        <v>99</v>
      </c>
      <c r="P609">
        <v>9999</v>
      </c>
    </row>
    <row r="610" spans="1:34">
      <c r="A610">
        <v>11</v>
      </c>
      <c r="B610">
        <v>48</v>
      </c>
      <c r="C610">
        <v>2021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1</v>
      </c>
      <c r="M610">
        <v>99</v>
      </c>
      <c r="N610">
        <v>99</v>
      </c>
      <c r="O610">
        <v>99</v>
      </c>
      <c r="P610">
        <v>9999</v>
      </c>
      <c r="Q610">
        <v>61</v>
      </c>
      <c r="R610">
        <v>177</v>
      </c>
      <c r="S610">
        <v>1</v>
      </c>
      <c r="T610">
        <v>2.3728813559322033</v>
      </c>
      <c r="U610">
        <v>15.7035593220339</v>
      </c>
      <c r="V610">
        <v>0</v>
      </c>
      <c r="W610">
        <v>0</v>
      </c>
      <c r="X610">
        <v>44.63276836158191</v>
      </c>
      <c r="Y610">
        <v>1.1299435028248583</v>
      </c>
      <c r="Z610">
        <v>3.5455871017644536</v>
      </c>
      <c r="AA610">
        <v>0</v>
      </c>
      <c r="AB610">
        <v>1.0876549970938609</v>
      </c>
      <c r="AD610">
        <v>33.021124326557761</v>
      </c>
      <c r="AF610">
        <v>1.9970664560532547</v>
      </c>
      <c r="AG610">
        <v>1.4385659026866084</v>
      </c>
      <c r="AH610">
        <v>1.6949152542372876</v>
      </c>
    </row>
    <row r="611" spans="1:34">
      <c r="A611">
        <v>11</v>
      </c>
      <c r="B611">
        <v>49</v>
      </c>
      <c r="C611">
        <v>2021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2</v>
      </c>
      <c r="M611">
        <v>99</v>
      </c>
      <c r="N611">
        <v>99</v>
      </c>
      <c r="O611">
        <v>99</v>
      </c>
      <c r="P611">
        <v>9999</v>
      </c>
      <c r="Q611">
        <v>167</v>
      </c>
      <c r="R611">
        <v>488</v>
      </c>
      <c r="S611">
        <v>2</v>
      </c>
      <c r="T611">
        <v>2.9282786885245899</v>
      </c>
      <c r="U611">
        <v>16.941209016393447</v>
      </c>
      <c r="V611">
        <v>0</v>
      </c>
      <c r="W611">
        <v>0.20491803278688528</v>
      </c>
      <c r="X611">
        <v>60.450819672131153</v>
      </c>
      <c r="Y611">
        <v>4.5081967213114753</v>
      </c>
      <c r="Z611">
        <v>3.5429110665051207</v>
      </c>
      <c r="AA611">
        <v>0</v>
      </c>
      <c r="AB611">
        <v>1.5500461085806931</v>
      </c>
      <c r="AD611">
        <v>29.354500678824607</v>
      </c>
      <c r="AF611">
        <v>5.5060363308134948</v>
      </c>
      <c r="AG611">
        <v>4.278806227290235</v>
      </c>
      <c r="AH611">
        <v>1.0245901639344261</v>
      </c>
    </row>
    <row r="612" spans="1:34">
      <c r="A612">
        <v>11</v>
      </c>
      <c r="B612">
        <v>50</v>
      </c>
      <c r="C612">
        <v>2021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9999</v>
      </c>
      <c r="Q612">
        <v>233</v>
      </c>
      <c r="R612">
        <v>747</v>
      </c>
      <c r="S612">
        <v>3</v>
      </c>
      <c r="T612">
        <v>4.0321285140562244</v>
      </c>
      <c r="U612">
        <v>18.182489959839355</v>
      </c>
      <c r="V612">
        <v>0</v>
      </c>
      <c r="W612">
        <v>0.26773761713520744</v>
      </c>
      <c r="X612">
        <v>71.887550200803219</v>
      </c>
      <c r="Y612">
        <v>8.4337349397590344</v>
      </c>
      <c r="Z612">
        <v>3.7556162617590254</v>
      </c>
      <c r="AA612">
        <v>0</v>
      </c>
      <c r="AB612">
        <v>1.7741370116466688</v>
      </c>
      <c r="AD612">
        <v>36.094073095220757</v>
      </c>
      <c r="AF612">
        <v>8.4282974162247548</v>
      </c>
      <c r="AG612">
        <v>7.0296281858365903</v>
      </c>
      <c r="AH612">
        <v>0.26773761713520744</v>
      </c>
    </row>
    <row r="613" spans="1:34">
      <c r="A613">
        <v>11</v>
      </c>
      <c r="B613">
        <v>51</v>
      </c>
      <c r="C613">
        <v>2021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4</v>
      </c>
      <c r="M613">
        <v>99</v>
      </c>
      <c r="N613">
        <v>99</v>
      </c>
      <c r="O613">
        <v>99</v>
      </c>
      <c r="P613">
        <v>9999</v>
      </c>
      <c r="Q613">
        <v>289</v>
      </c>
      <c r="R613">
        <v>1048</v>
      </c>
      <c r="S613">
        <v>4</v>
      </c>
      <c r="T613">
        <v>4.6335877862595432</v>
      </c>
      <c r="U613">
        <v>19.193053435114475</v>
      </c>
      <c r="V613">
        <v>0</v>
      </c>
      <c r="W613">
        <v>0.19083969465648865</v>
      </c>
      <c r="X613">
        <v>79.866412213740475</v>
      </c>
      <c r="Y613">
        <v>15.076335877862599</v>
      </c>
      <c r="Z613">
        <v>4.0823467269049507</v>
      </c>
      <c r="AA613">
        <v>0</v>
      </c>
      <c r="AB613">
        <v>1.7346100024542055</v>
      </c>
      <c r="AD613">
        <v>24.427143716248505</v>
      </c>
      <c r="AF613">
        <v>11.824438677648651</v>
      </c>
      <c r="AG613">
        <v>10.410312141882718</v>
      </c>
      <c r="AH613">
        <v>0.19083969465648865</v>
      </c>
    </row>
    <row r="614" spans="1:34">
      <c r="A614">
        <v>11</v>
      </c>
      <c r="B614">
        <v>52</v>
      </c>
      <c r="C614">
        <v>2021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5</v>
      </c>
      <c r="M614">
        <v>99</v>
      </c>
      <c r="N614">
        <v>99</v>
      </c>
      <c r="O614">
        <v>99</v>
      </c>
      <c r="P614">
        <v>9999</v>
      </c>
      <c r="Q614">
        <v>415</v>
      </c>
      <c r="R614">
        <v>2435</v>
      </c>
      <c r="S614">
        <v>5</v>
      </c>
      <c r="T614">
        <v>5.3683778234086255</v>
      </c>
      <c r="U614">
        <v>20.813885010266905</v>
      </c>
      <c r="V614">
        <v>0</v>
      </c>
      <c r="W614">
        <v>0.53388090349075989</v>
      </c>
      <c r="X614">
        <v>85.420944558521569</v>
      </c>
      <c r="Y614">
        <v>27.597535934291596</v>
      </c>
      <c r="Z614">
        <v>5.0135442773416576</v>
      </c>
      <c r="AA614">
        <v>0</v>
      </c>
      <c r="AB614">
        <v>1.67412548409916</v>
      </c>
      <c r="AD614">
        <v>28.772111089560742</v>
      </c>
      <c r="AF614">
        <v>27.473767347399296</v>
      </c>
      <c r="AG614">
        <v>26.23073820122146</v>
      </c>
      <c r="AH614">
        <v>0.49281314168377827</v>
      </c>
    </row>
    <row r="615" spans="1:34">
      <c r="A615">
        <v>11</v>
      </c>
      <c r="B615">
        <v>53</v>
      </c>
      <c r="C615">
        <v>2021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6</v>
      </c>
      <c r="M615">
        <v>99</v>
      </c>
      <c r="N615">
        <v>99</v>
      </c>
      <c r="O615">
        <v>99</v>
      </c>
      <c r="P615">
        <v>9999</v>
      </c>
      <c r="Q615">
        <v>423</v>
      </c>
      <c r="R615">
        <v>2604</v>
      </c>
      <c r="S615">
        <v>6</v>
      </c>
      <c r="T615">
        <v>6.3594470046082963</v>
      </c>
      <c r="U615">
        <v>23.504162826420927</v>
      </c>
      <c r="V615">
        <v>11.175115207373278</v>
      </c>
      <c r="W615">
        <v>3.3410138248847945</v>
      </c>
      <c r="X615">
        <v>92.396313364055302</v>
      </c>
      <c r="Y615">
        <v>52.41935483870968</v>
      </c>
      <c r="Z615">
        <v>5.4214682018344149</v>
      </c>
      <c r="AA615">
        <v>0</v>
      </c>
      <c r="AB615">
        <v>1.8584259898187721</v>
      </c>
      <c r="AD615">
        <v>33.861145788845462</v>
      </c>
      <c r="AF615">
        <v>29.380570912783476</v>
      </c>
      <c r="AG615">
        <v>31.677008668152375</v>
      </c>
      <c r="AH615">
        <v>0.76804915514592942</v>
      </c>
    </row>
    <row r="616" spans="1:34">
      <c r="A616">
        <v>11</v>
      </c>
      <c r="B616">
        <v>54</v>
      </c>
      <c r="C616">
        <v>2021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7</v>
      </c>
      <c r="M616">
        <v>99</v>
      </c>
      <c r="N616">
        <v>99</v>
      </c>
      <c r="O616">
        <v>99</v>
      </c>
      <c r="P616">
        <v>9999</v>
      </c>
    </row>
    <row r="617" spans="1:34">
      <c r="A617">
        <v>11</v>
      </c>
      <c r="B617">
        <v>55</v>
      </c>
      <c r="C617">
        <v>2021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8</v>
      </c>
      <c r="M617">
        <v>99</v>
      </c>
      <c r="N617">
        <v>99</v>
      </c>
      <c r="O617">
        <v>99</v>
      </c>
      <c r="P617">
        <v>9999</v>
      </c>
      <c r="Q617">
        <v>320</v>
      </c>
      <c r="R617">
        <v>1282</v>
      </c>
      <c r="S617">
        <v>8</v>
      </c>
      <c r="T617">
        <v>7.5460218408736353</v>
      </c>
      <c r="U617">
        <v>26.954391575663038</v>
      </c>
      <c r="V617">
        <v>7.64430577223089</v>
      </c>
      <c r="W617">
        <v>19.500780031201248</v>
      </c>
      <c r="X617">
        <v>95.085803432137268</v>
      </c>
      <c r="Y617">
        <v>71.06084243369736</v>
      </c>
      <c r="Z617">
        <v>6.8315267932701955</v>
      </c>
      <c r="AA617">
        <v>0</v>
      </c>
      <c r="AB617">
        <v>2.4836100353387391</v>
      </c>
      <c r="AD617">
        <v>54.540955880497123</v>
      </c>
      <c r="AF617">
        <v>14.464628229719056</v>
      </c>
      <c r="AG617">
        <v>17.8844650740464</v>
      </c>
      <c r="AH617">
        <v>1.2480499219968797</v>
      </c>
    </row>
    <row r="618" spans="1:34">
      <c r="A618">
        <v>11</v>
      </c>
      <c r="B618">
        <v>56</v>
      </c>
      <c r="C618">
        <v>2021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</v>
      </c>
      <c r="M618">
        <v>99</v>
      </c>
      <c r="N618">
        <v>99</v>
      </c>
      <c r="O618">
        <v>99</v>
      </c>
      <c r="P618">
        <v>9999</v>
      </c>
    </row>
    <row r="619" spans="1:34">
      <c r="A619">
        <v>11</v>
      </c>
      <c r="B619">
        <v>57</v>
      </c>
      <c r="C619">
        <v>2021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10</v>
      </c>
      <c r="M619">
        <v>99</v>
      </c>
      <c r="N619">
        <v>99</v>
      </c>
      <c r="O619">
        <v>99</v>
      </c>
      <c r="P619">
        <v>9999</v>
      </c>
    </row>
    <row r="620" spans="1:34">
      <c r="A620">
        <v>11</v>
      </c>
      <c r="B620">
        <v>58</v>
      </c>
      <c r="C620">
        <v>2021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11</v>
      </c>
      <c r="M620">
        <v>99</v>
      </c>
      <c r="N620">
        <v>99</v>
      </c>
      <c r="O620">
        <v>99</v>
      </c>
      <c r="P620">
        <v>9999</v>
      </c>
      <c r="Q620">
        <v>19</v>
      </c>
      <c r="R620">
        <v>82</v>
      </c>
      <c r="S620">
        <v>11</v>
      </c>
      <c r="T620">
        <v>6.2439024390243905</v>
      </c>
      <c r="U620">
        <v>24.752195121951221</v>
      </c>
      <c r="V620">
        <v>14.634146341463419</v>
      </c>
      <c r="W620">
        <v>8.5365853658536608</v>
      </c>
      <c r="X620">
        <v>95.121951219512169</v>
      </c>
      <c r="Y620">
        <v>52.439024390243915</v>
      </c>
      <c r="Z620">
        <v>6.8273729948427455</v>
      </c>
      <c r="AA620">
        <v>0</v>
      </c>
      <c r="AB620">
        <v>2.1951219512195124</v>
      </c>
      <c r="AD620">
        <v>66.871832465327984</v>
      </c>
      <c r="AF620">
        <v>0.92519462935800556</v>
      </c>
      <c r="AG620">
        <v>1.0504755988836083</v>
      </c>
      <c r="AH620">
        <v>0</v>
      </c>
    </row>
    <row r="621" spans="1:34">
      <c r="A621">
        <v>11</v>
      </c>
      <c r="B621">
        <v>59</v>
      </c>
      <c r="C621">
        <v>2021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12</v>
      </c>
      <c r="M621">
        <v>99</v>
      </c>
      <c r="N621">
        <v>99</v>
      </c>
      <c r="O621">
        <v>99</v>
      </c>
      <c r="P621">
        <v>9999</v>
      </c>
    </row>
    <row r="622" spans="1:34">
      <c r="A622">
        <v>11</v>
      </c>
      <c r="B622">
        <v>60</v>
      </c>
      <c r="C622">
        <v>2021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13</v>
      </c>
      <c r="M622">
        <v>99</v>
      </c>
      <c r="N622">
        <v>99</v>
      </c>
      <c r="O622">
        <v>99</v>
      </c>
      <c r="P622">
        <v>9999</v>
      </c>
    </row>
    <row r="623" spans="1:34">
      <c r="A623">
        <v>11</v>
      </c>
      <c r="B623">
        <v>61</v>
      </c>
      <c r="C623">
        <v>2021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14</v>
      </c>
      <c r="M623">
        <v>99</v>
      </c>
      <c r="N623">
        <v>99</v>
      </c>
      <c r="O623">
        <v>99</v>
      </c>
      <c r="P623">
        <v>9999</v>
      </c>
    </row>
    <row r="624" spans="1:34">
      <c r="A624">
        <v>11</v>
      </c>
      <c r="B624">
        <v>62</v>
      </c>
      <c r="C624">
        <v>2021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15</v>
      </c>
      <c r="M624">
        <v>99</v>
      </c>
      <c r="N624">
        <v>99</v>
      </c>
      <c r="O624">
        <v>99</v>
      </c>
      <c r="P624">
        <v>9999</v>
      </c>
    </row>
    <row r="625" spans="1:34">
      <c r="A625">
        <v>11</v>
      </c>
      <c r="B625">
        <v>63</v>
      </c>
      <c r="C625">
        <v>2020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1</v>
      </c>
      <c r="M625">
        <v>99</v>
      </c>
      <c r="N625">
        <v>99</v>
      </c>
      <c r="O625">
        <v>99</v>
      </c>
      <c r="P625">
        <v>9999</v>
      </c>
      <c r="Q625">
        <v>54</v>
      </c>
      <c r="R625">
        <v>117</v>
      </c>
      <c r="S625">
        <v>1</v>
      </c>
      <c r="T625">
        <v>2.5897435897435899</v>
      </c>
      <c r="U625">
        <v>15.521880341880347</v>
      </c>
      <c r="V625">
        <v>0</v>
      </c>
      <c r="W625">
        <v>0</v>
      </c>
      <c r="X625">
        <v>44.44444444444445</v>
      </c>
      <c r="Y625">
        <v>0.85470085470085477</v>
      </c>
      <c r="Z625">
        <v>3.6801298127475377</v>
      </c>
      <c r="AA625">
        <v>0</v>
      </c>
      <c r="AB625">
        <v>1.2551013590277349</v>
      </c>
      <c r="AD625">
        <v>13.709868776503798</v>
      </c>
      <c r="AF625">
        <v>1.3040570664288902</v>
      </c>
      <c r="AG625">
        <v>0.9408315754196398</v>
      </c>
      <c r="AH625">
        <v>0</v>
      </c>
    </row>
    <row r="626" spans="1:34">
      <c r="A626">
        <v>11</v>
      </c>
      <c r="B626">
        <v>64</v>
      </c>
      <c r="C626">
        <v>2020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2</v>
      </c>
      <c r="M626">
        <v>99</v>
      </c>
      <c r="N626">
        <v>99</v>
      </c>
      <c r="O626">
        <v>99</v>
      </c>
      <c r="P626">
        <v>9999</v>
      </c>
      <c r="Q626">
        <v>204</v>
      </c>
      <c r="R626">
        <v>633</v>
      </c>
      <c r="S626">
        <v>2</v>
      </c>
      <c r="T626">
        <v>3.3175355450236959</v>
      </c>
      <c r="U626">
        <v>17.089968404423377</v>
      </c>
      <c r="V626">
        <v>0</v>
      </c>
      <c r="W626">
        <v>0</v>
      </c>
      <c r="X626">
        <v>65.876777251184819</v>
      </c>
      <c r="Y626">
        <v>4.2654028436018967</v>
      </c>
      <c r="Z626">
        <v>3.7255491657848094</v>
      </c>
      <c r="AA626">
        <v>0</v>
      </c>
      <c r="AB626">
        <v>1.6689598862216912</v>
      </c>
      <c r="AD626">
        <v>30.095471545594442</v>
      </c>
      <c r="AF626">
        <v>7.0552831029870724</v>
      </c>
      <c r="AG626">
        <v>5.6043682154283916</v>
      </c>
      <c r="AH626">
        <v>1.4218009478672984</v>
      </c>
    </row>
    <row r="627" spans="1:34">
      <c r="A627">
        <v>11</v>
      </c>
      <c r="B627">
        <v>65</v>
      </c>
      <c r="C627">
        <v>2020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3</v>
      </c>
      <c r="M627">
        <v>99</v>
      </c>
      <c r="N627">
        <v>99</v>
      </c>
      <c r="O627">
        <v>99</v>
      </c>
      <c r="P627">
        <v>9999</v>
      </c>
      <c r="Q627">
        <v>237</v>
      </c>
      <c r="R627">
        <v>852</v>
      </c>
      <c r="S627">
        <v>3</v>
      </c>
      <c r="T627">
        <v>4.1443661971830998</v>
      </c>
      <c r="U627">
        <v>18.180093896713608</v>
      </c>
      <c r="V627">
        <v>0</v>
      </c>
      <c r="W627">
        <v>0</v>
      </c>
      <c r="X627">
        <v>75.234741784037581</v>
      </c>
      <c r="Y627">
        <v>7.3943661971831007</v>
      </c>
      <c r="Z627">
        <v>3.7460812063181006</v>
      </c>
      <c r="AA627">
        <v>0</v>
      </c>
      <c r="AB627">
        <v>1.7851904324144596</v>
      </c>
      <c r="AD627">
        <v>31.307391491552224</v>
      </c>
      <c r="AF627">
        <v>9.4962104324565288</v>
      </c>
      <c r="AG627">
        <v>8.0244894098036283</v>
      </c>
      <c r="AH627">
        <v>0.35211267605633795</v>
      </c>
    </row>
    <row r="628" spans="1:34">
      <c r="A628">
        <v>11</v>
      </c>
      <c r="B628">
        <v>66</v>
      </c>
      <c r="C628">
        <v>2020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4</v>
      </c>
      <c r="M628">
        <v>99</v>
      </c>
      <c r="N628">
        <v>99</v>
      </c>
      <c r="O628">
        <v>99</v>
      </c>
      <c r="P628">
        <v>9999</v>
      </c>
      <c r="Q628">
        <v>297</v>
      </c>
      <c r="R628">
        <v>1382</v>
      </c>
      <c r="S628">
        <v>4</v>
      </c>
      <c r="T628">
        <v>4.8263386396526764</v>
      </c>
      <c r="U628">
        <v>19.332850940665679</v>
      </c>
      <c r="V628">
        <v>0</v>
      </c>
      <c r="W628">
        <v>0.14471780028943557</v>
      </c>
      <c r="X628">
        <v>82.778581765557178</v>
      </c>
      <c r="Y628">
        <v>13.892908827785815</v>
      </c>
      <c r="Z628">
        <v>4.2588372382348485</v>
      </c>
      <c r="AA628">
        <v>0</v>
      </c>
      <c r="AB628">
        <v>1.7594732786189531</v>
      </c>
      <c r="AD628">
        <v>33.014341029225399</v>
      </c>
      <c r="AF628">
        <v>15.40347748551047</v>
      </c>
      <c r="AG628">
        <v>13.841579040374164</v>
      </c>
      <c r="AH628">
        <v>0.14471780028943557</v>
      </c>
    </row>
    <row r="629" spans="1:34">
      <c r="A629">
        <v>11</v>
      </c>
      <c r="B629">
        <v>67</v>
      </c>
      <c r="C629">
        <v>2020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5</v>
      </c>
      <c r="M629">
        <v>99</v>
      </c>
      <c r="N629">
        <v>99</v>
      </c>
      <c r="O629">
        <v>99</v>
      </c>
      <c r="P629">
        <v>9999</v>
      </c>
      <c r="Q629">
        <v>414</v>
      </c>
      <c r="R629">
        <v>2628</v>
      </c>
      <c r="S629">
        <v>5</v>
      </c>
      <c r="T629">
        <v>5.5730593607305918</v>
      </c>
      <c r="U629">
        <v>21.128455098934545</v>
      </c>
      <c r="V629">
        <v>0</v>
      </c>
      <c r="W629">
        <v>1.3318112633181129</v>
      </c>
      <c r="X629">
        <v>85.768645357686438</v>
      </c>
      <c r="Y629">
        <v>30.479452054794521</v>
      </c>
      <c r="Z629">
        <v>5.212269914244974</v>
      </c>
      <c r="AA629">
        <v>0</v>
      </c>
      <c r="AB629">
        <v>1.773190826957175</v>
      </c>
      <c r="AD629">
        <v>33.038625477521919</v>
      </c>
      <c r="AF629">
        <v>29.291127953633524</v>
      </c>
      <c r="AG629">
        <v>28.765689959301568</v>
      </c>
      <c r="AH629">
        <v>0.22831050228310504</v>
      </c>
    </row>
    <row r="630" spans="1:34">
      <c r="A630">
        <v>11</v>
      </c>
      <c r="B630">
        <v>68</v>
      </c>
      <c r="C630">
        <v>2020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6</v>
      </c>
      <c r="M630">
        <v>99</v>
      </c>
      <c r="N630">
        <v>99</v>
      </c>
      <c r="O630">
        <v>99</v>
      </c>
      <c r="P630">
        <v>9999</v>
      </c>
      <c r="Q630">
        <v>409</v>
      </c>
      <c r="R630">
        <v>2268</v>
      </c>
      <c r="S630">
        <v>6</v>
      </c>
      <c r="T630">
        <v>6.5643738977072283</v>
      </c>
      <c r="U630">
        <v>23.832777777777778</v>
      </c>
      <c r="V630">
        <v>9.5679012345678984</v>
      </c>
      <c r="W630">
        <v>6.128747795414462</v>
      </c>
      <c r="X630">
        <v>91.49029982363318</v>
      </c>
      <c r="Y630">
        <v>55.158730158730158</v>
      </c>
      <c r="Z630">
        <v>5.9686811835234881</v>
      </c>
      <c r="AA630">
        <v>0</v>
      </c>
      <c r="AB630">
        <v>2.0290658456244137</v>
      </c>
      <c r="AD630">
        <v>38.054107599250365</v>
      </c>
      <c r="AF630">
        <v>25.27864467231386</v>
      </c>
      <c r="AG630">
        <v>28.002667604566025</v>
      </c>
      <c r="AH630">
        <v>0.22045855379188711</v>
      </c>
    </row>
    <row r="631" spans="1:34">
      <c r="A631">
        <v>11</v>
      </c>
      <c r="B631">
        <v>69</v>
      </c>
      <c r="C631">
        <v>2020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7</v>
      </c>
      <c r="M631">
        <v>99</v>
      </c>
      <c r="N631">
        <v>99</v>
      </c>
      <c r="O631">
        <v>99</v>
      </c>
      <c r="P631">
        <v>9999</v>
      </c>
    </row>
    <row r="632" spans="1:34">
      <c r="A632">
        <v>11</v>
      </c>
      <c r="B632">
        <v>70</v>
      </c>
      <c r="C632">
        <v>2020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8</v>
      </c>
      <c r="M632">
        <v>99</v>
      </c>
      <c r="N632">
        <v>99</v>
      </c>
      <c r="O632">
        <v>99</v>
      </c>
      <c r="P632">
        <v>9999</v>
      </c>
      <c r="Q632">
        <v>285</v>
      </c>
      <c r="R632">
        <v>1005</v>
      </c>
      <c r="S632">
        <v>8</v>
      </c>
      <c r="T632">
        <v>7.5522388059701484</v>
      </c>
      <c r="U632">
        <v>26.378636815920405</v>
      </c>
      <c r="V632">
        <v>7.9601990049751228</v>
      </c>
      <c r="W632">
        <v>18.706467661691544</v>
      </c>
      <c r="X632">
        <v>94.228855721392989</v>
      </c>
      <c r="Y632">
        <v>68.656716417910445</v>
      </c>
      <c r="Z632">
        <v>6.8672562780557298</v>
      </c>
      <c r="AA632">
        <v>0</v>
      </c>
      <c r="AB632">
        <v>2.3249688304092797</v>
      </c>
      <c r="AD632">
        <v>46.594181439261313</v>
      </c>
      <c r="AF632">
        <v>11.201515827017388</v>
      </c>
      <c r="AG632">
        <v>13.734096728692675</v>
      </c>
      <c r="AH632">
        <v>0.29850746268656714</v>
      </c>
    </row>
    <row r="633" spans="1:34">
      <c r="A633">
        <v>11</v>
      </c>
      <c r="B633">
        <v>71</v>
      </c>
      <c r="C633">
        <v>2020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</v>
      </c>
      <c r="M633">
        <v>99</v>
      </c>
      <c r="N633">
        <v>99</v>
      </c>
      <c r="O633">
        <v>99</v>
      </c>
      <c r="P633">
        <v>9999</v>
      </c>
    </row>
    <row r="634" spans="1:34">
      <c r="A634">
        <v>11</v>
      </c>
      <c r="B634">
        <v>72</v>
      </c>
      <c r="C634">
        <v>2020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10</v>
      </c>
      <c r="M634">
        <v>99</v>
      </c>
      <c r="N634">
        <v>99</v>
      </c>
      <c r="O634">
        <v>99</v>
      </c>
      <c r="P634">
        <v>9999</v>
      </c>
    </row>
    <row r="635" spans="1:34">
      <c r="A635">
        <v>11</v>
      </c>
      <c r="B635">
        <v>73</v>
      </c>
      <c r="C635">
        <v>2020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11</v>
      </c>
      <c r="M635">
        <v>99</v>
      </c>
      <c r="N635">
        <v>99</v>
      </c>
      <c r="O635">
        <v>99</v>
      </c>
      <c r="P635">
        <v>9999</v>
      </c>
      <c r="Q635">
        <v>20</v>
      </c>
      <c r="R635">
        <v>87</v>
      </c>
      <c r="S635">
        <v>11</v>
      </c>
      <c r="T635">
        <v>6.8620689655172402</v>
      </c>
      <c r="U635">
        <v>24.101264367816075</v>
      </c>
      <c r="V635">
        <v>3.4482758620689653</v>
      </c>
      <c r="W635">
        <v>16.091954022988507</v>
      </c>
      <c r="X635">
        <v>90.804597701149405</v>
      </c>
      <c r="Y635">
        <v>51.724137931034491</v>
      </c>
      <c r="Z635">
        <v>6.6166381720799103</v>
      </c>
      <c r="AA635">
        <v>0</v>
      </c>
      <c r="AB635">
        <v>2.5827563187688289</v>
      </c>
      <c r="AD635">
        <v>69.976128039674947</v>
      </c>
      <c r="AF635">
        <v>0.96968345965225122</v>
      </c>
      <c r="AG635">
        <v>1.0862774664139143</v>
      </c>
      <c r="AH635">
        <v>0</v>
      </c>
    </row>
    <row r="636" spans="1:34">
      <c r="A636">
        <v>11</v>
      </c>
      <c r="B636">
        <v>74</v>
      </c>
      <c r="C636">
        <v>2020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12</v>
      </c>
      <c r="M636">
        <v>99</v>
      </c>
      <c r="N636">
        <v>99</v>
      </c>
      <c r="O636">
        <v>99</v>
      </c>
      <c r="P636">
        <v>9999</v>
      </c>
    </row>
    <row r="637" spans="1:34">
      <c r="A637">
        <v>11</v>
      </c>
      <c r="B637">
        <v>75</v>
      </c>
      <c r="C637">
        <v>2020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13</v>
      </c>
      <c r="M637">
        <v>99</v>
      </c>
      <c r="N637">
        <v>99</v>
      </c>
      <c r="O637">
        <v>99</v>
      </c>
      <c r="P637">
        <v>9999</v>
      </c>
    </row>
    <row r="638" spans="1:34">
      <c r="A638">
        <v>11</v>
      </c>
      <c r="B638">
        <v>76</v>
      </c>
      <c r="C638">
        <v>2020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14</v>
      </c>
      <c r="M638">
        <v>99</v>
      </c>
      <c r="N638">
        <v>99</v>
      </c>
      <c r="O638">
        <v>99</v>
      </c>
      <c r="P638">
        <v>9999</v>
      </c>
    </row>
    <row r="639" spans="1:34">
      <c r="A639">
        <v>11</v>
      </c>
      <c r="B639">
        <v>77</v>
      </c>
      <c r="C639">
        <v>2020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15</v>
      </c>
      <c r="M639">
        <v>99</v>
      </c>
      <c r="N639">
        <v>99</v>
      </c>
      <c r="O639">
        <v>99</v>
      </c>
      <c r="P639">
        <v>9999</v>
      </c>
    </row>
    <row r="640" spans="1:34">
      <c r="A640">
        <v>11</v>
      </c>
      <c r="B640">
        <v>78</v>
      </c>
      <c r="C640">
        <v>2019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1</v>
      </c>
      <c r="M640">
        <v>99</v>
      </c>
      <c r="N640">
        <v>99</v>
      </c>
      <c r="O640">
        <v>99</v>
      </c>
      <c r="P640">
        <v>9999</v>
      </c>
      <c r="Q640">
        <v>69</v>
      </c>
      <c r="R640">
        <v>142</v>
      </c>
      <c r="S640">
        <v>1</v>
      </c>
      <c r="T640">
        <v>2.6338028169014094</v>
      </c>
      <c r="U640">
        <v>16.205070422535215</v>
      </c>
      <c r="V640">
        <v>0</v>
      </c>
      <c r="W640">
        <v>0</v>
      </c>
      <c r="X640">
        <v>54.929577464788736</v>
      </c>
      <c r="Y640">
        <v>2.1126760563380276</v>
      </c>
      <c r="Z640">
        <v>3.5345184636224927</v>
      </c>
      <c r="AA640">
        <v>0</v>
      </c>
      <c r="AB640">
        <v>1.2246233870019243</v>
      </c>
      <c r="AD640">
        <v>27.307616693456879</v>
      </c>
      <c r="AF640">
        <v>1.6176805650489863</v>
      </c>
      <c r="AG640">
        <v>1.2197216317402413</v>
      </c>
      <c r="AH640">
        <v>0</v>
      </c>
    </row>
    <row r="641" spans="1:34">
      <c r="A641">
        <v>11</v>
      </c>
      <c r="B641">
        <v>79</v>
      </c>
      <c r="C641">
        <v>2019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2</v>
      </c>
      <c r="M641">
        <v>99</v>
      </c>
      <c r="N641">
        <v>99</v>
      </c>
      <c r="O641">
        <v>99</v>
      </c>
      <c r="P641">
        <v>9999</v>
      </c>
      <c r="Q641">
        <v>217</v>
      </c>
      <c r="R641">
        <v>681</v>
      </c>
      <c r="S641">
        <v>2</v>
      </c>
      <c r="T641">
        <v>3.2599118942731287</v>
      </c>
      <c r="U641">
        <v>17.116299559471368</v>
      </c>
      <c r="V641">
        <v>0</v>
      </c>
      <c r="W641">
        <v>0.14684287812041114</v>
      </c>
      <c r="X641">
        <v>64.023494860499284</v>
      </c>
      <c r="Y641">
        <v>3.9647577092511024</v>
      </c>
      <c r="Z641">
        <v>3.6454028891890631</v>
      </c>
      <c r="AA641">
        <v>0</v>
      </c>
      <c r="AB641">
        <v>1.6654895673180636</v>
      </c>
      <c r="AD641">
        <v>32.338357022180276</v>
      </c>
      <c r="AF641">
        <v>7.7580314422419683</v>
      </c>
      <c r="AG641">
        <v>6.1784345379165826</v>
      </c>
      <c r="AH641">
        <v>0.29368575624082227</v>
      </c>
    </row>
    <row r="642" spans="1:34">
      <c r="A642">
        <v>11</v>
      </c>
      <c r="B642">
        <v>80</v>
      </c>
      <c r="C642">
        <v>2019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3</v>
      </c>
      <c r="M642">
        <v>99</v>
      </c>
      <c r="N642">
        <v>99</v>
      </c>
      <c r="O642">
        <v>99</v>
      </c>
      <c r="P642">
        <v>9999</v>
      </c>
      <c r="Q642">
        <v>269</v>
      </c>
      <c r="R642">
        <v>964</v>
      </c>
      <c r="S642">
        <v>3</v>
      </c>
      <c r="T642">
        <v>4.118257261410788</v>
      </c>
      <c r="U642">
        <v>18.11141078838175</v>
      </c>
      <c r="V642">
        <v>0</v>
      </c>
      <c r="W642">
        <v>0</v>
      </c>
      <c r="X642">
        <v>74.170124481327818</v>
      </c>
      <c r="Y642">
        <v>6.8464730290456428</v>
      </c>
      <c r="Z642">
        <v>3.884637297205225</v>
      </c>
      <c r="AA642">
        <v>0</v>
      </c>
      <c r="AB642">
        <v>1.7806354267587139</v>
      </c>
      <c r="AD642">
        <v>31.827164295830176</v>
      </c>
      <c r="AF642">
        <v>10.982000455684664</v>
      </c>
      <c r="AG642">
        <v>9.2544534214667529</v>
      </c>
      <c r="AH642">
        <v>0.4149377593360995</v>
      </c>
    </row>
    <row r="643" spans="1:34">
      <c r="A643">
        <v>11</v>
      </c>
      <c r="B643">
        <v>81</v>
      </c>
      <c r="C643">
        <v>2019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4</v>
      </c>
      <c r="M643">
        <v>99</v>
      </c>
      <c r="N643">
        <v>99</v>
      </c>
      <c r="O643">
        <v>99</v>
      </c>
      <c r="P643">
        <v>9999</v>
      </c>
      <c r="Q643">
        <v>310</v>
      </c>
      <c r="R643">
        <v>1347</v>
      </c>
      <c r="S643">
        <v>4</v>
      </c>
      <c r="T643">
        <v>4.9309576837416484</v>
      </c>
      <c r="U643">
        <v>19.204773570898301</v>
      </c>
      <c r="V643">
        <v>0</v>
      </c>
      <c r="W643">
        <v>0.14847809948032667</v>
      </c>
      <c r="X643">
        <v>78.841870824053473</v>
      </c>
      <c r="Y643">
        <v>15.441722345953972</v>
      </c>
      <c r="Z643">
        <v>4.4068461962193837</v>
      </c>
      <c r="AA643">
        <v>0</v>
      </c>
      <c r="AB643">
        <v>1.7574909277826389</v>
      </c>
      <c r="AD643">
        <v>33.173759376948595</v>
      </c>
      <c r="AF643">
        <v>15.345181134654821</v>
      </c>
      <c r="AG643">
        <v>13.711919212735937</v>
      </c>
      <c r="AH643">
        <v>0.29695619896065334</v>
      </c>
    </row>
    <row r="644" spans="1:34">
      <c r="A644">
        <v>11</v>
      </c>
      <c r="B644">
        <v>82</v>
      </c>
      <c r="C644">
        <v>2019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5</v>
      </c>
      <c r="M644">
        <v>99</v>
      </c>
      <c r="N644">
        <v>99</v>
      </c>
      <c r="O644">
        <v>99</v>
      </c>
      <c r="P644">
        <v>9999</v>
      </c>
      <c r="Q644">
        <v>407</v>
      </c>
      <c r="R644">
        <v>2444</v>
      </c>
      <c r="S644">
        <v>5</v>
      </c>
      <c r="T644">
        <v>5.6305237315875614</v>
      </c>
      <c r="U644">
        <v>21.0105073649754</v>
      </c>
      <c r="V644">
        <v>0</v>
      </c>
      <c r="W644">
        <v>1.3502454991816697</v>
      </c>
      <c r="X644">
        <v>86.129296235679249</v>
      </c>
      <c r="Y644">
        <v>29.132569558101473</v>
      </c>
      <c r="Z644">
        <v>5.1365129266230403</v>
      </c>
      <c r="AA644">
        <v>0</v>
      </c>
      <c r="AB644">
        <v>1.8387717082606156</v>
      </c>
      <c r="AD644">
        <v>34.684933666859742</v>
      </c>
      <c r="AF644">
        <v>27.842333105491008</v>
      </c>
      <c r="AG644">
        <v>27.218187438699005</v>
      </c>
      <c r="AH644">
        <v>0.28641571194762688</v>
      </c>
    </row>
    <row r="645" spans="1:34">
      <c r="A645">
        <v>11</v>
      </c>
      <c r="B645">
        <v>83</v>
      </c>
      <c r="C645">
        <v>2019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9999</v>
      </c>
      <c r="Q645">
        <v>403</v>
      </c>
      <c r="R645">
        <v>1979</v>
      </c>
      <c r="S645">
        <v>6</v>
      </c>
      <c r="T645">
        <v>6.6644770085901968</v>
      </c>
      <c r="U645">
        <v>23.990879231935327</v>
      </c>
      <c r="V645">
        <v>10.106114199090452</v>
      </c>
      <c r="W645">
        <v>6.7710965133906011</v>
      </c>
      <c r="X645">
        <v>92.976250631632155</v>
      </c>
      <c r="Y645">
        <v>53.865588681152097</v>
      </c>
      <c r="Z645">
        <v>5.7933711256542244</v>
      </c>
      <c r="AA645">
        <v>0</v>
      </c>
      <c r="AB645">
        <v>1.9991424050291156</v>
      </c>
      <c r="AD645">
        <v>36.389980515506963</v>
      </c>
      <c r="AF645">
        <v>22.544998860788329</v>
      </c>
      <c r="AG645">
        <v>25.165955119977049</v>
      </c>
      <c r="AH645">
        <v>0.40424456796361807</v>
      </c>
    </row>
    <row r="646" spans="1:34">
      <c r="A646">
        <v>11</v>
      </c>
      <c r="B646">
        <v>84</v>
      </c>
      <c r="C646">
        <v>2019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7</v>
      </c>
      <c r="M646">
        <v>99</v>
      </c>
      <c r="N646">
        <v>99</v>
      </c>
      <c r="O646">
        <v>99</v>
      </c>
      <c r="P646">
        <v>9999</v>
      </c>
    </row>
    <row r="647" spans="1:34">
      <c r="A647">
        <v>11</v>
      </c>
      <c r="B647">
        <v>85</v>
      </c>
      <c r="C647">
        <v>2019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8</v>
      </c>
      <c r="M647">
        <v>99</v>
      </c>
      <c r="N647">
        <v>99</v>
      </c>
      <c r="O647">
        <v>99</v>
      </c>
      <c r="P647">
        <v>9999</v>
      </c>
      <c r="Q647">
        <v>263</v>
      </c>
      <c r="R647">
        <v>1126</v>
      </c>
      <c r="S647">
        <v>8</v>
      </c>
      <c r="T647">
        <v>7.480461811722912</v>
      </c>
      <c r="U647">
        <v>26.613996447602151</v>
      </c>
      <c r="V647">
        <v>7.015985790408525</v>
      </c>
      <c r="W647">
        <v>18.294849023090592</v>
      </c>
      <c r="X647">
        <v>96.181172291296605</v>
      </c>
      <c r="Y647">
        <v>69.182948490230899</v>
      </c>
      <c r="Z647">
        <v>6.5655835944752399</v>
      </c>
      <c r="AA647">
        <v>0</v>
      </c>
      <c r="AB647">
        <v>2.3640795789580471</v>
      </c>
      <c r="AD647">
        <v>46.378489220226683</v>
      </c>
      <c r="AF647">
        <v>12.82752335383914</v>
      </c>
      <c r="AG647">
        <v>15.884368150356019</v>
      </c>
      <c r="AH647">
        <v>0.44404973357015998</v>
      </c>
    </row>
    <row r="648" spans="1:34">
      <c r="A648">
        <v>11</v>
      </c>
      <c r="B648">
        <v>86</v>
      </c>
      <c r="C648">
        <v>2019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</v>
      </c>
      <c r="M648">
        <v>99</v>
      </c>
      <c r="N648">
        <v>99</v>
      </c>
      <c r="O648">
        <v>99</v>
      </c>
      <c r="P648">
        <v>9999</v>
      </c>
    </row>
    <row r="649" spans="1:34">
      <c r="A649">
        <v>11</v>
      </c>
      <c r="B649">
        <v>87</v>
      </c>
      <c r="C649">
        <v>2019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10</v>
      </c>
      <c r="M649">
        <v>99</v>
      </c>
      <c r="N649">
        <v>99</v>
      </c>
      <c r="O649">
        <v>99</v>
      </c>
      <c r="P649">
        <v>9999</v>
      </c>
    </row>
    <row r="650" spans="1:34">
      <c r="A650">
        <v>11</v>
      </c>
      <c r="B650">
        <v>88</v>
      </c>
      <c r="C650">
        <v>2019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11</v>
      </c>
      <c r="M650">
        <v>99</v>
      </c>
      <c r="N650">
        <v>99</v>
      </c>
      <c r="O650">
        <v>99</v>
      </c>
      <c r="P650">
        <v>9999</v>
      </c>
      <c r="Q650">
        <v>22</v>
      </c>
      <c r="R650">
        <v>92</v>
      </c>
      <c r="S650">
        <v>11</v>
      </c>
      <c r="T650">
        <v>6.9891304347826075</v>
      </c>
      <c r="U650">
        <v>27.134782608695648</v>
      </c>
      <c r="V650">
        <v>11.956521739130435</v>
      </c>
      <c r="W650">
        <v>5.4347826086956523</v>
      </c>
      <c r="X650">
        <v>97.826086956521749</v>
      </c>
      <c r="Y650">
        <v>72.826086956521749</v>
      </c>
      <c r="Z650">
        <v>6.8104243113456189</v>
      </c>
      <c r="AA650">
        <v>0</v>
      </c>
      <c r="AB650">
        <v>1.7288760184971621</v>
      </c>
      <c r="AD650">
        <v>31.851100520238841</v>
      </c>
      <c r="AF650">
        <v>1.0480747322852586</v>
      </c>
      <c r="AG650">
        <v>1.3232308969007862</v>
      </c>
      <c r="AH650">
        <v>0</v>
      </c>
    </row>
    <row r="651" spans="1:34">
      <c r="A651">
        <v>11</v>
      </c>
      <c r="B651">
        <v>89</v>
      </c>
      <c r="C651">
        <v>2019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12</v>
      </c>
      <c r="M651">
        <v>99</v>
      </c>
      <c r="N651">
        <v>99</v>
      </c>
      <c r="O651">
        <v>99</v>
      </c>
      <c r="P651">
        <v>9999</v>
      </c>
    </row>
    <row r="652" spans="1:34">
      <c r="A652">
        <v>11</v>
      </c>
      <c r="B652">
        <v>90</v>
      </c>
      <c r="C652">
        <v>2019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13</v>
      </c>
      <c r="M652">
        <v>99</v>
      </c>
      <c r="N652">
        <v>99</v>
      </c>
      <c r="O652">
        <v>99</v>
      </c>
      <c r="P652">
        <v>9999</v>
      </c>
    </row>
    <row r="653" spans="1:34">
      <c r="A653">
        <v>11</v>
      </c>
      <c r="B653">
        <v>91</v>
      </c>
      <c r="C653">
        <v>2019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14</v>
      </c>
      <c r="M653">
        <v>99</v>
      </c>
      <c r="N653">
        <v>99</v>
      </c>
      <c r="O653">
        <v>99</v>
      </c>
      <c r="P653">
        <v>9999</v>
      </c>
      <c r="Q653">
        <v>2</v>
      </c>
      <c r="R653">
        <v>3</v>
      </c>
      <c r="S653">
        <v>14</v>
      </c>
      <c r="T653">
        <v>10</v>
      </c>
      <c r="U653">
        <v>27.5</v>
      </c>
      <c r="V653">
        <v>0</v>
      </c>
      <c r="W653">
        <v>66.666666666666686</v>
      </c>
      <c r="X653">
        <v>100</v>
      </c>
      <c r="Y653">
        <v>100</v>
      </c>
      <c r="Z653">
        <v>1.7568911937472784</v>
      </c>
      <c r="AA653">
        <v>0</v>
      </c>
      <c r="AB653">
        <v>1.4142135623730951</v>
      </c>
      <c r="AD653">
        <v>88.544750189816355</v>
      </c>
      <c r="AF653">
        <v>3.4176349965823645E-2</v>
      </c>
      <c r="AG653">
        <v>4.3729590207624944E-2</v>
      </c>
      <c r="AH653">
        <v>0</v>
      </c>
    </row>
    <row r="654" spans="1:34">
      <c r="A654">
        <v>11</v>
      </c>
      <c r="B654">
        <v>92</v>
      </c>
      <c r="C654">
        <v>2019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15</v>
      </c>
      <c r="M654">
        <v>99</v>
      </c>
      <c r="N654">
        <v>99</v>
      </c>
      <c r="O654">
        <v>99</v>
      </c>
      <c r="P654">
        <v>9999</v>
      </c>
    </row>
    <row r="655" spans="1:34">
      <c r="A655">
        <v>11</v>
      </c>
      <c r="B655">
        <v>93</v>
      </c>
      <c r="C655">
        <v>2018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1</v>
      </c>
      <c r="M655">
        <v>99</v>
      </c>
      <c r="N655">
        <v>99</v>
      </c>
      <c r="O655">
        <v>99</v>
      </c>
      <c r="P655">
        <v>9999</v>
      </c>
      <c r="Q655">
        <v>89</v>
      </c>
      <c r="R655">
        <v>165</v>
      </c>
      <c r="S655">
        <v>1</v>
      </c>
      <c r="T655">
        <v>2.4242424242424243</v>
      </c>
      <c r="U655">
        <v>15.501090909090905</v>
      </c>
      <c r="V655">
        <v>0</v>
      </c>
      <c r="W655">
        <v>0</v>
      </c>
      <c r="X655">
        <v>43.636363636363633</v>
      </c>
      <c r="Y655">
        <v>1.8181818181818179</v>
      </c>
      <c r="Z655">
        <v>3.744448985345751</v>
      </c>
      <c r="AA655">
        <v>0</v>
      </c>
      <c r="AB655">
        <v>1.0395308682665327</v>
      </c>
      <c r="AD655">
        <v>18.812332669181153</v>
      </c>
      <c r="AF655">
        <v>1.7203628401626525</v>
      </c>
      <c r="AG655">
        <v>1.2937735755619613</v>
      </c>
      <c r="AH655">
        <v>1.8181818181818179</v>
      </c>
    </row>
    <row r="656" spans="1:34">
      <c r="A656">
        <v>11</v>
      </c>
      <c r="B656">
        <v>94</v>
      </c>
      <c r="C656">
        <v>2018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2</v>
      </c>
      <c r="M656">
        <v>99</v>
      </c>
      <c r="N656">
        <v>99</v>
      </c>
      <c r="O656">
        <v>99</v>
      </c>
      <c r="P656">
        <v>9999</v>
      </c>
      <c r="Q656">
        <v>233</v>
      </c>
      <c r="R656">
        <v>739</v>
      </c>
      <c r="S656">
        <v>2</v>
      </c>
      <c r="T656">
        <v>3.1271989174560204</v>
      </c>
      <c r="U656">
        <v>16.55253044654938</v>
      </c>
      <c r="V656">
        <v>0</v>
      </c>
      <c r="W656">
        <v>0</v>
      </c>
      <c r="X656">
        <v>60.893098782138047</v>
      </c>
      <c r="Y656">
        <v>3.1123139377537203</v>
      </c>
      <c r="Z656">
        <v>3.6488330883611151</v>
      </c>
      <c r="AA656">
        <v>0</v>
      </c>
      <c r="AB656">
        <v>1.4906307760927324</v>
      </c>
      <c r="AD656">
        <v>26.216461329198577</v>
      </c>
      <c r="AF656">
        <v>7.7051402356375762</v>
      </c>
      <c r="AG656">
        <v>6.187581082785214</v>
      </c>
      <c r="AH656">
        <v>0.94722598105548017</v>
      </c>
    </row>
    <row r="657" spans="1:34">
      <c r="A657">
        <v>11</v>
      </c>
      <c r="B657">
        <v>95</v>
      </c>
      <c r="C657">
        <v>2018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3</v>
      </c>
      <c r="M657">
        <v>99</v>
      </c>
      <c r="N657">
        <v>99</v>
      </c>
      <c r="O657">
        <v>99</v>
      </c>
      <c r="P657">
        <v>9999</v>
      </c>
      <c r="Q657">
        <v>330</v>
      </c>
      <c r="R657">
        <v>1349</v>
      </c>
      <c r="S657">
        <v>3</v>
      </c>
      <c r="T657">
        <v>3.9147516679021495</v>
      </c>
      <c r="U657">
        <v>17.544729429206779</v>
      </c>
      <c r="V657">
        <v>0</v>
      </c>
      <c r="W657">
        <v>0.14825796886582657</v>
      </c>
      <c r="X657">
        <v>66.864343958487737</v>
      </c>
      <c r="Y657">
        <v>6.3750926612305392</v>
      </c>
      <c r="Z657">
        <v>3.9297150859780321</v>
      </c>
      <c r="AA657">
        <v>0</v>
      </c>
      <c r="AB657">
        <v>1.593909005192506</v>
      </c>
      <c r="AD657">
        <v>30.306542286415464</v>
      </c>
      <c r="AF657">
        <v>14.065269523511622</v>
      </c>
      <c r="AG657">
        <v>11.97210987403755</v>
      </c>
      <c r="AH657">
        <v>0.51890289103039278</v>
      </c>
    </row>
    <row r="658" spans="1:34">
      <c r="A658">
        <v>11</v>
      </c>
      <c r="B658">
        <v>96</v>
      </c>
      <c r="C658">
        <v>2018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4</v>
      </c>
      <c r="M658">
        <v>99</v>
      </c>
      <c r="N658">
        <v>99</v>
      </c>
      <c r="O658">
        <v>99</v>
      </c>
      <c r="P658">
        <v>9999</v>
      </c>
      <c r="Q658">
        <v>360</v>
      </c>
      <c r="R658">
        <v>1549</v>
      </c>
      <c r="S658">
        <v>4</v>
      </c>
      <c r="T658">
        <v>4.6849580374435122</v>
      </c>
      <c r="U658">
        <v>18.707127178825072</v>
      </c>
      <c r="V658">
        <v>0</v>
      </c>
      <c r="W658">
        <v>0.32278889606197558</v>
      </c>
      <c r="X658">
        <v>76.049063912201404</v>
      </c>
      <c r="Y658">
        <v>12.846998063266621</v>
      </c>
      <c r="Z658">
        <v>4.305953879167606</v>
      </c>
      <c r="AA658">
        <v>0</v>
      </c>
      <c r="AB658">
        <v>1.7218190274383722</v>
      </c>
      <c r="AD658">
        <v>30.880395972120407</v>
      </c>
      <c r="AF658">
        <v>16.150557814617873</v>
      </c>
      <c r="AG658">
        <v>14.657860554125101</v>
      </c>
      <c r="AH658">
        <v>0.38734667527437056</v>
      </c>
    </row>
    <row r="659" spans="1:34">
      <c r="A659">
        <v>11</v>
      </c>
      <c r="B659">
        <v>97</v>
      </c>
      <c r="C659">
        <v>2018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5</v>
      </c>
      <c r="M659">
        <v>99</v>
      </c>
      <c r="N659">
        <v>99</v>
      </c>
      <c r="O659">
        <v>99</v>
      </c>
      <c r="P659">
        <v>9999</v>
      </c>
      <c r="Q659">
        <v>469</v>
      </c>
      <c r="R659">
        <v>2496</v>
      </c>
      <c r="S659">
        <v>5</v>
      </c>
      <c r="T659">
        <v>5.430288461538459</v>
      </c>
      <c r="U659">
        <v>20.169094551282001</v>
      </c>
      <c r="V659">
        <v>0</v>
      </c>
      <c r="W659">
        <v>1.2419871794871797</v>
      </c>
      <c r="X659">
        <v>80.568910256410263</v>
      </c>
      <c r="Y659">
        <v>24.358974358974361</v>
      </c>
      <c r="Z659">
        <v>5.308830986175769</v>
      </c>
      <c r="AA659">
        <v>0</v>
      </c>
      <c r="AB659">
        <v>1.7747641356819104</v>
      </c>
      <c r="AD659">
        <v>31.079964886465177</v>
      </c>
      <c r="AF659">
        <v>26.024397873005945</v>
      </c>
      <c r="AG659">
        <v>25.464963156983941</v>
      </c>
      <c r="AH659">
        <v>0.72115384615384626</v>
      </c>
    </row>
    <row r="660" spans="1:34">
      <c r="A660">
        <v>11</v>
      </c>
      <c r="B660">
        <v>98</v>
      </c>
      <c r="C660">
        <v>2018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6</v>
      </c>
      <c r="M660">
        <v>99</v>
      </c>
      <c r="N660">
        <v>99</v>
      </c>
      <c r="O660">
        <v>99</v>
      </c>
      <c r="P660">
        <v>9999</v>
      </c>
      <c r="Q660">
        <v>436</v>
      </c>
      <c r="R660">
        <v>2123</v>
      </c>
      <c r="S660">
        <v>6</v>
      </c>
      <c r="T660">
        <v>6.4879886952425805</v>
      </c>
      <c r="U660">
        <v>22.972642487046596</v>
      </c>
      <c r="V660">
        <v>9.6090438059349985</v>
      </c>
      <c r="W660">
        <v>5.4168629298162996</v>
      </c>
      <c r="X660">
        <v>89.307583608101737</v>
      </c>
      <c r="Y660">
        <v>48.704663212435243</v>
      </c>
      <c r="Z660">
        <v>5.7574969814252848</v>
      </c>
      <c r="AA660">
        <v>0</v>
      </c>
      <c r="AB660">
        <v>2.0110907410617034</v>
      </c>
      <c r="AD660">
        <v>37.976250185248411</v>
      </c>
      <c r="AF660">
        <v>22.135335210092794</v>
      </c>
      <c r="AG660">
        <v>24.670219711553543</v>
      </c>
      <c r="AH660">
        <v>0.18841262364578432</v>
      </c>
    </row>
    <row r="661" spans="1:34">
      <c r="A661">
        <v>11</v>
      </c>
      <c r="B661">
        <v>99</v>
      </c>
      <c r="C661">
        <v>2018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9999</v>
      </c>
    </row>
    <row r="662" spans="1:34">
      <c r="A662">
        <v>11</v>
      </c>
      <c r="B662">
        <v>100</v>
      </c>
      <c r="C662">
        <v>2018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8</v>
      </c>
      <c r="M662">
        <v>99</v>
      </c>
      <c r="N662">
        <v>99</v>
      </c>
      <c r="O662">
        <v>99</v>
      </c>
      <c r="P662">
        <v>9999</v>
      </c>
      <c r="Q662">
        <v>317</v>
      </c>
      <c r="R662">
        <v>1111</v>
      </c>
      <c r="S662">
        <v>8</v>
      </c>
      <c r="T662">
        <v>7.6390639063906383</v>
      </c>
      <c r="U662">
        <v>26.419963996399609</v>
      </c>
      <c r="V662">
        <v>5.8505850585058496</v>
      </c>
      <c r="W662">
        <v>19.531953195319534</v>
      </c>
      <c r="X662">
        <v>92.889288928892938</v>
      </c>
      <c r="Y662">
        <v>70.117011701170114</v>
      </c>
      <c r="Z662">
        <v>6.9139647098829746</v>
      </c>
      <c r="AA662">
        <v>0</v>
      </c>
      <c r="AB662">
        <v>2.3722565046614945</v>
      </c>
      <c r="AD662">
        <v>49.484436037025311</v>
      </c>
      <c r="AF662">
        <v>11.583776457095196</v>
      </c>
      <c r="AG662">
        <v>14.847671475152676</v>
      </c>
      <c r="AH662">
        <v>0.18001800180018004</v>
      </c>
    </row>
    <row r="663" spans="1:34">
      <c r="A663">
        <v>11</v>
      </c>
      <c r="B663">
        <v>101</v>
      </c>
      <c r="C663">
        <v>2018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</v>
      </c>
      <c r="M663">
        <v>99</v>
      </c>
      <c r="N663">
        <v>99</v>
      </c>
      <c r="O663">
        <v>99</v>
      </c>
      <c r="P663">
        <v>9999</v>
      </c>
    </row>
    <row r="664" spans="1:34">
      <c r="A664">
        <v>11</v>
      </c>
      <c r="B664">
        <v>102</v>
      </c>
      <c r="C664">
        <v>2018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10</v>
      </c>
      <c r="M664">
        <v>99</v>
      </c>
      <c r="N664">
        <v>99</v>
      </c>
      <c r="O664">
        <v>99</v>
      </c>
      <c r="P664">
        <v>9999</v>
      </c>
    </row>
    <row r="665" spans="1:34">
      <c r="A665">
        <v>11</v>
      </c>
      <c r="B665">
        <v>103</v>
      </c>
      <c r="C665">
        <v>2018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11</v>
      </c>
      <c r="M665">
        <v>99</v>
      </c>
      <c r="N665">
        <v>99</v>
      </c>
      <c r="O665">
        <v>99</v>
      </c>
      <c r="P665">
        <v>9999</v>
      </c>
      <c r="Q665">
        <v>24</v>
      </c>
      <c r="R665">
        <v>59</v>
      </c>
      <c r="S665">
        <v>11</v>
      </c>
      <c r="T665">
        <v>8.4067796610169498</v>
      </c>
      <c r="U665">
        <v>30.351355932203401</v>
      </c>
      <c r="V665">
        <v>5.0847457627118642</v>
      </c>
      <c r="W665">
        <v>23.728813559322031</v>
      </c>
      <c r="X665">
        <v>96.61016949152544</v>
      </c>
      <c r="Y665">
        <v>83.050847457627114</v>
      </c>
      <c r="Z665">
        <v>7.7445931839687985</v>
      </c>
      <c r="AA665">
        <v>0</v>
      </c>
      <c r="AB665">
        <v>2.4364369933649326</v>
      </c>
      <c r="AD665">
        <v>48.394449008163583</v>
      </c>
      <c r="AF665">
        <v>0.61516004587634243</v>
      </c>
      <c r="AG665">
        <v>0.90582056980000347</v>
      </c>
      <c r="AH665">
        <v>0</v>
      </c>
    </row>
    <row r="666" spans="1:34">
      <c r="A666">
        <v>11</v>
      </c>
      <c r="B666">
        <v>104</v>
      </c>
      <c r="C666">
        <v>2018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12</v>
      </c>
      <c r="M666">
        <v>99</v>
      </c>
      <c r="N666">
        <v>99</v>
      </c>
      <c r="O666">
        <v>99</v>
      </c>
      <c r="P666">
        <v>9999</v>
      </c>
    </row>
    <row r="667" spans="1:34">
      <c r="A667">
        <v>11</v>
      </c>
      <c r="B667">
        <v>105</v>
      </c>
      <c r="C667">
        <v>2018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13</v>
      </c>
      <c r="M667">
        <v>99</v>
      </c>
      <c r="N667">
        <v>99</v>
      </c>
      <c r="O667">
        <v>99</v>
      </c>
      <c r="P667">
        <v>9999</v>
      </c>
    </row>
    <row r="668" spans="1:34">
      <c r="A668">
        <v>11</v>
      </c>
      <c r="B668">
        <v>106</v>
      </c>
      <c r="C668">
        <v>2018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14</v>
      </c>
      <c r="M668">
        <v>99</v>
      </c>
      <c r="N668">
        <v>99</v>
      </c>
      <c r="O668">
        <v>99</v>
      </c>
      <c r="P668">
        <v>9999</v>
      </c>
    </row>
    <row r="669" spans="1:34">
      <c r="A669">
        <v>11</v>
      </c>
      <c r="B669">
        <v>107</v>
      </c>
      <c r="C669">
        <v>2018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15</v>
      </c>
      <c r="M669">
        <v>99</v>
      </c>
      <c r="N669">
        <v>99</v>
      </c>
      <c r="O669">
        <v>99</v>
      </c>
      <c r="P669">
        <v>9999</v>
      </c>
    </row>
    <row r="670" spans="1:34">
      <c r="A670">
        <v>11</v>
      </c>
      <c r="B670">
        <v>108</v>
      </c>
      <c r="C670">
        <v>2017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1</v>
      </c>
      <c r="M670">
        <v>99</v>
      </c>
      <c r="N670">
        <v>99</v>
      </c>
      <c r="O670">
        <v>99</v>
      </c>
      <c r="P670">
        <v>9999</v>
      </c>
      <c r="Q670">
        <v>83</v>
      </c>
      <c r="R670">
        <v>213</v>
      </c>
      <c r="S670">
        <v>1</v>
      </c>
      <c r="T670">
        <v>2.352112676056338</v>
      </c>
      <c r="U670">
        <v>15.158685446009397</v>
      </c>
      <c r="V670">
        <v>0</v>
      </c>
      <c r="W670">
        <v>0</v>
      </c>
      <c r="X670">
        <v>36.150234741784047</v>
      </c>
      <c r="Y670">
        <v>0.93896713615023508</v>
      </c>
      <c r="Z670">
        <v>3.3285480430308843</v>
      </c>
      <c r="AA670">
        <v>0</v>
      </c>
      <c r="AB670">
        <v>0.96558515498606257</v>
      </c>
      <c r="AD670">
        <v>27.359584530265376</v>
      </c>
      <c r="AF670">
        <v>2.0703732503888026</v>
      </c>
      <c r="AG670">
        <v>1.5268735032970029</v>
      </c>
      <c r="AH670">
        <v>0</v>
      </c>
    </row>
    <row r="671" spans="1:34">
      <c r="A671">
        <v>11</v>
      </c>
      <c r="B671">
        <v>109</v>
      </c>
      <c r="C671">
        <v>2017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2</v>
      </c>
      <c r="M671">
        <v>99</v>
      </c>
      <c r="N671">
        <v>99</v>
      </c>
      <c r="O671">
        <v>99</v>
      </c>
      <c r="P671">
        <v>9999</v>
      </c>
      <c r="Q671">
        <v>249</v>
      </c>
      <c r="R671">
        <v>927</v>
      </c>
      <c r="S671">
        <v>2</v>
      </c>
      <c r="T671">
        <v>3.0161812297734625</v>
      </c>
      <c r="U671">
        <v>16.340560949298808</v>
      </c>
      <c r="V671">
        <v>0</v>
      </c>
      <c r="W671">
        <v>0</v>
      </c>
      <c r="X671">
        <v>54.908306364617047</v>
      </c>
      <c r="Y671">
        <v>3.2362459546925568</v>
      </c>
      <c r="Z671">
        <v>3.5667823391560201</v>
      </c>
      <c r="AA671">
        <v>0</v>
      </c>
      <c r="AB671">
        <v>1.5061031113580838</v>
      </c>
      <c r="AD671">
        <v>31.197932422124449</v>
      </c>
      <c r="AF671">
        <v>9.0104976671850707</v>
      </c>
      <c r="AG671">
        <v>7.1632252743719054</v>
      </c>
      <c r="AH671">
        <v>0.21574973031283703</v>
      </c>
    </row>
    <row r="672" spans="1:34">
      <c r="A672">
        <v>11</v>
      </c>
      <c r="B672">
        <v>110</v>
      </c>
      <c r="C672">
        <v>2017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3</v>
      </c>
      <c r="M672">
        <v>99</v>
      </c>
      <c r="N672">
        <v>99</v>
      </c>
      <c r="O672">
        <v>99</v>
      </c>
      <c r="P672">
        <v>9999</v>
      </c>
      <c r="Q672">
        <v>295</v>
      </c>
      <c r="R672">
        <v>1245</v>
      </c>
      <c r="S672">
        <v>3</v>
      </c>
      <c r="T672">
        <v>3.8265060240963855</v>
      </c>
      <c r="U672">
        <v>17.428995983935749</v>
      </c>
      <c r="V672">
        <v>0</v>
      </c>
      <c r="W672">
        <v>8.0321285140562262E-2</v>
      </c>
      <c r="X672">
        <v>65.220883534136576</v>
      </c>
      <c r="Y672">
        <v>5.6224899598393581</v>
      </c>
      <c r="Z672">
        <v>3.9613984027366591</v>
      </c>
      <c r="AA672">
        <v>0</v>
      </c>
      <c r="AB672">
        <v>1.6854027919903456</v>
      </c>
      <c r="AD672">
        <v>33.472814251619148</v>
      </c>
      <c r="AF672">
        <v>12.101477449455681</v>
      </c>
      <c r="AG672">
        <v>10.261329545153623</v>
      </c>
      <c r="AH672">
        <v>8.0321285140562262E-2</v>
      </c>
    </row>
    <row r="673" spans="1:34">
      <c r="A673">
        <v>11</v>
      </c>
      <c r="B673">
        <v>111</v>
      </c>
      <c r="C673">
        <v>2017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4</v>
      </c>
      <c r="M673">
        <v>99</v>
      </c>
      <c r="N673">
        <v>99</v>
      </c>
      <c r="O673">
        <v>99</v>
      </c>
      <c r="P673">
        <v>9999</v>
      </c>
      <c r="Q673">
        <v>351</v>
      </c>
      <c r="R673">
        <v>1657</v>
      </c>
      <c r="S673">
        <v>4</v>
      </c>
      <c r="T673">
        <v>4.5944477972238964</v>
      </c>
      <c r="U673">
        <v>18.630476765238356</v>
      </c>
      <c r="V673">
        <v>0</v>
      </c>
      <c r="W673">
        <v>0.24140012070006037</v>
      </c>
      <c r="X673">
        <v>75.739287869643917</v>
      </c>
      <c r="Y673">
        <v>11.406155703077852</v>
      </c>
      <c r="Z673">
        <v>4.1486887010300428</v>
      </c>
      <c r="AA673">
        <v>0</v>
      </c>
      <c r="AB673">
        <v>1.6743780620967001</v>
      </c>
      <c r="AD673">
        <v>30.735762218080993</v>
      </c>
      <c r="AF673">
        <v>16.106143079315707</v>
      </c>
      <c r="AG673">
        <v>14.598505283148771</v>
      </c>
      <c r="AH673">
        <v>0.42245021122510551</v>
      </c>
    </row>
    <row r="674" spans="1:34">
      <c r="A674">
        <v>11</v>
      </c>
      <c r="B674">
        <v>112</v>
      </c>
      <c r="C674">
        <v>2017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5</v>
      </c>
      <c r="M674">
        <v>99</v>
      </c>
      <c r="N674">
        <v>99</v>
      </c>
      <c r="O674">
        <v>99</v>
      </c>
      <c r="P674">
        <v>9999</v>
      </c>
      <c r="Q674">
        <v>455</v>
      </c>
      <c r="R674">
        <v>2938</v>
      </c>
      <c r="S674">
        <v>5</v>
      </c>
      <c r="T674">
        <v>5.4428182437032007</v>
      </c>
      <c r="U674">
        <v>20.390878148400297</v>
      </c>
      <c r="V674">
        <v>0</v>
      </c>
      <c r="W674">
        <v>1.1572498298162015</v>
      </c>
      <c r="X674">
        <v>81.824370319945558</v>
      </c>
      <c r="Y674">
        <v>26.10619469026549</v>
      </c>
      <c r="Z674">
        <v>5.1931447827536061</v>
      </c>
      <c r="AA674">
        <v>0</v>
      </c>
      <c r="AB674">
        <v>1.8584062380775923</v>
      </c>
      <c r="AD674">
        <v>39.871782374662814</v>
      </c>
      <c r="AF674">
        <v>28.557542768273713</v>
      </c>
      <c r="AG674">
        <v>28.330199636062392</v>
      </c>
      <c r="AH674">
        <v>0.40844111640571806</v>
      </c>
    </row>
    <row r="675" spans="1:34">
      <c r="A675">
        <v>11</v>
      </c>
      <c r="B675">
        <v>113</v>
      </c>
      <c r="C675">
        <v>2017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6</v>
      </c>
      <c r="M675">
        <v>99</v>
      </c>
      <c r="N675">
        <v>99</v>
      </c>
      <c r="O675">
        <v>99</v>
      </c>
      <c r="P675">
        <v>9999</v>
      </c>
      <c r="Q675">
        <v>414</v>
      </c>
      <c r="R675">
        <v>2150</v>
      </c>
      <c r="S675">
        <v>6</v>
      </c>
      <c r="T675">
        <v>6.5302325581395309</v>
      </c>
      <c r="U675">
        <v>23.353116279069745</v>
      </c>
      <c r="V675">
        <v>7.9069767441860446</v>
      </c>
      <c r="W675">
        <v>5.4418604651162781</v>
      </c>
      <c r="X675">
        <v>90.55813953488375</v>
      </c>
      <c r="Y675">
        <v>49.813953488372078</v>
      </c>
      <c r="Z675">
        <v>5.8783850859772082</v>
      </c>
      <c r="AA675">
        <v>0</v>
      </c>
      <c r="AB675">
        <v>2.0138514394898435</v>
      </c>
      <c r="AD675">
        <v>37.504334860807305</v>
      </c>
      <c r="AF675">
        <v>20.898133748055983</v>
      </c>
      <c r="AG675">
        <v>23.743526109309904</v>
      </c>
      <c r="AH675">
        <v>0.83720930232558144</v>
      </c>
    </row>
    <row r="676" spans="1:34">
      <c r="A676">
        <v>11</v>
      </c>
      <c r="B676">
        <v>114</v>
      </c>
      <c r="C676">
        <v>2017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7</v>
      </c>
      <c r="M676">
        <v>99</v>
      </c>
      <c r="N676">
        <v>99</v>
      </c>
      <c r="O676">
        <v>99</v>
      </c>
      <c r="P676">
        <v>9999</v>
      </c>
    </row>
    <row r="677" spans="1:34">
      <c r="A677">
        <v>11</v>
      </c>
      <c r="B677">
        <v>115</v>
      </c>
      <c r="C677">
        <v>2017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8</v>
      </c>
      <c r="M677">
        <v>99</v>
      </c>
      <c r="N677">
        <v>99</v>
      </c>
      <c r="O677">
        <v>99</v>
      </c>
      <c r="P677">
        <v>9999</v>
      </c>
      <c r="Q677">
        <v>315</v>
      </c>
      <c r="R677">
        <v>1115</v>
      </c>
      <c r="S677">
        <v>8</v>
      </c>
      <c r="T677">
        <v>7.7336322869955154</v>
      </c>
      <c r="U677">
        <v>26.253004484304942</v>
      </c>
      <c r="V677">
        <v>6.2780269058295985</v>
      </c>
      <c r="W677">
        <v>22.86995515695067</v>
      </c>
      <c r="X677">
        <v>91.928251121076229</v>
      </c>
      <c r="Y677">
        <v>67.623318385650236</v>
      </c>
      <c r="Z677">
        <v>6.8213892983483602</v>
      </c>
      <c r="AA677">
        <v>0</v>
      </c>
      <c r="AB677">
        <v>2.5290932793117391</v>
      </c>
      <c r="AD677">
        <v>52.557672927049104</v>
      </c>
      <c r="AF677">
        <v>10.837869362363922</v>
      </c>
      <c r="AG677">
        <v>13.842540224188618</v>
      </c>
      <c r="AH677">
        <v>1.434977578475336</v>
      </c>
    </row>
    <row r="678" spans="1:34">
      <c r="A678">
        <v>11</v>
      </c>
      <c r="B678">
        <v>116</v>
      </c>
      <c r="C678">
        <v>2017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9999</v>
      </c>
    </row>
    <row r="679" spans="1:34">
      <c r="A679">
        <v>11</v>
      </c>
      <c r="B679">
        <v>117</v>
      </c>
      <c r="C679">
        <v>2017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10</v>
      </c>
      <c r="M679">
        <v>99</v>
      </c>
      <c r="N679">
        <v>99</v>
      </c>
      <c r="O679">
        <v>99</v>
      </c>
      <c r="P679">
        <v>9999</v>
      </c>
    </row>
    <row r="680" spans="1:34">
      <c r="A680">
        <v>11</v>
      </c>
      <c r="B680">
        <v>118</v>
      </c>
      <c r="C680">
        <v>2017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11</v>
      </c>
      <c r="M680">
        <v>99</v>
      </c>
      <c r="N680">
        <v>99</v>
      </c>
      <c r="O680">
        <v>99</v>
      </c>
      <c r="P680">
        <v>9999</v>
      </c>
      <c r="Q680">
        <v>17</v>
      </c>
      <c r="R680">
        <v>43</v>
      </c>
      <c r="S680">
        <v>11</v>
      </c>
      <c r="T680">
        <v>7.1860465116279117</v>
      </c>
      <c r="U680">
        <v>26.251162790697659</v>
      </c>
      <c r="V680">
        <v>6.9767441860465107</v>
      </c>
      <c r="W680">
        <v>16.279069767441861</v>
      </c>
      <c r="X680">
        <v>93.023255813953469</v>
      </c>
      <c r="Y680">
        <v>62.790697674418638</v>
      </c>
      <c r="Z680">
        <v>7.3019708105199364</v>
      </c>
      <c r="AA680">
        <v>0</v>
      </c>
      <c r="AB680">
        <v>2.3748274253432076</v>
      </c>
      <c r="AD680">
        <v>32.962856403553673</v>
      </c>
      <c r="AF680">
        <v>0.41796267496111994</v>
      </c>
      <c r="AG680">
        <v>0.53380042446780762</v>
      </c>
      <c r="AH680">
        <v>0</v>
      </c>
    </row>
    <row r="681" spans="1:34">
      <c r="A681">
        <v>11</v>
      </c>
      <c r="B681">
        <v>119</v>
      </c>
      <c r="C681">
        <v>2017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12</v>
      </c>
      <c r="M681">
        <v>99</v>
      </c>
      <c r="N681">
        <v>99</v>
      </c>
      <c r="O681">
        <v>99</v>
      </c>
      <c r="P681">
        <v>9999</v>
      </c>
    </row>
    <row r="682" spans="1:34">
      <c r="A682">
        <v>11</v>
      </c>
      <c r="B682">
        <v>120</v>
      </c>
      <c r="C682">
        <v>2017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13</v>
      </c>
      <c r="M682">
        <v>99</v>
      </c>
      <c r="N682">
        <v>99</v>
      </c>
      <c r="O682">
        <v>99</v>
      </c>
      <c r="P682">
        <v>9999</v>
      </c>
    </row>
    <row r="683" spans="1:34">
      <c r="A683">
        <v>11</v>
      </c>
      <c r="B683">
        <v>121</v>
      </c>
      <c r="C683">
        <v>2017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14</v>
      </c>
      <c r="M683">
        <v>99</v>
      </c>
      <c r="N683">
        <v>99</v>
      </c>
      <c r="O683">
        <v>99</v>
      </c>
      <c r="P683">
        <v>9999</v>
      </c>
    </row>
    <row r="684" spans="1:34">
      <c r="A684">
        <v>11</v>
      </c>
      <c r="B684">
        <v>122</v>
      </c>
      <c r="C684">
        <v>2017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15</v>
      </c>
      <c r="M684">
        <v>99</v>
      </c>
      <c r="N684">
        <v>99</v>
      </c>
      <c r="O684">
        <v>99</v>
      </c>
      <c r="P684">
        <v>9999</v>
      </c>
    </row>
    <row r="685" spans="1:34">
      <c r="A685">
        <v>11</v>
      </c>
      <c r="B685">
        <v>123</v>
      </c>
      <c r="C685">
        <v>2016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1</v>
      </c>
      <c r="M685">
        <v>99</v>
      </c>
      <c r="N685">
        <v>99</v>
      </c>
      <c r="O685">
        <v>99</v>
      </c>
      <c r="P685">
        <v>9999</v>
      </c>
      <c r="Q685">
        <v>69</v>
      </c>
      <c r="R685">
        <v>137</v>
      </c>
      <c r="S685">
        <v>1</v>
      </c>
      <c r="T685">
        <v>2.437956204379562</v>
      </c>
      <c r="U685">
        <v>15.646715328467161</v>
      </c>
      <c r="V685">
        <v>0</v>
      </c>
      <c r="W685">
        <v>0</v>
      </c>
      <c r="X685">
        <v>46.715328467153313</v>
      </c>
      <c r="Y685">
        <v>1.4598540145985412</v>
      </c>
      <c r="Z685">
        <v>3.4352838808924746</v>
      </c>
      <c r="AA685">
        <v>0</v>
      </c>
      <c r="AB685">
        <v>1.1767908475221378</v>
      </c>
      <c r="AD685">
        <v>28.256850815678476</v>
      </c>
      <c r="AF685">
        <v>1.6182376565083867</v>
      </c>
      <c r="AG685">
        <v>1.1917787503558219</v>
      </c>
      <c r="AH685">
        <v>1.4598540145985412</v>
      </c>
    </row>
    <row r="686" spans="1:34">
      <c r="A686">
        <v>11</v>
      </c>
      <c r="B686">
        <v>124</v>
      </c>
      <c r="C686">
        <v>2016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2</v>
      </c>
      <c r="M686">
        <v>99</v>
      </c>
      <c r="N686">
        <v>99</v>
      </c>
      <c r="O686">
        <v>99</v>
      </c>
      <c r="P686">
        <v>9999</v>
      </c>
      <c r="Q686">
        <v>204</v>
      </c>
      <c r="R686">
        <v>619</v>
      </c>
      <c r="S686">
        <v>2</v>
      </c>
      <c r="T686">
        <v>2.8012924071082392</v>
      </c>
      <c r="U686">
        <v>16.390791599353786</v>
      </c>
      <c r="V686">
        <v>0</v>
      </c>
      <c r="W686">
        <v>0</v>
      </c>
      <c r="X686">
        <v>53.634894991922451</v>
      </c>
      <c r="Y686">
        <v>2.9079159935379639</v>
      </c>
      <c r="Z686">
        <v>3.6125024133943038</v>
      </c>
      <c r="AA686">
        <v>0</v>
      </c>
      <c r="AB686">
        <v>1.407663634550544</v>
      </c>
      <c r="AD686">
        <v>33.124405696962377</v>
      </c>
      <c r="AF686">
        <v>7.3115993385305922</v>
      </c>
      <c r="AG686">
        <v>5.6408229255621993</v>
      </c>
      <c r="AH686">
        <v>1.453957996768982</v>
      </c>
    </row>
    <row r="687" spans="1:34">
      <c r="A687">
        <v>11</v>
      </c>
      <c r="B687">
        <v>125</v>
      </c>
      <c r="C687">
        <v>2016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3</v>
      </c>
      <c r="M687">
        <v>99</v>
      </c>
      <c r="N687">
        <v>99</v>
      </c>
      <c r="O687">
        <v>99</v>
      </c>
      <c r="P687">
        <v>9999</v>
      </c>
      <c r="Q687">
        <v>276</v>
      </c>
      <c r="R687">
        <v>964</v>
      </c>
      <c r="S687">
        <v>3</v>
      </c>
      <c r="T687">
        <v>3.8506224066390047</v>
      </c>
      <c r="U687">
        <v>17.748858921161798</v>
      </c>
      <c r="V687">
        <v>0</v>
      </c>
      <c r="W687">
        <v>0</v>
      </c>
      <c r="X687">
        <v>70.228215767634865</v>
      </c>
      <c r="Y687">
        <v>7.3651452282157681</v>
      </c>
      <c r="Z687">
        <v>3.6914936345545306</v>
      </c>
      <c r="AA687">
        <v>0</v>
      </c>
      <c r="AB687">
        <v>1.6060342728718522</v>
      </c>
      <c r="AD687">
        <v>34.667625365369311</v>
      </c>
      <c r="AF687">
        <v>11.386723364044412</v>
      </c>
      <c r="AG687">
        <v>9.5126027433817146</v>
      </c>
      <c r="AH687">
        <v>0.62240663900414928</v>
      </c>
    </row>
    <row r="688" spans="1:34">
      <c r="A688">
        <v>11</v>
      </c>
      <c r="B688">
        <v>126</v>
      </c>
      <c r="C688">
        <v>2016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4</v>
      </c>
      <c r="M688">
        <v>99</v>
      </c>
      <c r="N688">
        <v>99</v>
      </c>
      <c r="O688">
        <v>99</v>
      </c>
      <c r="P688">
        <v>9999</v>
      </c>
      <c r="Q688">
        <v>331</v>
      </c>
      <c r="R688">
        <v>1292</v>
      </c>
      <c r="S688">
        <v>4</v>
      </c>
      <c r="T688">
        <v>4.5441176470588243</v>
      </c>
      <c r="U688">
        <v>18.884287925696597</v>
      </c>
      <c r="V688">
        <v>0</v>
      </c>
      <c r="W688">
        <v>7.7399380804953594E-2</v>
      </c>
      <c r="X688">
        <v>75.464396284829732</v>
      </c>
      <c r="Y688">
        <v>13.003095975232197</v>
      </c>
      <c r="Z688">
        <v>4.2865574896582226</v>
      </c>
      <c r="AA688">
        <v>0</v>
      </c>
      <c r="AB688">
        <v>1.5405974912747389</v>
      </c>
      <c r="AD688">
        <v>27.628855965029256</v>
      </c>
      <c r="AF688">
        <v>15.261044176706829</v>
      </c>
      <c r="AG688">
        <v>13.564850644036447</v>
      </c>
      <c r="AH688">
        <v>0.30959752321981437</v>
      </c>
    </row>
    <row r="689" spans="1:34">
      <c r="A689">
        <v>11</v>
      </c>
      <c r="B689">
        <v>127</v>
      </c>
      <c r="C689">
        <v>2016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5</v>
      </c>
      <c r="M689">
        <v>99</v>
      </c>
      <c r="N689">
        <v>99</v>
      </c>
      <c r="O689">
        <v>99</v>
      </c>
      <c r="P689">
        <v>9999</v>
      </c>
      <c r="Q689">
        <v>442</v>
      </c>
      <c r="R689">
        <v>2392</v>
      </c>
      <c r="S689">
        <v>5</v>
      </c>
      <c r="T689">
        <v>5.433528428093644</v>
      </c>
      <c r="U689">
        <v>20.794648829431392</v>
      </c>
      <c r="V689">
        <v>0</v>
      </c>
      <c r="W689">
        <v>0.5852842809364549</v>
      </c>
      <c r="X689">
        <v>84.991638795986617</v>
      </c>
      <c r="Y689">
        <v>27.88461538461538</v>
      </c>
      <c r="Z689">
        <v>4.9519096813316947</v>
      </c>
      <c r="AA689">
        <v>0</v>
      </c>
      <c r="AB689">
        <v>1.7242407834441738</v>
      </c>
      <c r="AD689">
        <v>30.169295098335446</v>
      </c>
      <c r="AF689">
        <v>28.254193243562497</v>
      </c>
      <c r="AG689">
        <v>27.654426416168459</v>
      </c>
      <c r="AH689">
        <v>0</v>
      </c>
    </row>
    <row r="690" spans="1:34">
      <c r="A690">
        <v>11</v>
      </c>
      <c r="B690">
        <v>128</v>
      </c>
      <c r="C690">
        <v>2016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6</v>
      </c>
      <c r="M690">
        <v>99</v>
      </c>
      <c r="N690">
        <v>99</v>
      </c>
      <c r="O690">
        <v>99</v>
      </c>
      <c r="P690">
        <v>9999</v>
      </c>
      <c r="Q690">
        <v>418</v>
      </c>
      <c r="R690">
        <v>1896</v>
      </c>
      <c r="S690">
        <v>6</v>
      </c>
      <c r="T690">
        <v>6.4198312236286927</v>
      </c>
      <c r="U690">
        <v>23.624894514767945</v>
      </c>
      <c r="V690">
        <v>9.9156118143459917</v>
      </c>
      <c r="W690">
        <v>4.5886075949367076</v>
      </c>
      <c r="X690">
        <v>92.563291139240476</v>
      </c>
      <c r="Y690">
        <v>52.689873417721522</v>
      </c>
      <c r="Z690">
        <v>5.6604969971455859</v>
      </c>
      <c r="AA690">
        <v>0</v>
      </c>
      <c r="AB690">
        <v>2.0062947283276649</v>
      </c>
      <c r="AD690">
        <v>33.63194146864771</v>
      </c>
      <c r="AF690">
        <v>22.395464209780304</v>
      </c>
      <c r="AG690">
        <v>24.903483489894722</v>
      </c>
      <c r="AH690">
        <v>0.36919831223628691</v>
      </c>
    </row>
    <row r="691" spans="1:34">
      <c r="A691">
        <v>11</v>
      </c>
      <c r="B691">
        <v>129</v>
      </c>
      <c r="C691">
        <v>2016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7</v>
      </c>
      <c r="M691">
        <v>99</v>
      </c>
      <c r="N691">
        <v>99</v>
      </c>
      <c r="O691">
        <v>99</v>
      </c>
      <c r="P691">
        <v>9999</v>
      </c>
    </row>
    <row r="692" spans="1:34">
      <c r="A692">
        <v>11</v>
      </c>
      <c r="B692">
        <v>130</v>
      </c>
      <c r="C692">
        <v>2016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8</v>
      </c>
      <c r="M692">
        <v>99</v>
      </c>
      <c r="N692">
        <v>99</v>
      </c>
      <c r="O692">
        <v>99</v>
      </c>
      <c r="P692">
        <v>9999</v>
      </c>
      <c r="Q692">
        <v>316</v>
      </c>
      <c r="R692">
        <v>1125</v>
      </c>
      <c r="S692">
        <v>8</v>
      </c>
      <c r="T692">
        <v>7.7608888888888892</v>
      </c>
      <c r="U692">
        <v>26.964711111111129</v>
      </c>
      <c r="V692">
        <v>7.822222222222222</v>
      </c>
      <c r="W692">
        <v>21.511111111111113</v>
      </c>
      <c r="X692">
        <v>94.577777777777783</v>
      </c>
      <c r="Y692">
        <v>72.8</v>
      </c>
      <c r="Z692">
        <v>6.6866134282433904</v>
      </c>
      <c r="AA692">
        <v>0</v>
      </c>
      <c r="AB692">
        <v>2.3815362196347341</v>
      </c>
      <c r="AD692">
        <v>40.507519084734739</v>
      </c>
      <c r="AF692">
        <v>13.288447909284196</v>
      </c>
      <c r="AG692">
        <v>16.865537379020797</v>
      </c>
      <c r="AH692">
        <v>0.35555555555555562</v>
      </c>
    </row>
    <row r="693" spans="1:34">
      <c r="A693">
        <v>11</v>
      </c>
      <c r="B693">
        <v>131</v>
      </c>
      <c r="C693">
        <v>2016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</v>
      </c>
      <c r="M693">
        <v>99</v>
      </c>
      <c r="N693">
        <v>99</v>
      </c>
      <c r="O693">
        <v>99</v>
      </c>
      <c r="P693">
        <v>9999</v>
      </c>
    </row>
    <row r="694" spans="1:34">
      <c r="A694">
        <v>11</v>
      </c>
      <c r="B694">
        <v>132</v>
      </c>
      <c r="C694">
        <v>2016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9999</v>
      </c>
    </row>
    <row r="695" spans="1:34">
      <c r="A695">
        <v>11</v>
      </c>
      <c r="B695">
        <v>133</v>
      </c>
      <c r="C695">
        <v>2016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11</v>
      </c>
      <c r="M695">
        <v>99</v>
      </c>
      <c r="N695">
        <v>99</v>
      </c>
      <c r="O695">
        <v>99</v>
      </c>
      <c r="P695">
        <v>9999</v>
      </c>
      <c r="Q695">
        <v>19</v>
      </c>
      <c r="R695">
        <v>41</v>
      </c>
      <c r="S695">
        <v>11</v>
      </c>
      <c r="T695">
        <v>8.0975609756097544</v>
      </c>
      <c r="U695">
        <v>29.239024390243891</v>
      </c>
      <c r="V695">
        <v>4.8780487804878048</v>
      </c>
      <c r="W695">
        <v>29.268292682926838</v>
      </c>
      <c r="X695">
        <v>97.560975609756099</v>
      </c>
      <c r="Y695">
        <v>78.048780487804876</v>
      </c>
      <c r="Z695">
        <v>7.4063215598693981</v>
      </c>
      <c r="AA695">
        <v>0</v>
      </c>
      <c r="AB695">
        <v>2.8525117562339162</v>
      </c>
      <c r="AD695">
        <v>14.020446698498144</v>
      </c>
      <c r="AF695">
        <v>0.48429010158280195</v>
      </c>
      <c r="AG695">
        <v>0.66649765157984675</v>
      </c>
      <c r="AH695">
        <v>0</v>
      </c>
    </row>
    <row r="696" spans="1:34">
      <c r="A696">
        <v>11</v>
      </c>
      <c r="B696">
        <v>134</v>
      </c>
      <c r="C696">
        <v>2016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12</v>
      </c>
      <c r="M696">
        <v>99</v>
      </c>
      <c r="N696">
        <v>99</v>
      </c>
      <c r="O696">
        <v>99</v>
      </c>
      <c r="P696">
        <v>9999</v>
      </c>
    </row>
    <row r="697" spans="1:34">
      <c r="A697">
        <v>11</v>
      </c>
      <c r="B697">
        <v>135</v>
      </c>
      <c r="C697">
        <v>2016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13</v>
      </c>
      <c r="M697">
        <v>99</v>
      </c>
      <c r="N697">
        <v>99</v>
      </c>
      <c r="O697">
        <v>99</v>
      </c>
      <c r="P697">
        <v>9999</v>
      </c>
    </row>
    <row r="698" spans="1:34">
      <c r="A698">
        <v>11</v>
      </c>
      <c r="B698">
        <v>136</v>
      </c>
      <c r="C698">
        <v>2016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14</v>
      </c>
      <c r="M698">
        <v>99</v>
      </c>
      <c r="N698">
        <v>99</v>
      </c>
      <c r="O698">
        <v>99</v>
      </c>
      <c r="P698">
        <v>9999</v>
      </c>
    </row>
    <row r="699" spans="1:34">
      <c r="A699">
        <v>11</v>
      </c>
      <c r="B699">
        <v>137</v>
      </c>
      <c r="C699">
        <v>2016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15</v>
      </c>
      <c r="M699">
        <v>99</v>
      </c>
      <c r="N699">
        <v>99</v>
      </c>
      <c r="O699">
        <v>99</v>
      </c>
      <c r="P699">
        <v>9999</v>
      </c>
    </row>
    <row r="700" spans="1:34" s="432" customFormat="1">
      <c r="A700" s="432">
        <v>11</v>
      </c>
      <c r="B700" s="432">
        <v>138</v>
      </c>
      <c r="C700" s="432">
        <v>2015</v>
      </c>
      <c r="D700" s="432">
        <v>99</v>
      </c>
      <c r="E700" s="432">
        <v>99</v>
      </c>
      <c r="F700" s="432">
        <v>99</v>
      </c>
      <c r="G700" s="432">
        <v>99</v>
      </c>
      <c r="H700" s="432">
        <v>99</v>
      </c>
      <c r="I700" s="432">
        <v>99</v>
      </c>
      <c r="J700" s="432">
        <v>999</v>
      </c>
      <c r="K700" s="432">
        <v>99</v>
      </c>
      <c r="L700" s="432">
        <v>1</v>
      </c>
      <c r="M700" s="432">
        <v>99</v>
      </c>
      <c r="N700" s="432">
        <v>99</v>
      </c>
      <c r="O700" s="432">
        <v>99</v>
      </c>
      <c r="P700" s="432">
        <v>9999</v>
      </c>
      <c r="Q700" s="432">
        <v>82</v>
      </c>
      <c r="R700" s="432">
        <v>195</v>
      </c>
      <c r="S700" s="432">
        <v>1</v>
      </c>
      <c r="T700" s="432">
        <v>2.2051282051282048</v>
      </c>
      <c r="U700" s="432">
        <v>15.06410256410256</v>
      </c>
      <c r="V700" s="432">
        <v>0</v>
      </c>
      <c r="W700" s="432">
        <v>0</v>
      </c>
      <c r="X700" s="432">
        <v>39.487179487179503</v>
      </c>
      <c r="Y700" s="432">
        <v>0.51282051282051277</v>
      </c>
      <c r="Z700" s="432">
        <v>2.8041258228735546</v>
      </c>
      <c r="AA700" s="432">
        <v>0</v>
      </c>
      <c r="AB700" s="432">
        <v>0.79030948756012498</v>
      </c>
      <c r="AD700" s="432">
        <v>23.657786590523841</v>
      </c>
      <c r="AF700" s="432">
        <v>2.4184546694778621</v>
      </c>
      <c r="AG700" s="432">
        <v>1.7413567940776677</v>
      </c>
      <c r="AH700" s="432">
        <v>0</v>
      </c>
    </row>
    <row r="701" spans="1:34" s="432" customFormat="1">
      <c r="A701" s="432">
        <v>11</v>
      </c>
      <c r="B701" s="432">
        <v>139</v>
      </c>
      <c r="C701" s="432">
        <v>2015</v>
      </c>
      <c r="D701" s="432">
        <v>99</v>
      </c>
      <c r="E701" s="432">
        <v>99</v>
      </c>
      <c r="F701" s="432">
        <v>99</v>
      </c>
      <c r="G701" s="432">
        <v>99</v>
      </c>
      <c r="H701" s="432">
        <v>99</v>
      </c>
      <c r="I701" s="432">
        <v>99</v>
      </c>
      <c r="J701" s="432">
        <v>999</v>
      </c>
      <c r="K701" s="432">
        <v>99</v>
      </c>
      <c r="L701" s="432">
        <v>2</v>
      </c>
      <c r="M701" s="432">
        <v>99</v>
      </c>
      <c r="N701" s="432">
        <v>99</v>
      </c>
      <c r="O701" s="432">
        <v>99</v>
      </c>
      <c r="P701" s="432">
        <v>9999</v>
      </c>
      <c r="Q701" s="432">
        <v>220</v>
      </c>
      <c r="R701" s="432">
        <v>643</v>
      </c>
      <c r="S701" s="432">
        <v>2</v>
      </c>
      <c r="T701" s="432">
        <v>3.0419906687402798</v>
      </c>
      <c r="U701" s="432">
        <v>16.202021772939357</v>
      </c>
      <c r="V701" s="432">
        <v>0</v>
      </c>
      <c r="W701" s="432">
        <v>0</v>
      </c>
      <c r="X701" s="432">
        <v>53.343701399688953</v>
      </c>
      <c r="Y701" s="432">
        <v>2.799377916018662</v>
      </c>
      <c r="Z701" s="432">
        <v>3.2580436104337762</v>
      </c>
      <c r="AA701" s="432">
        <v>0</v>
      </c>
      <c r="AB701" s="432">
        <v>1.5191193384504529</v>
      </c>
      <c r="AD701" s="432">
        <v>30.943127555907033</v>
      </c>
      <c r="AF701" s="432">
        <v>7.9746992434577697</v>
      </c>
      <c r="AG701" s="432">
        <v>6.1757552153265562</v>
      </c>
      <c r="AH701" s="432">
        <v>0</v>
      </c>
    </row>
    <row r="702" spans="1:34" s="432" customFormat="1">
      <c r="A702" s="432">
        <v>11</v>
      </c>
      <c r="B702" s="432">
        <v>140</v>
      </c>
      <c r="C702" s="432">
        <v>2015</v>
      </c>
      <c r="D702" s="432">
        <v>99</v>
      </c>
      <c r="E702" s="432">
        <v>99</v>
      </c>
      <c r="F702" s="432">
        <v>99</v>
      </c>
      <c r="G702" s="432">
        <v>99</v>
      </c>
      <c r="H702" s="432">
        <v>99</v>
      </c>
      <c r="I702" s="432">
        <v>99</v>
      </c>
      <c r="J702" s="432">
        <v>999</v>
      </c>
      <c r="K702" s="432">
        <v>99</v>
      </c>
      <c r="L702" s="432">
        <v>3</v>
      </c>
      <c r="M702" s="432">
        <v>99</v>
      </c>
      <c r="N702" s="432">
        <v>99</v>
      </c>
      <c r="O702" s="432">
        <v>99</v>
      </c>
      <c r="P702" s="432">
        <v>9999</v>
      </c>
      <c r="Q702" s="432">
        <v>298</v>
      </c>
      <c r="R702" s="432">
        <v>1021</v>
      </c>
      <c r="S702" s="432">
        <v>3</v>
      </c>
      <c r="T702" s="432">
        <v>4.0019588638589605</v>
      </c>
      <c r="U702" s="432">
        <v>17.73966699314397</v>
      </c>
      <c r="V702" s="432">
        <v>0</v>
      </c>
      <c r="W702" s="432">
        <v>0</v>
      </c>
      <c r="X702" s="432">
        <v>69.049951028403527</v>
      </c>
      <c r="Y702" s="432">
        <v>6.9539666993143987</v>
      </c>
      <c r="Z702" s="432">
        <v>4.0721605042240308</v>
      </c>
      <c r="AA702" s="432">
        <v>0</v>
      </c>
      <c r="AB702" s="432">
        <v>1.6613354086786829</v>
      </c>
      <c r="AD702" s="432">
        <v>34.746177220321485</v>
      </c>
      <c r="AF702" s="432">
        <v>12.662780602753315</v>
      </c>
      <c r="AG702" s="432">
        <v>10.73695405129993</v>
      </c>
      <c r="AH702" s="432">
        <v>0.19588638589618029</v>
      </c>
    </row>
    <row r="703" spans="1:34" s="432" customFormat="1">
      <c r="A703" s="432">
        <v>11</v>
      </c>
      <c r="B703" s="432">
        <v>141</v>
      </c>
      <c r="C703" s="432">
        <v>2015</v>
      </c>
      <c r="D703" s="432">
        <v>99</v>
      </c>
      <c r="E703" s="432">
        <v>99</v>
      </c>
      <c r="F703" s="432">
        <v>99</v>
      </c>
      <c r="G703" s="432">
        <v>99</v>
      </c>
      <c r="H703" s="432">
        <v>99</v>
      </c>
      <c r="I703" s="432">
        <v>99</v>
      </c>
      <c r="J703" s="432">
        <v>999</v>
      </c>
      <c r="K703" s="432">
        <v>99</v>
      </c>
      <c r="L703" s="432">
        <v>4</v>
      </c>
      <c r="M703" s="432">
        <v>99</v>
      </c>
      <c r="N703" s="432">
        <v>99</v>
      </c>
      <c r="O703" s="432">
        <v>99</v>
      </c>
      <c r="P703" s="432">
        <v>9999</v>
      </c>
      <c r="Q703" s="432">
        <v>345</v>
      </c>
      <c r="R703" s="432">
        <v>1366</v>
      </c>
      <c r="S703" s="432">
        <v>4</v>
      </c>
      <c r="T703" s="432">
        <v>4.7093704245973642</v>
      </c>
      <c r="U703" s="432">
        <v>18.797144948755495</v>
      </c>
      <c r="V703" s="432">
        <v>0</v>
      </c>
      <c r="W703" s="432">
        <v>0.14641288433382138</v>
      </c>
      <c r="X703" s="432">
        <v>77.452415812591511</v>
      </c>
      <c r="Y703" s="432">
        <v>11.932650073206444</v>
      </c>
      <c r="Z703" s="432">
        <v>4.3625115727107131</v>
      </c>
      <c r="AA703" s="432">
        <v>0</v>
      </c>
      <c r="AB703" s="432">
        <v>1.5900542037422278</v>
      </c>
      <c r="AD703" s="432">
        <v>30.244164226184513</v>
      </c>
      <c r="AF703" s="432">
        <v>16.941585017983378</v>
      </c>
      <c r="AG703" s="432">
        <v>15.221325707524397</v>
      </c>
      <c r="AH703" s="432">
        <v>0.29282576866764276</v>
      </c>
    </row>
    <row r="704" spans="1:34" s="432" customFormat="1">
      <c r="A704" s="432">
        <v>11</v>
      </c>
      <c r="B704" s="432">
        <v>142</v>
      </c>
      <c r="C704" s="432">
        <v>2015</v>
      </c>
      <c r="D704" s="432">
        <v>99</v>
      </c>
      <c r="E704" s="432">
        <v>99</v>
      </c>
      <c r="F704" s="432">
        <v>99</v>
      </c>
      <c r="G704" s="432">
        <v>99</v>
      </c>
      <c r="H704" s="432">
        <v>99</v>
      </c>
      <c r="I704" s="432">
        <v>99</v>
      </c>
      <c r="J704" s="432">
        <v>999</v>
      </c>
      <c r="K704" s="432">
        <v>99</v>
      </c>
      <c r="L704" s="432">
        <v>5</v>
      </c>
      <c r="M704" s="432">
        <v>99</v>
      </c>
      <c r="N704" s="432">
        <v>99</v>
      </c>
      <c r="O704" s="432">
        <v>99</v>
      </c>
      <c r="P704" s="432">
        <v>9999</v>
      </c>
      <c r="Q704" s="432">
        <v>402</v>
      </c>
      <c r="R704" s="432">
        <v>2144</v>
      </c>
      <c r="S704" s="432">
        <v>5</v>
      </c>
      <c r="T704" s="432">
        <v>5.486940298507462</v>
      </c>
      <c r="U704" s="432">
        <v>20.723460820895472</v>
      </c>
      <c r="V704" s="432">
        <v>0</v>
      </c>
      <c r="W704" s="432">
        <v>0.69962686567164178</v>
      </c>
      <c r="X704" s="432">
        <v>84.981343283582092</v>
      </c>
      <c r="Y704" s="432">
        <v>28.125</v>
      </c>
      <c r="Z704" s="432">
        <v>4.9279600317940035</v>
      </c>
      <c r="AA704" s="432">
        <v>0</v>
      </c>
      <c r="AB704" s="432">
        <v>1.7845254093831877</v>
      </c>
      <c r="AD704" s="432">
        <v>38.382944834455351</v>
      </c>
      <c r="AF704" s="432">
        <v>26.59059903261813</v>
      </c>
      <c r="AG704" s="432">
        <v>26.338858843691607</v>
      </c>
      <c r="AH704" s="432">
        <v>0.23320895522388063</v>
      </c>
    </row>
    <row r="705" spans="1:37" s="432" customFormat="1">
      <c r="A705" s="432">
        <v>11</v>
      </c>
      <c r="B705" s="432">
        <v>143</v>
      </c>
      <c r="C705" s="432">
        <v>2015</v>
      </c>
      <c r="D705" s="432">
        <v>99</v>
      </c>
      <c r="E705" s="432">
        <v>99</v>
      </c>
      <c r="F705" s="432">
        <v>99</v>
      </c>
      <c r="G705" s="432">
        <v>99</v>
      </c>
      <c r="H705" s="432">
        <v>99</v>
      </c>
      <c r="I705" s="432">
        <v>99</v>
      </c>
      <c r="J705" s="432">
        <v>999</v>
      </c>
      <c r="K705" s="432">
        <v>99</v>
      </c>
      <c r="L705" s="432">
        <v>6</v>
      </c>
      <c r="M705" s="432">
        <v>99</v>
      </c>
      <c r="N705" s="432">
        <v>99</v>
      </c>
      <c r="O705" s="432">
        <v>99</v>
      </c>
      <c r="P705" s="432">
        <v>9999</v>
      </c>
      <c r="Q705" s="432">
        <v>383</v>
      </c>
      <c r="R705" s="432">
        <v>1684</v>
      </c>
      <c r="S705" s="432">
        <v>6</v>
      </c>
      <c r="T705" s="432">
        <v>6.397268408551068</v>
      </c>
      <c r="U705" s="432">
        <v>23.896852731591441</v>
      </c>
      <c r="V705" s="432">
        <v>11.460807600950123</v>
      </c>
      <c r="W705" s="432">
        <v>2.8503562945368177</v>
      </c>
      <c r="X705" s="432">
        <v>93.46793349168648</v>
      </c>
      <c r="Y705" s="432">
        <v>56.175771971496438</v>
      </c>
      <c r="Z705" s="432">
        <v>5.4430736413145686</v>
      </c>
      <c r="AA705" s="432">
        <v>0</v>
      </c>
      <c r="AB705" s="432">
        <v>1.9609046210123144</v>
      </c>
      <c r="AD705" s="432">
        <v>31.190224514467221</v>
      </c>
      <c r="AF705" s="432">
        <v>20.885526478978047</v>
      </c>
      <c r="AG705" s="432">
        <v>23.855728515510375</v>
      </c>
      <c r="AH705" s="432">
        <v>0.11876484560570071</v>
      </c>
    </row>
    <row r="706" spans="1:37" s="432" customFormat="1">
      <c r="A706" s="432">
        <v>11</v>
      </c>
      <c r="B706" s="432">
        <v>144</v>
      </c>
      <c r="C706" s="432">
        <v>2015</v>
      </c>
      <c r="D706" s="432">
        <v>99</v>
      </c>
      <c r="E706" s="432">
        <v>99</v>
      </c>
      <c r="F706" s="432">
        <v>99</v>
      </c>
      <c r="G706" s="432">
        <v>99</v>
      </c>
      <c r="H706" s="432">
        <v>99</v>
      </c>
      <c r="I706" s="432">
        <v>99</v>
      </c>
      <c r="J706" s="432">
        <v>999</v>
      </c>
      <c r="K706" s="432">
        <v>99</v>
      </c>
      <c r="L706" s="432">
        <v>7</v>
      </c>
      <c r="M706" s="432">
        <v>99</v>
      </c>
      <c r="N706" s="432">
        <v>99</v>
      </c>
      <c r="O706" s="432">
        <v>99</v>
      </c>
      <c r="P706" s="432">
        <v>9999</v>
      </c>
    </row>
    <row r="707" spans="1:37" s="432" customFormat="1">
      <c r="A707" s="432">
        <v>11</v>
      </c>
      <c r="B707" s="432">
        <v>145</v>
      </c>
      <c r="C707" s="432">
        <v>2015</v>
      </c>
      <c r="D707" s="432">
        <v>99</v>
      </c>
      <c r="E707" s="432">
        <v>99</v>
      </c>
      <c r="F707" s="432">
        <v>99</v>
      </c>
      <c r="G707" s="432">
        <v>99</v>
      </c>
      <c r="H707" s="432">
        <v>99</v>
      </c>
      <c r="I707" s="432">
        <v>99</v>
      </c>
      <c r="J707" s="432">
        <v>999</v>
      </c>
      <c r="K707" s="432">
        <v>99</v>
      </c>
      <c r="L707" s="432">
        <v>8</v>
      </c>
      <c r="M707" s="432">
        <v>99</v>
      </c>
      <c r="N707" s="432">
        <v>99</v>
      </c>
      <c r="O707" s="432">
        <v>99</v>
      </c>
      <c r="P707" s="432">
        <v>9999</v>
      </c>
      <c r="Q707" s="432">
        <v>312</v>
      </c>
      <c r="R707" s="432">
        <v>980</v>
      </c>
      <c r="S707" s="432">
        <v>8</v>
      </c>
      <c r="T707" s="432">
        <v>7.3020408163265316</v>
      </c>
      <c r="U707" s="432">
        <v>26.631224489795905</v>
      </c>
      <c r="V707" s="432">
        <v>8.3673469387755102</v>
      </c>
      <c r="W707" s="432">
        <v>14.081632653061224</v>
      </c>
      <c r="X707" s="432">
        <v>94.897959183673478</v>
      </c>
      <c r="Y707" s="432">
        <v>70.510204081632679</v>
      </c>
      <c r="Z707" s="432">
        <v>6.6765447292018791</v>
      </c>
      <c r="AA707" s="432">
        <v>0</v>
      </c>
      <c r="AB707" s="432">
        <v>2.324359889581046</v>
      </c>
      <c r="AD707" s="432">
        <v>39.8279230282388</v>
      </c>
      <c r="AF707" s="432">
        <v>12.154285005581052</v>
      </c>
      <c r="AG707" s="432">
        <v>15.471310442864821</v>
      </c>
      <c r="AH707" s="432">
        <v>0.20408163265306123</v>
      </c>
    </row>
    <row r="708" spans="1:37" s="432" customFormat="1">
      <c r="A708" s="432">
        <v>11</v>
      </c>
      <c r="B708" s="432">
        <v>146</v>
      </c>
      <c r="C708" s="432">
        <v>2015</v>
      </c>
      <c r="D708" s="432">
        <v>99</v>
      </c>
      <c r="E708" s="432">
        <v>99</v>
      </c>
      <c r="F708" s="432">
        <v>99</v>
      </c>
      <c r="G708" s="432">
        <v>99</v>
      </c>
      <c r="H708" s="432">
        <v>99</v>
      </c>
      <c r="I708" s="432">
        <v>99</v>
      </c>
      <c r="J708" s="432">
        <v>999</v>
      </c>
      <c r="K708" s="432">
        <v>99</v>
      </c>
      <c r="L708" s="432">
        <v>9</v>
      </c>
      <c r="M708" s="432">
        <v>99</v>
      </c>
      <c r="N708" s="432">
        <v>99</v>
      </c>
      <c r="O708" s="432">
        <v>99</v>
      </c>
      <c r="P708" s="432">
        <v>9999</v>
      </c>
    </row>
    <row r="709" spans="1:37" s="432" customFormat="1">
      <c r="A709" s="432">
        <v>11</v>
      </c>
      <c r="B709" s="432">
        <v>147</v>
      </c>
      <c r="C709" s="432">
        <v>2015</v>
      </c>
      <c r="D709" s="432">
        <v>99</v>
      </c>
      <c r="E709" s="432">
        <v>99</v>
      </c>
      <c r="F709" s="432">
        <v>99</v>
      </c>
      <c r="G709" s="432">
        <v>99</v>
      </c>
      <c r="H709" s="432">
        <v>99</v>
      </c>
      <c r="I709" s="432">
        <v>99</v>
      </c>
      <c r="J709" s="432">
        <v>999</v>
      </c>
      <c r="K709" s="432">
        <v>99</v>
      </c>
      <c r="L709" s="432">
        <v>10</v>
      </c>
      <c r="M709" s="432">
        <v>99</v>
      </c>
      <c r="N709" s="432">
        <v>99</v>
      </c>
      <c r="O709" s="432">
        <v>99</v>
      </c>
      <c r="P709" s="432">
        <v>9999</v>
      </c>
    </row>
    <row r="710" spans="1:37" s="432" customFormat="1">
      <c r="A710" s="432">
        <v>11</v>
      </c>
      <c r="B710" s="432">
        <v>148</v>
      </c>
      <c r="C710" s="432">
        <v>2015</v>
      </c>
      <c r="D710" s="432">
        <v>99</v>
      </c>
      <c r="E710" s="432">
        <v>99</v>
      </c>
      <c r="F710" s="432">
        <v>99</v>
      </c>
      <c r="G710" s="432">
        <v>99</v>
      </c>
      <c r="H710" s="432">
        <v>99</v>
      </c>
      <c r="I710" s="432">
        <v>99</v>
      </c>
      <c r="J710" s="432">
        <v>999</v>
      </c>
      <c r="K710" s="432">
        <v>99</v>
      </c>
      <c r="L710" s="432">
        <v>11</v>
      </c>
      <c r="M710" s="432">
        <v>99</v>
      </c>
      <c r="N710" s="432">
        <v>99</v>
      </c>
      <c r="O710" s="432">
        <v>99</v>
      </c>
      <c r="P710" s="432">
        <v>9999</v>
      </c>
      <c r="Q710" s="432">
        <v>16</v>
      </c>
      <c r="R710" s="432">
        <v>29</v>
      </c>
      <c r="S710" s="432">
        <v>11</v>
      </c>
      <c r="T710" s="432">
        <v>7.3793103448275854</v>
      </c>
      <c r="U710" s="432">
        <v>25.434482758620685</v>
      </c>
      <c r="V710" s="432">
        <v>10.344827586206899</v>
      </c>
      <c r="W710" s="432">
        <v>27.586206896551719</v>
      </c>
      <c r="X710" s="432">
        <v>93.10344827586205</v>
      </c>
      <c r="Y710" s="432">
        <v>58.620689655172413</v>
      </c>
      <c r="Z710" s="432">
        <v>7.5557366131267694</v>
      </c>
      <c r="AA710" s="432">
        <v>0</v>
      </c>
      <c r="AB710" s="432">
        <v>2.6576343266203719</v>
      </c>
      <c r="AD710" s="432">
        <v>49.408430657582429</v>
      </c>
      <c r="AF710" s="432">
        <v>0.35966761751209225</v>
      </c>
      <c r="AG710" s="432">
        <v>0.43725098597844703</v>
      </c>
      <c r="AH710" s="432">
        <v>0</v>
      </c>
    </row>
    <row r="711" spans="1:37" s="432" customFormat="1">
      <c r="A711" s="432">
        <v>11</v>
      </c>
      <c r="B711" s="432">
        <v>149</v>
      </c>
      <c r="C711" s="432">
        <v>2015</v>
      </c>
      <c r="D711" s="432">
        <v>99</v>
      </c>
      <c r="E711" s="432">
        <v>99</v>
      </c>
      <c r="F711" s="432">
        <v>99</v>
      </c>
      <c r="G711" s="432">
        <v>99</v>
      </c>
      <c r="H711" s="432">
        <v>99</v>
      </c>
      <c r="I711" s="432">
        <v>99</v>
      </c>
      <c r="J711" s="432">
        <v>999</v>
      </c>
      <c r="K711" s="432">
        <v>99</v>
      </c>
      <c r="L711" s="432">
        <v>12</v>
      </c>
      <c r="M711" s="432">
        <v>99</v>
      </c>
      <c r="N711" s="432">
        <v>99</v>
      </c>
      <c r="O711" s="432">
        <v>99</v>
      </c>
      <c r="P711" s="432">
        <v>9999</v>
      </c>
    </row>
    <row r="712" spans="1:37" s="432" customFormat="1">
      <c r="A712" s="432">
        <v>11</v>
      </c>
      <c r="B712" s="432">
        <v>150</v>
      </c>
      <c r="C712" s="432">
        <v>2015</v>
      </c>
      <c r="D712" s="432">
        <v>99</v>
      </c>
      <c r="E712" s="432">
        <v>99</v>
      </c>
      <c r="F712" s="432">
        <v>99</v>
      </c>
      <c r="G712" s="432">
        <v>99</v>
      </c>
      <c r="H712" s="432">
        <v>99</v>
      </c>
      <c r="I712" s="432">
        <v>99</v>
      </c>
      <c r="J712" s="432">
        <v>999</v>
      </c>
      <c r="K712" s="432">
        <v>99</v>
      </c>
      <c r="L712" s="432">
        <v>13</v>
      </c>
      <c r="M712" s="432">
        <v>99</v>
      </c>
      <c r="N712" s="432">
        <v>99</v>
      </c>
      <c r="O712" s="432">
        <v>99</v>
      </c>
      <c r="P712" s="432">
        <v>9999</v>
      </c>
    </row>
    <row r="713" spans="1:37" s="432" customFormat="1">
      <c r="A713" s="432">
        <v>11</v>
      </c>
      <c r="B713" s="432">
        <v>151</v>
      </c>
      <c r="C713" s="432">
        <v>2015</v>
      </c>
      <c r="D713" s="432">
        <v>99</v>
      </c>
      <c r="E713" s="432">
        <v>99</v>
      </c>
      <c r="F713" s="432">
        <v>99</v>
      </c>
      <c r="G713" s="432">
        <v>99</v>
      </c>
      <c r="H713" s="432">
        <v>99</v>
      </c>
      <c r="I713" s="432">
        <v>99</v>
      </c>
      <c r="J713" s="432">
        <v>999</v>
      </c>
      <c r="K713" s="432">
        <v>99</v>
      </c>
      <c r="L713" s="432">
        <v>14</v>
      </c>
      <c r="M713" s="432">
        <v>99</v>
      </c>
      <c r="N713" s="432">
        <v>99</v>
      </c>
      <c r="O713" s="432">
        <v>99</v>
      </c>
      <c r="P713" s="432">
        <v>9999</v>
      </c>
      <c r="Q713" s="432">
        <v>1</v>
      </c>
      <c r="R713" s="432">
        <v>1</v>
      </c>
      <c r="S713" s="432">
        <v>14</v>
      </c>
      <c r="T713" s="432">
        <v>8</v>
      </c>
      <c r="U713" s="432">
        <v>36.200000000000003</v>
      </c>
      <c r="V713" s="432">
        <v>0</v>
      </c>
      <c r="W713" s="432">
        <v>0</v>
      </c>
      <c r="X713" s="432">
        <v>100</v>
      </c>
      <c r="Y713" s="432">
        <v>100</v>
      </c>
      <c r="Z713" s="432">
        <v>0</v>
      </c>
      <c r="AA713" s="432">
        <v>0</v>
      </c>
      <c r="AB713" s="432">
        <v>0</v>
      </c>
      <c r="AF713" s="432">
        <v>1.2402331638348007E-2</v>
      </c>
      <c r="AG713" s="432">
        <v>2.1459443726165657E-2</v>
      </c>
      <c r="AH713" s="432">
        <v>0</v>
      </c>
    </row>
    <row r="714" spans="1:37" s="432" customFormat="1">
      <c r="A714" s="432">
        <v>11</v>
      </c>
      <c r="B714" s="432">
        <v>152</v>
      </c>
      <c r="C714" s="432">
        <v>2015</v>
      </c>
      <c r="D714" s="432">
        <v>99</v>
      </c>
      <c r="E714" s="432">
        <v>99</v>
      </c>
      <c r="F714" s="432">
        <v>99</v>
      </c>
      <c r="G714" s="432">
        <v>99</v>
      </c>
      <c r="H714" s="432">
        <v>99</v>
      </c>
      <c r="I714" s="432">
        <v>99</v>
      </c>
      <c r="J714" s="432">
        <v>999</v>
      </c>
      <c r="K714" s="432">
        <v>99</v>
      </c>
      <c r="L714" s="432">
        <v>15</v>
      </c>
      <c r="M714" s="432">
        <v>99</v>
      </c>
      <c r="N714" s="432">
        <v>99</v>
      </c>
      <c r="O714" s="432">
        <v>99</v>
      </c>
      <c r="P714" s="432">
        <v>9999</v>
      </c>
    </row>
    <row r="715" spans="1:37">
      <c r="A715">
        <v>12</v>
      </c>
      <c r="B715">
        <v>1</v>
      </c>
      <c r="C715">
        <v>2024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1</v>
      </c>
      <c r="N715">
        <v>99</v>
      </c>
      <c r="O715">
        <v>99</v>
      </c>
      <c r="P715">
        <v>9999</v>
      </c>
      <c r="Q715">
        <v>3</v>
      </c>
      <c r="R715">
        <v>4</v>
      </c>
      <c r="S715">
        <v>0.5</v>
      </c>
      <c r="T715">
        <v>1</v>
      </c>
      <c r="U715">
        <v>10.375</v>
      </c>
      <c r="V715">
        <v>0</v>
      </c>
      <c r="W715">
        <v>0</v>
      </c>
      <c r="X715">
        <v>25</v>
      </c>
      <c r="Y715">
        <v>0</v>
      </c>
      <c r="Z715">
        <v>5.0800467517533718</v>
      </c>
      <c r="AA715">
        <v>0.5</v>
      </c>
      <c r="AB715">
        <v>0</v>
      </c>
      <c r="AC715">
        <v>16.240008021879941</v>
      </c>
      <c r="AF715">
        <v>4.3563493792202146E-2</v>
      </c>
      <c r="AG715">
        <v>2.1500964175766999E-2</v>
      </c>
      <c r="AH715">
        <v>25</v>
      </c>
      <c r="AI715">
        <v>3</v>
      </c>
      <c r="AJ715">
        <v>99.7</v>
      </c>
      <c r="AK715">
        <v>8.5441667847976941</v>
      </c>
    </row>
    <row r="716" spans="1:37">
      <c r="A716">
        <v>12</v>
      </c>
      <c r="B716">
        <v>2</v>
      </c>
      <c r="C716">
        <v>2024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2</v>
      </c>
      <c r="N716">
        <v>99</v>
      </c>
      <c r="O716">
        <v>99</v>
      </c>
      <c r="P716">
        <v>9999</v>
      </c>
      <c r="Q716">
        <v>149</v>
      </c>
      <c r="R716">
        <v>402</v>
      </c>
      <c r="S716">
        <v>2.8333333333333339</v>
      </c>
      <c r="T716">
        <v>2</v>
      </c>
      <c r="U716">
        <v>15.848756218905487</v>
      </c>
      <c r="V716">
        <v>0</v>
      </c>
      <c r="W716">
        <v>0</v>
      </c>
      <c r="X716">
        <v>48.75621890547265</v>
      </c>
      <c r="Y716">
        <v>3.9800995024875614</v>
      </c>
      <c r="Z716">
        <v>4.2170538565599927</v>
      </c>
      <c r="AA716">
        <v>1.2811621486283242</v>
      </c>
      <c r="AB716">
        <v>0</v>
      </c>
      <c r="AC716">
        <v>34.424585456538757</v>
      </c>
      <c r="AF716">
        <v>4.3781311261163136</v>
      </c>
      <c r="AG716">
        <v>3.3008901917264319</v>
      </c>
      <c r="AH716">
        <v>0.99502487562189035</v>
      </c>
      <c r="AI716">
        <v>310</v>
      </c>
      <c r="AJ716">
        <v>107.06870967741932</v>
      </c>
      <c r="AK716">
        <v>12.324716327132345</v>
      </c>
    </row>
    <row r="717" spans="1:37">
      <c r="A717">
        <v>12</v>
      </c>
      <c r="B717">
        <v>3</v>
      </c>
      <c r="C717">
        <v>2024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3</v>
      </c>
      <c r="N717">
        <v>99</v>
      </c>
      <c r="O717">
        <v>99</v>
      </c>
      <c r="P717">
        <v>9999</v>
      </c>
      <c r="Q717">
        <v>226</v>
      </c>
      <c r="R717">
        <v>703</v>
      </c>
      <c r="S717">
        <v>2.8890469416785205</v>
      </c>
      <c r="T717">
        <v>3</v>
      </c>
      <c r="U717">
        <v>16.259886201991463</v>
      </c>
      <c r="V717">
        <v>0.56899004267425313</v>
      </c>
      <c r="W717">
        <v>0</v>
      </c>
      <c r="X717">
        <v>52.916073968705533</v>
      </c>
      <c r="Y717">
        <v>3.1294452347083928</v>
      </c>
      <c r="Z717">
        <v>4.1448950230785959</v>
      </c>
      <c r="AA717">
        <v>1.087459658316134</v>
      </c>
      <c r="AB717">
        <v>0</v>
      </c>
      <c r="AC717">
        <v>38.185017178568941</v>
      </c>
      <c r="AF717">
        <v>7.6562840339795217</v>
      </c>
      <c r="AG717">
        <v>5.9221944868419314</v>
      </c>
      <c r="AH717">
        <v>0.42674253200569001</v>
      </c>
      <c r="AI717">
        <v>695</v>
      </c>
      <c r="AJ717">
        <v>107.08187050359712</v>
      </c>
      <c r="AK717">
        <v>13.129395812269131</v>
      </c>
    </row>
    <row r="718" spans="1:37">
      <c r="A718">
        <v>12</v>
      </c>
      <c r="B718">
        <v>4</v>
      </c>
      <c r="C718">
        <v>2024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4</v>
      </c>
      <c r="N718">
        <v>99</v>
      </c>
      <c r="O718">
        <v>99</v>
      </c>
      <c r="P718">
        <v>9999</v>
      </c>
      <c r="Q718">
        <v>346</v>
      </c>
      <c r="R718">
        <v>1394</v>
      </c>
      <c r="S718">
        <v>4.4340028694404596</v>
      </c>
      <c r="T718">
        <v>4</v>
      </c>
      <c r="U718">
        <v>17.868149210903855</v>
      </c>
      <c r="V718">
        <v>2.0803443328550935</v>
      </c>
      <c r="W718">
        <v>0</v>
      </c>
      <c r="X718">
        <v>69.512195121951223</v>
      </c>
      <c r="Y718">
        <v>9.0387374461979864</v>
      </c>
      <c r="Z718">
        <v>4.7090183194561188</v>
      </c>
      <c r="AA718">
        <v>1.0023030381040603</v>
      </c>
      <c r="AB718">
        <v>0</v>
      </c>
      <c r="AC718">
        <v>36.891459655855442</v>
      </c>
      <c r="AF718">
        <v>15.181877586582438</v>
      </c>
      <c r="AG718">
        <v>12.904826888743118</v>
      </c>
      <c r="AH718">
        <v>1.5781922525107599</v>
      </c>
      <c r="AI718">
        <v>1372</v>
      </c>
      <c r="AJ718">
        <v>107.44912536443152</v>
      </c>
      <c r="AK718">
        <v>14.1685156442032</v>
      </c>
    </row>
    <row r="719" spans="1:37">
      <c r="A719">
        <v>12</v>
      </c>
      <c r="B719">
        <v>5</v>
      </c>
      <c r="C719">
        <v>2024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5</v>
      </c>
      <c r="N719">
        <v>99</v>
      </c>
      <c r="O719">
        <v>99</v>
      </c>
      <c r="P719">
        <v>9999</v>
      </c>
      <c r="Q719">
        <v>454</v>
      </c>
      <c r="R719">
        <v>2579</v>
      </c>
      <c r="S719">
        <v>4.9841023652578524</v>
      </c>
      <c r="T719">
        <v>4.9728576967816993</v>
      </c>
      <c r="U719">
        <v>19.898371461806899</v>
      </c>
      <c r="V719">
        <v>7.2120977122915875</v>
      </c>
      <c r="W719">
        <v>0</v>
      </c>
      <c r="X719">
        <v>79.992245056223339</v>
      </c>
      <c r="Y719">
        <v>21.132221791392016</v>
      </c>
      <c r="Z719">
        <v>5.0101081679203121</v>
      </c>
      <c r="AA719">
        <v>1.1424937855454262</v>
      </c>
      <c r="AB719">
        <v>0.36738918256736153</v>
      </c>
      <c r="AC719">
        <v>31.628214384625203</v>
      </c>
      <c r="AD719">
        <v>-5.6901312131158992</v>
      </c>
      <c r="AE719">
        <v>-3.336030583284241</v>
      </c>
      <c r="AF719">
        <v>28.087562622522341</v>
      </c>
      <c r="AG719">
        <v>26.587574204231167</v>
      </c>
      <c r="AH719">
        <v>1.7060876308646764</v>
      </c>
      <c r="AI719">
        <v>1931</v>
      </c>
      <c r="AJ719">
        <v>108.10113930605898</v>
      </c>
      <c r="AK719">
        <v>15.235768277738448</v>
      </c>
    </row>
    <row r="720" spans="1:37">
      <c r="A720">
        <v>12</v>
      </c>
      <c r="B720">
        <v>6</v>
      </c>
      <c r="C720">
        <v>2024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6</v>
      </c>
      <c r="N720">
        <v>99</v>
      </c>
      <c r="O720">
        <v>99</v>
      </c>
      <c r="P720">
        <v>9999</v>
      </c>
      <c r="Q720">
        <v>365</v>
      </c>
      <c r="R720">
        <v>1339</v>
      </c>
      <c r="S720">
        <v>5.4017923823749072</v>
      </c>
      <c r="T720">
        <v>6</v>
      </c>
      <c r="U720">
        <v>21.408065720687087</v>
      </c>
      <c r="V720">
        <v>14.41374159820762</v>
      </c>
      <c r="W720">
        <v>0</v>
      </c>
      <c r="X720">
        <v>87.602688573562389</v>
      </c>
      <c r="Y720">
        <v>32.337565347274101</v>
      </c>
      <c r="Z720">
        <v>5.4116954151890191</v>
      </c>
      <c r="AA720">
        <v>1.1300220074529888</v>
      </c>
      <c r="AB720">
        <v>0</v>
      </c>
      <c r="AC720">
        <v>36.856386015411282</v>
      </c>
      <c r="AF720">
        <v>14.58287954693966</v>
      </c>
      <c r="AG720">
        <v>14.851415385157395</v>
      </c>
      <c r="AH720">
        <v>2.2404779686333089</v>
      </c>
      <c r="AI720">
        <v>1288</v>
      </c>
      <c r="AJ720">
        <v>108.97725155279518</v>
      </c>
      <c r="AK720">
        <v>16.287170821487411</v>
      </c>
    </row>
    <row r="721" spans="1:37">
      <c r="A721">
        <v>12</v>
      </c>
      <c r="B721">
        <v>7</v>
      </c>
      <c r="C721">
        <v>2024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7</v>
      </c>
      <c r="N721">
        <v>99</v>
      </c>
      <c r="O721">
        <v>99</v>
      </c>
      <c r="P721">
        <v>9999</v>
      </c>
      <c r="Q721">
        <v>319</v>
      </c>
      <c r="R721">
        <v>984</v>
      </c>
      <c r="S721">
        <v>6.3130081300813012</v>
      </c>
      <c r="T721">
        <v>6.9857723577235777</v>
      </c>
      <c r="U721">
        <v>23.09644308943092</v>
      </c>
      <c r="V721">
        <v>29.065040650406505</v>
      </c>
      <c r="W721">
        <v>0</v>
      </c>
      <c r="X721">
        <v>93.292682926829286</v>
      </c>
      <c r="Y721">
        <v>50.508130081300806</v>
      </c>
      <c r="Z721">
        <v>5.0105901619619129</v>
      </c>
      <c r="AA721">
        <v>1.0571059856866516</v>
      </c>
      <c r="AB721">
        <v>0.44607686116316225</v>
      </c>
      <c r="AC721">
        <v>48.108335974380793</v>
      </c>
      <c r="AD721">
        <v>24.886946130840375</v>
      </c>
      <c r="AE721">
        <v>0.94440945676418908</v>
      </c>
      <c r="AF721">
        <v>10.716619472881719</v>
      </c>
      <c r="AG721">
        <v>11.774705125933496</v>
      </c>
      <c r="AH721">
        <v>1.4227642276422763</v>
      </c>
      <c r="AI721">
        <v>950</v>
      </c>
      <c r="AJ721">
        <v>110.05831578947374</v>
      </c>
      <c r="AK721">
        <v>17.252887068234621</v>
      </c>
    </row>
    <row r="722" spans="1:37">
      <c r="A722">
        <v>12</v>
      </c>
      <c r="B722">
        <v>8</v>
      </c>
      <c r="C722">
        <v>2024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8</v>
      </c>
      <c r="N722">
        <v>99</v>
      </c>
      <c r="O722">
        <v>99</v>
      </c>
      <c r="P722">
        <v>9999</v>
      </c>
      <c r="Q722">
        <v>349</v>
      </c>
      <c r="R722">
        <v>1335</v>
      </c>
      <c r="S722">
        <v>6.656179775280898</v>
      </c>
      <c r="T722">
        <v>8</v>
      </c>
      <c r="U722">
        <v>25.592284644194791</v>
      </c>
      <c r="V722">
        <v>0</v>
      </c>
      <c r="W722">
        <v>0</v>
      </c>
      <c r="X722">
        <v>97.677902621722879</v>
      </c>
      <c r="Y722">
        <v>69.887640449438194</v>
      </c>
      <c r="Z722">
        <v>5.1705656810495588</v>
      </c>
      <c r="AA722">
        <v>1.1067333979431537</v>
      </c>
      <c r="AB722">
        <v>0</v>
      </c>
      <c r="AC722">
        <v>36.24157590245499</v>
      </c>
      <c r="AF722">
        <v>14.539316053147463</v>
      </c>
      <c r="AG722">
        <v>17.701096186506117</v>
      </c>
      <c r="AH722">
        <v>1.6479400749063673</v>
      </c>
      <c r="AI722">
        <v>985</v>
      </c>
      <c r="AJ722">
        <v>110.90446700507599</v>
      </c>
      <c r="AK722">
        <v>18.617273658809953</v>
      </c>
    </row>
    <row r="723" spans="1:37">
      <c r="A723">
        <v>12</v>
      </c>
      <c r="B723">
        <v>9</v>
      </c>
      <c r="C723">
        <v>2024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</v>
      </c>
      <c r="N723">
        <v>99</v>
      </c>
      <c r="O723">
        <v>99</v>
      </c>
      <c r="P723">
        <v>9999</v>
      </c>
      <c r="Q723">
        <v>122</v>
      </c>
      <c r="R723">
        <v>236</v>
      </c>
      <c r="S723">
        <v>7.5338983050847439</v>
      </c>
      <c r="T723">
        <v>9</v>
      </c>
      <c r="U723">
        <v>29.104237288135565</v>
      </c>
      <c r="V723">
        <v>0</v>
      </c>
      <c r="W723">
        <v>100</v>
      </c>
      <c r="X723">
        <v>99.152542372881356</v>
      </c>
      <c r="Y723">
        <v>89.830508474576263</v>
      </c>
      <c r="Z723">
        <v>5.7614130515416644</v>
      </c>
      <c r="AA723">
        <v>1.0099689824892395</v>
      </c>
      <c r="AB723">
        <v>0</v>
      </c>
      <c r="AC723">
        <v>47.374253425808114</v>
      </c>
      <c r="AF723">
        <v>2.5702461337399254</v>
      </c>
      <c r="AG723">
        <v>3.5585909045222457</v>
      </c>
      <c r="AH723">
        <v>2.5423728813559321</v>
      </c>
      <c r="AI723">
        <v>228</v>
      </c>
      <c r="AJ723">
        <v>112.85745614035096</v>
      </c>
      <c r="AK723">
        <v>20.330747986868754</v>
      </c>
    </row>
    <row r="724" spans="1:37">
      <c r="A724">
        <v>12</v>
      </c>
      <c r="B724">
        <v>10</v>
      </c>
      <c r="C724">
        <v>2024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10</v>
      </c>
      <c r="N724">
        <v>99</v>
      </c>
      <c r="O724">
        <v>99</v>
      </c>
      <c r="P724">
        <v>9999</v>
      </c>
      <c r="Q724">
        <v>49</v>
      </c>
      <c r="R724">
        <v>68</v>
      </c>
      <c r="S724">
        <v>8.294117647058826</v>
      </c>
      <c r="T724">
        <v>10</v>
      </c>
      <c r="U724">
        <v>30.698529411764703</v>
      </c>
      <c r="V724">
        <v>0</v>
      </c>
      <c r="W724">
        <v>100</v>
      </c>
      <c r="X724">
        <v>98.529411764705884</v>
      </c>
      <c r="Y724">
        <v>91.17647058823529</v>
      </c>
      <c r="Z724">
        <v>6.3281698089959955</v>
      </c>
      <c r="AA724">
        <v>1.1253603805711163</v>
      </c>
      <c r="AB724">
        <v>0</v>
      </c>
      <c r="AC724">
        <v>15.824020370009228</v>
      </c>
      <c r="AF724">
        <v>0.74057939446743615</v>
      </c>
      <c r="AG724">
        <v>1.0815244028171955</v>
      </c>
      <c r="AH724">
        <v>1.4705882352941178</v>
      </c>
      <c r="AI724">
        <v>66</v>
      </c>
      <c r="AJ724">
        <v>112.9378787878788</v>
      </c>
      <c r="AK724">
        <v>21.734990254859536</v>
      </c>
    </row>
    <row r="725" spans="1:37">
      <c r="A725">
        <v>12</v>
      </c>
      <c r="B725">
        <v>11</v>
      </c>
      <c r="C725">
        <v>2024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11</v>
      </c>
      <c r="N725">
        <v>99</v>
      </c>
      <c r="O725">
        <v>99</v>
      </c>
      <c r="P725">
        <v>9999</v>
      </c>
      <c r="Q725">
        <v>58</v>
      </c>
      <c r="R725">
        <v>120</v>
      </c>
      <c r="S725">
        <v>8.1166666666666689</v>
      </c>
      <c r="T725">
        <v>11</v>
      </c>
      <c r="U725">
        <v>31.799999999999994</v>
      </c>
      <c r="V725">
        <v>0</v>
      </c>
      <c r="W725">
        <v>100</v>
      </c>
      <c r="X725">
        <v>99.166666666666686</v>
      </c>
      <c r="Y725">
        <v>96.666666666666686</v>
      </c>
      <c r="Z725">
        <v>5.8926932156132095</v>
      </c>
      <c r="AA725">
        <v>0.95902149205437903</v>
      </c>
      <c r="AB725">
        <v>0</v>
      </c>
      <c r="AC725">
        <v>31.202705046227209</v>
      </c>
      <c r="AF725">
        <v>1.3069048137660639</v>
      </c>
      <c r="AG725">
        <v>1.9770525131259495</v>
      </c>
      <c r="AH725">
        <v>0</v>
      </c>
      <c r="AI725">
        <v>78</v>
      </c>
      <c r="AJ725">
        <v>112.56410256410255</v>
      </c>
      <c r="AK725">
        <v>22.202349592729316</v>
      </c>
    </row>
    <row r="726" spans="1:37">
      <c r="A726">
        <v>12</v>
      </c>
      <c r="B726">
        <v>12</v>
      </c>
      <c r="C726">
        <v>2024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12</v>
      </c>
      <c r="N726">
        <v>99</v>
      </c>
      <c r="O726">
        <v>99</v>
      </c>
      <c r="P726">
        <v>9999</v>
      </c>
      <c r="Q726">
        <v>6</v>
      </c>
      <c r="R726">
        <v>13</v>
      </c>
      <c r="S726">
        <v>9.3076923076923102</v>
      </c>
      <c r="T726">
        <v>12</v>
      </c>
      <c r="U726">
        <v>32.907692307692315</v>
      </c>
      <c r="V726">
        <v>0</v>
      </c>
      <c r="W726">
        <v>100</v>
      </c>
      <c r="X726">
        <v>100</v>
      </c>
      <c r="Y726">
        <v>100</v>
      </c>
      <c r="Z726">
        <v>4.007197666211999</v>
      </c>
      <c r="AA726">
        <v>0.721602424588205</v>
      </c>
      <c r="AB726">
        <v>0</v>
      </c>
      <c r="AC726">
        <v>42.747722930799874</v>
      </c>
      <c r="AF726">
        <v>0.14158135482465695</v>
      </c>
      <c r="AG726">
        <v>0.22164126444320795</v>
      </c>
      <c r="AH726">
        <v>0</v>
      </c>
      <c r="AI726">
        <v>12</v>
      </c>
      <c r="AJ726">
        <v>111.99166666666665</v>
      </c>
      <c r="AK726">
        <v>23.5789764836023</v>
      </c>
    </row>
    <row r="727" spans="1:37">
      <c r="A727">
        <v>12</v>
      </c>
      <c r="B727">
        <v>13</v>
      </c>
      <c r="C727">
        <v>2024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13</v>
      </c>
      <c r="N727">
        <v>99</v>
      </c>
      <c r="O727">
        <v>99</v>
      </c>
      <c r="P727">
        <v>9999</v>
      </c>
      <c r="Q727">
        <v>1</v>
      </c>
      <c r="R727">
        <v>1</v>
      </c>
      <c r="S727">
        <v>11</v>
      </c>
      <c r="T727">
        <v>13</v>
      </c>
      <c r="U727">
        <v>36.300000000000011</v>
      </c>
      <c r="V727">
        <v>0</v>
      </c>
      <c r="W727">
        <v>100</v>
      </c>
      <c r="X727">
        <v>100</v>
      </c>
      <c r="Y727">
        <v>100</v>
      </c>
      <c r="Z727">
        <v>0</v>
      </c>
      <c r="AA727">
        <v>0</v>
      </c>
      <c r="AB727">
        <v>0</v>
      </c>
      <c r="AF727">
        <v>1.0890873448050536E-2</v>
      </c>
      <c r="AG727">
        <v>1.8806867459767288E-2</v>
      </c>
      <c r="AH727">
        <v>0</v>
      </c>
      <c r="AI727">
        <v>1</v>
      </c>
      <c r="AJ727">
        <v>109.2</v>
      </c>
      <c r="AK727">
        <v>27.876529808663609</v>
      </c>
    </row>
    <row r="728" spans="1:37">
      <c r="A728">
        <v>12</v>
      </c>
      <c r="B728">
        <v>14</v>
      </c>
      <c r="C728">
        <v>2024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14</v>
      </c>
      <c r="N728">
        <v>99</v>
      </c>
      <c r="O728">
        <v>99</v>
      </c>
      <c r="P728">
        <v>9999</v>
      </c>
      <c r="Q728">
        <v>4</v>
      </c>
      <c r="R728">
        <v>4</v>
      </c>
      <c r="S728">
        <v>8.75</v>
      </c>
      <c r="T728">
        <v>14</v>
      </c>
      <c r="U728">
        <v>37.725000000000001</v>
      </c>
      <c r="V728">
        <v>0</v>
      </c>
      <c r="W728">
        <v>100</v>
      </c>
      <c r="X728">
        <v>100</v>
      </c>
      <c r="Y728">
        <v>100</v>
      </c>
      <c r="Z728">
        <v>2.1440324157997672</v>
      </c>
      <c r="AA728">
        <v>1.299038105676658</v>
      </c>
      <c r="AB728">
        <v>0</v>
      </c>
      <c r="AC728">
        <v>-94.922058262549214</v>
      </c>
      <c r="AF728">
        <v>4.3563493792202146E-2</v>
      </c>
      <c r="AG728">
        <v>7.8180614316222724E-2</v>
      </c>
      <c r="AH728">
        <v>0</v>
      </c>
      <c r="AI728">
        <v>2</v>
      </c>
      <c r="AJ728">
        <v>108.75</v>
      </c>
      <c r="AK728">
        <v>29.023150054378899</v>
      </c>
    </row>
    <row r="729" spans="1:37">
      <c r="A729">
        <v>12</v>
      </c>
      <c r="B729">
        <v>15</v>
      </c>
      <c r="C729">
        <v>2024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15</v>
      </c>
      <c r="N729">
        <v>99</v>
      </c>
      <c r="O729">
        <v>99</v>
      </c>
      <c r="P729">
        <v>9999</v>
      </c>
    </row>
    <row r="730" spans="1:37">
      <c r="A730">
        <v>12</v>
      </c>
      <c r="B730">
        <v>16</v>
      </c>
      <c r="C730">
        <v>2023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1</v>
      </c>
      <c r="N730">
        <v>99</v>
      </c>
      <c r="O730">
        <v>99</v>
      </c>
      <c r="P730">
        <v>9999</v>
      </c>
      <c r="Q730">
        <v>1</v>
      </c>
      <c r="R730">
        <v>1</v>
      </c>
      <c r="S730">
        <v>2</v>
      </c>
      <c r="T730">
        <v>1</v>
      </c>
      <c r="U730">
        <v>17.5</v>
      </c>
      <c r="V730">
        <v>0</v>
      </c>
      <c r="W730">
        <v>0</v>
      </c>
      <c r="X730">
        <v>100</v>
      </c>
      <c r="Y730">
        <v>0</v>
      </c>
      <c r="Z730">
        <v>0</v>
      </c>
      <c r="AA730">
        <v>0</v>
      </c>
      <c r="AB730">
        <v>0</v>
      </c>
      <c r="AF730">
        <v>1.1013215859030839E-2</v>
      </c>
      <c r="AG730">
        <v>9.3020734055847508E-3</v>
      </c>
      <c r="AH730">
        <v>0</v>
      </c>
      <c r="AI730">
        <v>1</v>
      </c>
      <c r="AJ730">
        <v>109.3</v>
      </c>
      <c r="AK730">
        <v>13.402245309709452</v>
      </c>
    </row>
    <row r="731" spans="1:37">
      <c r="A731">
        <v>12</v>
      </c>
      <c r="B731">
        <v>17</v>
      </c>
      <c r="C731">
        <v>2023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2</v>
      </c>
      <c r="N731">
        <v>99</v>
      </c>
      <c r="O731">
        <v>99</v>
      </c>
      <c r="P731">
        <v>9999</v>
      </c>
      <c r="Q731">
        <v>272</v>
      </c>
      <c r="R731">
        <v>1188</v>
      </c>
      <c r="S731">
        <v>3.5614478114478119</v>
      </c>
      <c r="T731">
        <v>1.9932659932659935</v>
      </c>
      <c r="U731">
        <v>15.949579124579124</v>
      </c>
      <c r="V731">
        <v>0</v>
      </c>
      <c r="W731">
        <v>0</v>
      </c>
      <c r="X731">
        <v>49.915824915824913</v>
      </c>
      <c r="Y731">
        <v>3.7037037037037042</v>
      </c>
      <c r="Z731">
        <v>4.5942166276950838</v>
      </c>
      <c r="AA731">
        <v>1.5054654385505812</v>
      </c>
      <c r="AB731">
        <v>0.16398377995805835</v>
      </c>
      <c r="AC731">
        <v>19.133303277142641</v>
      </c>
      <c r="AD731">
        <v>24.982532238198001</v>
      </c>
      <c r="AE731">
        <v>1.5314797434533338</v>
      </c>
      <c r="AF731">
        <v>13.083700440528633</v>
      </c>
      <c r="AG731">
        <v>10.071806691220594</v>
      </c>
      <c r="AH731">
        <v>0.50505050505050508</v>
      </c>
      <c r="AI731">
        <v>133</v>
      </c>
      <c r="AJ731">
        <v>109.19398496240612</v>
      </c>
      <c r="AK731">
        <v>12.677183199684336</v>
      </c>
    </row>
    <row r="732" spans="1:37">
      <c r="A732">
        <v>12</v>
      </c>
      <c r="B732">
        <v>18</v>
      </c>
      <c r="C732">
        <v>2023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3</v>
      </c>
      <c r="N732">
        <v>99</v>
      </c>
      <c r="O732">
        <v>99</v>
      </c>
      <c r="P732">
        <v>9999</v>
      </c>
      <c r="Q732">
        <v>46</v>
      </c>
      <c r="R732">
        <v>88</v>
      </c>
      <c r="S732">
        <v>3.2727272727272725</v>
      </c>
      <c r="T732">
        <v>3</v>
      </c>
      <c r="U732">
        <v>16.160227272727269</v>
      </c>
      <c r="V732">
        <v>0</v>
      </c>
      <c r="W732">
        <v>0</v>
      </c>
      <c r="X732">
        <v>54.545454545454554</v>
      </c>
      <c r="Y732">
        <v>2.2727272727272729</v>
      </c>
      <c r="Z732">
        <v>3.8663037249809529</v>
      </c>
      <c r="AA732">
        <v>1.4517017656973914</v>
      </c>
      <c r="AB732">
        <v>0</v>
      </c>
      <c r="AC732">
        <v>-22.624230735733438</v>
      </c>
      <c r="AF732">
        <v>0.96916299559471375</v>
      </c>
      <c r="AG732">
        <v>0.75591306229040389</v>
      </c>
      <c r="AH732">
        <v>0</v>
      </c>
      <c r="AI732">
        <v>77</v>
      </c>
      <c r="AJ732">
        <v>108.49220779220782</v>
      </c>
      <c r="AK732">
        <v>12.717712440866398</v>
      </c>
    </row>
    <row r="733" spans="1:37">
      <c r="A733">
        <v>12</v>
      </c>
      <c r="B733">
        <v>19</v>
      </c>
      <c r="C733">
        <v>2023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4</v>
      </c>
      <c r="N733">
        <v>99</v>
      </c>
      <c r="O733">
        <v>99</v>
      </c>
      <c r="P733">
        <v>9999</v>
      </c>
      <c r="Q733">
        <v>80</v>
      </c>
      <c r="R733">
        <v>231</v>
      </c>
      <c r="S733">
        <v>4.0606060606060606</v>
      </c>
      <c r="T733">
        <v>4</v>
      </c>
      <c r="U733">
        <v>17.103463203463203</v>
      </c>
      <c r="V733">
        <v>1.2987012987012985</v>
      </c>
      <c r="W733">
        <v>0</v>
      </c>
      <c r="X733">
        <v>61.038961038961048</v>
      </c>
      <c r="Y733">
        <v>6.9264069264069263</v>
      </c>
      <c r="Z733">
        <v>4.5129526092099486</v>
      </c>
      <c r="AA733">
        <v>1.2294219863697451</v>
      </c>
      <c r="AB733">
        <v>0</v>
      </c>
      <c r="AC733">
        <v>2.8128708552744328</v>
      </c>
      <c r="AF733">
        <v>2.5440528634361232</v>
      </c>
      <c r="AG733">
        <v>2.1000892467499876</v>
      </c>
      <c r="AH733">
        <v>1.2987012987012985</v>
      </c>
      <c r="AI733">
        <v>195</v>
      </c>
      <c r="AJ733">
        <v>107.00717948717951</v>
      </c>
      <c r="AK733">
        <v>13.524892876541459</v>
      </c>
    </row>
    <row r="734" spans="1:37">
      <c r="A734">
        <v>12</v>
      </c>
      <c r="B734">
        <v>20</v>
      </c>
      <c r="C734">
        <v>2023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5</v>
      </c>
      <c r="N734">
        <v>99</v>
      </c>
      <c r="O734">
        <v>99</v>
      </c>
      <c r="P734">
        <v>9999</v>
      </c>
      <c r="Q734">
        <v>523</v>
      </c>
      <c r="R734">
        <v>4594</v>
      </c>
      <c r="S734">
        <v>5.1099259904222896</v>
      </c>
      <c r="T734">
        <v>4.9956464954288196</v>
      </c>
      <c r="U734">
        <v>19.671963430561618</v>
      </c>
      <c r="V734">
        <v>5.4418807139747516</v>
      </c>
      <c r="W734">
        <v>0</v>
      </c>
      <c r="X734">
        <v>78.406617326948194</v>
      </c>
      <c r="Y734">
        <v>19.895515890291687</v>
      </c>
      <c r="Z734">
        <v>5.0344721312966909</v>
      </c>
      <c r="AA734">
        <v>1.3904243216591738</v>
      </c>
      <c r="AB734">
        <v>0.20860511189744016</v>
      </c>
      <c r="AC734">
        <v>23.735932651787063</v>
      </c>
      <c r="AD734">
        <v>13.585091834654422</v>
      </c>
      <c r="AE734">
        <v>1.6659452451293542</v>
      </c>
      <c r="AF734">
        <v>50.594713656387682</v>
      </c>
      <c r="AG734">
        <v>48.03750170759492</v>
      </c>
      <c r="AH734">
        <v>0.78363082281236396</v>
      </c>
      <c r="AI734">
        <v>449</v>
      </c>
      <c r="AJ734">
        <v>107.60111358574601</v>
      </c>
      <c r="AK734">
        <v>15.173915433461852</v>
      </c>
    </row>
    <row r="735" spans="1:37">
      <c r="A735">
        <v>12</v>
      </c>
      <c r="B735">
        <v>21</v>
      </c>
      <c r="C735">
        <v>2023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6</v>
      </c>
      <c r="N735">
        <v>99</v>
      </c>
      <c r="O735">
        <v>99</v>
      </c>
      <c r="P735">
        <v>9999</v>
      </c>
      <c r="Q735">
        <v>68</v>
      </c>
      <c r="R735">
        <v>158</v>
      </c>
      <c r="S735">
        <v>5.1772151898734196</v>
      </c>
      <c r="T735">
        <v>6</v>
      </c>
      <c r="U735">
        <v>19.715189873417735</v>
      </c>
      <c r="V735">
        <v>4.4303797468354409</v>
      </c>
      <c r="W735">
        <v>0</v>
      </c>
      <c r="X735">
        <v>78.481012658227854</v>
      </c>
      <c r="Y735">
        <v>18.987341772151904</v>
      </c>
      <c r="Z735">
        <v>4.594660869776062</v>
      </c>
      <c r="AA735">
        <v>0.97122516482117893</v>
      </c>
      <c r="AB735">
        <v>0</v>
      </c>
      <c r="AC735">
        <v>-3.3507896023391424</v>
      </c>
      <c r="AF735">
        <v>1.7400881057268724</v>
      </c>
      <c r="AG735">
        <v>1.655769066194086</v>
      </c>
      <c r="AH735">
        <v>0.63291139240506322</v>
      </c>
      <c r="AI735">
        <v>137</v>
      </c>
      <c r="AJ735">
        <v>107.78686131386861</v>
      </c>
      <c r="AK735">
        <v>15.422075053825623</v>
      </c>
    </row>
    <row r="736" spans="1:37">
      <c r="A736">
        <v>12</v>
      </c>
      <c r="B736">
        <v>22</v>
      </c>
      <c r="C736">
        <v>2023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7</v>
      </c>
      <c r="N736">
        <v>99</v>
      </c>
      <c r="O736">
        <v>99</v>
      </c>
      <c r="P736">
        <v>9999</v>
      </c>
      <c r="Q736">
        <v>56</v>
      </c>
      <c r="R736">
        <v>143</v>
      </c>
      <c r="S736">
        <v>5.5314685314685317</v>
      </c>
      <c r="T736">
        <v>7</v>
      </c>
      <c r="U736">
        <v>22.105594405594402</v>
      </c>
      <c r="V736">
        <v>13.986013986013983</v>
      </c>
      <c r="W736">
        <v>0</v>
      </c>
      <c r="X736">
        <v>91.608391608391599</v>
      </c>
      <c r="Y736">
        <v>34.965034965034953</v>
      </c>
      <c r="Z736">
        <v>4.9436372361052516</v>
      </c>
      <c r="AA736">
        <v>1.1454024596028585</v>
      </c>
      <c r="AB736">
        <v>0</v>
      </c>
      <c r="AC736">
        <v>2.3433493550535807</v>
      </c>
      <c r="AF736">
        <v>1.5748898678414101</v>
      </c>
      <c r="AG736">
        <v>1.6802733852796539</v>
      </c>
      <c r="AH736">
        <v>4.1958041958041949</v>
      </c>
      <c r="AI736">
        <v>120</v>
      </c>
      <c r="AJ736">
        <v>108.47750000000001</v>
      </c>
      <c r="AK736">
        <v>16.570931843757126</v>
      </c>
    </row>
    <row r="737" spans="1:37">
      <c r="A737">
        <v>12</v>
      </c>
      <c r="B737">
        <v>23</v>
      </c>
      <c r="C737">
        <v>2023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8</v>
      </c>
      <c r="N737">
        <v>99</v>
      </c>
      <c r="O737">
        <v>99</v>
      </c>
      <c r="P737">
        <v>9999</v>
      </c>
      <c r="Q737">
        <v>440</v>
      </c>
      <c r="R737">
        <v>2315</v>
      </c>
      <c r="S737">
        <v>6.2876889848812114</v>
      </c>
      <c r="T737">
        <v>8</v>
      </c>
      <c r="U737">
        <v>24.249978401727859</v>
      </c>
      <c r="V737">
        <v>0</v>
      </c>
      <c r="W737">
        <v>0</v>
      </c>
      <c r="X737">
        <v>95.421166306695483</v>
      </c>
      <c r="Y737">
        <v>57.883369330453554</v>
      </c>
      <c r="Z737">
        <v>5.2058592798755985</v>
      </c>
      <c r="AA737">
        <v>1.334117699897158</v>
      </c>
      <c r="AB737">
        <v>0</v>
      </c>
      <c r="AC737">
        <v>20.071981626204359</v>
      </c>
      <c r="AF737">
        <v>25.495594713656391</v>
      </c>
      <c r="AG737">
        <v>29.840360473948596</v>
      </c>
      <c r="AH737">
        <v>0.90712742980561567</v>
      </c>
      <c r="AI737">
        <v>230</v>
      </c>
      <c r="AJ737">
        <v>109.1569565217391</v>
      </c>
      <c r="AK737">
        <v>18.120699813217936</v>
      </c>
    </row>
    <row r="738" spans="1:37">
      <c r="A738">
        <v>12</v>
      </c>
      <c r="B738">
        <v>24</v>
      </c>
      <c r="C738">
        <v>2023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</v>
      </c>
      <c r="N738">
        <v>99</v>
      </c>
      <c r="O738">
        <v>99</v>
      </c>
      <c r="P738">
        <v>9999</v>
      </c>
      <c r="Q738">
        <v>33</v>
      </c>
      <c r="R738">
        <v>75</v>
      </c>
      <c r="S738">
        <v>7.053333333333331</v>
      </c>
      <c r="T738">
        <v>9</v>
      </c>
      <c r="U738">
        <v>28.742666666666658</v>
      </c>
      <c r="V738">
        <v>0</v>
      </c>
      <c r="W738">
        <v>100</v>
      </c>
      <c r="X738">
        <v>98.666666666666686</v>
      </c>
      <c r="Y738">
        <v>81.333333333333314</v>
      </c>
      <c r="Z738">
        <v>6.135148427073525</v>
      </c>
      <c r="AA738">
        <v>1.2317286858539696</v>
      </c>
      <c r="AB738">
        <v>0</v>
      </c>
      <c r="AC738">
        <v>31.482184483899456</v>
      </c>
      <c r="AF738">
        <v>0.82599118942731298</v>
      </c>
      <c r="AG738">
        <v>1.1458559794525165</v>
      </c>
      <c r="AH738">
        <v>26.666666666666675</v>
      </c>
      <c r="AI738">
        <v>74</v>
      </c>
      <c r="AJ738">
        <v>111.75675675675681</v>
      </c>
      <c r="AK738">
        <v>20.522290476978753</v>
      </c>
    </row>
    <row r="739" spans="1:37">
      <c r="A739">
        <v>12</v>
      </c>
      <c r="B739">
        <v>25</v>
      </c>
      <c r="C739">
        <v>2023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10</v>
      </c>
      <c r="N739">
        <v>99</v>
      </c>
      <c r="O739">
        <v>99</v>
      </c>
      <c r="P739">
        <v>9999</v>
      </c>
      <c r="Q739">
        <v>12</v>
      </c>
      <c r="R739">
        <v>25</v>
      </c>
      <c r="S739">
        <v>7.4800000000000013</v>
      </c>
      <c r="T739">
        <v>10</v>
      </c>
      <c r="U739">
        <v>32.828000000000003</v>
      </c>
      <c r="V739">
        <v>0</v>
      </c>
      <c r="W739">
        <v>100</v>
      </c>
      <c r="X739">
        <v>100</v>
      </c>
      <c r="Y739">
        <v>92</v>
      </c>
      <c r="Z739">
        <v>6.2637701107240851</v>
      </c>
      <c r="AA739">
        <v>0.94318608980412322</v>
      </c>
      <c r="AB739">
        <v>0</v>
      </c>
      <c r="AC739">
        <v>2.1422160504528622</v>
      </c>
      <c r="AF739">
        <v>0.27533039647577096</v>
      </c>
      <c r="AG739">
        <v>0.43624066536933742</v>
      </c>
      <c r="AH739">
        <v>32</v>
      </c>
      <c r="AI739">
        <v>25</v>
      </c>
      <c r="AJ739">
        <v>111.96</v>
      </c>
      <c r="AK739">
        <v>23.395726931759793</v>
      </c>
    </row>
    <row r="740" spans="1:37">
      <c r="A740">
        <v>12</v>
      </c>
      <c r="B740">
        <v>26</v>
      </c>
      <c r="C740">
        <v>2023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11</v>
      </c>
      <c r="N740">
        <v>99</v>
      </c>
      <c r="O740">
        <v>99</v>
      </c>
      <c r="P740">
        <v>9999</v>
      </c>
      <c r="Q740">
        <v>118</v>
      </c>
      <c r="R740">
        <v>248</v>
      </c>
      <c r="S740">
        <v>7.5</v>
      </c>
      <c r="T740">
        <v>11</v>
      </c>
      <c r="U740">
        <v>30.53104838709676</v>
      </c>
      <c r="V740">
        <v>0</v>
      </c>
      <c r="W740">
        <v>100</v>
      </c>
      <c r="X740">
        <v>100</v>
      </c>
      <c r="Y740">
        <v>94.758064516129025</v>
      </c>
      <c r="Z740">
        <v>5.5749985272019877</v>
      </c>
      <c r="AA740">
        <v>1.3136995286643376</v>
      </c>
      <c r="AB740">
        <v>0</v>
      </c>
      <c r="AC740">
        <v>18.721916212118607</v>
      </c>
      <c r="AF740">
        <v>2.731277533039647</v>
      </c>
      <c r="AG740">
        <v>4.0247148117180593</v>
      </c>
      <c r="AH740">
        <v>4.435483870967742</v>
      </c>
      <c r="AI740">
        <v>32</v>
      </c>
      <c r="AJ740">
        <v>112.55</v>
      </c>
      <c r="AK740">
        <v>23.148172534030799</v>
      </c>
    </row>
    <row r="741" spans="1:37">
      <c r="A741">
        <v>12</v>
      </c>
      <c r="B741">
        <v>27</v>
      </c>
      <c r="C741">
        <v>2023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12</v>
      </c>
      <c r="N741">
        <v>99</v>
      </c>
      <c r="O741">
        <v>99</v>
      </c>
      <c r="P741">
        <v>9999</v>
      </c>
      <c r="Q741">
        <v>5</v>
      </c>
      <c r="R741">
        <v>5</v>
      </c>
      <c r="S741">
        <v>7.8</v>
      </c>
      <c r="T741">
        <v>12</v>
      </c>
      <c r="U741">
        <v>29.7</v>
      </c>
      <c r="V741">
        <v>0</v>
      </c>
      <c r="W741">
        <v>100</v>
      </c>
      <c r="X741">
        <v>100</v>
      </c>
      <c r="Y741">
        <v>80</v>
      </c>
      <c r="Z741">
        <v>4.9262561849745516</v>
      </c>
      <c r="AA741">
        <v>0.40000000000000302</v>
      </c>
      <c r="AB741">
        <v>0</v>
      </c>
      <c r="AC741">
        <v>93.377198165826869</v>
      </c>
      <c r="AF741">
        <v>5.506607929515419E-2</v>
      </c>
      <c r="AG741">
        <v>7.8934737184533463E-2</v>
      </c>
      <c r="AH741">
        <v>0</v>
      </c>
      <c r="AI741">
        <v>4</v>
      </c>
      <c r="AJ741">
        <v>111.72499999999999</v>
      </c>
      <c r="AK741">
        <v>23.131349615521032</v>
      </c>
    </row>
    <row r="742" spans="1:37">
      <c r="A742">
        <v>12</v>
      </c>
      <c r="B742">
        <v>28</v>
      </c>
      <c r="C742">
        <v>2023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13</v>
      </c>
      <c r="N742">
        <v>99</v>
      </c>
      <c r="O742">
        <v>99</v>
      </c>
      <c r="P742">
        <v>9999</v>
      </c>
    </row>
    <row r="743" spans="1:37">
      <c r="A743">
        <v>12</v>
      </c>
      <c r="B743">
        <v>29</v>
      </c>
      <c r="C743">
        <v>2023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14</v>
      </c>
      <c r="N743">
        <v>99</v>
      </c>
      <c r="O743">
        <v>99</v>
      </c>
      <c r="P743">
        <v>9999</v>
      </c>
      <c r="Q743">
        <v>6</v>
      </c>
      <c r="R743">
        <v>9</v>
      </c>
      <c r="S743">
        <v>8.1111111111111107</v>
      </c>
      <c r="T743">
        <v>14</v>
      </c>
      <c r="U743">
        <v>34.12222222222222</v>
      </c>
      <c r="V743">
        <v>0</v>
      </c>
      <c r="W743">
        <v>100</v>
      </c>
      <c r="X743">
        <v>100</v>
      </c>
      <c r="Y743">
        <v>100</v>
      </c>
      <c r="Z743">
        <v>5.4531902543939532</v>
      </c>
      <c r="AA743">
        <v>1.1967032904743404</v>
      </c>
      <c r="AB743">
        <v>0</v>
      </c>
      <c r="AC743">
        <v>60.916328183438679</v>
      </c>
      <c r="AF743">
        <v>9.9118942731277568E-2</v>
      </c>
      <c r="AG743">
        <v>0.16323809959171867</v>
      </c>
      <c r="AH743">
        <v>0</v>
      </c>
      <c r="AI743">
        <v>1</v>
      </c>
      <c r="AJ743">
        <v>108.6</v>
      </c>
      <c r="AK743">
        <v>27.091933382612854</v>
      </c>
    </row>
    <row r="744" spans="1:37">
      <c r="A744">
        <v>12</v>
      </c>
      <c r="B744">
        <v>30</v>
      </c>
      <c r="C744">
        <v>2023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15</v>
      </c>
      <c r="N744">
        <v>99</v>
      </c>
      <c r="O744">
        <v>99</v>
      </c>
      <c r="P744">
        <v>9999</v>
      </c>
    </row>
    <row r="745" spans="1:37">
      <c r="A745">
        <v>12</v>
      </c>
      <c r="B745">
        <v>31</v>
      </c>
      <c r="C745">
        <v>2022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1</v>
      </c>
      <c r="N745">
        <v>99</v>
      </c>
      <c r="O745">
        <v>99</v>
      </c>
      <c r="P745">
        <v>9999</v>
      </c>
    </row>
    <row r="746" spans="1:37">
      <c r="A746">
        <v>12</v>
      </c>
      <c r="B746">
        <v>32</v>
      </c>
      <c r="C746">
        <v>2022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2</v>
      </c>
      <c r="N746">
        <v>99</v>
      </c>
      <c r="O746">
        <v>99</v>
      </c>
      <c r="P746">
        <v>9999</v>
      </c>
      <c r="Q746">
        <v>294</v>
      </c>
      <c r="R746">
        <v>1140</v>
      </c>
      <c r="S746">
        <v>3.3842105263157887</v>
      </c>
      <c r="T746">
        <v>2</v>
      </c>
      <c r="U746">
        <v>16.700131578947374</v>
      </c>
      <c r="V746">
        <v>0</v>
      </c>
      <c r="W746">
        <v>0</v>
      </c>
      <c r="X746">
        <v>58.245614035087719</v>
      </c>
      <c r="Y746">
        <v>5.4385964912280702</v>
      </c>
      <c r="Z746">
        <v>4.3624467101015503</v>
      </c>
      <c r="AA746">
        <v>1.4784165870286621</v>
      </c>
      <c r="AB746">
        <v>0</v>
      </c>
      <c r="AC746">
        <v>20.651528436191619</v>
      </c>
      <c r="AF746">
        <v>13.225058004640371</v>
      </c>
      <c r="AG746">
        <v>10.34679197356574</v>
      </c>
      <c r="AH746">
        <v>1.8421052631578945</v>
      </c>
      <c r="AI746">
        <v>10</v>
      </c>
      <c r="AJ746">
        <v>105.10000000000002</v>
      </c>
      <c r="AK746">
        <v>13.533591501061411</v>
      </c>
    </row>
    <row r="747" spans="1:37">
      <c r="A747">
        <v>12</v>
      </c>
      <c r="B747">
        <v>33</v>
      </c>
      <c r="C747">
        <v>2022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3</v>
      </c>
      <c r="N747">
        <v>99</v>
      </c>
      <c r="O747">
        <v>99</v>
      </c>
      <c r="P747">
        <v>9999</v>
      </c>
      <c r="Q747">
        <v>8</v>
      </c>
      <c r="R747">
        <v>22</v>
      </c>
      <c r="S747">
        <v>3.5</v>
      </c>
      <c r="T747">
        <v>3</v>
      </c>
      <c r="U747">
        <v>14.886363636363644</v>
      </c>
      <c r="V747">
        <v>0</v>
      </c>
      <c r="W747">
        <v>0</v>
      </c>
      <c r="X747">
        <v>36.363636363636367</v>
      </c>
      <c r="Y747">
        <v>0</v>
      </c>
      <c r="Z747">
        <v>2.2208301999160978</v>
      </c>
      <c r="AA747">
        <v>1.1965860528261985</v>
      </c>
      <c r="AB747">
        <v>0</v>
      </c>
      <c r="AC747">
        <v>41.137046616737905</v>
      </c>
      <c r="AF747">
        <v>0.25522041763341075</v>
      </c>
      <c r="AG747">
        <v>0.17798863709671259</v>
      </c>
      <c r="AH747">
        <v>0</v>
      </c>
      <c r="AI747">
        <v>14</v>
      </c>
      <c r="AJ747">
        <v>105.3214285714286</v>
      </c>
      <c r="AK747">
        <v>12.836498129434665</v>
      </c>
    </row>
    <row r="748" spans="1:37">
      <c r="A748">
        <v>12</v>
      </c>
      <c r="B748">
        <v>34</v>
      </c>
      <c r="C748">
        <v>2022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4</v>
      </c>
      <c r="N748">
        <v>99</v>
      </c>
      <c r="O748">
        <v>99</v>
      </c>
      <c r="P748">
        <v>9999</v>
      </c>
      <c r="Q748">
        <v>11</v>
      </c>
      <c r="R748">
        <v>54</v>
      </c>
      <c r="S748">
        <v>4.0370370370370372</v>
      </c>
      <c r="T748">
        <v>4</v>
      </c>
      <c r="U748">
        <v>16.911111111111111</v>
      </c>
      <c r="V748">
        <v>0</v>
      </c>
      <c r="W748">
        <v>0</v>
      </c>
      <c r="X748">
        <v>62.962962962962969</v>
      </c>
      <c r="Y748">
        <v>3.7037037037037042</v>
      </c>
      <c r="Z748">
        <v>3.3642272056681928</v>
      </c>
      <c r="AA748">
        <v>1.0176764195580799</v>
      </c>
      <c r="AB748">
        <v>0</v>
      </c>
      <c r="AC748">
        <v>9.0749793995199362</v>
      </c>
      <c r="AF748">
        <v>0.62645011600928047</v>
      </c>
      <c r="AG748">
        <v>0.49630297220371888</v>
      </c>
      <c r="AH748">
        <v>0</v>
      </c>
      <c r="AI748">
        <v>43</v>
      </c>
      <c r="AJ748">
        <v>106.12790697674416</v>
      </c>
      <c r="AK748">
        <v>13.564089679137371</v>
      </c>
    </row>
    <row r="749" spans="1:37">
      <c r="A749">
        <v>12</v>
      </c>
      <c r="B749">
        <v>35</v>
      </c>
      <c r="C749">
        <v>2022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5</v>
      </c>
      <c r="N749">
        <v>99</v>
      </c>
      <c r="O749">
        <v>99</v>
      </c>
      <c r="P749">
        <v>9999</v>
      </c>
      <c r="Q749">
        <v>504</v>
      </c>
      <c r="R749">
        <v>4856</v>
      </c>
      <c r="S749">
        <v>5.047158154859968</v>
      </c>
      <c r="T749">
        <v>4.9876441515650738</v>
      </c>
      <c r="U749">
        <v>20.28969728171332</v>
      </c>
      <c r="V749">
        <v>7.3105436573311344</v>
      </c>
      <c r="W749">
        <v>0</v>
      </c>
      <c r="X749">
        <v>83.463756177924196</v>
      </c>
      <c r="Y749">
        <v>23.682042833607913</v>
      </c>
      <c r="Z749">
        <v>4.9917540499986472</v>
      </c>
      <c r="AA749">
        <v>1.3883636782768323</v>
      </c>
      <c r="AB749">
        <v>0.35129164145865566</v>
      </c>
      <c r="AC749">
        <v>25.158912228568195</v>
      </c>
      <c r="AD749">
        <v>24.466350900531161</v>
      </c>
      <c r="AE749">
        <v>2.2306255608969945</v>
      </c>
      <c r="AF749">
        <v>56.334106728538281</v>
      </c>
      <c r="AG749">
        <v>53.547009190354949</v>
      </c>
      <c r="AH749">
        <v>0.82372322899505745</v>
      </c>
      <c r="AI749">
        <v>52</v>
      </c>
      <c r="AJ749">
        <v>108.29038461538464</v>
      </c>
      <c r="AK749">
        <v>14.567058668374713</v>
      </c>
    </row>
    <row r="750" spans="1:37">
      <c r="A750">
        <v>12</v>
      </c>
      <c r="B750">
        <v>36</v>
      </c>
      <c r="C750">
        <v>2022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6</v>
      </c>
      <c r="N750">
        <v>99</v>
      </c>
      <c r="O750">
        <v>99</v>
      </c>
      <c r="P750">
        <v>9999</v>
      </c>
      <c r="Q750">
        <v>8</v>
      </c>
      <c r="R750">
        <v>27</v>
      </c>
      <c r="S750">
        <v>5.3703703703703694</v>
      </c>
      <c r="T750">
        <v>6</v>
      </c>
      <c r="U750">
        <v>19.74814814814815</v>
      </c>
      <c r="V750">
        <v>0</v>
      </c>
      <c r="W750">
        <v>0</v>
      </c>
      <c r="X750">
        <v>77.777777777777771</v>
      </c>
      <c r="Y750">
        <v>11.111111111111112</v>
      </c>
      <c r="Z750">
        <v>5.1726037837802785</v>
      </c>
      <c r="AA750">
        <v>1.0237240711915001</v>
      </c>
      <c r="AB750">
        <v>0</v>
      </c>
      <c r="AC750">
        <v>58.834995274215473</v>
      </c>
      <c r="AF750">
        <v>0.31322505800464023</v>
      </c>
      <c r="AG750">
        <v>0.28978180549608273</v>
      </c>
      <c r="AH750">
        <v>0</v>
      </c>
      <c r="AI750">
        <v>19</v>
      </c>
      <c r="AJ750">
        <v>106.74210526315784</v>
      </c>
      <c r="AK750">
        <v>15.671797109725196</v>
      </c>
    </row>
    <row r="751" spans="1:37">
      <c r="A751">
        <v>12</v>
      </c>
      <c r="B751">
        <v>37</v>
      </c>
      <c r="C751">
        <v>2022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7</v>
      </c>
      <c r="N751">
        <v>99</v>
      </c>
      <c r="O751">
        <v>99</v>
      </c>
      <c r="P751">
        <v>9999</v>
      </c>
      <c r="Q751">
        <v>4</v>
      </c>
      <c r="R751">
        <v>11</v>
      </c>
      <c r="S751">
        <v>5.9090909090909101</v>
      </c>
      <c r="T751">
        <v>7</v>
      </c>
      <c r="U751">
        <v>22.090909090909097</v>
      </c>
      <c r="V751">
        <v>18.181818181818183</v>
      </c>
      <c r="W751">
        <v>0</v>
      </c>
      <c r="X751">
        <v>81.818181818181813</v>
      </c>
      <c r="Y751">
        <v>45.454545454545446</v>
      </c>
      <c r="Z751">
        <v>6.0168633546141796</v>
      </c>
      <c r="AA751">
        <v>1.1642044068059736</v>
      </c>
      <c r="AB751">
        <v>0</v>
      </c>
      <c r="AC751">
        <v>58.648783094608014</v>
      </c>
      <c r="AF751">
        <v>0.12761020881670537</v>
      </c>
      <c r="AG751">
        <v>0.13206485134198831</v>
      </c>
      <c r="AH751">
        <v>0</v>
      </c>
      <c r="AI751">
        <v>8</v>
      </c>
      <c r="AJ751">
        <v>107.93749999999999</v>
      </c>
      <c r="AK751">
        <v>16.140376448803043</v>
      </c>
    </row>
    <row r="752" spans="1:37">
      <c r="A752">
        <v>12</v>
      </c>
      <c r="B752">
        <v>38</v>
      </c>
      <c r="C752">
        <v>2022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8</v>
      </c>
      <c r="N752">
        <v>99</v>
      </c>
      <c r="O752">
        <v>99</v>
      </c>
      <c r="P752">
        <v>9999</v>
      </c>
      <c r="Q752">
        <v>402</v>
      </c>
      <c r="R752">
        <v>2210</v>
      </c>
      <c r="S752">
        <v>6.2402714932126706</v>
      </c>
      <c r="T752">
        <v>8</v>
      </c>
      <c r="U752">
        <v>25.012633484162873</v>
      </c>
      <c r="V752">
        <v>0</v>
      </c>
      <c r="W752">
        <v>0</v>
      </c>
      <c r="X752">
        <v>97.013574660633466</v>
      </c>
      <c r="Y752">
        <v>62.941176470588239</v>
      </c>
      <c r="Z752">
        <v>5.2902202040032309</v>
      </c>
      <c r="AA752">
        <v>1.351623096193882</v>
      </c>
      <c r="AB752">
        <v>0</v>
      </c>
      <c r="AC752">
        <v>28.19183299096504</v>
      </c>
      <c r="AF752">
        <v>25.638051044083522</v>
      </c>
      <c r="AG752">
        <v>30.04226455676671</v>
      </c>
      <c r="AH752">
        <v>1.2217194570135743</v>
      </c>
      <c r="AI752">
        <v>13</v>
      </c>
      <c r="AJ752">
        <v>109.70769230769233</v>
      </c>
      <c r="AK752">
        <v>16.63259527510457</v>
      </c>
    </row>
    <row r="753" spans="1:37">
      <c r="A753">
        <v>12</v>
      </c>
      <c r="B753">
        <v>39</v>
      </c>
      <c r="C753">
        <v>2022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</v>
      </c>
      <c r="N753">
        <v>99</v>
      </c>
      <c r="O753">
        <v>99</v>
      </c>
      <c r="P753">
        <v>9999</v>
      </c>
      <c r="Q753">
        <v>1</v>
      </c>
      <c r="R753">
        <v>2</v>
      </c>
      <c r="S753">
        <v>8</v>
      </c>
      <c r="T753">
        <v>9</v>
      </c>
      <c r="U753">
        <v>23.4</v>
      </c>
      <c r="V753">
        <v>0</v>
      </c>
      <c r="W753">
        <v>100</v>
      </c>
      <c r="X753">
        <v>100</v>
      </c>
      <c r="Y753">
        <v>100</v>
      </c>
      <c r="Z753">
        <v>9.9999999999954528E-2</v>
      </c>
      <c r="AA753">
        <v>0</v>
      </c>
      <c r="AB753">
        <v>0</v>
      </c>
      <c r="AF753">
        <v>2.3201856148491878E-2</v>
      </c>
      <c r="AG753">
        <v>2.5434712110308844E-2</v>
      </c>
      <c r="AH753">
        <v>0</v>
      </c>
      <c r="AI753">
        <v>2</v>
      </c>
      <c r="AJ753">
        <v>106.15</v>
      </c>
      <c r="AK753">
        <v>19.660050753697796</v>
      </c>
    </row>
    <row r="754" spans="1:37">
      <c r="A754">
        <v>12</v>
      </c>
      <c r="B754">
        <v>40</v>
      </c>
      <c r="C754">
        <v>2022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10</v>
      </c>
      <c r="N754">
        <v>99</v>
      </c>
      <c r="O754">
        <v>99</v>
      </c>
      <c r="P754">
        <v>9999</v>
      </c>
    </row>
    <row r="755" spans="1:37">
      <c r="A755">
        <v>12</v>
      </c>
      <c r="B755">
        <v>41</v>
      </c>
      <c r="C755">
        <v>2022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11</v>
      </c>
      <c r="N755">
        <v>99</v>
      </c>
      <c r="O755">
        <v>99</v>
      </c>
      <c r="P755">
        <v>9999</v>
      </c>
      <c r="Q755">
        <v>122</v>
      </c>
      <c r="R755">
        <v>291</v>
      </c>
      <c r="S755">
        <v>7.4398625429553249</v>
      </c>
      <c r="T755">
        <v>11</v>
      </c>
      <c r="U755">
        <v>30.318109965635735</v>
      </c>
      <c r="V755">
        <v>0</v>
      </c>
      <c r="W755">
        <v>100</v>
      </c>
      <c r="X755">
        <v>100</v>
      </c>
      <c r="Y755">
        <v>92.78350515463913</v>
      </c>
      <c r="Z755">
        <v>5.145169976881296</v>
      </c>
      <c r="AA755">
        <v>1.2731668912580119</v>
      </c>
      <c r="AB755">
        <v>0</v>
      </c>
      <c r="AC755">
        <v>36.666482824368046</v>
      </c>
      <c r="AF755">
        <v>3.375870069605567</v>
      </c>
      <c r="AG755">
        <v>4.7948617098941764</v>
      </c>
      <c r="AH755">
        <v>0</v>
      </c>
      <c r="AI755">
        <v>1</v>
      </c>
      <c r="AJ755">
        <v>110.6</v>
      </c>
      <c r="AK755">
        <v>24.465979802294431</v>
      </c>
    </row>
    <row r="756" spans="1:37">
      <c r="A756">
        <v>12</v>
      </c>
      <c r="B756">
        <v>42</v>
      </c>
      <c r="C756">
        <v>2022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12</v>
      </c>
      <c r="N756">
        <v>99</v>
      </c>
      <c r="O756">
        <v>99</v>
      </c>
      <c r="P756">
        <v>9999</v>
      </c>
    </row>
    <row r="757" spans="1:37">
      <c r="A757">
        <v>12</v>
      </c>
      <c r="B757">
        <v>43</v>
      </c>
      <c r="C757">
        <v>2022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13</v>
      </c>
      <c r="N757">
        <v>99</v>
      </c>
      <c r="O757">
        <v>99</v>
      </c>
      <c r="P757">
        <v>9999</v>
      </c>
    </row>
    <row r="758" spans="1:37">
      <c r="A758">
        <v>12</v>
      </c>
      <c r="B758">
        <v>44</v>
      </c>
      <c r="C758">
        <v>2022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14</v>
      </c>
      <c r="N758">
        <v>99</v>
      </c>
      <c r="O758">
        <v>99</v>
      </c>
      <c r="P758">
        <v>9999</v>
      </c>
      <c r="Q758">
        <v>7</v>
      </c>
      <c r="R758">
        <v>7</v>
      </c>
      <c r="S758">
        <v>8.5714285714285694</v>
      </c>
      <c r="T758">
        <v>14</v>
      </c>
      <c r="U758">
        <v>38.771428571428594</v>
      </c>
      <c r="V758">
        <v>0</v>
      </c>
      <c r="W758">
        <v>100</v>
      </c>
      <c r="X758">
        <v>100</v>
      </c>
      <c r="Y758">
        <v>100</v>
      </c>
      <c r="Z758">
        <v>4.1233531035221773</v>
      </c>
      <c r="AA758">
        <v>1.6781914463529644</v>
      </c>
      <c r="AB758">
        <v>0</v>
      </c>
      <c r="AC758">
        <v>81.989206914698002</v>
      </c>
      <c r="AF758">
        <v>8.1206496519721574E-2</v>
      </c>
      <c r="AG758">
        <v>0.14749959116961153</v>
      </c>
      <c r="AH758">
        <v>0</v>
      </c>
      <c r="AI758">
        <v>0</v>
      </c>
    </row>
    <row r="759" spans="1:37">
      <c r="A759">
        <v>12</v>
      </c>
      <c r="B759">
        <v>45</v>
      </c>
      <c r="C759">
        <v>2022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15</v>
      </c>
      <c r="N759">
        <v>99</v>
      </c>
      <c r="O759">
        <v>99</v>
      </c>
      <c r="P759">
        <v>9999</v>
      </c>
    </row>
    <row r="760" spans="1:37">
      <c r="A760">
        <v>12</v>
      </c>
      <c r="B760">
        <v>46</v>
      </c>
      <c r="C760">
        <v>2021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1</v>
      </c>
      <c r="N760">
        <v>99</v>
      </c>
      <c r="O760">
        <v>99</v>
      </c>
      <c r="P760">
        <v>9999</v>
      </c>
    </row>
    <row r="761" spans="1:37">
      <c r="A761">
        <v>12</v>
      </c>
      <c r="B761">
        <v>47</v>
      </c>
      <c r="C761">
        <v>2021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2</v>
      </c>
      <c r="N761">
        <v>99</v>
      </c>
      <c r="O761">
        <v>99</v>
      </c>
      <c r="P761">
        <v>9999</v>
      </c>
      <c r="Q761">
        <v>314</v>
      </c>
      <c r="R761">
        <v>1430</v>
      </c>
      <c r="S761">
        <v>3.4622377622377623</v>
      </c>
      <c r="T761">
        <v>2</v>
      </c>
      <c r="U761">
        <v>17.367804195804187</v>
      </c>
      <c r="V761">
        <v>0</v>
      </c>
      <c r="W761">
        <v>0</v>
      </c>
      <c r="X761">
        <v>60.979020979020994</v>
      </c>
      <c r="Y761">
        <v>6.7832167832167825</v>
      </c>
      <c r="Z761">
        <v>4.4752768797552118</v>
      </c>
      <c r="AA761">
        <v>1.7607732009396997</v>
      </c>
      <c r="AB761">
        <v>0</v>
      </c>
      <c r="AC761">
        <v>27.243990649449369</v>
      </c>
      <c r="AF761">
        <v>16.13449170709692</v>
      </c>
      <c r="AG761">
        <v>12.854031155083216</v>
      </c>
      <c r="AH761">
        <v>0.48951048951048953</v>
      </c>
    </row>
    <row r="762" spans="1:37">
      <c r="A762">
        <v>12</v>
      </c>
      <c r="B762">
        <v>48</v>
      </c>
      <c r="C762">
        <v>2021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3</v>
      </c>
      <c r="N762">
        <v>99</v>
      </c>
      <c r="O762">
        <v>99</v>
      </c>
      <c r="P762">
        <v>9999</v>
      </c>
    </row>
    <row r="763" spans="1:37">
      <c r="A763">
        <v>12</v>
      </c>
      <c r="B763">
        <v>49</v>
      </c>
      <c r="C763">
        <v>2021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4</v>
      </c>
      <c r="N763">
        <v>99</v>
      </c>
      <c r="O763">
        <v>99</v>
      </c>
      <c r="P763">
        <v>9999</v>
      </c>
    </row>
    <row r="764" spans="1:37">
      <c r="A764">
        <v>12</v>
      </c>
      <c r="B764">
        <v>50</v>
      </c>
      <c r="C764">
        <v>2021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5</v>
      </c>
      <c r="N764">
        <v>99</v>
      </c>
      <c r="O764">
        <v>99</v>
      </c>
      <c r="P764">
        <v>9999</v>
      </c>
      <c r="Q764">
        <v>500</v>
      </c>
      <c r="R764">
        <v>4648</v>
      </c>
      <c r="S764">
        <v>5.1460843373493965</v>
      </c>
      <c r="T764">
        <v>5</v>
      </c>
      <c r="U764">
        <v>20.638827452667801</v>
      </c>
      <c r="V764">
        <v>8.6273666092943184</v>
      </c>
      <c r="W764">
        <v>0</v>
      </c>
      <c r="X764">
        <v>84.789156626506013</v>
      </c>
      <c r="Y764">
        <v>26.678141135972457</v>
      </c>
      <c r="Z764">
        <v>4.8646452081535072</v>
      </c>
      <c r="AA764">
        <v>1.4576500621653297</v>
      </c>
      <c r="AB764">
        <v>0</v>
      </c>
      <c r="AC764">
        <v>25.946127888522419</v>
      </c>
      <c r="AF764">
        <v>52.442739478731809</v>
      </c>
      <c r="AG764">
        <v>49.648889161699003</v>
      </c>
      <c r="AH764">
        <v>0.68846815834767638</v>
      </c>
    </row>
    <row r="765" spans="1:37">
      <c r="A765">
        <v>12</v>
      </c>
      <c r="B765">
        <v>51</v>
      </c>
      <c r="C765">
        <v>2021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6</v>
      </c>
      <c r="N765">
        <v>99</v>
      </c>
      <c r="O765">
        <v>99</v>
      </c>
      <c r="P765">
        <v>9999</v>
      </c>
    </row>
    <row r="766" spans="1:37">
      <c r="A766">
        <v>12</v>
      </c>
      <c r="B766">
        <v>52</v>
      </c>
      <c r="C766">
        <v>2021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7</v>
      </c>
      <c r="N766">
        <v>99</v>
      </c>
      <c r="O766">
        <v>99</v>
      </c>
      <c r="P766">
        <v>9999</v>
      </c>
    </row>
    <row r="767" spans="1:37">
      <c r="A767">
        <v>12</v>
      </c>
      <c r="B767">
        <v>53</v>
      </c>
      <c r="C767">
        <v>2021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8</v>
      </c>
      <c r="N767">
        <v>99</v>
      </c>
      <c r="O767">
        <v>99</v>
      </c>
      <c r="P767">
        <v>9999</v>
      </c>
      <c r="Q767">
        <v>404</v>
      </c>
      <c r="R767">
        <v>2423</v>
      </c>
      <c r="S767">
        <v>6.1877837391663206</v>
      </c>
      <c r="T767">
        <v>8</v>
      </c>
      <c r="U767">
        <v>25.225006190672808</v>
      </c>
      <c r="V767">
        <v>0</v>
      </c>
      <c r="W767">
        <v>0</v>
      </c>
      <c r="X767">
        <v>97.234832851836558</v>
      </c>
      <c r="Y767">
        <v>64.176640528270738</v>
      </c>
      <c r="Z767">
        <v>5.4628294162526627</v>
      </c>
      <c r="AA767">
        <v>1.368467244597944</v>
      </c>
      <c r="AB767">
        <v>0</v>
      </c>
      <c r="AC767">
        <v>31.653636561362504</v>
      </c>
      <c r="AF767">
        <v>27.338373011395689</v>
      </c>
      <c r="AG767">
        <v>31.633197446952288</v>
      </c>
      <c r="AH767">
        <v>0.82542302930251743</v>
      </c>
    </row>
    <row r="768" spans="1:37">
      <c r="A768">
        <v>12</v>
      </c>
      <c r="B768">
        <v>54</v>
      </c>
      <c r="C768">
        <v>2021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</v>
      </c>
      <c r="N768">
        <v>99</v>
      </c>
      <c r="O768">
        <v>99</v>
      </c>
      <c r="P768">
        <v>9999</v>
      </c>
    </row>
    <row r="769" spans="1:34">
      <c r="A769">
        <v>12</v>
      </c>
      <c r="B769">
        <v>55</v>
      </c>
      <c r="C769">
        <v>2021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10</v>
      </c>
      <c r="N769">
        <v>99</v>
      </c>
      <c r="O769">
        <v>99</v>
      </c>
      <c r="P769">
        <v>9999</v>
      </c>
    </row>
    <row r="770" spans="1:34">
      <c r="A770">
        <v>12</v>
      </c>
      <c r="B770">
        <v>56</v>
      </c>
      <c r="C770">
        <v>2021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11</v>
      </c>
      <c r="N770">
        <v>99</v>
      </c>
      <c r="O770">
        <v>99</v>
      </c>
      <c r="P770">
        <v>9999</v>
      </c>
      <c r="Q770">
        <v>126</v>
      </c>
      <c r="R770">
        <v>339</v>
      </c>
      <c r="S770">
        <v>7.3539823008849554</v>
      </c>
      <c r="T770">
        <v>11</v>
      </c>
      <c r="U770">
        <v>30.794690265486761</v>
      </c>
      <c r="V770">
        <v>0</v>
      </c>
      <c r="W770">
        <v>100</v>
      </c>
      <c r="X770">
        <v>100</v>
      </c>
      <c r="Y770">
        <v>94.690265486725636</v>
      </c>
      <c r="Z770">
        <v>5.1621898701128632</v>
      </c>
      <c r="AA770">
        <v>1.2090149625326176</v>
      </c>
      <c r="AB770">
        <v>0</v>
      </c>
      <c r="AC770">
        <v>32.109446113095402</v>
      </c>
      <c r="AF770">
        <v>3.824889992101999</v>
      </c>
      <c r="AG770">
        <v>5.4029871541255492</v>
      </c>
      <c r="AH770">
        <v>0.29498525073746307</v>
      </c>
    </row>
    <row r="771" spans="1:34">
      <c r="A771">
        <v>12</v>
      </c>
      <c r="B771">
        <v>57</v>
      </c>
      <c r="C771">
        <v>2021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12</v>
      </c>
      <c r="N771">
        <v>99</v>
      </c>
      <c r="O771">
        <v>99</v>
      </c>
      <c r="P771">
        <v>9999</v>
      </c>
    </row>
    <row r="772" spans="1:34">
      <c r="A772">
        <v>12</v>
      </c>
      <c r="B772">
        <v>58</v>
      </c>
      <c r="C772">
        <v>2021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13</v>
      </c>
      <c r="N772">
        <v>99</v>
      </c>
      <c r="O772">
        <v>99</v>
      </c>
      <c r="P772">
        <v>9999</v>
      </c>
    </row>
    <row r="773" spans="1:34">
      <c r="A773">
        <v>12</v>
      </c>
      <c r="B773">
        <v>59</v>
      </c>
      <c r="C773">
        <v>2021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14</v>
      </c>
      <c r="N773">
        <v>99</v>
      </c>
      <c r="O773">
        <v>99</v>
      </c>
      <c r="P773">
        <v>9999</v>
      </c>
      <c r="Q773">
        <v>15</v>
      </c>
      <c r="R773">
        <v>23</v>
      </c>
      <c r="S773">
        <v>8.1304347826086936</v>
      </c>
      <c r="T773">
        <v>14</v>
      </c>
      <c r="U773">
        <v>38.718260869565214</v>
      </c>
      <c r="V773">
        <v>0</v>
      </c>
      <c r="W773">
        <v>100</v>
      </c>
      <c r="X773">
        <v>100</v>
      </c>
      <c r="Y773">
        <v>100</v>
      </c>
      <c r="Z773">
        <v>5.445383886474624</v>
      </c>
      <c r="AA773">
        <v>0.61179335997698003</v>
      </c>
      <c r="AB773">
        <v>0</v>
      </c>
      <c r="AC773">
        <v>45.228015308140819</v>
      </c>
      <c r="AF773">
        <v>0.25950581067358686</v>
      </c>
      <c r="AG773">
        <v>0.46089508213995806</v>
      </c>
      <c r="AH773">
        <v>0</v>
      </c>
    </row>
    <row r="774" spans="1:34">
      <c r="A774">
        <v>12</v>
      </c>
      <c r="B774">
        <v>60</v>
      </c>
      <c r="C774">
        <v>2021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15</v>
      </c>
      <c r="N774">
        <v>99</v>
      </c>
      <c r="O774">
        <v>99</v>
      </c>
      <c r="P774">
        <v>9999</v>
      </c>
    </row>
    <row r="775" spans="1:34">
      <c r="A775">
        <v>12</v>
      </c>
      <c r="B775">
        <v>61</v>
      </c>
      <c r="C775">
        <v>2020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1</v>
      </c>
      <c r="N775">
        <v>99</v>
      </c>
      <c r="O775">
        <v>99</v>
      </c>
      <c r="P775">
        <v>9999</v>
      </c>
    </row>
    <row r="776" spans="1:34">
      <c r="A776">
        <v>12</v>
      </c>
      <c r="B776">
        <v>62</v>
      </c>
      <c r="C776">
        <v>2020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2</v>
      </c>
      <c r="N776">
        <v>99</v>
      </c>
      <c r="O776">
        <v>99</v>
      </c>
      <c r="P776">
        <v>9999</v>
      </c>
      <c r="Q776">
        <v>305</v>
      </c>
      <c r="R776">
        <v>1406</v>
      </c>
      <c r="S776">
        <v>3.4615931721194881</v>
      </c>
      <c r="T776">
        <v>2</v>
      </c>
      <c r="U776">
        <v>17.196123755334277</v>
      </c>
      <c r="V776">
        <v>0</v>
      </c>
      <c r="W776">
        <v>0</v>
      </c>
      <c r="X776">
        <v>62.304409672830701</v>
      </c>
      <c r="Y776">
        <v>7.2546230440967276</v>
      </c>
      <c r="Z776">
        <v>4.5957024713494716</v>
      </c>
      <c r="AA776">
        <v>1.6308342102753135</v>
      </c>
      <c r="AB776">
        <v>0</v>
      </c>
      <c r="AC776">
        <v>22.398997107342776</v>
      </c>
      <c r="AF776">
        <v>15.670976370931788</v>
      </c>
      <c r="AG776">
        <v>12.52557218517129</v>
      </c>
      <c r="AH776">
        <v>0.28449502133712656</v>
      </c>
    </row>
    <row r="777" spans="1:34">
      <c r="A777">
        <v>12</v>
      </c>
      <c r="B777">
        <v>63</v>
      </c>
      <c r="C777">
        <v>2020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3</v>
      </c>
      <c r="N777">
        <v>99</v>
      </c>
      <c r="O777">
        <v>99</v>
      </c>
      <c r="P777">
        <v>9999</v>
      </c>
      <c r="Q777">
        <v>1</v>
      </c>
      <c r="R777">
        <v>1</v>
      </c>
      <c r="S777">
        <v>6</v>
      </c>
      <c r="T777">
        <v>3</v>
      </c>
      <c r="U777">
        <v>30.1</v>
      </c>
      <c r="V777">
        <v>100</v>
      </c>
      <c r="W777">
        <v>0</v>
      </c>
      <c r="X777">
        <v>100</v>
      </c>
      <c r="Y777">
        <v>100</v>
      </c>
      <c r="Z777">
        <v>0</v>
      </c>
      <c r="AA777">
        <v>0</v>
      </c>
      <c r="AB777">
        <v>0</v>
      </c>
      <c r="AF777">
        <v>1.1145786892554611E-2</v>
      </c>
      <c r="AG777">
        <v>1.5593664537587497E-2</v>
      </c>
      <c r="AH777">
        <v>0</v>
      </c>
    </row>
    <row r="778" spans="1:34">
      <c r="A778">
        <v>12</v>
      </c>
      <c r="B778">
        <v>64</v>
      </c>
      <c r="C778">
        <v>2020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4</v>
      </c>
      <c r="N778">
        <v>99</v>
      </c>
      <c r="O778">
        <v>99</v>
      </c>
      <c r="P778">
        <v>9999</v>
      </c>
    </row>
    <row r="779" spans="1:34">
      <c r="A779">
        <v>12</v>
      </c>
      <c r="B779">
        <v>65</v>
      </c>
      <c r="C779">
        <v>2020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5</v>
      </c>
      <c r="N779">
        <v>99</v>
      </c>
      <c r="O779">
        <v>99</v>
      </c>
      <c r="P779">
        <v>9999</v>
      </c>
      <c r="Q779">
        <v>506</v>
      </c>
      <c r="R779">
        <v>4724</v>
      </c>
      <c r="S779">
        <v>4.8751058425063487</v>
      </c>
      <c r="T779">
        <v>4.9989415749364925</v>
      </c>
      <c r="U779">
        <v>20.348312870448776</v>
      </c>
      <c r="V779">
        <v>6.329381879762912</v>
      </c>
      <c r="W779">
        <v>0</v>
      </c>
      <c r="X779">
        <v>84.165961049957644</v>
      </c>
      <c r="Y779">
        <v>22.692633361558006</v>
      </c>
      <c r="Z779">
        <v>5.0235830304178011</v>
      </c>
      <c r="AA779">
        <v>1.4507372390058029</v>
      </c>
      <c r="AB779">
        <v>7.2739295115621772E-2</v>
      </c>
      <c r="AC779">
        <v>23.453283493617203</v>
      </c>
      <c r="AD779">
        <v>-0.7680680913890694</v>
      </c>
      <c r="AE779">
        <v>-1.1282723084351372</v>
      </c>
      <c r="AF779">
        <v>52.652697280428008</v>
      </c>
      <c r="AG779">
        <v>49.798927207686006</v>
      </c>
      <c r="AH779">
        <v>0.35986452159187127</v>
      </c>
    </row>
    <row r="780" spans="1:34">
      <c r="A780">
        <v>12</v>
      </c>
      <c r="B780">
        <v>66</v>
      </c>
      <c r="C780">
        <v>2020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6</v>
      </c>
      <c r="N780">
        <v>99</v>
      </c>
      <c r="O780">
        <v>99</v>
      </c>
      <c r="P780">
        <v>9999</v>
      </c>
    </row>
    <row r="781" spans="1:34">
      <c r="A781">
        <v>12</v>
      </c>
      <c r="B781">
        <v>67</v>
      </c>
      <c r="C781">
        <v>2020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7</v>
      </c>
      <c r="N781">
        <v>99</v>
      </c>
      <c r="O781">
        <v>99</v>
      </c>
      <c r="P781">
        <v>9999</v>
      </c>
    </row>
    <row r="782" spans="1:34">
      <c r="A782">
        <v>12</v>
      </c>
      <c r="B782">
        <v>68</v>
      </c>
      <c r="C782">
        <v>2020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8</v>
      </c>
      <c r="N782">
        <v>99</v>
      </c>
      <c r="O782">
        <v>99</v>
      </c>
      <c r="P782">
        <v>9999</v>
      </c>
      <c r="Q782">
        <v>382</v>
      </c>
      <c r="R782">
        <v>2463</v>
      </c>
      <c r="S782">
        <v>5.9415347137637013</v>
      </c>
      <c r="T782">
        <v>8</v>
      </c>
      <c r="U782">
        <v>24.860860738936257</v>
      </c>
      <c r="V782">
        <v>0</v>
      </c>
      <c r="W782">
        <v>0</v>
      </c>
      <c r="X782">
        <v>96.589524969549359</v>
      </c>
      <c r="Y782">
        <v>62.89078359723915</v>
      </c>
      <c r="Z782">
        <v>5.3617454547992258</v>
      </c>
      <c r="AA782">
        <v>1.4529543451825051</v>
      </c>
      <c r="AB782">
        <v>0</v>
      </c>
      <c r="AC782">
        <v>29.345979199380395</v>
      </c>
      <c r="AF782">
        <v>27.452073116362005</v>
      </c>
      <c r="AG782">
        <v>31.722124420761421</v>
      </c>
      <c r="AH782">
        <v>0.20300446609825412</v>
      </c>
    </row>
    <row r="783" spans="1:34">
      <c r="A783">
        <v>12</v>
      </c>
      <c r="B783">
        <v>69</v>
      </c>
      <c r="C783">
        <v>2020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</v>
      </c>
      <c r="N783">
        <v>99</v>
      </c>
      <c r="O783">
        <v>99</v>
      </c>
      <c r="P783">
        <v>9999</v>
      </c>
    </row>
    <row r="784" spans="1:34">
      <c r="A784">
        <v>12</v>
      </c>
      <c r="B784">
        <v>70</v>
      </c>
      <c r="C784">
        <v>2020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10</v>
      </c>
      <c r="N784">
        <v>99</v>
      </c>
      <c r="O784">
        <v>99</v>
      </c>
      <c r="P784">
        <v>9999</v>
      </c>
    </row>
    <row r="785" spans="1:34">
      <c r="A785">
        <v>12</v>
      </c>
      <c r="B785">
        <v>71</v>
      </c>
      <c r="C785">
        <v>2020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11</v>
      </c>
      <c r="N785">
        <v>99</v>
      </c>
      <c r="O785">
        <v>99</v>
      </c>
      <c r="P785">
        <v>9999</v>
      </c>
      <c r="Q785">
        <v>151</v>
      </c>
      <c r="R785">
        <v>367</v>
      </c>
      <c r="S785">
        <v>7.0599455040871923</v>
      </c>
      <c r="T785">
        <v>11</v>
      </c>
      <c r="U785">
        <v>30.167356948228875</v>
      </c>
      <c r="V785">
        <v>0</v>
      </c>
      <c r="W785">
        <v>100</v>
      </c>
      <c r="X785">
        <v>99.727520435967321</v>
      </c>
      <c r="Y785">
        <v>91.280653950953678</v>
      </c>
      <c r="Z785">
        <v>5.3755409679585933</v>
      </c>
      <c r="AA785">
        <v>1.3777931243434061</v>
      </c>
      <c r="AB785">
        <v>0</v>
      </c>
      <c r="AC785">
        <v>13.130589016686102</v>
      </c>
      <c r="AF785">
        <v>4.090503789567542</v>
      </c>
      <c r="AG785">
        <v>5.7356813765693317</v>
      </c>
      <c r="AH785">
        <v>0.54495912806539515</v>
      </c>
    </row>
    <row r="786" spans="1:34">
      <c r="A786">
        <v>12</v>
      </c>
      <c r="B786">
        <v>72</v>
      </c>
      <c r="C786">
        <v>2020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12</v>
      </c>
      <c r="N786">
        <v>99</v>
      </c>
      <c r="O786">
        <v>99</v>
      </c>
      <c r="P786">
        <v>9999</v>
      </c>
    </row>
    <row r="787" spans="1:34">
      <c r="A787">
        <v>12</v>
      </c>
      <c r="B787">
        <v>73</v>
      </c>
      <c r="C787">
        <v>2020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13</v>
      </c>
      <c r="N787">
        <v>99</v>
      </c>
      <c r="O787">
        <v>99</v>
      </c>
      <c r="P787">
        <v>9999</v>
      </c>
    </row>
    <row r="788" spans="1:34">
      <c r="A788">
        <v>12</v>
      </c>
      <c r="B788">
        <v>74</v>
      </c>
      <c r="C788">
        <v>2020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14</v>
      </c>
      <c r="N788">
        <v>99</v>
      </c>
      <c r="O788">
        <v>99</v>
      </c>
      <c r="P788">
        <v>9999</v>
      </c>
      <c r="Q788">
        <v>9</v>
      </c>
      <c r="R788">
        <v>11</v>
      </c>
      <c r="S788">
        <v>7.6363636363636385</v>
      </c>
      <c r="T788">
        <v>14</v>
      </c>
      <c r="U788">
        <v>35.464545454545437</v>
      </c>
      <c r="V788">
        <v>0</v>
      </c>
      <c r="W788">
        <v>100</v>
      </c>
      <c r="X788">
        <v>100</v>
      </c>
      <c r="Y788">
        <v>100</v>
      </c>
      <c r="Z788">
        <v>3.5025792149536423</v>
      </c>
      <c r="AA788">
        <v>0.77138921583986753</v>
      </c>
      <c r="AB788">
        <v>0</v>
      </c>
      <c r="AC788">
        <v>36.803652693360149</v>
      </c>
      <c r="AF788">
        <v>0.12260365581810076</v>
      </c>
      <c r="AG788">
        <v>0.20210114527436071</v>
      </c>
      <c r="AH788">
        <v>0</v>
      </c>
    </row>
    <row r="789" spans="1:34">
      <c r="A789">
        <v>12</v>
      </c>
      <c r="B789">
        <v>75</v>
      </c>
      <c r="C789">
        <v>2020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15</v>
      </c>
      <c r="N789">
        <v>99</v>
      </c>
      <c r="O789">
        <v>99</v>
      </c>
      <c r="P789">
        <v>9999</v>
      </c>
    </row>
    <row r="790" spans="1:34">
      <c r="A790">
        <v>12</v>
      </c>
      <c r="B790">
        <v>76</v>
      </c>
      <c r="C790">
        <v>2019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1</v>
      </c>
      <c r="N790">
        <v>99</v>
      </c>
      <c r="O790">
        <v>99</v>
      </c>
      <c r="P790">
        <v>9999</v>
      </c>
    </row>
    <row r="791" spans="1:34">
      <c r="A791">
        <v>12</v>
      </c>
      <c r="B791">
        <v>77</v>
      </c>
      <c r="C791">
        <v>2019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2</v>
      </c>
      <c r="N791">
        <v>99</v>
      </c>
      <c r="O791">
        <v>99</v>
      </c>
      <c r="P791">
        <v>9999</v>
      </c>
      <c r="Q791">
        <v>332</v>
      </c>
      <c r="R791">
        <v>1440</v>
      </c>
      <c r="S791">
        <v>3.28125</v>
      </c>
      <c r="T791">
        <v>2</v>
      </c>
      <c r="U791">
        <v>16.952631944444473</v>
      </c>
      <c r="V791">
        <v>0</v>
      </c>
      <c r="W791">
        <v>0</v>
      </c>
      <c r="X791">
        <v>60.138888888888879</v>
      </c>
      <c r="Y791">
        <v>4.7222222222222223</v>
      </c>
      <c r="Z791">
        <v>4.3816171644319954</v>
      </c>
      <c r="AA791">
        <v>1.5200268980624436</v>
      </c>
      <c r="AB791">
        <v>0</v>
      </c>
      <c r="AC791">
        <v>22.923402391359957</v>
      </c>
      <c r="AF791">
        <v>16.40464798359535</v>
      </c>
      <c r="AG791">
        <v>12.939606944661762</v>
      </c>
      <c r="AH791">
        <v>0.2083333333333334</v>
      </c>
    </row>
    <row r="792" spans="1:34">
      <c r="A792">
        <v>12</v>
      </c>
      <c r="B792">
        <v>78</v>
      </c>
      <c r="C792">
        <v>2019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3</v>
      </c>
      <c r="N792">
        <v>99</v>
      </c>
      <c r="O792">
        <v>99</v>
      </c>
      <c r="P792">
        <v>9999</v>
      </c>
      <c r="Q792">
        <v>2</v>
      </c>
      <c r="R792">
        <v>2</v>
      </c>
      <c r="S792">
        <v>3</v>
      </c>
      <c r="T792">
        <v>3</v>
      </c>
      <c r="U792">
        <v>11.05</v>
      </c>
      <c r="V792">
        <v>0</v>
      </c>
      <c r="W792">
        <v>0</v>
      </c>
      <c r="X792">
        <v>0</v>
      </c>
      <c r="Y792">
        <v>0</v>
      </c>
      <c r="Z792">
        <v>1.6499999999999988</v>
      </c>
      <c r="AA792">
        <v>0</v>
      </c>
      <c r="AB792">
        <v>0</v>
      </c>
      <c r="AF792">
        <v>2.2784233310549105E-2</v>
      </c>
      <c r="AG792">
        <v>1.1714229619254651E-2</v>
      </c>
      <c r="AH792">
        <v>0</v>
      </c>
    </row>
    <row r="793" spans="1:34">
      <c r="A793">
        <v>12</v>
      </c>
      <c r="B793">
        <v>79</v>
      </c>
      <c r="C793">
        <v>2019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4</v>
      </c>
      <c r="N793">
        <v>99</v>
      </c>
      <c r="O793">
        <v>99</v>
      </c>
      <c r="P793">
        <v>9999</v>
      </c>
      <c r="Q793">
        <v>1</v>
      </c>
      <c r="R793">
        <v>1</v>
      </c>
      <c r="S793">
        <v>5</v>
      </c>
      <c r="T793">
        <v>4</v>
      </c>
      <c r="U793">
        <v>9.8000000000000007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F793">
        <v>1.1392116655274552E-2</v>
      </c>
      <c r="AG793">
        <v>5.1945452610269484E-3</v>
      </c>
      <c r="AH793">
        <v>0</v>
      </c>
    </row>
    <row r="794" spans="1:34">
      <c r="A794">
        <v>12</v>
      </c>
      <c r="B794">
        <v>80</v>
      </c>
      <c r="C794">
        <v>2019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5</v>
      </c>
      <c r="N794">
        <v>99</v>
      </c>
      <c r="O794">
        <v>99</v>
      </c>
      <c r="P794">
        <v>9999</v>
      </c>
      <c r="Q794">
        <v>496</v>
      </c>
      <c r="R794">
        <v>4505</v>
      </c>
      <c r="S794">
        <v>4.8466148723640394</v>
      </c>
      <c r="T794">
        <v>5</v>
      </c>
      <c r="U794">
        <v>20.398028856825803</v>
      </c>
      <c r="V794">
        <v>6.4372918978912308</v>
      </c>
      <c r="W794">
        <v>0</v>
      </c>
      <c r="X794">
        <v>84.173140954495011</v>
      </c>
      <c r="Y794">
        <v>23.041065482796899</v>
      </c>
      <c r="Z794">
        <v>4.9570405427594721</v>
      </c>
      <c r="AA794">
        <v>1.5542723959317755</v>
      </c>
      <c r="AB794">
        <v>0</v>
      </c>
      <c r="AC794">
        <v>30.068635505273356</v>
      </c>
      <c r="AF794">
        <v>51.321485532011842</v>
      </c>
      <c r="AG794">
        <v>48.708466430304291</v>
      </c>
      <c r="AH794">
        <v>0.35516093229744722</v>
      </c>
    </row>
    <row r="795" spans="1:34">
      <c r="A795">
        <v>12</v>
      </c>
      <c r="B795">
        <v>81</v>
      </c>
      <c r="C795">
        <v>2019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6</v>
      </c>
      <c r="N795">
        <v>99</v>
      </c>
      <c r="O795">
        <v>99</v>
      </c>
      <c r="P795">
        <v>9999</v>
      </c>
    </row>
    <row r="796" spans="1:34">
      <c r="A796">
        <v>12</v>
      </c>
      <c r="B796">
        <v>82</v>
      </c>
      <c r="C796">
        <v>2019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7</v>
      </c>
      <c r="N796">
        <v>99</v>
      </c>
      <c r="O796">
        <v>99</v>
      </c>
      <c r="P796">
        <v>9999</v>
      </c>
    </row>
    <row r="797" spans="1:34">
      <c r="A797">
        <v>12</v>
      </c>
      <c r="B797">
        <v>83</v>
      </c>
      <c r="C797">
        <v>2019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8</v>
      </c>
      <c r="N797">
        <v>99</v>
      </c>
      <c r="O797">
        <v>99</v>
      </c>
      <c r="P797">
        <v>9999</v>
      </c>
      <c r="Q797">
        <v>400</v>
      </c>
      <c r="R797">
        <v>2447</v>
      </c>
      <c r="S797">
        <v>5.9910093992644047</v>
      </c>
      <c r="T797">
        <v>8</v>
      </c>
      <c r="U797">
        <v>24.830044953003704</v>
      </c>
      <c r="V797">
        <v>0</v>
      </c>
      <c r="W797">
        <v>0</v>
      </c>
      <c r="X797">
        <v>96.894156109521859</v>
      </c>
      <c r="Y797">
        <v>60.604822231303643</v>
      </c>
      <c r="Z797">
        <v>5.4790770767543799</v>
      </c>
      <c r="AA797">
        <v>1.5593165183524975</v>
      </c>
      <c r="AB797">
        <v>0</v>
      </c>
      <c r="AC797">
        <v>31.345593981199968</v>
      </c>
      <c r="AF797">
        <v>27.876509455456834</v>
      </c>
      <c r="AG797">
        <v>32.205714169404921</v>
      </c>
      <c r="AH797">
        <v>0.40866366979975488</v>
      </c>
    </row>
    <row r="798" spans="1:34">
      <c r="A798">
        <v>12</v>
      </c>
      <c r="B798">
        <v>84</v>
      </c>
      <c r="C798">
        <v>2019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</v>
      </c>
      <c r="N798">
        <v>99</v>
      </c>
      <c r="O798">
        <v>99</v>
      </c>
      <c r="P798">
        <v>9999</v>
      </c>
    </row>
    <row r="799" spans="1:34">
      <c r="A799">
        <v>12</v>
      </c>
      <c r="B799">
        <v>85</v>
      </c>
      <c r="C799">
        <v>2019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10</v>
      </c>
      <c r="N799">
        <v>99</v>
      </c>
      <c r="O799">
        <v>99</v>
      </c>
      <c r="P799">
        <v>9999</v>
      </c>
    </row>
    <row r="800" spans="1:34">
      <c r="A800">
        <v>12</v>
      </c>
      <c r="B800">
        <v>86</v>
      </c>
      <c r="C800">
        <v>2019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11</v>
      </c>
      <c r="N800">
        <v>99</v>
      </c>
      <c r="O800">
        <v>99</v>
      </c>
      <c r="P800">
        <v>9999</v>
      </c>
      <c r="Q800">
        <v>132</v>
      </c>
      <c r="R800">
        <v>367</v>
      </c>
      <c r="S800">
        <v>7.0572207084468648</v>
      </c>
      <c r="T800">
        <v>11</v>
      </c>
      <c r="U800">
        <v>29.93765667574932</v>
      </c>
      <c r="V800">
        <v>0</v>
      </c>
      <c r="W800">
        <v>100</v>
      </c>
      <c r="X800">
        <v>100</v>
      </c>
      <c r="Y800">
        <v>89.373297002724783</v>
      </c>
      <c r="Z800">
        <v>5.4008418419238513</v>
      </c>
      <c r="AA800">
        <v>1.3509491719469844</v>
      </c>
      <c r="AB800">
        <v>0</v>
      </c>
      <c r="AC800">
        <v>27.963971067596045</v>
      </c>
      <c r="AF800">
        <v>4.1809068124857589</v>
      </c>
      <c r="AG800">
        <v>5.8237849110545321</v>
      </c>
      <c r="AH800">
        <v>0.27247956403269757</v>
      </c>
    </row>
    <row r="801" spans="1:34">
      <c r="A801">
        <v>12</v>
      </c>
      <c r="B801">
        <v>87</v>
      </c>
      <c r="C801">
        <v>2019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12</v>
      </c>
      <c r="N801">
        <v>99</v>
      </c>
      <c r="O801">
        <v>99</v>
      </c>
      <c r="P801">
        <v>9999</v>
      </c>
    </row>
    <row r="802" spans="1:34">
      <c r="A802">
        <v>12</v>
      </c>
      <c r="B802">
        <v>88</v>
      </c>
      <c r="C802">
        <v>2019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13</v>
      </c>
      <c r="N802">
        <v>99</v>
      </c>
      <c r="O802">
        <v>99</v>
      </c>
      <c r="P802">
        <v>9999</v>
      </c>
    </row>
    <row r="803" spans="1:34">
      <c r="A803">
        <v>12</v>
      </c>
      <c r="B803">
        <v>89</v>
      </c>
      <c r="C803">
        <v>2019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14</v>
      </c>
      <c r="N803">
        <v>99</v>
      </c>
      <c r="O803">
        <v>99</v>
      </c>
      <c r="P803">
        <v>9999</v>
      </c>
      <c r="Q803">
        <v>12</v>
      </c>
      <c r="R803">
        <v>16</v>
      </c>
      <c r="S803">
        <v>7.5</v>
      </c>
      <c r="T803">
        <v>14</v>
      </c>
      <c r="U803">
        <v>36.024375000000006</v>
      </c>
      <c r="V803">
        <v>0</v>
      </c>
      <c r="W803">
        <v>100</v>
      </c>
      <c r="X803">
        <v>100</v>
      </c>
      <c r="Y803">
        <v>87.5</v>
      </c>
      <c r="Z803">
        <v>8.1659192446028221</v>
      </c>
      <c r="AA803">
        <v>1.0606601717798212</v>
      </c>
      <c r="AB803">
        <v>0</v>
      </c>
      <c r="AC803">
        <v>31.313987083032902</v>
      </c>
      <c r="AF803">
        <v>0.18227386648439284</v>
      </c>
      <c r="AG803">
        <v>0.30551876969421654</v>
      </c>
      <c r="AH803">
        <v>0</v>
      </c>
    </row>
    <row r="804" spans="1:34">
      <c r="A804">
        <v>12</v>
      </c>
      <c r="B804">
        <v>90</v>
      </c>
      <c r="C804">
        <v>2019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15</v>
      </c>
      <c r="N804">
        <v>99</v>
      </c>
      <c r="O804">
        <v>99</v>
      </c>
      <c r="P804">
        <v>9999</v>
      </c>
    </row>
    <row r="805" spans="1:34">
      <c r="A805">
        <v>12</v>
      </c>
      <c r="B805">
        <v>91</v>
      </c>
      <c r="C805">
        <v>2018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1</v>
      </c>
      <c r="N805">
        <v>99</v>
      </c>
      <c r="O805">
        <v>99</v>
      </c>
      <c r="P805">
        <v>9999</v>
      </c>
    </row>
    <row r="806" spans="1:34">
      <c r="A806">
        <v>12</v>
      </c>
      <c r="B806">
        <v>92</v>
      </c>
      <c r="C806">
        <v>2018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2</v>
      </c>
      <c r="N806">
        <v>99</v>
      </c>
      <c r="O806">
        <v>99</v>
      </c>
      <c r="P806">
        <v>9999</v>
      </c>
      <c r="Q806">
        <v>385</v>
      </c>
      <c r="R806">
        <v>1803</v>
      </c>
      <c r="S806">
        <v>3.3105934553521918</v>
      </c>
      <c r="T806">
        <v>2</v>
      </c>
      <c r="U806">
        <v>16.411880199667205</v>
      </c>
      <c r="V806">
        <v>0</v>
      </c>
      <c r="W806">
        <v>0</v>
      </c>
      <c r="X806">
        <v>53.688297282307261</v>
      </c>
      <c r="Y806">
        <v>5.3244592346089847</v>
      </c>
      <c r="Z806">
        <v>4.4722089227793873</v>
      </c>
      <c r="AA806">
        <v>1.4887389581540698</v>
      </c>
      <c r="AB806">
        <v>0</v>
      </c>
      <c r="AC806">
        <v>16.259084075217459</v>
      </c>
      <c r="AF806">
        <v>18.798873944322807</v>
      </c>
      <c r="AG806">
        <v>14.968081323893243</v>
      </c>
      <c r="AH806">
        <v>0.66555740432612309</v>
      </c>
    </row>
    <row r="807" spans="1:34">
      <c r="A807">
        <v>12</v>
      </c>
      <c r="B807">
        <v>93</v>
      </c>
      <c r="C807">
        <v>2018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3</v>
      </c>
      <c r="N807">
        <v>99</v>
      </c>
      <c r="O807">
        <v>99</v>
      </c>
      <c r="P807">
        <v>9999</v>
      </c>
      <c r="Q807">
        <v>4</v>
      </c>
      <c r="R807">
        <v>72</v>
      </c>
      <c r="S807">
        <v>3.0416666666666665</v>
      </c>
      <c r="T807">
        <v>3</v>
      </c>
      <c r="U807">
        <v>15.618055555555548</v>
      </c>
      <c r="V807">
        <v>0</v>
      </c>
      <c r="W807">
        <v>0</v>
      </c>
      <c r="X807">
        <v>47.222222222222221</v>
      </c>
      <c r="Y807">
        <v>0</v>
      </c>
      <c r="Z807">
        <v>2.6133379245755566</v>
      </c>
      <c r="AA807">
        <v>0.6757197808427855</v>
      </c>
      <c r="AB807">
        <v>0</v>
      </c>
      <c r="AC807">
        <v>16.63144963457005</v>
      </c>
      <c r="AF807">
        <v>0.75070378479824851</v>
      </c>
      <c r="AG807">
        <v>0.56881563984526062</v>
      </c>
      <c r="AH807">
        <v>0</v>
      </c>
    </row>
    <row r="808" spans="1:34">
      <c r="A808">
        <v>12</v>
      </c>
      <c r="B808">
        <v>94</v>
      </c>
      <c r="C808">
        <v>2018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4</v>
      </c>
      <c r="N808">
        <v>99</v>
      </c>
      <c r="O808">
        <v>99</v>
      </c>
      <c r="P808">
        <v>9999</v>
      </c>
      <c r="Q808">
        <v>3</v>
      </c>
      <c r="R808">
        <v>32</v>
      </c>
      <c r="S808">
        <v>3.5625</v>
      </c>
      <c r="T808">
        <v>4</v>
      </c>
      <c r="U808">
        <v>16.909375000000001</v>
      </c>
      <c r="V808">
        <v>0</v>
      </c>
      <c r="W808">
        <v>0</v>
      </c>
      <c r="X808">
        <v>78.125</v>
      </c>
      <c r="Y808">
        <v>0</v>
      </c>
      <c r="Z808">
        <v>2.213362737866297</v>
      </c>
      <c r="AA808">
        <v>0.70433922934904003</v>
      </c>
      <c r="AB808">
        <v>0</v>
      </c>
      <c r="AC808">
        <v>-8.5568963341760487</v>
      </c>
      <c r="AF808">
        <v>0.33364612657699921</v>
      </c>
      <c r="AG808">
        <v>0.27370933100957806</v>
      </c>
      <c r="AH808">
        <v>0</v>
      </c>
    </row>
    <row r="809" spans="1:34">
      <c r="A809">
        <v>12</v>
      </c>
      <c r="B809">
        <v>95</v>
      </c>
      <c r="C809">
        <v>2018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5</v>
      </c>
      <c r="N809">
        <v>99</v>
      </c>
      <c r="O809">
        <v>99</v>
      </c>
      <c r="P809">
        <v>9999</v>
      </c>
      <c r="Q809">
        <v>554</v>
      </c>
      <c r="R809">
        <v>4997</v>
      </c>
      <c r="S809">
        <v>4.6912147288373038</v>
      </c>
      <c r="T809">
        <v>4.9899939963978399</v>
      </c>
      <c r="U809">
        <v>19.767716629977976</v>
      </c>
      <c r="V809">
        <v>5.4432659595757453</v>
      </c>
      <c r="W809">
        <v>0</v>
      </c>
      <c r="X809">
        <v>79.60776465879529</v>
      </c>
      <c r="Y809">
        <v>20.5523313988393</v>
      </c>
      <c r="Z809">
        <v>5.0477972783945351</v>
      </c>
      <c r="AA809">
        <v>1.4214503783199783</v>
      </c>
      <c r="AB809">
        <v>0.2234499897129488</v>
      </c>
      <c r="AC809">
        <v>25.447410309546203</v>
      </c>
      <c r="AD809">
        <v>2.810119155164295</v>
      </c>
      <c r="AE809">
        <v>-8.2183937779467104</v>
      </c>
      <c r="AF809">
        <v>52.100927953289535</v>
      </c>
      <c r="AG809">
        <v>49.966384487909409</v>
      </c>
      <c r="AH809">
        <v>0.64038423053832283</v>
      </c>
    </row>
    <row r="810" spans="1:34">
      <c r="A810">
        <v>12</v>
      </c>
      <c r="B810">
        <v>96</v>
      </c>
      <c r="C810">
        <v>2018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6</v>
      </c>
      <c r="N810">
        <v>99</v>
      </c>
      <c r="O810">
        <v>99</v>
      </c>
      <c r="P810">
        <v>9999</v>
      </c>
      <c r="Q810">
        <v>5</v>
      </c>
      <c r="R810">
        <v>6</v>
      </c>
      <c r="S810">
        <v>4.5</v>
      </c>
      <c r="T810">
        <v>6</v>
      </c>
      <c r="U810">
        <v>18.816666666666663</v>
      </c>
      <c r="V810">
        <v>0</v>
      </c>
      <c r="W810">
        <v>0</v>
      </c>
      <c r="X810">
        <v>83.333333333333314</v>
      </c>
      <c r="Y810">
        <v>16.666666666666671</v>
      </c>
      <c r="Z810">
        <v>3.384974971185998</v>
      </c>
      <c r="AA810">
        <v>0.5</v>
      </c>
      <c r="AB810">
        <v>0</v>
      </c>
      <c r="AC810">
        <v>16.248273759239236</v>
      </c>
      <c r="AF810">
        <v>6.2558648733187394E-2</v>
      </c>
      <c r="AG810">
        <v>5.7109191408208006E-2</v>
      </c>
      <c r="AH810">
        <v>0</v>
      </c>
    </row>
    <row r="811" spans="1:34">
      <c r="A811">
        <v>12</v>
      </c>
      <c r="B811">
        <v>97</v>
      </c>
      <c r="C811">
        <v>2018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7</v>
      </c>
      <c r="N811">
        <v>99</v>
      </c>
      <c r="O811">
        <v>99</v>
      </c>
      <c r="P811">
        <v>9999</v>
      </c>
      <c r="Q811">
        <v>1</v>
      </c>
      <c r="R811">
        <v>1</v>
      </c>
      <c r="S811">
        <v>5</v>
      </c>
      <c r="T811">
        <v>7</v>
      </c>
      <c r="U811">
        <v>19</v>
      </c>
      <c r="V811">
        <v>0</v>
      </c>
      <c r="W811">
        <v>0</v>
      </c>
      <c r="X811">
        <v>100</v>
      </c>
      <c r="Y811">
        <v>0</v>
      </c>
      <c r="Z811">
        <v>0</v>
      </c>
      <c r="AA811">
        <v>0</v>
      </c>
      <c r="AB811">
        <v>0</v>
      </c>
      <c r="AF811">
        <v>1.0426441455531225E-2</v>
      </c>
      <c r="AG811">
        <v>9.6109356665717623E-3</v>
      </c>
      <c r="AH811">
        <v>0</v>
      </c>
    </row>
    <row r="812" spans="1:34">
      <c r="A812">
        <v>12</v>
      </c>
      <c r="B812">
        <v>98</v>
      </c>
      <c r="C812">
        <v>2018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8</v>
      </c>
      <c r="N812">
        <v>99</v>
      </c>
      <c r="O812">
        <v>99</v>
      </c>
      <c r="P812">
        <v>9999</v>
      </c>
      <c r="Q812">
        <v>413</v>
      </c>
      <c r="R812">
        <v>2296</v>
      </c>
      <c r="S812">
        <v>6.1428571428571441</v>
      </c>
      <c r="T812">
        <v>8</v>
      </c>
      <c r="U812">
        <v>24.314690766550445</v>
      </c>
      <c r="V812">
        <v>0</v>
      </c>
      <c r="W812">
        <v>0</v>
      </c>
      <c r="X812">
        <v>95.99303135888502</v>
      </c>
      <c r="Y812">
        <v>57.05574912891985</v>
      </c>
      <c r="Z812">
        <v>5.3203071279520557</v>
      </c>
      <c r="AA812">
        <v>1.4442519218398773</v>
      </c>
      <c r="AB812">
        <v>0</v>
      </c>
      <c r="AC812">
        <v>34.736191375821122</v>
      </c>
      <c r="AF812">
        <v>23.939109581899704</v>
      </c>
      <c r="AG812">
        <v>28.239220437786155</v>
      </c>
      <c r="AH812">
        <v>0.13066202090592335</v>
      </c>
    </row>
    <row r="813" spans="1:34">
      <c r="A813">
        <v>12</v>
      </c>
      <c r="B813">
        <v>99</v>
      </c>
      <c r="C813">
        <v>2018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</v>
      </c>
      <c r="N813">
        <v>99</v>
      </c>
      <c r="O813">
        <v>99</v>
      </c>
      <c r="P813">
        <v>9999</v>
      </c>
      <c r="Q813">
        <v>1</v>
      </c>
      <c r="R813">
        <v>1</v>
      </c>
      <c r="S813">
        <v>6</v>
      </c>
      <c r="T813">
        <v>9</v>
      </c>
      <c r="U813">
        <v>36.700000000000003</v>
      </c>
      <c r="V813">
        <v>0</v>
      </c>
      <c r="W813">
        <v>100</v>
      </c>
      <c r="X813">
        <v>100</v>
      </c>
      <c r="Y813">
        <v>100</v>
      </c>
      <c r="Z813">
        <v>0</v>
      </c>
      <c r="AA813">
        <v>0</v>
      </c>
      <c r="AB813">
        <v>0</v>
      </c>
      <c r="AF813">
        <v>1.0426441455531225E-2</v>
      </c>
      <c r="AG813">
        <v>1.8564280998062312E-2</v>
      </c>
      <c r="AH813">
        <v>0</v>
      </c>
    </row>
    <row r="814" spans="1:34">
      <c r="A814">
        <v>12</v>
      </c>
      <c r="B814">
        <v>100</v>
      </c>
      <c r="C814">
        <v>2018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10</v>
      </c>
      <c r="N814">
        <v>99</v>
      </c>
      <c r="O814">
        <v>99</v>
      </c>
      <c r="P814">
        <v>9999</v>
      </c>
    </row>
    <row r="815" spans="1:34">
      <c r="A815">
        <v>12</v>
      </c>
      <c r="B815">
        <v>101</v>
      </c>
      <c r="C815">
        <v>2018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11</v>
      </c>
      <c r="N815">
        <v>99</v>
      </c>
      <c r="O815">
        <v>99</v>
      </c>
      <c r="P815">
        <v>9999</v>
      </c>
      <c r="Q815">
        <v>146</v>
      </c>
      <c r="R815">
        <v>369</v>
      </c>
      <c r="S815">
        <v>7.1273712737127379</v>
      </c>
      <c r="T815">
        <v>11</v>
      </c>
      <c r="U815">
        <v>30.140758807588039</v>
      </c>
      <c r="V815">
        <v>0</v>
      </c>
      <c r="W815">
        <v>100</v>
      </c>
      <c r="X815">
        <v>99.728997289972881</v>
      </c>
      <c r="Y815">
        <v>90.243902439024382</v>
      </c>
      <c r="Z815">
        <v>5.742121169200038</v>
      </c>
      <c r="AA815">
        <v>1.3384187067257984</v>
      </c>
      <c r="AB815">
        <v>0</v>
      </c>
      <c r="AC815">
        <v>34.329305508352576</v>
      </c>
      <c r="AF815">
        <v>3.8473568970910224</v>
      </c>
      <c r="AG815">
        <v>5.6259078856563711</v>
      </c>
      <c r="AH815">
        <v>0</v>
      </c>
    </row>
    <row r="816" spans="1:34">
      <c r="A816">
        <v>12</v>
      </c>
      <c r="B816">
        <v>102</v>
      </c>
      <c r="C816">
        <v>2018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12</v>
      </c>
      <c r="N816">
        <v>99</v>
      </c>
      <c r="O816">
        <v>99</v>
      </c>
      <c r="P816">
        <v>9999</v>
      </c>
    </row>
    <row r="817" spans="1:34">
      <c r="A817">
        <v>12</v>
      </c>
      <c r="B817">
        <v>103</v>
      </c>
      <c r="C817">
        <v>2018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13</v>
      </c>
      <c r="N817">
        <v>99</v>
      </c>
      <c r="O817">
        <v>99</v>
      </c>
      <c r="P817">
        <v>9999</v>
      </c>
    </row>
    <row r="818" spans="1:34">
      <c r="A818">
        <v>12</v>
      </c>
      <c r="B818">
        <v>104</v>
      </c>
      <c r="C818">
        <v>2018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14</v>
      </c>
      <c r="N818">
        <v>99</v>
      </c>
      <c r="O818">
        <v>99</v>
      </c>
      <c r="P818">
        <v>9999</v>
      </c>
      <c r="Q818">
        <v>10</v>
      </c>
      <c r="R818">
        <v>14</v>
      </c>
      <c r="S818">
        <v>8.9285714285714306</v>
      </c>
      <c r="T818">
        <v>14</v>
      </c>
      <c r="U818">
        <v>38.492857142857126</v>
      </c>
      <c r="V818">
        <v>0</v>
      </c>
      <c r="W818">
        <v>100</v>
      </c>
      <c r="X818">
        <v>100</v>
      </c>
      <c r="Y818">
        <v>92.857142857142875</v>
      </c>
      <c r="Z818">
        <v>6.8984951035626514</v>
      </c>
      <c r="AA818">
        <v>1.6241167144145798</v>
      </c>
      <c r="AB818">
        <v>0</v>
      </c>
      <c r="AC818">
        <v>31.106891739409676</v>
      </c>
      <c r="AF818">
        <v>0.14597018037743711</v>
      </c>
      <c r="AG818">
        <v>0.27259648582713286</v>
      </c>
      <c r="AH818">
        <v>0</v>
      </c>
    </row>
    <row r="819" spans="1:34">
      <c r="A819">
        <v>12</v>
      </c>
      <c r="B819">
        <v>105</v>
      </c>
      <c r="C819">
        <v>2018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15</v>
      </c>
      <c r="N819">
        <v>99</v>
      </c>
      <c r="O819">
        <v>99</v>
      </c>
      <c r="P819">
        <v>9999</v>
      </c>
    </row>
    <row r="820" spans="1:34">
      <c r="A820">
        <v>12</v>
      </c>
      <c r="B820">
        <v>106</v>
      </c>
      <c r="C820">
        <v>2017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1</v>
      </c>
      <c r="N820">
        <v>99</v>
      </c>
      <c r="O820">
        <v>99</v>
      </c>
      <c r="P820">
        <v>9999</v>
      </c>
    </row>
    <row r="821" spans="1:34">
      <c r="A821">
        <v>12</v>
      </c>
      <c r="B821">
        <v>107</v>
      </c>
      <c r="C821">
        <v>2017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2</v>
      </c>
      <c r="N821">
        <v>99</v>
      </c>
      <c r="O821">
        <v>99</v>
      </c>
      <c r="P821">
        <v>9999</v>
      </c>
      <c r="Q821">
        <v>387</v>
      </c>
      <c r="R821">
        <v>2166</v>
      </c>
      <c r="S821">
        <v>3.2146814404432127</v>
      </c>
      <c r="T821">
        <v>2</v>
      </c>
      <c r="U821">
        <v>16.154432132963965</v>
      </c>
      <c r="V821">
        <v>0</v>
      </c>
      <c r="W821">
        <v>0</v>
      </c>
      <c r="X821">
        <v>50.738688827331487</v>
      </c>
      <c r="Y821">
        <v>3.6934441366574329</v>
      </c>
      <c r="Z821">
        <v>4.0925575116215676</v>
      </c>
      <c r="AA821">
        <v>1.4520932657208203</v>
      </c>
      <c r="AB821">
        <v>0</v>
      </c>
      <c r="AC821">
        <v>18.609225847551706</v>
      </c>
      <c r="AF821">
        <v>21.053654743390357</v>
      </c>
      <c r="AG821">
        <v>16.546725507034704</v>
      </c>
      <c r="AH821">
        <v>0.64635272391505072</v>
      </c>
    </row>
    <row r="822" spans="1:34">
      <c r="A822">
        <v>12</v>
      </c>
      <c r="B822">
        <v>108</v>
      </c>
      <c r="C822">
        <v>2017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3</v>
      </c>
      <c r="N822">
        <v>99</v>
      </c>
      <c r="O822">
        <v>99</v>
      </c>
      <c r="P822">
        <v>9999</v>
      </c>
      <c r="Q822">
        <v>7</v>
      </c>
      <c r="R822">
        <v>26</v>
      </c>
      <c r="S822">
        <v>3.5769230769230775</v>
      </c>
      <c r="T822">
        <v>3</v>
      </c>
      <c r="U822">
        <v>15.853846153846156</v>
      </c>
      <c r="V822">
        <v>0</v>
      </c>
      <c r="W822">
        <v>0</v>
      </c>
      <c r="X822">
        <v>38.461538461538446</v>
      </c>
      <c r="Y822">
        <v>3.8461538461538449</v>
      </c>
      <c r="Z822">
        <v>3.3286900598873395</v>
      </c>
      <c r="AA822">
        <v>1.182340472995338</v>
      </c>
      <c r="AB822">
        <v>0</v>
      </c>
      <c r="AC822">
        <v>-0.49614808548184647</v>
      </c>
      <c r="AF822">
        <v>0.25272161741835153</v>
      </c>
      <c r="AG822">
        <v>0.19492605861590193</v>
      </c>
      <c r="AH822">
        <v>0</v>
      </c>
    </row>
    <row r="823" spans="1:34">
      <c r="A823">
        <v>12</v>
      </c>
      <c r="B823">
        <v>109</v>
      </c>
      <c r="C823">
        <v>2017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4</v>
      </c>
      <c r="N823">
        <v>99</v>
      </c>
      <c r="O823">
        <v>99</v>
      </c>
      <c r="P823">
        <v>9999</v>
      </c>
      <c r="Q823">
        <v>12</v>
      </c>
      <c r="R823">
        <v>33</v>
      </c>
      <c r="S823">
        <v>4.4242424242424239</v>
      </c>
      <c r="T823">
        <v>4</v>
      </c>
      <c r="U823">
        <v>18.663636363636364</v>
      </c>
      <c r="V823">
        <v>3.0303030303030303</v>
      </c>
      <c r="W823">
        <v>0</v>
      </c>
      <c r="X823">
        <v>72.727272727272734</v>
      </c>
      <c r="Y823">
        <v>18.181818181818183</v>
      </c>
      <c r="Z823">
        <v>4.3839112315317657</v>
      </c>
      <c r="AA823">
        <v>1.3932804766754747</v>
      </c>
      <c r="AB823">
        <v>0</v>
      </c>
      <c r="AC823">
        <v>35.080115169006646</v>
      </c>
      <c r="AF823">
        <v>0.32076205287713866</v>
      </c>
      <c r="AG823">
        <v>0.29125414726233378</v>
      </c>
      <c r="AH823">
        <v>0</v>
      </c>
    </row>
    <row r="824" spans="1:34">
      <c r="A824">
        <v>12</v>
      </c>
      <c r="B824">
        <v>110</v>
      </c>
      <c r="C824">
        <v>2017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5</v>
      </c>
      <c r="N824">
        <v>99</v>
      </c>
      <c r="O824">
        <v>99</v>
      </c>
      <c r="P824">
        <v>9999</v>
      </c>
      <c r="Q824">
        <v>513</v>
      </c>
      <c r="R824">
        <v>5205</v>
      </c>
      <c r="S824">
        <v>4.7273775216138318</v>
      </c>
      <c r="T824">
        <v>4.9827089337175794</v>
      </c>
      <c r="U824">
        <v>19.792257444764683</v>
      </c>
      <c r="V824">
        <v>4.5725264169068192</v>
      </c>
      <c r="W824">
        <v>0</v>
      </c>
      <c r="X824">
        <v>79.67339097022095</v>
      </c>
      <c r="Y824">
        <v>19.500480307396735</v>
      </c>
      <c r="Z824">
        <v>4.993567389049141</v>
      </c>
      <c r="AA824">
        <v>1.4199179193964897</v>
      </c>
      <c r="AB824">
        <v>0.29352402020774793</v>
      </c>
      <c r="AC824">
        <v>23.062521658395557</v>
      </c>
      <c r="AD824">
        <v>-2.4602636035442913</v>
      </c>
      <c r="AE824">
        <v>-10.119945454004226</v>
      </c>
      <c r="AF824">
        <v>50.592923794712277</v>
      </c>
      <c r="AG824">
        <v>48.716713136181589</v>
      </c>
      <c r="AH824">
        <v>0.53794428434197883</v>
      </c>
    </row>
    <row r="825" spans="1:34">
      <c r="A825">
        <v>12</v>
      </c>
      <c r="B825">
        <v>111</v>
      </c>
      <c r="C825">
        <v>2017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6</v>
      </c>
      <c r="N825">
        <v>99</v>
      </c>
      <c r="O825">
        <v>99</v>
      </c>
      <c r="P825">
        <v>9999</v>
      </c>
      <c r="Q825">
        <v>6</v>
      </c>
      <c r="R825">
        <v>11</v>
      </c>
      <c r="S825">
        <v>6</v>
      </c>
      <c r="T825">
        <v>6</v>
      </c>
      <c r="U825">
        <v>21.818181818181817</v>
      </c>
      <c r="V825">
        <v>27.272727272727277</v>
      </c>
      <c r="W825">
        <v>0</v>
      </c>
      <c r="X825">
        <v>81.818181818181813</v>
      </c>
      <c r="Y825">
        <v>36.363636363636367</v>
      </c>
      <c r="Z825">
        <v>5.5036877193747804</v>
      </c>
      <c r="AA825">
        <v>1.3483997249264841</v>
      </c>
      <c r="AB825">
        <v>0</v>
      </c>
      <c r="AC825">
        <v>43.609878189851379</v>
      </c>
      <c r="AF825">
        <v>0.1069206842923795</v>
      </c>
      <c r="AG825">
        <v>0.11349406615190796</v>
      </c>
      <c r="AH825">
        <v>0</v>
      </c>
    </row>
    <row r="826" spans="1:34">
      <c r="A826">
        <v>12</v>
      </c>
      <c r="B826">
        <v>112</v>
      </c>
      <c r="C826">
        <v>2017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7</v>
      </c>
      <c r="N826">
        <v>99</v>
      </c>
      <c r="O826">
        <v>99</v>
      </c>
      <c r="P826">
        <v>9999</v>
      </c>
      <c r="Q826">
        <v>3</v>
      </c>
      <c r="R826">
        <v>3</v>
      </c>
      <c r="S826">
        <v>5.3333333333333321</v>
      </c>
      <c r="T826">
        <v>7</v>
      </c>
      <c r="U826">
        <v>24.233333333333341</v>
      </c>
      <c r="V826">
        <v>33.333333333333343</v>
      </c>
      <c r="W826">
        <v>0</v>
      </c>
      <c r="X826">
        <v>100</v>
      </c>
      <c r="Y826">
        <v>66.666666666666686</v>
      </c>
      <c r="Z826">
        <v>5.2219621684658719</v>
      </c>
      <c r="AA826">
        <v>0.47140452079103318</v>
      </c>
      <c r="AB826">
        <v>0</v>
      </c>
      <c r="AC826">
        <v>74.024225871058988</v>
      </c>
      <c r="AF826">
        <v>2.9160186625194408E-2</v>
      </c>
      <c r="AG826">
        <v>3.4379244205182118E-2</v>
      </c>
      <c r="AH826">
        <v>33.333333333333343</v>
      </c>
    </row>
    <row r="827" spans="1:34">
      <c r="A827">
        <v>12</v>
      </c>
      <c r="B827">
        <v>113</v>
      </c>
      <c r="C827">
        <v>2017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8</v>
      </c>
      <c r="N827">
        <v>99</v>
      </c>
      <c r="O827">
        <v>99</v>
      </c>
      <c r="P827">
        <v>9999</v>
      </c>
      <c r="Q827">
        <v>392</v>
      </c>
      <c r="R827">
        <v>2426</v>
      </c>
      <c r="S827">
        <v>5.9830997526793075</v>
      </c>
      <c r="T827">
        <v>8</v>
      </c>
      <c r="U827">
        <v>24.531739488870564</v>
      </c>
      <c r="V827">
        <v>0</v>
      </c>
      <c r="W827">
        <v>0</v>
      </c>
      <c r="X827">
        <v>97.238252267106319</v>
      </c>
      <c r="Y827">
        <v>58.285243198680973</v>
      </c>
      <c r="Z827">
        <v>5.156267688894439</v>
      </c>
      <c r="AA827">
        <v>1.3704433739350002</v>
      </c>
      <c r="AB827">
        <v>0</v>
      </c>
      <c r="AC827">
        <v>31.638539303614056</v>
      </c>
      <c r="AF827">
        <v>23.580870917573876</v>
      </c>
      <c r="AG827">
        <v>28.143691054019374</v>
      </c>
      <c r="AH827">
        <v>0.45342126957955481</v>
      </c>
    </row>
    <row r="828" spans="1:34">
      <c r="A828">
        <v>12</v>
      </c>
      <c r="B828">
        <v>114</v>
      </c>
      <c r="C828">
        <v>2017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</v>
      </c>
      <c r="N828">
        <v>99</v>
      </c>
      <c r="O828">
        <v>99</v>
      </c>
      <c r="P828">
        <v>9999</v>
      </c>
      <c r="Q828">
        <v>1</v>
      </c>
      <c r="R828">
        <v>1</v>
      </c>
      <c r="S828">
        <v>6</v>
      </c>
      <c r="T828">
        <v>9</v>
      </c>
      <c r="U828">
        <v>28.9</v>
      </c>
      <c r="V828">
        <v>0</v>
      </c>
      <c r="W828">
        <v>100</v>
      </c>
      <c r="X828">
        <v>100</v>
      </c>
      <c r="Y828">
        <v>100</v>
      </c>
      <c r="Z828">
        <v>0</v>
      </c>
      <c r="AA828">
        <v>0</v>
      </c>
      <c r="AB828">
        <v>0</v>
      </c>
      <c r="AF828">
        <v>9.7200622083981319E-3</v>
      </c>
      <c r="AG828">
        <v>1.3666577132458916E-2</v>
      </c>
      <c r="AH828">
        <v>0</v>
      </c>
    </row>
    <row r="829" spans="1:34">
      <c r="A829">
        <v>12</v>
      </c>
      <c r="B829">
        <v>115</v>
      </c>
      <c r="C829">
        <v>2017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10</v>
      </c>
      <c r="N829">
        <v>99</v>
      </c>
      <c r="O829">
        <v>99</v>
      </c>
      <c r="P829">
        <v>9999</v>
      </c>
    </row>
    <row r="830" spans="1:34">
      <c r="A830">
        <v>12</v>
      </c>
      <c r="B830">
        <v>116</v>
      </c>
      <c r="C830">
        <v>2017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11</v>
      </c>
      <c r="N830">
        <v>99</v>
      </c>
      <c r="O830">
        <v>99</v>
      </c>
      <c r="P830">
        <v>9999</v>
      </c>
      <c r="Q830">
        <v>143</v>
      </c>
      <c r="R830">
        <v>394</v>
      </c>
      <c r="S830">
        <v>7.1649746192893398</v>
      </c>
      <c r="T830">
        <v>11</v>
      </c>
      <c r="U830">
        <v>29.845685279187808</v>
      </c>
      <c r="V830">
        <v>0</v>
      </c>
      <c r="W830">
        <v>100</v>
      </c>
      <c r="X830">
        <v>100</v>
      </c>
      <c r="Y830">
        <v>92.385786802030481</v>
      </c>
      <c r="Z830">
        <v>4.9106942412868335</v>
      </c>
      <c r="AA830">
        <v>1.2687943933332133</v>
      </c>
      <c r="AB830">
        <v>0</v>
      </c>
      <c r="AC830">
        <v>27.57488359241178</v>
      </c>
      <c r="AF830">
        <v>3.8297045101088649</v>
      </c>
      <c r="AG830">
        <v>5.5608309278896479</v>
      </c>
      <c r="AH830">
        <v>0.50761421319796951</v>
      </c>
    </row>
    <row r="831" spans="1:34">
      <c r="A831">
        <v>12</v>
      </c>
      <c r="B831">
        <v>117</v>
      </c>
      <c r="C831">
        <v>2017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12</v>
      </c>
      <c r="N831">
        <v>99</v>
      </c>
      <c r="O831">
        <v>99</v>
      </c>
      <c r="P831">
        <v>9999</v>
      </c>
    </row>
    <row r="832" spans="1:34">
      <c r="A832">
        <v>12</v>
      </c>
      <c r="B832">
        <v>118</v>
      </c>
      <c r="C832">
        <v>2017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13</v>
      </c>
      <c r="N832">
        <v>99</v>
      </c>
      <c r="O832">
        <v>99</v>
      </c>
      <c r="P832">
        <v>9999</v>
      </c>
    </row>
    <row r="833" spans="1:34">
      <c r="A833">
        <v>12</v>
      </c>
      <c r="B833">
        <v>119</v>
      </c>
      <c r="C833">
        <v>2017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14</v>
      </c>
      <c r="N833">
        <v>99</v>
      </c>
      <c r="O833">
        <v>99</v>
      </c>
      <c r="P833">
        <v>9999</v>
      </c>
      <c r="Q833">
        <v>16</v>
      </c>
      <c r="R833">
        <v>23</v>
      </c>
      <c r="S833">
        <v>7.7826086956521747</v>
      </c>
      <c r="T833">
        <v>14</v>
      </c>
      <c r="U833">
        <v>35.334782608695647</v>
      </c>
      <c r="V833">
        <v>0</v>
      </c>
      <c r="W833">
        <v>100</v>
      </c>
      <c r="X833">
        <v>100</v>
      </c>
      <c r="Y833">
        <v>100</v>
      </c>
      <c r="Z833">
        <v>5.8728267910741714</v>
      </c>
      <c r="AA833">
        <v>0.7196932764020405</v>
      </c>
      <c r="AB833">
        <v>0</v>
      </c>
      <c r="AC833">
        <v>27.54161321265244</v>
      </c>
      <c r="AF833">
        <v>0.22356143079315705</v>
      </c>
      <c r="AG833">
        <v>0.38431928150689842</v>
      </c>
      <c r="AH833">
        <v>0</v>
      </c>
    </row>
    <row r="834" spans="1:34">
      <c r="A834">
        <v>12</v>
      </c>
      <c r="B834">
        <v>120</v>
      </c>
      <c r="C834">
        <v>2017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15</v>
      </c>
      <c r="N834">
        <v>99</v>
      </c>
      <c r="O834">
        <v>99</v>
      </c>
      <c r="P834">
        <v>9999</v>
      </c>
    </row>
    <row r="835" spans="1:34">
      <c r="A835">
        <v>12</v>
      </c>
      <c r="B835">
        <v>121</v>
      </c>
      <c r="C835">
        <v>2016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1</v>
      </c>
      <c r="N835">
        <v>99</v>
      </c>
      <c r="O835">
        <v>99</v>
      </c>
      <c r="P835">
        <v>9999</v>
      </c>
      <c r="Q835">
        <v>1</v>
      </c>
      <c r="R835">
        <v>1</v>
      </c>
      <c r="S835">
        <v>3</v>
      </c>
      <c r="T835">
        <v>1</v>
      </c>
      <c r="U835">
        <v>28.8</v>
      </c>
      <c r="V835">
        <v>0</v>
      </c>
      <c r="W835">
        <v>0</v>
      </c>
      <c r="X835">
        <v>100</v>
      </c>
      <c r="Y835">
        <v>100</v>
      </c>
      <c r="Z835">
        <v>0</v>
      </c>
      <c r="AA835">
        <v>0</v>
      </c>
      <c r="AB835">
        <v>0</v>
      </c>
      <c r="AF835">
        <v>1.1811953697141504E-2</v>
      </c>
      <c r="AG835">
        <v>1.6011955593509829E-2</v>
      </c>
      <c r="AH835">
        <v>0</v>
      </c>
    </row>
    <row r="836" spans="1:34">
      <c r="A836">
        <v>12</v>
      </c>
      <c r="B836">
        <v>122</v>
      </c>
      <c r="C836">
        <v>2016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2</v>
      </c>
      <c r="N836">
        <v>99</v>
      </c>
      <c r="O836">
        <v>99</v>
      </c>
      <c r="P836">
        <v>9999</v>
      </c>
      <c r="Q836">
        <v>342</v>
      </c>
      <c r="R836">
        <v>1559</v>
      </c>
      <c r="S836">
        <v>3.2116741500962154</v>
      </c>
      <c r="T836">
        <v>2</v>
      </c>
      <c r="U836">
        <v>16.735856318152678</v>
      </c>
      <c r="V836">
        <v>0</v>
      </c>
      <c r="W836">
        <v>0</v>
      </c>
      <c r="X836">
        <v>54.586273252084659</v>
      </c>
      <c r="Y836">
        <v>6.2860808210391275</v>
      </c>
      <c r="Z836">
        <v>4.3720367501123238</v>
      </c>
      <c r="AA836">
        <v>1.426440401724427</v>
      </c>
      <c r="AB836">
        <v>0</v>
      </c>
      <c r="AC836">
        <v>32.084620248956888</v>
      </c>
      <c r="AF836">
        <v>18.414835813843609</v>
      </c>
      <c r="AG836">
        <v>14.505942214631387</v>
      </c>
      <c r="AH836">
        <v>1.2187299550994228</v>
      </c>
    </row>
    <row r="837" spans="1:34">
      <c r="A837">
        <v>12</v>
      </c>
      <c r="B837">
        <v>123</v>
      </c>
      <c r="C837">
        <v>2016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3</v>
      </c>
      <c r="N837">
        <v>99</v>
      </c>
      <c r="O837">
        <v>99</v>
      </c>
      <c r="P837">
        <v>9999</v>
      </c>
    </row>
    <row r="838" spans="1:34">
      <c r="A838">
        <v>12</v>
      </c>
      <c r="B838">
        <v>124</v>
      </c>
      <c r="C838">
        <v>2016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4</v>
      </c>
      <c r="N838">
        <v>99</v>
      </c>
      <c r="O838">
        <v>99</v>
      </c>
      <c r="P838">
        <v>9999</v>
      </c>
    </row>
    <row r="839" spans="1:34">
      <c r="A839">
        <v>12</v>
      </c>
      <c r="B839">
        <v>125</v>
      </c>
      <c r="C839">
        <v>2016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5</v>
      </c>
      <c r="N839">
        <v>99</v>
      </c>
      <c r="O839">
        <v>99</v>
      </c>
      <c r="P839">
        <v>9999</v>
      </c>
      <c r="Q839">
        <v>541</v>
      </c>
      <c r="R839">
        <v>4481</v>
      </c>
      <c r="S839">
        <v>4.8480249944208875</v>
      </c>
      <c r="T839">
        <v>4.9642936844454386</v>
      </c>
      <c r="U839">
        <v>20.362664583798221</v>
      </c>
      <c r="V839">
        <v>6.2039723276054444</v>
      </c>
      <c r="W839">
        <v>0</v>
      </c>
      <c r="X839">
        <v>83.351930372684677</v>
      </c>
      <c r="Y839">
        <v>23.454586029904039</v>
      </c>
      <c r="Z839">
        <v>5.0315279983284382</v>
      </c>
      <c r="AA839">
        <v>1.3801526992160875</v>
      </c>
      <c r="AB839">
        <v>0.42101857061457792</v>
      </c>
      <c r="AC839">
        <v>28.427508681550847</v>
      </c>
      <c r="AD839">
        <v>2.6392303225274598</v>
      </c>
      <c r="AE839">
        <v>-9.575177127499817</v>
      </c>
      <c r="AF839">
        <v>52.929364516891091</v>
      </c>
      <c r="AG839">
        <v>50.729600323797278</v>
      </c>
      <c r="AH839">
        <v>0.20084802499442095</v>
      </c>
    </row>
    <row r="840" spans="1:34">
      <c r="A840">
        <v>12</v>
      </c>
      <c r="B840">
        <v>126</v>
      </c>
      <c r="C840">
        <v>2016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6</v>
      </c>
      <c r="N840">
        <v>99</v>
      </c>
      <c r="O840">
        <v>99</v>
      </c>
      <c r="P840">
        <v>9999</v>
      </c>
      <c r="Q840">
        <v>1</v>
      </c>
      <c r="R840">
        <v>1</v>
      </c>
      <c r="S840">
        <v>5</v>
      </c>
      <c r="T840">
        <v>6</v>
      </c>
      <c r="U840">
        <v>13.1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F840">
        <v>1.1811953697141504E-2</v>
      </c>
      <c r="AG840">
        <v>7.2832159123256543E-3</v>
      </c>
      <c r="AH840">
        <v>0</v>
      </c>
    </row>
    <row r="841" spans="1:34">
      <c r="A841">
        <v>12</v>
      </c>
      <c r="B841">
        <v>127</v>
      </c>
      <c r="C841">
        <v>2016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7</v>
      </c>
      <c r="N841">
        <v>99</v>
      </c>
      <c r="O841">
        <v>99</v>
      </c>
      <c r="P841">
        <v>9999</v>
      </c>
      <c r="Q841">
        <v>2</v>
      </c>
      <c r="R841">
        <v>2</v>
      </c>
      <c r="S841">
        <v>5.5</v>
      </c>
      <c r="T841">
        <v>7</v>
      </c>
      <c r="U841">
        <v>27.05</v>
      </c>
      <c r="V841">
        <v>0</v>
      </c>
      <c r="W841">
        <v>0</v>
      </c>
      <c r="X841">
        <v>100</v>
      </c>
      <c r="Y841">
        <v>100</v>
      </c>
      <c r="Z841">
        <v>2.150000000000015</v>
      </c>
      <c r="AA841">
        <v>0.5</v>
      </c>
      <c r="AB841">
        <v>0</v>
      </c>
      <c r="AC841">
        <v>-100.00000000000097</v>
      </c>
      <c r="AF841">
        <v>2.3623907394283009E-2</v>
      </c>
      <c r="AG841">
        <v>3.007801380586396E-2</v>
      </c>
      <c r="AH841">
        <v>0</v>
      </c>
    </row>
    <row r="842" spans="1:34">
      <c r="A842">
        <v>12</v>
      </c>
      <c r="B842">
        <v>128</v>
      </c>
      <c r="C842">
        <v>2016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8</v>
      </c>
      <c r="N842">
        <v>99</v>
      </c>
      <c r="O842">
        <v>99</v>
      </c>
      <c r="P842">
        <v>9999</v>
      </c>
      <c r="Q842">
        <v>382</v>
      </c>
      <c r="R842">
        <v>2066</v>
      </c>
      <c r="S842">
        <v>6.1994191674733772</v>
      </c>
      <c r="T842">
        <v>8</v>
      </c>
      <c r="U842">
        <v>24.976282671829608</v>
      </c>
      <c r="V842">
        <v>0</v>
      </c>
      <c r="W842">
        <v>0</v>
      </c>
      <c r="X842">
        <v>96.563407550822845</v>
      </c>
      <c r="Y842">
        <v>62.197483059051287</v>
      </c>
      <c r="Z842">
        <v>5.438279841416084</v>
      </c>
      <c r="AA842">
        <v>1.380236539733384</v>
      </c>
      <c r="AB842">
        <v>0</v>
      </c>
      <c r="AC842">
        <v>29.893491003399049</v>
      </c>
      <c r="AF842">
        <v>24.403496338294357</v>
      </c>
      <c r="AG842">
        <v>28.688643075718755</v>
      </c>
      <c r="AH842">
        <v>0.14520813165537269</v>
      </c>
    </row>
    <row r="843" spans="1:34">
      <c r="A843">
        <v>12</v>
      </c>
      <c r="B843">
        <v>129</v>
      </c>
      <c r="C843">
        <v>2016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</v>
      </c>
      <c r="N843">
        <v>99</v>
      </c>
      <c r="O843">
        <v>99</v>
      </c>
      <c r="P843">
        <v>9999</v>
      </c>
      <c r="Q843">
        <v>1</v>
      </c>
      <c r="R843">
        <v>1</v>
      </c>
      <c r="S843">
        <v>8</v>
      </c>
      <c r="T843">
        <v>9</v>
      </c>
      <c r="U843">
        <v>25.9</v>
      </c>
      <c r="V843">
        <v>0</v>
      </c>
      <c r="W843">
        <v>100</v>
      </c>
      <c r="X843">
        <v>100</v>
      </c>
      <c r="Y843">
        <v>100</v>
      </c>
      <c r="Z843">
        <v>0</v>
      </c>
      <c r="AA843">
        <v>0</v>
      </c>
      <c r="AB843">
        <v>0</v>
      </c>
      <c r="AF843">
        <v>1.1811953697141504E-2</v>
      </c>
      <c r="AG843">
        <v>1.4399640620552243E-2</v>
      </c>
      <c r="AH843">
        <v>0</v>
      </c>
    </row>
    <row r="844" spans="1:34">
      <c r="A844">
        <v>12</v>
      </c>
      <c r="B844">
        <v>130</v>
      </c>
      <c r="C844">
        <v>2016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10</v>
      </c>
      <c r="N844">
        <v>99</v>
      </c>
      <c r="O844">
        <v>99</v>
      </c>
      <c r="P844">
        <v>9999</v>
      </c>
    </row>
    <row r="845" spans="1:34">
      <c r="A845">
        <v>12</v>
      </c>
      <c r="B845">
        <v>131</v>
      </c>
      <c r="C845">
        <v>2016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11</v>
      </c>
      <c r="N845">
        <v>99</v>
      </c>
      <c r="O845">
        <v>99</v>
      </c>
      <c r="P845">
        <v>9999</v>
      </c>
      <c r="Q845">
        <v>117</v>
      </c>
      <c r="R845">
        <v>336</v>
      </c>
      <c r="S845">
        <v>7.4404761904761934</v>
      </c>
      <c r="T845">
        <v>11</v>
      </c>
      <c r="U845">
        <v>30.287797619047648</v>
      </c>
      <c r="V845">
        <v>0</v>
      </c>
      <c r="W845">
        <v>100</v>
      </c>
      <c r="X845">
        <v>100</v>
      </c>
      <c r="Y845">
        <v>95.238095238095283</v>
      </c>
      <c r="Z845">
        <v>4.7081299904165119</v>
      </c>
      <c r="AA845">
        <v>1.1837308903892281</v>
      </c>
      <c r="AB845">
        <v>0</v>
      </c>
      <c r="AC845">
        <v>23.123478325899125</v>
      </c>
      <c r="AF845">
        <v>3.9688164422395458</v>
      </c>
      <c r="AG845">
        <v>5.6579468225163794</v>
      </c>
      <c r="AH845">
        <v>0.29761904761904778</v>
      </c>
    </row>
    <row r="846" spans="1:34">
      <c r="A846">
        <v>12</v>
      </c>
      <c r="B846">
        <v>132</v>
      </c>
      <c r="C846">
        <v>2016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12</v>
      </c>
      <c r="N846">
        <v>99</v>
      </c>
      <c r="O846">
        <v>99</v>
      </c>
      <c r="P846">
        <v>9999</v>
      </c>
    </row>
    <row r="847" spans="1:34">
      <c r="A847">
        <v>12</v>
      </c>
      <c r="B847">
        <v>133</v>
      </c>
      <c r="C847">
        <v>2016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13</v>
      </c>
      <c r="N847">
        <v>99</v>
      </c>
      <c r="O847">
        <v>99</v>
      </c>
      <c r="P847">
        <v>9999</v>
      </c>
    </row>
    <row r="848" spans="1:34">
      <c r="A848">
        <v>12</v>
      </c>
      <c r="B848">
        <v>134</v>
      </c>
      <c r="C848">
        <v>2016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14</v>
      </c>
      <c r="N848">
        <v>99</v>
      </c>
      <c r="O848">
        <v>99</v>
      </c>
      <c r="P848">
        <v>9999</v>
      </c>
      <c r="Q848">
        <v>16</v>
      </c>
      <c r="R848">
        <v>19</v>
      </c>
      <c r="S848">
        <v>8.2105263157894726</v>
      </c>
      <c r="T848">
        <v>14</v>
      </c>
      <c r="U848">
        <v>33.142105263157887</v>
      </c>
      <c r="V848">
        <v>0</v>
      </c>
      <c r="W848">
        <v>100</v>
      </c>
      <c r="X848">
        <v>100</v>
      </c>
      <c r="Y848">
        <v>94.736842105263179</v>
      </c>
      <c r="Z848">
        <v>6.91195118993741</v>
      </c>
      <c r="AA848">
        <v>1.0552598766191268</v>
      </c>
      <c r="AB848">
        <v>0</v>
      </c>
      <c r="AC848">
        <v>43.029135400605327</v>
      </c>
      <c r="AF848">
        <v>0.22442712024568864</v>
      </c>
      <c r="AG848">
        <v>0.35009473740392844</v>
      </c>
      <c r="AH848">
        <v>0</v>
      </c>
    </row>
    <row r="849" spans="1:34">
      <c r="A849">
        <v>12</v>
      </c>
      <c r="B849">
        <v>135</v>
      </c>
      <c r="C849">
        <v>2016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15</v>
      </c>
      <c r="N849">
        <v>99</v>
      </c>
      <c r="O849">
        <v>99</v>
      </c>
      <c r="P849">
        <v>9999</v>
      </c>
    </row>
    <row r="850" spans="1:34" s="432" customFormat="1">
      <c r="A850" s="432">
        <v>12</v>
      </c>
      <c r="B850" s="432">
        <v>136</v>
      </c>
      <c r="C850" s="432">
        <v>2015</v>
      </c>
      <c r="D850" s="432">
        <v>99</v>
      </c>
      <c r="E850" s="432">
        <v>99</v>
      </c>
      <c r="F850" s="432">
        <v>99</v>
      </c>
      <c r="G850" s="432">
        <v>99</v>
      </c>
      <c r="H850" s="432">
        <v>99</v>
      </c>
      <c r="I850" s="432">
        <v>99</v>
      </c>
      <c r="J850" s="432">
        <v>999</v>
      </c>
      <c r="K850" s="432">
        <v>99</v>
      </c>
      <c r="L850" s="432">
        <v>99</v>
      </c>
      <c r="M850" s="432">
        <v>1</v>
      </c>
      <c r="N850" s="432">
        <v>99</v>
      </c>
      <c r="O850" s="432">
        <v>99</v>
      </c>
      <c r="P850" s="432">
        <v>9999</v>
      </c>
    </row>
    <row r="851" spans="1:34" s="432" customFormat="1">
      <c r="A851" s="432">
        <v>12</v>
      </c>
      <c r="B851" s="432">
        <v>137</v>
      </c>
      <c r="C851" s="432">
        <v>2015</v>
      </c>
      <c r="D851" s="432">
        <v>99</v>
      </c>
      <c r="E851" s="432">
        <v>99</v>
      </c>
      <c r="F851" s="432">
        <v>99</v>
      </c>
      <c r="G851" s="432">
        <v>99</v>
      </c>
      <c r="H851" s="432">
        <v>99</v>
      </c>
      <c r="I851" s="432">
        <v>99</v>
      </c>
      <c r="J851" s="432">
        <v>999</v>
      </c>
      <c r="K851" s="432">
        <v>99</v>
      </c>
      <c r="L851" s="432">
        <v>99</v>
      </c>
      <c r="M851" s="432">
        <v>2</v>
      </c>
      <c r="N851" s="432">
        <v>99</v>
      </c>
      <c r="O851" s="432">
        <v>99</v>
      </c>
      <c r="P851" s="432">
        <v>9999</v>
      </c>
      <c r="Q851" s="432">
        <v>356</v>
      </c>
      <c r="R851" s="432">
        <v>1544</v>
      </c>
      <c r="S851" s="432">
        <v>3.1638601036269431</v>
      </c>
      <c r="T851" s="432">
        <v>2</v>
      </c>
      <c r="U851" s="432">
        <v>16.301424870466331</v>
      </c>
      <c r="V851" s="432">
        <v>0</v>
      </c>
      <c r="W851" s="432">
        <v>0</v>
      </c>
      <c r="X851" s="432">
        <v>51.360103626943008</v>
      </c>
      <c r="Y851" s="432">
        <v>4.5984455958549217</v>
      </c>
      <c r="Z851" s="432">
        <v>4.459859606610566</v>
      </c>
      <c r="AA851" s="432">
        <v>1.5230405303579229</v>
      </c>
      <c r="AB851" s="432">
        <v>0</v>
      </c>
      <c r="AC851" s="432">
        <v>24.367033201631894</v>
      </c>
      <c r="AF851" s="432">
        <v>19.149200049609327</v>
      </c>
      <c r="AG851" s="432">
        <v>14.920478533739036</v>
      </c>
      <c r="AH851" s="432">
        <v>0.51813471502590691</v>
      </c>
    </row>
    <row r="852" spans="1:34" s="432" customFormat="1">
      <c r="A852" s="432">
        <v>12</v>
      </c>
      <c r="B852" s="432">
        <v>138</v>
      </c>
      <c r="C852" s="432">
        <v>2015</v>
      </c>
      <c r="D852" s="432">
        <v>99</v>
      </c>
      <c r="E852" s="432">
        <v>99</v>
      </c>
      <c r="F852" s="432">
        <v>99</v>
      </c>
      <c r="G852" s="432">
        <v>99</v>
      </c>
      <c r="H852" s="432">
        <v>99</v>
      </c>
      <c r="I852" s="432">
        <v>99</v>
      </c>
      <c r="J852" s="432">
        <v>999</v>
      </c>
      <c r="K852" s="432">
        <v>99</v>
      </c>
      <c r="L852" s="432">
        <v>99</v>
      </c>
      <c r="M852" s="432">
        <v>3</v>
      </c>
      <c r="N852" s="432">
        <v>99</v>
      </c>
      <c r="O852" s="432">
        <v>99</v>
      </c>
      <c r="P852" s="432">
        <v>9999</v>
      </c>
      <c r="Q852" s="432">
        <v>1</v>
      </c>
      <c r="R852" s="432">
        <v>1</v>
      </c>
      <c r="S852" s="432">
        <v>2</v>
      </c>
      <c r="T852" s="432">
        <v>3</v>
      </c>
      <c r="U852" s="432">
        <v>7.9</v>
      </c>
      <c r="V852" s="432">
        <v>0</v>
      </c>
      <c r="W852" s="432">
        <v>0</v>
      </c>
      <c r="X852" s="432">
        <v>0</v>
      </c>
      <c r="Y852" s="432">
        <v>0</v>
      </c>
      <c r="Z852" s="432">
        <v>0</v>
      </c>
      <c r="AA852" s="432">
        <v>0</v>
      </c>
      <c r="AB852" s="432">
        <v>0</v>
      </c>
      <c r="AF852" s="432">
        <v>1.2402331638348007E-2</v>
      </c>
      <c r="AG852" s="432">
        <v>4.6831382717322781E-3</v>
      </c>
      <c r="AH852" s="432">
        <v>0</v>
      </c>
    </row>
    <row r="853" spans="1:34" s="432" customFormat="1">
      <c r="A853" s="432">
        <v>12</v>
      </c>
      <c r="B853" s="432">
        <v>139</v>
      </c>
      <c r="C853" s="432">
        <v>2015</v>
      </c>
      <c r="D853" s="432">
        <v>99</v>
      </c>
      <c r="E853" s="432">
        <v>99</v>
      </c>
      <c r="F853" s="432">
        <v>99</v>
      </c>
      <c r="G853" s="432">
        <v>99</v>
      </c>
      <c r="H853" s="432">
        <v>99</v>
      </c>
      <c r="I853" s="432">
        <v>99</v>
      </c>
      <c r="J853" s="432">
        <v>999</v>
      </c>
      <c r="K853" s="432">
        <v>99</v>
      </c>
      <c r="L853" s="432">
        <v>99</v>
      </c>
      <c r="M853" s="432">
        <v>4</v>
      </c>
      <c r="N853" s="432">
        <v>99</v>
      </c>
      <c r="O853" s="432">
        <v>99</v>
      </c>
      <c r="P853" s="432">
        <v>9999</v>
      </c>
      <c r="Q853" s="432">
        <v>1</v>
      </c>
      <c r="R853" s="432">
        <v>1</v>
      </c>
      <c r="S853" s="432">
        <v>5</v>
      </c>
      <c r="T853" s="432">
        <v>4</v>
      </c>
      <c r="U853" s="432">
        <v>18.8</v>
      </c>
      <c r="V853" s="432">
        <v>0</v>
      </c>
      <c r="W853" s="432">
        <v>0</v>
      </c>
      <c r="X853" s="432">
        <v>100</v>
      </c>
      <c r="Y853" s="432">
        <v>0</v>
      </c>
      <c r="Z853" s="432">
        <v>0</v>
      </c>
      <c r="AA853" s="432">
        <v>0</v>
      </c>
      <c r="AB853" s="432">
        <v>0</v>
      </c>
      <c r="AF853" s="432">
        <v>1.2402331638348007E-2</v>
      </c>
      <c r="AG853" s="432">
        <v>1.1144683482097068E-2</v>
      </c>
      <c r="AH853" s="432">
        <v>0</v>
      </c>
    </row>
    <row r="854" spans="1:34" s="432" customFormat="1">
      <c r="A854" s="432">
        <v>12</v>
      </c>
      <c r="B854" s="432">
        <v>140</v>
      </c>
      <c r="C854" s="432">
        <v>2015</v>
      </c>
      <c r="D854" s="432">
        <v>99</v>
      </c>
      <c r="E854" s="432">
        <v>99</v>
      </c>
      <c r="F854" s="432">
        <v>99</v>
      </c>
      <c r="G854" s="432">
        <v>99</v>
      </c>
      <c r="H854" s="432">
        <v>99</v>
      </c>
      <c r="I854" s="432">
        <v>99</v>
      </c>
      <c r="J854" s="432">
        <v>999</v>
      </c>
      <c r="K854" s="432">
        <v>99</v>
      </c>
      <c r="L854" s="432">
        <v>99</v>
      </c>
      <c r="M854" s="432">
        <v>5</v>
      </c>
      <c r="N854" s="432">
        <v>99</v>
      </c>
      <c r="O854" s="432">
        <v>99</v>
      </c>
      <c r="P854" s="432">
        <v>9999</v>
      </c>
      <c r="Q854" s="432">
        <v>509</v>
      </c>
      <c r="R854" s="432">
        <v>4290</v>
      </c>
      <c r="S854" s="432">
        <v>4.7349650349650352</v>
      </c>
      <c r="T854" s="432">
        <v>4.9545454545454541</v>
      </c>
      <c r="U854" s="432">
        <v>20.209533799533812</v>
      </c>
      <c r="V854" s="432">
        <v>6.4801864801864806</v>
      </c>
      <c r="W854" s="432">
        <v>0</v>
      </c>
      <c r="X854" s="432">
        <v>82.773892773892754</v>
      </c>
      <c r="Y854" s="432">
        <v>22.657342657342657</v>
      </c>
      <c r="Z854" s="432">
        <v>5.04698853335828</v>
      </c>
      <c r="AA854" s="432">
        <v>1.4600871102118587</v>
      </c>
      <c r="AB854" s="432">
        <v>0.47455938676866594</v>
      </c>
      <c r="AC854" s="432">
        <v>32.137973508258874</v>
      </c>
      <c r="AD854" s="432">
        <v>4.6993764268060039</v>
      </c>
      <c r="AE854" s="432">
        <v>-6.44843450038175</v>
      </c>
      <c r="AF854" s="432">
        <v>53.206002728512971</v>
      </c>
      <c r="AG854" s="432">
        <v>51.395308443935434</v>
      </c>
      <c r="AH854" s="432">
        <v>0.13986013986013984</v>
      </c>
    </row>
    <row r="855" spans="1:34" s="432" customFormat="1">
      <c r="A855" s="432">
        <v>12</v>
      </c>
      <c r="B855" s="432">
        <v>141</v>
      </c>
      <c r="C855" s="432">
        <v>2015</v>
      </c>
      <c r="D855" s="432">
        <v>99</v>
      </c>
      <c r="E855" s="432">
        <v>99</v>
      </c>
      <c r="F855" s="432">
        <v>99</v>
      </c>
      <c r="G855" s="432">
        <v>99</v>
      </c>
      <c r="H855" s="432">
        <v>99</v>
      </c>
      <c r="I855" s="432">
        <v>99</v>
      </c>
      <c r="J855" s="432">
        <v>999</v>
      </c>
      <c r="K855" s="432">
        <v>99</v>
      </c>
      <c r="L855" s="432">
        <v>99</v>
      </c>
      <c r="M855" s="432">
        <v>6</v>
      </c>
      <c r="N855" s="432">
        <v>99</v>
      </c>
      <c r="O855" s="432">
        <v>99</v>
      </c>
      <c r="P855" s="432">
        <v>9999</v>
      </c>
      <c r="Q855" s="432">
        <v>1</v>
      </c>
      <c r="R855" s="432">
        <v>1</v>
      </c>
      <c r="S855" s="432">
        <v>6</v>
      </c>
      <c r="T855" s="432">
        <v>6</v>
      </c>
      <c r="U855" s="432">
        <v>21</v>
      </c>
      <c r="V855" s="432">
        <v>0</v>
      </c>
      <c r="W855" s="432">
        <v>0</v>
      </c>
      <c r="X855" s="432">
        <v>100</v>
      </c>
      <c r="Y855" s="432">
        <v>0</v>
      </c>
      <c r="Z855" s="432">
        <v>0</v>
      </c>
      <c r="AA855" s="432">
        <v>0</v>
      </c>
      <c r="AB855" s="432">
        <v>0</v>
      </c>
      <c r="AF855" s="432">
        <v>1.2402331638348007E-2</v>
      </c>
      <c r="AG855" s="432">
        <v>1.2448848570427575E-2</v>
      </c>
      <c r="AH855" s="432">
        <v>0</v>
      </c>
    </row>
    <row r="856" spans="1:34" s="432" customFormat="1">
      <c r="A856" s="432">
        <v>12</v>
      </c>
      <c r="B856" s="432">
        <v>142</v>
      </c>
      <c r="C856" s="432">
        <v>2015</v>
      </c>
      <c r="D856" s="432">
        <v>99</v>
      </c>
      <c r="E856" s="432">
        <v>99</v>
      </c>
      <c r="F856" s="432">
        <v>99</v>
      </c>
      <c r="G856" s="432">
        <v>99</v>
      </c>
      <c r="H856" s="432">
        <v>99</v>
      </c>
      <c r="I856" s="432">
        <v>99</v>
      </c>
      <c r="J856" s="432">
        <v>999</v>
      </c>
      <c r="K856" s="432">
        <v>99</v>
      </c>
      <c r="L856" s="432">
        <v>99</v>
      </c>
      <c r="M856" s="432">
        <v>7</v>
      </c>
      <c r="N856" s="432">
        <v>99</v>
      </c>
      <c r="O856" s="432">
        <v>99</v>
      </c>
      <c r="P856" s="432">
        <v>9999</v>
      </c>
      <c r="Q856" s="432">
        <v>1</v>
      </c>
      <c r="R856" s="432">
        <v>1</v>
      </c>
      <c r="S856" s="432">
        <v>5</v>
      </c>
      <c r="T856" s="432">
        <v>7</v>
      </c>
      <c r="U856" s="432">
        <v>24.2</v>
      </c>
      <c r="V856" s="432">
        <v>0</v>
      </c>
      <c r="W856" s="432">
        <v>0</v>
      </c>
      <c r="X856" s="432">
        <v>100</v>
      </c>
      <c r="Y856" s="432">
        <v>100</v>
      </c>
      <c r="Z856" s="432">
        <v>0</v>
      </c>
      <c r="AA856" s="432">
        <v>0</v>
      </c>
      <c r="AB856" s="432">
        <v>0</v>
      </c>
      <c r="AF856" s="432">
        <v>1.2402331638348007E-2</v>
      </c>
      <c r="AG856" s="432">
        <v>1.4345815971635584E-2</v>
      </c>
      <c r="AH856" s="432">
        <v>0</v>
      </c>
    </row>
    <row r="857" spans="1:34" s="432" customFormat="1">
      <c r="A857" s="432">
        <v>12</v>
      </c>
      <c r="B857" s="432">
        <v>143</v>
      </c>
      <c r="C857" s="432">
        <v>2015</v>
      </c>
      <c r="D857" s="432">
        <v>99</v>
      </c>
      <c r="E857" s="432">
        <v>99</v>
      </c>
      <c r="F857" s="432">
        <v>99</v>
      </c>
      <c r="G857" s="432">
        <v>99</v>
      </c>
      <c r="H857" s="432">
        <v>99</v>
      </c>
      <c r="I857" s="432">
        <v>99</v>
      </c>
      <c r="J857" s="432">
        <v>999</v>
      </c>
      <c r="K857" s="432">
        <v>99</v>
      </c>
      <c r="L857" s="432">
        <v>99</v>
      </c>
      <c r="M857" s="432">
        <v>8</v>
      </c>
      <c r="N857" s="432">
        <v>99</v>
      </c>
      <c r="O857" s="432">
        <v>99</v>
      </c>
      <c r="P857" s="432">
        <v>9999</v>
      </c>
      <c r="Q857" s="432">
        <v>362</v>
      </c>
      <c r="R857" s="432">
        <v>2014</v>
      </c>
      <c r="S857" s="432">
        <v>6.0705064548162841</v>
      </c>
      <c r="T857" s="432">
        <v>8</v>
      </c>
      <c r="U857" s="432">
        <v>25.018619662363474</v>
      </c>
      <c r="V857" s="432">
        <v>0</v>
      </c>
      <c r="W857" s="432">
        <v>0</v>
      </c>
      <c r="X857" s="432">
        <v>98.26216484607744</v>
      </c>
      <c r="Y857" s="432">
        <v>63.207547169811313</v>
      </c>
      <c r="Z857" s="432">
        <v>5.0609390583432621</v>
      </c>
      <c r="AA857" s="432">
        <v>1.3833289015124801</v>
      </c>
      <c r="AB857" s="432">
        <v>0</v>
      </c>
      <c r="AC857" s="432">
        <v>37.396407806931087</v>
      </c>
      <c r="AF857" s="432">
        <v>24.978295919632888</v>
      </c>
      <c r="AG857" s="432">
        <v>29.869826540115241</v>
      </c>
      <c r="AH857" s="432">
        <v>4.965243296921551E-2</v>
      </c>
    </row>
    <row r="858" spans="1:34" s="432" customFormat="1">
      <c r="A858" s="432">
        <v>12</v>
      </c>
      <c r="B858" s="432">
        <v>144</v>
      </c>
      <c r="C858" s="432">
        <v>2015</v>
      </c>
      <c r="D858" s="432">
        <v>99</v>
      </c>
      <c r="E858" s="432">
        <v>99</v>
      </c>
      <c r="F858" s="432">
        <v>99</v>
      </c>
      <c r="G858" s="432">
        <v>99</v>
      </c>
      <c r="H858" s="432">
        <v>99</v>
      </c>
      <c r="I858" s="432">
        <v>99</v>
      </c>
      <c r="J858" s="432">
        <v>999</v>
      </c>
      <c r="K858" s="432">
        <v>99</v>
      </c>
      <c r="L858" s="432">
        <v>99</v>
      </c>
      <c r="M858" s="432">
        <v>9</v>
      </c>
      <c r="N858" s="432">
        <v>99</v>
      </c>
      <c r="O858" s="432">
        <v>99</v>
      </c>
      <c r="P858" s="432">
        <v>9999</v>
      </c>
    </row>
    <row r="859" spans="1:34" s="432" customFormat="1">
      <c r="A859" s="432">
        <v>12</v>
      </c>
      <c r="B859" s="432">
        <v>145</v>
      </c>
      <c r="C859" s="432">
        <v>2015</v>
      </c>
      <c r="D859" s="432">
        <v>99</v>
      </c>
      <c r="E859" s="432">
        <v>99</v>
      </c>
      <c r="F859" s="432">
        <v>99</v>
      </c>
      <c r="G859" s="432">
        <v>99</v>
      </c>
      <c r="H859" s="432">
        <v>99</v>
      </c>
      <c r="I859" s="432">
        <v>99</v>
      </c>
      <c r="J859" s="432">
        <v>999</v>
      </c>
      <c r="K859" s="432">
        <v>99</v>
      </c>
      <c r="L859" s="432">
        <v>99</v>
      </c>
      <c r="M859" s="432">
        <v>10</v>
      </c>
      <c r="N859" s="432">
        <v>99</v>
      </c>
      <c r="O859" s="432">
        <v>99</v>
      </c>
      <c r="P859" s="432">
        <v>9999</v>
      </c>
    </row>
    <row r="860" spans="1:34" s="432" customFormat="1">
      <c r="A860" s="432">
        <v>12</v>
      </c>
      <c r="B860" s="432">
        <v>146</v>
      </c>
      <c r="C860" s="432">
        <v>2015</v>
      </c>
      <c r="D860" s="432">
        <v>99</v>
      </c>
      <c r="E860" s="432">
        <v>99</v>
      </c>
      <c r="F860" s="432">
        <v>99</v>
      </c>
      <c r="G860" s="432">
        <v>99</v>
      </c>
      <c r="H860" s="432">
        <v>99</v>
      </c>
      <c r="I860" s="432">
        <v>99</v>
      </c>
      <c r="J860" s="432">
        <v>999</v>
      </c>
      <c r="K860" s="432">
        <v>99</v>
      </c>
      <c r="L860" s="432">
        <v>99</v>
      </c>
      <c r="M860" s="432">
        <v>11</v>
      </c>
      <c r="N860" s="432">
        <v>99</v>
      </c>
      <c r="O860" s="432">
        <v>99</v>
      </c>
      <c r="P860" s="432">
        <v>9999</v>
      </c>
      <c r="Q860" s="432">
        <v>102</v>
      </c>
      <c r="R860" s="432">
        <v>203</v>
      </c>
      <c r="S860" s="432">
        <v>7.3940886699507375</v>
      </c>
      <c r="T860" s="432">
        <v>11</v>
      </c>
      <c r="U860" s="432">
        <v>30.03793103448276</v>
      </c>
      <c r="V860" s="432">
        <v>0</v>
      </c>
      <c r="W860" s="432">
        <v>100</v>
      </c>
      <c r="X860" s="432">
        <v>100</v>
      </c>
      <c r="Y860" s="432">
        <v>91.625615763546818</v>
      </c>
      <c r="Z860" s="432">
        <v>4.9231822836657049</v>
      </c>
      <c r="AA860" s="432">
        <v>1.3176948569300828</v>
      </c>
      <c r="AB860" s="432">
        <v>0</v>
      </c>
      <c r="AC860" s="432">
        <v>24.911723763443483</v>
      </c>
      <c r="AF860" s="432">
        <v>2.5176733225846459</v>
      </c>
      <c r="AG860" s="432">
        <v>3.6147306632331513</v>
      </c>
      <c r="AH860" s="432">
        <v>0</v>
      </c>
    </row>
    <row r="861" spans="1:34" s="432" customFormat="1">
      <c r="A861" s="432">
        <v>12</v>
      </c>
      <c r="B861" s="432">
        <v>147</v>
      </c>
      <c r="C861" s="432">
        <v>2015</v>
      </c>
      <c r="D861" s="432">
        <v>99</v>
      </c>
      <c r="E861" s="432">
        <v>99</v>
      </c>
      <c r="F861" s="432">
        <v>99</v>
      </c>
      <c r="G861" s="432">
        <v>99</v>
      </c>
      <c r="H861" s="432">
        <v>99</v>
      </c>
      <c r="I861" s="432">
        <v>99</v>
      </c>
      <c r="J861" s="432">
        <v>999</v>
      </c>
      <c r="K861" s="432">
        <v>99</v>
      </c>
      <c r="L861" s="432">
        <v>99</v>
      </c>
      <c r="M861" s="432">
        <v>12</v>
      </c>
      <c r="N861" s="432">
        <v>99</v>
      </c>
      <c r="O861" s="432">
        <v>99</v>
      </c>
      <c r="P861" s="432">
        <v>9999</v>
      </c>
    </row>
    <row r="862" spans="1:34" s="432" customFormat="1">
      <c r="A862" s="432">
        <v>12</v>
      </c>
      <c r="B862" s="432">
        <v>148</v>
      </c>
      <c r="C862" s="432">
        <v>2015</v>
      </c>
      <c r="D862" s="432">
        <v>99</v>
      </c>
      <c r="E862" s="432">
        <v>99</v>
      </c>
      <c r="F862" s="432">
        <v>99</v>
      </c>
      <c r="G862" s="432">
        <v>99</v>
      </c>
      <c r="H862" s="432">
        <v>99</v>
      </c>
      <c r="I862" s="432">
        <v>99</v>
      </c>
      <c r="J862" s="432">
        <v>999</v>
      </c>
      <c r="K862" s="432">
        <v>99</v>
      </c>
      <c r="L862" s="432">
        <v>99</v>
      </c>
      <c r="M862" s="432">
        <v>13</v>
      </c>
      <c r="N862" s="432">
        <v>99</v>
      </c>
      <c r="O862" s="432">
        <v>99</v>
      </c>
      <c r="P862" s="432">
        <v>9999</v>
      </c>
    </row>
    <row r="863" spans="1:34" s="432" customFormat="1">
      <c r="A863" s="432">
        <v>12</v>
      </c>
      <c r="B863" s="432">
        <v>149</v>
      </c>
      <c r="C863" s="432">
        <v>2015</v>
      </c>
      <c r="D863" s="432">
        <v>99</v>
      </c>
      <c r="E863" s="432">
        <v>99</v>
      </c>
      <c r="F863" s="432">
        <v>99</v>
      </c>
      <c r="G863" s="432">
        <v>99</v>
      </c>
      <c r="H863" s="432">
        <v>99</v>
      </c>
      <c r="I863" s="432">
        <v>99</v>
      </c>
      <c r="J863" s="432">
        <v>999</v>
      </c>
      <c r="K863" s="432">
        <v>99</v>
      </c>
      <c r="L863" s="432">
        <v>99</v>
      </c>
      <c r="M863" s="432">
        <v>14</v>
      </c>
      <c r="N863" s="432">
        <v>99</v>
      </c>
      <c r="O863" s="432">
        <v>99</v>
      </c>
      <c r="P863" s="432">
        <v>9999</v>
      </c>
      <c r="Q863" s="432">
        <v>8</v>
      </c>
      <c r="R863" s="432">
        <v>8</v>
      </c>
      <c r="S863" s="432">
        <v>7.75</v>
      </c>
      <c r="T863" s="432">
        <v>14</v>
      </c>
      <c r="U863" s="432">
        <v>33.112500000000011</v>
      </c>
      <c r="V863" s="432">
        <v>0</v>
      </c>
      <c r="W863" s="432">
        <v>100</v>
      </c>
      <c r="X863" s="432">
        <v>100</v>
      </c>
      <c r="Y863" s="432">
        <v>100</v>
      </c>
      <c r="Z863" s="432">
        <v>4.854749607343261</v>
      </c>
      <c r="AA863" s="432">
        <v>0.66143782776614757</v>
      </c>
      <c r="AB863" s="432">
        <v>0</v>
      </c>
      <c r="AC863" s="432">
        <v>-13.137959725840492</v>
      </c>
      <c r="AF863" s="432">
        <v>9.9218653106784058E-2</v>
      </c>
      <c r="AG863" s="432">
        <v>0.15703333268125075</v>
      </c>
      <c r="AH863" s="432">
        <v>0</v>
      </c>
    </row>
    <row r="864" spans="1:34" s="432" customFormat="1">
      <c r="A864" s="432">
        <v>12</v>
      </c>
      <c r="B864" s="432">
        <v>150</v>
      </c>
      <c r="C864" s="432">
        <v>2015</v>
      </c>
      <c r="D864" s="432">
        <v>99</v>
      </c>
      <c r="E864" s="432">
        <v>99</v>
      </c>
      <c r="F864" s="432">
        <v>99</v>
      </c>
      <c r="G864" s="432">
        <v>99</v>
      </c>
      <c r="H864" s="432">
        <v>99</v>
      </c>
      <c r="I864" s="432">
        <v>99</v>
      </c>
      <c r="J864" s="432">
        <v>999</v>
      </c>
      <c r="K864" s="432">
        <v>99</v>
      </c>
      <c r="L864" s="432">
        <v>99</v>
      </c>
      <c r="M864" s="432">
        <v>15</v>
      </c>
      <c r="N864" s="432">
        <v>99</v>
      </c>
      <c r="O864" s="432">
        <v>99</v>
      </c>
      <c r="P864" s="432">
        <v>9999</v>
      </c>
    </row>
    <row r="865" spans="1:37">
      <c r="A865">
        <v>13</v>
      </c>
      <c r="B865">
        <v>1</v>
      </c>
      <c r="C865">
        <v>2024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409</v>
      </c>
      <c r="O865">
        <v>99</v>
      </c>
      <c r="P865">
        <v>9999</v>
      </c>
      <c r="Q865">
        <v>71</v>
      </c>
      <c r="R865">
        <v>199</v>
      </c>
      <c r="S865">
        <v>3.8391959798994968</v>
      </c>
      <c r="T865">
        <v>3.9346733668341698</v>
      </c>
      <c r="U865">
        <v>7.9035175879396942</v>
      </c>
      <c r="V865">
        <v>0</v>
      </c>
      <c r="W865">
        <v>1.5075376884422111</v>
      </c>
      <c r="X865">
        <v>0</v>
      </c>
      <c r="Y865">
        <v>0</v>
      </c>
      <c r="Z865">
        <v>2.3279032100193504</v>
      </c>
      <c r="AA865">
        <v>1.749162428935034</v>
      </c>
      <c r="AB865">
        <v>1.4838337446469487</v>
      </c>
      <c r="AC865">
        <v>-21.299089763008055</v>
      </c>
      <c r="AD865">
        <v>-25.102817873223795</v>
      </c>
      <c r="AE865">
        <v>58.840436267405231</v>
      </c>
      <c r="AF865">
        <v>2.1672838161620565</v>
      </c>
      <c r="AG865">
        <v>0.81486063748545445</v>
      </c>
      <c r="AH865">
        <v>6.0301507537688446</v>
      </c>
      <c r="AI865">
        <v>183</v>
      </c>
      <c r="AJ865">
        <v>87.884699453551903</v>
      </c>
      <c r="AK865">
        <v>13.396135795784424</v>
      </c>
    </row>
    <row r="866" spans="1:37">
      <c r="A866">
        <v>13</v>
      </c>
      <c r="B866">
        <v>2</v>
      </c>
      <c r="C866">
        <v>2024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410</v>
      </c>
      <c r="O866">
        <v>99</v>
      </c>
      <c r="P866">
        <v>9999</v>
      </c>
      <c r="Q866">
        <v>340</v>
      </c>
      <c r="R866">
        <v>1138</v>
      </c>
      <c r="S866">
        <v>3.8427065026362048</v>
      </c>
      <c r="T866">
        <v>4.2284710017574696</v>
      </c>
      <c r="U866">
        <v>13.142970123022842</v>
      </c>
      <c r="V866">
        <v>0</v>
      </c>
      <c r="W866">
        <v>0</v>
      </c>
      <c r="X866">
        <v>0</v>
      </c>
      <c r="Y866">
        <v>0</v>
      </c>
      <c r="Z866">
        <v>1.3316905099239988</v>
      </c>
      <c r="AA866">
        <v>1.4657317204213924</v>
      </c>
      <c r="AB866">
        <v>1.3631471196819644</v>
      </c>
      <c r="AC866">
        <v>7.1126933724119148</v>
      </c>
      <c r="AD866">
        <v>9.3778563893030746</v>
      </c>
      <c r="AE866">
        <v>63.723236751228995</v>
      </c>
      <c r="AF866">
        <v>12.393813983881508</v>
      </c>
      <c r="AG866">
        <v>7.7489992984986591</v>
      </c>
      <c r="AH866">
        <v>2.8998242530755705</v>
      </c>
      <c r="AI866">
        <v>1039</v>
      </c>
      <c r="AJ866">
        <v>99.378633301251227</v>
      </c>
      <c r="AK866">
        <v>13.551983920450947</v>
      </c>
    </row>
    <row r="867" spans="1:37">
      <c r="A867">
        <v>13</v>
      </c>
      <c r="B867">
        <v>3</v>
      </c>
      <c r="C867">
        <v>2024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415</v>
      </c>
      <c r="O867">
        <v>99</v>
      </c>
      <c r="P867">
        <v>9999</v>
      </c>
      <c r="Q867">
        <v>493</v>
      </c>
      <c r="R867">
        <v>2953</v>
      </c>
      <c r="S867">
        <v>4.4547917372163903</v>
      </c>
      <c r="T867">
        <v>4.8015577378936678</v>
      </c>
      <c r="U867">
        <v>17.747443278022342</v>
      </c>
      <c r="V867">
        <v>0</v>
      </c>
      <c r="W867">
        <v>0.30477480528276329</v>
      </c>
      <c r="X867">
        <v>86.081950558753803</v>
      </c>
      <c r="Y867">
        <v>0</v>
      </c>
      <c r="Z867">
        <v>1.5125060776283823</v>
      </c>
      <c r="AA867">
        <v>1.2834372629375028</v>
      </c>
      <c r="AB867">
        <v>1.482910076193342</v>
      </c>
      <c r="AC867">
        <v>21.289289646145569</v>
      </c>
      <c r="AD867">
        <v>21.93013352770436</v>
      </c>
      <c r="AE867">
        <v>61.750451468072207</v>
      </c>
      <c r="AF867">
        <v>32.160749292093222</v>
      </c>
      <c r="AG867">
        <v>27.152453752203204</v>
      </c>
      <c r="AH867">
        <v>1.185235353877413</v>
      </c>
      <c r="AI867">
        <v>2640</v>
      </c>
      <c r="AJ867">
        <v>107.33356060606044</v>
      </c>
      <c r="AK867">
        <v>14.485272217788772</v>
      </c>
    </row>
    <row r="868" spans="1:37">
      <c r="A868">
        <v>13</v>
      </c>
      <c r="B868">
        <v>4</v>
      </c>
      <c r="C868">
        <v>2024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420</v>
      </c>
      <c r="O868">
        <v>99</v>
      </c>
      <c r="P868">
        <v>9999</v>
      </c>
      <c r="Q868">
        <v>437</v>
      </c>
      <c r="R868">
        <v>2861</v>
      </c>
      <c r="S868">
        <v>5.5578469066759881</v>
      </c>
      <c r="T868">
        <v>5.8213911219853207</v>
      </c>
      <c r="U868">
        <v>22.343621111499463</v>
      </c>
      <c r="V868">
        <v>0.41943376441803576</v>
      </c>
      <c r="W868">
        <v>2.1670744494931848</v>
      </c>
      <c r="X868">
        <v>100</v>
      </c>
      <c r="Y868">
        <v>33.170220202726327</v>
      </c>
      <c r="Z868">
        <v>1.403634878511157</v>
      </c>
      <c r="AA868">
        <v>1.1405396076530396</v>
      </c>
      <c r="AB868">
        <v>1.5612543536225996</v>
      </c>
      <c r="AC868">
        <v>33.144576927363147</v>
      </c>
      <c r="AD868">
        <v>25.830493473937246</v>
      </c>
      <c r="AE868">
        <v>60.713660855745687</v>
      </c>
      <c r="AF868">
        <v>31.158788934872568</v>
      </c>
      <c r="AG868">
        <v>33.119308073068041</v>
      </c>
      <c r="AH868">
        <v>1.0835372247465924</v>
      </c>
      <c r="AI868">
        <v>2401</v>
      </c>
      <c r="AJ868">
        <v>111.24131611828393</v>
      </c>
      <c r="AK868">
        <v>16.364640892593595</v>
      </c>
    </row>
    <row r="869" spans="1:37">
      <c r="A869">
        <v>13</v>
      </c>
      <c r="B869">
        <v>5</v>
      </c>
      <c r="C869">
        <v>2024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425</v>
      </c>
      <c r="O869">
        <v>99</v>
      </c>
      <c r="P869">
        <v>9999</v>
      </c>
      <c r="Q869">
        <v>287</v>
      </c>
      <c r="R869">
        <v>962</v>
      </c>
      <c r="S869">
        <v>6.4313929313929297</v>
      </c>
      <c r="T869">
        <v>6.8399168399168397</v>
      </c>
      <c r="U869">
        <v>26.437110187110196</v>
      </c>
      <c r="V869">
        <v>43.451143451143444</v>
      </c>
      <c r="W869">
        <v>7.4844074844074848</v>
      </c>
      <c r="X869">
        <v>100</v>
      </c>
      <c r="Y869">
        <v>100</v>
      </c>
      <c r="Z869">
        <v>0.86105696200010939</v>
      </c>
      <c r="AA869">
        <v>1.0971385639731677</v>
      </c>
      <c r="AB869">
        <v>1.5851923922096436</v>
      </c>
      <c r="AC869">
        <v>21.368752213554835</v>
      </c>
      <c r="AD869">
        <v>14.303465360301878</v>
      </c>
      <c r="AE869">
        <v>49.634866418972969</v>
      </c>
      <c r="AF869">
        <v>10.477020257024613</v>
      </c>
      <c r="AG869">
        <v>13.176464371089036</v>
      </c>
      <c r="AH869">
        <v>0.93555093555093571</v>
      </c>
      <c r="AI869">
        <v>777</v>
      </c>
      <c r="AJ869">
        <v>113.82574002574002</v>
      </c>
      <c r="AK869">
        <v>18.093197065775335</v>
      </c>
    </row>
    <row r="870" spans="1:37">
      <c r="A870">
        <v>13</v>
      </c>
      <c r="B870">
        <v>6</v>
      </c>
      <c r="C870">
        <v>2024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428</v>
      </c>
      <c r="O870">
        <v>99</v>
      </c>
      <c r="P870">
        <v>9999</v>
      </c>
      <c r="Q870">
        <v>164</v>
      </c>
      <c r="R870">
        <v>377</v>
      </c>
      <c r="S870">
        <v>6.9575596816976146</v>
      </c>
      <c r="T870">
        <v>7.4297082228116702</v>
      </c>
      <c r="U870">
        <v>28.977984084880628</v>
      </c>
      <c r="V870">
        <v>35.809018567639257</v>
      </c>
      <c r="W870">
        <v>16.710875331564988</v>
      </c>
      <c r="X870">
        <v>100</v>
      </c>
      <c r="Y870">
        <v>100</v>
      </c>
      <c r="Z870">
        <v>0.55543437229137638</v>
      </c>
      <c r="AA870">
        <v>1.1623183579686702</v>
      </c>
      <c r="AB870">
        <v>1.6208090358772038</v>
      </c>
      <c r="AC870">
        <v>-0.47342290607398874</v>
      </c>
      <c r="AD870">
        <v>-4.3705429614990372</v>
      </c>
      <c r="AE870">
        <v>51.233534446487035</v>
      </c>
      <c r="AF870">
        <v>4.1058592899150508</v>
      </c>
      <c r="AG870">
        <v>5.6600381525542627</v>
      </c>
      <c r="AH870">
        <v>1.0610079575596816</v>
      </c>
      <c r="AI870">
        <v>317</v>
      </c>
      <c r="AJ870">
        <v>115.20378548895899</v>
      </c>
      <c r="AK870">
        <v>19.140952400403723</v>
      </c>
    </row>
    <row r="871" spans="1:37">
      <c r="A871">
        <v>13</v>
      </c>
      <c r="B871">
        <v>7</v>
      </c>
      <c r="C871">
        <v>2024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430</v>
      </c>
      <c r="O871">
        <v>99</v>
      </c>
      <c r="P871">
        <v>9999</v>
      </c>
      <c r="Q871">
        <v>160</v>
      </c>
      <c r="R871">
        <v>332</v>
      </c>
      <c r="S871">
        <v>7.3012048192771104</v>
      </c>
      <c r="T871">
        <v>7.8373493975903612</v>
      </c>
      <c r="U871">
        <v>31.381626506024077</v>
      </c>
      <c r="V871">
        <v>29.819277108433727</v>
      </c>
      <c r="W871">
        <v>31.024096385542183</v>
      </c>
      <c r="X871">
        <v>100</v>
      </c>
      <c r="Y871">
        <v>100</v>
      </c>
      <c r="Z871">
        <v>0.83535924327321487</v>
      </c>
      <c r="AA871">
        <v>1.227053869645875</v>
      </c>
      <c r="AB871">
        <v>1.8782336513345896</v>
      </c>
      <c r="AC871">
        <v>1.2157581872913243</v>
      </c>
      <c r="AD871">
        <v>3.572191865570431</v>
      </c>
      <c r="AE871">
        <v>52.442092864034919</v>
      </c>
      <c r="AF871">
        <v>3.6157699847527778</v>
      </c>
      <c r="AG871">
        <v>5.3978818182665966</v>
      </c>
      <c r="AH871">
        <v>0.9036144578313251</v>
      </c>
      <c r="AI871">
        <v>284</v>
      </c>
      <c r="AJ871">
        <v>116.66760563380278</v>
      </c>
      <c r="AK871">
        <v>20.00731235902288</v>
      </c>
    </row>
    <row r="872" spans="1:37">
      <c r="A872">
        <v>13</v>
      </c>
      <c r="B872">
        <v>8</v>
      </c>
      <c r="C872">
        <v>2024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433</v>
      </c>
      <c r="O872">
        <v>99</v>
      </c>
      <c r="P872">
        <v>9999</v>
      </c>
      <c r="Q872">
        <v>94</v>
      </c>
      <c r="R872">
        <v>146</v>
      </c>
      <c r="S872">
        <v>6.9931506849315053</v>
      </c>
      <c r="T872">
        <v>7.9041095890410942</v>
      </c>
      <c r="U872">
        <v>33.995890410958914</v>
      </c>
      <c r="V872">
        <v>23.287671232876711</v>
      </c>
      <c r="W872">
        <v>34.93150684931507</v>
      </c>
      <c r="X872">
        <v>100</v>
      </c>
      <c r="Y872">
        <v>100</v>
      </c>
      <c r="Z872">
        <v>0.55663823528014333</v>
      </c>
      <c r="AA872">
        <v>2.3217157547355369</v>
      </c>
      <c r="AB872">
        <v>2.0551597848865422</v>
      </c>
      <c r="AC872">
        <v>-10.601914227005013</v>
      </c>
      <c r="AD872">
        <v>1.6419870573729318</v>
      </c>
      <c r="AE872">
        <v>53.959706198681857</v>
      </c>
      <c r="AF872">
        <v>1.5900675234153776</v>
      </c>
      <c r="AG872">
        <v>2.5715153154217361</v>
      </c>
      <c r="AH872">
        <v>6.8493150684931505</v>
      </c>
      <c r="AI872">
        <v>110</v>
      </c>
      <c r="AJ872">
        <v>118.15636363636359</v>
      </c>
      <c r="AK872">
        <v>20.588291154126075</v>
      </c>
    </row>
    <row r="873" spans="1:37">
      <c r="A873">
        <v>13</v>
      </c>
      <c r="B873">
        <v>9</v>
      </c>
      <c r="C873">
        <v>2024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435</v>
      </c>
      <c r="O873">
        <v>99</v>
      </c>
      <c r="P873">
        <v>9999</v>
      </c>
      <c r="Q873">
        <v>77</v>
      </c>
      <c r="R873">
        <v>105</v>
      </c>
      <c r="S873">
        <v>7.6190476190476222</v>
      </c>
      <c r="T873">
        <v>7.9428571428571439</v>
      </c>
      <c r="U873">
        <v>36.583809523809528</v>
      </c>
      <c r="V873">
        <v>0</v>
      </c>
      <c r="W873">
        <v>35.238095238095241</v>
      </c>
      <c r="X873">
        <v>100</v>
      </c>
      <c r="Y873">
        <v>100</v>
      </c>
      <c r="Z873">
        <v>0.84471734461304782</v>
      </c>
      <c r="AA873">
        <v>1.3896279212930325</v>
      </c>
      <c r="AB873">
        <v>2.1550762727793642</v>
      </c>
      <c r="AC873">
        <v>15.701283750912305</v>
      </c>
      <c r="AD873">
        <v>7.5350353996715613</v>
      </c>
      <c r="AE873">
        <v>54.925976245771935</v>
      </c>
      <c r="AF873">
        <v>1.1435417120453062</v>
      </c>
      <c r="AG873">
        <v>1.9901603298403348</v>
      </c>
      <c r="AH873">
        <v>0.95238095238095277</v>
      </c>
      <c r="AI873">
        <v>91</v>
      </c>
      <c r="AJ873">
        <v>121.23516483516482</v>
      </c>
      <c r="AK873">
        <v>20.772141147992805</v>
      </c>
    </row>
    <row r="874" spans="1:37">
      <c r="A874">
        <v>13</v>
      </c>
      <c r="B874">
        <v>10</v>
      </c>
      <c r="C874">
        <v>2024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438</v>
      </c>
      <c r="O874">
        <v>99</v>
      </c>
      <c r="P874">
        <v>9999</v>
      </c>
      <c r="Q874">
        <v>37</v>
      </c>
      <c r="R874">
        <v>44</v>
      </c>
      <c r="S874">
        <v>7.0227272727272716</v>
      </c>
      <c r="T874">
        <v>8.3863636363636385</v>
      </c>
      <c r="U874">
        <v>38.938636363636363</v>
      </c>
      <c r="V874">
        <v>0</v>
      </c>
      <c r="W874">
        <v>47.72727272727272</v>
      </c>
      <c r="X874">
        <v>100</v>
      </c>
      <c r="Y874">
        <v>100</v>
      </c>
      <c r="Z874">
        <v>0.57769758882342992</v>
      </c>
      <c r="AA874">
        <v>2.416690415006332</v>
      </c>
      <c r="AB874">
        <v>2.740403993864184</v>
      </c>
      <c r="AC874">
        <v>-20.57434261226561</v>
      </c>
      <c r="AD874">
        <v>1.6411470082780597</v>
      </c>
      <c r="AE874">
        <v>50.313679334203798</v>
      </c>
      <c r="AF874">
        <v>0.4791984317142236</v>
      </c>
      <c r="AG874">
        <v>0.88765305836967812</v>
      </c>
      <c r="AH874">
        <v>6.8181818181818192</v>
      </c>
      <c r="AI874">
        <v>30</v>
      </c>
      <c r="AJ874">
        <v>123.2033333333333</v>
      </c>
      <c r="AK874">
        <v>21.290770397687105</v>
      </c>
    </row>
    <row r="875" spans="1:37">
      <c r="A875">
        <v>13</v>
      </c>
      <c r="B875">
        <v>11</v>
      </c>
      <c r="C875">
        <v>2024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440</v>
      </c>
      <c r="O875">
        <v>99</v>
      </c>
      <c r="P875">
        <v>9999</v>
      </c>
      <c r="Q875">
        <v>29</v>
      </c>
      <c r="R875">
        <v>34</v>
      </c>
      <c r="S875">
        <v>7.8235294117647056</v>
      </c>
      <c r="T875">
        <v>8.205882352941174</v>
      </c>
      <c r="U875">
        <v>41.476470588235301</v>
      </c>
      <c r="V875">
        <v>0</v>
      </c>
      <c r="W875">
        <v>47.058823529411761</v>
      </c>
      <c r="X875">
        <v>100</v>
      </c>
      <c r="Y875">
        <v>100</v>
      </c>
      <c r="Z875">
        <v>0.87583869839481421</v>
      </c>
      <c r="AA875">
        <v>1.822580398215256</v>
      </c>
      <c r="AB875">
        <v>2.2066665272826698</v>
      </c>
      <c r="AC875">
        <v>11.34770449425422</v>
      </c>
      <c r="AD875">
        <v>15.925287156875973</v>
      </c>
      <c r="AE875">
        <v>56.482444628338143</v>
      </c>
      <c r="AF875">
        <v>0.37028969723371807</v>
      </c>
      <c r="AG875">
        <v>0.73061830555823259</v>
      </c>
      <c r="AH875">
        <v>2.9411764705882355</v>
      </c>
      <c r="AI875">
        <v>27</v>
      </c>
      <c r="AJ875">
        <v>124.62962962962963</v>
      </c>
      <c r="AK875">
        <v>21.666497402397276</v>
      </c>
    </row>
    <row r="876" spans="1:37">
      <c r="A876">
        <v>13</v>
      </c>
      <c r="B876">
        <v>12</v>
      </c>
      <c r="C876">
        <v>2024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443</v>
      </c>
      <c r="O876">
        <v>99</v>
      </c>
      <c r="P876">
        <v>9999</v>
      </c>
      <c r="Q876">
        <v>10</v>
      </c>
      <c r="R876">
        <v>11</v>
      </c>
      <c r="S876">
        <v>7.2727272727272716</v>
      </c>
      <c r="T876">
        <v>7.0909090909090899</v>
      </c>
      <c r="U876">
        <v>44.136363636363633</v>
      </c>
      <c r="V876">
        <v>0</v>
      </c>
      <c r="W876">
        <v>27.272727272727277</v>
      </c>
      <c r="X876">
        <v>100</v>
      </c>
      <c r="Y876">
        <v>100</v>
      </c>
      <c r="Z876">
        <v>0.38203457071803126</v>
      </c>
      <c r="AA876">
        <v>2.3390327873215662</v>
      </c>
      <c r="AB876">
        <v>1.9750509984000388</v>
      </c>
      <c r="AC876">
        <v>2.959549675883121</v>
      </c>
      <c r="AD876">
        <v>-31.763741205735688</v>
      </c>
      <c r="AE876">
        <v>36.852523035660866</v>
      </c>
      <c r="AF876">
        <v>0.1197996079285559</v>
      </c>
      <c r="AG876">
        <v>0.25153537608035881</v>
      </c>
      <c r="AH876">
        <v>9.0909090909090917</v>
      </c>
      <c r="AI876">
        <v>9</v>
      </c>
      <c r="AJ876">
        <v>128.97777777777779</v>
      </c>
      <c r="AK876">
        <v>20.700282642329928</v>
      </c>
    </row>
    <row r="877" spans="1:37">
      <c r="A877">
        <v>13</v>
      </c>
      <c r="B877">
        <v>13</v>
      </c>
      <c r="C877">
        <v>2024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445</v>
      </c>
      <c r="O877">
        <v>99</v>
      </c>
      <c r="P877">
        <v>9999</v>
      </c>
      <c r="Q877">
        <v>15</v>
      </c>
      <c r="R877">
        <v>17</v>
      </c>
      <c r="S877">
        <v>6</v>
      </c>
      <c r="T877">
        <v>6.2352941176470589</v>
      </c>
      <c r="U877">
        <v>47.123529411764707</v>
      </c>
      <c r="V877">
        <v>0</v>
      </c>
      <c r="W877">
        <v>5.882352941176471</v>
      </c>
      <c r="X877">
        <v>100</v>
      </c>
      <c r="Y877">
        <v>100</v>
      </c>
      <c r="Z877">
        <v>1.5539435267826085</v>
      </c>
      <c r="AA877">
        <v>3.3606722016672226</v>
      </c>
      <c r="AB877">
        <v>1.6637806616154052</v>
      </c>
      <c r="AC877">
        <v>-14.530461349327661</v>
      </c>
      <c r="AD877">
        <v>-14.320382926130284</v>
      </c>
      <c r="AE877">
        <v>35.769079990032374</v>
      </c>
      <c r="AF877">
        <v>0.18514484861685904</v>
      </c>
      <c r="AG877">
        <v>0.41504632292064969</v>
      </c>
      <c r="AH877">
        <v>17.647058823529413</v>
      </c>
      <c r="AI877">
        <v>10</v>
      </c>
      <c r="AJ877">
        <v>131.88000000000002</v>
      </c>
      <c r="AK877">
        <v>20.804276440512311</v>
      </c>
    </row>
    <row r="878" spans="1:37">
      <c r="A878">
        <v>13</v>
      </c>
      <c r="B878">
        <v>14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450</v>
      </c>
      <c r="O878">
        <v>99</v>
      </c>
      <c r="P878">
        <v>9999</v>
      </c>
      <c r="Q878">
        <v>2</v>
      </c>
      <c r="R878">
        <v>2</v>
      </c>
      <c r="S878">
        <v>3</v>
      </c>
      <c r="T878">
        <v>7</v>
      </c>
      <c r="U878">
        <v>52.05</v>
      </c>
      <c r="V878">
        <v>0</v>
      </c>
      <c r="W878">
        <v>0</v>
      </c>
      <c r="X878">
        <v>100</v>
      </c>
      <c r="Y878">
        <v>100</v>
      </c>
      <c r="Z878">
        <v>0.34999999999992198</v>
      </c>
      <c r="AA878">
        <v>3</v>
      </c>
      <c r="AB878">
        <v>1</v>
      </c>
      <c r="AC878">
        <v>100.00000000002336</v>
      </c>
      <c r="AD878">
        <v>100.00000000004501</v>
      </c>
      <c r="AE878">
        <v>100</v>
      </c>
      <c r="AF878">
        <v>2.1781746896101073E-2</v>
      </c>
      <c r="AG878">
        <v>5.3933743872225215E-2</v>
      </c>
      <c r="AH878">
        <v>50</v>
      </c>
      <c r="AI878">
        <v>2</v>
      </c>
      <c r="AJ878">
        <v>143.4</v>
      </c>
      <c r="AK878">
        <v>17.689588547966597</v>
      </c>
    </row>
    <row r="879" spans="1:37">
      <c r="A879">
        <v>13</v>
      </c>
      <c r="B879">
        <v>15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455</v>
      </c>
      <c r="O879">
        <v>99</v>
      </c>
      <c r="P879">
        <v>9999</v>
      </c>
      <c r="Q879">
        <v>1</v>
      </c>
      <c r="R879">
        <v>1</v>
      </c>
      <c r="S879">
        <v>10</v>
      </c>
      <c r="T879">
        <v>9</v>
      </c>
      <c r="U879">
        <v>57</v>
      </c>
      <c r="V879">
        <v>0</v>
      </c>
      <c r="W879">
        <v>100</v>
      </c>
      <c r="X879">
        <v>100</v>
      </c>
      <c r="Y879">
        <v>100</v>
      </c>
      <c r="Z879">
        <v>0</v>
      </c>
      <c r="AA879">
        <v>0</v>
      </c>
      <c r="AB879">
        <v>0</v>
      </c>
      <c r="AF879">
        <v>1.0890873448050536E-2</v>
      </c>
      <c r="AG879">
        <v>2.9531444771535423E-2</v>
      </c>
      <c r="AH879">
        <v>0</v>
      </c>
      <c r="AI879">
        <v>1</v>
      </c>
      <c r="AJ879">
        <v>129.6</v>
      </c>
      <c r="AK879">
        <v>26.185438505873659</v>
      </c>
    </row>
    <row r="880" spans="1:37">
      <c r="A880">
        <v>13</v>
      </c>
      <c r="B880">
        <v>16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460</v>
      </c>
      <c r="O880">
        <v>99</v>
      </c>
      <c r="P880">
        <v>9999</v>
      </c>
    </row>
    <row r="881" spans="1:37">
      <c r="A881">
        <v>13</v>
      </c>
      <c r="B881">
        <v>17</v>
      </c>
      <c r="C881">
        <v>2023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409</v>
      </c>
      <c r="O881">
        <v>99</v>
      </c>
      <c r="P881">
        <v>9999</v>
      </c>
      <c r="Q881">
        <v>69</v>
      </c>
      <c r="R881">
        <v>180</v>
      </c>
      <c r="S881">
        <v>3.9222222222222225</v>
      </c>
      <c r="T881">
        <v>3.338888888888889</v>
      </c>
      <c r="U881">
        <v>8.3299999999999983</v>
      </c>
      <c r="V881">
        <v>0</v>
      </c>
      <c r="W881">
        <v>0</v>
      </c>
      <c r="X881">
        <v>0</v>
      </c>
      <c r="Y881">
        <v>0</v>
      </c>
      <c r="Z881">
        <v>1.9238820707679407</v>
      </c>
      <c r="AA881">
        <v>1.5967173114986588</v>
      </c>
      <c r="AB881">
        <v>1.4226887255744112</v>
      </c>
      <c r="AC881">
        <v>-5.5123397385459878</v>
      </c>
      <c r="AD881">
        <v>0.11569484627746196</v>
      </c>
      <c r="AE881">
        <v>36.377288559044075</v>
      </c>
      <c r="AF881">
        <v>1.9823788546255512</v>
      </c>
      <c r="AG881">
        <v>0.79700164939050222</v>
      </c>
      <c r="AH881">
        <v>2.2222222222222223</v>
      </c>
      <c r="AI881">
        <v>37</v>
      </c>
      <c r="AJ881">
        <v>95.054054054054063</v>
      </c>
      <c r="AK881">
        <v>11.50568964120148</v>
      </c>
    </row>
    <row r="882" spans="1:37">
      <c r="A882">
        <v>13</v>
      </c>
      <c r="B882">
        <v>18</v>
      </c>
      <c r="C882">
        <v>2023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410</v>
      </c>
      <c r="O882">
        <v>99</v>
      </c>
      <c r="P882">
        <v>9999</v>
      </c>
      <c r="Q882">
        <v>333</v>
      </c>
      <c r="R882">
        <v>1197</v>
      </c>
      <c r="S882">
        <v>4.4937343358395996</v>
      </c>
      <c r="T882">
        <v>4.1303258145363406</v>
      </c>
      <c r="U882">
        <v>13.048370927318283</v>
      </c>
      <c r="V882">
        <v>0</v>
      </c>
      <c r="W882">
        <v>0</v>
      </c>
      <c r="X882">
        <v>0</v>
      </c>
      <c r="Y882">
        <v>0</v>
      </c>
      <c r="Z882">
        <v>1.9931145728084128</v>
      </c>
      <c r="AA882">
        <v>1.6111565420860778</v>
      </c>
      <c r="AB882">
        <v>1.6966400461084139</v>
      </c>
      <c r="AC882">
        <v>8.3383707191702996</v>
      </c>
      <c r="AD882">
        <v>31.655781993752001</v>
      </c>
      <c r="AE882">
        <v>47.981277822582626</v>
      </c>
      <c r="AF882">
        <v>13.182819383259909</v>
      </c>
      <c r="AG882">
        <v>8.302180246542159</v>
      </c>
      <c r="AH882">
        <v>1.4202172096908938</v>
      </c>
      <c r="AI882">
        <v>255</v>
      </c>
      <c r="AJ882">
        <v>98.980784313725408</v>
      </c>
      <c r="AK882">
        <v>13.961059114888622</v>
      </c>
    </row>
    <row r="883" spans="1:37">
      <c r="A883">
        <v>13</v>
      </c>
      <c r="B883">
        <v>19</v>
      </c>
      <c r="C883">
        <v>2023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415</v>
      </c>
      <c r="O883">
        <v>99</v>
      </c>
      <c r="P883">
        <v>9999</v>
      </c>
      <c r="Q883">
        <v>478</v>
      </c>
      <c r="R883">
        <v>3095</v>
      </c>
      <c r="S883">
        <v>4.7059773828756066</v>
      </c>
      <c r="T883">
        <v>4.8478190630048452</v>
      </c>
      <c r="U883">
        <v>17.732407108239077</v>
      </c>
      <c r="V883">
        <v>0</v>
      </c>
      <c r="W883">
        <v>0.19386106623586433</v>
      </c>
      <c r="X883">
        <v>84.071082390953137</v>
      </c>
      <c r="Y883">
        <v>0</v>
      </c>
      <c r="Z883">
        <v>1.4112105468165077</v>
      </c>
      <c r="AA883">
        <v>1.56892680342733</v>
      </c>
      <c r="AB883">
        <v>1.7574510454854675</v>
      </c>
      <c r="AC883">
        <v>10.025258095827812</v>
      </c>
      <c r="AD883">
        <v>15.387724633619724</v>
      </c>
      <c r="AE883">
        <v>48.120139531487595</v>
      </c>
      <c r="AF883">
        <v>34.085903083700437</v>
      </c>
      <c r="AG883">
        <v>29.172258984606923</v>
      </c>
      <c r="AH883">
        <v>0.8723747980613894</v>
      </c>
      <c r="AI883">
        <v>518</v>
      </c>
      <c r="AJ883">
        <v>107.59903474903479</v>
      </c>
      <c r="AK883">
        <v>14.505336866248102</v>
      </c>
    </row>
    <row r="884" spans="1:37">
      <c r="A884">
        <v>13</v>
      </c>
      <c r="B884">
        <v>20</v>
      </c>
      <c r="C884">
        <v>2023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420</v>
      </c>
      <c r="O884">
        <v>99</v>
      </c>
      <c r="P884">
        <v>9999</v>
      </c>
      <c r="Q884">
        <v>427</v>
      </c>
      <c r="R884">
        <v>2774</v>
      </c>
      <c r="S884">
        <v>5.4765681326604172</v>
      </c>
      <c r="T884">
        <v>5.9787310742609963</v>
      </c>
      <c r="U884">
        <v>22.307642393655328</v>
      </c>
      <c r="V884">
        <v>7.2098053352559491E-2</v>
      </c>
      <c r="W884">
        <v>2.1268925739005056</v>
      </c>
      <c r="X884">
        <v>100</v>
      </c>
      <c r="Y884">
        <v>32.227829848594098</v>
      </c>
      <c r="Z884">
        <v>1.3903309608503376</v>
      </c>
      <c r="AA884">
        <v>1.4198074710081956</v>
      </c>
      <c r="AB884">
        <v>1.7690914671376587</v>
      </c>
      <c r="AC884">
        <v>22.940535929482479</v>
      </c>
      <c r="AD884">
        <v>25.687419721229102</v>
      </c>
      <c r="AE884">
        <v>41.01983229791373</v>
      </c>
      <c r="AF884">
        <v>30.550660792951543</v>
      </c>
      <c r="AG884">
        <v>32.892875728020108</v>
      </c>
      <c r="AH884">
        <v>0.61283345349675544</v>
      </c>
      <c r="AI884">
        <v>380</v>
      </c>
      <c r="AJ884">
        <v>111.70499999999991</v>
      </c>
      <c r="AK884">
        <v>16.07868250495417</v>
      </c>
    </row>
    <row r="885" spans="1:37">
      <c r="A885">
        <v>13</v>
      </c>
      <c r="B885">
        <v>21</v>
      </c>
      <c r="C885">
        <v>2023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425</v>
      </c>
      <c r="O885">
        <v>99</v>
      </c>
      <c r="P885">
        <v>9999</v>
      </c>
      <c r="Q885">
        <v>284</v>
      </c>
      <c r="R885">
        <v>891</v>
      </c>
      <c r="S885">
        <v>6.2031425364758679</v>
      </c>
      <c r="T885">
        <v>7.0482603815937193</v>
      </c>
      <c r="U885">
        <v>26.371492704826032</v>
      </c>
      <c r="V885">
        <v>20.089786756453424</v>
      </c>
      <c r="W885">
        <v>8.0808080808080813</v>
      </c>
      <c r="X885">
        <v>100</v>
      </c>
      <c r="Y885">
        <v>100</v>
      </c>
      <c r="Z885">
        <v>0.83135517044197937</v>
      </c>
      <c r="AA885">
        <v>1.3846323465145702</v>
      </c>
      <c r="AB885">
        <v>1.8413277804487056</v>
      </c>
      <c r="AC885">
        <v>7.3377751324177245</v>
      </c>
      <c r="AD885">
        <v>5.5153297409473518</v>
      </c>
      <c r="AE885">
        <v>34.655932608460127</v>
      </c>
      <c r="AF885">
        <v>9.8127753303964766</v>
      </c>
      <c r="AG885">
        <v>12.48976107491572</v>
      </c>
      <c r="AH885">
        <v>0.56116722783389461</v>
      </c>
      <c r="AI885">
        <v>126</v>
      </c>
      <c r="AJ885">
        <v>113.52619047619048</v>
      </c>
      <c r="AK885">
        <v>18.213527076460881</v>
      </c>
    </row>
    <row r="886" spans="1:37">
      <c r="A886">
        <v>13</v>
      </c>
      <c r="B886">
        <v>22</v>
      </c>
      <c r="C886">
        <v>2023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428</v>
      </c>
      <c r="O886">
        <v>99</v>
      </c>
      <c r="P886">
        <v>9999</v>
      </c>
      <c r="Q886">
        <v>187</v>
      </c>
      <c r="R886">
        <v>336</v>
      </c>
      <c r="S886">
        <v>6.6994047619047601</v>
      </c>
      <c r="T886">
        <v>7.6755952380952355</v>
      </c>
      <c r="U886">
        <v>28.977976190476173</v>
      </c>
      <c r="V886">
        <v>15.773809523809531</v>
      </c>
      <c r="W886">
        <v>16.36904761904762</v>
      </c>
      <c r="X886">
        <v>100</v>
      </c>
      <c r="Y886">
        <v>100</v>
      </c>
      <c r="Z886">
        <v>0.56609834195727315</v>
      </c>
      <c r="AA886">
        <v>1.380820883517583</v>
      </c>
      <c r="AB886">
        <v>1.8657628665677313</v>
      </c>
      <c r="AC886">
        <v>1.8563469005568405</v>
      </c>
      <c r="AD886">
        <v>-3.4660795210518871</v>
      </c>
      <c r="AE886">
        <v>27.637061431093159</v>
      </c>
      <c r="AF886">
        <v>3.7004405286343625</v>
      </c>
      <c r="AG886">
        <v>5.175461024046661</v>
      </c>
      <c r="AH886">
        <v>1.1904761904761909</v>
      </c>
      <c r="AI886">
        <v>35</v>
      </c>
      <c r="AJ886">
        <v>115.02571428571424</v>
      </c>
      <c r="AK886">
        <v>19.188538923584129</v>
      </c>
    </row>
    <row r="887" spans="1:37">
      <c r="A887">
        <v>13</v>
      </c>
      <c r="B887">
        <v>23</v>
      </c>
      <c r="C887">
        <v>2023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430</v>
      </c>
      <c r="O887">
        <v>99</v>
      </c>
      <c r="P887">
        <v>9999</v>
      </c>
      <c r="Q887">
        <v>153</v>
      </c>
      <c r="R887">
        <v>284</v>
      </c>
      <c r="S887">
        <v>6.6654929577464754</v>
      </c>
      <c r="T887">
        <v>7.753521126760563</v>
      </c>
      <c r="U887">
        <v>31.375352112676055</v>
      </c>
      <c r="V887">
        <v>13.028169014084508</v>
      </c>
      <c r="W887">
        <v>21.478873239436624</v>
      </c>
      <c r="X887">
        <v>100</v>
      </c>
      <c r="Y887">
        <v>100</v>
      </c>
      <c r="Z887">
        <v>0.80067635315109853</v>
      </c>
      <c r="AA887">
        <v>1.3337728851290009</v>
      </c>
      <c r="AB887">
        <v>2.0320898134966998</v>
      </c>
      <c r="AC887">
        <v>2.9207914327179512</v>
      </c>
      <c r="AD887">
        <v>4.6040935520098971</v>
      </c>
      <c r="AE887">
        <v>44.376703880023847</v>
      </c>
      <c r="AF887">
        <v>3.1277533039647576</v>
      </c>
      <c r="AG887">
        <v>4.7364031593030633</v>
      </c>
      <c r="AH887">
        <v>2.4647887323943656</v>
      </c>
      <c r="AI887">
        <v>43</v>
      </c>
      <c r="AJ887">
        <v>117.09999999999998</v>
      </c>
      <c r="AK887">
        <v>19.927071311419631</v>
      </c>
    </row>
    <row r="888" spans="1:37">
      <c r="A888">
        <v>13</v>
      </c>
      <c r="B888">
        <v>24</v>
      </c>
      <c r="C888">
        <v>2023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433</v>
      </c>
      <c r="O888">
        <v>99</v>
      </c>
      <c r="P888">
        <v>9999</v>
      </c>
      <c r="Q888">
        <v>76</v>
      </c>
      <c r="R888">
        <v>105</v>
      </c>
      <c r="S888">
        <v>7.0190476190476208</v>
      </c>
      <c r="T888">
        <v>8.3523809523809511</v>
      </c>
      <c r="U888">
        <v>34.03238095238094</v>
      </c>
      <c r="V888">
        <v>8.5714285714285694</v>
      </c>
      <c r="W888">
        <v>31.428571428571423</v>
      </c>
      <c r="X888">
        <v>100</v>
      </c>
      <c r="Y888">
        <v>100</v>
      </c>
      <c r="Z888">
        <v>0.61046356126969104</v>
      </c>
      <c r="AA888">
        <v>1.4539335963152955</v>
      </c>
      <c r="AB888">
        <v>2.1777268724671965</v>
      </c>
      <c r="AC888">
        <v>21.068933622390723</v>
      </c>
      <c r="AD888">
        <v>13.827628824290249</v>
      </c>
      <c r="AE888">
        <v>48.215129731708089</v>
      </c>
      <c r="AF888">
        <v>1.1563876651982381</v>
      </c>
      <c r="AG888">
        <v>1.8994302347152341</v>
      </c>
      <c r="AH888">
        <v>3.8095238095238111</v>
      </c>
      <c r="AI888">
        <v>24</v>
      </c>
      <c r="AJ888">
        <v>116.46250000000001</v>
      </c>
      <c r="AK888">
        <v>21.949972302513196</v>
      </c>
    </row>
    <row r="889" spans="1:37">
      <c r="A889">
        <v>13</v>
      </c>
      <c r="B889">
        <v>25</v>
      </c>
      <c r="C889">
        <v>2023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435</v>
      </c>
      <c r="O889">
        <v>99</v>
      </c>
      <c r="P889">
        <v>9999</v>
      </c>
      <c r="Q889">
        <v>66</v>
      </c>
      <c r="R889">
        <v>106</v>
      </c>
      <c r="S889">
        <v>6.792452830188676</v>
      </c>
      <c r="T889">
        <v>8</v>
      </c>
      <c r="U889">
        <v>36.320754716981114</v>
      </c>
      <c r="V889">
        <v>0</v>
      </c>
      <c r="W889">
        <v>30.188679245283009</v>
      </c>
      <c r="X889">
        <v>100</v>
      </c>
      <c r="Y889">
        <v>100</v>
      </c>
      <c r="Z889">
        <v>0.86893091775912656</v>
      </c>
      <c r="AA889">
        <v>1.3785210911402102</v>
      </c>
      <c r="AB889">
        <v>2.1324093911162447</v>
      </c>
      <c r="AC889">
        <v>-1.5305827852101148</v>
      </c>
      <c r="AD889">
        <v>-9.0627145313991591</v>
      </c>
      <c r="AE889">
        <v>34.660425395653178</v>
      </c>
      <c r="AF889">
        <v>1.1674008810572685</v>
      </c>
      <c r="AG889">
        <v>2.0464561492286473</v>
      </c>
      <c r="AH889">
        <v>10.377358490566039</v>
      </c>
      <c r="AI889">
        <v>26</v>
      </c>
      <c r="AJ889">
        <v>117.41923076923079</v>
      </c>
      <c r="AK889">
        <v>22.900204852383656</v>
      </c>
    </row>
    <row r="890" spans="1:37">
      <c r="A890">
        <v>13</v>
      </c>
      <c r="B890">
        <v>26</v>
      </c>
      <c r="C890">
        <v>2023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438</v>
      </c>
      <c r="O890">
        <v>99</v>
      </c>
      <c r="P890">
        <v>9999</v>
      </c>
      <c r="Q890">
        <v>32</v>
      </c>
      <c r="R890">
        <v>38</v>
      </c>
      <c r="S890">
        <v>7.2631578947368451</v>
      </c>
      <c r="T890">
        <v>8.7631578947368443</v>
      </c>
      <c r="U890">
        <v>39.047368421052624</v>
      </c>
      <c r="V890">
        <v>0</v>
      </c>
      <c r="W890">
        <v>47.368421052631589</v>
      </c>
      <c r="X890">
        <v>100</v>
      </c>
      <c r="Y890">
        <v>100</v>
      </c>
      <c r="Z890">
        <v>0.62817062805445778</v>
      </c>
      <c r="AA890">
        <v>1.3895135560467444</v>
      </c>
      <c r="AB890">
        <v>2.8417397425772344</v>
      </c>
      <c r="AC890">
        <v>-11.377361152943132</v>
      </c>
      <c r="AD890">
        <v>-31.214106520804744</v>
      </c>
      <c r="AE890">
        <v>42.89850627378236</v>
      </c>
      <c r="AF890">
        <v>0.41850220264317184</v>
      </c>
      <c r="AG890">
        <v>0.78870951538323852</v>
      </c>
      <c r="AH890">
        <v>10.526315789473689</v>
      </c>
      <c r="AI890">
        <v>9</v>
      </c>
      <c r="AJ890">
        <v>117.94444444444439</v>
      </c>
      <c r="AK890">
        <v>24.166610827951807</v>
      </c>
    </row>
    <row r="891" spans="1:37">
      <c r="A891">
        <v>13</v>
      </c>
      <c r="B891">
        <v>27</v>
      </c>
      <c r="C891">
        <v>2023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440</v>
      </c>
      <c r="O891">
        <v>99</v>
      </c>
      <c r="P891">
        <v>9999</v>
      </c>
      <c r="Q891">
        <v>29</v>
      </c>
      <c r="R891">
        <v>47</v>
      </c>
      <c r="S891">
        <v>7.4680851063829774</v>
      </c>
      <c r="T891">
        <v>7.8510638297872317</v>
      </c>
      <c r="U891">
        <v>41.402127659574475</v>
      </c>
      <c r="V891">
        <v>0</v>
      </c>
      <c r="W891">
        <v>40.425531914893625</v>
      </c>
      <c r="X891">
        <v>100</v>
      </c>
      <c r="Y891">
        <v>100</v>
      </c>
      <c r="Z891">
        <v>0.83040348093468941</v>
      </c>
      <c r="AA891">
        <v>1.59588651851908</v>
      </c>
      <c r="AB891">
        <v>2.8207341990087742</v>
      </c>
      <c r="AC891">
        <v>19.511978821043524</v>
      </c>
      <c r="AD891">
        <v>2.2843909746077</v>
      </c>
      <c r="AE891">
        <v>22.817844177245902</v>
      </c>
      <c r="AF891">
        <v>0.51762114537444948</v>
      </c>
      <c r="AG891">
        <v>1.0343374079958514</v>
      </c>
      <c r="AH891">
        <v>17.021276595744684</v>
      </c>
      <c r="AI891">
        <v>18</v>
      </c>
      <c r="AJ891">
        <v>122.66666666666664</v>
      </c>
      <c r="AK891">
        <v>22.833522757668497</v>
      </c>
    </row>
    <row r="892" spans="1:37">
      <c r="A892">
        <v>13</v>
      </c>
      <c r="B892">
        <v>28</v>
      </c>
      <c r="C892">
        <v>2023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443</v>
      </c>
      <c r="O892">
        <v>99</v>
      </c>
      <c r="P892">
        <v>9999</v>
      </c>
      <c r="Q892">
        <v>14</v>
      </c>
      <c r="R892">
        <v>15</v>
      </c>
      <c r="S892">
        <v>7</v>
      </c>
      <c r="T892">
        <v>7</v>
      </c>
      <c r="U892">
        <v>44.233333333333341</v>
      </c>
      <c r="V892">
        <v>0</v>
      </c>
      <c r="W892">
        <v>26.666666666666675</v>
      </c>
      <c r="X892">
        <v>100</v>
      </c>
      <c r="Y892">
        <v>100</v>
      </c>
      <c r="Z892">
        <v>0.61824123303306011</v>
      </c>
      <c r="AA892">
        <v>2</v>
      </c>
      <c r="AB892">
        <v>2.6331223544175342</v>
      </c>
      <c r="AC892">
        <v>-4.3133109281335242</v>
      </c>
      <c r="AD892">
        <v>11.057157566601582</v>
      </c>
      <c r="AE892">
        <v>-5.0636968354183347</v>
      </c>
      <c r="AF892">
        <v>0.16519823788546259</v>
      </c>
      <c r="AG892">
        <v>0.35268146883459944</v>
      </c>
      <c r="AH892">
        <v>13.333333333333337</v>
      </c>
      <c r="AI892">
        <v>4</v>
      </c>
      <c r="AJ892">
        <v>119.075</v>
      </c>
      <c r="AK892">
        <v>27.127910989773095</v>
      </c>
    </row>
    <row r="893" spans="1:37">
      <c r="A893">
        <v>13</v>
      </c>
      <c r="B893">
        <v>29</v>
      </c>
      <c r="C893">
        <v>2023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445</v>
      </c>
      <c r="O893">
        <v>99</v>
      </c>
      <c r="P893">
        <v>9999</v>
      </c>
      <c r="Q893">
        <v>8</v>
      </c>
      <c r="R893">
        <v>9</v>
      </c>
      <c r="S893">
        <v>7.3333333333333313</v>
      </c>
      <c r="T893">
        <v>7.7777777777777777</v>
      </c>
      <c r="U893">
        <v>47.533333333333317</v>
      </c>
      <c r="V893">
        <v>0</v>
      </c>
      <c r="W893">
        <v>33.333333333333343</v>
      </c>
      <c r="X893">
        <v>100</v>
      </c>
      <c r="Y893">
        <v>100</v>
      </c>
      <c r="Z893">
        <v>1.5143755588801855</v>
      </c>
      <c r="AA893">
        <v>1.6996731711975963</v>
      </c>
      <c r="AB893">
        <v>2.6573912762447578</v>
      </c>
      <c r="AC893">
        <v>23.310534905216045</v>
      </c>
      <c r="AD893">
        <v>-35.156894200769571</v>
      </c>
      <c r="AE893">
        <v>41.000137760694443</v>
      </c>
      <c r="AF893">
        <v>9.9118942731277568E-2</v>
      </c>
      <c r="AG893">
        <v>0.22739582873766631</v>
      </c>
      <c r="AH893">
        <v>22.222222222222225</v>
      </c>
      <c r="AI893">
        <v>3</v>
      </c>
      <c r="AJ893">
        <v>127</v>
      </c>
      <c r="AK893">
        <v>23.380399703964784</v>
      </c>
    </row>
    <row r="894" spans="1:37">
      <c r="A894">
        <v>13</v>
      </c>
      <c r="B894">
        <v>30</v>
      </c>
      <c r="C894">
        <v>2023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450</v>
      </c>
      <c r="O894">
        <v>99</v>
      </c>
      <c r="P894">
        <v>9999</v>
      </c>
      <c r="Q894">
        <v>2</v>
      </c>
      <c r="R894">
        <v>2</v>
      </c>
      <c r="S894">
        <v>6.5</v>
      </c>
      <c r="T894">
        <v>6.5</v>
      </c>
      <c r="U894">
        <v>51.55</v>
      </c>
      <c r="V894">
        <v>0</v>
      </c>
      <c r="W894">
        <v>0</v>
      </c>
      <c r="X894">
        <v>100</v>
      </c>
      <c r="Y894">
        <v>100</v>
      </c>
      <c r="Z894">
        <v>1.350000000000249</v>
      </c>
      <c r="AA894">
        <v>1.5</v>
      </c>
      <c r="AB894">
        <v>1.5</v>
      </c>
      <c r="AC894">
        <v>99.999999999983217</v>
      </c>
      <c r="AD894">
        <v>99.999999999983217</v>
      </c>
      <c r="AE894">
        <v>100</v>
      </c>
      <c r="AF894">
        <v>2.2026431718061679E-2</v>
      </c>
      <c r="AG894">
        <v>5.4802501035187953E-2</v>
      </c>
      <c r="AH894">
        <v>0</v>
      </c>
      <c r="AI894">
        <v>0</v>
      </c>
    </row>
    <row r="895" spans="1:37">
      <c r="A895">
        <v>13</v>
      </c>
      <c r="B895">
        <v>31</v>
      </c>
      <c r="C895">
        <v>2023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455</v>
      </c>
      <c r="O895">
        <v>99</v>
      </c>
      <c r="P895">
        <v>9999</v>
      </c>
      <c r="Q895">
        <v>1</v>
      </c>
      <c r="R895">
        <v>1</v>
      </c>
      <c r="S895">
        <v>6</v>
      </c>
      <c r="T895">
        <v>5</v>
      </c>
      <c r="U895">
        <v>56.9</v>
      </c>
      <c r="V895">
        <v>0</v>
      </c>
      <c r="W895">
        <v>0</v>
      </c>
      <c r="X895">
        <v>100</v>
      </c>
      <c r="Y895">
        <v>100</v>
      </c>
      <c r="Z895">
        <v>0</v>
      </c>
      <c r="AA895">
        <v>0</v>
      </c>
      <c r="AB895">
        <v>0</v>
      </c>
      <c r="AF895">
        <v>1.1013215859030839E-2</v>
      </c>
      <c r="AG895">
        <v>3.0245027244444181E-2</v>
      </c>
      <c r="AH895">
        <v>0</v>
      </c>
      <c r="AI895">
        <v>0</v>
      </c>
    </row>
    <row r="896" spans="1:37">
      <c r="A896">
        <v>13</v>
      </c>
      <c r="B896">
        <v>32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460</v>
      </c>
      <c r="O896">
        <v>99</v>
      </c>
      <c r="P896">
        <v>9999</v>
      </c>
    </row>
    <row r="897" spans="1:37">
      <c r="A897">
        <v>13</v>
      </c>
      <c r="B897">
        <v>33</v>
      </c>
      <c r="C897">
        <v>2022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409</v>
      </c>
      <c r="O897">
        <v>99</v>
      </c>
      <c r="P897">
        <v>9999</v>
      </c>
      <c r="Q897">
        <v>54</v>
      </c>
      <c r="R897">
        <v>113</v>
      </c>
      <c r="S897">
        <v>3.9734513274336289</v>
      </c>
      <c r="T897">
        <v>3.2389380530973453</v>
      </c>
      <c r="U897">
        <v>8.4849557522123877</v>
      </c>
      <c r="V897">
        <v>0</v>
      </c>
      <c r="W897">
        <v>0</v>
      </c>
      <c r="X897">
        <v>0</v>
      </c>
      <c r="Y897">
        <v>0</v>
      </c>
      <c r="Z897">
        <v>1.1368502706448009</v>
      </c>
      <c r="AA897">
        <v>1.7521676940755275</v>
      </c>
      <c r="AB897">
        <v>1.4590234113086225</v>
      </c>
      <c r="AC897">
        <v>3.8450591900049682</v>
      </c>
      <c r="AD897">
        <v>12.007652136569051</v>
      </c>
      <c r="AE897">
        <v>55.980761823517803</v>
      </c>
      <c r="AF897">
        <v>1.3109048723897911</v>
      </c>
      <c r="AG897">
        <v>0.52108551220863508</v>
      </c>
      <c r="AH897">
        <v>15.929203539823012</v>
      </c>
      <c r="AI897">
        <v>4</v>
      </c>
      <c r="AJ897">
        <v>83.649999999999977</v>
      </c>
      <c r="AK897">
        <v>13.878585398345461</v>
      </c>
    </row>
    <row r="898" spans="1:37">
      <c r="A898">
        <v>13</v>
      </c>
      <c r="B898">
        <v>34</v>
      </c>
      <c r="C898">
        <v>2022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410</v>
      </c>
      <c r="O898">
        <v>99</v>
      </c>
      <c r="P898">
        <v>9999</v>
      </c>
      <c r="Q898">
        <v>272</v>
      </c>
      <c r="R898">
        <v>886</v>
      </c>
      <c r="S898">
        <v>4.1693002257336333</v>
      </c>
      <c r="T898">
        <v>4.0372460496613991</v>
      </c>
      <c r="U898">
        <v>13.110699774266378</v>
      </c>
      <c r="V898">
        <v>0</v>
      </c>
      <c r="W898">
        <v>0</v>
      </c>
      <c r="X898">
        <v>0</v>
      </c>
      <c r="Y898">
        <v>0</v>
      </c>
      <c r="Z898">
        <v>1.962545096932562</v>
      </c>
      <c r="AA898">
        <v>1.6644622251734325</v>
      </c>
      <c r="AB898">
        <v>1.7339300473160761</v>
      </c>
      <c r="AC898">
        <v>1.2236588373255211</v>
      </c>
      <c r="AD898">
        <v>35.834587748338038</v>
      </c>
      <c r="AE898">
        <v>44.794315567062718</v>
      </c>
      <c r="AF898">
        <v>10.278422273781906</v>
      </c>
      <c r="AG898">
        <v>6.3130694583401006</v>
      </c>
      <c r="AH898">
        <v>3.0474040632054176</v>
      </c>
      <c r="AI898">
        <v>32</v>
      </c>
      <c r="AJ898">
        <v>100.69999999999997</v>
      </c>
      <c r="AK898">
        <v>13.271320584066819</v>
      </c>
    </row>
    <row r="899" spans="1:37">
      <c r="A899">
        <v>13</v>
      </c>
      <c r="B899">
        <v>35</v>
      </c>
      <c r="C899">
        <v>2022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415</v>
      </c>
      <c r="O899">
        <v>99</v>
      </c>
      <c r="P899">
        <v>9999</v>
      </c>
      <c r="Q899">
        <v>444</v>
      </c>
      <c r="R899">
        <v>2790</v>
      </c>
      <c r="S899">
        <v>4.5616487455197134</v>
      </c>
      <c r="T899">
        <v>4.7265232974910383</v>
      </c>
      <c r="U899">
        <v>17.74267025089603</v>
      </c>
      <c r="V899">
        <v>0</v>
      </c>
      <c r="W899">
        <v>0.14336917562724011</v>
      </c>
      <c r="X899">
        <v>86.093189964157702</v>
      </c>
      <c r="Y899">
        <v>0</v>
      </c>
      <c r="Z899">
        <v>1.7986477204971099</v>
      </c>
      <c r="AA899">
        <v>1.5061280338663328</v>
      </c>
      <c r="AB899">
        <v>1.7016055327960635</v>
      </c>
      <c r="AC899">
        <v>9.4365834985656871</v>
      </c>
      <c r="AD899">
        <v>22.757671864217151</v>
      </c>
      <c r="AE899">
        <v>43.823794682157299</v>
      </c>
      <c r="AF899">
        <v>32.366589327146187</v>
      </c>
      <c r="AG899">
        <v>26.903213474788725</v>
      </c>
      <c r="AH899">
        <v>0.68100358422939056</v>
      </c>
      <c r="AI899">
        <v>80</v>
      </c>
      <c r="AJ899">
        <v>107.54499999999997</v>
      </c>
      <c r="AK899">
        <v>14.10039438407234</v>
      </c>
    </row>
    <row r="900" spans="1:37">
      <c r="A900">
        <v>13</v>
      </c>
      <c r="B900">
        <v>36</v>
      </c>
      <c r="C900">
        <v>2022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420</v>
      </c>
      <c r="O900">
        <v>99</v>
      </c>
      <c r="P900">
        <v>9999</v>
      </c>
      <c r="Q900">
        <v>414</v>
      </c>
      <c r="R900">
        <v>2858</v>
      </c>
      <c r="S900">
        <v>5.3519944016794971</v>
      </c>
      <c r="T900">
        <v>5.7641707487753679</v>
      </c>
      <c r="U900">
        <v>22.291182645206405</v>
      </c>
      <c r="V900">
        <v>0.34989503149055295</v>
      </c>
      <c r="W900">
        <v>1.4345696291112664</v>
      </c>
      <c r="X900">
        <v>100</v>
      </c>
      <c r="Y900">
        <v>32.155353393981798</v>
      </c>
      <c r="Z900">
        <v>1.404969611432519</v>
      </c>
      <c r="AA900">
        <v>1.4208649175887336</v>
      </c>
      <c r="AB900">
        <v>1.7677472671499044</v>
      </c>
      <c r="AC900">
        <v>20.734244160444003</v>
      </c>
      <c r="AD900">
        <v>22.87725053927166</v>
      </c>
      <c r="AE900">
        <v>39.802667038815329</v>
      </c>
      <c r="AF900">
        <v>33.155452436194899</v>
      </c>
      <c r="AG900">
        <v>34.623925770640511</v>
      </c>
      <c r="AH900">
        <v>0.69979006298110591</v>
      </c>
      <c r="AI900">
        <v>38</v>
      </c>
      <c r="AJ900">
        <v>112.28684210526318</v>
      </c>
      <c r="AK900">
        <v>15.714733103361157</v>
      </c>
    </row>
    <row r="901" spans="1:37">
      <c r="A901">
        <v>13</v>
      </c>
      <c r="B901">
        <v>37</v>
      </c>
      <c r="C901">
        <v>2022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425</v>
      </c>
      <c r="O901">
        <v>99</v>
      </c>
      <c r="P901">
        <v>9999</v>
      </c>
      <c r="Q901">
        <v>267</v>
      </c>
      <c r="R901">
        <v>935</v>
      </c>
      <c r="S901">
        <v>6.1454545454545446</v>
      </c>
      <c r="T901">
        <v>6.7732620320855617</v>
      </c>
      <c r="U901">
        <v>26.430299465240633</v>
      </c>
      <c r="V901">
        <v>23.850267379679138</v>
      </c>
      <c r="W901">
        <v>5.0267379679144382</v>
      </c>
      <c r="X901">
        <v>100</v>
      </c>
      <c r="Y901">
        <v>100</v>
      </c>
      <c r="Z901">
        <v>0.85766610068716254</v>
      </c>
      <c r="AA901">
        <v>1.392192969374817</v>
      </c>
      <c r="AB901">
        <v>1.8505474116550047</v>
      </c>
      <c r="AC901">
        <v>12.921545060185398</v>
      </c>
      <c r="AD901">
        <v>10.960574165972185</v>
      </c>
      <c r="AE901">
        <v>35.321145469379147</v>
      </c>
      <c r="AF901">
        <v>10.846867749419951</v>
      </c>
      <c r="AG901">
        <v>13.430576904379242</v>
      </c>
      <c r="AH901">
        <v>0.21390374331550804</v>
      </c>
      <c r="AI901">
        <v>2</v>
      </c>
      <c r="AJ901">
        <v>112.15</v>
      </c>
      <c r="AK901">
        <v>19.072929613503035</v>
      </c>
    </row>
    <row r="902" spans="1:37">
      <c r="A902">
        <v>13</v>
      </c>
      <c r="B902">
        <v>38</v>
      </c>
      <c r="C902">
        <v>2022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428</v>
      </c>
      <c r="O902">
        <v>99</v>
      </c>
      <c r="P902">
        <v>9999</v>
      </c>
      <c r="Q902">
        <v>180</v>
      </c>
      <c r="R902">
        <v>383</v>
      </c>
      <c r="S902">
        <v>6.4177545691905999</v>
      </c>
      <c r="T902">
        <v>7.6214099216710194</v>
      </c>
      <c r="U902">
        <v>29.007545691905996</v>
      </c>
      <c r="V902">
        <v>14.099216710182764</v>
      </c>
      <c r="W902">
        <v>14.62140992167102</v>
      </c>
      <c r="X902">
        <v>100</v>
      </c>
      <c r="Y902">
        <v>100</v>
      </c>
      <c r="Z902">
        <v>0.57450646988857124</v>
      </c>
      <c r="AA902">
        <v>1.3702921006373781</v>
      </c>
      <c r="AB902">
        <v>1.9631756382283825</v>
      </c>
      <c r="AC902">
        <v>-0.14172188521654283</v>
      </c>
      <c r="AD902">
        <v>5.8115535025156593</v>
      </c>
      <c r="AE902">
        <v>35.967010739269803</v>
      </c>
      <c r="AF902">
        <v>4.4431554524361951</v>
      </c>
      <c r="AG902">
        <v>6.037966959982886</v>
      </c>
      <c r="AH902">
        <v>0.52219321148825071</v>
      </c>
      <c r="AI902">
        <v>3</v>
      </c>
      <c r="AJ902">
        <v>118.6</v>
      </c>
      <c r="AK902">
        <v>17.920119493404719</v>
      </c>
    </row>
    <row r="903" spans="1:37">
      <c r="A903">
        <v>13</v>
      </c>
      <c r="B903">
        <v>39</v>
      </c>
      <c r="C903">
        <v>2022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430</v>
      </c>
      <c r="O903">
        <v>99</v>
      </c>
      <c r="P903">
        <v>9999</v>
      </c>
      <c r="Q903">
        <v>167</v>
      </c>
      <c r="R903">
        <v>338</v>
      </c>
      <c r="S903">
        <v>6.7958579881656789</v>
      </c>
      <c r="T903">
        <v>7.7781065088757426</v>
      </c>
      <c r="U903">
        <v>31.449999999999974</v>
      </c>
      <c r="V903">
        <v>15.680473372781062</v>
      </c>
      <c r="W903">
        <v>19.230769230769223</v>
      </c>
      <c r="X903">
        <v>100</v>
      </c>
      <c r="Y903">
        <v>100</v>
      </c>
      <c r="Z903">
        <v>0.83537824052043486</v>
      </c>
      <c r="AA903">
        <v>1.3727204893796903</v>
      </c>
      <c r="AB903">
        <v>2.1096832175937426</v>
      </c>
      <c r="AC903">
        <v>7.61355052869835</v>
      </c>
      <c r="AD903">
        <v>-2.7245915955600815</v>
      </c>
      <c r="AE903">
        <v>45.940586677662147</v>
      </c>
      <c r="AF903">
        <v>3.9211136890951281</v>
      </c>
      <c r="AG903">
        <v>5.7772122479443135</v>
      </c>
      <c r="AH903">
        <v>0</v>
      </c>
      <c r="AI903">
        <v>1</v>
      </c>
      <c r="AJ903">
        <v>114.5</v>
      </c>
      <c r="AK903">
        <v>21.184131320296821</v>
      </c>
    </row>
    <row r="904" spans="1:37">
      <c r="A904">
        <v>13</v>
      </c>
      <c r="B904">
        <v>40</v>
      </c>
      <c r="C904">
        <v>2022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433</v>
      </c>
      <c r="O904">
        <v>99</v>
      </c>
      <c r="P904">
        <v>9999</v>
      </c>
      <c r="Q904">
        <v>86</v>
      </c>
      <c r="R904">
        <v>112</v>
      </c>
      <c r="S904">
        <v>7.2589285714285694</v>
      </c>
      <c r="T904">
        <v>8.2142857142857117</v>
      </c>
      <c r="U904">
        <v>33.928482142857149</v>
      </c>
      <c r="V904">
        <v>15.178571428571423</v>
      </c>
      <c r="W904">
        <v>30.357142857142847</v>
      </c>
      <c r="X904">
        <v>100</v>
      </c>
      <c r="Y904">
        <v>100</v>
      </c>
      <c r="Z904">
        <v>0.59994971488950355</v>
      </c>
      <c r="AA904">
        <v>1.3741590656671097</v>
      </c>
      <c r="AB904">
        <v>2.3620079662552098</v>
      </c>
      <c r="AC904">
        <v>-7.9232389833152403</v>
      </c>
      <c r="AD904">
        <v>8.0940927101658886</v>
      </c>
      <c r="AE904">
        <v>37.07724668564147</v>
      </c>
      <c r="AF904">
        <v>1.299303944315545</v>
      </c>
      <c r="AG904">
        <v>2.0652062323088138</v>
      </c>
      <c r="AH904">
        <v>0</v>
      </c>
      <c r="AI904">
        <v>1</v>
      </c>
      <c r="AJ904">
        <v>110.6</v>
      </c>
      <c r="AK904">
        <v>24.465979802294431</v>
      </c>
    </row>
    <row r="905" spans="1:37">
      <c r="A905">
        <v>13</v>
      </c>
      <c r="B905">
        <v>41</v>
      </c>
      <c r="C905">
        <v>2022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435</v>
      </c>
      <c r="O905">
        <v>99</v>
      </c>
      <c r="P905">
        <v>9999</v>
      </c>
      <c r="Q905">
        <v>79</v>
      </c>
      <c r="R905">
        <v>115</v>
      </c>
      <c r="S905">
        <v>6.8347826086956518</v>
      </c>
      <c r="T905">
        <v>7.7565217391304353</v>
      </c>
      <c r="U905">
        <v>36.221130434782594</v>
      </c>
      <c r="V905">
        <v>0</v>
      </c>
      <c r="W905">
        <v>23.478260869565219</v>
      </c>
      <c r="X905">
        <v>100</v>
      </c>
      <c r="Y905">
        <v>100</v>
      </c>
      <c r="Z905">
        <v>0.84352033064115506</v>
      </c>
      <c r="AA905">
        <v>1.3700551228682523</v>
      </c>
      <c r="AB905">
        <v>2.3128800203767277</v>
      </c>
      <c r="AC905">
        <v>-10.37495621140657</v>
      </c>
      <c r="AD905">
        <v>-7.31338361332232</v>
      </c>
      <c r="AE905">
        <v>45.106996302311877</v>
      </c>
      <c r="AF905">
        <v>1.334106728538283</v>
      </c>
      <c r="AG905">
        <v>2.2638143774710215</v>
      </c>
      <c r="AH905">
        <v>0</v>
      </c>
      <c r="AI905">
        <v>0</v>
      </c>
    </row>
    <row r="906" spans="1:37">
      <c r="A906">
        <v>13</v>
      </c>
      <c r="B906">
        <v>42</v>
      </c>
      <c r="C906">
        <v>2022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438</v>
      </c>
      <c r="O906">
        <v>99</v>
      </c>
      <c r="P906">
        <v>9999</v>
      </c>
      <c r="Q906">
        <v>31</v>
      </c>
      <c r="R906">
        <v>37</v>
      </c>
      <c r="S906">
        <v>7.270270270270272</v>
      </c>
      <c r="T906">
        <v>8.324324324324321</v>
      </c>
      <c r="U906">
        <v>38.927837837837849</v>
      </c>
      <c r="V906">
        <v>0</v>
      </c>
      <c r="W906">
        <v>35.13513513513513</v>
      </c>
      <c r="X906">
        <v>100</v>
      </c>
      <c r="Y906">
        <v>100</v>
      </c>
      <c r="Z906">
        <v>0.55219040554158949</v>
      </c>
      <c r="AA906">
        <v>1.5708260634292315</v>
      </c>
      <c r="AB906">
        <v>2.4938199728480592</v>
      </c>
      <c r="AC906">
        <v>-0.58696522903402348</v>
      </c>
      <c r="AD906">
        <v>5.1734567273522174</v>
      </c>
      <c r="AE906">
        <v>61.92588615999469</v>
      </c>
      <c r="AF906">
        <v>0.42923433874709965</v>
      </c>
      <c r="AG906">
        <v>0.78278587380002496</v>
      </c>
      <c r="AH906">
        <v>0</v>
      </c>
      <c r="AI906">
        <v>0</v>
      </c>
    </row>
    <row r="907" spans="1:37">
      <c r="A907">
        <v>13</v>
      </c>
      <c r="B907">
        <v>43</v>
      </c>
      <c r="C907">
        <v>2022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440</v>
      </c>
      <c r="O907">
        <v>99</v>
      </c>
      <c r="P907">
        <v>9999</v>
      </c>
      <c r="Q907">
        <v>18</v>
      </c>
      <c r="R907">
        <v>19</v>
      </c>
      <c r="S907">
        <v>7</v>
      </c>
      <c r="T907">
        <v>7.8947368421052637</v>
      </c>
      <c r="U907">
        <v>41.357894736842098</v>
      </c>
      <c r="V907">
        <v>0</v>
      </c>
      <c r="W907">
        <v>31.578947368421055</v>
      </c>
      <c r="X907">
        <v>100</v>
      </c>
      <c r="Y907">
        <v>100</v>
      </c>
      <c r="Z907">
        <v>0.89225662432766739</v>
      </c>
      <c r="AA907">
        <v>1.5894388284780523</v>
      </c>
      <c r="AB907">
        <v>3.1101656216198248</v>
      </c>
      <c r="AC907">
        <v>2.5978306707589218</v>
      </c>
      <c r="AD907">
        <v>-36.384552115611683</v>
      </c>
      <c r="AE907">
        <v>68.139515033296874</v>
      </c>
      <c r="AF907">
        <v>0.22041763341067283</v>
      </c>
      <c r="AG907">
        <v>0.42706403368121137</v>
      </c>
      <c r="AH907">
        <v>0</v>
      </c>
      <c r="AI907">
        <v>1</v>
      </c>
      <c r="AJ907">
        <v>128.1</v>
      </c>
      <c r="AK907">
        <v>19.742434575502063</v>
      </c>
    </row>
    <row r="908" spans="1:37">
      <c r="A908">
        <v>13</v>
      </c>
      <c r="B908">
        <v>44</v>
      </c>
      <c r="C908">
        <v>2022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443</v>
      </c>
      <c r="O908">
        <v>99</v>
      </c>
      <c r="P908">
        <v>9999</v>
      </c>
      <c r="Q908">
        <v>11</v>
      </c>
      <c r="R908">
        <v>12</v>
      </c>
      <c r="S908">
        <v>6.6666666666666687</v>
      </c>
      <c r="T908">
        <v>8</v>
      </c>
      <c r="U908">
        <v>43.950833333333321</v>
      </c>
      <c r="V908">
        <v>0</v>
      </c>
      <c r="W908">
        <v>25</v>
      </c>
      <c r="X908">
        <v>100</v>
      </c>
      <c r="Y908">
        <v>100</v>
      </c>
      <c r="Z908">
        <v>0.42691643080184472</v>
      </c>
      <c r="AA908">
        <v>2.2852182001336803</v>
      </c>
      <c r="AB908">
        <v>2.1213203435596424</v>
      </c>
      <c r="AC908">
        <v>-5.8653532792787111</v>
      </c>
      <c r="AD908">
        <v>-27.329146989412656</v>
      </c>
      <c r="AE908">
        <v>25.785531156469844</v>
      </c>
      <c r="AF908">
        <v>0.13921113689095127</v>
      </c>
      <c r="AG908">
        <v>0.28663507508756397</v>
      </c>
      <c r="AH908">
        <v>0</v>
      </c>
      <c r="AI908">
        <v>0</v>
      </c>
    </row>
    <row r="909" spans="1:37">
      <c r="A909">
        <v>13</v>
      </c>
      <c r="B909">
        <v>45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445</v>
      </c>
      <c r="O909">
        <v>99</v>
      </c>
      <c r="P909">
        <v>9999</v>
      </c>
      <c r="Q909">
        <v>18</v>
      </c>
      <c r="R909">
        <v>21</v>
      </c>
      <c r="S909">
        <v>7.0476190476190492</v>
      </c>
      <c r="T909">
        <v>7.7142857142857117</v>
      </c>
      <c r="U909">
        <v>47.30952380952381</v>
      </c>
      <c r="V909">
        <v>0</v>
      </c>
      <c r="W909">
        <v>19.047619047619055</v>
      </c>
      <c r="X909">
        <v>100</v>
      </c>
      <c r="Y909">
        <v>100</v>
      </c>
      <c r="Z909">
        <v>1.4912138749560619</v>
      </c>
      <c r="AA909">
        <v>2.0581126461880297</v>
      </c>
      <c r="AB909">
        <v>2.6029810226126568</v>
      </c>
      <c r="AC909">
        <v>17.362817310755311</v>
      </c>
      <c r="AD909">
        <v>-7.2906299968705213</v>
      </c>
      <c r="AE909">
        <v>29.586830467926795</v>
      </c>
      <c r="AF909">
        <v>0.24361948955916476</v>
      </c>
      <c r="AG909">
        <v>0.53994415558956921</v>
      </c>
      <c r="AH909">
        <v>0</v>
      </c>
      <c r="AI909">
        <v>0</v>
      </c>
    </row>
    <row r="910" spans="1:37">
      <c r="A910">
        <v>13</v>
      </c>
      <c r="B910">
        <v>46</v>
      </c>
      <c r="C910">
        <v>2022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450</v>
      </c>
      <c r="O910">
        <v>99</v>
      </c>
      <c r="P910">
        <v>9999</v>
      </c>
      <c r="Q910">
        <v>1</v>
      </c>
      <c r="R910">
        <v>1</v>
      </c>
      <c r="S910">
        <v>8</v>
      </c>
      <c r="T910">
        <v>5</v>
      </c>
      <c r="U910">
        <v>50.6</v>
      </c>
      <c r="V910">
        <v>0</v>
      </c>
      <c r="W910">
        <v>0</v>
      </c>
      <c r="X910">
        <v>100</v>
      </c>
      <c r="Y910">
        <v>100</v>
      </c>
      <c r="Z910">
        <v>0</v>
      </c>
      <c r="AA910">
        <v>0</v>
      </c>
      <c r="AB910">
        <v>0</v>
      </c>
      <c r="AF910">
        <v>1.1600928074245939E-2</v>
      </c>
      <c r="AG910">
        <v>2.7499923777385207E-2</v>
      </c>
      <c r="AH910">
        <v>0</v>
      </c>
    </row>
    <row r="911" spans="1:37">
      <c r="A911">
        <v>13</v>
      </c>
      <c r="B911">
        <v>47</v>
      </c>
      <c r="C911">
        <v>2022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455</v>
      </c>
      <c r="O911">
        <v>99</v>
      </c>
      <c r="P911">
        <v>9999</v>
      </c>
    </row>
    <row r="912" spans="1:37">
      <c r="A912">
        <v>13</v>
      </c>
      <c r="B912">
        <v>48</v>
      </c>
      <c r="C912">
        <v>2022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460</v>
      </c>
      <c r="O912">
        <v>99</v>
      </c>
      <c r="P912">
        <v>9999</v>
      </c>
    </row>
    <row r="913" spans="1:34">
      <c r="A913">
        <v>13</v>
      </c>
      <c r="B913">
        <v>49</v>
      </c>
      <c r="C913">
        <v>2021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409</v>
      </c>
      <c r="O913">
        <v>99</v>
      </c>
      <c r="P913">
        <v>9999</v>
      </c>
      <c r="Q913">
        <v>40</v>
      </c>
      <c r="R913">
        <v>69</v>
      </c>
      <c r="S913">
        <v>3.6956521739130439</v>
      </c>
      <c r="T913">
        <v>3.1304347826086958</v>
      </c>
      <c r="U913">
        <v>8.4478260869565247</v>
      </c>
      <c r="V913">
        <v>0</v>
      </c>
      <c r="W913">
        <v>0</v>
      </c>
      <c r="X913">
        <v>0</v>
      </c>
      <c r="Y913">
        <v>0</v>
      </c>
      <c r="Z913">
        <v>1.363579974393083</v>
      </c>
      <c r="AA913">
        <v>1.8517860381779876</v>
      </c>
      <c r="AB913">
        <v>1.5408734910147259</v>
      </c>
      <c r="AC913">
        <v>23.155927907913956</v>
      </c>
      <c r="AD913">
        <v>31.860103719402399</v>
      </c>
      <c r="AE913">
        <v>56.246335002338029</v>
      </c>
      <c r="AF913">
        <v>0.77851743202076062</v>
      </c>
      <c r="AG913">
        <v>0.3016841209398799</v>
      </c>
      <c r="AH913">
        <v>0</v>
      </c>
    </row>
    <row r="914" spans="1:34">
      <c r="A914">
        <v>13</v>
      </c>
      <c r="B914">
        <v>50</v>
      </c>
      <c r="C914">
        <v>2021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410</v>
      </c>
      <c r="O914">
        <v>99</v>
      </c>
      <c r="P914">
        <v>9999</v>
      </c>
      <c r="Q914">
        <v>299</v>
      </c>
      <c r="R914">
        <v>863</v>
      </c>
      <c r="S914">
        <v>4.0996523754345313</v>
      </c>
      <c r="T914">
        <v>3.932792584009269</v>
      </c>
      <c r="U914">
        <v>13.328470451911924</v>
      </c>
      <c r="V914">
        <v>0</v>
      </c>
      <c r="W914">
        <v>0</v>
      </c>
      <c r="X914">
        <v>0</v>
      </c>
      <c r="Y914">
        <v>0</v>
      </c>
      <c r="Z914">
        <v>1.2656862720586748</v>
      </c>
      <c r="AA914">
        <v>1.7428649100502298</v>
      </c>
      <c r="AB914">
        <v>1.6959162899225677</v>
      </c>
      <c r="AC914">
        <v>3.593592122473634</v>
      </c>
      <c r="AD914">
        <v>13.5568735056651</v>
      </c>
      <c r="AE914">
        <v>49.81858431068116</v>
      </c>
      <c r="AF914">
        <v>9.737109330926323</v>
      </c>
      <c r="AG914">
        <v>5.9531867397278013</v>
      </c>
      <c r="AH914">
        <v>1.7381228273464659</v>
      </c>
    </row>
    <row r="915" spans="1:34">
      <c r="A915">
        <v>13</v>
      </c>
      <c r="B915">
        <v>51</v>
      </c>
      <c r="C915">
        <v>2021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415</v>
      </c>
      <c r="O915">
        <v>99</v>
      </c>
      <c r="P915">
        <v>9999</v>
      </c>
      <c r="Q915">
        <v>442</v>
      </c>
      <c r="R915">
        <v>2782</v>
      </c>
      <c r="S915">
        <v>4.5244428468727529</v>
      </c>
      <c r="T915">
        <v>4.5546369518332144</v>
      </c>
      <c r="U915">
        <v>17.818209920920161</v>
      </c>
      <c r="V915">
        <v>0</v>
      </c>
      <c r="W915">
        <v>0.10783608914450037</v>
      </c>
      <c r="X915">
        <v>85.621854780733301</v>
      </c>
      <c r="Y915">
        <v>0</v>
      </c>
      <c r="Z915">
        <v>1.4024236858433117</v>
      </c>
      <c r="AA915">
        <v>1.6597573171081299</v>
      </c>
      <c r="AB915">
        <v>1.8198122037674875</v>
      </c>
      <c r="AC915">
        <v>11.535612243245636</v>
      </c>
      <c r="AD915">
        <v>16.331687914557573</v>
      </c>
      <c r="AE915">
        <v>43.006488398223695</v>
      </c>
      <c r="AF915">
        <v>31.388920230170367</v>
      </c>
      <c r="AG915">
        <v>25.655447440146244</v>
      </c>
      <c r="AH915">
        <v>0.61107117181883541</v>
      </c>
    </row>
    <row r="916" spans="1:34">
      <c r="A916">
        <v>13</v>
      </c>
      <c r="B916">
        <v>52</v>
      </c>
      <c r="C916">
        <v>2021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420</v>
      </c>
      <c r="O916">
        <v>99</v>
      </c>
      <c r="P916">
        <v>9999</v>
      </c>
      <c r="Q916">
        <v>403</v>
      </c>
      <c r="R916">
        <v>2909</v>
      </c>
      <c r="S916">
        <v>5.3812306634582336</v>
      </c>
      <c r="T916">
        <v>5.7507734616706783</v>
      </c>
      <c r="U916">
        <v>22.312908215881805</v>
      </c>
      <c r="V916">
        <v>0.10312822275696118</v>
      </c>
      <c r="W916">
        <v>1.3062908215881748</v>
      </c>
      <c r="X916">
        <v>100</v>
      </c>
      <c r="Y916">
        <v>34.238569955311114</v>
      </c>
      <c r="Z916">
        <v>1.4126416667653361</v>
      </c>
      <c r="AA916">
        <v>1.5147056383754489</v>
      </c>
      <c r="AB916">
        <v>1.8328493672219304</v>
      </c>
      <c r="AC916">
        <v>19.3571558342794</v>
      </c>
      <c r="AD916">
        <v>20.68741976516484</v>
      </c>
      <c r="AE916">
        <v>34.303823048641036</v>
      </c>
      <c r="AF916">
        <v>32.821843619541909</v>
      </c>
      <c r="AG916">
        <v>33.59373536283411</v>
      </c>
      <c r="AH916">
        <v>0.48126503953248562</v>
      </c>
    </row>
    <row r="917" spans="1:34">
      <c r="A917">
        <v>13</v>
      </c>
      <c r="B917">
        <v>53</v>
      </c>
      <c r="C917">
        <v>2021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425</v>
      </c>
      <c r="O917">
        <v>99</v>
      </c>
      <c r="P917">
        <v>9999</v>
      </c>
      <c r="Q917">
        <v>296</v>
      </c>
      <c r="R917">
        <v>1023</v>
      </c>
      <c r="S917">
        <v>6.1339198435972628</v>
      </c>
      <c r="T917">
        <v>6.8944281524926678</v>
      </c>
      <c r="U917">
        <v>26.436568914955998</v>
      </c>
      <c r="V917">
        <v>24.046920821114369</v>
      </c>
      <c r="W917">
        <v>5.4740957966764405</v>
      </c>
      <c r="X917">
        <v>100</v>
      </c>
      <c r="Y917">
        <v>100</v>
      </c>
      <c r="Z917">
        <v>0.86525032223575105</v>
      </c>
      <c r="AA917">
        <v>1.3666367381365876</v>
      </c>
      <c r="AB917">
        <v>1.8572197344952599</v>
      </c>
      <c r="AC917">
        <v>11.812219802897824</v>
      </c>
      <c r="AD917">
        <v>17.892563708004452</v>
      </c>
      <c r="AE917">
        <v>23.164191632922403</v>
      </c>
      <c r="AF917">
        <v>11.542367144307796</v>
      </c>
      <c r="AG917">
        <v>13.997133974973202</v>
      </c>
      <c r="AH917">
        <v>0.68426197458455507</v>
      </c>
    </row>
    <row r="918" spans="1:34">
      <c r="A918">
        <v>13</v>
      </c>
      <c r="B918">
        <v>54</v>
      </c>
      <c r="C918">
        <v>2021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428</v>
      </c>
      <c r="O918">
        <v>99</v>
      </c>
      <c r="P918">
        <v>9999</v>
      </c>
      <c r="Q918">
        <v>186</v>
      </c>
      <c r="R918">
        <v>414</v>
      </c>
      <c r="S918">
        <v>6.5410628019323651</v>
      </c>
      <c r="T918">
        <v>7.5144927536231885</v>
      </c>
      <c r="U918">
        <v>28.972512077294681</v>
      </c>
      <c r="V918">
        <v>17.632850241545896</v>
      </c>
      <c r="W918">
        <v>17.149758454106276</v>
      </c>
      <c r="X918">
        <v>100</v>
      </c>
      <c r="Y918">
        <v>100</v>
      </c>
      <c r="Z918">
        <v>0.57768860491651586</v>
      </c>
      <c r="AA918">
        <v>1.2804757686592712</v>
      </c>
      <c r="AB918">
        <v>2.1876978411449755</v>
      </c>
      <c r="AC918">
        <v>8.394423378604067</v>
      </c>
      <c r="AD918">
        <v>11.197070603836599</v>
      </c>
      <c r="AE918">
        <v>36.797488075572787</v>
      </c>
      <c r="AF918">
        <v>4.6711045921245615</v>
      </c>
      <c r="AG918">
        <v>6.2079025402434382</v>
      </c>
      <c r="AH918">
        <v>0.72463768115942018</v>
      </c>
    </row>
    <row r="919" spans="1:34">
      <c r="A919">
        <v>13</v>
      </c>
      <c r="B919">
        <v>55</v>
      </c>
      <c r="C919">
        <v>2021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430</v>
      </c>
      <c r="O919">
        <v>99</v>
      </c>
      <c r="P919">
        <v>9999</v>
      </c>
      <c r="Q919">
        <v>170</v>
      </c>
      <c r="R919">
        <v>382</v>
      </c>
      <c r="S919">
        <v>6.7486910994764404</v>
      </c>
      <c r="T919">
        <v>7.678010471204189</v>
      </c>
      <c r="U919">
        <v>31.330183246073311</v>
      </c>
      <c r="V919">
        <v>14.136125654450263</v>
      </c>
      <c r="W919">
        <v>17.015706806282719</v>
      </c>
      <c r="X919">
        <v>100</v>
      </c>
      <c r="Y919">
        <v>100</v>
      </c>
      <c r="Z919">
        <v>0.8271956142415906</v>
      </c>
      <c r="AA919">
        <v>1.3222564657149429</v>
      </c>
      <c r="AB919">
        <v>2.1631100888384887</v>
      </c>
      <c r="AC919">
        <v>7.4069527112992386</v>
      </c>
      <c r="AD919">
        <v>1.7194181308682661</v>
      </c>
      <c r="AE919">
        <v>33.140392872959069</v>
      </c>
      <c r="AF919">
        <v>4.3100530294482668</v>
      </c>
      <c r="AG919">
        <v>6.1941924486948068</v>
      </c>
      <c r="AH919">
        <v>0.78534031413612548</v>
      </c>
    </row>
    <row r="920" spans="1:34">
      <c r="A920">
        <v>13</v>
      </c>
      <c r="B920">
        <v>56</v>
      </c>
      <c r="C920">
        <v>2021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433</v>
      </c>
      <c r="O920">
        <v>99</v>
      </c>
      <c r="P920">
        <v>9999</v>
      </c>
      <c r="Q920">
        <v>102</v>
      </c>
      <c r="R920">
        <v>169</v>
      </c>
      <c r="S920">
        <v>6.923076923076926</v>
      </c>
      <c r="T920">
        <v>7.9822485207100611</v>
      </c>
      <c r="U920">
        <v>33.958639053254451</v>
      </c>
      <c r="V920">
        <v>14.792899408284025</v>
      </c>
      <c r="W920">
        <v>27.218934911242599</v>
      </c>
      <c r="X920">
        <v>100</v>
      </c>
      <c r="Y920">
        <v>100</v>
      </c>
      <c r="Z920">
        <v>0.55572856908496482</v>
      </c>
      <c r="AA920">
        <v>1.4675987714106837</v>
      </c>
      <c r="AB920">
        <v>2.6613013962475978</v>
      </c>
      <c r="AC920">
        <v>13.068104216719423</v>
      </c>
      <c r="AD920">
        <v>0.68251853140148733</v>
      </c>
      <c r="AE920">
        <v>47.232958112531776</v>
      </c>
      <c r="AF920">
        <v>1.9068035653841815</v>
      </c>
      <c r="AG920">
        <v>2.9702662324844398</v>
      </c>
      <c r="AH920">
        <v>0.59171597633136108</v>
      </c>
    </row>
    <row r="921" spans="1:34">
      <c r="A921">
        <v>13</v>
      </c>
      <c r="B921">
        <v>57</v>
      </c>
      <c r="C921">
        <v>2021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435</v>
      </c>
      <c r="O921">
        <v>99</v>
      </c>
      <c r="P921">
        <v>9999</v>
      </c>
      <c r="Q921">
        <v>85</v>
      </c>
      <c r="R921">
        <v>123</v>
      </c>
      <c r="S921">
        <v>7.0813008130081299</v>
      </c>
      <c r="T921">
        <v>8.1463414634146378</v>
      </c>
      <c r="U921">
        <v>36.412195121951214</v>
      </c>
      <c r="V921">
        <v>0</v>
      </c>
      <c r="W921">
        <v>31.707317073170728</v>
      </c>
      <c r="X921">
        <v>100</v>
      </c>
      <c r="Y921">
        <v>100</v>
      </c>
      <c r="Z921">
        <v>0.80678478264404674</v>
      </c>
      <c r="AA921">
        <v>1.4347232584058589</v>
      </c>
      <c r="AB921">
        <v>2.6185173202737198</v>
      </c>
      <c r="AC921">
        <v>5.3577508441218598</v>
      </c>
      <c r="AD921">
        <v>19.219165194667426</v>
      </c>
      <c r="AE921">
        <v>50.322544176170624</v>
      </c>
      <c r="AF921">
        <v>1.3877919440370079</v>
      </c>
      <c r="AG921">
        <v>2.3179836549209796</v>
      </c>
      <c r="AH921">
        <v>0</v>
      </c>
    </row>
    <row r="922" spans="1:34">
      <c r="A922">
        <v>13</v>
      </c>
      <c r="B922">
        <v>58</v>
      </c>
      <c r="C922">
        <v>2021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438</v>
      </c>
      <c r="O922">
        <v>99</v>
      </c>
      <c r="P922">
        <v>9999</v>
      </c>
      <c r="Q922">
        <v>40</v>
      </c>
      <c r="R922">
        <v>50</v>
      </c>
      <c r="S922">
        <v>7.28</v>
      </c>
      <c r="T922">
        <v>8.9</v>
      </c>
      <c r="U922">
        <v>38.906199999999998</v>
      </c>
      <c r="V922">
        <v>0</v>
      </c>
      <c r="W922">
        <v>44</v>
      </c>
      <c r="X922">
        <v>100</v>
      </c>
      <c r="Y922">
        <v>100</v>
      </c>
      <c r="Z922">
        <v>0.59334270030109104</v>
      </c>
      <c r="AA922">
        <v>1.2496399481450637</v>
      </c>
      <c r="AB922">
        <v>3.1890437438203927</v>
      </c>
      <c r="AC922">
        <v>33.509887413612297</v>
      </c>
      <c r="AD922">
        <v>0.94176299048772949</v>
      </c>
      <c r="AE922">
        <v>52.394429720886222</v>
      </c>
      <c r="AF922">
        <v>0.56414306668171077</v>
      </c>
      <c r="AG922">
        <v>1.0068092937134283</v>
      </c>
      <c r="AH922">
        <v>0</v>
      </c>
    </row>
    <row r="923" spans="1:34">
      <c r="A923">
        <v>13</v>
      </c>
      <c r="B923">
        <v>59</v>
      </c>
      <c r="C923">
        <v>2021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440</v>
      </c>
      <c r="O923">
        <v>99</v>
      </c>
      <c r="P923">
        <v>9999</v>
      </c>
      <c r="Q923">
        <v>31</v>
      </c>
      <c r="R923">
        <v>37</v>
      </c>
      <c r="S923">
        <v>6.729729729729728</v>
      </c>
      <c r="T923">
        <v>8.0810810810810807</v>
      </c>
      <c r="U923">
        <v>41.246756756756746</v>
      </c>
      <c r="V923">
        <v>0</v>
      </c>
      <c r="W923">
        <v>35.13513513513513</v>
      </c>
      <c r="X923">
        <v>100</v>
      </c>
      <c r="Y923">
        <v>100</v>
      </c>
      <c r="Z923">
        <v>0.88461338036762693</v>
      </c>
      <c r="AA923">
        <v>1.4453775088779373</v>
      </c>
      <c r="AB923">
        <v>2.9989041095524742</v>
      </c>
      <c r="AC923">
        <v>15.467859571922363</v>
      </c>
      <c r="AD923">
        <v>16.391962110184949</v>
      </c>
      <c r="AE923">
        <v>73.458075973266588</v>
      </c>
      <c r="AF923">
        <v>0.41746586934446578</v>
      </c>
      <c r="AG923">
        <v>0.78985964571964085</v>
      </c>
      <c r="AH923">
        <v>0</v>
      </c>
    </row>
    <row r="924" spans="1:34">
      <c r="A924">
        <v>13</v>
      </c>
      <c r="B924">
        <v>60</v>
      </c>
      <c r="C924">
        <v>2021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443</v>
      </c>
      <c r="O924">
        <v>99</v>
      </c>
      <c r="P924">
        <v>9999</v>
      </c>
      <c r="Q924">
        <v>18</v>
      </c>
      <c r="R924">
        <v>19</v>
      </c>
      <c r="S924">
        <v>6.8947368421052646</v>
      </c>
      <c r="T924">
        <v>7.6842105263157903</v>
      </c>
      <c r="U924">
        <v>43.663157894736848</v>
      </c>
      <c r="V924">
        <v>0</v>
      </c>
      <c r="W924">
        <v>26.315789473684205</v>
      </c>
      <c r="X924">
        <v>100</v>
      </c>
      <c r="Y924">
        <v>100</v>
      </c>
      <c r="Z924">
        <v>0.47608107040261854</v>
      </c>
      <c r="AA924">
        <v>1.2093816097974823</v>
      </c>
      <c r="AB924">
        <v>2.734817064582439</v>
      </c>
      <c r="AC924">
        <v>-29.651091963779891</v>
      </c>
      <c r="AD924">
        <v>5.5338063255750489</v>
      </c>
      <c r="AE924">
        <v>32.412469542109498</v>
      </c>
      <c r="AF924">
        <v>0.21437436533905005</v>
      </c>
      <c r="AG924">
        <v>0.42936549447885447</v>
      </c>
      <c r="AH924">
        <v>0</v>
      </c>
    </row>
    <row r="925" spans="1:34">
      <c r="A925">
        <v>13</v>
      </c>
      <c r="B925">
        <v>61</v>
      </c>
      <c r="C925">
        <v>2021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445</v>
      </c>
      <c r="O925">
        <v>99</v>
      </c>
      <c r="P925">
        <v>9999</v>
      </c>
      <c r="Q925">
        <v>13</v>
      </c>
      <c r="R925">
        <v>17</v>
      </c>
      <c r="S925">
        <v>6.5882352941176485</v>
      </c>
      <c r="T925">
        <v>7.4705882352941186</v>
      </c>
      <c r="U925">
        <v>46.964117647058806</v>
      </c>
      <c r="V925">
        <v>0</v>
      </c>
      <c r="W925">
        <v>11.76470588235294</v>
      </c>
      <c r="X925">
        <v>100</v>
      </c>
      <c r="Y925">
        <v>100</v>
      </c>
      <c r="Z925">
        <v>1.503885394662182</v>
      </c>
      <c r="AA925">
        <v>1.6109486985446071</v>
      </c>
      <c r="AB925">
        <v>2.1176470588235294</v>
      </c>
      <c r="AC925">
        <v>21.752321257030317</v>
      </c>
      <c r="AD925">
        <v>5.1109443160285535</v>
      </c>
      <c r="AE925">
        <v>29.820450353059176</v>
      </c>
      <c r="AF925">
        <v>0.19180864267178155</v>
      </c>
      <c r="AG925">
        <v>0.41321253271091191</v>
      </c>
      <c r="AH925">
        <v>0</v>
      </c>
    </row>
    <row r="926" spans="1:34">
      <c r="A926">
        <v>13</v>
      </c>
      <c r="B926">
        <v>62</v>
      </c>
      <c r="C926">
        <v>2021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450</v>
      </c>
      <c r="O926">
        <v>99</v>
      </c>
      <c r="P926">
        <v>9999</v>
      </c>
      <c r="Q926">
        <v>2</v>
      </c>
      <c r="R926">
        <v>2</v>
      </c>
      <c r="S926">
        <v>9.5</v>
      </c>
      <c r="T926">
        <v>11</v>
      </c>
      <c r="U926">
        <v>50.484999999999999</v>
      </c>
      <c r="V926">
        <v>0</v>
      </c>
      <c r="W926">
        <v>50</v>
      </c>
      <c r="X926">
        <v>100</v>
      </c>
      <c r="Y926">
        <v>100</v>
      </c>
      <c r="Z926">
        <v>0.21500000000117264</v>
      </c>
      <c r="AA926">
        <v>1.5</v>
      </c>
      <c r="AB926">
        <v>3</v>
      </c>
      <c r="AC926">
        <v>-99.999999999451774</v>
      </c>
      <c r="AD926">
        <v>-99.999999999451774</v>
      </c>
      <c r="AE926">
        <v>100</v>
      </c>
      <c r="AF926">
        <v>2.2565722667268431E-2</v>
      </c>
      <c r="AG926">
        <v>5.2257755517755446E-2</v>
      </c>
      <c r="AH926">
        <v>0</v>
      </c>
    </row>
    <row r="927" spans="1:34">
      <c r="A927">
        <v>13</v>
      </c>
      <c r="B927">
        <v>63</v>
      </c>
      <c r="C927">
        <v>2021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455</v>
      </c>
      <c r="O927">
        <v>99</v>
      </c>
      <c r="P927">
        <v>9999</v>
      </c>
      <c r="Q927">
        <v>4</v>
      </c>
      <c r="R927">
        <v>4</v>
      </c>
      <c r="S927">
        <v>8</v>
      </c>
      <c r="T927">
        <v>9.5</v>
      </c>
      <c r="U927">
        <v>56.497500000000002</v>
      </c>
      <c r="V927">
        <v>0</v>
      </c>
      <c r="W927">
        <v>25</v>
      </c>
      <c r="X927">
        <v>100</v>
      </c>
      <c r="Y927">
        <v>100</v>
      </c>
      <c r="Z927">
        <v>0.84665149264625372</v>
      </c>
      <c r="AA927">
        <v>0</v>
      </c>
      <c r="AB927">
        <v>2.598076211353316</v>
      </c>
      <c r="AD927">
        <v>6.9897003791903121</v>
      </c>
      <c r="AF927">
        <v>4.5131445334536863E-2</v>
      </c>
      <c r="AG927">
        <v>0.11696276289449892</v>
      </c>
      <c r="AH927">
        <v>0</v>
      </c>
    </row>
    <row r="928" spans="1:34">
      <c r="A928">
        <v>13</v>
      </c>
      <c r="B928">
        <v>64</v>
      </c>
      <c r="C928">
        <v>2021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460</v>
      </c>
      <c r="O928">
        <v>99</v>
      </c>
      <c r="P928">
        <v>9999</v>
      </c>
    </row>
    <row r="929" spans="1:34">
      <c r="A929">
        <v>13</v>
      </c>
      <c r="B929">
        <v>65</v>
      </c>
      <c r="C929">
        <v>2020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409</v>
      </c>
      <c r="O929">
        <v>99</v>
      </c>
      <c r="P929">
        <v>9999</v>
      </c>
      <c r="Q929">
        <v>55</v>
      </c>
      <c r="R929">
        <v>121</v>
      </c>
      <c r="S929">
        <v>3.6859504132231407</v>
      </c>
      <c r="T929">
        <v>3.388429752066116</v>
      </c>
      <c r="U929">
        <v>7.4214049586776865</v>
      </c>
      <c r="V929">
        <v>0</v>
      </c>
      <c r="W929">
        <v>0</v>
      </c>
      <c r="X929">
        <v>0</v>
      </c>
      <c r="Y929">
        <v>0</v>
      </c>
      <c r="Z929">
        <v>2.94110349386558</v>
      </c>
      <c r="AA929">
        <v>1.6960481917137638</v>
      </c>
      <c r="AB929">
        <v>1.7266597037831557</v>
      </c>
      <c r="AC929">
        <v>-19.231398025675563</v>
      </c>
      <c r="AD929">
        <v>-40.521918336706733</v>
      </c>
      <c r="AE929">
        <v>36.901642544144288</v>
      </c>
      <c r="AF929">
        <v>1.3486402139991081</v>
      </c>
      <c r="AG929">
        <v>0.4652144457843253</v>
      </c>
      <c r="AH929">
        <v>1.6528925619834716</v>
      </c>
    </row>
    <row r="930" spans="1:34">
      <c r="A930">
        <v>13</v>
      </c>
      <c r="B930">
        <v>66</v>
      </c>
      <c r="C930">
        <v>2020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410</v>
      </c>
      <c r="O930">
        <v>99</v>
      </c>
      <c r="P930">
        <v>9999</v>
      </c>
      <c r="Q930">
        <v>288</v>
      </c>
      <c r="R930">
        <v>853</v>
      </c>
      <c r="S930">
        <v>4.2497069167643602</v>
      </c>
      <c r="T930">
        <v>3.9730363423212194</v>
      </c>
      <c r="U930">
        <v>13.279495896834696</v>
      </c>
      <c r="V930">
        <v>0</v>
      </c>
      <c r="W930">
        <v>0.1172332942555686</v>
      </c>
      <c r="X930">
        <v>0</v>
      </c>
      <c r="Y930">
        <v>0</v>
      </c>
      <c r="Z930">
        <v>1.3122896786705016</v>
      </c>
      <c r="AA930">
        <v>1.7731263501538277</v>
      </c>
      <c r="AB930">
        <v>1.7127820399518043</v>
      </c>
      <c r="AC930">
        <v>-4.1476374537089802</v>
      </c>
      <c r="AD930">
        <v>2.7919231725415297</v>
      </c>
      <c r="AE930">
        <v>42.375024622565128</v>
      </c>
      <c r="AF930">
        <v>9.5073562193490861</v>
      </c>
      <c r="AG930">
        <v>5.8683000538110894</v>
      </c>
      <c r="AH930">
        <v>0.82063305978898016</v>
      </c>
    </row>
    <row r="931" spans="1:34">
      <c r="A931">
        <v>13</v>
      </c>
      <c r="B931">
        <v>67</v>
      </c>
      <c r="C931">
        <v>2020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415</v>
      </c>
      <c r="O931">
        <v>99</v>
      </c>
      <c r="P931">
        <v>9999</v>
      </c>
      <c r="Q931">
        <v>445</v>
      </c>
      <c r="R931">
        <v>2944</v>
      </c>
      <c r="S931">
        <v>4.3454483695652177</v>
      </c>
      <c r="T931">
        <v>4.625</v>
      </c>
      <c r="U931">
        <v>17.817615489130404</v>
      </c>
      <c r="V931">
        <v>0</v>
      </c>
      <c r="W931">
        <v>0.23777173913043476</v>
      </c>
      <c r="X931">
        <v>86.786684782608717</v>
      </c>
      <c r="Y931">
        <v>0</v>
      </c>
      <c r="Z931">
        <v>1.3843923115442562</v>
      </c>
      <c r="AA931">
        <v>1.6247574033119228</v>
      </c>
      <c r="AB931">
        <v>1.8069160611865496</v>
      </c>
      <c r="AC931">
        <v>9.0605574495442944</v>
      </c>
      <c r="AD931">
        <v>14.382208592070317</v>
      </c>
      <c r="AE931">
        <v>41.587142115806245</v>
      </c>
      <c r="AF931">
        <v>32.813196611680794</v>
      </c>
      <c r="AG931">
        <v>27.174970396645271</v>
      </c>
      <c r="AH931">
        <v>0.37364130434782605</v>
      </c>
    </row>
    <row r="932" spans="1:34">
      <c r="A932">
        <v>13</v>
      </c>
      <c r="B932">
        <v>68</v>
      </c>
      <c r="C932">
        <v>2020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420</v>
      </c>
      <c r="O932">
        <v>99</v>
      </c>
      <c r="P932">
        <v>9999</v>
      </c>
      <c r="Q932">
        <v>370</v>
      </c>
      <c r="R932">
        <v>2933</v>
      </c>
      <c r="S932">
        <v>5.1148994203886806</v>
      </c>
      <c r="T932">
        <v>5.8523695874531185</v>
      </c>
      <c r="U932">
        <v>22.293470848960137</v>
      </c>
      <c r="V932">
        <v>0.10228435049437438</v>
      </c>
      <c r="W932">
        <v>1.6706443914081146</v>
      </c>
      <c r="X932">
        <v>100</v>
      </c>
      <c r="Y932">
        <v>32.355949539720427</v>
      </c>
      <c r="Z932">
        <v>1.3945020712969265</v>
      </c>
      <c r="AA932">
        <v>1.4405219930478284</v>
      </c>
      <c r="AB932">
        <v>1.8363934650639464</v>
      </c>
      <c r="AC932">
        <v>20.445392909083157</v>
      </c>
      <c r="AD932">
        <v>23.351166223837797</v>
      </c>
      <c r="AE932">
        <v>34.782852387755447</v>
      </c>
      <c r="AF932">
        <v>32.690592955862698</v>
      </c>
      <c r="AG932">
        <v>33.874386867212621</v>
      </c>
      <c r="AH932">
        <v>0.17047391749062396</v>
      </c>
    </row>
    <row r="933" spans="1:34">
      <c r="A933">
        <v>13</v>
      </c>
      <c r="B933">
        <v>69</v>
      </c>
      <c r="C933">
        <v>2020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425</v>
      </c>
      <c r="O933">
        <v>99</v>
      </c>
      <c r="P933">
        <v>9999</v>
      </c>
      <c r="Q933">
        <v>278</v>
      </c>
      <c r="R933">
        <v>975</v>
      </c>
      <c r="S933">
        <v>5.9528205128205105</v>
      </c>
      <c r="T933">
        <v>6.9815384615384621</v>
      </c>
      <c r="U933">
        <v>26.37599999999998</v>
      </c>
      <c r="V933">
        <v>18.256410256410248</v>
      </c>
      <c r="W933">
        <v>7.076923076923074</v>
      </c>
      <c r="X933">
        <v>100</v>
      </c>
      <c r="Y933">
        <v>100</v>
      </c>
      <c r="Z933">
        <v>0.88373867816420515</v>
      </c>
      <c r="AA933">
        <v>1.3571575664203628</v>
      </c>
      <c r="AB933">
        <v>1.9844698813686177</v>
      </c>
      <c r="AC933">
        <v>9.2395313293467272</v>
      </c>
      <c r="AD933">
        <v>8.1979802699155613</v>
      </c>
      <c r="AE933">
        <v>21.979098679951392</v>
      </c>
      <c r="AF933">
        <v>10.867142220240749</v>
      </c>
      <c r="AG933">
        <v>13.322791808881131</v>
      </c>
      <c r="AH933">
        <v>0</v>
      </c>
    </row>
    <row r="934" spans="1:34">
      <c r="A934">
        <v>13</v>
      </c>
      <c r="B934">
        <v>70</v>
      </c>
      <c r="C934">
        <v>2020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428</v>
      </c>
      <c r="O934">
        <v>99</v>
      </c>
      <c r="P934">
        <v>9999</v>
      </c>
      <c r="Q934">
        <v>194</v>
      </c>
      <c r="R934">
        <v>402</v>
      </c>
      <c r="S934">
        <v>6.4253731343283604</v>
      </c>
      <c r="T934">
        <v>7.514925373134326</v>
      </c>
      <c r="U934">
        <v>28.977661691542306</v>
      </c>
      <c r="V934">
        <v>13.681592039800998</v>
      </c>
      <c r="W934">
        <v>14.925373134328362</v>
      </c>
      <c r="X934">
        <v>100</v>
      </c>
      <c r="Y934">
        <v>100</v>
      </c>
      <c r="Z934">
        <v>0.60663988102356581</v>
      </c>
      <c r="AA934">
        <v>1.3967456792886719</v>
      </c>
      <c r="AB934">
        <v>2.1291686928914397</v>
      </c>
      <c r="AC934">
        <v>-3.511254039873644</v>
      </c>
      <c r="AD934">
        <v>6.6605257979184147</v>
      </c>
      <c r="AE934">
        <v>25.256801584763473</v>
      </c>
      <c r="AF934">
        <v>4.480606330806955</v>
      </c>
      <c r="AG934">
        <v>6.0349139558686868</v>
      </c>
      <c r="AH934">
        <v>0</v>
      </c>
    </row>
    <row r="935" spans="1:34">
      <c r="A935">
        <v>13</v>
      </c>
      <c r="B935">
        <v>71</v>
      </c>
      <c r="C935">
        <v>2020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430</v>
      </c>
      <c r="O935">
        <v>99</v>
      </c>
      <c r="P935">
        <v>9999</v>
      </c>
      <c r="Q935">
        <v>181</v>
      </c>
      <c r="R935">
        <v>370</v>
      </c>
      <c r="S935">
        <v>6.6621621621621649</v>
      </c>
      <c r="T935">
        <v>8.0837837837837849</v>
      </c>
      <c r="U935">
        <v>31.464108108108103</v>
      </c>
      <c r="V935">
        <v>10.540540540540539</v>
      </c>
      <c r="W935">
        <v>24.054054054054046</v>
      </c>
      <c r="X935">
        <v>100</v>
      </c>
      <c r="Y935">
        <v>100</v>
      </c>
      <c r="Z935">
        <v>0.86442350055552608</v>
      </c>
      <c r="AA935">
        <v>1.4766381377709461</v>
      </c>
      <c r="AB935">
        <v>2.2083396616822033</v>
      </c>
      <c r="AC935">
        <v>9.3341296905498066</v>
      </c>
      <c r="AD935">
        <v>9.7156825193609251</v>
      </c>
      <c r="AE935">
        <v>29.876590252367283</v>
      </c>
      <c r="AF935">
        <v>4.1239411502452068</v>
      </c>
      <c r="AG935">
        <v>6.0311321036718608</v>
      </c>
      <c r="AH935">
        <v>0.54054054054054068</v>
      </c>
    </row>
    <row r="936" spans="1:34">
      <c r="A936">
        <v>13</v>
      </c>
      <c r="B936">
        <v>72</v>
      </c>
      <c r="C936">
        <v>2020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433</v>
      </c>
      <c r="O936">
        <v>99</v>
      </c>
      <c r="P936">
        <v>9999</v>
      </c>
      <c r="Q936">
        <v>89</v>
      </c>
      <c r="R936">
        <v>137</v>
      </c>
      <c r="S936">
        <v>6.7883211678832112</v>
      </c>
      <c r="T936">
        <v>7.9781021897810236</v>
      </c>
      <c r="U936">
        <v>33.992116788321162</v>
      </c>
      <c r="V936">
        <v>18.248175182481763</v>
      </c>
      <c r="W936">
        <v>29.197080291970824</v>
      </c>
      <c r="X936">
        <v>100</v>
      </c>
      <c r="Y936">
        <v>100</v>
      </c>
      <c r="Z936">
        <v>0.58488932218546408</v>
      </c>
      <c r="AA936">
        <v>1.4112719165343839</v>
      </c>
      <c r="AB936">
        <v>2.4980785412625379</v>
      </c>
      <c r="AC936">
        <v>9.5073510396142851</v>
      </c>
      <c r="AD936">
        <v>10.014631366346295</v>
      </c>
      <c r="AE936">
        <v>52.043606929901962</v>
      </c>
      <c r="AF936">
        <v>1.5269728042799815</v>
      </c>
      <c r="AG936">
        <v>2.4125730318399321</v>
      </c>
      <c r="AH936">
        <v>0</v>
      </c>
    </row>
    <row r="937" spans="1:34">
      <c r="A937">
        <v>13</v>
      </c>
      <c r="B937">
        <v>73</v>
      </c>
      <c r="C937">
        <v>2020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435</v>
      </c>
      <c r="O937">
        <v>99</v>
      </c>
      <c r="P937">
        <v>9999</v>
      </c>
      <c r="Q937">
        <v>85</v>
      </c>
      <c r="R937">
        <v>118</v>
      </c>
      <c r="S937">
        <v>6.8305084745762707</v>
      </c>
      <c r="T937">
        <v>8.1779661016949152</v>
      </c>
      <c r="U937">
        <v>36.318389830508472</v>
      </c>
      <c r="V937">
        <v>0</v>
      </c>
      <c r="W937">
        <v>32.20338983050847</v>
      </c>
      <c r="X937">
        <v>100</v>
      </c>
      <c r="Y937">
        <v>100</v>
      </c>
      <c r="Z937">
        <v>0.82826341746430499</v>
      </c>
      <c r="AA937">
        <v>1.4804092697157738</v>
      </c>
      <c r="AB937">
        <v>2.4482140011569804</v>
      </c>
      <c r="AC937">
        <v>4.940147353228368</v>
      </c>
      <c r="AD937">
        <v>-18.140604998213352</v>
      </c>
      <c r="AE937">
        <v>34.502730884841498</v>
      </c>
      <c r="AF937">
        <v>1.3152028533214444</v>
      </c>
      <c r="AG937">
        <v>2.2201907286494627</v>
      </c>
      <c r="AH937">
        <v>0.84745762711864381</v>
      </c>
    </row>
    <row r="938" spans="1:34">
      <c r="A938">
        <v>13</v>
      </c>
      <c r="B938">
        <v>74</v>
      </c>
      <c r="C938">
        <v>2020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438</v>
      </c>
      <c r="O938">
        <v>99</v>
      </c>
      <c r="P938">
        <v>9999</v>
      </c>
      <c r="Q938">
        <v>43</v>
      </c>
      <c r="R938">
        <v>48</v>
      </c>
      <c r="S938">
        <v>6.3125</v>
      </c>
      <c r="T938">
        <v>7.4375</v>
      </c>
      <c r="U938">
        <v>39.001666666666658</v>
      </c>
      <c r="V938">
        <v>0</v>
      </c>
      <c r="W938">
        <v>20.833333333333329</v>
      </c>
      <c r="X938">
        <v>100</v>
      </c>
      <c r="Y938">
        <v>100</v>
      </c>
      <c r="Z938">
        <v>0.58830028235855469</v>
      </c>
      <c r="AA938">
        <v>1.4882351124738324</v>
      </c>
      <c r="AB938">
        <v>2.6450129961873534</v>
      </c>
      <c r="AC938">
        <v>0.32123431209715425</v>
      </c>
      <c r="AD938">
        <v>-8.2540097292422807</v>
      </c>
      <c r="AE938">
        <v>45.74689296539001</v>
      </c>
      <c r="AF938">
        <v>0.53499777084262157</v>
      </c>
      <c r="AG938">
        <v>0.96985340556567379</v>
      </c>
      <c r="AH938">
        <v>0</v>
      </c>
    </row>
    <row r="939" spans="1:34">
      <c r="A939">
        <v>13</v>
      </c>
      <c r="B939">
        <v>75</v>
      </c>
      <c r="C939">
        <v>2020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440</v>
      </c>
      <c r="O939">
        <v>99</v>
      </c>
      <c r="P939">
        <v>9999</v>
      </c>
      <c r="Q939">
        <v>31</v>
      </c>
      <c r="R939">
        <v>35</v>
      </c>
      <c r="S939">
        <v>6.2857142857142847</v>
      </c>
      <c r="T939">
        <v>7.0571428571428561</v>
      </c>
      <c r="U939">
        <v>41.592857142857127</v>
      </c>
      <c r="V939">
        <v>0</v>
      </c>
      <c r="W939">
        <v>20</v>
      </c>
      <c r="X939">
        <v>100</v>
      </c>
      <c r="Y939">
        <v>100</v>
      </c>
      <c r="Z939">
        <v>0.78964574852528324</v>
      </c>
      <c r="AA939">
        <v>1.2777531299998821</v>
      </c>
      <c r="AB939">
        <v>2.7562174612823185</v>
      </c>
      <c r="AC939">
        <v>-5.8576473554563986</v>
      </c>
      <c r="AD939">
        <v>0.6751350188916736</v>
      </c>
      <c r="AE939">
        <v>41.723043742160499</v>
      </c>
      <c r="AF939">
        <v>0.39010254123941152</v>
      </c>
      <c r="AG939">
        <v>0.75416867609943461</v>
      </c>
      <c r="AH939">
        <v>0</v>
      </c>
    </row>
    <row r="940" spans="1:34">
      <c r="A940">
        <v>13</v>
      </c>
      <c r="B940">
        <v>76</v>
      </c>
      <c r="C940">
        <v>2020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443</v>
      </c>
      <c r="O940">
        <v>99</v>
      </c>
      <c r="P940">
        <v>9999</v>
      </c>
      <c r="Q940">
        <v>10</v>
      </c>
      <c r="R940">
        <v>11</v>
      </c>
      <c r="S940">
        <v>7.2727272727272716</v>
      </c>
      <c r="T940">
        <v>8.8181818181818183</v>
      </c>
      <c r="U940">
        <v>43.737272727272739</v>
      </c>
      <c r="V940">
        <v>0</v>
      </c>
      <c r="W940">
        <v>45.454545454545446</v>
      </c>
      <c r="X940">
        <v>100</v>
      </c>
      <c r="Y940">
        <v>100</v>
      </c>
      <c r="Z940">
        <v>0.47644690458867911</v>
      </c>
      <c r="AA940">
        <v>1.212878551284214</v>
      </c>
      <c r="AB940">
        <v>2.886274157525007</v>
      </c>
      <c r="AC940">
        <v>-20.165171345448613</v>
      </c>
      <c r="AD940">
        <v>18.0114750982526</v>
      </c>
      <c r="AE940">
        <v>24.788430610565847</v>
      </c>
      <c r="AF940">
        <v>0.12260365581810076</v>
      </c>
      <c r="AG940">
        <v>0.24924478224846236</v>
      </c>
      <c r="AH940">
        <v>0</v>
      </c>
    </row>
    <row r="941" spans="1:34">
      <c r="A941">
        <v>13</v>
      </c>
      <c r="B941">
        <v>77</v>
      </c>
      <c r="C941">
        <v>2020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445</v>
      </c>
      <c r="O941">
        <v>99</v>
      </c>
      <c r="P941">
        <v>9999</v>
      </c>
      <c r="Q941">
        <v>17</v>
      </c>
      <c r="R941">
        <v>21</v>
      </c>
      <c r="S941">
        <v>6.2857142857142847</v>
      </c>
      <c r="T941">
        <v>6.5714285714285694</v>
      </c>
      <c r="U941">
        <v>47.093333333333341</v>
      </c>
      <c r="V941">
        <v>0</v>
      </c>
      <c r="W941">
        <v>9.5238095238095273</v>
      </c>
      <c r="X941">
        <v>100</v>
      </c>
      <c r="Y941">
        <v>100</v>
      </c>
      <c r="Z941">
        <v>1.4553884552085401</v>
      </c>
      <c r="AA941">
        <v>1.3144927373183117</v>
      </c>
      <c r="AB941">
        <v>2.194613070819603</v>
      </c>
      <c r="AC941">
        <v>10.40446780118994</v>
      </c>
      <c r="AD941">
        <v>17.950241882150923</v>
      </c>
      <c r="AE941">
        <v>33.95697578491793</v>
      </c>
      <c r="AF941">
        <v>0.23406152474364689</v>
      </c>
      <c r="AG941">
        <v>0.51234254090008402</v>
      </c>
      <c r="AH941">
        <v>0</v>
      </c>
    </row>
    <row r="942" spans="1:34">
      <c r="A942">
        <v>13</v>
      </c>
      <c r="B942">
        <v>78</v>
      </c>
      <c r="C942">
        <v>2020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450</v>
      </c>
      <c r="O942">
        <v>99</v>
      </c>
      <c r="P942">
        <v>9999</v>
      </c>
      <c r="Q942">
        <v>2</v>
      </c>
      <c r="R942">
        <v>3</v>
      </c>
      <c r="S942">
        <v>5.6666666666666679</v>
      </c>
      <c r="T942">
        <v>6</v>
      </c>
      <c r="U942">
        <v>51.416666666666657</v>
      </c>
      <c r="V942">
        <v>0</v>
      </c>
      <c r="W942">
        <v>0</v>
      </c>
      <c r="X942">
        <v>100</v>
      </c>
      <c r="Y942">
        <v>100</v>
      </c>
      <c r="Z942">
        <v>0.66614979963667431</v>
      </c>
      <c r="AA942">
        <v>0.4714045207910284</v>
      </c>
      <c r="AB942">
        <v>2.8284271247461903</v>
      </c>
      <c r="AC942">
        <v>27.244733932759825</v>
      </c>
      <c r="AD942">
        <v>69.704059542226901</v>
      </c>
      <c r="AE942">
        <v>-50.000000000000384</v>
      </c>
      <c r="AF942">
        <v>3.3437360677663848E-2</v>
      </c>
      <c r="AG942">
        <v>7.9911054980826277E-2</v>
      </c>
      <c r="AH942">
        <v>0</v>
      </c>
    </row>
    <row r="943" spans="1:34">
      <c r="A943">
        <v>13</v>
      </c>
      <c r="B943">
        <v>79</v>
      </c>
      <c r="C943">
        <v>2020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455</v>
      </c>
      <c r="O943">
        <v>99</v>
      </c>
      <c r="P943">
        <v>9999</v>
      </c>
      <c r="Q943">
        <v>1</v>
      </c>
      <c r="R943">
        <v>1</v>
      </c>
      <c r="S943">
        <v>6</v>
      </c>
      <c r="T943">
        <v>11</v>
      </c>
      <c r="U943">
        <v>57.92</v>
      </c>
      <c r="V943">
        <v>0</v>
      </c>
      <c r="W943">
        <v>100</v>
      </c>
      <c r="X943">
        <v>100</v>
      </c>
      <c r="Y943">
        <v>100</v>
      </c>
      <c r="Z943">
        <v>0</v>
      </c>
      <c r="AA943">
        <v>0</v>
      </c>
      <c r="AB943">
        <v>0</v>
      </c>
      <c r="AF943">
        <v>1.1145786892554611E-2</v>
      </c>
      <c r="AG943">
        <v>3.0006147841098573E-2</v>
      </c>
      <c r="AH943">
        <v>0</v>
      </c>
    </row>
    <row r="944" spans="1:34">
      <c r="A944">
        <v>13</v>
      </c>
      <c r="B944">
        <v>80</v>
      </c>
      <c r="C944">
        <v>2020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460</v>
      </c>
      <c r="O944">
        <v>99</v>
      </c>
      <c r="P944">
        <v>9999</v>
      </c>
    </row>
    <row r="945" spans="1:34">
      <c r="A945">
        <v>13</v>
      </c>
      <c r="B945">
        <v>81</v>
      </c>
      <c r="C945">
        <v>2019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409</v>
      </c>
      <c r="O945">
        <v>99</v>
      </c>
      <c r="P945">
        <v>9999</v>
      </c>
      <c r="Q945">
        <v>59</v>
      </c>
      <c r="R945">
        <v>100</v>
      </c>
      <c r="S945">
        <v>3.69</v>
      </c>
      <c r="T945">
        <v>2.9</v>
      </c>
      <c r="U945">
        <v>8.6539999999999928</v>
      </c>
      <c r="V945">
        <v>0</v>
      </c>
      <c r="W945">
        <v>0</v>
      </c>
      <c r="X945">
        <v>0</v>
      </c>
      <c r="Y945">
        <v>0</v>
      </c>
      <c r="Z945">
        <v>1.1038786165154706</v>
      </c>
      <c r="AA945">
        <v>1.6229294500994182</v>
      </c>
      <c r="AB945">
        <v>1.3601470508735445</v>
      </c>
      <c r="AC945">
        <v>21.938947525127642</v>
      </c>
      <c r="AD945">
        <v>10.343422646559587</v>
      </c>
      <c r="AE945">
        <v>32.118904924214554</v>
      </c>
      <c r="AF945">
        <v>1.1392116655274549</v>
      </c>
      <c r="AG945">
        <v>0.4587101498870137</v>
      </c>
      <c r="AH945">
        <v>0</v>
      </c>
    </row>
    <row r="946" spans="1:34">
      <c r="A946">
        <v>13</v>
      </c>
      <c r="B946">
        <v>82</v>
      </c>
      <c r="C946">
        <v>2019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410</v>
      </c>
      <c r="O946">
        <v>99</v>
      </c>
      <c r="P946">
        <v>9999</v>
      </c>
      <c r="Q946">
        <v>294</v>
      </c>
      <c r="R946">
        <v>912</v>
      </c>
      <c r="S946">
        <v>3.8355263157894752</v>
      </c>
      <c r="T946">
        <v>3.8859649122807025</v>
      </c>
      <c r="U946">
        <v>13.221162280701749</v>
      </c>
      <c r="V946">
        <v>0</v>
      </c>
      <c r="W946">
        <v>0</v>
      </c>
      <c r="X946">
        <v>0</v>
      </c>
      <c r="Y946">
        <v>0</v>
      </c>
      <c r="Z946">
        <v>1.2507443257524336</v>
      </c>
      <c r="AA946">
        <v>1.5323016697772716</v>
      </c>
      <c r="AB946">
        <v>1.745338513035406</v>
      </c>
      <c r="AC946">
        <v>-2.787153690987525</v>
      </c>
      <c r="AD946">
        <v>6.7614073704521713</v>
      </c>
      <c r="AE946">
        <v>45.136409633706521</v>
      </c>
      <c r="AF946">
        <v>10.389610389610388</v>
      </c>
      <c r="AG946">
        <v>6.3912518769270248</v>
      </c>
      <c r="AH946">
        <v>0.4385964912280701</v>
      </c>
    </row>
    <row r="947" spans="1:34">
      <c r="A947">
        <v>13</v>
      </c>
      <c r="B947">
        <v>83</v>
      </c>
      <c r="C947">
        <v>2019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415</v>
      </c>
      <c r="O947">
        <v>99</v>
      </c>
      <c r="P947">
        <v>9999</v>
      </c>
      <c r="Q947">
        <v>439</v>
      </c>
      <c r="R947">
        <v>2867</v>
      </c>
      <c r="S947">
        <v>4.2661318451342876</v>
      </c>
      <c r="T947">
        <v>4.6662016044645966</v>
      </c>
      <c r="U947">
        <v>17.860418555981848</v>
      </c>
      <c r="V947">
        <v>0</v>
      </c>
      <c r="W947">
        <v>0.24415765608650161</v>
      </c>
      <c r="X947">
        <v>87.652598535054054</v>
      </c>
      <c r="Y947">
        <v>0</v>
      </c>
      <c r="Z947">
        <v>1.3655100450748117</v>
      </c>
      <c r="AA947">
        <v>1.6268523452508474</v>
      </c>
      <c r="AB947">
        <v>1.8578311082396997</v>
      </c>
      <c r="AC947">
        <v>11.154678767291159</v>
      </c>
      <c r="AD947">
        <v>17.074343376784988</v>
      </c>
      <c r="AE947">
        <v>43.099505307793194</v>
      </c>
      <c r="AF947">
        <v>32.661198450672138</v>
      </c>
      <c r="AG947">
        <v>27.141933634489753</v>
      </c>
      <c r="AH947">
        <v>0.55807464248343241</v>
      </c>
    </row>
    <row r="948" spans="1:34">
      <c r="A948">
        <v>13</v>
      </c>
      <c r="B948">
        <v>84</v>
      </c>
      <c r="C948">
        <v>2019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420</v>
      </c>
      <c r="O948">
        <v>99</v>
      </c>
      <c r="P948">
        <v>9999</v>
      </c>
      <c r="Q948">
        <v>380</v>
      </c>
      <c r="R948">
        <v>2876</v>
      </c>
      <c r="S948">
        <v>5.1717663421418631</v>
      </c>
      <c r="T948">
        <v>5.8480528511821968</v>
      </c>
      <c r="U948">
        <v>22.283341446453356</v>
      </c>
      <c r="V948">
        <v>0.27816411682892911</v>
      </c>
      <c r="W948">
        <v>1.9819193324061193</v>
      </c>
      <c r="X948">
        <v>100</v>
      </c>
      <c r="Y948">
        <v>31.571627260083446</v>
      </c>
      <c r="Z948">
        <v>1.3722298924937202</v>
      </c>
      <c r="AA948">
        <v>1.5915662882813622</v>
      </c>
      <c r="AB948">
        <v>1.8996558410180095</v>
      </c>
      <c r="AC948">
        <v>21.892251148785096</v>
      </c>
      <c r="AD948">
        <v>22.123623991366717</v>
      </c>
      <c r="AE948">
        <v>33.547263743890959</v>
      </c>
      <c r="AF948">
        <v>32.763727500569608</v>
      </c>
      <c r="AG948">
        <v>33.969617422801591</v>
      </c>
      <c r="AH948">
        <v>0.20862308762169676</v>
      </c>
    </row>
    <row r="949" spans="1:34">
      <c r="A949">
        <v>13</v>
      </c>
      <c r="B949">
        <v>85</v>
      </c>
      <c r="C949">
        <v>2019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425</v>
      </c>
      <c r="O949">
        <v>99</v>
      </c>
      <c r="P949">
        <v>9999</v>
      </c>
      <c r="Q949">
        <v>258</v>
      </c>
      <c r="R949">
        <v>927</v>
      </c>
      <c r="S949">
        <v>6.0517799352750821</v>
      </c>
      <c r="T949">
        <v>7.1456310679611672</v>
      </c>
      <c r="U949">
        <v>26.425016181229704</v>
      </c>
      <c r="V949">
        <v>17.691477885652635</v>
      </c>
      <c r="W949">
        <v>8.4142394822006477</v>
      </c>
      <c r="X949">
        <v>100</v>
      </c>
      <c r="Y949">
        <v>100</v>
      </c>
      <c r="Z949">
        <v>0.85218139706658591</v>
      </c>
      <c r="AA949">
        <v>1.5227560331415644</v>
      </c>
      <c r="AB949">
        <v>1.9025163050743104</v>
      </c>
      <c r="AC949">
        <v>4.6660234836372467</v>
      </c>
      <c r="AD949">
        <v>11.572212135508069</v>
      </c>
      <c r="AE949">
        <v>23.421726123238329</v>
      </c>
      <c r="AF949">
        <v>10.560492139439509</v>
      </c>
      <c r="AG949">
        <v>12.984237629455473</v>
      </c>
      <c r="AH949">
        <v>0</v>
      </c>
    </row>
    <row r="950" spans="1:34">
      <c r="A950">
        <v>13</v>
      </c>
      <c r="B950">
        <v>86</v>
      </c>
      <c r="C950">
        <v>2019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428</v>
      </c>
      <c r="O950">
        <v>99</v>
      </c>
      <c r="P950">
        <v>9999</v>
      </c>
      <c r="Q950">
        <v>169</v>
      </c>
      <c r="R950">
        <v>348</v>
      </c>
      <c r="S950">
        <v>6.6063218390804588</v>
      </c>
      <c r="T950">
        <v>7.7844827586206895</v>
      </c>
      <c r="U950">
        <v>28.933678160919552</v>
      </c>
      <c r="V950">
        <v>13.505747126436781</v>
      </c>
      <c r="W950">
        <v>16.091954022988507</v>
      </c>
      <c r="X950">
        <v>100</v>
      </c>
      <c r="Y950">
        <v>100</v>
      </c>
      <c r="Z950">
        <v>0.55517184859805557</v>
      </c>
      <c r="AA950">
        <v>1.5509230584401077</v>
      </c>
      <c r="AB950">
        <v>1.9905207882168472</v>
      </c>
      <c r="AC950">
        <v>5.9117689617819842</v>
      </c>
      <c r="AD950">
        <v>7.9584999741135949</v>
      </c>
      <c r="AE950">
        <v>30.202568142597304</v>
      </c>
      <c r="AF950">
        <v>3.9644565960355438</v>
      </c>
      <c r="AG950">
        <v>5.3370878234346604</v>
      </c>
      <c r="AH950">
        <v>0</v>
      </c>
    </row>
    <row r="951" spans="1:34">
      <c r="A951">
        <v>13</v>
      </c>
      <c r="B951">
        <v>87</v>
      </c>
      <c r="C951">
        <v>2019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430</v>
      </c>
      <c r="O951">
        <v>99</v>
      </c>
      <c r="P951">
        <v>9999</v>
      </c>
      <c r="Q951">
        <v>157</v>
      </c>
      <c r="R951">
        <v>352</v>
      </c>
      <c r="S951">
        <v>6.7585227272727284</v>
      </c>
      <c r="T951">
        <v>7.9829545454545459</v>
      </c>
      <c r="U951">
        <v>31.350681818181833</v>
      </c>
      <c r="V951">
        <v>13.352272727272725</v>
      </c>
      <c r="W951">
        <v>22.443181818181817</v>
      </c>
      <c r="X951">
        <v>100</v>
      </c>
      <c r="Y951">
        <v>100</v>
      </c>
      <c r="Z951">
        <v>0.88178189358263936</v>
      </c>
      <c r="AA951">
        <v>1.373940120248667</v>
      </c>
      <c r="AB951">
        <v>2.1212518597468173</v>
      </c>
      <c r="AC951">
        <v>6.351913367555218</v>
      </c>
      <c r="AD951">
        <v>11.551184033833909</v>
      </c>
      <c r="AE951">
        <v>25.007555285681999</v>
      </c>
      <c r="AF951">
        <v>4.0100250626566405</v>
      </c>
      <c r="AG951">
        <v>5.8493971995252503</v>
      </c>
      <c r="AH951">
        <v>0.28409090909090912</v>
      </c>
    </row>
    <row r="952" spans="1:34">
      <c r="A952">
        <v>13</v>
      </c>
      <c r="B952">
        <v>88</v>
      </c>
      <c r="C952">
        <v>2019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433</v>
      </c>
      <c r="O952">
        <v>99</v>
      </c>
      <c r="P952">
        <v>9999</v>
      </c>
      <c r="Q952">
        <v>93</v>
      </c>
      <c r="R952">
        <v>138</v>
      </c>
      <c r="S952">
        <v>6.6086956521739122</v>
      </c>
      <c r="T952">
        <v>7.695652173913043</v>
      </c>
      <c r="U952">
        <v>33.984492753623201</v>
      </c>
      <c r="V952">
        <v>17.391304347826086</v>
      </c>
      <c r="W952">
        <v>25.362318840579711</v>
      </c>
      <c r="X952">
        <v>100</v>
      </c>
      <c r="Y952">
        <v>100</v>
      </c>
      <c r="Z952">
        <v>0.56561377776601252</v>
      </c>
      <c r="AA952">
        <v>1.580839909799814</v>
      </c>
      <c r="AB952">
        <v>2.5611611260909806</v>
      </c>
      <c r="AC952">
        <v>-6.9837527646463</v>
      </c>
      <c r="AD952">
        <v>-24.891770486520485</v>
      </c>
      <c r="AE952">
        <v>30.348196799092875</v>
      </c>
      <c r="AF952">
        <v>1.5721120984278876</v>
      </c>
      <c r="AG952">
        <v>2.4858867385591776</v>
      </c>
      <c r="AH952">
        <v>2.1739130434782608</v>
      </c>
    </row>
    <row r="953" spans="1:34">
      <c r="A953">
        <v>13</v>
      </c>
      <c r="B953">
        <v>89</v>
      </c>
      <c r="C953">
        <v>2019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435</v>
      </c>
      <c r="O953">
        <v>99</v>
      </c>
      <c r="P953">
        <v>9999</v>
      </c>
      <c r="Q953">
        <v>88</v>
      </c>
      <c r="R953">
        <v>126</v>
      </c>
      <c r="S953">
        <v>6.8888888888888884</v>
      </c>
      <c r="T953">
        <v>7.7857142857142883</v>
      </c>
      <c r="U953">
        <v>36.312222222222239</v>
      </c>
      <c r="V953">
        <v>0</v>
      </c>
      <c r="W953">
        <v>30.952380952380938</v>
      </c>
      <c r="X953">
        <v>100</v>
      </c>
      <c r="Y953">
        <v>100</v>
      </c>
      <c r="Z953">
        <v>0.84153288789590142</v>
      </c>
      <c r="AA953">
        <v>1.6389225178147828</v>
      </c>
      <c r="AB953">
        <v>2.7302164076594848</v>
      </c>
      <c r="AC953">
        <v>1.4162214258705801</v>
      </c>
      <c r="AD953">
        <v>0.9223007263796339</v>
      </c>
      <c r="AE953">
        <v>34.586655786273099</v>
      </c>
      <c r="AF953">
        <v>1.4354066985645937</v>
      </c>
      <c r="AG953">
        <v>2.4251847667946058</v>
      </c>
      <c r="AH953">
        <v>0</v>
      </c>
    </row>
    <row r="954" spans="1:34">
      <c r="A954">
        <v>13</v>
      </c>
      <c r="B954">
        <v>90</v>
      </c>
      <c r="C954">
        <v>2019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438</v>
      </c>
      <c r="O954">
        <v>99</v>
      </c>
      <c r="P954">
        <v>9999</v>
      </c>
      <c r="Q954">
        <v>39</v>
      </c>
      <c r="R954">
        <v>49</v>
      </c>
      <c r="S954">
        <v>6.795918367346939</v>
      </c>
      <c r="T954">
        <v>7.8775510204081645</v>
      </c>
      <c r="U954">
        <v>39.078775510204075</v>
      </c>
      <c r="V954">
        <v>0</v>
      </c>
      <c r="W954">
        <v>26.530612244897959</v>
      </c>
      <c r="X954">
        <v>100</v>
      </c>
      <c r="Y954">
        <v>100</v>
      </c>
      <c r="Z954">
        <v>0.59176882087474225</v>
      </c>
      <c r="AA954">
        <v>1.6033077013389652</v>
      </c>
      <c r="AB954">
        <v>2.9041325450525921</v>
      </c>
      <c r="AC954">
        <v>-13.792565741244738</v>
      </c>
      <c r="AD954">
        <v>-13.011903078405521</v>
      </c>
      <c r="AE954">
        <v>33.650639246691178</v>
      </c>
      <c r="AF954">
        <v>0.55821371610845316</v>
      </c>
      <c r="AG954">
        <v>1.0149823406663363</v>
      </c>
      <c r="AH954">
        <v>0</v>
      </c>
    </row>
    <row r="955" spans="1:34">
      <c r="A955">
        <v>13</v>
      </c>
      <c r="B955">
        <v>91</v>
      </c>
      <c r="C955">
        <v>2019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440</v>
      </c>
      <c r="O955">
        <v>99</v>
      </c>
      <c r="P955">
        <v>9999</v>
      </c>
      <c r="Q955">
        <v>31</v>
      </c>
      <c r="R955">
        <v>36</v>
      </c>
      <c r="S955">
        <v>6.6666666666666687</v>
      </c>
      <c r="T955">
        <v>7.8333333333333313</v>
      </c>
      <c r="U955">
        <v>41.339444444444446</v>
      </c>
      <c r="V955">
        <v>0</v>
      </c>
      <c r="W955">
        <v>27.777777777777779</v>
      </c>
      <c r="X955">
        <v>100</v>
      </c>
      <c r="Y955">
        <v>100</v>
      </c>
      <c r="Z955">
        <v>0.69735191356875115</v>
      </c>
      <c r="AA955">
        <v>1.6158932858054409</v>
      </c>
      <c r="AB955">
        <v>2.5440562537456244</v>
      </c>
      <c r="AC955">
        <v>6.9844224053644117</v>
      </c>
      <c r="AD955">
        <v>8.1679275955419399</v>
      </c>
      <c r="AE955">
        <v>47.299456744726754</v>
      </c>
      <c r="AF955">
        <v>0.41011619958988377</v>
      </c>
      <c r="AG955">
        <v>0.78883940289444443</v>
      </c>
      <c r="AH955">
        <v>0</v>
      </c>
    </row>
    <row r="956" spans="1:34">
      <c r="A956">
        <v>13</v>
      </c>
      <c r="B956">
        <v>92</v>
      </c>
      <c r="C956">
        <v>2019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443</v>
      </c>
      <c r="O956">
        <v>99</v>
      </c>
      <c r="P956">
        <v>9999</v>
      </c>
      <c r="Q956">
        <v>16</v>
      </c>
      <c r="R956">
        <v>19</v>
      </c>
      <c r="S956">
        <v>6.8421052631578956</v>
      </c>
      <c r="T956">
        <v>6.8947368421052646</v>
      </c>
      <c r="U956">
        <v>43.876315789473665</v>
      </c>
      <c r="V956">
        <v>0</v>
      </c>
      <c r="W956">
        <v>15.789473684210527</v>
      </c>
      <c r="X956">
        <v>100</v>
      </c>
      <c r="Y956">
        <v>100</v>
      </c>
      <c r="Z956">
        <v>0.61037702348959055</v>
      </c>
      <c r="AA956">
        <v>1.9537590729758521</v>
      </c>
      <c r="AB956">
        <v>2.7889771156824796</v>
      </c>
      <c r="AC956">
        <v>-5.300773572148449</v>
      </c>
      <c r="AD956">
        <v>-37.247357125401699</v>
      </c>
      <c r="AE956">
        <v>5.4903571318949957</v>
      </c>
      <c r="AF956">
        <v>0.21645021645021645</v>
      </c>
      <c r="AG956">
        <v>0.44188088335256442</v>
      </c>
      <c r="AH956">
        <v>0</v>
      </c>
    </row>
    <row r="957" spans="1:34">
      <c r="A957">
        <v>13</v>
      </c>
      <c r="B957">
        <v>93</v>
      </c>
      <c r="C957">
        <v>2019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445</v>
      </c>
      <c r="O957">
        <v>99</v>
      </c>
      <c r="P957">
        <v>9999</v>
      </c>
      <c r="Q957">
        <v>20</v>
      </c>
      <c r="R957">
        <v>24</v>
      </c>
      <c r="S957">
        <v>6.875</v>
      </c>
      <c r="T957">
        <v>8.375</v>
      </c>
      <c r="U957">
        <v>47.11041666666668</v>
      </c>
      <c r="V957">
        <v>0</v>
      </c>
      <c r="W957">
        <v>20.833333333333329</v>
      </c>
      <c r="X957">
        <v>100</v>
      </c>
      <c r="Y957">
        <v>100</v>
      </c>
      <c r="Z957">
        <v>1.2525323654053997</v>
      </c>
      <c r="AA957">
        <v>1.4523687548277817</v>
      </c>
      <c r="AB957">
        <v>2.6427968139832463</v>
      </c>
      <c r="AC957">
        <v>-15.320321112799252</v>
      </c>
      <c r="AD957">
        <v>6.339329230523842</v>
      </c>
      <c r="AE957">
        <v>27.274334147205487</v>
      </c>
      <c r="AF957">
        <v>0.27341079972658922</v>
      </c>
      <c r="AG957">
        <v>0.59930740810001448</v>
      </c>
      <c r="AH957">
        <v>0</v>
      </c>
    </row>
    <row r="958" spans="1:34">
      <c r="A958">
        <v>13</v>
      </c>
      <c r="B958">
        <v>94</v>
      </c>
      <c r="C958">
        <v>2019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450</v>
      </c>
      <c r="O958">
        <v>99</v>
      </c>
      <c r="P958">
        <v>9999</v>
      </c>
      <c r="Q958">
        <v>4</v>
      </c>
      <c r="R958">
        <v>4</v>
      </c>
      <c r="S958">
        <v>8</v>
      </c>
      <c r="T958">
        <v>8.75</v>
      </c>
      <c r="U958">
        <v>52.674999999999997</v>
      </c>
      <c r="V958">
        <v>0</v>
      </c>
      <c r="W958">
        <v>25</v>
      </c>
      <c r="X958">
        <v>100</v>
      </c>
      <c r="Y958">
        <v>100</v>
      </c>
      <c r="Z958">
        <v>1.8833148966649205</v>
      </c>
      <c r="AA958">
        <v>2.1213203435596424</v>
      </c>
      <c r="AB958">
        <v>1.299038105676658</v>
      </c>
      <c r="AC958">
        <v>-78.846306749941419</v>
      </c>
      <c r="AD958">
        <v>59.012928223428368</v>
      </c>
      <c r="AE958">
        <v>0</v>
      </c>
      <c r="AF958">
        <v>4.556846662109821E-2</v>
      </c>
      <c r="AG958">
        <v>0.11168272311207982</v>
      </c>
      <c r="AH958">
        <v>0</v>
      </c>
    </row>
    <row r="959" spans="1:34">
      <c r="A959">
        <v>13</v>
      </c>
      <c r="B959">
        <v>95</v>
      </c>
      <c r="C959">
        <v>2019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455</v>
      </c>
      <c r="O959">
        <v>99</v>
      </c>
      <c r="P959">
        <v>9999</v>
      </c>
    </row>
    <row r="960" spans="1:34">
      <c r="A960">
        <v>13</v>
      </c>
      <c r="B960">
        <v>96</v>
      </c>
      <c r="C960">
        <v>2019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460</v>
      </c>
      <c r="O960">
        <v>99</v>
      </c>
      <c r="P960">
        <v>9999</v>
      </c>
    </row>
    <row r="961" spans="1:34">
      <c r="A961">
        <v>13</v>
      </c>
      <c r="B961">
        <v>97</v>
      </c>
      <c r="C961">
        <v>2018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409</v>
      </c>
      <c r="O961">
        <v>99</v>
      </c>
      <c r="P961">
        <v>9999</v>
      </c>
      <c r="Q961">
        <v>75</v>
      </c>
      <c r="R961">
        <v>191</v>
      </c>
      <c r="S961">
        <v>3.596858638743456</v>
      </c>
      <c r="T961">
        <v>3.0837696335078539</v>
      </c>
      <c r="U961">
        <v>8.6252879581151856</v>
      </c>
      <c r="V961">
        <v>0</v>
      </c>
      <c r="W961">
        <v>0</v>
      </c>
      <c r="X961">
        <v>0</v>
      </c>
      <c r="Y961">
        <v>0</v>
      </c>
      <c r="Z961">
        <v>1.0853791750947537</v>
      </c>
      <c r="AA961">
        <v>1.558557050445518</v>
      </c>
      <c r="AB961">
        <v>1.4627301552715395</v>
      </c>
      <c r="AC961">
        <v>18.439211001700095</v>
      </c>
      <c r="AD961">
        <v>14.815380678907671</v>
      </c>
      <c r="AE961">
        <v>47.872064691237377</v>
      </c>
      <c r="AF961">
        <v>1.9914503180064644</v>
      </c>
      <c r="AG961">
        <v>0.83333388132528063</v>
      </c>
      <c r="AH961">
        <v>2.0942408376963351</v>
      </c>
    </row>
    <row r="962" spans="1:34">
      <c r="A962">
        <v>13</v>
      </c>
      <c r="B962">
        <v>98</v>
      </c>
      <c r="C962">
        <v>2018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410</v>
      </c>
      <c r="O962">
        <v>99</v>
      </c>
      <c r="P962">
        <v>9999</v>
      </c>
      <c r="Q962">
        <v>368</v>
      </c>
      <c r="R962">
        <v>1299</v>
      </c>
      <c r="S962">
        <v>4.0577367205542716</v>
      </c>
      <c r="T962">
        <v>3.8283294842186288</v>
      </c>
      <c r="U962">
        <v>13.093025404157045</v>
      </c>
      <c r="V962">
        <v>0</v>
      </c>
      <c r="W962">
        <v>0</v>
      </c>
      <c r="X962">
        <v>0</v>
      </c>
      <c r="Y962">
        <v>0</v>
      </c>
      <c r="Z962">
        <v>1.3536420265621902</v>
      </c>
      <c r="AA962">
        <v>1.6041395991937983</v>
      </c>
      <c r="AB962">
        <v>1.695603488248838</v>
      </c>
      <c r="AC962">
        <v>-0.60470714241217516</v>
      </c>
      <c r="AD962">
        <v>10.492466450600791</v>
      </c>
      <c r="AE962">
        <v>39.61993283890299</v>
      </c>
      <c r="AF962">
        <v>13.543947450735063</v>
      </c>
      <c r="AG962">
        <v>8.6032240035445255</v>
      </c>
      <c r="AH962">
        <v>1.0007698229407238</v>
      </c>
    </row>
    <row r="963" spans="1:34">
      <c r="A963">
        <v>13</v>
      </c>
      <c r="B963">
        <v>99</v>
      </c>
      <c r="C963">
        <v>2018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415</v>
      </c>
      <c r="O963">
        <v>99</v>
      </c>
      <c r="P963">
        <v>9999</v>
      </c>
      <c r="Q963">
        <v>496</v>
      </c>
      <c r="R963">
        <v>3440</v>
      </c>
      <c r="S963">
        <v>4.1898255813953469</v>
      </c>
      <c r="T963">
        <v>4.590406976744184</v>
      </c>
      <c r="U963">
        <v>17.724075581395343</v>
      </c>
      <c r="V963">
        <v>0</v>
      </c>
      <c r="W963">
        <v>0.31976744186046518</v>
      </c>
      <c r="X963">
        <v>85.377906976744143</v>
      </c>
      <c r="Y963">
        <v>0</v>
      </c>
      <c r="Z963">
        <v>1.3935902333447705</v>
      </c>
      <c r="AA963">
        <v>1.5334491346790475</v>
      </c>
      <c r="AB963">
        <v>1.8315614311920847</v>
      </c>
      <c r="AC963">
        <v>12.298385538806972</v>
      </c>
      <c r="AD963">
        <v>14.691703570313878</v>
      </c>
      <c r="AE963">
        <v>46.425660595154199</v>
      </c>
      <c r="AF963">
        <v>35.866958607027406</v>
      </c>
      <c r="AG963">
        <v>30.84140150305932</v>
      </c>
      <c r="AH963">
        <v>0.66860465116279055</v>
      </c>
    </row>
    <row r="964" spans="1:34">
      <c r="A964">
        <v>13</v>
      </c>
      <c r="B964">
        <v>100</v>
      </c>
      <c r="C964">
        <v>2018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420</v>
      </c>
      <c r="O964">
        <v>99</v>
      </c>
      <c r="P964">
        <v>9999</v>
      </c>
      <c r="Q964">
        <v>429</v>
      </c>
      <c r="R964">
        <v>2787</v>
      </c>
      <c r="S964">
        <v>5.0760674560459282</v>
      </c>
      <c r="T964">
        <v>5.8119842124147816</v>
      </c>
      <c r="U964">
        <v>22.283972012917037</v>
      </c>
      <c r="V964">
        <v>0.32292787944025825</v>
      </c>
      <c r="W964">
        <v>1.9016864011481875</v>
      </c>
      <c r="X964">
        <v>100</v>
      </c>
      <c r="Y964">
        <v>32.543954072479366</v>
      </c>
      <c r="Z964">
        <v>1.4010312120216095</v>
      </c>
      <c r="AA964">
        <v>1.5025243319999779</v>
      </c>
      <c r="AB964">
        <v>1.9182689884897304</v>
      </c>
      <c r="AC964">
        <v>22.891225907553128</v>
      </c>
      <c r="AD964">
        <v>18.724713920859688</v>
      </c>
      <c r="AE964">
        <v>44.727253146953295</v>
      </c>
      <c r="AF964">
        <v>29.058492336565543</v>
      </c>
      <c r="AG964">
        <v>31.415331172356552</v>
      </c>
      <c r="AH964">
        <v>0.17940437746681021</v>
      </c>
    </row>
    <row r="965" spans="1:34">
      <c r="A965">
        <v>13</v>
      </c>
      <c r="B965">
        <v>101</v>
      </c>
      <c r="C965">
        <v>2018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425</v>
      </c>
      <c r="O965">
        <v>99</v>
      </c>
      <c r="P965">
        <v>9999</v>
      </c>
      <c r="Q965">
        <v>280</v>
      </c>
      <c r="R965">
        <v>832</v>
      </c>
      <c r="S965">
        <v>6.09375</v>
      </c>
      <c r="T965">
        <v>7.048076923076926</v>
      </c>
      <c r="U965">
        <v>26.376742788461502</v>
      </c>
      <c r="V965">
        <v>17.54807692307693</v>
      </c>
      <c r="W965">
        <v>8.1730769230769251</v>
      </c>
      <c r="X965">
        <v>100</v>
      </c>
      <c r="Y965">
        <v>100</v>
      </c>
      <c r="Z965">
        <v>0.83474062714915276</v>
      </c>
      <c r="AA965">
        <v>1.4034159476489438</v>
      </c>
      <c r="AB965">
        <v>1.9630226285595072</v>
      </c>
      <c r="AC965">
        <v>6.8898696518699891</v>
      </c>
      <c r="AD965">
        <v>8.6127721757833218</v>
      </c>
      <c r="AE965">
        <v>35.698582725403817</v>
      </c>
      <c r="AF965">
        <v>8.6747992910019818</v>
      </c>
      <c r="AG965">
        <v>11.100858322314062</v>
      </c>
      <c r="AH965">
        <v>0.12019230769230764</v>
      </c>
    </row>
    <row r="966" spans="1:34">
      <c r="A966">
        <v>13</v>
      </c>
      <c r="B966">
        <v>102</v>
      </c>
      <c r="C966">
        <v>2018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428</v>
      </c>
      <c r="O966">
        <v>99</v>
      </c>
      <c r="P966">
        <v>9999</v>
      </c>
      <c r="Q966">
        <v>168</v>
      </c>
      <c r="R966">
        <v>353</v>
      </c>
      <c r="S966">
        <v>6.5665722379603411</v>
      </c>
      <c r="T966">
        <v>7.5580736543909364</v>
      </c>
      <c r="U966">
        <v>29.012634560906488</v>
      </c>
      <c r="V966">
        <v>15.864022662889511</v>
      </c>
      <c r="W966">
        <v>16.430594900849854</v>
      </c>
      <c r="X966">
        <v>100</v>
      </c>
      <c r="Y966">
        <v>100</v>
      </c>
      <c r="Z966">
        <v>0.5665797435779405</v>
      </c>
      <c r="AA966">
        <v>1.5505509871532261</v>
      </c>
      <c r="AB966">
        <v>2.1323486433472043</v>
      </c>
      <c r="AC966">
        <v>8.8138751828530815</v>
      </c>
      <c r="AD966">
        <v>1.4610436659716253</v>
      </c>
      <c r="AE966">
        <v>31.734724637612697</v>
      </c>
      <c r="AF966">
        <v>3.6805338338025249</v>
      </c>
      <c r="AG966">
        <v>5.1805270100930549</v>
      </c>
      <c r="AH966">
        <v>0.28328611898016998</v>
      </c>
    </row>
    <row r="967" spans="1:34">
      <c r="A967">
        <v>13</v>
      </c>
      <c r="B967">
        <v>103</v>
      </c>
      <c r="C967">
        <v>2018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430</v>
      </c>
      <c r="O967">
        <v>99</v>
      </c>
      <c r="P967">
        <v>9999</v>
      </c>
      <c r="Q967">
        <v>141</v>
      </c>
      <c r="R967">
        <v>314</v>
      </c>
      <c r="S967">
        <v>6.7579617834394892</v>
      </c>
      <c r="T967">
        <v>7.8757961783439505</v>
      </c>
      <c r="U967">
        <v>31.408184713375775</v>
      </c>
      <c r="V967">
        <v>13.375796178343949</v>
      </c>
      <c r="W967">
        <v>24.20382165605097</v>
      </c>
      <c r="X967">
        <v>100</v>
      </c>
      <c r="Y967">
        <v>100</v>
      </c>
      <c r="Z967">
        <v>0.85483723873929507</v>
      </c>
      <c r="AA967">
        <v>1.4841037694647548</v>
      </c>
      <c r="AB967">
        <v>2.311805792481497</v>
      </c>
      <c r="AC967">
        <v>9.4441955563784497</v>
      </c>
      <c r="AD967">
        <v>6.3025245538070251</v>
      </c>
      <c r="AE967">
        <v>37.552445443068954</v>
      </c>
      <c r="AF967">
        <v>3.2739026170368053</v>
      </c>
      <c r="AG967">
        <v>4.9886674422523196</v>
      </c>
      <c r="AH967">
        <v>0</v>
      </c>
    </row>
    <row r="968" spans="1:34">
      <c r="A968">
        <v>13</v>
      </c>
      <c r="B968">
        <v>104</v>
      </c>
      <c r="C968">
        <v>2018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433</v>
      </c>
      <c r="O968">
        <v>99</v>
      </c>
      <c r="P968">
        <v>9999</v>
      </c>
      <c r="Q968">
        <v>105</v>
      </c>
      <c r="R968">
        <v>146</v>
      </c>
      <c r="S968">
        <v>6.8630136986301373</v>
      </c>
      <c r="T968">
        <v>8.1438356164383556</v>
      </c>
      <c r="U968">
        <v>34.074657534246569</v>
      </c>
      <c r="V968">
        <v>13.013698630136988</v>
      </c>
      <c r="W968">
        <v>29.452054794520553</v>
      </c>
      <c r="X968">
        <v>100</v>
      </c>
      <c r="Y968">
        <v>100</v>
      </c>
      <c r="Z968">
        <v>0.59573962822291437</v>
      </c>
      <c r="AA968">
        <v>1.5377894514765722</v>
      </c>
      <c r="AB968">
        <v>2.4156729288141321</v>
      </c>
      <c r="AC968">
        <v>4.1069109781625901</v>
      </c>
      <c r="AD968">
        <v>-10.883712549781906</v>
      </c>
      <c r="AE968">
        <v>42.015746039221845</v>
      </c>
      <c r="AF968">
        <v>1.5222604525075589</v>
      </c>
      <c r="AG968">
        <v>2.5164970446119956</v>
      </c>
      <c r="AH968">
        <v>0</v>
      </c>
    </row>
    <row r="969" spans="1:34">
      <c r="A969">
        <v>13</v>
      </c>
      <c r="B969">
        <v>105</v>
      </c>
      <c r="C969">
        <v>2018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435</v>
      </c>
      <c r="O969">
        <v>99</v>
      </c>
      <c r="P969">
        <v>9999</v>
      </c>
      <c r="Q969">
        <v>79</v>
      </c>
      <c r="R969">
        <v>116</v>
      </c>
      <c r="S969">
        <v>6.905172413793105</v>
      </c>
      <c r="T969">
        <v>7.8534482758620703</v>
      </c>
      <c r="U969">
        <v>36.398017241379307</v>
      </c>
      <c r="V969">
        <v>0</v>
      </c>
      <c r="W969">
        <v>31.896551724137929</v>
      </c>
      <c r="X969">
        <v>100</v>
      </c>
      <c r="Y969">
        <v>100</v>
      </c>
      <c r="Z969">
        <v>0.85040783302011858</v>
      </c>
      <c r="AA969">
        <v>1.7566545804742246</v>
      </c>
      <c r="AB969">
        <v>2.7551028216147277</v>
      </c>
      <c r="AC969">
        <v>-7.6876151345278307</v>
      </c>
      <c r="AD969">
        <v>-8.5670059996750947</v>
      </c>
      <c r="AE969">
        <v>53.505731566255697</v>
      </c>
      <c r="AF969">
        <v>1.2094672088416221</v>
      </c>
      <c r="AG969">
        <v>2.1357370654383847</v>
      </c>
      <c r="AH969">
        <v>0</v>
      </c>
    </row>
    <row r="970" spans="1:34">
      <c r="A970">
        <v>13</v>
      </c>
      <c r="B970">
        <v>106</v>
      </c>
      <c r="C970">
        <v>2018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438</v>
      </c>
      <c r="O970">
        <v>99</v>
      </c>
      <c r="P970">
        <v>9999</v>
      </c>
      <c r="Q970">
        <v>39</v>
      </c>
      <c r="R970">
        <v>45</v>
      </c>
      <c r="S970">
        <v>7.2666666666666684</v>
      </c>
      <c r="T970">
        <v>7.9333333333333345</v>
      </c>
      <c r="U970">
        <v>38.938666666666677</v>
      </c>
      <c r="V970">
        <v>0</v>
      </c>
      <c r="W970">
        <v>35.555555555555557</v>
      </c>
      <c r="X970">
        <v>100</v>
      </c>
      <c r="Y970">
        <v>100</v>
      </c>
      <c r="Z970">
        <v>0.58308604282076082</v>
      </c>
      <c r="AA970">
        <v>1.5260697523012812</v>
      </c>
      <c r="AB970">
        <v>3.0652170486860393</v>
      </c>
      <c r="AC970">
        <v>-10.3989903855324</v>
      </c>
      <c r="AD970">
        <v>-19.848848958998335</v>
      </c>
      <c r="AE970">
        <v>51.686933233362915</v>
      </c>
      <c r="AF970">
        <v>0.46918986549890529</v>
      </c>
      <c r="AG970">
        <v>0.88635083749440635</v>
      </c>
      <c r="AH970">
        <v>0</v>
      </c>
    </row>
    <row r="971" spans="1:34">
      <c r="A971">
        <v>13</v>
      </c>
      <c r="B971">
        <v>107</v>
      </c>
      <c r="C971">
        <v>2018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440</v>
      </c>
      <c r="O971">
        <v>99</v>
      </c>
      <c r="P971">
        <v>9999</v>
      </c>
      <c r="Q971">
        <v>31</v>
      </c>
      <c r="R971">
        <v>37</v>
      </c>
      <c r="S971">
        <v>6.9729729729729746</v>
      </c>
      <c r="T971">
        <v>7.9189189189189202</v>
      </c>
      <c r="U971">
        <v>41.28</v>
      </c>
      <c r="V971">
        <v>0</v>
      </c>
      <c r="W971">
        <v>29.729729729729719</v>
      </c>
      <c r="X971">
        <v>100</v>
      </c>
      <c r="Y971">
        <v>100</v>
      </c>
      <c r="Z971">
        <v>0.8072777076684029</v>
      </c>
      <c r="AA971">
        <v>1.7318399290379238</v>
      </c>
      <c r="AB971">
        <v>2.9166657970710741</v>
      </c>
      <c r="AC971">
        <v>-25.015076989669559</v>
      </c>
      <c r="AD971">
        <v>-9.228788557738703</v>
      </c>
      <c r="AE971">
        <v>40.08624352874228</v>
      </c>
      <c r="AF971">
        <v>0.38577833385465554</v>
      </c>
      <c r="AG971">
        <v>0.77259782629974005</v>
      </c>
      <c r="AH971">
        <v>0</v>
      </c>
    </row>
    <row r="972" spans="1:34">
      <c r="A972">
        <v>13</v>
      </c>
      <c r="B972">
        <v>108</v>
      </c>
      <c r="C972">
        <v>2018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443</v>
      </c>
      <c r="O972">
        <v>99</v>
      </c>
      <c r="P972">
        <v>9999</v>
      </c>
      <c r="Q972">
        <v>10</v>
      </c>
      <c r="R972">
        <v>10</v>
      </c>
      <c r="S972">
        <v>7.3</v>
      </c>
      <c r="T972">
        <v>7.4</v>
      </c>
      <c r="U972">
        <v>43.9</v>
      </c>
      <c r="V972">
        <v>0</v>
      </c>
      <c r="W972">
        <v>20</v>
      </c>
      <c r="X972">
        <v>100</v>
      </c>
      <c r="Y972">
        <v>100</v>
      </c>
      <c r="Z972">
        <v>0.67082039325020804</v>
      </c>
      <c r="AA972">
        <v>1.7349351572897476</v>
      </c>
      <c r="AB972">
        <v>3.2310988842807009</v>
      </c>
      <c r="AC972">
        <v>69.597800400547996</v>
      </c>
      <c r="AD972">
        <v>19.377278632528562</v>
      </c>
      <c r="AE972">
        <v>19.265942436767936</v>
      </c>
      <c r="AF972">
        <v>0.10426441455531225</v>
      </c>
      <c r="AG972">
        <v>0.22206319776973721</v>
      </c>
      <c r="AH972">
        <v>0</v>
      </c>
    </row>
    <row r="973" spans="1:34">
      <c r="A973">
        <v>13</v>
      </c>
      <c r="B973">
        <v>109</v>
      </c>
      <c r="C973">
        <v>2018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445</v>
      </c>
      <c r="O973">
        <v>99</v>
      </c>
      <c r="P973">
        <v>9999</v>
      </c>
      <c r="Q973">
        <v>13</v>
      </c>
      <c r="R973">
        <v>17</v>
      </c>
      <c r="S973">
        <v>7.117647058823529</v>
      </c>
      <c r="T973">
        <v>8</v>
      </c>
      <c r="U973">
        <v>46.400000000000006</v>
      </c>
      <c r="V973">
        <v>0</v>
      </c>
      <c r="W973">
        <v>35.294117647058826</v>
      </c>
      <c r="X973">
        <v>100</v>
      </c>
      <c r="Y973">
        <v>100</v>
      </c>
      <c r="Z973">
        <v>1.2485285456930812</v>
      </c>
      <c r="AA973">
        <v>1.7449878793166278</v>
      </c>
      <c r="AB973">
        <v>2.9104275004359947</v>
      </c>
      <c r="AC973">
        <v>19.439839907867455</v>
      </c>
      <c r="AD973">
        <v>-9.7128586235781125</v>
      </c>
      <c r="AE973">
        <v>72.969677699962148</v>
      </c>
      <c r="AF973">
        <v>0.17724950474403078</v>
      </c>
      <c r="AG973">
        <v>0.39900558177851658</v>
      </c>
      <c r="AH973">
        <v>0</v>
      </c>
    </row>
    <row r="974" spans="1:34">
      <c r="A974">
        <v>13</v>
      </c>
      <c r="B974">
        <v>110</v>
      </c>
      <c r="C974">
        <v>2018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450</v>
      </c>
      <c r="O974">
        <v>99</v>
      </c>
      <c r="P974">
        <v>9999</v>
      </c>
      <c r="Q974">
        <v>4</v>
      </c>
      <c r="R974">
        <v>4</v>
      </c>
      <c r="S974">
        <v>7.75</v>
      </c>
      <c r="T974">
        <v>11</v>
      </c>
      <c r="U974">
        <v>51.6</v>
      </c>
      <c r="V974">
        <v>0</v>
      </c>
      <c r="W974">
        <v>75</v>
      </c>
      <c r="X974">
        <v>100</v>
      </c>
      <c r="Y974">
        <v>100</v>
      </c>
      <c r="Z974">
        <v>0.81547532151526081</v>
      </c>
      <c r="AA974">
        <v>2.0463381929681126</v>
      </c>
      <c r="AB974">
        <v>2.1213203435596424</v>
      </c>
      <c r="AC974">
        <v>17.977654180287299</v>
      </c>
      <c r="AD974">
        <v>65.033247714295115</v>
      </c>
      <c r="AE974">
        <v>51.832105534881599</v>
      </c>
      <c r="AF974">
        <v>4.1705765822124902E-2</v>
      </c>
      <c r="AG974">
        <v>0.104405111662127</v>
      </c>
      <c r="AH974">
        <v>0</v>
      </c>
    </row>
    <row r="975" spans="1:34">
      <c r="A975">
        <v>13</v>
      </c>
      <c r="B975">
        <v>111</v>
      </c>
      <c r="C975">
        <v>2018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455</v>
      </c>
      <c r="O975">
        <v>99</v>
      </c>
      <c r="P975">
        <v>9999</v>
      </c>
    </row>
    <row r="976" spans="1:34">
      <c r="A976">
        <v>13</v>
      </c>
      <c r="B976">
        <v>112</v>
      </c>
      <c r="C976">
        <v>2018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460</v>
      </c>
      <c r="O976">
        <v>99</v>
      </c>
      <c r="P976">
        <v>9999</v>
      </c>
      <c r="Q976">
        <v>1</v>
      </c>
      <c r="R976">
        <v>0</v>
      </c>
      <c r="AF976">
        <v>0</v>
      </c>
      <c r="AG976">
        <v>0</v>
      </c>
    </row>
    <row r="977" spans="1:34">
      <c r="A977">
        <v>13</v>
      </c>
      <c r="B977">
        <v>113</v>
      </c>
      <c r="C977">
        <v>2017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409</v>
      </c>
      <c r="O977">
        <v>99</v>
      </c>
      <c r="P977">
        <v>9999</v>
      </c>
      <c r="Q977">
        <v>80</v>
      </c>
      <c r="R977">
        <v>198</v>
      </c>
      <c r="S977">
        <v>3.535353535353535</v>
      </c>
      <c r="T977">
        <v>2.9292929292929291</v>
      </c>
      <c r="U977">
        <v>8.7333333333333307</v>
      </c>
      <c r="V977">
        <v>0</v>
      </c>
      <c r="W977">
        <v>0</v>
      </c>
      <c r="X977">
        <v>0</v>
      </c>
      <c r="Y977">
        <v>0</v>
      </c>
      <c r="Z977">
        <v>1.0875326536372774</v>
      </c>
      <c r="AA977">
        <v>1.441191505602512</v>
      </c>
      <c r="AB977">
        <v>1.4160160734444485</v>
      </c>
      <c r="AC977">
        <v>-3.587533972926765</v>
      </c>
      <c r="AD977">
        <v>7.991355356612539</v>
      </c>
      <c r="AE977">
        <v>38.234834933711859</v>
      </c>
      <c r="AF977">
        <v>1.92457231726283</v>
      </c>
      <c r="AG977">
        <v>0.81772474662449701</v>
      </c>
      <c r="AH977">
        <v>2.0202020202020203</v>
      </c>
    </row>
    <row r="978" spans="1:34">
      <c r="A978">
        <v>13</v>
      </c>
      <c r="B978">
        <v>114</v>
      </c>
      <c r="C978">
        <v>2017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410</v>
      </c>
      <c r="O978">
        <v>99</v>
      </c>
      <c r="P978">
        <v>9999</v>
      </c>
      <c r="Q978">
        <v>359</v>
      </c>
      <c r="R978">
        <v>1450</v>
      </c>
      <c r="S978">
        <v>3.8062068965517248</v>
      </c>
      <c r="T978">
        <v>3.5993103448275847</v>
      </c>
      <c r="U978">
        <v>13.20172413793105</v>
      </c>
      <c r="V978">
        <v>0</v>
      </c>
      <c r="W978">
        <v>0</v>
      </c>
      <c r="X978">
        <v>0</v>
      </c>
      <c r="Y978">
        <v>0</v>
      </c>
      <c r="Z978">
        <v>1.2877528381547378</v>
      </c>
      <c r="AA978">
        <v>1.6626825309039397</v>
      </c>
      <c r="AB978">
        <v>1.6584578025974717</v>
      </c>
      <c r="AC978">
        <v>2.7373465551156695</v>
      </c>
      <c r="AD978">
        <v>9.1516108427325111</v>
      </c>
      <c r="AE978">
        <v>48.304974895635283</v>
      </c>
      <c r="AF978">
        <v>14.094090202177297</v>
      </c>
      <c r="AG978">
        <v>9.0523340054704242</v>
      </c>
      <c r="AH978">
        <v>0.89655172413793105</v>
      </c>
    </row>
    <row r="979" spans="1:34">
      <c r="A979">
        <v>13</v>
      </c>
      <c r="B979">
        <v>115</v>
      </c>
      <c r="C979">
        <v>2017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415</v>
      </c>
      <c r="O979">
        <v>99</v>
      </c>
      <c r="P979">
        <v>9999</v>
      </c>
      <c r="Q979">
        <v>475</v>
      </c>
      <c r="R979">
        <v>3643</v>
      </c>
      <c r="S979">
        <v>4.2201482294811958</v>
      </c>
      <c r="T979">
        <v>4.4748833379083157</v>
      </c>
      <c r="U979">
        <v>17.71597584408455</v>
      </c>
      <c r="V979">
        <v>0</v>
      </c>
      <c r="W979">
        <v>0.24704913532802639</v>
      </c>
      <c r="X979">
        <v>84.326104858632988</v>
      </c>
      <c r="Y979">
        <v>0</v>
      </c>
      <c r="Z979">
        <v>1.4152952768946057</v>
      </c>
      <c r="AA979">
        <v>1.576787520727458</v>
      </c>
      <c r="AB979">
        <v>1.836020759053288</v>
      </c>
      <c r="AC979">
        <v>11.800885470840102</v>
      </c>
      <c r="AD979">
        <v>21.653074851688611</v>
      </c>
      <c r="AE979">
        <v>44.366629563802782</v>
      </c>
      <c r="AF979">
        <v>35.410186625194406</v>
      </c>
      <c r="AG979">
        <v>30.520114931657655</v>
      </c>
      <c r="AH979">
        <v>0.87839692561076066</v>
      </c>
    </row>
    <row r="980" spans="1:34">
      <c r="A980">
        <v>13</v>
      </c>
      <c r="B980">
        <v>116</v>
      </c>
      <c r="C980">
        <v>2017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420</v>
      </c>
      <c r="O980">
        <v>99</v>
      </c>
      <c r="P980">
        <v>9999</v>
      </c>
      <c r="Q980">
        <v>401</v>
      </c>
      <c r="R980">
        <v>3008</v>
      </c>
      <c r="S980">
        <v>5.0488696808510634</v>
      </c>
      <c r="T980">
        <v>5.8028590425531918</v>
      </c>
      <c r="U980">
        <v>22.256648936170198</v>
      </c>
      <c r="V980">
        <v>9.9734042553191515E-2</v>
      </c>
      <c r="W980">
        <v>1.5625</v>
      </c>
      <c r="X980">
        <v>100</v>
      </c>
      <c r="Y980">
        <v>30.618351063829799</v>
      </c>
      <c r="Z980">
        <v>1.3809189601952576</v>
      </c>
      <c r="AA980">
        <v>1.4340344624170973</v>
      </c>
      <c r="AB980">
        <v>1.908660223075934</v>
      </c>
      <c r="AC980">
        <v>21.659189631348365</v>
      </c>
      <c r="AD980">
        <v>23.9284150347424</v>
      </c>
      <c r="AE980">
        <v>41.186904192151637</v>
      </c>
      <c r="AF980">
        <v>29.237947122861581</v>
      </c>
      <c r="AG980">
        <v>31.65916975307471</v>
      </c>
      <c r="AH980">
        <v>9.9734042553191515E-2</v>
      </c>
    </row>
    <row r="981" spans="1:34">
      <c r="A981">
        <v>13</v>
      </c>
      <c r="B981">
        <v>117</v>
      </c>
      <c r="C981">
        <v>2017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425</v>
      </c>
      <c r="O981">
        <v>99</v>
      </c>
      <c r="P981">
        <v>9999</v>
      </c>
      <c r="Q981">
        <v>276</v>
      </c>
      <c r="R981">
        <v>931</v>
      </c>
      <c r="S981">
        <v>6.0096670247046191</v>
      </c>
      <c r="T981">
        <v>7.2019334049409238</v>
      </c>
      <c r="U981">
        <v>26.418474758324376</v>
      </c>
      <c r="V981">
        <v>16.004296455424274</v>
      </c>
      <c r="W981">
        <v>10.311493018259936</v>
      </c>
      <c r="X981">
        <v>100</v>
      </c>
      <c r="Y981">
        <v>100</v>
      </c>
      <c r="Z981">
        <v>0.86124471794371227</v>
      </c>
      <c r="AA981">
        <v>1.3658851769547695</v>
      </c>
      <c r="AB981">
        <v>2.0229713339841187</v>
      </c>
      <c r="AC981">
        <v>11.900531842460763</v>
      </c>
      <c r="AD981">
        <v>10.778092133862648</v>
      </c>
      <c r="AE981">
        <v>31.33861639830878</v>
      </c>
      <c r="AF981">
        <v>9.0493779160186634</v>
      </c>
      <c r="AG981">
        <v>11.631061056024452</v>
      </c>
      <c r="AH981">
        <v>0.21482277121374876</v>
      </c>
    </row>
    <row r="982" spans="1:34">
      <c r="A982">
        <v>13</v>
      </c>
      <c r="B982">
        <v>118</v>
      </c>
      <c r="C982">
        <v>2017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428</v>
      </c>
      <c r="O982">
        <v>99</v>
      </c>
      <c r="P982">
        <v>9999</v>
      </c>
      <c r="Q982">
        <v>175</v>
      </c>
      <c r="R982">
        <v>356</v>
      </c>
      <c r="S982">
        <v>6.4887640449438191</v>
      </c>
      <c r="T982">
        <v>7.8146067415730318</v>
      </c>
      <c r="U982">
        <v>28.96938202247193</v>
      </c>
      <c r="V982">
        <v>11.516853932584272</v>
      </c>
      <c r="W982">
        <v>19.943820224719101</v>
      </c>
      <c r="X982">
        <v>100</v>
      </c>
      <c r="Y982">
        <v>100</v>
      </c>
      <c r="Z982">
        <v>0.57596100456173638</v>
      </c>
      <c r="AA982">
        <v>1.3707980290546242</v>
      </c>
      <c r="AB982">
        <v>2.1527119327890873</v>
      </c>
      <c r="AC982">
        <v>0.75693528914897634</v>
      </c>
      <c r="AD982">
        <v>2.940487781525154</v>
      </c>
      <c r="AE982">
        <v>38.957245588647929</v>
      </c>
      <c r="AF982">
        <v>3.460342146189737</v>
      </c>
      <c r="AG982">
        <v>4.8769818901301809</v>
      </c>
      <c r="AH982">
        <v>0.2808988764044944</v>
      </c>
    </row>
    <row r="983" spans="1:34">
      <c r="A983">
        <v>13</v>
      </c>
      <c r="B983">
        <v>119</v>
      </c>
      <c r="C983">
        <v>2017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430</v>
      </c>
      <c r="O983">
        <v>99</v>
      </c>
      <c r="P983">
        <v>9999</v>
      </c>
      <c r="Q983">
        <v>154</v>
      </c>
      <c r="R983">
        <v>341</v>
      </c>
      <c r="S983">
        <v>6.6950146627565976</v>
      </c>
      <c r="T983">
        <v>8</v>
      </c>
      <c r="U983">
        <v>31.366862170087959</v>
      </c>
      <c r="V983">
        <v>10.263929618768328</v>
      </c>
      <c r="W983">
        <v>25.219941348973599</v>
      </c>
      <c r="X983">
        <v>100</v>
      </c>
      <c r="Y983">
        <v>100</v>
      </c>
      <c r="Z983">
        <v>0.82833887146969698</v>
      </c>
      <c r="AA983">
        <v>1.4694159920037155</v>
      </c>
      <c r="AB983">
        <v>2.4023448955275861</v>
      </c>
      <c r="AC983">
        <v>-1.4808429279546989</v>
      </c>
      <c r="AD983">
        <v>0.8989427961992158</v>
      </c>
      <c r="AE983">
        <v>44.610776952719114</v>
      </c>
      <c r="AF983">
        <v>3.3145412130637641</v>
      </c>
      <c r="AG983">
        <v>5.0580995040309285</v>
      </c>
      <c r="AH983">
        <v>0.2932551319648094</v>
      </c>
    </row>
    <row r="984" spans="1:34">
      <c r="A984">
        <v>13</v>
      </c>
      <c r="B984">
        <v>120</v>
      </c>
      <c r="C984">
        <v>2017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433</v>
      </c>
      <c r="O984">
        <v>99</v>
      </c>
      <c r="P984">
        <v>9999</v>
      </c>
      <c r="Q984">
        <v>95</v>
      </c>
      <c r="R984">
        <v>122</v>
      </c>
      <c r="S984">
        <v>6.9426229508196711</v>
      </c>
      <c r="T984">
        <v>8.2049180327868854</v>
      </c>
      <c r="U984">
        <v>34.089344262295079</v>
      </c>
      <c r="V984">
        <v>12.295081967213116</v>
      </c>
      <c r="W984">
        <v>34.426229508196712</v>
      </c>
      <c r="X984">
        <v>100</v>
      </c>
      <c r="Y984">
        <v>100</v>
      </c>
      <c r="Z984">
        <v>0.52382692941044051</v>
      </c>
      <c r="AA984">
        <v>1.4332079135309339</v>
      </c>
      <c r="AB984">
        <v>2.7098439994726808</v>
      </c>
      <c r="AC984">
        <v>5.8142832699792049</v>
      </c>
      <c r="AD984">
        <v>7.6605672767360051</v>
      </c>
      <c r="AE984">
        <v>49.899637925690158</v>
      </c>
      <c r="AF984">
        <v>1.1858475894245724</v>
      </c>
      <c r="AG984">
        <v>1.9667102988298764</v>
      </c>
      <c r="AH984">
        <v>0</v>
      </c>
    </row>
    <row r="985" spans="1:34">
      <c r="A985">
        <v>13</v>
      </c>
      <c r="B985">
        <v>121</v>
      </c>
      <c r="C985">
        <v>2017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435</v>
      </c>
      <c r="O985">
        <v>99</v>
      </c>
      <c r="P985">
        <v>9999</v>
      </c>
      <c r="Q985">
        <v>82</v>
      </c>
      <c r="R985">
        <v>116</v>
      </c>
      <c r="S985">
        <v>6.5948275862068995</v>
      </c>
      <c r="T985">
        <v>7.9827586206896513</v>
      </c>
      <c r="U985">
        <v>36.345689655172407</v>
      </c>
      <c r="V985">
        <v>0</v>
      </c>
      <c r="W985">
        <v>31.03448275862068</v>
      </c>
      <c r="X985">
        <v>100</v>
      </c>
      <c r="Y985">
        <v>100</v>
      </c>
      <c r="Z985">
        <v>0.78084748846203611</v>
      </c>
      <c r="AA985">
        <v>1.4322543616552112</v>
      </c>
      <c r="AB985">
        <v>2.6877203474085545</v>
      </c>
      <c r="AC985">
        <v>-12.682060322502265</v>
      </c>
      <c r="AD985">
        <v>-8.300961244665908</v>
      </c>
      <c r="AE985">
        <v>39.680409106821877</v>
      </c>
      <c r="AF985">
        <v>1.1275272161741836</v>
      </c>
      <c r="AG985">
        <v>1.9937597179294153</v>
      </c>
      <c r="AH985">
        <v>0</v>
      </c>
    </row>
    <row r="986" spans="1:34">
      <c r="A986">
        <v>13</v>
      </c>
      <c r="B986">
        <v>122</v>
      </c>
      <c r="C986">
        <v>2017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438</v>
      </c>
      <c r="O986">
        <v>99</v>
      </c>
      <c r="P986">
        <v>9999</v>
      </c>
      <c r="Q986">
        <v>38</v>
      </c>
      <c r="R986">
        <v>49</v>
      </c>
      <c r="S986">
        <v>6.7551020408163263</v>
      </c>
      <c r="T986">
        <v>8</v>
      </c>
      <c r="U986">
        <v>39.04081632653061</v>
      </c>
      <c r="V986">
        <v>0</v>
      </c>
      <c r="W986">
        <v>32.653061224489797</v>
      </c>
      <c r="X986">
        <v>100</v>
      </c>
      <c r="Y986">
        <v>100</v>
      </c>
      <c r="Z986">
        <v>0.58201562758596592</v>
      </c>
      <c r="AA986">
        <v>1.2862001025786736</v>
      </c>
      <c r="AB986">
        <v>3.1493439550069433</v>
      </c>
      <c r="AC986">
        <v>10.059191597512758</v>
      </c>
      <c r="AD986">
        <v>3.006165895953774</v>
      </c>
      <c r="AE986">
        <v>60.458383559503282</v>
      </c>
      <c r="AF986">
        <v>0.47628304821150863</v>
      </c>
      <c r="AG986">
        <v>0.90464228561916671</v>
      </c>
      <c r="AH986">
        <v>0</v>
      </c>
    </row>
    <row r="987" spans="1:34">
      <c r="A987">
        <v>13</v>
      </c>
      <c r="B987">
        <v>123</v>
      </c>
      <c r="C987">
        <v>2017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440</v>
      </c>
      <c r="O987">
        <v>99</v>
      </c>
      <c r="P987">
        <v>9999</v>
      </c>
      <c r="Q987">
        <v>31</v>
      </c>
      <c r="R987">
        <v>41</v>
      </c>
      <c r="S987">
        <v>6.9512195121951219</v>
      </c>
      <c r="T987">
        <v>7.5609756097560989</v>
      </c>
      <c r="U987">
        <v>41.351219512195129</v>
      </c>
      <c r="V987">
        <v>0</v>
      </c>
      <c r="W987">
        <v>26.829268292682919</v>
      </c>
      <c r="X987">
        <v>100</v>
      </c>
      <c r="Y987">
        <v>100</v>
      </c>
      <c r="Z987">
        <v>0.7743201427845019</v>
      </c>
      <c r="AA987">
        <v>1.4971716344607622</v>
      </c>
      <c r="AB987">
        <v>2.8545964687509024</v>
      </c>
      <c r="AC987">
        <v>23.358362428644838</v>
      </c>
      <c r="AD987">
        <v>30.81034959627668</v>
      </c>
      <c r="AE987">
        <v>30.31613605257618</v>
      </c>
      <c r="AF987">
        <v>0.39852255054432345</v>
      </c>
      <c r="AG987">
        <v>0.80174099897477058</v>
      </c>
      <c r="AH987">
        <v>0</v>
      </c>
    </row>
    <row r="988" spans="1:34">
      <c r="A988">
        <v>13</v>
      </c>
      <c r="B988">
        <v>124</v>
      </c>
      <c r="C988">
        <v>2017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443</v>
      </c>
      <c r="O988">
        <v>99</v>
      </c>
      <c r="P988">
        <v>9999</v>
      </c>
      <c r="Q988">
        <v>13</v>
      </c>
      <c r="R988">
        <v>13</v>
      </c>
      <c r="S988">
        <v>6.5384615384615401</v>
      </c>
      <c r="T988">
        <v>6.8461538461538449</v>
      </c>
      <c r="U988">
        <v>43.923076923076913</v>
      </c>
      <c r="V988">
        <v>0</v>
      </c>
      <c r="W988">
        <v>7.6923076923076898</v>
      </c>
      <c r="X988">
        <v>100</v>
      </c>
      <c r="Y988">
        <v>100</v>
      </c>
      <c r="Z988">
        <v>0.44402675968226363</v>
      </c>
      <c r="AA988">
        <v>1.9460170216420805</v>
      </c>
      <c r="AB988">
        <v>2.5067954979692808</v>
      </c>
      <c r="AC988">
        <v>11.02512171467751</v>
      </c>
      <c r="AD988">
        <v>64.589440599624595</v>
      </c>
      <c r="AE988">
        <v>31.658348967089768</v>
      </c>
      <c r="AF988">
        <v>0.12636080870917576</v>
      </c>
      <c r="AG988">
        <v>0.2700212990530812</v>
      </c>
      <c r="AH988">
        <v>0</v>
      </c>
    </row>
    <row r="989" spans="1:34">
      <c r="A989">
        <v>13</v>
      </c>
      <c r="B989">
        <v>125</v>
      </c>
      <c r="C989">
        <v>2017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445</v>
      </c>
      <c r="O989">
        <v>99</v>
      </c>
      <c r="P989">
        <v>9999</v>
      </c>
      <c r="Q989">
        <v>16</v>
      </c>
      <c r="R989">
        <v>18</v>
      </c>
      <c r="S989">
        <v>6.7777777777777777</v>
      </c>
      <c r="T989">
        <v>7.5</v>
      </c>
      <c r="U989">
        <v>46.661111111111111</v>
      </c>
      <c r="V989">
        <v>0</v>
      </c>
      <c r="W989">
        <v>16.666666666666671</v>
      </c>
      <c r="X989">
        <v>100</v>
      </c>
      <c r="Y989">
        <v>100</v>
      </c>
      <c r="Z989">
        <v>1.4663404519374059</v>
      </c>
      <c r="AA989">
        <v>1.1331154474650622</v>
      </c>
      <c r="AB989">
        <v>2.5</v>
      </c>
      <c r="AC989">
        <v>10.513866182756482</v>
      </c>
      <c r="AD989">
        <v>24.475140709287398</v>
      </c>
      <c r="AE989">
        <v>54.912517838691556</v>
      </c>
      <c r="AF989">
        <v>0.17496111975116635</v>
      </c>
      <c r="AG989">
        <v>0.39718194233744808</v>
      </c>
      <c r="AH989">
        <v>0</v>
      </c>
    </row>
    <row r="990" spans="1:34">
      <c r="A990">
        <v>13</v>
      </c>
      <c r="B990">
        <v>126</v>
      </c>
      <c r="C990">
        <v>2017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450</v>
      </c>
      <c r="O990">
        <v>99</v>
      </c>
      <c r="P990">
        <v>9999</v>
      </c>
      <c r="Q990">
        <v>1</v>
      </c>
      <c r="R990">
        <v>2</v>
      </c>
      <c r="S990">
        <v>5</v>
      </c>
      <c r="T990">
        <v>6.5</v>
      </c>
      <c r="U990">
        <v>53.35</v>
      </c>
      <c r="V990">
        <v>0</v>
      </c>
      <c r="W990">
        <v>0</v>
      </c>
      <c r="X990">
        <v>100</v>
      </c>
      <c r="Y990">
        <v>100</v>
      </c>
      <c r="Z990">
        <v>1.5499999999999001</v>
      </c>
      <c r="AA990">
        <v>0</v>
      </c>
      <c r="AB990">
        <v>1.5</v>
      </c>
      <c r="AD990">
        <v>-100.00000000000595</v>
      </c>
      <c r="AF990">
        <v>1.9440124416796264E-2</v>
      </c>
      <c r="AG990">
        <v>5.0457570243369089E-2</v>
      </c>
      <c r="AH990">
        <v>0</v>
      </c>
    </row>
    <row r="991" spans="1:34">
      <c r="A991">
        <v>13</v>
      </c>
      <c r="B991">
        <v>127</v>
      </c>
      <c r="C991">
        <v>2017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455</v>
      </c>
      <c r="O991">
        <v>99</v>
      </c>
      <c r="P991">
        <v>9999</v>
      </c>
    </row>
    <row r="992" spans="1:34">
      <c r="A992">
        <v>13</v>
      </c>
      <c r="B992">
        <v>128</v>
      </c>
      <c r="C992">
        <v>2017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460</v>
      </c>
      <c r="O992">
        <v>99</v>
      </c>
      <c r="P992">
        <v>9999</v>
      </c>
      <c r="Q992">
        <v>4</v>
      </c>
      <c r="R992">
        <v>-1.0408340855860843E-17</v>
      </c>
      <c r="AF992">
        <v>-1.0116972060517924E-19</v>
      </c>
      <c r="AG992">
        <v>1.7850527765025357E-18</v>
      </c>
    </row>
    <row r="993" spans="1:34">
      <c r="A993">
        <v>13</v>
      </c>
      <c r="B993">
        <v>129</v>
      </c>
      <c r="C993">
        <v>2016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409</v>
      </c>
      <c r="O993">
        <v>99</v>
      </c>
      <c r="P993">
        <v>9999</v>
      </c>
      <c r="Q993">
        <v>51</v>
      </c>
      <c r="R993">
        <v>81</v>
      </c>
      <c r="S993">
        <v>3.4197530864197545</v>
      </c>
      <c r="T993">
        <v>3.1111111111111112</v>
      </c>
      <c r="U993">
        <v>9.0111111111111075</v>
      </c>
      <c r="V993">
        <v>0</v>
      </c>
      <c r="W993">
        <v>0</v>
      </c>
      <c r="X993">
        <v>0</v>
      </c>
      <c r="Y993">
        <v>0</v>
      </c>
      <c r="Z993">
        <v>0.88819417296500303</v>
      </c>
      <c r="AA993">
        <v>1.6014206465453829</v>
      </c>
      <c r="AB993">
        <v>1.4487116456005882</v>
      </c>
      <c r="AC993">
        <v>18.680510883563937</v>
      </c>
      <c r="AD993">
        <v>20.628306239704472</v>
      </c>
      <c r="AE993">
        <v>46.946757228562888</v>
      </c>
      <c r="AF993">
        <v>0.95676824946846173</v>
      </c>
      <c r="AG993">
        <v>0.40580299957301474</v>
      </c>
      <c r="AH993">
        <v>9.8765432098765444</v>
      </c>
    </row>
    <row r="994" spans="1:34">
      <c r="A994">
        <v>13</v>
      </c>
      <c r="B994">
        <v>130</v>
      </c>
      <c r="C994">
        <v>2016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410</v>
      </c>
      <c r="O994">
        <v>99</v>
      </c>
      <c r="P994">
        <v>9999</v>
      </c>
      <c r="Q994">
        <v>337</v>
      </c>
      <c r="R994">
        <v>1038</v>
      </c>
      <c r="S994">
        <v>3.848747591522157</v>
      </c>
      <c r="T994">
        <v>3.6464354527938343</v>
      </c>
      <c r="U994">
        <v>13.258381502890163</v>
      </c>
      <c r="V994">
        <v>0</v>
      </c>
      <c r="W994">
        <v>0</v>
      </c>
      <c r="X994">
        <v>0</v>
      </c>
      <c r="Y994">
        <v>0</v>
      </c>
      <c r="Z994">
        <v>1.2778542350276383</v>
      </c>
      <c r="AA994">
        <v>1.5957715597100253</v>
      </c>
      <c r="AB994">
        <v>1.7434827201185461</v>
      </c>
      <c r="AC994">
        <v>5.3417337519211348</v>
      </c>
      <c r="AD994">
        <v>12.15206831198779</v>
      </c>
      <c r="AE994">
        <v>49.464268874940451</v>
      </c>
      <c r="AF994">
        <v>12.260807937632888</v>
      </c>
      <c r="AG994">
        <v>7.6513796968403076</v>
      </c>
      <c r="AH994">
        <v>1.3487475915221581</v>
      </c>
    </row>
    <row r="995" spans="1:34">
      <c r="A995">
        <v>13</v>
      </c>
      <c r="B995">
        <v>131</v>
      </c>
      <c r="C995">
        <v>2016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415</v>
      </c>
      <c r="O995">
        <v>99</v>
      </c>
      <c r="P995">
        <v>9999</v>
      </c>
      <c r="Q995">
        <v>469</v>
      </c>
      <c r="R995">
        <v>2846</v>
      </c>
      <c r="S995">
        <v>4.2698524244553751</v>
      </c>
      <c r="T995">
        <v>4.471890372452564</v>
      </c>
      <c r="U995">
        <v>17.789037245256505</v>
      </c>
      <c r="V995">
        <v>0</v>
      </c>
      <c r="W995">
        <v>7.0274068868587503E-2</v>
      </c>
      <c r="X995">
        <v>85.699226985242433</v>
      </c>
      <c r="Y995">
        <v>0</v>
      </c>
      <c r="Z995">
        <v>1.385899014873667</v>
      </c>
      <c r="AA995">
        <v>1.5578280709600827</v>
      </c>
      <c r="AB995">
        <v>1.8019715943302463</v>
      </c>
      <c r="AC995">
        <v>13.721546861126779</v>
      </c>
      <c r="AD995">
        <v>19.650099829184764</v>
      </c>
      <c r="AE995">
        <v>50.087577964073752</v>
      </c>
      <c r="AF995">
        <v>33.616820222064746</v>
      </c>
      <c r="AG995">
        <v>28.147461215485379</v>
      </c>
      <c r="AH995">
        <v>0.14054813773717501</v>
      </c>
    </row>
    <row r="996" spans="1:34">
      <c r="A996">
        <v>13</v>
      </c>
      <c r="B996">
        <v>132</v>
      </c>
      <c r="C996">
        <v>2016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420</v>
      </c>
      <c r="O996">
        <v>99</v>
      </c>
      <c r="P996">
        <v>9999</v>
      </c>
      <c r="Q996">
        <v>412</v>
      </c>
      <c r="R996">
        <v>2601</v>
      </c>
      <c r="S996">
        <v>5.209150326797384</v>
      </c>
      <c r="T996">
        <v>5.8066128412149185</v>
      </c>
      <c r="U996">
        <v>22.330680507497075</v>
      </c>
      <c r="V996">
        <v>0.2691272587466359</v>
      </c>
      <c r="W996">
        <v>1.6916570549788539</v>
      </c>
      <c r="X996">
        <v>100</v>
      </c>
      <c r="Y996">
        <v>33.679354094578997</v>
      </c>
      <c r="Z996">
        <v>1.407407723304787</v>
      </c>
      <c r="AA996">
        <v>1.4245367556418584</v>
      </c>
      <c r="AB996">
        <v>1.8619943026794497</v>
      </c>
      <c r="AC996">
        <v>22.892920477768257</v>
      </c>
      <c r="AD996">
        <v>22.100952322735377</v>
      </c>
      <c r="AE996">
        <v>40.399517790530801</v>
      </c>
      <c r="AF996">
        <v>30.722891566265066</v>
      </c>
      <c r="AG996">
        <v>32.291944652006798</v>
      </c>
      <c r="AH996">
        <v>0.11534025374855827</v>
      </c>
    </row>
    <row r="997" spans="1:34">
      <c r="A997">
        <v>13</v>
      </c>
      <c r="B997">
        <v>133</v>
      </c>
      <c r="C997">
        <v>2016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425</v>
      </c>
      <c r="O997">
        <v>99</v>
      </c>
      <c r="P997">
        <v>9999</v>
      </c>
      <c r="Q997">
        <v>276</v>
      </c>
      <c r="R997">
        <v>862</v>
      </c>
      <c r="S997">
        <v>6.0406032482598606</v>
      </c>
      <c r="T997">
        <v>6.8747099767981457</v>
      </c>
      <c r="U997">
        <v>26.461832946635688</v>
      </c>
      <c r="V997">
        <v>19.257540603248255</v>
      </c>
      <c r="W997">
        <v>7.7726218097447779</v>
      </c>
      <c r="X997">
        <v>100</v>
      </c>
      <c r="Y997">
        <v>100</v>
      </c>
      <c r="Z997">
        <v>0.86825578145271487</v>
      </c>
      <c r="AA997">
        <v>1.39421196892072</v>
      </c>
      <c r="AB997">
        <v>2.0047706088998862</v>
      </c>
      <c r="AC997">
        <v>14.340090412561731</v>
      </c>
      <c r="AD997">
        <v>12.361542608338816</v>
      </c>
      <c r="AE997">
        <v>38.698540768100287</v>
      </c>
      <c r="AF997">
        <v>10.181904086935981</v>
      </c>
      <c r="AG997">
        <v>12.681746815399929</v>
      </c>
      <c r="AH997">
        <v>0.11600928074245941</v>
      </c>
    </row>
    <row r="998" spans="1:34">
      <c r="A998">
        <v>13</v>
      </c>
      <c r="B998">
        <v>134</v>
      </c>
      <c r="C998">
        <v>2016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428</v>
      </c>
      <c r="O998">
        <v>99</v>
      </c>
      <c r="P998">
        <v>9999</v>
      </c>
      <c r="Q998">
        <v>172</v>
      </c>
      <c r="R998">
        <v>377</v>
      </c>
      <c r="S998">
        <v>6.4854111405835537</v>
      </c>
      <c r="T998">
        <v>7.6763925729442972</v>
      </c>
      <c r="U998">
        <v>28.982228116710889</v>
      </c>
      <c r="V998">
        <v>11.936339522546415</v>
      </c>
      <c r="W998">
        <v>18.037135278514594</v>
      </c>
      <c r="X998">
        <v>100</v>
      </c>
      <c r="Y998">
        <v>100</v>
      </c>
      <c r="Z998">
        <v>0.59003872637749333</v>
      </c>
      <c r="AA998">
        <v>1.4124961080890113</v>
      </c>
      <c r="AB998">
        <v>2.1585189280146135</v>
      </c>
      <c r="AC998">
        <v>-5.521205496846572</v>
      </c>
      <c r="AD998">
        <v>2.4225364864581205</v>
      </c>
      <c r="AE998">
        <v>43.605779930825712</v>
      </c>
      <c r="AF998">
        <v>4.4531065438223472</v>
      </c>
      <c r="AG998">
        <v>6.0747024444918933</v>
      </c>
      <c r="AH998">
        <v>0.2652519893899204</v>
      </c>
    </row>
    <row r="999" spans="1:34">
      <c r="A999">
        <v>13</v>
      </c>
      <c r="B999">
        <v>135</v>
      </c>
      <c r="C999">
        <v>2016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430</v>
      </c>
      <c r="O999">
        <v>99</v>
      </c>
      <c r="P999">
        <v>9999</v>
      </c>
      <c r="Q999">
        <v>162</v>
      </c>
      <c r="R999">
        <v>318</v>
      </c>
      <c r="S999">
        <v>6.8553459119496845</v>
      </c>
      <c r="T999">
        <v>7.9716981132075491</v>
      </c>
      <c r="U999">
        <v>31.40786163522014</v>
      </c>
      <c r="V999">
        <v>12.264150943396228</v>
      </c>
      <c r="W999">
        <v>25.471698113207545</v>
      </c>
      <c r="X999">
        <v>100</v>
      </c>
      <c r="Y999">
        <v>100</v>
      </c>
      <c r="Z999">
        <v>0.87511067747759852</v>
      </c>
      <c r="AA999">
        <v>1.377430284450369</v>
      </c>
      <c r="AB999">
        <v>2.4435419203303086</v>
      </c>
      <c r="AC999">
        <v>15.773212661130714</v>
      </c>
      <c r="AD999">
        <v>3.1427509252362005</v>
      </c>
      <c r="AE999">
        <v>43.883602687529681</v>
      </c>
      <c r="AF999">
        <v>3.7562012756910002</v>
      </c>
      <c r="AG999">
        <v>5.5528683639339667</v>
      </c>
      <c r="AH999">
        <v>0.31446540880503127</v>
      </c>
    </row>
    <row r="1000" spans="1:34">
      <c r="A1000">
        <v>13</v>
      </c>
      <c r="B1000">
        <v>136</v>
      </c>
      <c r="C1000">
        <v>2016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433</v>
      </c>
      <c r="O1000">
        <v>99</v>
      </c>
      <c r="P1000">
        <v>9999</v>
      </c>
      <c r="Q1000">
        <v>84</v>
      </c>
      <c r="R1000">
        <v>121</v>
      </c>
      <c r="S1000">
        <v>7.0991735537190097</v>
      </c>
      <c r="T1000">
        <v>8.0991735537190088</v>
      </c>
      <c r="U1000">
        <v>33.950413223140487</v>
      </c>
      <c r="V1000">
        <v>17.355371900826452</v>
      </c>
      <c r="W1000">
        <v>32.231404958677686</v>
      </c>
      <c r="X1000">
        <v>100</v>
      </c>
      <c r="Y1000">
        <v>100</v>
      </c>
      <c r="Z1000">
        <v>0.53692173844457614</v>
      </c>
      <c r="AA1000">
        <v>1.4737648347212429</v>
      </c>
      <c r="AB1000">
        <v>2.7254689752716605</v>
      </c>
      <c r="AC1000">
        <v>-12.64266887861168</v>
      </c>
      <c r="AD1000">
        <v>-22.197790248001077</v>
      </c>
      <c r="AE1000">
        <v>42.96317008689541</v>
      </c>
      <c r="AF1000">
        <v>1.4292463973541223</v>
      </c>
      <c r="AG1000">
        <v>2.2839275547964721</v>
      </c>
      <c r="AH1000">
        <v>0</v>
      </c>
    </row>
    <row r="1001" spans="1:34">
      <c r="A1001">
        <v>13</v>
      </c>
      <c r="B1001">
        <v>137</v>
      </c>
      <c r="C1001">
        <v>2016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435</v>
      </c>
      <c r="O1001">
        <v>99</v>
      </c>
      <c r="P1001">
        <v>9999</v>
      </c>
      <c r="Q1001">
        <v>65</v>
      </c>
      <c r="R1001">
        <v>93</v>
      </c>
      <c r="S1001">
        <v>7.2043010752688179</v>
      </c>
      <c r="T1001">
        <v>8</v>
      </c>
      <c r="U1001">
        <v>36.273118279569879</v>
      </c>
      <c r="V1001">
        <v>0</v>
      </c>
      <c r="W1001">
        <v>35.483870967741943</v>
      </c>
      <c r="X1001">
        <v>100</v>
      </c>
      <c r="Y1001">
        <v>100</v>
      </c>
      <c r="Z1001">
        <v>0.79421832606108766</v>
      </c>
      <c r="AA1001">
        <v>1.5967651424384144</v>
      </c>
      <c r="AB1001">
        <v>2.9512162610277888</v>
      </c>
      <c r="AC1001">
        <v>20.527893960403997</v>
      </c>
      <c r="AD1001">
        <v>-10.459500845894032</v>
      </c>
      <c r="AE1001">
        <v>42.441225635841377</v>
      </c>
      <c r="AF1001">
        <v>1.0985116938341599</v>
      </c>
      <c r="AG1001">
        <v>1.8755114930259047</v>
      </c>
      <c r="AH1001">
        <v>0</v>
      </c>
    </row>
    <row r="1002" spans="1:34">
      <c r="A1002">
        <v>13</v>
      </c>
      <c r="B1002">
        <v>138</v>
      </c>
      <c r="C1002">
        <v>2016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438</v>
      </c>
      <c r="O1002">
        <v>99</v>
      </c>
      <c r="P1002">
        <v>9999</v>
      </c>
      <c r="Q1002">
        <v>31</v>
      </c>
      <c r="R1002">
        <v>39</v>
      </c>
      <c r="S1002">
        <v>6.9743589743589745</v>
      </c>
      <c r="T1002">
        <v>7.4102564102564097</v>
      </c>
      <c r="U1002">
        <v>38.964102564102561</v>
      </c>
      <c r="V1002">
        <v>0</v>
      </c>
      <c r="W1002">
        <v>17.948717948717952</v>
      </c>
      <c r="X1002">
        <v>100</v>
      </c>
      <c r="Y1002">
        <v>100</v>
      </c>
      <c r="Z1002">
        <v>0.55075108598301892</v>
      </c>
      <c r="AA1002">
        <v>1.7019924897719061</v>
      </c>
      <c r="AB1002">
        <v>2.5692256512564806</v>
      </c>
      <c r="AC1002">
        <v>2.3636745834506474</v>
      </c>
      <c r="AD1002">
        <v>-1.6773371900564089</v>
      </c>
      <c r="AE1002">
        <v>17.83181649465303</v>
      </c>
      <c r="AF1002">
        <v>0.46066619418851873</v>
      </c>
      <c r="AG1002">
        <v>0.84485304582977605</v>
      </c>
      <c r="AH1002">
        <v>0</v>
      </c>
    </row>
    <row r="1003" spans="1:34">
      <c r="A1003">
        <v>13</v>
      </c>
      <c r="B1003">
        <v>139</v>
      </c>
      <c r="C1003">
        <v>2016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440</v>
      </c>
      <c r="O1003">
        <v>99</v>
      </c>
      <c r="P1003">
        <v>9999</v>
      </c>
      <c r="Q1003">
        <v>40</v>
      </c>
      <c r="R1003">
        <v>50</v>
      </c>
      <c r="S1003">
        <v>6.8600000000000012</v>
      </c>
      <c r="T1003">
        <v>7.04</v>
      </c>
      <c r="U1003">
        <v>41.468000000000011</v>
      </c>
      <c r="V1003">
        <v>0</v>
      </c>
      <c r="W1003">
        <v>14</v>
      </c>
      <c r="X1003">
        <v>100</v>
      </c>
      <c r="Y1003">
        <v>100</v>
      </c>
      <c r="Z1003">
        <v>0.80658291576217955</v>
      </c>
      <c r="AA1003">
        <v>1.6614451540752102</v>
      </c>
      <c r="AB1003">
        <v>2.1996363335788045</v>
      </c>
      <c r="AC1003">
        <v>-9.885879012917222</v>
      </c>
      <c r="AD1003">
        <v>-4.436956610331741</v>
      </c>
      <c r="AE1003">
        <v>42.292193927461099</v>
      </c>
      <c r="AF1003">
        <v>0.5905976848570752</v>
      </c>
      <c r="AG1003">
        <v>1.1527496085966422</v>
      </c>
      <c r="AH1003">
        <v>0</v>
      </c>
    </row>
    <row r="1004" spans="1:34">
      <c r="A1004">
        <v>13</v>
      </c>
      <c r="B1004">
        <v>140</v>
      </c>
      <c r="C1004">
        <v>2016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443</v>
      </c>
      <c r="O1004">
        <v>99</v>
      </c>
      <c r="P1004">
        <v>9999</v>
      </c>
      <c r="Q1004">
        <v>14</v>
      </c>
      <c r="R1004">
        <v>14</v>
      </c>
      <c r="S1004">
        <v>7.0714285714285694</v>
      </c>
      <c r="T1004">
        <v>8</v>
      </c>
      <c r="U1004">
        <v>43.985714285714259</v>
      </c>
      <c r="V1004">
        <v>0</v>
      </c>
      <c r="W1004">
        <v>35.714285714285722</v>
      </c>
      <c r="X1004">
        <v>100</v>
      </c>
      <c r="Y1004">
        <v>100</v>
      </c>
      <c r="Z1004">
        <v>0.57799795211918237</v>
      </c>
      <c r="AA1004">
        <v>1.7098156005122604</v>
      </c>
      <c r="AB1004">
        <v>2.7774602993176543</v>
      </c>
      <c r="AC1004">
        <v>-4.2333307969370448</v>
      </c>
      <c r="AD1004">
        <v>8.0088527682419688</v>
      </c>
      <c r="AE1004">
        <v>72.196487113984773</v>
      </c>
      <c r="AF1004">
        <v>0.16536735175998107</v>
      </c>
      <c r="AG1004">
        <v>0.34236674494733876</v>
      </c>
      <c r="AH1004">
        <v>0</v>
      </c>
    </row>
    <row r="1005" spans="1:34">
      <c r="A1005">
        <v>13</v>
      </c>
      <c r="B1005">
        <v>141</v>
      </c>
      <c r="C1005">
        <v>2016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445</v>
      </c>
      <c r="O1005">
        <v>99</v>
      </c>
      <c r="P1005">
        <v>9999</v>
      </c>
      <c r="Q1005">
        <v>18</v>
      </c>
      <c r="R1005">
        <v>24</v>
      </c>
      <c r="S1005">
        <v>6.7083333333333313</v>
      </c>
      <c r="T1005">
        <v>6.875</v>
      </c>
      <c r="U1005">
        <v>47.787500000000001</v>
      </c>
      <c r="V1005">
        <v>0</v>
      </c>
      <c r="W1005">
        <v>8.3333333333333357</v>
      </c>
      <c r="X1005">
        <v>100</v>
      </c>
      <c r="Y1005">
        <v>100</v>
      </c>
      <c r="Z1005">
        <v>1.3593235143509328</v>
      </c>
      <c r="AA1005">
        <v>1.135751097536587</v>
      </c>
      <c r="AB1005">
        <v>2.7128168017763379</v>
      </c>
      <c r="AC1005">
        <v>9.4797982861836978</v>
      </c>
      <c r="AD1005">
        <v>6.0591648344655598</v>
      </c>
      <c r="AE1005">
        <v>33.977482461930457</v>
      </c>
      <c r="AF1005">
        <v>0.28348688873139621</v>
      </c>
      <c r="AG1005">
        <v>0.63764277327070951</v>
      </c>
      <c r="AH1005">
        <v>0</v>
      </c>
    </row>
    <row r="1006" spans="1:34">
      <c r="A1006">
        <v>13</v>
      </c>
      <c r="B1006">
        <v>142</v>
      </c>
      <c r="C1006">
        <v>2016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450</v>
      </c>
      <c r="O1006">
        <v>99</v>
      </c>
      <c r="P1006">
        <v>9999</v>
      </c>
      <c r="Q1006">
        <v>2</v>
      </c>
      <c r="R1006">
        <v>2</v>
      </c>
      <c r="S1006">
        <v>6.5</v>
      </c>
      <c r="T1006">
        <v>9.5</v>
      </c>
      <c r="U1006">
        <v>51.3</v>
      </c>
      <c r="V1006">
        <v>0</v>
      </c>
      <c r="W1006">
        <v>50</v>
      </c>
      <c r="X1006">
        <v>100</v>
      </c>
      <c r="Y1006">
        <v>100</v>
      </c>
      <c r="Z1006">
        <v>0.20000000000104592</v>
      </c>
      <c r="AA1006">
        <v>1.5</v>
      </c>
      <c r="AB1006">
        <v>1.5</v>
      </c>
      <c r="AC1006">
        <v>99.999999999480821</v>
      </c>
      <c r="AD1006">
        <v>-99.999999999461849</v>
      </c>
      <c r="AE1006">
        <v>-100</v>
      </c>
      <c r="AF1006">
        <v>2.3623907394283009E-2</v>
      </c>
      <c r="AG1006">
        <v>5.7042591801878761E-2</v>
      </c>
      <c r="AH1006">
        <v>0</v>
      </c>
    </row>
    <row r="1007" spans="1:34">
      <c r="A1007">
        <v>13</v>
      </c>
      <c r="B1007">
        <v>143</v>
      </c>
      <c r="C1007">
        <v>2016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455</v>
      </c>
      <c r="O1007">
        <v>99</v>
      </c>
      <c r="P1007">
        <v>9999</v>
      </c>
    </row>
    <row r="1008" spans="1:34">
      <c r="A1008">
        <v>13</v>
      </c>
      <c r="B1008">
        <v>144</v>
      </c>
      <c r="C1008">
        <v>2016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460</v>
      </c>
      <c r="O1008">
        <v>99</v>
      </c>
      <c r="P1008">
        <v>9999</v>
      </c>
    </row>
    <row r="1009" spans="1:34" s="432" customFormat="1">
      <c r="A1009" s="432">
        <v>13</v>
      </c>
      <c r="B1009" s="432">
        <v>145</v>
      </c>
      <c r="C1009" s="432">
        <v>2015</v>
      </c>
      <c r="D1009" s="432">
        <v>99</v>
      </c>
      <c r="E1009" s="432">
        <v>99</v>
      </c>
      <c r="F1009" s="432">
        <v>99</v>
      </c>
      <c r="G1009" s="432">
        <v>99</v>
      </c>
      <c r="H1009" s="432">
        <v>99</v>
      </c>
      <c r="I1009" s="432">
        <v>99</v>
      </c>
      <c r="J1009" s="432">
        <v>999</v>
      </c>
      <c r="K1009" s="432">
        <v>99</v>
      </c>
      <c r="L1009" s="432">
        <v>99</v>
      </c>
      <c r="M1009" s="432">
        <v>99</v>
      </c>
      <c r="N1009" s="432">
        <v>409</v>
      </c>
      <c r="O1009" s="432">
        <v>99</v>
      </c>
      <c r="P1009" s="432">
        <v>9999</v>
      </c>
      <c r="Q1009" s="432">
        <v>57</v>
      </c>
      <c r="R1009" s="432">
        <v>117</v>
      </c>
      <c r="S1009" s="432">
        <v>3.3846153846153846</v>
      </c>
      <c r="T1009" s="432">
        <v>2.6666666666666661</v>
      </c>
      <c r="U1009" s="432">
        <v>8.6256410256410234</v>
      </c>
      <c r="V1009" s="432">
        <v>0</v>
      </c>
      <c r="W1009" s="432">
        <v>0</v>
      </c>
      <c r="X1009" s="432">
        <v>0</v>
      </c>
      <c r="Y1009" s="432">
        <v>0</v>
      </c>
      <c r="Z1009" s="432">
        <v>1.1116441850764751</v>
      </c>
      <c r="AA1009" s="432">
        <v>1.4898296457778404</v>
      </c>
      <c r="AB1009" s="432">
        <v>1.4020741655889553</v>
      </c>
      <c r="AC1009" s="432">
        <v>7.5584947799180302</v>
      </c>
      <c r="AD1009" s="432">
        <v>18.370549942768037</v>
      </c>
      <c r="AE1009" s="432">
        <v>45.41815812164316</v>
      </c>
      <c r="AF1009" s="432">
        <v>1.4510728016867163</v>
      </c>
      <c r="AG1009" s="432">
        <v>0.59825609415597758</v>
      </c>
      <c r="AH1009" s="432">
        <v>1.7094017094017093</v>
      </c>
    </row>
    <row r="1010" spans="1:34" s="432" customFormat="1">
      <c r="A1010" s="432">
        <v>13</v>
      </c>
      <c r="B1010" s="432">
        <v>146</v>
      </c>
      <c r="C1010" s="432">
        <v>2015</v>
      </c>
      <c r="D1010" s="432">
        <v>99</v>
      </c>
      <c r="E1010" s="432">
        <v>99</v>
      </c>
      <c r="F1010" s="432">
        <v>99</v>
      </c>
      <c r="G1010" s="432">
        <v>99</v>
      </c>
      <c r="H1010" s="432">
        <v>99</v>
      </c>
      <c r="I1010" s="432">
        <v>99</v>
      </c>
      <c r="J1010" s="432">
        <v>999</v>
      </c>
      <c r="K1010" s="432">
        <v>99</v>
      </c>
      <c r="L1010" s="432">
        <v>99</v>
      </c>
      <c r="M1010" s="432">
        <v>99</v>
      </c>
      <c r="N1010" s="432">
        <v>410</v>
      </c>
      <c r="O1010" s="432">
        <v>99</v>
      </c>
      <c r="P1010" s="432">
        <v>9999</v>
      </c>
      <c r="Q1010" s="432">
        <v>309</v>
      </c>
      <c r="R1010" s="432">
        <v>991</v>
      </c>
      <c r="S1010" s="432">
        <v>3.6680121089808271</v>
      </c>
      <c r="T1010" s="432">
        <v>3.4823410696266408</v>
      </c>
      <c r="U1010" s="432">
        <v>13.112008072653879</v>
      </c>
      <c r="V1010" s="432">
        <v>0</v>
      </c>
      <c r="W1010" s="432">
        <v>0</v>
      </c>
      <c r="X1010" s="432">
        <v>0</v>
      </c>
      <c r="Y1010" s="432">
        <v>0</v>
      </c>
      <c r="Z1010" s="432">
        <v>1.3449937462804764</v>
      </c>
      <c r="AA1010" s="432">
        <v>1.6109413935383965</v>
      </c>
      <c r="AB1010" s="432">
        <v>1.6449295141976672</v>
      </c>
      <c r="AC1010" s="432">
        <v>-7.7798480412579343</v>
      </c>
      <c r="AD1010" s="432">
        <v>11.88411288647348</v>
      </c>
      <c r="AE1010" s="432">
        <v>42.561875713240809</v>
      </c>
      <c r="AF1010" s="432">
        <v>12.290710653602876</v>
      </c>
      <c r="AG1010" s="432">
        <v>7.7028732535302877</v>
      </c>
      <c r="AH1010" s="432">
        <v>0.80726538849646812</v>
      </c>
    </row>
    <row r="1011" spans="1:34" s="432" customFormat="1">
      <c r="A1011" s="432">
        <v>13</v>
      </c>
      <c r="B1011" s="432">
        <v>147</v>
      </c>
      <c r="C1011" s="432">
        <v>2015</v>
      </c>
      <c r="D1011" s="432">
        <v>99</v>
      </c>
      <c r="E1011" s="432">
        <v>99</v>
      </c>
      <c r="F1011" s="432">
        <v>99</v>
      </c>
      <c r="G1011" s="432">
        <v>99</v>
      </c>
      <c r="H1011" s="432">
        <v>99</v>
      </c>
      <c r="I1011" s="432">
        <v>99</v>
      </c>
      <c r="J1011" s="432">
        <v>999</v>
      </c>
      <c r="K1011" s="432">
        <v>99</v>
      </c>
      <c r="L1011" s="432">
        <v>99</v>
      </c>
      <c r="M1011" s="432">
        <v>99</v>
      </c>
      <c r="N1011" s="432">
        <v>415</v>
      </c>
      <c r="O1011" s="432">
        <v>99</v>
      </c>
      <c r="P1011" s="432">
        <v>9999</v>
      </c>
      <c r="Q1011" s="432">
        <v>451</v>
      </c>
      <c r="R1011" s="432">
        <v>2839</v>
      </c>
      <c r="S1011" s="432">
        <v>4.131032053539978</v>
      </c>
      <c r="T1011" s="432">
        <v>4.4741106023247612</v>
      </c>
      <c r="U1011" s="432">
        <v>17.738534695315238</v>
      </c>
      <c r="V1011" s="432">
        <v>0</v>
      </c>
      <c r="W1011" s="432">
        <v>0.1056710109193378</v>
      </c>
      <c r="X1011" s="432">
        <v>85.276505811905594</v>
      </c>
      <c r="Y1011" s="432">
        <v>0</v>
      </c>
      <c r="Z1011" s="432">
        <v>1.3724641099578498</v>
      </c>
      <c r="AA1011" s="432">
        <v>1.6280882623357091</v>
      </c>
      <c r="AB1011" s="432">
        <v>1.7689593051687285</v>
      </c>
      <c r="AC1011" s="432">
        <v>18.699819603905723</v>
      </c>
      <c r="AD1011" s="432">
        <v>22.803123912859192</v>
      </c>
      <c r="AE1011" s="432">
        <v>43.278687365265085</v>
      </c>
      <c r="AF1011" s="432">
        <v>35.210219521270005</v>
      </c>
      <c r="AG1011" s="432">
        <v>29.853346635817239</v>
      </c>
      <c r="AH1011" s="432">
        <v>0.17611835153222971</v>
      </c>
    </row>
    <row r="1012" spans="1:34" s="432" customFormat="1">
      <c r="A1012" s="432">
        <v>13</v>
      </c>
      <c r="B1012" s="432">
        <v>148</v>
      </c>
      <c r="C1012" s="432">
        <v>2015</v>
      </c>
      <c r="D1012" s="432">
        <v>99</v>
      </c>
      <c r="E1012" s="432">
        <v>99</v>
      </c>
      <c r="F1012" s="432">
        <v>99</v>
      </c>
      <c r="G1012" s="432">
        <v>99</v>
      </c>
      <c r="H1012" s="432">
        <v>99</v>
      </c>
      <c r="I1012" s="432">
        <v>99</v>
      </c>
      <c r="J1012" s="432">
        <v>999</v>
      </c>
      <c r="K1012" s="432">
        <v>99</v>
      </c>
      <c r="L1012" s="432">
        <v>99</v>
      </c>
      <c r="M1012" s="432">
        <v>99</v>
      </c>
      <c r="N1012" s="432">
        <v>420</v>
      </c>
      <c r="O1012" s="432">
        <v>99</v>
      </c>
      <c r="P1012" s="432">
        <v>9999</v>
      </c>
      <c r="Q1012" s="432">
        <v>383</v>
      </c>
      <c r="R1012" s="432">
        <v>2386</v>
      </c>
      <c r="S1012" s="432">
        <v>5.1303436714165951</v>
      </c>
      <c r="T1012" s="432">
        <v>5.8763621123218766</v>
      </c>
      <c r="U1012" s="432">
        <v>22.313537300922011</v>
      </c>
      <c r="V1012" s="432">
        <v>0.12573344509639564</v>
      </c>
      <c r="W1012" s="432">
        <v>1.1316010058675603</v>
      </c>
      <c r="X1012" s="432">
        <v>100</v>
      </c>
      <c r="Y1012" s="432">
        <v>32.732606873428338</v>
      </c>
      <c r="Z1012" s="432">
        <v>1.3962878496525688</v>
      </c>
      <c r="AA1012" s="432">
        <v>1.3885628984539673</v>
      </c>
      <c r="AB1012" s="432">
        <v>1.8111287278123047</v>
      </c>
      <c r="AC1012" s="432">
        <v>23.555480634159711</v>
      </c>
      <c r="AD1012" s="432">
        <v>23.253690956620879</v>
      </c>
      <c r="AE1012" s="432">
        <v>37.687900097506379</v>
      </c>
      <c r="AF1012" s="432">
        <v>29.591963289098356</v>
      </c>
      <c r="AG1012" s="432">
        <v>31.560854417829567</v>
      </c>
      <c r="AH1012" s="432">
        <v>0</v>
      </c>
    </row>
    <row r="1013" spans="1:34" s="432" customFormat="1">
      <c r="A1013" s="432">
        <v>13</v>
      </c>
      <c r="B1013" s="432">
        <v>149</v>
      </c>
      <c r="C1013" s="432">
        <v>2015</v>
      </c>
      <c r="D1013" s="432">
        <v>99</v>
      </c>
      <c r="E1013" s="432">
        <v>99</v>
      </c>
      <c r="F1013" s="432">
        <v>99</v>
      </c>
      <c r="G1013" s="432">
        <v>99</v>
      </c>
      <c r="H1013" s="432">
        <v>99</v>
      </c>
      <c r="I1013" s="432">
        <v>99</v>
      </c>
      <c r="J1013" s="432">
        <v>999</v>
      </c>
      <c r="K1013" s="432">
        <v>99</v>
      </c>
      <c r="L1013" s="432">
        <v>99</v>
      </c>
      <c r="M1013" s="432">
        <v>99</v>
      </c>
      <c r="N1013" s="432">
        <v>425</v>
      </c>
      <c r="O1013" s="432">
        <v>99</v>
      </c>
      <c r="P1013" s="432">
        <v>9999</v>
      </c>
      <c r="Q1013" s="432">
        <v>265</v>
      </c>
      <c r="R1013" s="432">
        <v>867</v>
      </c>
      <c r="S1013" s="432">
        <v>6.0103806228373724</v>
      </c>
      <c r="T1013" s="432">
        <v>6.8673587081891601</v>
      </c>
      <c r="U1013" s="432">
        <v>26.418915801614723</v>
      </c>
      <c r="V1013" s="432">
        <v>19.146482122260672</v>
      </c>
      <c r="W1013" s="432">
        <v>5.1903114186851189</v>
      </c>
      <c r="X1013" s="432">
        <v>100</v>
      </c>
      <c r="Y1013" s="432">
        <v>100</v>
      </c>
      <c r="Z1013" s="432">
        <v>0.85850771849625518</v>
      </c>
      <c r="AA1013" s="432">
        <v>1.3486319157888378</v>
      </c>
      <c r="AB1013" s="432">
        <v>1.8950996880109328</v>
      </c>
      <c r="AC1013" s="432">
        <v>15.702958158520763</v>
      </c>
      <c r="AD1013" s="432">
        <v>10.823643247003419</v>
      </c>
      <c r="AE1013" s="432">
        <v>33.088278787515073</v>
      </c>
      <c r="AF1013" s="432">
        <v>10.752821530447722</v>
      </c>
      <c r="AG1013" s="432">
        <v>13.578255536921798</v>
      </c>
      <c r="AH1013" s="432">
        <v>0</v>
      </c>
    </row>
    <row r="1014" spans="1:34" s="432" customFormat="1">
      <c r="A1014" s="432">
        <v>13</v>
      </c>
      <c r="B1014" s="432">
        <v>150</v>
      </c>
      <c r="C1014" s="432">
        <v>2015</v>
      </c>
      <c r="D1014" s="432">
        <v>99</v>
      </c>
      <c r="E1014" s="432">
        <v>99</v>
      </c>
      <c r="F1014" s="432">
        <v>99</v>
      </c>
      <c r="G1014" s="432">
        <v>99</v>
      </c>
      <c r="H1014" s="432">
        <v>99</v>
      </c>
      <c r="I1014" s="432">
        <v>99</v>
      </c>
      <c r="J1014" s="432">
        <v>999</v>
      </c>
      <c r="K1014" s="432">
        <v>99</v>
      </c>
      <c r="L1014" s="432">
        <v>99</v>
      </c>
      <c r="M1014" s="432">
        <v>99</v>
      </c>
      <c r="N1014" s="432">
        <v>428</v>
      </c>
      <c r="O1014" s="432">
        <v>99</v>
      </c>
      <c r="P1014" s="432">
        <v>9999</v>
      </c>
      <c r="Q1014" s="432">
        <v>144</v>
      </c>
      <c r="R1014" s="432">
        <v>281</v>
      </c>
      <c r="S1014" s="432">
        <v>6.4982206405693956</v>
      </c>
      <c r="T1014" s="432">
        <v>7.4626334519572941</v>
      </c>
      <c r="U1014" s="432">
        <v>29.006049822064057</v>
      </c>
      <c r="V1014" s="432">
        <v>12.099644128113878</v>
      </c>
      <c r="W1014" s="432">
        <v>12.099644128113878</v>
      </c>
      <c r="X1014" s="432">
        <v>100</v>
      </c>
      <c r="Y1014" s="432">
        <v>100</v>
      </c>
      <c r="Z1014" s="432">
        <v>0.58382624073269995</v>
      </c>
      <c r="AA1014" s="432">
        <v>1.3658898919273612</v>
      </c>
      <c r="AB1014" s="432">
        <v>2.1039343345617687</v>
      </c>
      <c r="AC1014" s="432">
        <v>10.198541584757127</v>
      </c>
      <c r="AD1014" s="432">
        <v>1.8581234042244097</v>
      </c>
      <c r="AE1014" s="432">
        <v>26.157974629447967</v>
      </c>
      <c r="AF1014" s="432">
        <v>3.4850551903757898</v>
      </c>
      <c r="AG1014" s="432">
        <v>4.8317538115706782</v>
      </c>
      <c r="AH1014" s="432">
        <v>0</v>
      </c>
    </row>
    <row r="1015" spans="1:34" s="432" customFormat="1">
      <c r="A1015" s="432">
        <v>13</v>
      </c>
      <c r="B1015" s="432">
        <v>151</v>
      </c>
      <c r="C1015" s="432">
        <v>2015</v>
      </c>
      <c r="D1015" s="432">
        <v>99</v>
      </c>
      <c r="E1015" s="432">
        <v>99</v>
      </c>
      <c r="F1015" s="432">
        <v>99</v>
      </c>
      <c r="G1015" s="432">
        <v>99</v>
      </c>
      <c r="H1015" s="432">
        <v>99</v>
      </c>
      <c r="I1015" s="432">
        <v>99</v>
      </c>
      <c r="J1015" s="432">
        <v>999</v>
      </c>
      <c r="K1015" s="432">
        <v>99</v>
      </c>
      <c r="L1015" s="432">
        <v>99</v>
      </c>
      <c r="M1015" s="432">
        <v>99</v>
      </c>
      <c r="N1015" s="432">
        <v>430</v>
      </c>
      <c r="O1015" s="432">
        <v>99</v>
      </c>
      <c r="P1015" s="432">
        <v>9999</v>
      </c>
      <c r="Q1015" s="432">
        <v>152</v>
      </c>
      <c r="R1015" s="432">
        <v>280</v>
      </c>
      <c r="S1015" s="432">
        <v>6.75</v>
      </c>
      <c r="T1015" s="432">
        <v>7.4249999999999998</v>
      </c>
      <c r="U1015" s="432">
        <v>31.343214285714261</v>
      </c>
      <c r="V1015" s="432">
        <v>22.142857142857139</v>
      </c>
      <c r="W1015" s="432">
        <v>17.5</v>
      </c>
      <c r="X1015" s="432">
        <v>100</v>
      </c>
      <c r="Y1015" s="432">
        <v>100</v>
      </c>
      <c r="Z1015" s="432">
        <v>0.85387165969229317</v>
      </c>
      <c r="AA1015" s="432">
        <v>1.3154304021335157</v>
      </c>
      <c r="AB1015" s="432">
        <v>2.3772921270098166</v>
      </c>
      <c r="AC1015" s="432">
        <v>9.4197603345389993</v>
      </c>
      <c r="AD1015" s="432">
        <v>9.3877667436116727</v>
      </c>
      <c r="AE1015" s="432">
        <v>33.205594871695759</v>
      </c>
      <c r="AF1015" s="432">
        <v>3.4726528587374421</v>
      </c>
      <c r="AG1015" s="432">
        <v>5.2024923780442656</v>
      </c>
      <c r="AH1015" s="432">
        <v>0</v>
      </c>
    </row>
    <row r="1016" spans="1:34" s="432" customFormat="1">
      <c r="A1016" s="432">
        <v>13</v>
      </c>
      <c r="B1016" s="432">
        <v>152</v>
      </c>
      <c r="C1016" s="432">
        <v>2015</v>
      </c>
      <c r="D1016" s="432">
        <v>99</v>
      </c>
      <c r="E1016" s="432">
        <v>99</v>
      </c>
      <c r="F1016" s="432">
        <v>99</v>
      </c>
      <c r="G1016" s="432">
        <v>99</v>
      </c>
      <c r="H1016" s="432">
        <v>99</v>
      </c>
      <c r="I1016" s="432">
        <v>99</v>
      </c>
      <c r="J1016" s="432">
        <v>999</v>
      </c>
      <c r="K1016" s="432">
        <v>99</v>
      </c>
      <c r="L1016" s="432">
        <v>99</v>
      </c>
      <c r="M1016" s="432">
        <v>99</v>
      </c>
      <c r="N1016" s="432">
        <v>433</v>
      </c>
      <c r="O1016" s="432">
        <v>99</v>
      </c>
      <c r="P1016" s="432">
        <v>9999</v>
      </c>
      <c r="Q1016" s="432">
        <v>76</v>
      </c>
      <c r="R1016" s="432">
        <v>101</v>
      </c>
      <c r="S1016" s="432">
        <v>6.9009900990098991</v>
      </c>
      <c r="T1016" s="432">
        <v>7.8316831683168306</v>
      </c>
      <c r="U1016" s="432">
        <v>33.985148514851488</v>
      </c>
      <c r="V1016" s="432">
        <v>12.871287128712872</v>
      </c>
      <c r="W1016" s="432">
        <v>19.801980198019798</v>
      </c>
      <c r="X1016" s="432">
        <v>100</v>
      </c>
      <c r="Y1016" s="432">
        <v>100</v>
      </c>
      <c r="Z1016" s="432">
        <v>0.60923359395391763</v>
      </c>
      <c r="AA1016" s="432">
        <v>1.4859403829508619</v>
      </c>
      <c r="AB1016" s="432">
        <v>2.4213133942311238</v>
      </c>
      <c r="AC1016" s="432">
        <v>-0.70927283041789801</v>
      </c>
      <c r="AD1016" s="432">
        <v>4.1932597389364847</v>
      </c>
      <c r="AE1016" s="432">
        <v>32.00875632236815</v>
      </c>
      <c r="AF1016" s="432">
        <v>1.2526354954731485</v>
      </c>
      <c r="AG1016" s="432">
        <v>2.0347939389520349</v>
      </c>
      <c r="AH1016" s="432">
        <v>0</v>
      </c>
    </row>
    <row r="1017" spans="1:34" s="432" customFormat="1">
      <c r="A1017" s="432">
        <v>13</v>
      </c>
      <c r="B1017" s="432">
        <v>153</v>
      </c>
      <c r="C1017" s="432">
        <v>2015</v>
      </c>
      <c r="D1017" s="432">
        <v>99</v>
      </c>
      <c r="E1017" s="432">
        <v>99</v>
      </c>
      <c r="F1017" s="432">
        <v>99</v>
      </c>
      <c r="G1017" s="432">
        <v>99</v>
      </c>
      <c r="H1017" s="432">
        <v>99</v>
      </c>
      <c r="I1017" s="432">
        <v>99</v>
      </c>
      <c r="J1017" s="432">
        <v>999</v>
      </c>
      <c r="K1017" s="432">
        <v>99</v>
      </c>
      <c r="L1017" s="432">
        <v>99</v>
      </c>
      <c r="M1017" s="432">
        <v>99</v>
      </c>
      <c r="N1017" s="432">
        <v>435</v>
      </c>
      <c r="O1017" s="432">
        <v>99</v>
      </c>
      <c r="P1017" s="432">
        <v>9999</v>
      </c>
      <c r="Q1017" s="432">
        <v>75</v>
      </c>
      <c r="R1017" s="432">
        <v>103</v>
      </c>
      <c r="S1017" s="432">
        <v>6.6893203883495156</v>
      </c>
      <c r="T1017" s="432">
        <v>6.9223300970873805</v>
      </c>
      <c r="U1017" s="432">
        <v>36.59320388349515</v>
      </c>
      <c r="V1017" s="432">
        <v>0</v>
      </c>
      <c r="W1017" s="432">
        <v>17.475728155339812</v>
      </c>
      <c r="X1017" s="432">
        <v>100</v>
      </c>
      <c r="Y1017" s="432">
        <v>100</v>
      </c>
      <c r="Z1017" s="432">
        <v>0.88561997766476996</v>
      </c>
      <c r="AA1017" s="432">
        <v>1.7068060571631405</v>
      </c>
      <c r="AB1017" s="432">
        <v>2.6057789413217529</v>
      </c>
      <c r="AC1017" s="432">
        <v>18.294041977774924</v>
      </c>
      <c r="AD1017" s="432">
        <v>3.8476138437710072</v>
      </c>
      <c r="AE1017" s="432">
        <v>48.136920798726969</v>
      </c>
      <c r="AF1017" s="432">
        <v>1.2774401587498447</v>
      </c>
      <c r="AG1017" s="432">
        <v>2.2343311974666022</v>
      </c>
      <c r="AH1017" s="432">
        <v>0</v>
      </c>
    </row>
    <row r="1018" spans="1:34" s="432" customFormat="1">
      <c r="A1018" s="432">
        <v>13</v>
      </c>
      <c r="B1018" s="432">
        <v>154</v>
      </c>
      <c r="C1018" s="432">
        <v>2015</v>
      </c>
      <c r="D1018" s="432">
        <v>99</v>
      </c>
      <c r="E1018" s="432">
        <v>99</v>
      </c>
      <c r="F1018" s="432">
        <v>99</v>
      </c>
      <c r="G1018" s="432">
        <v>99</v>
      </c>
      <c r="H1018" s="432">
        <v>99</v>
      </c>
      <c r="I1018" s="432">
        <v>99</v>
      </c>
      <c r="J1018" s="432">
        <v>999</v>
      </c>
      <c r="K1018" s="432">
        <v>99</v>
      </c>
      <c r="L1018" s="432">
        <v>99</v>
      </c>
      <c r="M1018" s="432">
        <v>99</v>
      </c>
      <c r="N1018" s="432">
        <v>438</v>
      </c>
      <c r="O1018" s="432">
        <v>99</v>
      </c>
      <c r="P1018" s="432">
        <v>9999</v>
      </c>
      <c r="Q1018" s="432">
        <v>38</v>
      </c>
      <c r="R1018" s="432">
        <v>46</v>
      </c>
      <c r="S1018" s="432">
        <v>7.6086956521739122</v>
      </c>
      <c r="T1018" s="432">
        <v>7.5434782608695645</v>
      </c>
      <c r="U1018" s="432">
        <v>38.969565217391299</v>
      </c>
      <c r="V1018" s="432">
        <v>0</v>
      </c>
      <c r="W1018" s="432">
        <v>21.739130434782609</v>
      </c>
      <c r="X1018" s="432">
        <v>100</v>
      </c>
      <c r="Y1018" s="432">
        <v>100</v>
      </c>
      <c r="Z1018" s="432">
        <v>0.54128252095040308</v>
      </c>
      <c r="AA1018" s="432">
        <v>1.3429082792591749</v>
      </c>
      <c r="AB1018" s="432">
        <v>2.3378410863828161</v>
      </c>
      <c r="AC1018" s="432">
        <v>-2.2365181386949864</v>
      </c>
      <c r="AD1018" s="432">
        <v>-1.6133518576164547</v>
      </c>
      <c r="AE1018" s="432">
        <v>50.397436665912515</v>
      </c>
      <c r="AF1018" s="432">
        <v>0.57050725536400848</v>
      </c>
      <c r="AG1018" s="432">
        <v>1.0626574260642148</v>
      </c>
      <c r="AH1018" s="432">
        <v>0</v>
      </c>
    </row>
    <row r="1019" spans="1:34" s="432" customFormat="1">
      <c r="A1019" s="432">
        <v>13</v>
      </c>
      <c r="B1019" s="432">
        <v>155</v>
      </c>
      <c r="C1019" s="432">
        <v>2015</v>
      </c>
      <c r="D1019" s="432">
        <v>99</v>
      </c>
      <c r="E1019" s="432">
        <v>99</v>
      </c>
      <c r="F1019" s="432">
        <v>99</v>
      </c>
      <c r="G1019" s="432">
        <v>99</v>
      </c>
      <c r="H1019" s="432">
        <v>99</v>
      </c>
      <c r="I1019" s="432">
        <v>99</v>
      </c>
      <c r="J1019" s="432">
        <v>999</v>
      </c>
      <c r="K1019" s="432">
        <v>99</v>
      </c>
      <c r="L1019" s="432">
        <v>99</v>
      </c>
      <c r="M1019" s="432">
        <v>99</v>
      </c>
      <c r="N1019" s="432">
        <v>440</v>
      </c>
      <c r="O1019" s="432">
        <v>99</v>
      </c>
      <c r="P1019" s="432">
        <v>9999</v>
      </c>
      <c r="Q1019" s="432">
        <v>28</v>
      </c>
      <c r="R1019" s="432">
        <v>29</v>
      </c>
      <c r="S1019" s="432">
        <v>6.9310344827586237</v>
      </c>
      <c r="T1019" s="432">
        <v>7.3793103448275854</v>
      </c>
      <c r="U1019" s="432">
        <v>41.451724137931024</v>
      </c>
      <c r="V1019" s="432">
        <v>0</v>
      </c>
      <c r="W1019" s="432">
        <v>13.793103448275859</v>
      </c>
      <c r="X1019" s="432">
        <v>100</v>
      </c>
      <c r="Y1019" s="432">
        <v>100</v>
      </c>
      <c r="Z1019" s="432">
        <v>0.86208275851054494</v>
      </c>
      <c r="AA1019" s="432">
        <v>1.3112519546090684</v>
      </c>
      <c r="AB1019" s="432">
        <v>2.2805594156946833</v>
      </c>
      <c r="AC1019" s="432">
        <v>-8.8358469026142501</v>
      </c>
      <c r="AD1019" s="432">
        <v>3.2115018346968265</v>
      </c>
      <c r="AE1019" s="432">
        <v>19.324698792024918</v>
      </c>
      <c r="AF1019" s="432">
        <v>0.35966761751209225</v>
      </c>
      <c r="AG1019" s="432">
        <v>0.71260766031004819</v>
      </c>
      <c r="AH1019" s="432">
        <v>0</v>
      </c>
    </row>
    <row r="1020" spans="1:34" s="432" customFormat="1">
      <c r="A1020" s="432">
        <v>13</v>
      </c>
      <c r="B1020" s="432">
        <v>156</v>
      </c>
      <c r="C1020" s="432">
        <v>2015</v>
      </c>
      <c r="D1020" s="432">
        <v>99</v>
      </c>
      <c r="E1020" s="432">
        <v>99</v>
      </c>
      <c r="F1020" s="432">
        <v>99</v>
      </c>
      <c r="G1020" s="432">
        <v>99</v>
      </c>
      <c r="H1020" s="432">
        <v>99</v>
      </c>
      <c r="I1020" s="432">
        <v>99</v>
      </c>
      <c r="J1020" s="432">
        <v>999</v>
      </c>
      <c r="K1020" s="432">
        <v>99</v>
      </c>
      <c r="L1020" s="432">
        <v>99</v>
      </c>
      <c r="M1020" s="432">
        <v>99</v>
      </c>
      <c r="N1020" s="432">
        <v>443</v>
      </c>
      <c r="O1020" s="432">
        <v>99</v>
      </c>
      <c r="P1020" s="432">
        <v>9999</v>
      </c>
      <c r="Q1020" s="432">
        <v>6</v>
      </c>
      <c r="R1020" s="432">
        <v>6</v>
      </c>
      <c r="S1020" s="432">
        <v>6.5</v>
      </c>
      <c r="T1020" s="432">
        <v>6</v>
      </c>
      <c r="U1020" s="432">
        <v>43.98333333333332</v>
      </c>
      <c r="V1020" s="432">
        <v>0</v>
      </c>
      <c r="W1020" s="432">
        <v>0</v>
      </c>
      <c r="X1020" s="432">
        <v>100</v>
      </c>
      <c r="Y1020" s="432">
        <v>100</v>
      </c>
      <c r="Z1020" s="432">
        <v>0.65170715986756711</v>
      </c>
      <c r="AA1020" s="432">
        <v>1.607275126832159</v>
      </c>
      <c r="AB1020" s="432">
        <v>2.2360679774997898</v>
      </c>
      <c r="AC1020" s="432">
        <v>-94.67231547524888</v>
      </c>
      <c r="AD1020" s="432">
        <v>-64.047072290071696</v>
      </c>
      <c r="AE1020" s="432">
        <v>69.56083436402524</v>
      </c>
      <c r="AF1020" s="432">
        <v>7.4413989830088012E-2</v>
      </c>
      <c r="AG1020" s="432">
        <v>0.15644053036837344</v>
      </c>
      <c r="AH1020" s="432">
        <v>0</v>
      </c>
    </row>
    <row r="1021" spans="1:34" s="432" customFormat="1">
      <c r="A1021" s="432">
        <v>13</v>
      </c>
      <c r="B1021" s="432">
        <v>157</v>
      </c>
      <c r="C1021" s="432">
        <v>2015</v>
      </c>
      <c r="D1021" s="432">
        <v>99</v>
      </c>
      <c r="E1021" s="432">
        <v>99</v>
      </c>
      <c r="F1021" s="432">
        <v>99</v>
      </c>
      <c r="G1021" s="432">
        <v>99</v>
      </c>
      <c r="H1021" s="432">
        <v>99</v>
      </c>
      <c r="I1021" s="432">
        <v>99</v>
      </c>
      <c r="J1021" s="432">
        <v>999</v>
      </c>
      <c r="K1021" s="432">
        <v>99</v>
      </c>
      <c r="L1021" s="432">
        <v>99</v>
      </c>
      <c r="M1021" s="432">
        <v>99</v>
      </c>
      <c r="N1021" s="432">
        <v>445</v>
      </c>
      <c r="O1021" s="432">
        <v>99</v>
      </c>
      <c r="P1021" s="432">
        <v>9999</v>
      </c>
      <c r="Q1021" s="432">
        <v>13</v>
      </c>
      <c r="R1021" s="432">
        <v>16</v>
      </c>
      <c r="S1021" s="432">
        <v>6</v>
      </c>
      <c r="T1021" s="432">
        <v>6.125</v>
      </c>
      <c r="U1021" s="432">
        <v>46.437500000000007</v>
      </c>
      <c r="V1021" s="432">
        <v>0</v>
      </c>
      <c r="W1021" s="432">
        <v>6.25</v>
      </c>
      <c r="X1021" s="432">
        <v>100</v>
      </c>
      <c r="Y1021" s="432">
        <v>100</v>
      </c>
      <c r="Z1021" s="432">
        <v>1.0391553060054721</v>
      </c>
      <c r="AA1021" s="432">
        <v>1.58113883008419</v>
      </c>
      <c r="AB1021" s="432">
        <v>2.3418742493993991</v>
      </c>
      <c r="AC1021" s="432">
        <v>-5.7058560722857719</v>
      </c>
      <c r="AD1021" s="432">
        <v>-0.96309084455461724</v>
      </c>
      <c r="AE1021" s="432">
        <v>50.636968354183345</v>
      </c>
      <c r="AF1021" s="432">
        <v>0.19843730621356812</v>
      </c>
      <c r="AG1021" s="432">
        <v>0.44045211846798593</v>
      </c>
      <c r="AH1021" s="432">
        <v>0</v>
      </c>
    </row>
    <row r="1022" spans="1:34" s="432" customFormat="1">
      <c r="A1022" s="432">
        <v>13</v>
      </c>
      <c r="B1022" s="432">
        <v>158</v>
      </c>
      <c r="C1022" s="432">
        <v>2015</v>
      </c>
      <c r="D1022" s="432">
        <v>99</v>
      </c>
      <c r="E1022" s="432">
        <v>99</v>
      </c>
      <c r="F1022" s="432">
        <v>99</v>
      </c>
      <c r="G1022" s="432">
        <v>99</v>
      </c>
      <c r="H1022" s="432">
        <v>99</v>
      </c>
      <c r="I1022" s="432">
        <v>99</v>
      </c>
      <c r="J1022" s="432">
        <v>999</v>
      </c>
      <c r="K1022" s="432">
        <v>99</v>
      </c>
      <c r="L1022" s="432">
        <v>99</v>
      </c>
      <c r="M1022" s="432">
        <v>99</v>
      </c>
      <c r="N1022" s="432">
        <v>450</v>
      </c>
      <c r="O1022" s="432">
        <v>99</v>
      </c>
      <c r="P1022" s="432">
        <v>9999</v>
      </c>
      <c r="Q1022" s="432">
        <v>1</v>
      </c>
      <c r="R1022" s="432">
        <v>1</v>
      </c>
      <c r="S1022" s="432">
        <v>6</v>
      </c>
      <c r="T1022" s="432">
        <v>5</v>
      </c>
      <c r="U1022" s="432">
        <v>52.1</v>
      </c>
      <c r="V1022" s="432">
        <v>0</v>
      </c>
      <c r="W1022" s="432">
        <v>0</v>
      </c>
      <c r="X1022" s="432">
        <v>100</v>
      </c>
      <c r="Y1022" s="432">
        <v>100</v>
      </c>
      <c r="Z1022" s="432">
        <v>0</v>
      </c>
      <c r="AA1022" s="432">
        <v>0</v>
      </c>
      <c r="AB1022" s="432">
        <v>0</v>
      </c>
      <c r="AF1022" s="432">
        <v>1.2402331638348007E-2</v>
      </c>
      <c r="AG1022" s="432">
        <v>3.088500050091799E-2</v>
      </c>
      <c r="AH1022" s="432">
        <v>0</v>
      </c>
    </row>
    <row r="1023" spans="1:34" s="432" customFormat="1">
      <c r="A1023" s="432">
        <v>13</v>
      </c>
      <c r="B1023" s="432">
        <v>159</v>
      </c>
      <c r="C1023" s="432">
        <v>2015</v>
      </c>
      <c r="D1023" s="432">
        <v>99</v>
      </c>
      <c r="E1023" s="432">
        <v>99</v>
      </c>
      <c r="F1023" s="432">
        <v>99</v>
      </c>
      <c r="G1023" s="432">
        <v>99</v>
      </c>
      <c r="H1023" s="432">
        <v>99</v>
      </c>
      <c r="I1023" s="432">
        <v>99</v>
      </c>
      <c r="J1023" s="432">
        <v>999</v>
      </c>
      <c r="K1023" s="432">
        <v>99</v>
      </c>
      <c r="L1023" s="432">
        <v>99</v>
      </c>
      <c r="M1023" s="432">
        <v>99</v>
      </c>
      <c r="N1023" s="432">
        <v>455</v>
      </c>
      <c r="O1023" s="432">
        <v>99</v>
      </c>
      <c r="P1023" s="432">
        <v>9999</v>
      </c>
    </row>
    <row r="1024" spans="1:34" s="432" customFormat="1">
      <c r="A1024" s="432">
        <v>13</v>
      </c>
      <c r="B1024" s="432">
        <v>160</v>
      </c>
      <c r="C1024" s="432">
        <v>2015</v>
      </c>
      <c r="D1024" s="432">
        <v>99</v>
      </c>
      <c r="E1024" s="432">
        <v>99</v>
      </c>
      <c r="F1024" s="432">
        <v>99</v>
      </c>
      <c r="G1024" s="432">
        <v>99</v>
      </c>
      <c r="H1024" s="432">
        <v>99</v>
      </c>
      <c r="I1024" s="432">
        <v>99</v>
      </c>
      <c r="J1024" s="432">
        <v>999</v>
      </c>
      <c r="K1024" s="432">
        <v>99</v>
      </c>
      <c r="L1024" s="432">
        <v>99</v>
      </c>
      <c r="M1024" s="432">
        <v>99</v>
      </c>
      <c r="N1024" s="432">
        <v>460</v>
      </c>
      <c r="O1024" s="432">
        <v>99</v>
      </c>
      <c r="P1024" s="432">
        <v>9999</v>
      </c>
    </row>
    <row r="1025" spans="1:37">
      <c r="A1025">
        <v>14</v>
      </c>
      <c r="B1025">
        <v>1</v>
      </c>
      <c r="C1025">
        <v>2024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1</v>
      </c>
      <c r="P1025">
        <v>9999</v>
      </c>
      <c r="Q1025">
        <v>8</v>
      </c>
      <c r="R1025">
        <v>43</v>
      </c>
      <c r="S1025">
        <v>6.1860465116279082</v>
      </c>
      <c r="T1025">
        <v>5.5348837209302335</v>
      </c>
      <c r="U1025">
        <v>18.767441860465112</v>
      </c>
      <c r="V1025">
        <v>6.9767441860465107</v>
      </c>
      <c r="W1025">
        <v>6.9767441860465107</v>
      </c>
      <c r="X1025">
        <v>69.767441860465098</v>
      </c>
      <c r="Y1025">
        <v>13.95348837209302</v>
      </c>
      <c r="Z1025">
        <v>5.5555428399590161</v>
      </c>
      <c r="AA1025">
        <v>1.2248552634663887</v>
      </c>
      <c r="AB1025">
        <v>1.7300199919439332</v>
      </c>
      <c r="AC1025">
        <v>64.578985768622573</v>
      </c>
      <c r="AD1025">
        <v>65.342573241446019</v>
      </c>
      <c r="AE1025">
        <v>56.762560413704684</v>
      </c>
      <c r="AF1025">
        <v>0.46830755826617299</v>
      </c>
      <c r="AG1025">
        <v>0.41810308650226446</v>
      </c>
      <c r="AH1025">
        <v>0</v>
      </c>
      <c r="AI1025">
        <v>42</v>
      </c>
      <c r="AJ1025">
        <v>100.29285714285712</v>
      </c>
      <c r="AK1025">
        <v>18.33990600990548</v>
      </c>
    </row>
    <row r="1026" spans="1:37">
      <c r="A1026">
        <v>14</v>
      </c>
      <c r="B1026">
        <v>2</v>
      </c>
      <c r="C1026">
        <v>2024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2</v>
      </c>
      <c r="P1026">
        <v>9999</v>
      </c>
      <c r="Q1026">
        <v>11</v>
      </c>
      <c r="R1026">
        <v>77</v>
      </c>
      <c r="S1026">
        <v>5.9740259740259756</v>
      </c>
      <c r="T1026">
        <v>5.9220779220779214</v>
      </c>
      <c r="U1026">
        <v>19.606493506493511</v>
      </c>
      <c r="V1026">
        <v>7.7922077922077904</v>
      </c>
      <c r="W1026">
        <v>6.4935064935064917</v>
      </c>
      <c r="X1026">
        <v>64.935064935064915</v>
      </c>
      <c r="Y1026">
        <v>25.974025974025967</v>
      </c>
      <c r="Z1026">
        <v>7.3147660242975219</v>
      </c>
      <c r="AA1026">
        <v>1.7505029034279755</v>
      </c>
      <c r="AB1026">
        <v>2.0049693702763465</v>
      </c>
      <c r="AC1026">
        <v>75.583398461926137</v>
      </c>
      <c r="AD1026">
        <v>72.138360923457313</v>
      </c>
      <c r="AE1026">
        <v>72.09847539428749</v>
      </c>
      <c r="AF1026">
        <v>0.83859725549989117</v>
      </c>
      <c r="AG1026">
        <v>0.782168810027843</v>
      </c>
      <c r="AH1026">
        <v>0</v>
      </c>
      <c r="AI1026">
        <v>77</v>
      </c>
      <c r="AJ1026">
        <v>103.97272727272723</v>
      </c>
      <c r="AK1026">
        <v>16.859654435984101</v>
      </c>
    </row>
    <row r="1027" spans="1:37">
      <c r="A1027">
        <v>14</v>
      </c>
      <c r="B1027">
        <v>3</v>
      </c>
      <c r="C1027">
        <v>2024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3</v>
      </c>
      <c r="P1027">
        <v>9999</v>
      </c>
      <c r="Q1027">
        <v>29</v>
      </c>
      <c r="R1027">
        <v>692</v>
      </c>
      <c r="S1027">
        <v>4.9783236994219644</v>
      </c>
      <c r="T1027">
        <v>5.7601156069364148</v>
      </c>
      <c r="U1027">
        <v>20.832225433526038</v>
      </c>
      <c r="V1027">
        <v>5.6358381502890191</v>
      </c>
      <c r="W1027">
        <v>5.6358381502890191</v>
      </c>
      <c r="X1027">
        <v>86.416184971098303</v>
      </c>
      <c r="Y1027">
        <v>27.312138728323688</v>
      </c>
      <c r="Z1027">
        <v>5.2406938401377525</v>
      </c>
      <c r="AA1027">
        <v>1.4125136735188237</v>
      </c>
      <c r="AB1027">
        <v>1.6683812335291526</v>
      </c>
      <c r="AC1027">
        <v>63.682605951913587</v>
      </c>
      <c r="AD1027">
        <v>53.492397528192591</v>
      </c>
      <c r="AE1027">
        <v>72.014944887942079</v>
      </c>
      <c r="AF1027">
        <v>7.5364844260509694</v>
      </c>
      <c r="AG1027">
        <v>7.4688132400347005</v>
      </c>
      <c r="AH1027">
        <v>1.5895953757225441</v>
      </c>
      <c r="AI1027">
        <v>692</v>
      </c>
      <c r="AJ1027">
        <v>110.1726878612717</v>
      </c>
      <c r="AK1027">
        <v>15.369909957215857</v>
      </c>
    </row>
    <row r="1028" spans="1:37">
      <c r="A1028">
        <v>14</v>
      </c>
      <c r="B1028">
        <v>4</v>
      </c>
      <c r="C1028">
        <v>2024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4</v>
      </c>
      <c r="P1028">
        <v>9999</v>
      </c>
      <c r="Q1028">
        <v>99</v>
      </c>
      <c r="R1028">
        <v>1236</v>
      </c>
      <c r="S1028">
        <v>5.1610032362459526</v>
      </c>
      <c r="T1028">
        <v>5.5396440129449838</v>
      </c>
      <c r="U1028">
        <v>20.184708737864074</v>
      </c>
      <c r="V1028">
        <v>7.2815533980582527</v>
      </c>
      <c r="W1028">
        <v>3.5598705501618122</v>
      </c>
      <c r="X1028">
        <v>78.317152103559863</v>
      </c>
      <c r="Y1028">
        <v>26.860841423948219</v>
      </c>
      <c r="Z1028">
        <v>5.8814488805551948</v>
      </c>
      <c r="AA1028">
        <v>1.6277728038520625</v>
      </c>
      <c r="AB1028">
        <v>1.7106787774873771</v>
      </c>
      <c r="AC1028">
        <v>52.961363355414242</v>
      </c>
      <c r="AD1028">
        <v>43.67656351858291</v>
      </c>
      <c r="AE1028">
        <v>70.15625851055492</v>
      </c>
      <c r="AF1028">
        <v>13.461119581790459</v>
      </c>
      <c r="AG1028">
        <v>12.92560251918767</v>
      </c>
      <c r="AH1028">
        <v>2.9935275080906152</v>
      </c>
      <c r="AI1028">
        <v>1213</v>
      </c>
      <c r="AJ1028">
        <v>109.3652102225885</v>
      </c>
      <c r="AK1028">
        <v>15.420566807429775</v>
      </c>
    </row>
    <row r="1029" spans="1:37">
      <c r="A1029">
        <v>14</v>
      </c>
      <c r="B1029">
        <v>5</v>
      </c>
      <c r="C1029">
        <v>2024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7</v>
      </c>
      <c r="P1029">
        <v>9999</v>
      </c>
      <c r="Q1029">
        <v>7</v>
      </c>
      <c r="R1029">
        <v>45</v>
      </c>
      <c r="S1029">
        <v>6.4666666666666668</v>
      </c>
      <c r="T1029">
        <v>7.2888888888888896</v>
      </c>
      <c r="U1029">
        <v>22.197777777777777</v>
      </c>
      <c r="V1029">
        <v>4.4444444444444446</v>
      </c>
      <c r="W1029">
        <v>24.444444444444443</v>
      </c>
      <c r="X1029">
        <v>82.222222222222229</v>
      </c>
      <c r="Y1029">
        <v>42.222222222222221</v>
      </c>
      <c r="Z1029">
        <v>6.297918135344907</v>
      </c>
      <c r="AA1029">
        <v>1.9618585292749549</v>
      </c>
      <c r="AB1029">
        <v>1.8453812881801512</v>
      </c>
      <c r="AC1029">
        <v>73.69503295796369</v>
      </c>
      <c r="AD1029">
        <v>59.222410061950697</v>
      </c>
      <c r="AE1029">
        <v>82.823377288328942</v>
      </c>
      <c r="AF1029">
        <v>0.49008930516227406</v>
      </c>
      <c r="AG1029">
        <v>0.51752561723310053</v>
      </c>
      <c r="AH1029">
        <v>40</v>
      </c>
      <c r="AI1029">
        <v>45</v>
      </c>
      <c r="AJ1029">
        <v>105.68222222222228</v>
      </c>
      <c r="AK1029">
        <v>18.517767077661169</v>
      </c>
    </row>
    <row r="1030" spans="1:37">
      <c r="A1030">
        <v>14</v>
      </c>
      <c r="B1030">
        <v>6</v>
      </c>
      <c r="C1030">
        <v>2024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8</v>
      </c>
      <c r="P1030">
        <v>9999</v>
      </c>
      <c r="Q1030">
        <v>21</v>
      </c>
      <c r="R1030">
        <v>276</v>
      </c>
      <c r="S1030">
        <v>5.8659420289855078</v>
      </c>
      <c r="T1030">
        <v>5.9891304347826084</v>
      </c>
      <c r="U1030">
        <v>23.180434782608689</v>
      </c>
      <c r="V1030">
        <v>18.115942028985504</v>
      </c>
      <c r="W1030">
        <v>8.3333333333333357</v>
      </c>
      <c r="X1030">
        <v>88.405797101449281</v>
      </c>
      <c r="Y1030">
        <v>50</v>
      </c>
      <c r="Z1030">
        <v>6.0478030349949954</v>
      </c>
      <c r="AA1030">
        <v>1.5275724977132199</v>
      </c>
      <c r="AB1030">
        <v>1.8247169636630003</v>
      </c>
      <c r="AC1030">
        <v>70.419876890998921</v>
      </c>
      <c r="AD1030">
        <v>56.472452109169687</v>
      </c>
      <c r="AE1030">
        <v>77.93878428251665</v>
      </c>
      <c r="AF1030">
        <v>3.0058810716619475</v>
      </c>
      <c r="AG1030">
        <v>3.314671532619812</v>
      </c>
      <c r="AH1030">
        <v>2.1739130434782608</v>
      </c>
      <c r="AI1030">
        <v>265</v>
      </c>
      <c r="AJ1030">
        <v>110.90716981132078</v>
      </c>
      <c r="AK1030">
        <v>16.596407993017895</v>
      </c>
    </row>
    <row r="1031" spans="1:37">
      <c r="A1031">
        <v>14</v>
      </c>
      <c r="B1031">
        <v>7</v>
      </c>
      <c r="C1031">
        <v>2024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</v>
      </c>
      <c r="P1031">
        <v>9999</v>
      </c>
      <c r="Q1031">
        <v>23</v>
      </c>
      <c r="R1031">
        <v>103</v>
      </c>
      <c r="S1031">
        <v>5.6213592233009724</v>
      </c>
      <c r="T1031">
        <v>5.8058252427184485</v>
      </c>
      <c r="U1031">
        <v>17.763106796116499</v>
      </c>
      <c r="V1031">
        <v>4.8543689320388363</v>
      </c>
      <c r="W1031">
        <v>5.825242718446602</v>
      </c>
      <c r="X1031">
        <v>56.310679611650478</v>
      </c>
      <c r="Y1031">
        <v>19.417475728155345</v>
      </c>
      <c r="Z1031">
        <v>6.2789367458589362</v>
      </c>
      <c r="AA1031">
        <v>1.7577374294696635</v>
      </c>
      <c r="AB1031">
        <v>1.7069717262785158</v>
      </c>
      <c r="AC1031">
        <v>68.417770961625109</v>
      </c>
      <c r="AD1031">
        <v>63.885295467734451</v>
      </c>
      <c r="AE1031">
        <v>69.38447236059487</v>
      </c>
      <c r="AF1031">
        <v>1.121759965149205</v>
      </c>
      <c r="AG1031">
        <v>0.94790756761405637</v>
      </c>
      <c r="AH1031">
        <v>18.446601941747577</v>
      </c>
      <c r="AI1031">
        <v>103</v>
      </c>
      <c r="AJ1031">
        <v>100.52718446601941</v>
      </c>
      <c r="AK1031">
        <v>16.887841959566625</v>
      </c>
    </row>
    <row r="1032" spans="1:37">
      <c r="A1032">
        <v>14</v>
      </c>
      <c r="B1032">
        <v>8</v>
      </c>
      <c r="C1032">
        <v>2024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11</v>
      </c>
      <c r="P1032">
        <v>9999</v>
      </c>
      <c r="Q1032">
        <v>60</v>
      </c>
      <c r="R1032">
        <v>604</v>
      </c>
      <c r="S1032">
        <v>5.5033112582781447</v>
      </c>
      <c r="T1032">
        <v>5.5894039735099348</v>
      </c>
      <c r="U1032">
        <v>19.896357615894043</v>
      </c>
      <c r="V1032">
        <v>9.9337748344370862</v>
      </c>
      <c r="W1032">
        <v>3.9735099337748343</v>
      </c>
      <c r="X1032">
        <v>67.384105960264876</v>
      </c>
      <c r="Y1032">
        <v>34.105960264900659</v>
      </c>
      <c r="Z1032">
        <v>7.5503335291834723</v>
      </c>
      <c r="AA1032">
        <v>1.6301146597035845</v>
      </c>
      <c r="AB1032">
        <v>1.8531216661765857</v>
      </c>
      <c r="AC1032">
        <v>62.254794743618227</v>
      </c>
      <c r="AD1032">
        <v>63.865936207460301</v>
      </c>
      <c r="AE1032">
        <v>73.925684646717201</v>
      </c>
      <c r="AF1032">
        <v>6.5780875626225237</v>
      </c>
      <c r="AG1032">
        <v>6.2261611297798227</v>
      </c>
      <c r="AH1032">
        <v>0</v>
      </c>
      <c r="AI1032">
        <v>588</v>
      </c>
      <c r="AJ1032">
        <v>104.36683673469378</v>
      </c>
      <c r="AK1032">
        <v>16.657504131338403</v>
      </c>
    </row>
    <row r="1033" spans="1:37">
      <c r="A1033">
        <v>14</v>
      </c>
      <c r="B1033">
        <v>9</v>
      </c>
      <c r="C1033">
        <v>2024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14</v>
      </c>
      <c r="P1033">
        <v>9999</v>
      </c>
      <c r="Q1033">
        <v>196</v>
      </c>
      <c r="R1033">
        <v>2364</v>
      </c>
      <c r="S1033">
        <v>4.8126057529610815</v>
      </c>
      <c r="T1033">
        <v>5.187817258883249</v>
      </c>
      <c r="U1033">
        <v>20.222335025380676</v>
      </c>
      <c r="V1033">
        <v>7.0642978003384087</v>
      </c>
      <c r="W1033">
        <v>3.5109983079526219</v>
      </c>
      <c r="X1033">
        <v>76.480541455160747</v>
      </c>
      <c r="Y1033">
        <v>26.438240270727579</v>
      </c>
      <c r="Z1033">
        <v>6.0127607080914478</v>
      </c>
      <c r="AA1033">
        <v>1.7606317543763963</v>
      </c>
      <c r="AB1033">
        <v>1.8754141265231803</v>
      </c>
      <c r="AC1033">
        <v>59.921868470247503</v>
      </c>
      <c r="AD1033">
        <v>61.391409498000918</v>
      </c>
      <c r="AE1033">
        <v>77.023004167632479</v>
      </c>
      <c r="AF1033">
        <v>25.746024831191448</v>
      </c>
      <c r="AG1033">
        <v>24.767867301230034</v>
      </c>
      <c r="AH1033">
        <v>0.8037225042301186</v>
      </c>
      <c r="AI1033">
        <v>2281</v>
      </c>
      <c r="AJ1033">
        <v>108.7940377027617</v>
      </c>
      <c r="AK1033">
        <v>15.2803803603219</v>
      </c>
    </row>
    <row r="1034" spans="1:37">
      <c r="A1034">
        <v>14</v>
      </c>
      <c r="B1034">
        <v>10</v>
      </c>
      <c r="C1034">
        <v>2024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15</v>
      </c>
      <c r="P1034">
        <v>9999</v>
      </c>
      <c r="Q1034">
        <v>57</v>
      </c>
      <c r="R1034">
        <v>879</v>
      </c>
      <c r="S1034">
        <v>5.270762229806599</v>
      </c>
      <c r="T1034">
        <v>5.5244596131968144</v>
      </c>
      <c r="U1034">
        <v>22.133788395904464</v>
      </c>
      <c r="V1034">
        <v>7.8498293515358348</v>
      </c>
      <c r="W1034">
        <v>3.9817974971558594</v>
      </c>
      <c r="X1034">
        <v>87.713310580204791</v>
      </c>
      <c r="Y1034">
        <v>36.632536973833915</v>
      </c>
      <c r="Z1034">
        <v>5.9926981056519795</v>
      </c>
      <c r="AA1034">
        <v>1.5528455986141769</v>
      </c>
      <c r="AB1034">
        <v>1.9917989188766216</v>
      </c>
      <c r="AC1034">
        <v>52.968161027675158</v>
      </c>
      <c r="AD1034">
        <v>53.586953482711408</v>
      </c>
      <c r="AE1034">
        <v>66.104130736948918</v>
      </c>
      <c r="AF1034">
        <v>9.5730777608364193</v>
      </c>
      <c r="AG1034">
        <v>10.07985924380851</v>
      </c>
      <c r="AH1034">
        <v>0.56882821387940818</v>
      </c>
      <c r="AI1034">
        <v>540</v>
      </c>
      <c r="AJ1034">
        <v>110.62759259259262</v>
      </c>
      <c r="AK1034">
        <v>15.971069704494809</v>
      </c>
    </row>
    <row r="1035" spans="1:37" s="441" customFormat="1">
      <c r="A1035" s="441">
        <v>14</v>
      </c>
      <c r="B1035" s="441">
        <v>11</v>
      </c>
      <c r="C1035" s="441">
        <v>2024</v>
      </c>
      <c r="D1035" s="441">
        <v>99</v>
      </c>
      <c r="E1035" s="441">
        <v>99</v>
      </c>
      <c r="F1035" s="441">
        <v>99</v>
      </c>
      <c r="G1035" s="441">
        <v>99</v>
      </c>
      <c r="H1035" s="441">
        <v>99</v>
      </c>
      <c r="I1035" s="441">
        <v>99</v>
      </c>
      <c r="J1035" s="441">
        <v>999</v>
      </c>
      <c r="K1035" s="441">
        <v>99</v>
      </c>
      <c r="L1035" s="441">
        <v>99</v>
      </c>
      <c r="M1035" s="441">
        <v>99</v>
      </c>
      <c r="N1035" s="441">
        <v>99</v>
      </c>
      <c r="O1035" s="441">
        <v>16</v>
      </c>
      <c r="P1035" s="441">
        <v>9999</v>
      </c>
      <c r="Q1035" s="441">
        <v>63</v>
      </c>
      <c r="R1035" s="441">
        <v>383</v>
      </c>
      <c r="S1035" s="441">
        <v>5.7597911227154066</v>
      </c>
      <c r="T1035" s="441">
        <v>6.0678851174934723</v>
      </c>
      <c r="U1035" s="441">
        <v>19.621148825065276</v>
      </c>
      <c r="V1035" s="441">
        <v>4.9608355091383824</v>
      </c>
      <c r="W1035" s="441">
        <v>6.7885117493472578</v>
      </c>
      <c r="X1035" s="441">
        <v>65.013054830287203</v>
      </c>
      <c r="Y1035" s="441">
        <v>24.281984334203656</v>
      </c>
      <c r="Z1035" s="441">
        <v>7.4122858097642048</v>
      </c>
      <c r="AA1035" s="441">
        <v>1.5036081784432742</v>
      </c>
      <c r="AB1035" s="441">
        <v>1.7419977329734151</v>
      </c>
      <c r="AC1035" s="441">
        <v>70.166908513232954</v>
      </c>
      <c r="AD1035" s="441">
        <v>67.969681706570654</v>
      </c>
      <c r="AE1035" s="441">
        <v>69.204126512171854</v>
      </c>
      <c r="AF1035" s="441">
        <v>4.1712045306033554</v>
      </c>
      <c r="AG1035" s="441">
        <v>3.8934360405896751</v>
      </c>
      <c r="AH1035" s="441">
        <v>4.9608355091383824</v>
      </c>
      <c r="AI1035" s="441">
        <v>376</v>
      </c>
      <c r="AJ1035" s="441">
        <v>104.50186170212756</v>
      </c>
      <c r="AK1035" s="441">
        <v>16.706098252607077</v>
      </c>
    </row>
    <row r="1036" spans="1:37" s="441" customFormat="1">
      <c r="A1036" s="441">
        <v>14</v>
      </c>
      <c r="B1036" s="441">
        <v>12</v>
      </c>
      <c r="C1036" s="441">
        <v>2024</v>
      </c>
      <c r="D1036" s="441">
        <v>99</v>
      </c>
      <c r="E1036" s="441">
        <v>99</v>
      </c>
      <c r="F1036" s="441">
        <v>99</v>
      </c>
      <c r="G1036" s="441">
        <v>99</v>
      </c>
      <c r="H1036" s="441">
        <v>99</v>
      </c>
      <c r="I1036" s="441">
        <v>99</v>
      </c>
      <c r="J1036" s="441">
        <v>999</v>
      </c>
      <c r="K1036" s="441">
        <v>99</v>
      </c>
      <c r="L1036" s="441">
        <v>99</v>
      </c>
      <c r="M1036" s="441">
        <v>99</v>
      </c>
      <c r="N1036" s="441">
        <v>99</v>
      </c>
      <c r="O1036" s="441">
        <v>18</v>
      </c>
      <c r="P1036" s="441">
        <v>9999</v>
      </c>
      <c r="Q1036" s="441">
        <v>42</v>
      </c>
      <c r="R1036" s="441">
        <v>1050</v>
      </c>
      <c r="S1036" s="441">
        <v>5.4180952380952387</v>
      </c>
      <c r="T1036" s="441">
        <v>5.6323809523809523</v>
      </c>
      <c r="U1036" s="441">
        <v>21.885809523809552</v>
      </c>
      <c r="V1036" s="441">
        <v>7.4285714285714306</v>
      </c>
      <c r="W1036" s="441">
        <v>4.8571428571428559</v>
      </c>
      <c r="X1036" s="441">
        <v>89.333333333333314</v>
      </c>
      <c r="Y1036" s="441">
        <v>37.142857142857153</v>
      </c>
      <c r="Z1036" s="441">
        <v>5.3531938452357641</v>
      </c>
      <c r="AA1036" s="441">
        <v>1.5354404333164613</v>
      </c>
      <c r="AB1036" s="441">
        <v>2.0577609300770274</v>
      </c>
      <c r="AC1036" s="441">
        <v>74.130585158408877</v>
      </c>
      <c r="AD1036" s="441">
        <v>59.109477037863194</v>
      </c>
      <c r="AE1036" s="441">
        <v>68.013632277710997</v>
      </c>
      <c r="AF1036" s="441">
        <v>11.435417120453062</v>
      </c>
      <c r="AG1036" s="441">
        <v>11.905886912181796</v>
      </c>
      <c r="AH1036" s="441">
        <v>0</v>
      </c>
      <c r="AI1036" s="441">
        <v>555</v>
      </c>
      <c r="AJ1036" s="441">
        <v>110.10864864864868</v>
      </c>
      <c r="AK1036" s="441">
        <v>16.067757742376099</v>
      </c>
    </row>
    <row r="1037" spans="1:37" s="441" customFormat="1">
      <c r="A1037" s="441">
        <v>14</v>
      </c>
      <c r="B1037" s="441">
        <v>13</v>
      </c>
      <c r="C1037" s="441">
        <v>2024</v>
      </c>
      <c r="D1037" s="441">
        <v>99</v>
      </c>
      <c r="E1037" s="441">
        <v>99</v>
      </c>
      <c r="F1037" s="441">
        <v>99</v>
      </c>
      <c r="G1037" s="441">
        <v>99</v>
      </c>
      <c r="H1037" s="441">
        <v>99</v>
      </c>
      <c r="I1037" s="441">
        <v>99</v>
      </c>
      <c r="J1037" s="441">
        <v>999</v>
      </c>
      <c r="K1037" s="441">
        <v>99</v>
      </c>
      <c r="L1037" s="441">
        <v>99</v>
      </c>
      <c r="M1037" s="441">
        <v>99</v>
      </c>
      <c r="N1037" s="441">
        <v>99</v>
      </c>
      <c r="O1037" s="441">
        <v>55</v>
      </c>
      <c r="P1037" s="441">
        <v>9999</v>
      </c>
      <c r="Q1037" s="441">
        <v>55</v>
      </c>
      <c r="R1037" s="441">
        <v>1426</v>
      </c>
      <c r="S1037" s="441">
        <v>5.4228611500701263</v>
      </c>
      <c r="T1037" s="441">
        <v>5.8849929873772799</v>
      </c>
      <c r="U1037" s="441">
        <v>22.612342215988775</v>
      </c>
      <c r="V1037" s="441">
        <v>7.5736325385694254</v>
      </c>
      <c r="W1037" s="441">
        <v>6.4516129032258052</v>
      </c>
      <c r="X1037" s="441">
        <v>89.270687237026692</v>
      </c>
      <c r="Y1037" s="441">
        <v>43.267882187938291</v>
      </c>
      <c r="Z1037" s="441">
        <v>5.7322592209614065</v>
      </c>
      <c r="AA1037" s="441">
        <v>1.6831844540592971</v>
      </c>
      <c r="AB1037" s="441">
        <v>2.0040524949400327</v>
      </c>
      <c r="AC1037" s="441">
        <v>69.317342274749521</v>
      </c>
      <c r="AD1037" s="441">
        <v>59.619733901608782</v>
      </c>
      <c r="AE1037" s="441">
        <v>75.243702847448617</v>
      </c>
      <c r="AF1037" s="441">
        <v>15.530385536920059</v>
      </c>
      <c r="AG1037" s="441">
        <v>16.706093735914276</v>
      </c>
      <c r="AH1037" s="441">
        <v>0.84151472650771375</v>
      </c>
      <c r="AI1037" s="441">
        <v>1141</v>
      </c>
      <c r="AJ1037" s="441">
        <v>110.64776511831737</v>
      </c>
      <c r="AK1037" s="441">
        <v>16.474708886009548</v>
      </c>
    </row>
    <row r="1038" spans="1:37" s="441" customFormat="1">
      <c r="A1038" s="441">
        <v>14</v>
      </c>
      <c r="B1038" s="441">
        <v>14</v>
      </c>
      <c r="C1038" s="441">
        <v>2024</v>
      </c>
      <c r="D1038" s="441">
        <v>99</v>
      </c>
      <c r="E1038" s="441">
        <v>99</v>
      </c>
      <c r="F1038" s="441">
        <v>99</v>
      </c>
      <c r="G1038" s="441">
        <v>99</v>
      </c>
      <c r="H1038" s="441">
        <v>99</v>
      </c>
      <c r="I1038" s="441">
        <v>99</v>
      </c>
      <c r="J1038" s="441">
        <v>999</v>
      </c>
      <c r="K1038" s="441">
        <v>99</v>
      </c>
      <c r="L1038" s="441">
        <v>99</v>
      </c>
      <c r="M1038" s="441">
        <v>99</v>
      </c>
      <c r="N1038" s="441">
        <v>99</v>
      </c>
      <c r="O1038" s="441">
        <v>56</v>
      </c>
      <c r="P1038" s="441">
        <v>9999</v>
      </c>
      <c r="Q1038" s="441">
        <v>2</v>
      </c>
      <c r="R1038" s="441">
        <v>4</v>
      </c>
      <c r="S1038" s="441">
        <v>5</v>
      </c>
      <c r="T1038" s="441">
        <v>5.75</v>
      </c>
      <c r="U1038" s="441">
        <v>22.15</v>
      </c>
      <c r="V1038" s="441">
        <v>50</v>
      </c>
      <c r="W1038" s="441">
        <v>0</v>
      </c>
      <c r="X1038" s="441">
        <v>75</v>
      </c>
      <c r="Y1038" s="441">
        <v>75</v>
      </c>
      <c r="Z1038" s="441">
        <v>7.4583845435858356</v>
      </c>
      <c r="AA1038" s="441">
        <v>2.9154759474226495</v>
      </c>
      <c r="AB1038" s="441">
        <v>0.82915619758885006</v>
      </c>
      <c r="AC1038" s="441">
        <v>97.494839097507494</v>
      </c>
      <c r="AD1038" s="441">
        <v>-72.968613214090254</v>
      </c>
      <c r="AE1038" s="441">
        <v>-82.73403039920305</v>
      </c>
      <c r="AF1038" s="441">
        <v>4.3563493792202146E-2</v>
      </c>
      <c r="AG1038" s="441">
        <v>4.5903263276456815E-2</v>
      </c>
      <c r="AH1038" s="441">
        <v>25</v>
      </c>
      <c r="AI1038" s="441">
        <v>3</v>
      </c>
      <c r="AJ1038" s="441">
        <v>111.6</v>
      </c>
      <c r="AK1038" s="441">
        <v>18.9115431007815</v>
      </c>
    </row>
    <row r="1039" spans="1:37">
      <c r="A1039">
        <v>14</v>
      </c>
      <c r="B1039">
        <v>15</v>
      </c>
      <c r="C1039">
        <v>2023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1</v>
      </c>
      <c r="P1039">
        <v>9999</v>
      </c>
      <c r="Q1039">
        <v>9</v>
      </c>
      <c r="R1039">
        <v>126</v>
      </c>
      <c r="S1039">
        <v>6.4920634920634921</v>
      </c>
      <c r="T1039">
        <v>7.1904761904761934</v>
      </c>
      <c r="U1039">
        <v>23.135714285714279</v>
      </c>
      <c r="V1039">
        <v>0</v>
      </c>
      <c r="W1039">
        <v>42.063492063492063</v>
      </c>
      <c r="X1039">
        <v>63.492063492063515</v>
      </c>
      <c r="Y1039">
        <v>40.476190476190474</v>
      </c>
      <c r="Z1039">
        <v>10.68226139994616</v>
      </c>
      <c r="AA1039">
        <v>1.7262953808663499</v>
      </c>
      <c r="AB1039">
        <v>2.7994168488950595</v>
      </c>
      <c r="AC1039">
        <v>72.759271165264551</v>
      </c>
      <c r="AD1039">
        <v>82.42864485320429</v>
      </c>
      <c r="AE1039">
        <v>78.039504300031297</v>
      </c>
      <c r="AF1039">
        <v>1.3876651982378851</v>
      </c>
      <c r="AG1039">
        <v>1.5495128105497196</v>
      </c>
      <c r="AH1039">
        <v>34.126984126984127</v>
      </c>
      <c r="AI1039">
        <v>126</v>
      </c>
      <c r="AJ1039">
        <v>105.06111111111117</v>
      </c>
      <c r="AK1039">
        <v>18.76602371320519</v>
      </c>
    </row>
    <row r="1040" spans="1:37">
      <c r="A1040">
        <v>14</v>
      </c>
      <c r="B1040">
        <v>16</v>
      </c>
      <c r="C1040">
        <v>2023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2</v>
      </c>
      <c r="P1040">
        <v>9999</v>
      </c>
      <c r="Q1040">
        <v>17</v>
      </c>
      <c r="R1040">
        <v>158</v>
      </c>
      <c r="S1040">
        <v>5.7025316455696196</v>
      </c>
      <c r="T1040">
        <v>5.481012658227848</v>
      </c>
      <c r="U1040">
        <v>18.810126582278496</v>
      </c>
      <c r="V1040">
        <v>4.4303797468354409</v>
      </c>
      <c r="W1040">
        <v>3.164556962025316</v>
      </c>
      <c r="X1040">
        <v>56.32911392405061</v>
      </c>
      <c r="Y1040">
        <v>22.784810126582279</v>
      </c>
      <c r="Z1040">
        <v>7.62038563323184</v>
      </c>
      <c r="AA1040">
        <v>1.8877000059039304</v>
      </c>
      <c r="AB1040">
        <v>2.0522340990511112</v>
      </c>
      <c r="AC1040">
        <v>57.08195371195405</v>
      </c>
      <c r="AD1040">
        <v>64.774338426465647</v>
      </c>
      <c r="AE1040">
        <v>29.99671371923424</v>
      </c>
      <c r="AF1040">
        <v>1.7400881057268724</v>
      </c>
      <c r="AG1040">
        <v>1.5797578377941659</v>
      </c>
      <c r="AH1040">
        <v>6.329113924050632</v>
      </c>
      <c r="AI1040">
        <v>117</v>
      </c>
      <c r="AJ1040">
        <v>106.87264957264961</v>
      </c>
      <c r="AK1040">
        <v>14.263598819346162</v>
      </c>
    </row>
    <row r="1041" spans="1:37">
      <c r="A1041">
        <v>14</v>
      </c>
      <c r="B1041">
        <v>17</v>
      </c>
      <c r="C1041">
        <v>2023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3</v>
      </c>
      <c r="P1041">
        <v>9999</v>
      </c>
      <c r="Q1041">
        <v>28</v>
      </c>
      <c r="R1041">
        <v>490</v>
      </c>
      <c r="S1041">
        <v>4.6918367346938785</v>
      </c>
      <c r="T1041">
        <v>5.9775510204081641</v>
      </c>
      <c r="U1041">
        <v>21.173877551020436</v>
      </c>
      <c r="V1041">
        <v>2.0408163265306123</v>
      </c>
      <c r="W1041">
        <v>8.3673469387755102</v>
      </c>
      <c r="X1041">
        <v>81.632653061224502</v>
      </c>
      <c r="Y1041">
        <v>30</v>
      </c>
      <c r="Z1041">
        <v>6.0695098871918196</v>
      </c>
      <c r="AA1041">
        <v>1.6178010693144724</v>
      </c>
      <c r="AB1041">
        <v>2.0247212260741696</v>
      </c>
      <c r="AC1041">
        <v>37.150136996875659</v>
      </c>
      <c r="AD1041">
        <v>50.506366950495469</v>
      </c>
      <c r="AE1041">
        <v>62.030160533978894</v>
      </c>
      <c r="AF1041">
        <v>5.3964757709251101</v>
      </c>
      <c r="AG1041">
        <v>5.5149069712927439</v>
      </c>
      <c r="AH1041">
        <v>1.8367346938775513</v>
      </c>
      <c r="AI1041">
        <v>395</v>
      </c>
      <c r="AJ1041">
        <v>110.54177215189878</v>
      </c>
      <c r="AK1041">
        <v>15.866995562679589</v>
      </c>
    </row>
    <row r="1042" spans="1:37">
      <c r="A1042">
        <v>14</v>
      </c>
      <c r="B1042">
        <v>18</v>
      </c>
      <c r="C1042">
        <v>2023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4</v>
      </c>
      <c r="P1042">
        <v>9999</v>
      </c>
      <c r="Q1042">
        <v>108</v>
      </c>
      <c r="R1042">
        <v>1597</v>
      </c>
      <c r="S1042">
        <v>5.4245460237946128</v>
      </c>
      <c r="T1042">
        <v>5.4915466499686909</v>
      </c>
      <c r="U1042">
        <v>20.521728240450848</v>
      </c>
      <c r="V1042">
        <v>3.569192235441454</v>
      </c>
      <c r="W1042">
        <v>4.257983719474014</v>
      </c>
      <c r="X1042">
        <v>81.527864746399501</v>
      </c>
      <c r="Y1042">
        <v>26.299311208515967</v>
      </c>
      <c r="Z1042">
        <v>5.5002223459385844</v>
      </c>
      <c r="AA1042">
        <v>1.9646464859025787</v>
      </c>
      <c r="AB1042">
        <v>2.0865937404187065</v>
      </c>
      <c r="AC1042">
        <v>37.95389535035865</v>
      </c>
      <c r="AD1042">
        <v>53.229288122914276</v>
      </c>
      <c r="AE1042">
        <v>49.165164972957754</v>
      </c>
      <c r="AF1042">
        <v>17.588105726872243</v>
      </c>
      <c r="AG1042">
        <v>17.420497836337724</v>
      </c>
      <c r="AH1042">
        <v>1.2523481527864748</v>
      </c>
      <c r="AI1042">
        <v>684</v>
      </c>
      <c r="AJ1042">
        <v>108.87792397660812</v>
      </c>
      <c r="AK1042">
        <v>15.330492715296218</v>
      </c>
    </row>
    <row r="1043" spans="1:37">
      <c r="A1043">
        <v>14</v>
      </c>
      <c r="B1043">
        <v>19</v>
      </c>
      <c r="C1043">
        <v>2023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7</v>
      </c>
      <c r="P1043">
        <v>9999</v>
      </c>
      <c r="Q1043">
        <v>3</v>
      </c>
      <c r="R1043">
        <v>12</v>
      </c>
      <c r="S1043">
        <v>5</v>
      </c>
      <c r="T1043">
        <v>6.083333333333333</v>
      </c>
      <c r="U1043">
        <v>23.158333333333328</v>
      </c>
      <c r="V1043">
        <v>8.3333333333333357</v>
      </c>
      <c r="W1043">
        <v>16.666666666666671</v>
      </c>
      <c r="X1043">
        <v>75</v>
      </c>
      <c r="Y1043">
        <v>50</v>
      </c>
      <c r="Z1043">
        <v>6.9628129293331522</v>
      </c>
      <c r="AA1043">
        <v>1.5275252316519472</v>
      </c>
      <c r="AB1043">
        <v>2.8999521068842196</v>
      </c>
      <c r="AC1043">
        <v>85.167750840766118</v>
      </c>
      <c r="AD1043">
        <v>78.431772862757285</v>
      </c>
      <c r="AE1043">
        <v>86.536109743211853</v>
      </c>
      <c r="AF1043">
        <v>0.13215859030837007</v>
      </c>
      <c r="AG1043">
        <v>0.14771692568068581</v>
      </c>
      <c r="AH1043">
        <v>25</v>
      </c>
      <c r="AI1043">
        <v>8</v>
      </c>
      <c r="AJ1043">
        <v>108.325</v>
      </c>
      <c r="AK1043">
        <v>15.157753078940948</v>
      </c>
    </row>
    <row r="1044" spans="1:37">
      <c r="A1044">
        <v>14</v>
      </c>
      <c r="B1044">
        <v>20</v>
      </c>
      <c r="C1044">
        <v>2023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8</v>
      </c>
      <c r="P1044">
        <v>9999</v>
      </c>
      <c r="Q1044">
        <v>23</v>
      </c>
      <c r="R1044">
        <v>361</v>
      </c>
      <c r="S1044">
        <v>5.8088642659279772</v>
      </c>
      <c r="T1044">
        <v>5.7617728531855956</v>
      </c>
      <c r="U1044">
        <v>22.414958448753463</v>
      </c>
      <c r="V1044">
        <v>9.1412742382271492</v>
      </c>
      <c r="W1044">
        <v>1.1080332409972298</v>
      </c>
      <c r="X1044">
        <v>90.304709141274245</v>
      </c>
      <c r="Y1044">
        <v>41.828254847645439</v>
      </c>
      <c r="Z1044">
        <v>5.7536593737733011</v>
      </c>
      <c r="AA1044">
        <v>1.5875307350605381</v>
      </c>
      <c r="AB1044">
        <v>1.7921902486796688</v>
      </c>
      <c r="AC1044">
        <v>41.033127468006128</v>
      </c>
      <c r="AD1044">
        <v>39.005612078646749</v>
      </c>
      <c r="AE1044">
        <v>43.477906883625003</v>
      </c>
      <c r="AF1044">
        <v>3.9757709251101319</v>
      </c>
      <c r="AG1044">
        <v>4.301172433332038</v>
      </c>
      <c r="AH1044">
        <v>1.9390581717451525</v>
      </c>
      <c r="AI1044">
        <v>0</v>
      </c>
    </row>
    <row r="1045" spans="1:37">
      <c r="A1045">
        <v>14</v>
      </c>
      <c r="B1045">
        <v>21</v>
      </c>
      <c r="C1045">
        <v>2023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</v>
      </c>
      <c r="P1045">
        <v>9999</v>
      </c>
      <c r="Q1045">
        <v>18</v>
      </c>
      <c r="R1045">
        <v>76</v>
      </c>
      <c r="S1045">
        <v>6.7631578947368434</v>
      </c>
      <c r="T1045">
        <v>6.1184210526315796</v>
      </c>
      <c r="U1045">
        <v>18.139473684210515</v>
      </c>
      <c r="V1045">
        <v>2.6315789473684221</v>
      </c>
      <c r="W1045">
        <v>3.9473684210526319</v>
      </c>
      <c r="X1045">
        <v>56.578947368421048</v>
      </c>
      <c r="Y1045">
        <v>18.421052631578945</v>
      </c>
      <c r="Z1045">
        <v>7.0647210796688977</v>
      </c>
      <c r="AA1045">
        <v>1.4856189659234138</v>
      </c>
      <c r="AB1045">
        <v>1.8846129385043076</v>
      </c>
      <c r="AC1045">
        <v>25.726670639029145</v>
      </c>
      <c r="AD1045">
        <v>47.915045472734491</v>
      </c>
      <c r="AE1045">
        <v>54.576682746457827</v>
      </c>
      <c r="AF1045">
        <v>0.83700440528634368</v>
      </c>
      <c r="AG1045">
        <v>0.73279076553937905</v>
      </c>
      <c r="AH1045">
        <v>19.736842105263161</v>
      </c>
      <c r="AI1045">
        <v>12</v>
      </c>
      <c r="AJ1045">
        <v>106.05</v>
      </c>
      <c r="AK1045">
        <v>19.134688472008126</v>
      </c>
    </row>
    <row r="1046" spans="1:37">
      <c r="A1046">
        <v>14</v>
      </c>
      <c r="B1046">
        <v>22</v>
      </c>
      <c r="C1046">
        <v>2023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11</v>
      </c>
      <c r="P1046">
        <v>9999</v>
      </c>
      <c r="Q1046">
        <v>56</v>
      </c>
      <c r="R1046">
        <v>543</v>
      </c>
      <c r="S1046">
        <v>5.2062615101289138</v>
      </c>
      <c r="T1046">
        <v>5.3720073664825048</v>
      </c>
      <c r="U1046">
        <v>18.102394106814</v>
      </c>
      <c r="V1046">
        <v>1.8416206261510129</v>
      </c>
      <c r="W1046">
        <v>1.8416206261510129</v>
      </c>
      <c r="X1046">
        <v>61.510128913443843</v>
      </c>
      <c r="Y1046">
        <v>19.337016574585633</v>
      </c>
      <c r="Z1046">
        <v>6.1178853349626996</v>
      </c>
      <c r="AA1046">
        <v>1.5573142998385696</v>
      </c>
      <c r="AB1046">
        <v>2.1044784798465552</v>
      </c>
      <c r="AC1046">
        <v>42.775058039039749</v>
      </c>
      <c r="AD1046">
        <v>47.680841879572078</v>
      </c>
      <c r="AE1046">
        <v>61.212615606092719</v>
      </c>
      <c r="AF1046">
        <v>5.9801762114537445</v>
      </c>
      <c r="AG1046">
        <v>5.2248948998591933</v>
      </c>
      <c r="AH1046">
        <v>0</v>
      </c>
      <c r="AI1046">
        <v>136</v>
      </c>
      <c r="AJ1046">
        <v>104.88308823529415</v>
      </c>
      <c r="AK1046">
        <v>16.355982286835111</v>
      </c>
    </row>
    <row r="1047" spans="1:37">
      <c r="A1047">
        <v>14</v>
      </c>
      <c r="B1047">
        <v>23</v>
      </c>
      <c r="C1047">
        <v>2023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14</v>
      </c>
      <c r="P1047">
        <v>9999</v>
      </c>
      <c r="Q1047">
        <v>180</v>
      </c>
      <c r="R1047">
        <v>2160</v>
      </c>
      <c r="S1047">
        <v>5.1749999999999998</v>
      </c>
      <c r="T1047">
        <v>5.4055555555555559</v>
      </c>
      <c r="U1047">
        <v>20.292314814814812</v>
      </c>
      <c r="V1047">
        <v>2.2222222222222223</v>
      </c>
      <c r="W1047">
        <v>2.0370370370370368</v>
      </c>
      <c r="X1047">
        <v>78.93518518518519</v>
      </c>
      <c r="Y1047">
        <v>26.157407407407408</v>
      </c>
      <c r="Z1047">
        <v>5.6955722091621981</v>
      </c>
      <c r="AA1047">
        <v>1.4953399836380581</v>
      </c>
      <c r="AB1047">
        <v>2.1159374655279128</v>
      </c>
      <c r="AC1047">
        <v>51.878868789286642</v>
      </c>
      <c r="AD1047">
        <v>56.6579359125964</v>
      </c>
      <c r="AE1047">
        <v>60.528164015126002</v>
      </c>
      <c r="AF1047">
        <v>23.788546255506603</v>
      </c>
      <c r="AG1047">
        <v>23.298451443974127</v>
      </c>
      <c r="AH1047">
        <v>9.2592592592592601E-2</v>
      </c>
      <c r="AI1047">
        <v>0</v>
      </c>
    </row>
    <row r="1048" spans="1:37">
      <c r="A1048">
        <v>14</v>
      </c>
      <c r="B1048">
        <v>24</v>
      </c>
      <c r="C1048">
        <v>2023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15</v>
      </c>
      <c r="P1048">
        <v>9999</v>
      </c>
      <c r="Q1048">
        <v>50</v>
      </c>
      <c r="R1048">
        <v>814</v>
      </c>
      <c r="S1048">
        <v>4.9815724815724813</v>
      </c>
      <c r="T1048">
        <v>5.6547911547911518</v>
      </c>
      <c r="U1048">
        <v>21.927149877149905</v>
      </c>
      <c r="V1048">
        <v>2.8255528255528262</v>
      </c>
      <c r="W1048">
        <v>2.7027027027027031</v>
      </c>
      <c r="X1048">
        <v>86.117936117936111</v>
      </c>
      <c r="Y1048">
        <v>38.206388206388205</v>
      </c>
      <c r="Z1048">
        <v>6.286556967904235</v>
      </c>
      <c r="AA1048">
        <v>1.5825847312161863</v>
      </c>
      <c r="AB1048">
        <v>2.146935509439166</v>
      </c>
      <c r="AC1048">
        <v>43.603261513031427</v>
      </c>
      <c r="AD1048">
        <v>50.320562377571989</v>
      </c>
      <c r="AE1048">
        <v>52.420875561633693</v>
      </c>
      <c r="AF1048">
        <v>8.964757709251101</v>
      </c>
      <c r="AG1048">
        <v>9.4874238625291838</v>
      </c>
      <c r="AH1048">
        <v>0.36855036855036866</v>
      </c>
      <c r="AI1048">
        <v>0</v>
      </c>
    </row>
    <row r="1049" spans="1:37" s="444" customFormat="1">
      <c r="A1049" s="444">
        <v>14</v>
      </c>
      <c r="B1049" s="444">
        <v>25</v>
      </c>
      <c r="C1049" s="444">
        <v>2023</v>
      </c>
      <c r="D1049" s="444">
        <v>99</v>
      </c>
      <c r="E1049" s="444">
        <v>99</v>
      </c>
      <c r="F1049" s="444">
        <v>99</v>
      </c>
      <c r="G1049" s="444">
        <v>99</v>
      </c>
      <c r="H1049" s="444">
        <v>99</v>
      </c>
      <c r="I1049" s="444">
        <v>99</v>
      </c>
      <c r="J1049" s="444">
        <v>999</v>
      </c>
      <c r="K1049" s="444">
        <v>99</v>
      </c>
      <c r="L1049" s="444">
        <v>99</v>
      </c>
      <c r="M1049" s="444">
        <v>99</v>
      </c>
      <c r="N1049" s="444">
        <v>99</v>
      </c>
      <c r="O1049" s="444">
        <v>16</v>
      </c>
      <c r="P1049" s="444">
        <v>9999</v>
      </c>
      <c r="Q1049" s="444">
        <v>61</v>
      </c>
      <c r="R1049" s="444">
        <v>350</v>
      </c>
      <c r="S1049" s="444">
        <v>5.9542857142857155</v>
      </c>
      <c r="T1049" s="444">
        <v>6.0028571428571409</v>
      </c>
      <c r="U1049" s="444">
        <v>18.968285714285727</v>
      </c>
      <c r="V1049" s="444">
        <v>2.2857142857142847</v>
      </c>
      <c r="W1049" s="444">
        <v>6.5714285714285694</v>
      </c>
      <c r="X1049" s="444">
        <v>63.142857142857153</v>
      </c>
      <c r="Y1049" s="444">
        <v>24.857142857142861</v>
      </c>
      <c r="Z1049" s="444">
        <v>6.3222911695565607</v>
      </c>
      <c r="AA1049" s="444">
        <v>2.0179682649554578</v>
      </c>
      <c r="AB1049" s="444">
        <v>2.3317664321019702</v>
      </c>
      <c r="AC1049" s="444">
        <v>49.178354929792846</v>
      </c>
      <c r="AD1049" s="444">
        <v>66.368335689471792</v>
      </c>
      <c r="AE1049" s="444">
        <v>59.022726490205081</v>
      </c>
      <c r="AF1049" s="444">
        <v>3.8546255506607938</v>
      </c>
      <c r="AG1049" s="444">
        <v>3.5288877218478074</v>
      </c>
      <c r="AH1049" s="444">
        <v>0</v>
      </c>
      <c r="AI1049" s="444">
        <v>0</v>
      </c>
    </row>
    <row r="1050" spans="1:37" s="444" customFormat="1">
      <c r="A1050" s="444">
        <v>14</v>
      </c>
      <c r="B1050" s="444">
        <v>26</v>
      </c>
      <c r="C1050" s="444">
        <v>2023</v>
      </c>
      <c r="D1050" s="444">
        <v>99</v>
      </c>
      <c r="E1050" s="444">
        <v>99</v>
      </c>
      <c r="F1050" s="444">
        <v>99</v>
      </c>
      <c r="G1050" s="444">
        <v>99</v>
      </c>
      <c r="H1050" s="444">
        <v>99</v>
      </c>
      <c r="I1050" s="444">
        <v>99</v>
      </c>
      <c r="J1050" s="444">
        <v>999</v>
      </c>
      <c r="K1050" s="444">
        <v>99</v>
      </c>
      <c r="L1050" s="444">
        <v>99</v>
      </c>
      <c r="M1050" s="444">
        <v>99</v>
      </c>
      <c r="N1050" s="444">
        <v>99</v>
      </c>
      <c r="O1050" s="444">
        <v>18</v>
      </c>
      <c r="P1050" s="444">
        <v>9999</v>
      </c>
      <c r="Q1050" s="444">
        <v>37</v>
      </c>
      <c r="R1050" s="444">
        <v>851</v>
      </c>
      <c r="S1050" s="444">
        <v>5.2937720329024689</v>
      </c>
      <c r="T1050" s="444">
        <v>5.6909518213866015</v>
      </c>
      <c r="U1050" s="444">
        <v>20.932314923619288</v>
      </c>
      <c r="V1050" s="444">
        <v>3.2902467685076378</v>
      </c>
      <c r="W1050" s="444">
        <v>3.2902467685076378</v>
      </c>
      <c r="X1050" s="444">
        <v>80.611045828437113</v>
      </c>
      <c r="Y1050" s="444">
        <v>32.667450058754397</v>
      </c>
      <c r="Z1050" s="444">
        <v>5.7032904658793564</v>
      </c>
      <c r="AA1050" s="444">
        <v>1.581531554692881</v>
      </c>
      <c r="AB1050" s="444">
        <v>2.1346341926286154</v>
      </c>
      <c r="AC1050" s="444">
        <v>60.192067762693554</v>
      </c>
      <c r="AD1050" s="444">
        <v>62.223169943262491</v>
      </c>
      <c r="AE1050" s="444">
        <v>60.712881778774928</v>
      </c>
      <c r="AF1050" s="444">
        <v>9.3722466960352442</v>
      </c>
      <c r="AG1050" s="444">
        <v>9.4686602516024827</v>
      </c>
      <c r="AH1050" s="444">
        <v>0</v>
      </c>
      <c r="AI1050" s="444">
        <v>0</v>
      </c>
    </row>
    <row r="1051" spans="1:37" s="444" customFormat="1">
      <c r="A1051" s="444">
        <v>14</v>
      </c>
      <c r="B1051" s="444">
        <v>27</v>
      </c>
      <c r="C1051" s="444">
        <v>2023</v>
      </c>
      <c r="D1051" s="444">
        <v>99</v>
      </c>
      <c r="E1051" s="444">
        <v>99</v>
      </c>
      <c r="F1051" s="444">
        <v>99</v>
      </c>
      <c r="G1051" s="444">
        <v>99</v>
      </c>
      <c r="H1051" s="444">
        <v>99</v>
      </c>
      <c r="I1051" s="444">
        <v>99</v>
      </c>
      <c r="J1051" s="444">
        <v>999</v>
      </c>
      <c r="K1051" s="444">
        <v>99</v>
      </c>
      <c r="L1051" s="444">
        <v>99</v>
      </c>
      <c r="M1051" s="444">
        <v>99</v>
      </c>
      <c r="N1051" s="444">
        <v>99</v>
      </c>
      <c r="O1051" s="444">
        <v>55</v>
      </c>
      <c r="P1051" s="444">
        <v>9999</v>
      </c>
      <c r="Q1051" s="444">
        <v>51</v>
      </c>
      <c r="R1051" s="444">
        <v>1514</v>
      </c>
      <c r="S1051" s="444">
        <v>5.0072655217965663</v>
      </c>
      <c r="T1051" s="444">
        <v>5.5587846763540281</v>
      </c>
      <c r="U1051" s="444">
        <v>21.462285336856002</v>
      </c>
      <c r="V1051" s="444">
        <v>3.0383091149273449</v>
      </c>
      <c r="W1051" s="444">
        <v>3.6327608982826951</v>
      </c>
      <c r="X1051" s="444">
        <v>84.940554821664449</v>
      </c>
      <c r="Y1051" s="444">
        <v>35.138705416116245</v>
      </c>
      <c r="Z1051" s="444">
        <v>5.3756739918883136</v>
      </c>
      <c r="AA1051" s="444">
        <v>1.4269810164034604</v>
      </c>
      <c r="AB1051" s="444">
        <v>2.1498161519816832</v>
      </c>
      <c r="AC1051" s="444">
        <v>51.433453299879801</v>
      </c>
      <c r="AD1051" s="444">
        <v>56.271848438906098</v>
      </c>
      <c r="AE1051" s="444">
        <v>66.719938073768233</v>
      </c>
      <c r="AF1051" s="444">
        <v>16.674008810572683</v>
      </c>
      <c r="AG1051" s="444">
        <v>17.272036744784579</v>
      </c>
      <c r="AH1051" s="444">
        <v>0</v>
      </c>
      <c r="AI1051" s="444">
        <v>0</v>
      </c>
    </row>
    <row r="1052" spans="1:37" s="444" customFormat="1">
      <c r="A1052" s="444">
        <v>14</v>
      </c>
      <c r="B1052" s="444">
        <v>28</v>
      </c>
      <c r="C1052" s="444">
        <v>2023</v>
      </c>
      <c r="D1052" s="444">
        <v>99</v>
      </c>
      <c r="E1052" s="444">
        <v>99</v>
      </c>
      <c r="F1052" s="444">
        <v>99</v>
      </c>
      <c r="G1052" s="444">
        <v>99</v>
      </c>
      <c r="H1052" s="444">
        <v>99</v>
      </c>
      <c r="I1052" s="444">
        <v>99</v>
      </c>
      <c r="J1052" s="444">
        <v>999</v>
      </c>
      <c r="K1052" s="444">
        <v>99</v>
      </c>
      <c r="L1052" s="444">
        <v>99</v>
      </c>
      <c r="M1052" s="444">
        <v>99</v>
      </c>
      <c r="N1052" s="444">
        <v>99</v>
      </c>
      <c r="O1052" s="444">
        <v>56</v>
      </c>
      <c r="P1052" s="444">
        <v>9999</v>
      </c>
      <c r="Q1052" s="444">
        <v>1</v>
      </c>
      <c r="R1052" s="444">
        <v>20</v>
      </c>
      <c r="S1052" s="444">
        <v>7.85</v>
      </c>
      <c r="T1052" s="444">
        <v>6.35</v>
      </c>
      <c r="U1052" s="444">
        <v>34.765000000000001</v>
      </c>
      <c r="V1052" s="444">
        <v>30</v>
      </c>
      <c r="W1052" s="444">
        <v>20</v>
      </c>
      <c r="X1052" s="444">
        <v>100</v>
      </c>
      <c r="Y1052" s="444">
        <v>100</v>
      </c>
      <c r="Z1052" s="444">
        <v>6.5637089362646259</v>
      </c>
      <c r="AA1052" s="444">
        <v>1.013656746635669</v>
      </c>
      <c r="AB1052" s="444">
        <v>3.3507461855533003</v>
      </c>
      <c r="AC1052" s="444">
        <v>56.358845000762393</v>
      </c>
      <c r="AD1052" s="444">
        <v>27.905060499232476</v>
      </c>
      <c r="AE1052" s="444">
        <v>36.876125760082658</v>
      </c>
      <c r="AF1052" s="444">
        <v>0.22026431718061676</v>
      </c>
      <c r="AG1052" s="444">
        <v>0.3695846650801759</v>
      </c>
      <c r="AH1052" s="444">
        <v>0</v>
      </c>
      <c r="AI1052" s="444">
        <v>0</v>
      </c>
    </row>
    <row r="1053" spans="1:37">
      <c r="A1053">
        <v>14</v>
      </c>
      <c r="B1053">
        <v>29</v>
      </c>
      <c r="C1053">
        <v>2022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1</v>
      </c>
      <c r="P1053">
        <v>9999</v>
      </c>
      <c r="Q1053">
        <v>3</v>
      </c>
      <c r="R1053">
        <v>42</v>
      </c>
      <c r="S1053">
        <v>5.2857142857142847</v>
      </c>
      <c r="T1053">
        <v>7.5</v>
      </c>
      <c r="U1053">
        <v>22.369047619047613</v>
      </c>
      <c r="V1053">
        <v>2.3809523809523818</v>
      </c>
      <c r="W1053">
        <v>9.5238095238095273</v>
      </c>
      <c r="X1053">
        <v>85.714285714285694</v>
      </c>
      <c r="Y1053">
        <v>35.714285714285722</v>
      </c>
      <c r="Z1053">
        <v>5.5431419702633322</v>
      </c>
      <c r="AA1053">
        <v>1.5779087167410375</v>
      </c>
      <c r="AB1053">
        <v>1.8419709940325175</v>
      </c>
      <c r="AC1053">
        <v>45.370544391120816</v>
      </c>
      <c r="AD1053">
        <v>46.509959511484723</v>
      </c>
      <c r="AE1053">
        <v>54.066714931675278</v>
      </c>
      <c r="AF1053">
        <v>0.48723897911832953</v>
      </c>
      <c r="AG1053">
        <v>0.51059641084690466</v>
      </c>
      <c r="AH1053">
        <v>26.190476190476193</v>
      </c>
      <c r="AI1053">
        <v>0</v>
      </c>
    </row>
    <row r="1054" spans="1:37">
      <c r="A1054">
        <v>14</v>
      </c>
      <c r="B1054">
        <v>30</v>
      </c>
      <c r="C1054">
        <v>2022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2</v>
      </c>
      <c r="P1054">
        <v>9999</v>
      </c>
      <c r="Q1054">
        <v>14</v>
      </c>
      <c r="R1054">
        <v>75</v>
      </c>
      <c r="S1054">
        <v>7.9866666666666655</v>
      </c>
      <c r="T1054">
        <v>7.32</v>
      </c>
      <c r="U1054">
        <v>25.278666666666673</v>
      </c>
      <c r="V1054">
        <v>6.6666666666666687</v>
      </c>
      <c r="W1054">
        <v>18.666666666666671</v>
      </c>
      <c r="X1054">
        <v>78.666666666666686</v>
      </c>
      <c r="Y1054">
        <v>53.33333333333335</v>
      </c>
      <c r="Z1054">
        <v>9.1200773875859014</v>
      </c>
      <c r="AA1054">
        <v>2.4576049768468122</v>
      </c>
      <c r="AB1054">
        <v>2.6641321288554742</v>
      </c>
      <c r="AC1054">
        <v>72.901067978870842</v>
      </c>
      <c r="AD1054">
        <v>56.259793523173037</v>
      </c>
      <c r="AE1054">
        <v>48.736001259368173</v>
      </c>
      <c r="AF1054">
        <v>0.87006960556844548</v>
      </c>
      <c r="AG1054">
        <v>1.030377578844754</v>
      </c>
      <c r="AH1054">
        <v>2.6666666666666661</v>
      </c>
      <c r="AI1054">
        <v>0</v>
      </c>
    </row>
    <row r="1055" spans="1:37">
      <c r="A1055">
        <v>14</v>
      </c>
      <c r="B1055">
        <v>31</v>
      </c>
      <c r="C1055">
        <v>2022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3</v>
      </c>
      <c r="P1055">
        <v>9999</v>
      </c>
      <c r="Q1055">
        <v>28</v>
      </c>
      <c r="R1055">
        <v>489</v>
      </c>
      <c r="S1055">
        <v>4.4417177914110431</v>
      </c>
      <c r="T1055">
        <v>6.1104294478527601</v>
      </c>
      <c r="U1055">
        <v>22.315132924335398</v>
      </c>
      <c r="V1055">
        <v>1.2269938650306749</v>
      </c>
      <c r="W1055">
        <v>7.1574642126789376</v>
      </c>
      <c r="X1055">
        <v>86.912065439672816</v>
      </c>
      <c r="Y1055">
        <v>38.650306748466257</v>
      </c>
      <c r="Z1055">
        <v>6.3852059355341932</v>
      </c>
      <c r="AA1055">
        <v>1.6606777616156523</v>
      </c>
      <c r="AB1055">
        <v>2.4495051083223394</v>
      </c>
      <c r="AC1055">
        <v>50.698321052288598</v>
      </c>
      <c r="AD1055">
        <v>59.506192694694143</v>
      </c>
      <c r="AE1055">
        <v>68.025615061924455</v>
      </c>
      <c r="AF1055">
        <v>5.6728538283062644</v>
      </c>
      <c r="AG1055">
        <v>5.9304726927115601</v>
      </c>
      <c r="AH1055">
        <v>2.4539877300613497</v>
      </c>
      <c r="AI1055">
        <v>0</v>
      </c>
    </row>
    <row r="1056" spans="1:37">
      <c r="A1056">
        <v>14</v>
      </c>
      <c r="B1056">
        <v>32</v>
      </c>
      <c r="C1056">
        <v>2022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4</v>
      </c>
      <c r="P1056">
        <v>9999</v>
      </c>
      <c r="Q1056">
        <v>91</v>
      </c>
      <c r="R1056">
        <v>1344</v>
      </c>
      <c r="S1056">
        <v>5.3809523809523805</v>
      </c>
      <c r="T1056">
        <v>5.7924107142857153</v>
      </c>
      <c r="U1056">
        <v>20.842708333333327</v>
      </c>
      <c r="V1056">
        <v>2.5297619047619042</v>
      </c>
      <c r="W1056">
        <v>4.2410714285714306</v>
      </c>
      <c r="X1056">
        <v>79.538690476190496</v>
      </c>
      <c r="Y1056">
        <v>30.580357142857153</v>
      </c>
      <c r="Z1056">
        <v>6.3136985272898389</v>
      </c>
      <c r="AA1056">
        <v>1.8974749004222484</v>
      </c>
      <c r="AB1056">
        <v>2.1983290782036424</v>
      </c>
      <c r="AC1056">
        <v>43.084483639648354</v>
      </c>
      <c r="AD1056">
        <v>53.856688936626959</v>
      </c>
      <c r="AE1056">
        <v>53.071414624892469</v>
      </c>
      <c r="AF1056">
        <v>15.591647331786543</v>
      </c>
      <c r="AG1056">
        <v>15.22419693293241</v>
      </c>
      <c r="AH1056">
        <v>2.9017857142857153</v>
      </c>
      <c r="AI1056">
        <v>0</v>
      </c>
    </row>
    <row r="1057" spans="1:37">
      <c r="A1057">
        <v>14</v>
      </c>
      <c r="B1057">
        <v>33</v>
      </c>
      <c r="C1057">
        <v>2022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7</v>
      </c>
      <c r="P1057">
        <v>9999</v>
      </c>
      <c r="Q1057">
        <v>2</v>
      </c>
      <c r="R1057">
        <v>33</v>
      </c>
      <c r="S1057">
        <v>5.4545454545454541</v>
      </c>
      <c r="T1057">
        <v>4.8181818181818192</v>
      </c>
      <c r="U1057">
        <v>20.060606060606062</v>
      </c>
      <c r="V1057">
        <v>0</v>
      </c>
      <c r="W1057">
        <v>3.0303030303030303</v>
      </c>
      <c r="X1057">
        <v>84.848484848484858</v>
      </c>
      <c r="Y1057">
        <v>18.181818181818183</v>
      </c>
      <c r="Z1057">
        <v>5.55931865205753</v>
      </c>
      <c r="AA1057">
        <v>1.3278122606185851</v>
      </c>
      <c r="AB1057">
        <v>2.3284088136119454</v>
      </c>
      <c r="AC1057">
        <v>44.085455926560655</v>
      </c>
      <c r="AD1057">
        <v>58.095621484899439</v>
      </c>
      <c r="AE1057">
        <v>55.6009299799396</v>
      </c>
      <c r="AF1057">
        <v>0.3828306264501159</v>
      </c>
      <c r="AG1057">
        <v>0.35978161147488114</v>
      </c>
      <c r="AH1057">
        <v>0</v>
      </c>
      <c r="AI1057">
        <v>0</v>
      </c>
    </row>
    <row r="1058" spans="1:37">
      <c r="A1058">
        <v>14</v>
      </c>
      <c r="B1058">
        <v>34</v>
      </c>
      <c r="C1058">
        <v>2022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8</v>
      </c>
      <c r="P1058">
        <v>9999</v>
      </c>
      <c r="Q1058">
        <v>22</v>
      </c>
      <c r="R1058">
        <v>497</v>
      </c>
      <c r="S1058">
        <v>5.935613682092554</v>
      </c>
      <c r="T1058">
        <v>5.5855130784708251</v>
      </c>
      <c r="U1058">
        <v>22.033802816901407</v>
      </c>
      <c r="V1058">
        <v>5.0301810865191161</v>
      </c>
      <c r="W1058">
        <v>2.8169014084507031</v>
      </c>
      <c r="X1058">
        <v>88.933601609657941</v>
      </c>
      <c r="Y1058">
        <v>35.211267605633793</v>
      </c>
      <c r="Z1058">
        <v>5.6312994438146573</v>
      </c>
      <c r="AA1058">
        <v>1.5250686152898101</v>
      </c>
      <c r="AB1058">
        <v>1.8552311673849688</v>
      </c>
      <c r="AC1058">
        <v>36.339611265030157</v>
      </c>
      <c r="AD1058">
        <v>49.435588923861744</v>
      </c>
      <c r="AE1058">
        <v>48.054440098436238</v>
      </c>
      <c r="AF1058">
        <v>5.765661252900232</v>
      </c>
      <c r="AG1058">
        <v>5.9515052431104705</v>
      </c>
      <c r="AH1058">
        <v>0.60362173038229361</v>
      </c>
      <c r="AI1058">
        <v>0</v>
      </c>
    </row>
    <row r="1059" spans="1:37">
      <c r="A1059">
        <v>14</v>
      </c>
      <c r="B1059">
        <v>35</v>
      </c>
      <c r="C1059">
        <v>2022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</v>
      </c>
      <c r="P1059">
        <v>9999</v>
      </c>
      <c r="Q1059">
        <v>14</v>
      </c>
      <c r="R1059">
        <v>74</v>
      </c>
      <c r="S1059">
        <v>6.891891891891893</v>
      </c>
      <c r="T1059">
        <v>5.1756756756756754</v>
      </c>
      <c r="U1059">
        <v>19.6472972972973</v>
      </c>
      <c r="V1059">
        <v>12.162162162162163</v>
      </c>
      <c r="W1059">
        <v>1.3513513513513515</v>
      </c>
      <c r="X1059">
        <v>62.162162162162176</v>
      </c>
      <c r="Y1059">
        <v>31.081081081081088</v>
      </c>
      <c r="Z1059">
        <v>7.6034882281712397</v>
      </c>
      <c r="AA1059">
        <v>1.3613146226446504</v>
      </c>
      <c r="AB1059">
        <v>2.1770182193188377</v>
      </c>
      <c r="AC1059">
        <v>44.255666997532195</v>
      </c>
      <c r="AD1059">
        <v>46.083541671415503</v>
      </c>
      <c r="AE1059">
        <v>48.518950457380917</v>
      </c>
      <c r="AF1059">
        <v>0.85846867749419931</v>
      </c>
      <c r="AG1059">
        <v>0.79016085335850428</v>
      </c>
      <c r="AH1059">
        <v>16.216216216216221</v>
      </c>
      <c r="AI1059">
        <v>10</v>
      </c>
      <c r="AJ1059">
        <v>95.51</v>
      </c>
      <c r="AK1059">
        <v>17.482644859414886</v>
      </c>
    </row>
    <row r="1060" spans="1:37">
      <c r="A1060">
        <v>14</v>
      </c>
      <c r="B1060">
        <v>36</v>
      </c>
      <c r="C1060">
        <v>2022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11</v>
      </c>
      <c r="P1060">
        <v>9999</v>
      </c>
      <c r="Q1060">
        <v>43</v>
      </c>
      <c r="R1060">
        <v>461</v>
      </c>
      <c r="S1060">
        <v>5</v>
      </c>
      <c r="T1060">
        <v>5.4099783080260311</v>
      </c>
      <c r="U1060">
        <v>20.557700650759219</v>
      </c>
      <c r="V1060">
        <v>3.0368763557483724</v>
      </c>
      <c r="W1060">
        <v>3.6876355748373095</v>
      </c>
      <c r="X1060">
        <v>74.186550976138847</v>
      </c>
      <c r="Y1060">
        <v>28.199566160520604</v>
      </c>
      <c r="Z1060">
        <v>6.5045095591084499</v>
      </c>
      <c r="AA1060">
        <v>1.4830934429497715</v>
      </c>
      <c r="AB1060">
        <v>2.104387576258941</v>
      </c>
      <c r="AC1060">
        <v>56.440353478188349</v>
      </c>
      <c r="AD1060">
        <v>57.223392069529773</v>
      </c>
      <c r="AE1060">
        <v>63.108909989887849</v>
      </c>
      <c r="AF1060">
        <v>5.3480278422273795</v>
      </c>
      <c r="AG1060">
        <v>5.1505835500129882</v>
      </c>
      <c r="AH1060">
        <v>0</v>
      </c>
      <c r="AI1060">
        <v>149</v>
      </c>
      <c r="AJ1060">
        <v>107.98926174496641</v>
      </c>
      <c r="AK1060">
        <v>14.383338851813621</v>
      </c>
    </row>
    <row r="1061" spans="1:37">
      <c r="A1061">
        <v>14</v>
      </c>
      <c r="B1061">
        <v>37</v>
      </c>
      <c r="C1061">
        <v>2022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14</v>
      </c>
      <c r="P1061">
        <v>9999</v>
      </c>
      <c r="Q1061">
        <v>160</v>
      </c>
      <c r="R1061">
        <v>2123</v>
      </c>
      <c r="S1061">
        <v>5.2341026848798862</v>
      </c>
      <c r="T1061">
        <v>5.461139896373056</v>
      </c>
      <c r="U1061">
        <v>21.346994818652849</v>
      </c>
      <c r="V1061">
        <v>5.5110692416391887</v>
      </c>
      <c r="W1061">
        <v>1.7428167687235046</v>
      </c>
      <c r="X1061">
        <v>86.387187941592103</v>
      </c>
      <c r="Y1061">
        <v>32.030146019783317</v>
      </c>
      <c r="Z1061">
        <v>5.4134376874865424</v>
      </c>
      <c r="AA1061">
        <v>1.5430165667007285</v>
      </c>
      <c r="AB1061">
        <v>1.8802521404978672</v>
      </c>
      <c r="AC1061">
        <v>53.507821997137931</v>
      </c>
      <c r="AD1061">
        <v>55.524300677593423</v>
      </c>
      <c r="AE1061">
        <v>59.337404013346649</v>
      </c>
      <c r="AF1061">
        <v>24.62877030162413</v>
      </c>
      <c r="AG1061">
        <v>24.630187166329044</v>
      </c>
      <c r="AH1061">
        <v>0.42392840320301473</v>
      </c>
      <c r="AI1061">
        <v>3</v>
      </c>
      <c r="AJ1061">
        <v>105.1</v>
      </c>
      <c r="AK1061">
        <v>14.914278275988533</v>
      </c>
    </row>
    <row r="1062" spans="1:37">
      <c r="A1062">
        <v>14</v>
      </c>
      <c r="B1062">
        <v>38</v>
      </c>
      <c r="C1062">
        <v>2022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15</v>
      </c>
      <c r="P1062">
        <v>9999</v>
      </c>
      <c r="Q1062">
        <v>53</v>
      </c>
      <c r="R1062">
        <v>862</v>
      </c>
      <c r="S1062">
        <v>4.6635730858468678</v>
      </c>
      <c r="T1062">
        <v>5.2888631090487248</v>
      </c>
      <c r="U1062">
        <v>21.58994199535962</v>
      </c>
      <c r="V1062">
        <v>4.5243619489559181</v>
      </c>
      <c r="W1062">
        <v>1.3921113689095128</v>
      </c>
      <c r="X1062">
        <v>86.42691415313223</v>
      </c>
      <c r="Y1062">
        <v>38.631090487238978</v>
      </c>
      <c r="Z1062">
        <v>6.4842072912709972</v>
      </c>
      <c r="AA1062">
        <v>1.5400440659074905</v>
      </c>
      <c r="AB1062">
        <v>2.0910462877584912</v>
      </c>
      <c r="AC1062">
        <v>43.192560354297527</v>
      </c>
      <c r="AD1062">
        <v>58.537900381697582</v>
      </c>
      <c r="AE1062">
        <v>54.06424804299656</v>
      </c>
      <c r="AF1062">
        <v>10</v>
      </c>
      <c r="AG1062">
        <v>10.114390443809095</v>
      </c>
      <c r="AH1062">
        <v>0</v>
      </c>
      <c r="AI1062">
        <v>0</v>
      </c>
    </row>
    <row r="1063" spans="1:37" s="445" customFormat="1">
      <c r="A1063" s="445">
        <v>14</v>
      </c>
      <c r="B1063" s="445">
        <v>39</v>
      </c>
      <c r="C1063" s="445">
        <v>2022</v>
      </c>
      <c r="D1063" s="445">
        <v>99</v>
      </c>
      <c r="E1063" s="445">
        <v>99</v>
      </c>
      <c r="F1063" s="445">
        <v>99</v>
      </c>
      <c r="G1063" s="445">
        <v>99</v>
      </c>
      <c r="H1063" s="445">
        <v>99</v>
      </c>
      <c r="I1063" s="445">
        <v>99</v>
      </c>
      <c r="J1063" s="445">
        <v>999</v>
      </c>
      <c r="K1063" s="445">
        <v>99</v>
      </c>
      <c r="L1063" s="445">
        <v>99</v>
      </c>
      <c r="M1063" s="445">
        <v>99</v>
      </c>
      <c r="N1063" s="445">
        <v>99</v>
      </c>
      <c r="O1063" s="445">
        <v>16</v>
      </c>
      <c r="P1063" s="445">
        <v>9999</v>
      </c>
      <c r="Q1063" s="445">
        <v>47</v>
      </c>
      <c r="R1063" s="445">
        <v>298</v>
      </c>
      <c r="S1063" s="445">
        <v>5.6208053691275159</v>
      </c>
      <c r="T1063" s="445">
        <v>5.9429530201342287</v>
      </c>
      <c r="U1063" s="445">
        <v>19.118456375838928</v>
      </c>
      <c r="V1063" s="445">
        <v>1.6778523489932891</v>
      </c>
      <c r="W1063" s="445">
        <v>7.7181208053691277</v>
      </c>
      <c r="X1063" s="445">
        <v>69.127516778523443</v>
      </c>
      <c r="Y1063" s="445">
        <v>22.147651006711424</v>
      </c>
      <c r="Z1063" s="445">
        <v>5.8562157908530388</v>
      </c>
      <c r="AA1063" s="445">
        <v>1.7185828080599104</v>
      </c>
      <c r="AB1063" s="445">
        <v>2.3215001812949798</v>
      </c>
      <c r="AC1063" s="445">
        <v>37.379627090095511</v>
      </c>
      <c r="AD1063" s="445">
        <v>53.518020134984098</v>
      </c>
      <c r="AE1063" s="445">
        <v>48.830024451030845</v>
      </c>
      <c r="AF1063" s="445">
        <v>3.4570765661252887</v>
      </c>
      <c r="AG1063" s="445">
        <v>3.0963501133774027</v>
      </c>
      <c r="AH1063" s="445">
        <v>0</v>
      </c>
      <c r="AI1063" s="445">
        <v>0</v>
      </c>
    </row>
    <row r="1064" spans="1:37" s="445" customFormat="1">
      <c r="A1064" s="445">
        <v>14</v>
      </c>
      <c r="B1064" s="445">
        <v>40</v>
      </c>
      <c r="C1064" s="445">
        <v>2022</v>
      </c>
      <c r="D1064" s="445">
        <v>99</v>
      </c>
      <c r="E1064" s="445">
        <v>99</v>
      </c>
      <c r="F1064" s="445">
        <v>99</v>
      </c>
      <c r="G1064" s="445">
        <v>99</v>
      </c>
      <c r="H1064" s="445">
        <v>99</v>
      </c>
      <c r="I1064" s="445">
        <v>99</v>
      </c>
      <c r="J1064" s="445">
        <v>999</v>
      </c>
      <c r="K1064" s="445">
        <v>99</v>
      </c>
      <c r="L1064" s="445">
        <v>99</v>
      </c>
      <c r="M1064" s="445">
        <v>99</v>
      </c>
      <c r="N1064" s="445">
        <v>99</v>
      </c>
      <c r="O1064" s="445">
        <v>18</v>
      </c>
      <c r="P1064" s="445">
        <v>9999</v>
      </c>
      <c r="Q1064" s="445">
        <v>41</v>
      </c>
      <c r="R1064" s="445">
        <v>864</v>
      </c>
      <c r="S1064" s="445">
        <v>5.5891203703703711</v>
      </c>
      <c r="T1064" s="445">
        <v>5.9201388888888884</v>
      </c>
      <c r="U1064" s="445">
        <v>21.479444444444443</v>
      </c>
      <c r="V1064" s="445">
        <v>4.2824074074074074</v>
      </c>
      <c r="W1064" s="445">
        <v>5.3240740740740735</v>
      </c>
      <c r="X1064" s="445">
        <v>84.606481481481467</v>
      </c>
      <c r="Y1064" s="445">
        <v>34.606481481481481</v>
      </c>
      <c r="Z1064" s="445">
        <v>5.7029813245051582</v>
      </c>
      <c r="AA1064" s="445">
        <v>1.4676834115782906</v>
      </c>
      <c r="AB1064" s="445">
        <v>2.1739965712532729</v>
      </c>
      <c r="AC1064" s="445">
        <v>59.507815805841751</v>
      </c>
      <c r="AD1064" s="445">
        <v>58.097503686704599</v>
      </c>
      <c r="AE1064" s="445">
        <v>56.574662685056815</v>
      </c>
      <c r="AF1064" s="445">
        <v>10.023201856148487</v>
      </c>
      <c r="AG1064" s="445">
        <v>10.085972044316613</v>
      </c>
      <c r="AH1064" s="445">
        <v>0</v>
      </c>
      <c r="AI1064" s="445">
        <v>0</v>
      </c>
    </row>
    <row r="1065" spans="1:37" s="445" customFormat="1">
      <c r="A1065" s="445">
        <v>14</v>
      </c>
      <c r="B1065" s="445">
        <v>41</v>
      </c>
      <c r="C1065" s="445">
        <v>2022</v>
      </c>
      <c r="D1065" s="445">
        <v>99</v>
      </c>
      <c r="E1065" s="445">
        <v>99</v>
      </c>
      <c r="F1065" s="445">
        <v>99</v>
      </c>
      <c r="G1065" s="445">
        <v>99</v>
      </c>
      <c r="H1065" s="445">
        <v>99</v>
      </c>
      <c r="I1065" s="445">
        <v>99</v>
      </c>
      <c r="J1065" s="445">
        <v>999</v>
      </c>
      <c r="K1065" s="445">
        <v>99</v>
      </c>
      <c r="L1065" s="445">
        <v>99</v>
      </c>
      <c r="M1065" s="445">
        <v>99</v>
      </c>
      <c r="N1065" s="445">
        <v>99</v>
      </c>
      <c r="O1065" s="445">
        <v>55</v>
      </c>
      <c r="P1065" s="445">
        <v>9999</v>
      </c>
      <c r="Q1065" s="445">
        <v>58</v>
      </c>
      <c r="R1065" s="445">
        <v>1439</v>
      </c>
      <c r="S1065" s="445">
        <v>4.8582348853370396</v>
      </c>
      <c r="T1065" s="445">
        <v>5.1667824878387751</v>
      </c>
      <c r="U1065" s="445">
        <v>21.628262682418363</v>
      </c>
      <c r="V1065" s="445">
        <v>4.5170257123002093</v>
      </c>
      <c r="W1065" s="445">
        <v>2.7102154273801258</v>
      </c>
      <c r="X1065" s="445">
        <v>87.004864489228623</v>
      </c>
      <c r="Y1065" s="445">
        <v>36.136205698401682</v>
      </c>
      <c r="Z1065" s="445">
        <v>5.1767038337960321</v>
      </c>
      <c r="AA1065" s="445">
        <v>1.5562378497637677</v>
      </c>
      <c r="AB1065" s="445">
        <v>2.1680560721484206</v>
      </c>
      <c r="AC1065" s="445">
        <v>59.424883836640781</v>
      </c>
      <c r="AD1065" s="445">
        <v>56.648805755936174</v>
      </c>
      <c r="AE1065" s="445">
        <v>63.417007347387091</v>
      </c>
      <c r="AF1065" s="445">
        <v>16.693735498839903</v>
      </c>
      <c r="AG1065" s="445">
        <v>16.914665073482691</v>
      </c>
      <c r="AH1065" s="445">
        <v>0</v>
      </c>
      <c r="AI1065" s="445">
        <v>0</v>
      </c>
    </row>
    <row r="1066" spans="1:37" s="445" customFormat="1">
      <c r="A1066" s="445">
        <v>14</v>
      </c>
      <c r="B1066" s="445">
        <v>42</v>
      </c>
      <c r="C1066" s="445">
        <v>2022</v>
      </c>
      <c r="D1066" s="445">
        <v>99</v>
      </c>
      <c r="E1066" s="445">
        <v>99</v>
      </c>
      <c r="F1066" s="445">
        <v>99</v>
      </c>
      <c r="G1066" s="445">
        <v>99</v>
      </c>
      <c r="H1066" s="445">
        <v>99</v>
      </c>
      <c r="I1066" s="445">
        <v>99</v>
      </c>
      <c r="J1066" s="445">
        <v>999</v>
      </c>
      <c r="K1066" s="445">
        <v>99</v>
      </c>
      <c r="L1066" s="445">
        <v>99</v>
      </c>
      <c r="M1066" s="445">
        <v>99</v>
      </c>
      <c r="N1066" s="445">
        <v>99</v>
      </c>
      <c r="O1066" s="445">
        <v>56</v>
      </c>
      <c r="P1066" s="445">
        <v>9999</v>
      </c>
    </row>
    <row r="1067" spans="1:37">
      <c r="A1067">
        <v>14</v>
      </c>
      <c r="B1067">
        <v>43</v>
      </c>
      <c r="C1067">
        <v>2021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1</v>
      </c>
      <c r="P1067">
        <v>9999</v>
      </c>
      <c r="Q1067">
        <v>49</v>
      </c>
      <c r="R1067">
        <v>625</v>
      </c>
      <c r="S1067">
        <v>4.8159999999999998</v>
      </c>
      <c r="T1067">
        <v>6.2287999999999997</v>
      </c>
      <c r="U1067">
        <v>22.205024000000005</v>
      </c>
      <c r="V1067">
        <v>2.56</v>
      </c>
      <c r="W1067">
        <v>6.56</v>
      </c>
      <c r="X1067">
        <v>83.68</v>
      </c>
      <c r="Y1067">
        <v>41.28</v>
      </c>
      <c r="Z1067">
        <v>6.4585017983603521</v>
      </c>
      <c r="AA1067">
        <v>1.9717362906839249</v>
      </c>
      <c r="AB1067">
        <v>2.4508877085660217</v>
      </c>
      <c r="AC1067">
        <v>40.615051204812978</v>
      </c>
      <c r="AD1067">
        <v>44.291305514900763</v>
      </c>
      <c r="AE1067">
        <v>49.376039457146561</v>
      </c>
      <c r="AF1067">
        <v>7.0517883335213849</v>
      </c>
      <c r="AG1067">
        <v>7.1827319714883906</v>
      </c>
      <c r="AH1067">
        <v>2.2400000000000002</v>
      </c>
    </row>
    <row r="1068" spans="1:37">
      <c r="A1068">
        <v>14</v>
      </c>
      <c r="B1068">
        <v>44</v>
      </c>
      <c r="C1068">
        <v>2021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4</v>
      </c>
      <c r="P1068">
        <v>9999</v>
      </c>
      <c r="Q1068">
        <v>91</v>
      </c>
      <c r="R1068">
        <v>1321</v>
      </c>
      <c r="S1068">
        <v>5.4572293716881184</v>
      </c>
      <c r="T1068">
        <v>5.5768357305071916</v>
      </c>
      <c r="U1068">
        <v>21.554413323239995</v>
      </c>
      <c r="V1068">
        <v>3.7093111279333839</v>
      </c>
      <c r="W1068">
        <v>3.7850113550340647</v>
      </c>
      <c r="X1068">
        <v>85.616956850870551</v>
      </c>
      <c r="Y1068">
        <v>32.702498107494321</v>
      </c>
      <c r="Z1068">
        <v>6.1260609809081688</v>
      </c>
      <c r="AA1068">
        <v>2.2409433268877579</v>
      </c>
      <c r="AB1068">
        <v>2.2921468757565502</v>
      </c>
      <c r="AC1068">
        <v>28.275734764540207</v>
      </c>
      <c r="AD1068">
        <v>52.38045792446048</v>
      </c>
      <c r="AE1068">
        <v>32.843866718372851</v>
      </c>
      <c r="AF1068">
        <v>14.904659821730796</v>
      </c>
      <c r="AG1068">
        <v>14.736604246847078</v>
      </c>
      <c r="AH1068">
        <v>1.5140045420136261</v>
      </c>
    </row>
    <row r="1069" spans="1:37">
      <c r="A1069">
        <v>14</v>
      </c>
      <c r="B1069">
        <v>45</v>
      </c>
      <c r="C1069">
        <v>2021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8</v>
      </c>
      <c r="P1069">
        <v>9999</v>
      </c>
      <c r="Q1069">
        <v>19</v>
      </c>
      <c r="R1069">
        <v>365</v>
      </c>
      <c r="S1069">
        <v>5.7041095890410949</v>
      </c>
      <c r="T1069">
        <v>5.5917808219178085</v>
      </c>
      <c r="U1069">
        <v>23.624328767123295</v>
      </c>
      <c r="V1069">
        <v>10.41095890410959</v>
      </c>
      <c r="W1069">
        <v>0.82191780821917793</v>
      </c>
      <c r="X1069">
        <v>92.328767123287676</v>
      </c>
      <c r="Y1069">
        <v>52.328767123287683</v>
      </c>
      <c r="Z1069">
        <v>5.7606903506931051</v>
      </c>
      <c r="AA1069">
        <v>1.5668167149118715</v>
      </c>
      <c r="AB1069">
        <v>1.9218821699700113</v>
      </c>
      <c r="AC1069">
        <v>51.287077164236337</v>
      </c>
      <c r="AD1069">
        <v>51.491452047481289</v>
      </c>
      <c r="AE1069">
        <v>50.578796071154599</v>
      </c>
      <c r="AF1069">
        <v>4.1182443867764844</v>
      </c>
      <c r="AG1069">
        <v>4.4628340586208148</v>
      </c>
      <c r="AH1069">
        <v>0</v>
      </c>
    </row>
    <row r="1070" spans="1:37">
      <c r="A1070">
        <v>14</v>
      </c>
      <c r="B1070">
        <v>46</v>
      </c>
      <c r="C1070">
        <v>2021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</v>
      </c>
      <c r="P1070">
        <v>9999</v>
      </c>
      <c r="Q1070">
        <v>11</v>
      </c>
      <c r="R1070">
        <v>35</v>
      </c>
      <c r="S1070">
        <v>6.4</v>
      </c>
      <c r="T1070">
        <v>5.2571428571428562</v>
      </c>
      <c r="U1070">
        <v>16.702285714285722</v>
      </c>
      <c r="V1070">
        <v>2.8571428571428577</v>
      </c>
      <c r="W1070">
        <v>0</v>
      </c>
      <c r="X1070">
        <v>57.142857142857153</v>
      </c>
      <c r="Y1070">
        <v>14.285714285714288</v>
      </c>
      <c r="Z1070">
        <v>5.4073273491831877</v>
      </c>
      <c r="AA1070">
        <v>1.6767315144138497</v>
      </c>
      <c r="AB1070">
        <v>1.3167678424917604</v>
      </c>
      <c r="AC1070">
        <v>48.002682443220863</v>
      </c>
      <c r="AD1070">
        <v>30.893789160197656</v>
      </c>
      <c r="AE1070">
        <v>30.281338929966349</v>
      </c>
      <c r="AF1070">
        <v>0.39490014667719742</v>
      </c>
      <c r="AG1070">
        <v>0.30255361711963447</v>
      </c>
      <c r="AH1070">
        <v>28.571428571428577</v>
      </c>
    </row>
    <row r="1071" spans="1:37">
      <c r="A1071">
        <v>14</v>
      </c>
      <c r="B1071">
        <v>47</v>
      </c>
      <c r="C1071">
        <v>2021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11</v>
      </c>
      <c r="P1071">
        <v>9999</v>
      </c>
      <c r="Q1071">
        <v>42</v>
      </c>
      <c r="R1071">
        <v>377</v>
      </c>
      <c r="S1071">
        <v>5.4005305039787777</v>
      </c>
      <c r="T1071">
        <v>5.525198938992042</v>
      </c>
      <c r="U1071">
        <v>21.030185676392577</v>
      </c>
      <c r="V1071">
        <v>4.7745358090185661</v>
      </c>
      <c r="W1071">
        <v>2.6525198938992038</v>
      </c>
      <c r="X1071">
        <v>80.371352785145888</v>
      </c>
      <c r="Y1071">
        <v>33.156498673740046</v>
      </c>
      <c r="Z1071">
        <v>5.7120123521761741</v>
      </c>
      <c r="AA1071">
        <v>1.4370245322763089</v>
      </c>
      <c r="AB1071">
        <v>2.0639707103176805</v>
      </c>
      <c r="AC1071">
        <v>35.442927708370711</v>
      </c>
      <c r="AD1071">
        <v>47.441091410285473</v>
      </c>
      <c r="AE1071">
        <v>53.005650898522489</v>
      </c>
      <c r="AF1071">
        <v>4.2536387227800967</v>
      </c>
      <c r="AG1071">
        <v>4.1033905485972273</v>
      </c>
      <c r="AH1071">
        <v>0</v>
      </c>
    </row>
    <row r="1072" spans="1:37">
      <c r="A1072">
        <v>14</v>
      </c>
      <c r="B1072">
        <v>48</v>
      </c>
      <c r="C1072">
        <v>2021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14</v>
      </c>
      <c r="P1072">
        <v>9999</v>
      </c>
      <c r="Q1072">
        <v>155</v>
      </c>
      <c r="R1072">
        <v>2258</v>
      </c>
      <c r="S1072">
        <v>5.1944198405668738</v>
      </c>
      <c r="T1072">
        <v>5.3122232063773263</v>
      </c>
      <c r="U1072">
        <v>21.270562444641257</v>
      </c>
      <c r="V1072">
        <v>5.535872453498671</v>
      </c>
      <c r="W1072">
        <v>2.0814880425154998</v>
      </c>
      <c r="X1072">
        <v>83.03808680248008</v>
      </c>
      <c r="Y1072">
        <v>31.443755535872459</v>
      </c>
      <c r="Z1072">
        <v>5.7097473874408253</v>
      </c>
      <c r="AA1072">
        <v>1.5432428916638521</v>
      </c>
      <c r="AB1072">
        <v>1.9238011623065687</v>
      </c>
      <c r="AC1072">
        <v>56.771662822228564</v>
      </c>
      <c r="AD1072">
        <v>55.294458251035827</v>
      </c>
      <c r="AE1072">
        <v>61.188564408267368</v>
      </c>
      <c r="AF1072">
        <v>25.476700891346045</v>
      </c>
      <c r="AG1072">
        <v>24.8577209242289</v>
      </c>
      <c r="AH1072">
        <v>0.70859167404782997</v>
      </c>
    </row>
    <row r="1073" spans="1:34">
      <c r="A1073">
        <v>14</v>
      </c>
      <c r="B1073">
        <v>49</v>
      </c>
      <c r="C1073">
        <v>2021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15</v>
      </c>
      <c r="P1073">
        <v>9999</v>
      </c>
      <c r="Q1073">
        <v>64</v>
      </c>
      <c r="R1073">
        <v>1169</v>
      </c>
      <c r="S1073">
        <v>4.8246364414029079</v>
      </c>
      <c r="T1073">
        <v>5.5748502994011995</v>
      </c>
      <c r="U1073">
        <v>21.580188195038495</v>
      </c>
      <c r="V1073">
        <v>3.3361847733105208</v>
      </c>
      <c r="W1073">
        <v>4.5337895637296839</v>
      </c>
      <c r="X1073">
        <v>81.351582549187356</v>
      </c>
      <c r="Y1073">
        <v>35.072711719418294</v>
      </c>
      <c r="Z1073">
        <v>6.4362120425337537</v>
      </c>
      <c r="AA1073">
        <v>1.7512186812434378</v>
      </c>
      <c r="AB1073">
        <v>2.3298745269237591</v>
      </c>
      <c r="AC1073">
        <v>58.921441131715994</v>
      </c>
      <c r="AD1073">
        <v>56.37470948232945</v>
      </c>
      <c r="AE1073">
        <v>67.758378644254222</v>
      </c>
      <c r="AF1073">
        <v>13.189664899018387</v>
      </c>
      <c r="AG1073">
        <v>13.056540955806096</v>
      </c>
      <c r="AH1073">
        <v>0</v>
      </c>
    </row>
    <row r="1074" spans="1:34">
      <c r="A1074">
        <v>14</v>
      </c>
      <c r="B1074">
        <v>50</v>
      </c>
      <c r="C1074">
        <v>2021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16</v>
      </c>
      <c r="P1074">
        <v>9999</v>
      </c>
      <c r="Q1074">
        <v>52</v>
      </c>
      <c r="R1074">
        <v>272</v>
      </c>
      <c r="S1074">
        <v>5.992647058823529</v>
      </c>
      <c r="T1074">
        <v>6.4889705882352944</v>
      </c>
      <c r="U1074">
        <v>20.085625000000004</v>
      </c>
      <c r="V1074">
        <v>0</v>
      </c>
      <c r="W1074">
        <v>9.5588235294117627</v>
      </c>
      <c r="X1074">
        <v>76.838235294117652</v>
      </c>
      <c r="Y1074">
        <v>23.52941176470588</v>
      </c>
      <c r="Z1074">
        <v>5.9640281657882861</v>
      </c>
      <c r="AA1074">
        <v>1.8450901601173704</v>
      </c>
      <c r="AB1074">
        <v>2.4131737947857848</v>
      </c>
      <c r="AC1074">
        <v>47.061413808566066</v>
      </c>
      <c r="AD1074">
        <v>69.130455653588243</v>
      </c>
      <c r="AE1074">
        <v>53.503861137299616</v>
      </c>
      <c r="AF1074">
        <v>3.0689382827485048</v>
      </c>
      <c r="AG1074">
        <v>2.8275653475547022</v>
      </c>
      <c r="AH1074">
        <v>0</v>
      </c>
    </row>
    <row r="1075" spans="1:34">
      <c r="A1075">
        <v>14</v>
      </c>
      <c r="B1075">
        <v>51</v>
      </c>
      <c r="C1075">
        <v>2021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18</v>
      </c>
      <c r="P1075">
        <v>9999</v>
      </c>
      <c r="Q1075">
        <v>35</v>
      </c>
      <c r="R1075">
        <v>866</v>
      </c>
      <c r="S1075">
        <v>5.8510392609699773</v>
      </c>
      <c r="T1075">
        <v>5.9734411085450354</v>
      </c>
      <c r="U1075">
        <v>22.207944572748243</v>
      </c>
      <c r="V1075">
        <v>4.9653579676674386</v>
      </c>
      <c r="W1075">
        <v>4.1570438799076221</v>
      </c>
      <c r="X1075">
        <v>86.374133949191702</v>
      </c>
      <c r="Y1075">
        <v>43.071593533487295</v>
      </c>
      <c r="Z1075">
        <v>5.8978845917359637</v>
      </c>
      <c r="AA1075">
        <v>1.4646662376920605</v>
      </c>
      <c r="AB1075">
        <v>2.1621318775157246</v>
      </c>
      <c r="AC1075">
        <v>63.937842319085846</v>
      </c>
      <c r="AD1075">
        <v>58.392330777713767</v>
      </c>
      <c r="AE1075">
        <v>56.977294601100603</v>
      </c>
      <c r="AF1075">
        <v>9.7709579149272283</v>
      </c>
      <c r="AG1075">
        <v>9.9537024337715501</v>
      </c>
      <c r="AH1075">
        <v>0</v>
      </c>
    </row>
    <row r="1076" spans="1:34">
      <c r="A1076">
        <v>14</v>
      </c>
      <c r="B1076">
        <v>52</v>
      </c>
      <c r="C1076">
        <v>2021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54</v>
      </c>
      <c r="P1076">
        <v>9999</v>
      </c>
      <c r="Q1076">
        <v>59</v>
      </c>
      <c r="R1076">
        <v>1575</v>
      </c>
      <c r="S1076">
        <v>5.0260317460317454</v>
      </c>
      <c r="T1076">
        <v>5.4076190476190478</v>
      </c>
      <c r="U1076">
        <v>22.715199999999996</v>
      </c>
      <c r="V1076">
        <v>4.5714285714285694</v>
      </c>
      <c r="W1076">
        <v>6.0952380952380976</v>
      </c>
      <c r="X1076">
        <v>91.047619047619023</v>
      </c>
      <c r="Y1076">
        <v>42.412698412698397</v>
      </c>
      <c r="Z1076">
        <v>5.580455878971132</v>
      </c>
      <c r="AA1076">
        <v>1.6224482183460924</v>
      </c>
      <c r="AB1076">
        <v>2.6174395063040139</v>
      </c>
      <c r="AC1076">
        <v>64.055708748597965</v>
      </c>
      <c r="AD1076">
        <v>63.272356735514471</v>
      </c>
      <c r="AE1076">
        <v>69.137995204412803</v>
      </c>
      <c r="AF1076">
        <v>17.77050660047388</v>
      </c>
      <c r="AG1076">
        <v>18.516355895965603</v>
      </c>
      <c r="AH1076">
        <v>0</v>
      </c>
    </row>
    <row r="1077" spans="1:34">
      <c r="A1077">
        <v>14</v>
      </c>
      <c r="B1077">
        <v>53</v>
      </c>
      <c r="C1077">
        <v>2020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1</v>
      </c>
      <c r="P1077">
        <v>9999</v>
      </c>
      <c r="Q1077">
        <v>50</v>
      </c>
      <c r="R1077">
        <v>724</v>
      </c>
      <c r="S1077">
        <v>4.4281767955801099</v>
      </c>
      <c r="T1077">
        <v>6.1602209944751358</v>
      </c>
      <c r="U1077">
        <v>21.670082872928187</v>
      </c>
      <c r="V1077">
        <v>1.1049723756906078</v>
      </c>
      <c r="W1077">
        <v>7.8729281767955808</v>
      </c>
      <c r="X1077">
        <v>85.082872928176812</v>
      </c>
      <c r="Y1077">
        <v>34.254143646408842</v>
      </c>
      <c r="Z1077">
        <v>5.876034738433316</v>
      </c>
      <c r="AA1077">
        <v>1.9451260782931343</v>
      </c>
      <c r="AB1077">
        <v>2.4470679164309121</v>
      </c>
      <c r="AC1077">
        <v>41.666260707952461</v>
      </c>
      <c r="AD1077">
        <v>52.109825865851448</v>
      </c>
      <c r="AE1077">
        <v>44.929501635194363</v>
      </c>
      <c r="AF1077">
        <v>8.0695497102095395</v>
      </c>
      <c r="AG1077">
        <v>8.1279463801742686</v>
      </c>
      <c r="AH1077">
        <v>2.0718232044198901</v>
      </c>
    </row>
    <row r="1078" spans="1:34">
      <c r="A1078">
        <v>14</v>
      </c>
      <c r="B1078">
        <v>54</v>
      </c>
      <c r="C1078">
        <v>2020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4</v>
      </c>
      <c r="P1078">
        <v>9999</v>
      </c>
      <c r="Q1078">
        <v>79</v>
      </c>
      <c r="R1078">
        <v>1133</v>
      </c>
      <c r="S1078">
        <v>5.2736098852603694</v>
      </c>
      <c r="T1078">
        <v>5.8208296557811119</v>
      </c>
      <c r="U1078">
        <v>21.692144748455437</v>
      </c>
      <c r="V1078">
        <v>2.1182700794351281</v>
      </c>
      <c r="W1078">
        <v>5.6487202118270092</v>
      </c>
      <c r="X1078">
        <v>87.378640776699058</v>
      </c>
      <c r="Y1078">
        <v>32.568402471315096</v>
      </c>
      <c r="Z1078">
        <v>6.0448981419513359</v>
      </c>
      <c r="AA1078">
        <v>2.2779461754141832</v>
      </c>
      <c r="AB1078">
        <v>2.3566825644811686</v>
      </c>
      <c r="AC1078">
        <v>31.190013448693087</v>
      </c>
      <c r="AD1078">
        <v>48.491938205549921</v>
      </c>
      <c r="AE1078">
        <v>33.696324874713632</v>
      </c>
      <c r="AF1078">
        <v>12.628176549264378</v>
      </c>
      <c r="AG1078">
        <v>12.732512029009817</v>
      </c>
      <c r="AH1078">
        <v>0.61782877316857909</v>
      </c>
    </row>
    <row r="1079" spans="1:34">
      <c r="A1079">
        <v>14</v>
      </c>
      <c r="B1079">
        <v>55</v>
      </c>
      <c r="C1079">
        <v>2020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8</v>
      </c>
      <c r="P1079">
        <v>9999</v>
      </c>
      <c r="Q1079">
        <v>29</v>
      </c>
      <c r="R1079">
        <v>389</v>
      </c>
      <c r="S1079">
        <v>5.2622107969151681</v>
      </c>
      <c r="T1079">
        <v>5.5784061696658087</v>
      </c>
      <c r="U1079">
        <v>22.058406169665787</v>
      </c>
      <c r="V1079">
        <v>5.3984575835475557</v>
      </c>
      <c r="W1079">
        <v>3.5989717223650382</v>
      </c>
      <c r="X1079">
        <v>85.861182519280192</v>
      </c>
      <c r="Y1079">
        <v>40.359897172236515</v>
      </c>
      <c r="Z1079">
        <v>6.5217906864531008</v>
      </c>
      <c r="AA1079">
        <v>1.6810255918330237</v>
      </c>
      <c r="AB1079">
        <v>2.2792563008353559</v>
      </c>
      <c r="AC1079">
        <v>44.25147351888485</v>
      </c>
      <c r="AD1079">
        <v>45.786343456507723</v>
      </c>
      <c r="AE1079">
        <v>56.023562518297076</v>
      </c>
      <c r="AF1079">
        <v>4.3357111012037457</v>
      </c>
      <c r="AG1079">
        <v>4.4453444907298225</v>
      </c>
      <c r="AH1079">
        <v>0</v>
      </c>
    </row>
    <row r="1080" spans="1:34">
      <c r="A1080">
        <v>14</v>
      </c>
      <c r="B1080">
        <v>56</v>
      </c>
      <c r="C1080">
        <v>2020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</v>
      </c>
      <c r="P1080">
        <v>9999</v>
      </c>
      <c r="Q1080">
        <v>14</v>
      </c>
      <c r="R1080">
        <v>50</v>
      </c>
      <c r="S1080">
        <v>5.56</v>
      </c>
      <c r="T1080">
        <v>4.46</v>
      </c>
      <c r="U1080">
        <v>17.977999999999994</v>
      </c>
      <c r="V1080">
        <v>8</v>
      </c>
      <c r="W1080">
        <v>2</v>
      </c>
      <c r="X1080">
        <v>60</v>
      </c>
      <c r="Y1080">
        <v>16</v>
      </c>
      <c r="Z1080">
        <v>6.16990405111782</v>
      </c>
      <c r="AA1080">
        <v>2.3078994778802655</v>
      </c>
      <c r="AB1080">
        <v>2.2996521476084162</v>
      </c>
      <c r="AC1080">
        <v>52.981567359547647</v>
      </c>
      <c r="AD1080">
        <v>38.989802332267807</v>
      </c>
      <c r="AE1080">
        <v>73.527998762199388</v>
      </c>
      <c r="AF1080">
        <v>0.55728934462773061</v>
      </c>
      <c r="AG1080">
        <v>0.46568588215406631</v>
      </c>
      <c r="AH1080">
        <v>2</v>
      </c>
    </row>
    <row r="1081" spans="1:34">
      <c r="A1081">
        <v>14</v>
      </c>
      <c r="B1081">
        <v>57</v>
      </c>
      <c r="C1081">
        <v>2020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11</v>
      </c>
      <c r="P1081">
        <v>9999</v>
      </c>
      <c r="Q1081">
        <v>34</v>
      </c>
      <c r="R1081">
        <v>385</v>
      </c>
      <c r="S1081">
        <v>4.5999999999999996</v>
      </c>
      <c r="T1081">
        <v>4.8389610389610382</v>
      </c>
      <c r="U1081">
        <v>20.433272727272737</v>
      </c>
      <c r="V1081">
        <v>3.1168831168831161</v>
      </c>
      <c r="W1081">
        <v>1.5584415584415581</v>
      </c>
      <c r="X1081">
        <v>79.220779220779235</v>
      </c>
      <c r="Y1081">
        <v>25.974025974025967</v>
      </c>
      <c r="Z1081">
        <v>5.8263809524903012</v>
      </c>
      <c r="AA1081">
        <v>1.6407157133239312</v>
      </c>
      <c r="AB1081">
        <v>2.1694547668700124</v>
      </c>
      <c r="AC1081">
        <v>51.307549043430704</v>
      </c>
      <c r="AD1081">
        <v>51.192239158010949</v>
      </c>
      <c r="AE1081">
        <v>58.683958640205937</v>
      </c>
      <c r="AF1081">
        <v>4.2911279536335254</v>
      </c>
      <c r="AG1081">
        <v>4.0754948877388273</v>
      </c>
      <c r="AH1081">
        <v>0</v>
      </c>
    </row>
    <row r="1082" spans="1:34">
      <c r="A1082">
        <v>14</v>
      </c>
      <c r="B1082">
        <v>58</v>
      </c>
      <c r="C1082">
        <v>2020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14</v>
      </c>
      <c r="P1082">
        <v>9999</v>
      </c>
      <c r="Q1082">
        <v>163</v>
      </c>
      <c r="R1082">
        <v>2248</v>
      </c>
      <c r="S1082">
        <v>4.7593416370106754</v>
      </c>
      <c r="T1082">
        <v>5.2615658362989315</v>
      </c>
      <c r="U1082">
        <v>20.742148576512456</v>
      </c>
      <c r="V1082">
        <v>3.1138790035587194</v>
      </c>
      <c r="W1082">
        <v>2.0462633451957299</v>
      </c>
      <c r="X1082">
        <v>81.361209964412822</v>
      </c>
      <c r="Y1082">
        <v>28.914590747330969</v>
      </c>
      <c r="Z1082">
        <v>5.9843330197649074</v>
      </c>
      <c r="AA1082">
        <v>1.5145797700106236</v>
      </c>
      <c r="AB1082">
        <v>2.0860278375189569</v>
      </c>
      <c r="AC1082">
        <v>52.497030474695194</v>
      </c>
      <c r="AD1082">
        <v>50.233508490530589</v>
      </c>
      <c r="AE1082">
        <v>60.366541580974911</v>
      </c>
      <c r="AF1082">
        <v>25.055728934462781</v>
      </c>
      <c r="AG1082">
        <v>24.156373682432495</v>
      </c>
      <c r="AH1082">
        <v>0.22241992882562281</v>
      </c>
    </row>
    <row r="1083" spans="1:34">
      <c r="A1083">
        <v>14</v>
      </c>
      <c r="B1083">
        <v>59</v>
      </c>
      <c r="C1083">
        <v>2020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15</v>
      </c>
      <c r="P1083">
        <v>9999</v>
      </c>
      <c r="Q1083">
        <v>52</v>
      </c>
      <c r="R1083">
        <v>1027</v>
      </c>
      <c r="S1083">
        <v>4.9123661148977593</v>
      </c>
      <c r="T1083">
        <v>5.5462512171372946</v>
      </c>
      <c r="U1083">
        <v>22.136056475170413</v>
      </c>
      <c r="V1083">
        <v>3.4079844206426486</v>
      </c>
      <c r="W1083">
        <v>3.894839337877313</v>
      </c>
      <c r="X1083">
        <v>88.023369036027248</v>
      </c>
      <c r="Y1083">
        <v>37.487828627069128</v>
      </c>
      <c r="Z1083">
        <v>6.0284949725938892</v>
      </c>
      <c r="AA1083">
        <v>1.5714445968827098</v>
      </c>
      <c r="AB1083">
        <v>2.2368414464287611</v>
      </c>
      <c r="AC1083">
        <v>39.225051912174365</v>
      </c>
      <c r="AD1083">
        <v>48.447484046105842</v>
      </c>
      <c r="AE1083">
        <v>56.708429755018045</v>
      </c>
      <c r="AF1083">
        <v>11.446723138653583</v>
      </c>
      <c r="AG1083">
        <v>11.777480375684021</v>
      </c>
      <c r="AH1083">
        <v>0</v>
      </c>
    </row>
    <row r="1084" spans="1:34">
      <c r="A1084">
        <v>14</v>
      </c>
      <c r="B1084">
        <v>60</v>
      </c>
      <c r="C1084">
        <v>2020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16</v>
      </c>
      <c r="P1084">
        <v>9999</v>
      </c>
      <c r="Q1084">
        <v>48</v>
      </c>
      <c r="R1084">
        <v>411</v>
      </c>
      <c r="S1084">
        <v>5.9343065693430637</v>
      </c>
      <c r="T1084">
        <v>5.8978102189781012</v>
      </c>
      <c r="U1084">
        <v>18.806788321167879</v>
      </c>
      <c r="V1084">
        <v>2.4330900243309004</v>
      </c>
      <c r="W1084">
        <v>7.299270072992706</v>
      </c>
      <c r="X1084">
        <v>63.990267639902697</v>
      </c>
      <c r="Y1084">
        <v>24.81751824817519</v>
      </c>
      <c r="Z1084">
        <v>6.5480987676582441</v>
      </c>
      <c r="AA1084">
        <v>1.7195217162860224</v>
      </c>
      <c r="AB1084">
        <v>2.3685428442101442</v>
      </c>
      <c r="AC1084">
        <v>43.470742466197123</v>
      </c>
      <c r="AD1084">
        <v>58.835089623987905</v>
      </c>
      <c r="AE1084">
        <v>50.196458010001344</v>
      </c>
      <c r="AF1084">
        <v>4.5809184128399458</v>
      </c>
      <c r="AG1084">
        <v>4.0044064276774387</v>
      </c>
      <c r="AH1084">
        <v>0</v>
      </c>
    </row>
    <row r="1085" spans="1:34">
      <c r="A1085">
        <v>14</v>
      </c>
      <c r="B1085">
        <v>61</v>
      </c>
      <c r="C1085">
        <v>2020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18</v>
      </c>
      <c r="P1085">
        <v>9999</v>
      </c>
      <c r="Q1085">
        <v>40</v>
      </c>
      <c r="R1085">
        <v>867</v>
      </c>
      <c r="S1085">
        <v>5.5409457900807375</v>
      </c>
      <c r="T1085">
        <v>5.311418685121108</v>
      </c>
      <c r="U1085">
        <v>21.713206459054199</v>
      </c>
      <c r="V1085">
        <v>6.113033448673586</v>
      </c>
      <c r="W1085">
        <v>2.3068050749711655</v>
      </c>
      <c r="X1085">
        <v>86.043829296424448</v>
      </c>
      <c r="Y1085">
        <v>35.755478662053058</v>
      </c>
      <c r="Z1085">
        <v>5.7453739162208608</v>
      </c>
      <c r="AA1085">
        <v>1.6114127368850315</v>
      </c>
      <c r="AB1085">
        <v>2.1580879643964965</v>
      </c>
      <c r="AC1085">
        <v>57.358694146623193</v>
      </c>
      <c r="AD1085">
        <v>53.761394252240322</v>
      </c>
      <c r="AE1085">
        <v>58.040250318596946</v>
      </c>
      <c r="AF1085">
        <v>9.663397235844851</v>
      </c>
      <c r="AG1085">
        <v>9.7526974319824813</v>
      </c>
      <c r="AH1085">
        <v>0</v>
      </c>
    </row>
    <row r="1086" spans="1:34">
      <c r="A1086">
        <v>14</v>
      </c>
      <c r="B1086">
        <v>62</v>
      </c>
      <c r="C1086">
        <v>2020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54</v>
      </c>
      <c r="P1086">
        <v>9999</v>
      </c>
      <c r="Q1086">
        <v>58</v>
      </c>
      <c r="R1086">
        <v>1732</v>
      </c>
      <c r="S1086">
        <v>5.1460739030023115</v>
      </c>
      <c r="T1086">
        <v>6.0138568129330254</v>
      </c>
      <c r="U1086">
        <v>22.727840646651256</v>
      </c>
      <c r="V1086">
        <v>3.637413394919168</v>
      </c>
      <c r="W1086">
        <v>5.71593533487298</v>
      </c>
      <c r="X1086">
        <v>91.570438799076243</v>
      </c>
      <c r="Y1086">
        <v>42.667436489607375</v>
      </c>
      <c r="Z1086">
        <v>5.3586901063507568</v>
      </c>
      <c r="AA1086">
        <v>1.4006851059038683</v>
      </c>
      <c r="AB1086">
        <v>2.1959004734796563</v>
      </c>
      <c r="AC1086">
        <v>59.484004924290545</v>
      </c>
      <c r="AD1086">
        <v>62.173866987946703</v>
      </c>
      <c r="AE1086">
        <v>64.80849112535634</v>
      </c>
      <c r="AF1086">
        <v>19.304502897904591</v>
      </c>
      <c r="AG1086">
        <v>20.393311592345754</v>
      </c>
      <c r="AH1086">
        <v>0</v>
      </c>
    </row>
    <row r="1087" spans="1:34">
      <c r="A1087">
        <v>14</v>
      </c>
      <c r="B1087">
        <v>63</v>
      </c>
      <c r="C1087">
        <v>2019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1</v>
      </c>
      <c r="P1087">
        <v>9999</v>
      </c>
      <c r="Q1087">
        <v>6</v>
      </c>
      <c r="R1087">
        <v>34</v>
      </c>
      <c r="S1087">
        <v>5.2941176470588243</v>
      </c>
      <c r="T1087">
        <v>4.5588235294117645</v>
      </c>
      <c r="U1087">
        <v>15.86470588235294</v>
      </c>
      <c r="V1087">
        <v>0</v>
      </c>
      <c r="W1087">
        <v>2.9411764705882355</v>
      </c>
      <c r="X1087">
        <v>38.235294117647058</v>
      </c>
      <c r="Y1087">
        <v>14.705882352941178</v>
      </c>
      <c r="Z1087">
        <v>6.5156319883502141</v>
      </c>
      <c r="AA1087">
        <v>1.6720788710061056</v>
      </c>
      <c r="AB1087">
        <v>2.1988121990077265</v>
      </c>
      <c r="AC1087">
        <v>30.817321051554345</v>
      </c>
      <c r="AD1087">
        <v>43.557362952638599</v>
      </c>
      <c r="AE1087">
        <v>39.528155637324154</v>
      </c>
      <c r="AF1087">
        <v>0.38733196627933469</v>
      </c>
      <c r="AG1087">
        <v>0.28591201161203506</v>
      </c>
      <c r="AH1087">
        <v>20.588235294117652</v>
      </c>
    </row>
    <row r="1088" spans="1:34">
      <c r="A1088">
        <v>14</v>
      </c>
      <c r="B1088">
        <v>64</v>
      </c>
      <c r="C1088">
        <v>2019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4</v>
      </c>
      <c r="P1088">
        <v>9999</v>
      </c>
      <c r="Q1088">
        <v>20</v>
      </c>
      <c r="R1088">
        <v>285</v>
      </c>
      <c r="S1088">
        <v>5.9052631578947379</v>
      </c>
      <c r="T1088">
        <v>6.23157894736842</v>
      </c>
      <c r="U1088">
        <v>23.507228070175444</v>
      </c>
      <c r="V1088">
        <v>4.2105263157894726</v>
      </c>
      <c r="W1088">
        <v>5.6140350877192979</v>
      </c>
      <c r="X1088">
        <v>89.122807017543892</v>
      </c>
      <c r="Y1088">
        <v>48.771929824561411</v>
      </c>
      <c r="Z1088">
        <v>6.3502678794651288</v>
      </c>
      <c r="AA1088">
        <v>1.6096660929360225</v>
      </c>
      <c r="AB1088">
        <v>2.2121798326963318</v>
      </c>
      <c r="AC1088">
        <v>50.828538141294914</v>
      </c>
      <c r="AD1088">
        <v>36.125506720720651</v>
      </c>
      <c r="AE1088">
        <v>49.391882731756574</v>
      </c>
      <c r="AF1088">
        <v>3.2467532467532458</v>
      </c>
      <c r="AG1088">
        <v>3.5511395560169174</v>
      </c>
      <c r="AH1088">
        <v>1.0526315789473681</v>
      </c>
    </row>
    <row r="1089" spans="1:34">
      <c r="A1089">
        <v>14</v>
      </c>
      <c r="B1089">
        <v>65</v>
      </c>
      <c r="C1089">
        <v>2019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8</v>
      </c>
      <c r="P1089">
        <v>9999</v>
      </c>
      <c r="Q1089">
        <v>23</v>
      </c>
      <c r="R1089">
        <v>474</v>
      </c>
      <c r="S1089">
        <v>5.0274261603375532</v>
      </c>
      <c r="T1089">
        <v>5.246835443037976</v>
      </c>
      <c r="U1089">
        <v>22.479556962025349</v>
      </c>
      <c r="V1089">
        <v>5.9071729957805905</v>
      </c>
      <c r="W1089">
        <v>1.8987341772151889</v>
      </c>
      <c r="X1089">
        <v>87.974683544303815</v>
      </c>
      <c r="Y1089">
        <v>37.763713080168763</v>
      </c>
      <c r="Z1089">
        <v>6.4046800542232516</v>
      </c>
      <c r="AA1089">
        <v>1.7566290718374475</v>
      </c>
      <c r="AB1089">
        <v>2.1069105970734125</v>
      </c>
      <c r="AC1089">
        <v>52.006305174974045</v>
      </c>
      <c r="AD1089">
        <v>45.497057888365937</v>
      </c>
      <c r="AE1089">
        <v>56.078758641281595</v>
      </c>
      <c r="AF1089">
        <v>5.3998632946001379</v>
      </c>
      <c r="AG1089">
        <v>5.64790714951768</v>
      </c>
      <c r="AH1089">
        <v>0.21097046413502099</v>
      </c>
    </row>
    <row r="1090" spans="1:34">
      <c r="A1090">
        <v>14</v>
      </c>
      <c r="B1090">
        <v>66</v>
      </c>
      <c r="C1090">
        <v>2019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</v>
      </c>
      <c r="P1090">
        <v>9999</v>
      </c>
      <c r="Q1090">
        <v>2</v>
      </c>
      <c r="R1090">
        <v>5</v>
      </c>
      <c r="S1090">
        <v>5.6</v>
      </c>
      <c r="T1090">
        <v>5</v>
      </c>
      <c r="U1090">
        <v>17.38</v>
      </c>
      <c r="V1090">
        <v>20</v>
      </c>
      <c r="W1090">
        <v>0</v>
      </c>
      <c r="X1090">
        <v>40</v>
      </c>
      <c r="Y1090">
        <v>20</v>
      </c>
      <c r="Z1090">
        <v>8.0705390154561503</v>
      </c>
      <c r="AA1090">
        <v>1.2000000000000015</v>
      </c>
      <c r="AB1090">
        <v>0</v>
      </c>
      <c r="AC1090">
        <v>97.391264510921104</v>
      </c>
      <c r="AF1090">
        <v>5.696058327637276E-2</v>
      </c>
      <c r="AG1090">
        <v>4.6061835018698254E-2</v>
      </c>
      <c r="AH1090">
        <v>0</v>
      </c>
    </row>
    <row r="1091" spans="1:34">
      <c r="A1091">
        <v>14</v>
      </c>
      <c r="B1091">
        <v>67</v>
      </c>
      <c r="C1091">
        <v>2019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11</v>
      </c>
      <c r="P1091">
        <v>9999</v>
      </c>
      <c r="Q1091">
        <v>53</v>
      </c>
      <c r="R1091">
        <v>516</v>
      </c>
      <c r="S1091">
        <v>4.6046511627906996</v>
      </c>
      <c r="T1091">
        <v>5</v>
      </c>
      <c r="U1091">
        <v>19.551647286821716</v>
      </c>
      <c r="V1091">
        <v>2.5193798449612403</v>
      </c>
      <c r="W1091">
        <v>0.58139534883720945</v>
      </c>
      <c r="X1091">
        <v>69.186046511627922</v>
      </c>
      <c r="Y1091">
        <v>26.550387596899224</v>
      </c>
      <c r="Z1091">
        <v>6.4047146061062312</v>
      </c>
      <c r="AA1091">
        <v>1.4820298496359052</v>
      </c>
      <c r="AB1091">
        <v>2.1029694767530596</v>
      </c>
      <c r="AC1091">
        <v>46.505937108128066</v>
      </c>
      <c r="AD1091">
        <v>54.200005681046314</v>
      </c>
      <c r="AE1091">
        <v>59.756309220217105</v>
      </c>
      <c r="AF1091">
        <v>5.8783321941216657</v>
      </c>
      <c r="AG1091">
        <v>5.3475458211897617</v>
      </c>
      <c r="AH1091">
        <v>0</v>
      </c>
    </row>
    <row r="1092" spans="1:34">
      <c r="A1092">
        <v>14</v>
      </c>
      <c r="B1092">
        <v>68</v>
      </c>
      <c r="C1092">
        <v>2019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14</v>
      </c>
      <c r="P1092">
        <v>9999</v>
      </c>
      <c r="Q1092">
        <v>96</v>
      </c>
      <c r="R1092">
        <v>1565</v>
      </c>
      <c r="S1092">
        <v>4.4996805111821097</v>
      </c>
      <c r="T1092">
        <v>4.9482428115015988</v>
      </c>
      <c r="U1092">
        <v>20.840319488817844</v>
      </c>
      <c r="V1092">
        <v>4.4089456869009576</v>
      </c>
      <c r="W1092">
        <v>1.2779552715654952</v>
      </c>
      <c r="X1092">
        <v>85.431309904153338</v>
      </c>
      <c r="Y1092">
        <v>27.348242811501596</v>
      </c>
      <c r="Z1092">
        <v>5.2395452477023756</v>
      </c>
      <c r="AA1092">
        <v>1.5552138096652619</v>
      </c>
      <c r="AB1092">
        <v>2.0214200663920763</v>
      </c>
      <c r="AC1092">
        <v>54.414639305983997</v>
      </c>
      <c r="AD1092">
        <v>52.590320616779842</v>
      </c>
      <c r="AE1092">
        <v>59.542716910119346</v>
      </c>
      <c r="AF1092">
        <v>17.828662565504668</v>
      </c>
      <c r="AG1092">
        <v>17.287817667644912</v>
      </c>
      <c r="AH1092">
        <v>0.25559105431309903</v>
      </c>
    </row>
    <row r="1093" spans="1:34">
      <c r="A1093">
        <v>14</v>
      </c>
      <c r="B1093">
        <v>69</v>
      </c>
      <c r="C1093">
        <v>2019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15</v>
      </c>
      <c r="P1093">
        <v>9999</v>
      </c>
      <c r="Q1093">
        <v>48</v>
      </c>
      <c r="R1093">
        <v>1050</v>
      </c>
      <c r="S1093">
        <v>4.6628571428571437</v>
      </c>
      <c r="T1093">
        <v>5.8514285714285696</v>
      </c>
      <c r="U1093">
        <v>22.217657142857128</v>
      </c>
      <c r="V1093">
        <v>2.9523809523809512</v>
      </c>
      <c r="W1093">
        <v>3.8095238095238111</v>
      </c>
      <c r="X1093">
        <v>87.047619047619023</v>
      </c>
      <c r="Y1093">
        <v>38.285714285714278</v>
      </c>
      <c r="Z1093">
        <v>6.0333953038047401</v>
      </c>
      <c r="AA1093">
        <v>1.646540797745218</v>
      </c>
      <c r="AB1093">
        <v>2.2053663678233906</v>
      </c>
      <c r="AC1093">
        <v>44.601054644133598</v>
      </c>
      <c r="AD1093">
        <v>46.320735266817501</v>
      </c>
      <c r="AE1093">
        <v>56.137563507578385</v>
      </c>
      <c r="AF1093">
        <v>11.96172248803828</v>
      </c>
      <c r="AG1093">
        <v>12.36542417384468</v>
      </c>
      <c r="AH1093">
        <v>0</v>
      </c>
    </row>
    <row r="1094" spans="1:34">
      <c r="A1094">
        <v>14</v>
      </c>
      <c r="B1094">
        <v>70</v>
      </c>
      <c r="C1094">
        <v>2019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16</v>
      </c>
      <c r="P1094">
        <v>9999</v>
      </c>
      <c r="Q1094">
        <v>32</v>
      </c>
      <c r="R1094">
        <v>218</v>
      </c>
      <c r="S1094">
        <v>5.7844036697247692</v>
      </c>
      <c r="T1094">
        <v>6.2935779816513771</v>
      </c>
      <c r="U1094">
        <v>20.435045871559623</v>
      </c>
      <c r="V1094">
        <v>1.3761467889908259</v>
      </c>
      <c r="W1094">
        <v>11.467889908256883</v>
      </c>
      <c r="X1094">
        <v>68.348623853211024</v>
      </c>
      <c r="Y1094">
        <v>26.146788990825687</v>
      </c>
      <c r="Z1094">
        <v>7.7083287047137699</v>
      </c>
      <c r="AA1094">
        <v>1.9756162346912221</v>
      </c>
      <c r="AB1094">
        <v>2.7671160501042502</v>
      </c>
      <c r="AC1094">
        <v>49.256260880666019</v>
      </c>
      <c r="AD1094">
        <v>69.507591422784898</v>
      </c>
      <c r="AE1094">
        <v>57.964850755414609</v>
      </c>
      <c r="AF1094">
        <v>2.4834814308498521</v>
      </c>
      <c r="AG1094">
        <v>2.3613130623095242</v>
      </c>
      <c r="AH1094">
        <v>0</v>
      </c>
    </row>
    <row r="1095" spans="1:34">
      <c r="A1095">
        <v>14</v>
      </c>
      <c r="B1095">
        <v>71</v>
      </c>
      <c r="C1095">
        <v>2019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18</v>
      </c>
      <c r="P1095">
        <v>9999</v>
      </c>
      <c r="Q1095">
        <v>41</v>
      </c>
      <c r="R1095">
        <v>863</v>
      </c>
      <c r="S1095">
        <v>5.5272305909617616</v>
      </c>
      <c r="T1095">
        <v>5.6500579374275777</v>
      </c>
      <c r="U1095">
        <v>21.119814600231752</v>
      </c>
      <c r="V1095">
        <v>4.4032444959443806</v>
      </c>
      <c r="W1095">
        <v>4.0556199304750873</v>
      </c>
      <c r="X1095">
        <v>81.112398609501739</v>
      </c>
      <c r="Y1095">
        <v>33.140208574739276</v>
      </c>
      <c r="Z1095">
        <v>5.6256356582084193</v>
      </c>
      <c r="AA1095">
        <v>1.6582635101791436</v>
      </c>
      <c r="AB1095">
        <v>2.2891546145863946</v>
      </c>
      <c r="AC1095">
        <v>59.621634821543566</v>
      </c>
      <c r="AD1095">
        <v>56.5167367149784</v>
      </c>
      <c r="AE1095">
        <v>52.876718345401699</v>
      </c>
      <c r="AF1095">
        <v>9.8313966735019367</v>
      </c>
      <c r="AG1095">
        <v>9.6610060964879381</v>
      </c>
      <c r="AH1095">
        <v>0.11587485515643103</v>
      </c>
    </row>
    <row r="1096" spans="1:34">
      <c r="A1096">
        <v>14</v>
      </c>
      <c r="B1096">
        <v>72</v>
      </c>
      <c r="C1096">
        <v>2019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54</v>
      </c>
      <c r="P1096">
        <v>9999</v>
      </c>
    </row>
    <row r="1097" spans="1:34">
      <c r="A1097">
        <v>14</v>
      </c>
      <c r="B1097">
        <v>73</v>
      </c>
      <c r="C1097">
        <v>2018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1</v>
      </c>
      <c r="P1097">
        <v>9999</v>
      </c>
      <c r="Q1097">
        <v>6</v>
      </c>
      <c r="R1097">
        <v>95</v>
      </c>
      <c r="S1097">
        <v>4.7368421052631557</v>
      </c>
      <c r="T1097">
        <v>4.6526315789473687</v>
      </c>
      <c r="U1097">
        <v>13.448421052631579</v>
      </c>
      <c r="V1097">
        <v>2.1052631578947363</v>
      </c>
      <c r="W1097">
        <v>0</v>
      </c>
      <c r="X1097">
        <v>18.947368421052623</v>
      </c>
      <c r="Y1097">
        <v>4.2105263157894726</v>
      </c>
      <c r="Z1097">
        <v>5.6833248822719522</v>
      </c>
      <c r="AA1097">
        <v>1.5023527255313114</v>
      </c>
      <c r="AB1097">
        <v>1.678146979653022</v>
      </c>
      <c r="AC1097">
        <v>50.608830381734997</v>
      </c>
      <c r="AD1097">
        <v>29.777105029770315</v>
      </c>
      <c r="AE1097">
        <v>41.466061654527877</v>
      </c>
      <c r="AF1097">
        <v>0.99051193827546635</v>
      </c>
      <c r="AG1097">
        <v>0.64625954776905636</v>
      </c>
      <c r="AH1097">
        <v>3.1578947368421058</v>
      </c>
    </row>
    <row r="1098" spans="1:34">
      <c r="A1098">
        <v>14</v>
      </c>
      <c r="B1098">
        <v>74</v>
      </c>
      <c r="C1098">
        <v>2018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4</v>
      </c>
      <c r="P1098">
        <v>9999</v>
      </c>
      <c r="Q1098">
        <v>33</v>
      </c>
      <c r="R1098">
        <v>431</v>
      </c>
      <c r="S1098">
        <v>5.529002320185616</v>
      </c>
      <c r="T1098">
        <v>5.890951276102089</v>
      </c>
      <c r="U1098">
        <v>21.599373549883978</v>
      </c>
      <c r="V1098">
        <v>1.8561484918793505</v>
      </c>
      <c r="W1098">
        <v>6.960556844547563</v>
      </c>
      <c r="X1098">
        <v>73.317865429234374</v>
      </c>
      <c r="Y1098">
        <v>38.515081206496511</v>
      </c>
      <c r="Z1098">
        <v>7.6849730326418877</v>
      </c>
      <c r="AA1098">
        <v>1.8274698641572631</v>
      </c>
      <c r="AB1098">
        <v>2.4860981038262984</v>
      </c>
      <c r="AC1098">
        <v>45.094466534813918</v>
      </c>
      <c r="AD1098">
        <v>55.39418018192336</v>
      </c>
      <c r="AE1098">
        <v>62.858497936342722</v>
      </c>
      <c r="AF1098">
        <v>4.4937962673339564</v>
      </c>
      <c r="AG1098">
        <v>4.7090195646782309</v>
      </c>
      <c r="AH1098">
        <v>1.3921113689095128</v>
      </c>
    </row>
    <row r="1099" spans="1:34">
      <c r="A1099">
        <v>14</v>
      </c>
      <c r="B1099">
        <v>75</v>
      </c>
      <c r="C1099">
        <v>2018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8</v>
      </c>
      <c r="P1099">
        <v>9999</v>
      </c>
      <c r="Q1099">
        <v>29</v>
      </c>
      <c r="R1099">
        <v>425</v>
      </c>
      <c r="S1099">
        <v>4.9694117647058809</v>
      </c>
      <c r="T1099">
        <v>5.4305882352941186</v>
      </c>
      <c r="U1099">
        <v>22.365647058823555</v>
      </c>
      <c r="V1099">
        <v>6.3529411764705879</v>
      </c>
      <c r="W1099">
        <v>2.1176470588235294</v>
      </c>
      <c r="X1099">
        <v>90.82352941176471</v>
      </c>
      <c r="Y1099">
        <v>38.117647058823529</v>
      </c>
      <c r="Z1099">
        <v>5.8666552144167667</v>
      </c>
      <c r="AA1099">
        <v>1.537455769189646</v>
      </c>
      <c r="AB1099">
        <v>2.0071650202923337</v>
      </c>
      <c r="AC1099">
        <v>49.498153212402883</v>
      </c>
      <c r="AD1099">
        <v>43.814109077083295</v>
      </c>
      <c r="AE1099">
        <v>60.357307003397651</v>
      </c>
      <c r="AF1099">
        <v>4.43123761860077</v>
      </c>
      <c r="AG1099">
        <v>4.8081993623700656</v>
      </c>
      <c r="AH1099">
        <v>0.23529411764705879</v>
      </c>
    </row>
    <row r="1100" spans="1:34">
      <c r="A1100">
        <v>14</v>
      </c>
      <c r="B1100">
        <v>76</v>
      </c>
      <c r="C1100">
        <v>2018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</v>
      </c>
      <c r="P1100">
        <v>9999</v>
      </c>
      <c r="Q1100">
        <v>8</v>
      </c>
      <c r="R1100">
        <v>62</v>
      </c>
      <c r="S1100">
        <v>4.096774193548387</v>
      </c>
      <c r="T1100">
        <v>4.0322580645161281</v>
      </c>
      <c r="U1100">
        <v>12.733870967741938</v>
      </c>
      <c r="V1100">
        <v>1.6129032258064513</v>
      </c>
      <c r="W1100">
        <v>0</v>
      </c>
      <c r="X1100">
        <v>19.354838709677423</v>
      </c>
      <c r="Y1100">
        <v>6.4516129032258052</v>
      </c>
      <c r="Z1100">
        <v>4.7840104497534917</v>
      </c>
      <c r="AA1100">
        <v>1.9814435713466088</v>
      </c>
      <c r="AB1100">
        <v>1.9997398373972743</v>
      </c>
      <c r="AC1100">
        <v>44.698116384051602</v>
      </c>
      <c r="AD1100">
        <v>57.748960346622489</v>
      </c>
      <c r="AE1100">
        <v>63.421796568179282</v>
      </c>
      <c r="AF1100">
        <v>0.64643937024293607</v>
      </c>
      <c r="AG1100">
        <v>0.39935966888202118</v>
      </c>
      <c r="AH1100">
        <v>0</v>
      </c>
    </row>
    <row r="1101" spans="1:34">
      <c r="A1101">
        <v>14</v>
      </c>
      <c r="B1101">
        <v>77</v>
      </c>
      <c r="C1101">
        <v>2018</v>
      </c>
      <c r="D1101">
        <v>99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11</v>
      </c>
      <c r="P1101">
        <v>9999</v>
      </c>
      <c r="Q1101">
        <v>53</v>
      </c>
      <c r="R1101">
        <v>583</v>
      </c>
      <c r="S1101">
        <v>4.7169811320754702</v>
      </c>
      <c r="T1101">
        <v>4.9262435677530005</v>
      </c>
      <c r="U1101">
        <v>18.663293310463128</v>
      </c>
      <c r="V1101">
        <v>1.0291595197255576</v>
      </c>
      <c r="W1101">
        <v>1.7152658662092619</v>
      </c>
      <c r="X1101">
        <v>64.665523156089193</v>
      </c>
      <c r="Y1101">
        <v>21.955403087478551</v>
      </c>
      <c r="Z1101">
        <v>5.9451400618313563</v>
      </c>
      <c r="AA1101">
        <v>1.6987039186022179</v>
      </c>
      <c r="AB1101">
        <v>2.1479690329247623</v>
      </c>
      <c r="AC1101">
        <v>38.681139354677555</v>
      </c>
      <c r="AD1101">
        <v>49.153425295926809</v>
      </c>
      <c r="AE1101">
        <v>65.476267147975534</v>
      </c>
      <c r="AF1101">
        <v>6.078615368574706</v>
      </c>
      <c r="AG1101">
        <v>5.5038793530140708</v>
      </c>
      <c r="AH1101">
        <v>2.0583190394511153</v>
      </c>
    </row>
    <row r="1102" spans="1:34">
      <c r="A1102">
        <v>14</v>
      </c>
      <c r="B1102">
        <v>78</v>
      </c>
      <c r="C1102">
        <v>2018</v>
      </c>
      <c r="D1102">
        <v>99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14</v>
      </c>
      <c r="P1102">
        <v>9999</v>
      </c>
      <c r="Q1102">
        <v>109</v>
      </c>
      <c r="R1102">
        <v>1632</v>
      </c>
      <c r="S1102">
        <v>4.4234068627450993</v>
      </c>
      <c r="T1102">
        <v>4.7855392156862733</v>
      </c>
      <c r="U1102">
        <v>19.892279411764711</v>
      </c>
      <c r="V1102">
        <v>3.6151960784313726</v>
      </c>
      <c r="W1102">
        <v>2.3284313725490198</v>
      </c>
      <c r="X1102">
        <v>76.225490196078411</v>
      </c>
      <c r="Y1102">
        <v>25.306372549019606</v>
      </c>
      <c r="Z1102">
        <v>5.6304038705459689</v>
      </c>
      <c r="AA1102">
        <v>1.6576519423309837</v>
      </c>
      <c r="AB1102">
        <v>2.1280886903398391</v>
      </c>
      <c r="AC1102">
        <v>56.198210587171481</v>
      </c>
      <c r="AD1102">
        <v>58.866378345915507</v>
      </c>
      <c r="AE1102">
        <v>67.6069082537133</v>
      </c>
      <c r="AF1102">
        <v>17.015952455426955</v>
      </c>
      <c r="AG1102">
        <v>16.421649350879939</v>
      </c>
      <c r="AH1102">
        <v>0.30637254901960792</v>
      </c>
    </row>
    <row r="1103" spans="1:34">
      <c r="A1103">
        <v>14</v>
      </c>
      <c r="B1103">
        <v>79</v>
      </c>
      <c r="C1103">
        <v>2018</v>
      </c>
      <c r="D1103">
        <v>99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15</v>
      </c>
      <c r="P1103">
        <v>9999</v>
      </c>
      <c r="Q1103">
        <v>54</v>
      </c>
      <c r="R1103">
        <v>819</v>
      </c>
      <c r="S1103">
        <v>4.6959706959706962</v>
      </c>
      <c r="T1103">
        <v>5.4725274725274717</v>
      </c>
      <c r="U1103">
        <v>21.651623931623913</v>
      </c>
      <c r="V1103">
        <v>3.2967032967032961</v>
      </c>
      <c r="W1103">
        <v>5.2503052503052494</v>
      </c>
      <c r="X1103">
        <v>84.737484737484749</v>
      </c>
      <c r="Y1103">
        <v>35.65323565323564</v>
      </c>
      <c r="Z1103">
        <v>6.0641742394623828</v>
      </c>
      <c r="AA1103">
        <v>1.8573343060461664</v>
      </c>
      <c r="AB1103">
        <v>2.354983769994512</v>
      </c>
      <c r="AC1103">
        <v>44.345035653329646</v>
      </c>
      <c r="AD1103">
        <v>47.91417933309269</v>
      </c>
      <c r="AE1103">
        <v>61.487301634406847</v>
      </c>
      <c r="AF1103">
        <v>8.5392555520800766</v>
      </c>
      <c r="AG1103">
        <v>8.9698761408370267</v>
      </c>
      <c r="AH1103">
        <v>0.61050061050061044</v>
      </c>
    </row>
    <row r="1104" spans="1:34">
      <c r="A1104">
        <v>14</v>
      </c>
      <c r="B1104">
        <v>80</v>
      </c>
      <c r="C1104">
        <v>2018</v>
      </c>
      <c r="D1104">
        <v>99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16</v>
      </c>
      <c r="P1104">
        <v>9999</v>
      </c>
      <c r="Q1104">
        <v>29</v>
      </c>
      <c r="R1104">
        <v>200</v>
      </c>
      <c r="S1104">
        <v>6.6050000000000013</v>
      </c>
      <c r="T1104">
        <v>5.83</v>
      </c>
      <c r="U1104">
        <v>20.85915</v>
      </c>
      <c r="V1104">
        <v>2.5</v>
      </c>
      <c r="W1104">
        <v>11.5</v>
      </c>
      <c r="X1104">
        <v>71.5</v>
      </c>
      <c r="Y1104">
        <v>34</v>
      </c>
      <c r="Z1104">
        <v>7.8001870988778208</v>
      </c>
      <c r="AA1104">
        <v>1.9846851135633561</v>
      </c>
      <c r="AB1104">
        <v>3.0921028443439575</v>
      </c>
      <c r="AC1104">
        <v>48.024061531470451</v>
      </c>
      <c r="AD1104">
        <v>68.393874911305744</v>
      </c>
      <c r="AE1104">
        <v>46.650150710072658</v>
      </c>
      <c r="AF1104">
        <v>2.0852882911062451</v>
      </c>
      <c r="AG1104">
        <v>2.1102731443091596</v>
      </c>
      <c r="AH1104">
        <v>0</v>
      </c>
    </row>
    <row r="1105" spans="1:34">
      <c r="A1105">
        <v>14</v>
      </c>
      <c r="B1105">
        <v>81</v>
      </c>
      <c r="C1105">
        <v>2018</v>
      </c>
      <c r="D1105">
        <v>99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18</v>
      </c>
      <c r="P1105">
        <v>9999</v>
      </c>
      <c r="Q1105">
        <v>40</v>
      </c>
      <c r="R1105">
        <v>681</v>
      </c>
      <c r="S1105">
        <v>5.2393538913362701</v>
      </c>
      <c r="T1105">
        <v>5.7709251101321586</v>
      </c>
      <c r="U1105">
        <v>21.417914831130712</v>
      </c>
      <c r="V1105">
        <v>3.2305433186490444</v>
      </c>
      <c r="W1105">
        <v>4.1116005873715125</v>
      </c>
      <c r="X1105">
        <v>81.79148311306902</v>
      </c>
      <c r="Y1105">
        <v>33.480176211453745</v>
      </c>
      <c r="Z1105">
        <v>6.0812440568595996</v>
      </c>
      <c r="AA1105">
        <v>1.748498544362022</v>
      </c>
      <c r="AB1105">
        <v>2.2645400051489792</v>
      </c>
      <c r="AC1105">
        <v>66.619392462057107</v>
      </c>
      <c r="AD1105">
        <v>57.780747516984079</v>
      </c>
      <c r="AE1105">
        <v>60.647857713464703</v>
      </c>
      <c r="AF1105">
        <v>7.1004066312167655</v>
      </c>
      <c r="AG1105">
        <v>7.3779612241236352</v>
      </c>
      <c r="AH1105">
        <v>0</v>
      </c>
    </row>
    <row r="1106" spans="1:34">
      <c r="A1106">
        <v>14</v>
      </c>
      <c r="B1106">
        <v>82</v>
      </c>
      <c r="C1106">
        <v>2018</v>
      </c>
      <c r="D1106">
        <v>99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54</v>
      </c>
      <c r="P1106">
        <v>9999</v>
      </c>
    </row>
    <row r="1107" spans="1:34">
      <c r="A1107">
        <v>14</v>
      </c>
      <c r="B1107">
        <v>83</v>
      </c>
      <c r="C1107">
        <v>2017</v>
      </c>
      <c r="D1107">
        <v>99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1</v>
      </c>
      <c r="P1107">
        <v>9999</v>
      </c>
      <c r="Q1107">
        <v>3</v>
      </c>
      <c r="R1107">
        <v>52</v>
      </c>
      <c r="S1107">
        <v>5.7692307692307692</v>
      </c>
      <c r="T1107">
        <v>5.1153846153846141</v>
      </c>
      <c r="U1107">
        <v>17.79807692307693</v>
      </c>
      <c r="V1107">
        <v>1.9230769230769225</v>
      </c>
      <c r="W1107">
        <v>3.8461538461538449</v>
      </c>
      <c r="X1107">
        <v>65.384615384615401</v>
      </c>
      <c r="Y1107">
        <v>9.6153846153846114</v>
      </c>
      <c r="Z1107">
        <v>4.2736442017689846</v>
      </c>
      <c r="AA1107">
        <v>1.9176847480489088</v>
      </c>
      <c r="AB1107">
        <v>2.4230769230769238</v>
      </c>
      <c r="AC1107">
        <v>55.325121380822253</v>
      </c>
      <c r="AD1107">
        <v>61.842975062236818</v>
      </c>
      <c r="AE1107">
        <v>58.927132375973272</v>
      </c>
      <c r="AF1107">
        <v>0.50544323483670306</v>
      </c>
      <c r="AG1107">
        <v>0.43766149259829529</v>
      </c>
      <c r="AH1107">
        <v>51.923076923076913</v>
      </c>
    </row>
    <row r="1108" spans="1:34">
      <c r="A1108">
        <v>14</v>
      </c>
      <c r="B1108">
        <v>84</v>
      </c>
      <c r="C1108">
        <v>2017</v>
      </c>
      <c r="D1108">
        <v>99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4</v>
      </c>
      <c r="P1108">
        <v>9999</v>
      </c>
      <c r="Q1108">
        <v>36</v>
      </c>
      <c r="R1108">
        <v>577</v>
      </c>
      <c r="S1108">
        <v>5.5857885615251313</v>
      </c>
      <c r="T1108">
        <v>5.209705372616984</v>
      </c>
      <c r="U1108">
        <v>19.561525129982662</v>
      </c>
      <c r="V1108">
        <v>2.4263431542461009</v>
      </c>
      <c r="W1108">
        <v>3.2928942807625656</v>
      </c>
      <c r="X1108">
        <v>66.377816291161153</v>
      </c>
      <c r="Y1108">
        <v>25.303292894280759</v>
      </c>
      <c r="Z1108">
        <v>6.2495872803606396</v>
      </c>
      <c r="AA1108">
        <v>1.9965322910643275</v>
      </c>
      <c r="AB1108">
        <v>2.2058790400966828</v>
      </c>
      <c r="AC1108">
        <v>29.679822636221875</v>
      </c>
      <c r="AD1108">
        <v>53.174867285699342</v>
      </c>
      <c r="AE1108">
        <v>47.266386529995806</v>
      </c>
      <c r="AF1108">
        <v>5.6084758942457213</v>
      </c>
      <c r="AG1108">
        <v>5.3375313527357724</v>
      </c>
      <c r="AH1108">
        <v>1.0398613518197577</v>
      </c>
    </row>
    <row r="1109" spans="1:34">
      <c r="A1109">
        <v>14</v>
      </c>
      <c r="B1109">
        <v>85</v>
      </c>
      <c r="C1109">
        <v>2017</v>
      </c>
      <c r="D1109">
        <v>99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8</v>
      </c>
      <c r="P1109">
        <v>9999</v>
      </c>
      <c r="Q1109">
        <v>25</v>
      </c>
      <c r="R1109">
        <v>654</v>
      </c>
      <c r="S1109">
        <v>4.5458715596330279</v>
      </c>
      <c r="T1109">
        <v>4.7324159021406738</v>
      </c>
      <c r="U1109">
        <v>20.387767584097865</v>
      </c>
      <c r="V1109">
        <v>3.3639143730886838</v>
      </c>
      <c r="W1109">
        <v>1.2232415902140672</v>
      </c>
      <c r="X1109">
        <v>77.981651376146786</v>
      </c>
      <c r="Y1109">
        <v>28.899082568807348</v>
      </c>
      <c r="Z1109">
        <v>5.9269923862955611</v>
      </c>
      <c r="AA1109">
        <v>1.6451782263168651</v>
      </c>
      <c r="AB1109">
        <v>2.1708989889669166</v>
      </c>
      <c r="AC1109">
        <v>51.726536678001366</v>
      </c>
      <c r="AD1109">
        <v>50.514351554303246</v>
      </c>
      <c r="AE1109">
        <v>64.797761809230096</v>
      </c>
      <c r="AF1109">
        <v>6.3569206842923824</v>
      </c>
      <c r="AG1109">
        <v>6.3053520018461695</v>
      </c>
      <c r="AH1109">
        <v>0</v>
      </c>
    </row>
    <row r="1110" spans="1:34">
      <c r="A1110">
        <v>14</v>
      </c>
      <c r="B1110">
        <v>86</v>
      </c>
      <c r="C1110">
        <v>2017</v>
      </c>
      <c r="D1110">
        <v>99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</v>
      </c>
      <c r="P1110">
        <v>9999</v>
      </c>
      <c r="Q1110">
        <v>7</v>
      </c>
      <c r="R1110">
        <v>43</v>
      </c>
      <c r="S1110">
        <v>4.6976744186046524</v>
      </c>
      <c r="T1110">
        <v>4.4418604651162781</v>
      </c>
      <c r="U1110">
        <v>15.583720930232561</v>
      </c>
      <c r="V1110">
        <v>2.3255813953488378</v>
      </c>
      <c r="W1110">
        <v>6.9767441860465107</v>
      </c>
      <c r="X1110">
        <v>39.534883720930225</v>
      </c>
      <c r="Y1110">
        <v>6.9767441860465107</v>
      </c>
      <c r="Z1110">
        <v>5.1526886290718625</v>
      </c>
      <c r="AA1110">
        <v>1.9473880386472848</v>
      </c>
      <c r="AB1110">
        <v>2.5270842245964888</v>
      </c>
      <c r="AC1110">
        <v>38.910406236371806</v>
      </c>
      <c r="AD1110">
        <v>46.276545663561159</v>
      </c>
      <c r="AE1110">
        <v>56.114059008755376</v>
      </c>
      <c r="AF1110">
        <v>0.41796267496111994</v>
      </c>
      <c r="AG1110">
        <v>0.31688489053497321</v>
      </c>
      <c r="AH1110">
        <v>9.3023255813953512</v>
      </c>
    </row>
    <row r="1111" spans="1:34">
      <c r="A1111">
        <v>14</v>
      </c>
      <c r="B1111">
        <v>87</v>
      </c>
      <c r="C1111">
        <v>2017</v>
      </c>
      <c r="D1111">
        <v>99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11</v>
      </c>
      <c r="P1111">
        <v>9999</v>
      </c>
      <c r="Q1111">
        <v>52</v>
      </c>
      <c r="R1111">
        <v>590</v>
      </c>
      <c r="S1111">
        <v>4.7779661016949158</v>
      </c>
      <c r="T1111">
        <v>4.9118644067796602</v>
      </c>
      <c r="U1111">
        <v>18.775593220338997</v>
      </c>
      <c r="V1111">
        <v>2.0338983050847457</v>
      </c>
      <c r="W1111">
        <v>1.35593220338983</v>
      </c>
      <c r="X1111">
        <v>62.711864406779647</v>
      </c>
      <c r="Y1111">
        <v>21.355932203389823</v>
      </c>
      <c r="Z1111">
        <v>6.1495912145212266</v>
      </c>
      <c r="AA1111">
        <v>1.402125238804147</v>
      </c>
      <c r="AB1111">
        <v>2.0317050321212178</v>
      </c>
      <c r="AC1111">
        <v>47.033107713221682</v>
      </c>
      <c r="AD1111">
        <v>54.256295183029778</v>
      </c>
      <c r="AE1111">
        <v>54.943447162014159</v>
      </c>
      <c r="AF1111">
        <v>5.7348367029548992</v>
      </c>
      <c r="AG1111">
        <v>5.238507780018236</v>
      </c>
      <c r="AH1111">
        <v>0.677966101694915</v>
      </c>
    </row>
    <row r="1112" spans="1:34">
      <c r="A1112">
        <v>14</v>
      </c>
      <c r="B1112">
        <v>88</v>
      </c>
      <c r="C1112">
        <v>2017</v>
      </c>
      <c r="D1112">
        <v>99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14</v>
      </c>
      <c r="P1112">
        <v>9999</v>
      </c>
      <c r="Q1112">
        <v>89</v>
      </c>
      <c r="R1112">
        <v>1700</v>
      </c>
      <c r="S1112">
        <v>4.6170588235294128</v>
      </c>
      <c r="T1112">
        <v>5.1935294117647057</v>
      </c>
      <c r="U1112">
        <v>20.921176470588236</v>
      </c>
      <c r="V1112">
        <v>1.8823529411764703</v>
      </c>
      <c r="W1112">
        <v>4.2352941176470589</v>
      </c>
      <c r="X1112">
        <v>82.82352941176471</v>
      </c>
      <c r="Y1112">
        <v>27.882352941176471</v>
      </c>
      <c r="Z1112">
        <v>5.7021759338539697</v>
      </c>
      <c r="AA1112">
        <v>1.6718614659252347</v>
      </c>
      <c r="AB1112">
        <v>2.3908316081536807</v>
      </c>
      <c r="AC1112">
        <v>59.994278243658734</v>
      </c>
      <c r="AD1112">
        <v>64.5099738343947</v>
      </c>
      <c r="AE1112">
        <v>63.869026284670312</v>
      </c>
      <c r="AF1112">
        <v>16.524105754276828</v>
      </c>
      <c r="AG1112">
        <v>16.818874819828174</v>
      </c>
      <c r="AH1112">
        <v>0.47058823529411759</v>
      </c>
    </row>
    <row r="1113" spans="1:34">
      <c r="A1113">
        <v>14</v>
      </c>
      <c r="B1113">
        <v>89</v>
      </c>
      <c r="C1113">
        <v>2017</v>
      </c>
      <c r="D1113">
        <v>99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15</v>
      </c>
      <c r="P1113">
        <v>9999</v>
      </c>
      <c r="Q1113">
        <v>45</v>
      </c>
      <c r="R1113">
        <v>1107</v>
      </c>
      <c r="S1113">
        <v>4.9503161698283638</v>
      </c>
      <c r="T1113">
        <v>5.8482384823848239</v>
      </c>
      <c r="U1113">
        <v>22.290334236675687</v>
      </c>
      <c r="V1113">
        <v>3.0713640469738039</v>
      </c>
      <c r="W1113">
        <v>6.5943992773261044</v>
      </c>
      <c r="X1113">
        <v>89.340560072267422</v>
      </c>
      <c r="Y1113">
        <v>37.308039747064129</v>
      </c>
      <c r="Z1113">
        <v>5.7110462527555512</v>
      </c>
      <c r="AA1113">
        <v>1.6702582951942997</v>
      </c>
      <c r="AB1113">
        <v>2.3624784623635344</v>
      </c>
      <c r="AC1113">
        <v>47.250601267235247</v>
      </c>
      <c r="AD1113">
        <v>49.622588956530819</v>
      </c>
      <c r="AE1113">
        <v>59.650966211568019</v>
      </c>
      <c r="AF1113">
        <v>10.760108864696736</v>
      </c>
      <c r="AG1113">
        <v>11.66879783301996</v>
      </c>
      <c r="AH1113">
        <v>0.18066847335140016</v>
      </c>
    </row>
    <row r="1114" spans="1:34">
      <c r="A1114">
        <v>14</v>
      </c>
      <c r="B1114">
        <v>90</v>
      </c>
      <c r="C1114">
        <v>2017</v>
      </c>
      <c r="D1114">
        <v>99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16</v>
      </c>
      <c r="P1114">
        <v>9999</v>
      </c>
      <c r="Q1114">
        <v>27</v>
      </c>
      <c r="R1114">
        <v>247</v>
      </c>
      <c r="S1114">
        <v>6.0809716599190287</v>
      </c>
      <c r="T1114">
        <v>5.3603238866396756</v>
      </c>
      <c r="U1114">
        <v>21.227125506072877</v>
      </c>
      <c r="V1114">
        <v>6.0728744939271246</v>
      </c>
      <c r="W1114">
        <v>7.2874493927125501</v>
      </c>
      <c r="X1114">
        <v>74.493927125506119</v>
      </c>
      <c r="Y1114">
        <v>34.008097165991899</v>
      </c>
      <c r="Z1114">
        <v>6.8616130641816016</v>
      </c>
      <c r="AA1114">
        <v>1.5434077743426371</v>
      </c>
      <c r="AB1114">
        <v>2.930318393451516</v>
      </c>
      <c r="AC1114">
        <v>54.238079901283314</v>
      </c>
      <c r="AD1114">
        <v>55.044079479558384</v>
      </c>
      <c r="AE1114">
        <v>33.281996523795662</v>
      </c>
      <c r="AF1114">
        <v>2.4008553654743392</v>
      </c>
      <c r="AG1114">
        <v>2.4794197426711202</v>
      </c>
      <c r="AH1114">
        <v>0.40485829959514158</v>
      </c>
    </row>
    <row r="1115" spans="1:34">
      <c r="A1115">
        <v>14</v>
      </c>
      <c r="B1115">
        <v>91</v>
      </c>
      <c r="C1115">
        <v>2017</v>
      </c>
      <c r="D1115">
        <v>99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18</v>
      </c>
      <c r="P1115">
        <v>9999</v>
      </c>
      <c r="Q1115">
        <v>32</v>
      </c>
      <c r="R1115">
        <v>722</v>
      </c>
      <c r="S1115">
        <v>4.3005540166204996</v>
      </c>
      <c r="T1115">
        <v>5.4432132963988922</v>
      </c>
      <c r="U1115">
        <v>20.020083102493089</v>
      </c>
      <c r="V1115">
        <v>1.3850415512465373</v>
      </c>
      <c r="W1115">
        <v>3.3240997229916895</v>
      </c>
      <c r="X1115">
        <v>79.362880886426581</v>
      </c>
      <c r="Y1115">
        <v>23.684210526315795</v>
      </c>
      <c r="Z1115">
        <v>5.2853032518492196</v>
      </c>
      <c r="AA1115">
        <v>1.8200863645734029</v>
      </c>
      <c r="AB1115">
        <v>2.3929061091119763</v>
      </c>
      <c r="AC1115">
        <v>63.754761282888943</v>
      </c>
      <c r="AD1115">
        <v>55.962147555269532</v>
      </c>
      <c r="AE1115">
        <v>63.247187710591554</v>
      </c>
      <c r="AF1115">
        <v>7.0178849144634521</v>
      </c>
      <c r="AG1115">
        <v>6.8354165799698112</v>
      </c>
      <c r="AH1115">
        <v>0.27700831024930744</v>
      </c>
    </row>
    <row r="1116" spans="1:34">
      <c r="A1116">
        <v>14</v>
      </c>
      <c r="B1116">
        <v>92</v>
      </c>
      <c r="C1116">
        <v>2017</v>
      </c>
      <c r="D1116">
        <v>99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54</v>
      </c>
      <c r="P1116">
        <v>9999</v>
      </c>
    </row>
    <row r="1117" spans="1:34">
      <c r="A1117">
        <v>14</v>
      </c>
      <c r="B1117">
        <v>93</v>
      </c>
      <c r="C1117">
        <v>2016</v>
      </c>
      <c r="D1117">
        <v>99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1</v>
      </c>
      <c r="P1117">
        <v>9999</v>
      </c>
      <c r="Q1117">
        <v>6</v>
      </c>
      <c r="R1117">
        <v>25</v>
      </c>
      <c r="S1117">
        <v>5.16</v>
      </c>
      <c r="T1117">
        <v>4.88</v>
      </c>
      <c r="U1117">
        <v>16.096000000000004</v>
      </c>
      <c r="V1117">
        <v>0</v>
      </c>
      <c r="W1117">
        <v>4</v>
      </c>
      <c r="X1117">
        <v>36</v>
      </c>
      <c r="Y1117">
        <v>12</v>
      </c>
      <c r="Z1117">
        <v>5.7265333317811091</v>
      </c>
      <c r="AA1117">
        <v>1.7590906741836805</v>
      </c>
      <c r="AB1117">
        <v>1.9863534428696217</v>
      </c>
      <c r="AC1117">
        <v>47.378210992359691</v>
      </c>
      <c r="AD1117">
        <v>64.875361931888946</v>
      </c>
      <c r="AE1117">
        <v>58.932352229975891</v>
      </c>
      <c r="AF1117">
        <v>0.2952988424285376</v>
      </c>
      <c r="AG1117">
        <v>0.22372260176487321</v>
      </c>
      <c r="AH1117">
        <v>24</v>
      </c>
    </row>
    <row r="1118" spans="1:34">
      <c r="A1118">
        <v>14</v>
      </c>
      <c r="B1118">
        <v>94</v>
      </c>
      <c r="C1118">
        <v>2016</v>
      </c>
      <c r="D1118">
        <v>99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4</v>
      </c>
      <c r="P1118">
        <v>9999</v>
      </c>
      <c r="Q1118">
        <v>33</v>
      </c>
      <c r="R1118">
        <v>397</v>
      </c>
      <c r="S1118">
        <v>5.0881612090680122</v>
      </c>
      <c r="T1118">
        <v>5.5743073047858944</v>
      </c>
      <c r="U1118">
        <v>21.379345088161205</v>
      </c>
      <c r="V1118">
        <v>3.2745591939546603</v>
      </c>
      <c r="W1118">
        <v>6.2972292191435759</v>
      </c>
      <c r="X1118">
        <v>80.604534005037777</v>
      </c>
      <c r="Y1118">
        <v>31.989924433249367</v>
      </c>
      <c r="Z1118">
        <v>6.803090612983949</v>
      </c>
      <c r="AA1118">
        <v>2.0099966525547144</v>
      </c>
      <c r="AB1118">
        <v>2.4531160128632905</v>
      </c>
      <c r="AC1118">
        <v>53.514616387481531</v>
      </c>
      <c r="AD1118">
        <v>56.680133622349082</v>
      </c>
      <c r="AE1118">
        <v>69.011112805808054</v>
      </c>
      <c r="AF1118">
        <v>4.689345617765178</v>
      </c>
      <c r="AG1118">
        <v>4.718856746370621</v>
      </c>
      <c r="AH1118">
        <v>0.75566750629722945</v>
      </c>
    </row>
    <row r="1119" spans="1:34">
      <c r="A1119">
        <v>14</v>
      </c>
      <c r="B1119">
        <v>95</v>
      </c>
      <c r="C1119">
        <v>2016</v>
      </c>
      <c r="D1119">
        <v>99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8</v>
      </c>
      <c r="P1119">
        <v>9999</v>
      </c>
      <c r="Q1119">
        <v>26</v>
      </c>
      <c r="R1119">
        <v>334</v>
      </c>
      <c r="S1119">
        <v>4.6167664670658679</v>
      </c>
      <c r="T1119">
        <v>4.7335329341317358</v>
      </c>
      <c r="U1119">
        <v>22.455688622754483</v>
      </c>
      <c r="V1119">
        <v>4.1916167664670647</v>
      </c>
      <c r="W1119">
        <v>0.59880239520958101</v>
      </c>
      <c r="X1119">
        <v>88.622754491017957</v>
      </c>
      <c r="Y1119">
        <v>41.916167664670652</v>
      </c>
      <c r="Z1119">
        <v>6.0742718919075092</v>
      </c>
      <c r="AA1119">
        <v>1.6551010857784503</v>
      </c>
      <c r="AB1119">
        <v>2.0380250736954015</v>
      </c>
      <c r="AC1119">
        <v>57.864722295512514</v>
      </c>
      <c r="AD1119">
        <v>51.044237636808091</v>
      </c>
      <c r="AE1119">
        <v>61.678944539873051</v>
      </c>
      <c r="AF1119">
        <v>3.9451925348452641</v>
      </c>
      <c r="AG1119">
        <v>4.1698912966125761</v>
      </c>
      <c r="AH1119">
        <v>0</v>
      </c>
    </row>
    <row r="1120" spans="1:34">
      <c r="A1120">
        <v>14</v>
      </c>
      <c r="B1120">
        <v>96</v>
      </c>
      <c r="C1120">
        <v>2016</v>
      </c>
      <c r="D1120">
        <v>99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</v>
      </c>
      <c r="P1120">
        <v>9999</v>
      </c>
      <c r="Q1120">
        <v>4</v>
      </c>
      <c r="R1120">
        <v>27</v>
      </c>
      <c r="S1120">
        <v>3.3703703703703698</v>
      </c>
      <c r="T1120">
        <v>3.7777777777777777</v>
      </c>
      <c r="U1120">
        <v>14.388888888888888</v>
      </c>
      <c r="V1120">
        <v>0</v>
      </c>
      <c r="W1120">
        <v>0</v>
      </c>
      <c r="X1120">
        <v>33.333333333333343</v>
      </c>
      <c r="Y1120">
        <v>7.4074074074074083</v>
      </c>
      <c r="Z1120">
        <v>4.4530749536932257</v>
      </c>
      <c r="AA1120">
        <v>2.0931660964362671</v>
      </c>
      <c r="AB1120">
        <v>1.8724777273725248</v>
      </c>
      <c r="AC1120">
        <v>82.176266625748752</v>
      </c>
      <c r="AD1120">
        <v>77.124555276931645</v>
      </c>
      <c r="AE1120">
        <v>76.752185548957911</v>
      </c>
      <c r="AF1120">
        <v>0.31892274982282071</v>
      </c>
      <c r="AG1120">
        <v>0.2159946093082834</v>
      </c>
      <c r="AH1120">
        <v>7.4074074074074083</v>
      </c>
    </row>
    <row r="1121" spans="1:34">
      <c r="A1121">
        <v>14</v>
      </c>
      <c r="B1121">
        <v>97</v>
      </c>
      <c r="C1121">
        <v>2016</v>
      </c>
      <c r="D1121">
        <v>99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11</v>
      </c>
      <c r="P1121">
        <v>9999</v>
      </c>
      <c r="Q1121">
        <v>69</v>
      </c>
      <c r="R1121">
        <v>464</v>
      </c>
      <c r="S1121">
        <v>4.9612068965517251</v>
      </c>
      <c r="T1121">
        <v>5.349137931034484</v>
      </c>
      <c r="U1121">
        <v>20.453232758620697</v>
      </c>
      <c r="V1121">
        <v>1.7241379310344827</v>
      </c>
      <c r="W1121">
        <v>1.0775862068965516</v>
      </c>
      <c r="X1121">
        <v>82.543103448275872</v>
      </c>
      <c r="Y1121">
        <v>26.724137931034488</v>
      </c>
      <c r="Z1121">
        <v>5.7630390298536396</v>
      </c>
      <c r="AA1121">
        <v>1.422799059632234</v>
      </c>
      <c r="AB1121">
        <v>1.9681952038061079</v>
      </c>
      <c r="AC1121">
        <v>36.712005994026306</v>
      </c>
      <c r="AD1121">
        <v>53.645222785628278</v>
      </c>
      <c r="AE1121">
        <v>53.817580869478206</v>
      </c>
      <c r="AF1121">
        <v>5.4807465154736565</v>
      </c>
      <c r="AG1121">
        <v>5.276328547537716</v>
      </c>
      <c r="AH1121">
        <v>0</v>
      </c>
    </row>
    <row r="1122" spans="1:34">
      <c r="A1122">
        <v>14</v>
      </c>
      <c r="B1122">
        <v>98</v>
      </c>
      <c r="C1122">
        <v>2016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14</v>
      </c>
      <c r="P1122">
        <v>9999</v>
      </c>
      <c r="Q1122">
        <v>86</v>
      </c>
      <c r="R1122">
        <v>1529</v>
      </c>
      <c r="S1122">
        <v>4.6867233485938531</v>
      </c>
      <c r="T1122">
        <v>4.8914323086984952</v>
      </c>
      <c r="U1122">
        <v>20.832177894048435</v>
      </c>
      <c r="V1122">
        <v>4.3819489862655328</v>
      </c>
      <c r="W1122">
        <v>1.8966644865925439</v>
      </c>
      <c r="X1122">
        <v>80.379332897318491</v>
      </c>
      <c r="Y1122">
        <v>28.711576193590581</v>
      </c>
      <c r="Z1122">
        <v>5.8636544902844392</v>
      </c>
      <c r="AA1122">
        <v>1.634515803638992</v>
      </c>
      <c r="AB1122">
        <v>1.9895044693376989</v>
      </c>
      <c r="AC1122">
        <v>65.337241231416854</v>
      </c>
      <c r="AD1122">
        <v>58.639157231397938</v>
      </c>
      <c r="AE1122">
        <v>66.892927677071185</v>
      </c>
      <c r="AF1122">
        <v>18.060477202929366</v>
      </c>
      <c r="AG1122">
        <v>17.709000498149749</v>
      </c>
      <c r="AH1122">
        <v>0.45781556572923482</v>
      </c>
    </row>
    <row r="1123" spans="1:34">
      <c r="A1123">
        <v>14</v>
      </c>
      <c r="B1123">
        <v>99</v>
      </c>
      <c r="C1123">
        <v>2016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15</v>
      </c>
      <c r="P1123">
        <v>9999</v>
      </c>
      <c r="Q1123">
        <v>42</v>
      </c>
      <c r="R1123">
        <v>812</v>
      </c>
      <c r="S1123">
        <v>5.0467980295566486</v>
      </c>
      <c r="T1123">
        <v>5.6785714285714306</v>
      </c>
      <c r="U1123">
        <v>23.103325123152715</v>
      </c>
      <c r="V1123">
        <v>5.2955665024630552</v>
      </c>
      <c r="W1123">
        <v>3.6945812807881762</v>
      </c>
      <c r="X1123">
        <v>90.640394088669936</v>
      </c>
      <c r="Y1123">
        <v>45.320197044334968</v>
      </c>
      <c r="Z1123">
        <v>5.8814416547841128</v>
      </c>
      <c r="AA1123">
        <v>1.5967260511310779</v>
      </c>
      <c r="AB1123">
        <v>2.1088329199599536</v>
      </c>
      <c r="AC1123">
        <v>51.000676153467182</v>
      </c>
      <c r="AD1123">
        <v>46.385331719678597</v>
      </c>
      <c r="AE1123">
        <v>58.489518732123905</v>
      </c>
      <c r="AF1123">
        <v>9.5913064020789047</v>
      </c>
      <c r="AG1123">
        <v>10.42995436592655</v>
      </c>
      <c r="AH1123">
        <v>0</v>
      </c>
    </row>
    <row r="1124" spans="1:34">
      <c r="A1124">
        <v>14</v>
      </c>
      <c r="B1124">
        <v>100</v>
      </c>
      <c r="C1124">
        <v>2016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16</v>
      </c>
      <c r="P1124">
        <v>9999</v>
      </c>
      <c r="Q1124">
        <v>32</v>
      </c>
      <c r="R1124">
        <v>178</v>
      </c>
      <c r="S1124">
        <v>6.1853932584269646</v>
      </c>
      <c r="T1124">
        <v>4.5842696629213471</v>
      </c>
      <c r="U1124">
        <v>18.808988764044951</v>
      </c>
      <c r="V1124">
        <v>3.3707865168539315</v>
      </c>
      <c r="W1124">
        <v>1.1235955056179776</v>
      </c>
      <c r="X1124">
        <v>66.292134831460658</v>
      </c>
      <c r="Y1124">
        <v>20.224719101123597</v>
      </c>
      <c r="Z1124">
        <v>6.2611902599892204</v>
      </c>
      <c r="AA1124">
        <v>1.395985460936308</v>
      </c>
      <c r="AB1124">
        <v>2.8236918568715694</v>
      </c>
      <c r="AC1124">
        <v>43.93219091468368</v>
      </c>
      <c r="AD1124">
        <v>32.375949263789089</v>
      </c>
      <c r="AE1124">
        <v>21.053216542785719</v>
      </c>
      <c r="AF1124">
        <v>2.1025277580911874</v>
      </c>
      <c r="AG1124">
        <v>1.8613898377455156</v>
      </c>
      <c r="AH1124">
        <v>0</v>
      </c>
    </row>
    <row r="1125" spans="1:34">
      <c r="A1125">
        <v>14</v>
      </c>
      <c r="B1125">
        <v>101</v>
      </c>
      <c r="C1125">
        <v>2016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18</v>
      </c>
      <c r="P1125">
        <v>9999</v>
      </c>
      <c r="Q1125">
        <v>38</v>
      </c>
      <c r="R1125">
        <v>705</v>
      </c>
      <c r="S1125">
        <v>4.7262411347517741</v>
      </c>
      <c r="T1125">
        <v>5.3148936170212755</v>
      </c>
      <c r="U1125">
        <v>21.061843971631216</v>
      </c>
      <c r="V1125">
        <v>3.4042553191489366</v>
      </c>
      <c r="W1125">
        <v>3.4042553191489366</v>
      </c>
      <c r="X1125">
        <v>82.695035460992926</v>
      </c>
      <c r="Y1125">
        <v>30.212765957446805</v>
      </c>
      <c r="Z1125">
        <v>5.3035734778759842</v>
      </c>
      <c r="AA1125">
        <v>1.6173546999783228</v>
      </c>
      <c r="AB1125">
        <v>2.3974258112812503</v>
      </c>
      <c r="AC1125">
        <v>68.548308739426048</v>
      </c>
      <c r="AD1125">
        <v>50.13453723671828</v>
      </c>
      <c r="AE1125">
        <v>60.716888978322352</v>
      </c>
      <c r="AF1125">
        <v>8.3274273564847601</v>
      </c>
      <c r="AG1125">
        <v>8.2553862439510368</v>
      </c>
      <c r="AH1125">
        <v>0</v>
      </c>
    </row>
    <row r="1126" spans="1:34">
      <c r="A1126">
        <v>14</v>
      </c>
      <c r="B1126">
        <v>102</v>
      </c>
      <c r="C1126">
        <v>2016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54</v>
      </c>
      <c r="P1126">
        <v>9999</v>
      </c>
    </row>
    <row r="1127" spans="1:34" s="432" customFormat="1">
      <c r="A1127" s="432">
        <v>14</v>
      </c>
      <c r="B1127" s="432">
        <v>103</v>
      </c>
      <c r="C1127" s="432">
        <v>2015</v>
      </c>
      <c r="D1127" s="432">
        <v>99</v>
      </c>
      <c r="E1127" s="432">
        <v>99</v>
      </c>
      <c r="F1127" s="432">
        <v>99</v>
      </c>
      <c r="G1127" s="432">
        <v>99</v>
      </c>
      <c r="H1127" s="432">
        <v>99</v>
      </c>
      <c r="I1127" s="432">
        <v>99</v>
      </c>
      <c r="J1127" s="432">
        <v>999</v>
      </c>
      <c r="K1127" s="432">
        <v>99</v>
      </c>
      <c r="L1127" s="432">
        <v>99</v>
      </c>
      <c r="M1127" s="432">
        <v>99</v>
      </c>
      <c r="N1127" s="432">
        <v>99</v>
      </c>
      <c r="O1127" s="432">
        <v>1</v>
      </c>
      <c r="P1127" s="432">
        <v>9999</v>
      </c>
      <c r="Q1127" s="432">
        <v>50</v>
      </c>
      <c r="R1127" s="432">
        <v>703</v>
      </c>
      <c r="S1127" s="432">
        <v>5.4153627311522028</v>
      </c>
      <c r="T1127" s="432">
        <v>5.9260312944523443</v>
      </c>
      <c r="U1127" s="432">
        <v>21.921194879089636</v>
      </c>
      <c r="V1127" s="432">
        <v>2.1337126600284497</v>
      </c>
      <c r="W1127" s="432">
        <v>4.978662873399716</v>
      </c>
      <c r="X1127" s="432">
        <v>87.766714082503526</v>
      </c>
      <c r="Y1127" s="432">
        <v>36.273115220483639</v>
      </c>
      <c r="Z1127" s="432">
        <v>5.9833332047784067</v>
      </c>
      <c r="AA1127" s="432">
        <v>1.7588282026735875</v>
      </c>
      <c r="AB1127" s="432">
        <v>2.2287892685430317</v>
      </c>
      <c r="AC1127" s="432">
        <v>39.308734153819209</v>
      </c>
      <c r="AD1127" s="432">
        <v>50.192456677484991</v>
      </c>
      <c r="AE1127" s="432">
        <v>46.033772129293439</v>
      </c>
      <c r="AF1127" s="432">
        <v>8.7188391417586502</v>
      </c>
      <c r="AG1127" s="432">
        <v>9.1354393228300772</v>
      </c>
      <c r="AH1127" s="432">
        <v>0</v>
      </c>
    </row>
    <row r="1128" spans="1:34" s="432" customFormat="1">
      <c r="A1128" s="432">
        <v>14</v>
      </c>
      <c r="B1128" s="432">
        <v>104</v>
      </c>
      <c r="C1128" s="432">
        <v>2015</v>
      </c>
      <c r="D1128" s="432">
        <v>99</v>
      </c>
      <c r="E1128" s="432">
        <v>99</v>
      </c>
      <c r="F1128" s="432">
        <v>99</v>
      </c>
      <c r="G1128" s="432">
        <v>99</v>
      </c>
      <c r="H1128" s="432">
        <v>99</v>
      </c>
      <c r="I1128" s="432">
        <v>99</v>
      </c>
      <c r="J1128" s="432">
        <v>999</v>
      </c>
      <c r="K1128" s="432">
        <v>99</v>
      </c>
      <c r="L1128" s="432">
        <v>99</v>
      </c>
      <c r="M1128" s="432">
        <v>99</v>
      </c>
      <c r="N1128" s="432">
        <v>99</v>
      </c>
      <c r="O1128" s="432">
        <v>4</v>
      </c>
      <c r="P1128" s="432">
        <v>9999</v>
      </c>
      <c r="Q1128" s="432">
        <v>90</v>
      </c>
      <c r="R1128" s="432">
        <v>1199</v>
      </c>
      <c r="S1128" s="432">
        <v>5.3611342785654692</v>
      </c>
      <c r="T1128" s="432">
        <v>5.4278565471226017</v>
      </c>
      <c r="U1128" s="432">
        <v>21.141951626355276</v>
      </c>
      <c r="V1128" s="432">
        <v>3.8365304420350306</v>
      </c>
      <c r="W1128" s="432">
        <v>3.6697247706422025</v>
      </c>
      <c r="X1128" s="432">
        <v>80.483736447039206</v>
      </c>
      <c r="Y1128" s="432">
        <v>33.027522935779807</v>
      </c>
      <c r="Z1128" s="432">
        <v>6.4774504499279404</v>
      </c>
      <c r="AA1128" s="432">
        <v>1.8859537107213025</v>
      </c>
      <c r="AB1128" s="432">
        <v>2.3192830546697278</v>
      </c>
      <c r="AC1128" s="432">
        <v>46.045248267923043</v>
      </c>
      <c r="AD1128" s="432">
        <v>55.376593528461747</v>
      </c>
      <c r="AE1128" s="432">
        <v>54.2995313013528</v>
      </c>
      <c r="AF1128" s="432">
        <v>14.870395634379269</v>
      </c>
      <c r="AG1128" s="432">
        <v>15.027064389594411</v>
      </c>
      <c r="AH1128" s="432">
        <v>0.75062552126772286</v>
      </c>
    </row>
    <row r="1129" spans="1:34" s="432" customFormat="1">
      <c r="A1129" s="432">
        <v>14</v>
      </c>
      <c r="B1129" s="432">
        <v>105</v>
      </c>
      <c r="C1129" s="432">
        <v>2015</v>
      </c>
      <c r="D1129" s="432">
        <v>99</v>
      </c>
      <c r="E1129" s="432">
        <v>99</v>
      </c>
      <c r="F1129" s="432">
        <v>99</v>
      </c>
      <c r="G1129" s="432">
        <v>99</v>
      </c>
      <c r="H1129" s="432">
        <v>99</v>
      </c>
      <c r="I1129" s="432">
        <v>99</v>
      </c>
      <c r="J1129" s="432">
        <v>999</v>
      </c>
      <c r="K1129" s="432">
        <v>99</v>
      </c>
      <c r="L1129" s="432">
        <v>99</v>
      </c>
      <c r="M1129" s="432">
        <v>99</v>
      </c>
      <c r="N1129" s="432">
        <v>99</v>
      </c>
      <c r="O1129" s="432">
        <v>8</v>
      </c>
      <c r="P1129" s="432">
        <v>9999</v>
      </c>
      <c r="Q1129" s="432">
        <v>29</v>
      </c>
      <c r="R1129" s="432">
        <v>357</v>
      </c>
      <c r="S1129" s="432">
        <v>4.966386554621848</v>
      </c>
      <c r="T1129" s="432">
        <v>5.3193277310924367</v>
      </c>
      <c r="U1129" s="432">
        <v>22.524929971988797</v>
      </c>
      <c r="V1129" s="432">
        <v>7.002801120448181</v>
      </c>
      <c r="W1129" s="432">
        <v>1.9607843137254899</v>
      </c>
      <c r="X1129" s="432">
        <v>85.154061624649856</v>
      </c>
      <c r="Y1129" s="432">
        <v>44.257703081232499</v>
      </c>
      <c r="Z1129" s="432">
        <v>6.5089785270566018</v>
      </c>
      <c r="AA1129" s="432">
        <v>1.5785649607061971</v>
      </c>
      <c r="AB1129" s="432">
        <v>2.274937521015711</v>
      </c>
      <c r="AC1129" s="432">
        <v>43.95710170338193</v>
      </c>
      <c r="AD1129" s="432">
        <v>43.409657649505213</v>
      </c>
      <c r="AE1129" s="432">
        <v>49.439488286017152</v>
      </c>
      <c r="AF1129" s="432">
        <v>4.4276323948902405</v>
      </c>
      <c r="AG1129" s="432">
        <v>4.7669605187731614</v>
      </c>
      <c r="AH1129" s="432">
        <v>0</v>
      </c>
    </row>
    <row r="1130" spans="1:34" s="432" customFormat="1">
      <c r="A1130" s="432">
        <v>14</v>
      </c>
      <c r="B1130" s="432">
        <v>106</v>
      </c>
      <c r="C1130" s="432">
        <v>2015</v>
      </c>
      <c r="D1130" s="432">
        <v>99</v>
      </c>
      <c r="E1130" s="432">
        <v>99</v>
      </c>
      <c r="F1130" s="432">
        <v>99</v>
      </c>
      <c r="G1130" s="432">
        <v>99</v>
      </c>
      <c r="H1130" s="432">
        <v>99</v>
      </c>
      <c r="I1130" s="432">
        <v>99</v>
      </c>
      <c r="J1130" s="432">
        <v>999</v>
      </c>
      <c r="K1130" s="432">
        <v>99</v>
      </c>
      <c r="L1130" s="432">
        <v>99</v>
      </c>
      <c r="M1130" s="432">
        <v>99</v>
      </c>
      <c r="N1130" s="432">
        <v>99</v>
      </c>
      <c r="O1130" s="432">
        <v>9</v>
      </c>
      <c r="P1130" s="432">
        <v>9999</v>
      </c>
      <c r="Q1130" s="432">
        <v>16</v>
      </c>
      <c r="R1130" s="432">
        <v>52</v>
      </c>
      <c r="S1130" s="432">
        <v>5.3653846153846141</v>
      </c>
      <c r="T1130" s="432">
        <v>4.5384615384615392</v>
      </c>
      <c r="U1130" s="432">
        <v>18.255769230769236</v>
      </c>
      <c r="V1130" s="432">
        <v>1.9230769230769225</v>
      </c>
      <c r="W1130" s="432">
        <v>0</v>
      </c>
      <c r="X1130" s="432">
        <v>65.384615384615401</v>
      </c>
      <c r="Y1130" s="432">
        <v>23.07692307692308</v>
      </c>
      <c r="Z1130" s="432">
        <v>5.4183240902280279</v>
      </c>
      <c r="AA1130" s="432">
        <v>1.8084082052142976</v>
      </c>
      <c r="AB1130" s="432">
        <v>1.8130036537527203</v>
      </c>
      <c r="AC1130" s="432">
        <v>-10.138795833505583</v>
      </c>
      <c r="AD1130" s="432">
        <v>28.177979917939673</v>
      </c>
      <c r="AE1130" s="432">
        <v>49.720988057129375</v>
      </c>
      <c r="AF1130" s="432">
        <v>0.64492124519409644</v>
      </c>
      <c r="AG1130" s="432">
        <v>0.56274723561461437</v>
      </c>
      <c r="AH1130" s="432">
        <v>0</v>
      </c>
    </row>
    <row r="1131" spans="1:34" s="432" customFormat="1">
      <c r="A1131" s="432">
        <v>14</v>
      </c>
      <c r="B1131" s="432">
        <v>107</v>
      </c>
      <c r="C1131" s="432">
        <v>2015</v>
      </c>
      <c r="D1131" s="432">
        <v>99</v>
      </c>
      <c r="E1131" s="432">
        <v>99</v>
      </c>
      <c r="F1131" s="432">
        <v>99</v>
      </c>
      <c r="G1131" s="432">
        <v>99</v>
      </c>
      <c r="H1131" s="432">
        <v>99</v>
      </c>
      <c r="I1131" s="432">
        <v>99</v>
      </c>
      <c r="J1131" s="432">
        <v>999</v>
      </c>
      <c r="K1131" s="432">
        <v>99</v>
      </c>
      <c r="L1131" s="432">
        <v>99</v>
      </c>
      <c r="M1131" s="432">
        <v>99</v>
      </c>
      <c r="N1131" s="432">
        <v>99</v>
      </c>
      <c r="O1131" s="432">
        <v>11</v>
      </c>
      <c r="P1131" s="432">
        <v>9999</v>
      </c>
      <c r="Q1131" s="432">
        <v>64</v>
      </c>
      <c r="R1131" s="432">
        <v>569</v>
      </c>
      <c r="S1131" s="432">
        <v>4.8927943760984194</v>
      </c>
      <c r="T1131" s="432">
        <v>5.2108963093145855</v>
      </c>
      <c r="U1131" s="432">
        <v>20.884534270650263</v>
      </c>
      <c r="V1131" s="432">
        <v>4.7451669595782082</v>
      </c>
      <c r="W1131" s="432">
        <v>0.87873462214411246</v>
      </c>
      <c r="X1131" s="432">
        <v>80.316344463971873</v>
      </c>
      <c r="Y1131" s="432">
        <v>32.688927943760994</v>
      </c>
      <c r="Z1131" s="432">
        <v>5.5958250665126386</v>
      </c>
      <c r="AA1131" s="432">
        <v>1.3805455080229421</v>
      </c>
      <c r="AB1131" s="432">
        <v>1.7927271754586225</v>
      </c>
      <c r="AC1131" s="432">
        <v>42.982018811490846</v>
      </c>
      <c r="AD1131" s="432">
        <v>46.214358741775087</v>
      </c>
      <c r="AE1131" s="432">
        <v>47.780482727614931</v>
      </c>
      <c r="AF1131" s="432">
        <v>7.0569267022200179</v>
      </c>
      <c r="AG1131" s="432">
        <v>7.0444477246172443</v>
      </c>
      <c r="AH1131" s="432">
        <v>0</v>
      </c>
    </row>
    <row r="1132" spans="1:34" s="432" customFormat="1">
      <c r="A1132" s="432">
        <v>14</v>
      </c>
      <c r="B1132" s="432">
        <v>108</v>
      </c>
      <c r="C1132" s="432">
        <v>2015</v>
      </c>
      <c r="D1132" s="432">
        <v>99</v>
      </c>
      <c r="E1132" s="432">
        <v>99</v>
      </c>
      <c r="F1132" s="432">
        <v>99</v>
      </c>
      <c r="G1132" s="432">
        <v>99</v>
      </c>
      <c r="H1132" s="432">
        <v>99</v>
      </c>
      <c r="I1132" s="432">
        <v>99</v>
      </c>
      <c r="J1132" s="432">
        <v>999</v>
      </c>
      <c r="K1132" s="432">
        <v>99</v>
      </c>
      <c r="L1132" s="432">
        <v>99</v>
      </c>
      <c r="M1132" s="432">
        <v>99</v>
      </c>
      <c r="N1132" s="432">
        <v>99</v>
      </c>
      <c r="O1132" s="432">
        <v>14</v>
      </c>
      <c r="P1132" s="432">
        <v>9999</v>
      </c>
      <c r="Q1132" s="432">
        <v>151</v>
      </c>
      <c r="R1132" s="432">
        <v>1905</v>
      </c>
      <c r="S1132" s="432">
        <v>4.6635170603674556</v>
      </c>
      <c r="T1132" s="432">
        <v>4.9228346456692931</v>
      </c>
      <c r="U1132" s="432">
        <v>20.350288713910775</v>
      </c>
      <c r="V1132" s="432">
        <v>3.622047244094488</v>
      </c>
      <c r="W1132" s="432">
        <v>1.5223097112860891</v>
      </c>
      <c r="X1132" s="432">
        <v>78.635170603674524</v>
      </c>
      <c r="Y1132" s="432">
        <v>26.666666666666675</v>
      </c>
      <c r="Z1132" s="432">
        <v>5.6800171130756851</v>
      </c>
      <c r="AA1132" s="432">
        <v>1.6418596516909361</v>
      </c>
      <c r="AB1132" s="432">
        <v>2.0877918728686713</v>
      </c>
      <c r="AC1132" s="432">
        <v>61.138468075637519</v>
      </c>
      <c r="AD1132" s="432">
        <v>57.468464946603746</v>
      </c>
      <c r="AE1132" s="432">
        <v>63.560320369649489</v>
      </c>
      <c r="AF1132" s="432">
        <v>23.626441771052956</v>
      </c>
      <c r="AG1132" s="432">
        <v>22.981345104016071</v>
      </c>
      <c r="AH1132" s="432">
        <v>0.26246719160104987</v>
      </c>
    </row>
    <row r="1133" spans="1:34" s="432" customFormat="1">
      <c r="A1133" s="432">
        <v>14</v>
      </c>
      <c r="B1133" s="432">
        <v>109</v>
      </c>
      <c r="C1133" s="432">
        <v>2015</v>
      </c>
      <c r="D1133" s="432">
        <v>99</v>
      </c>
      <c r="E1133" s="432">
        <v>99</v>
      </c>
      <c r="F1133" s="432">
        <v>99</v>
      </c>
      <c r="G1133" s="432">
        <v>99</v>
      </c>
      <c r="H1133" s="432">
        <v>99</v>
      </c>
      <c r="I1133" s="432">
        <v>99</v>
      </c>
      <c r="J1133" s="432">
        <v>999</v>
      </c>
      <c r="K1133" s="432">
        <v>99</v>
      </c>
      <c r="L1133" s="432">
        <v>99</v>
      </c>
      <c r="M1133" s="432">
        <v>99</v>
      </c>
      <c r="N1133" s="432">
        <v>99</v>
      </c>
      <c r="O1133" s="432">
        <v>15</v>
      </c>
      <c r="P1133" s="432">
        <v>9999</v>
      </c>
      <c r="Q1133" s="432">
        <v>40</v>
      </c>
      <c r="R1133" s="432">
        <v>694</v>
      </c>
      <c r="S1133" s="432">
        <v>4.608069164265129</v>
      </c>
      <c r="T1133" s="432">
        <v>5.2377521613832849</v>
      </c>
      <c r="U1133" s="432">
        <v>21.478818443804016</v>
      </c>
      <c r="V1133" s="432">
        <v>3.3141210374639778</v>
      </c>
      <c r="W1133" s="432">
        <v>3.0259365994236318</v>
      </c>
      <c r="X1133" s="432">
        <v>85.014409221902014</v>
      </c>
      <c r="Y1133" s="432">
        <v>33.717579250720448</v>
      </c>
      <c r="Z1133" s="432">
        <v>6.0599976497180803</v>
      </c>
      <c r="AA1133" s="432">
        <v>1.681135720082511</v>
      </c>
      <c r="AB1133" s="432">
        <v>2.0327898850284578</v>
      </c>
      <c r="AC1133" s="432">
        <v>53.91095387515756</v>
      </c>
      <c r="AD1133" s="432">
        <v>49.143840475699719</v>
      </c>
      <c r="AE1133" s="432">
        <v>55.221306014087197</v>
      </c>
      <c r="AF1133" s="432">
        <v>8.6072181570135182</v>
      </c>
      <c r="AG1133" s="432">
        <v>8.8364891164459287</v>
      </c>
      <c r="AH1133" s="432">
        <v>0</v>
      </c>
    </row>
    <row r="1134" spans="1:34" s="432" customFormat="1">
      <c r="A1134" s="432">
        <v>14</v>
      </c>
      <c r="B1134" s="432">
        <v>110</v>
      </c>
      <c r="C1134" s="432">
        <v>2015</v>
      </c>
      <c r="D1134" s="432">
        <v>99</v>
      </c>
      <c r="E1134" s="432">
        <v>99</v>
      </c>
      <c r="F1134" s="432">
        <v>99</v>
      </c>
      <c r="G1134" s="432">
        <v>99</v>
      </c>
      <c r="H1134" s="432">
        <v>99</v>
      </c>
      <c r="I1134" s="432">
        <v>99</v>
      </c>
      <c r="J1134" s="432">
        <v>999</v>
      </c>
      <c r="K1134" s="432">
        <v>99</v>
      </c>
      <c r="L1134" s="432">
        <v>99</v>
      </c>
      <c r="M1134" s="432">
        <v>99</v>
      </c>
      <c r="N1134" s="432">
        <v>99</v>
      </c>
      <c r="O1134" s="432">
        <v>16</v>
      </c>
      <c r="P1134" s="432">
        <v>9999</v>
      </c>
      <c r="Q1134" s="432">
        <v>24</v>
      </c>
      <c r="R1134" s="432">
        <v>199</v>
      </c>
      <c r="S1134" s="432">
        <v>5.8994974874371859</v>
      </c>
      <c r="T1134" s="432">
        <v>4.6532663316582914</v>
      </c>
      <c r="U1134" s="432">
        <v>19.446231155778889</v>
      </c>
      <c r="V1134" s="432">
        <v>9.5477386934673358</v>
      </c>
      <c r="W1134" s="432">
        <v>4.5226130653266319</v>
      </c>
      <c r="X1134" s="432">
        <v>71.356783919598001</v>
      </c>
      <c r="Y1134" s="432">
        <v>23.115577889447238</v>
      </c>
      <c r="Z1134" s="432">
        <v>6.0396573305267278</v>
      </c>
      <c r="AA1134" s="432">
        <v>1.7622364013990297</v>
      </c>
      <c r="AB1134" s="432">
        <v>2.9798952604476394</v>
      </c>
      <c r="AC1134" s="432">
        <v>56.558769009084443</v>
      </c>
      <c r="AD1134" s="432">
        <v>39.195458944604319</v>
      </c>
      <c r="AE1134" s="432">
        <v>26.70469583434414</v>
      </c>
      <c r="AF1134" s="432">
        <v>2.4680639960312543</v>
      </c>
      <c r="AG1134" s="432">
        <v>2.294026390373364</v>
      </c>
      <c r="AH1134" s="432">
        <v>0.50251256281407031</v>
      </c>
    </row>
    <row r="1135" spans="1:34" s="432" customFormat="1">
      <c r="A1135" s="432">
        <v>14</v>
      </c>
      <c r="B1135" s="432">
        <v>111</v>
      </c>
      <c r="C1135" s="432">
        <v>2015</v>
      </c>
      <c r="D1135" s="432">
        <v>99</v>
      </c>
      <c r="E1135" s="432">
        <v>99</v>
      </c>
      <c r="F1135" s="432">
        <v>99</v>
      </c>
      <c r="G1135" s="432">
        <v>99</v>
      </c>
      <c r="H1135" s="432">
        <v>99</v>
      </c>
      <c r="I1135" s="432">
        <v>99</v>
      </c>
      <c r="J1135" s="432">
        <v>999</v>
      </c>
      <c r="K1135" s="432">
        <v>99</v>
      </c>
      <c r="L1135" s="432">
        <v>99</v>
      </c>
      <c r="M1135" s="432">
        <v>99</v>
      </c>
      <c r="N1135" s="432">
        <v>99</v>
      </c>
      <c r="O1135" s="432">
        <v>18</v>
      </c>
      <c r="P1135" s="432">
        <v>9999</v>
      </c>
      <c r="Q1135" s="432">
        <v>41</v>
      </c>
      <c r="R1135" s="432">
        <v>816</v>
      </c>
      <c r="S1135" s="432">
        <v>4.5674019607843164</v>
      </c>
      <c r="T1135" s="432">
        <v>5.2242647058823524</v>
      </c>
      <c r="U1135" s="432">
        <v>20.470710784313745</v>
      </c>
      <c r="V1135" s="432">
        <v>2.818627450980391</v>
      </c>
      <c r="W1135" s="432">
        <v>2.3284313725490198</v>
      </c>
      <c r="X1135" s="432">
        <v>81.004901960784309</v>
      </c>
      <c r="Y1135" s="432">
        <v>26.102941176470591</v>
      </c>
      <c r="Z1135" s="432">
        <v>5.5343103157715445</v>
      </c>
      <c r="AA1135" s="432">
        <v>1.7706391100490724</v>
      </c>
      <c r="AB1135" s="432">
        <v>2.3540639554611476</v>
      </c>
      <c r="AC1135" s="432">
        <v>58.328457915176486</v>
      </c>
      <c r="AD1135" s="432">
        <v>56.057661974663283</v>
      </c>
      <c r="AE1135" s="432">
        <v>57.542545455122578</v>
      </c>
      <c r="AF1135" s="432">
        <v>10.120302616891976</v>
      </c>
      <c r="AG1135" s="432">
        <v>9.9022291145371213</v>
      </c>
      <c r="AH1135" s="432">
        <v>0</v>
      </c>
    </row>
    <row r="1136" spans="1:34" s="432" customFormat="1">
      <c r="A1136" s="432">
        <v>14</v>
      </c>
      <c r="B1136" s="432">
        <v>112</v>
      </c>
      <c r="C1136" s="432">
        <v>2015</v>
      </c>
      <c r="D1136" s="432">
        <v>99</v>
      </c>
      <c r="E1136" s="432">
        <v>99</v>
      </c>
      <c r="F1136" s="432">
        <v>99</v>
      </c>
      <c r="G1136" s="432">
        <v>99</v>
      </c>
      <c r="H1136" s="432">
        <v>99</v>
      </c>
      <c r="I1136" s="432">
        <v>99</v>
      </c>
      <c r="J1136" s="432">
        <v>999</v>
      </c>
      <c r="K1136" s="432">
        <v>99</v>
      </c>
      <c r="L1136" s="432">
        <v>99</v>
      </c>
      <c r="M1136" s="432">
        <v>99</v>
      </c>
      <c r="N1136" s="432">
        <v>99</v>
      </c>
      <c r="O1136" s="432">
        <v>54</v>
      </c>
      <c r="P1136" s="432">
        <v>9999</v>
      </c>
      <c r="Q1136" s="432">
        <v>69</v>
      </c>
      <c r="R1136" s="432">
        <v>1569</v>
      </c>
      <c r="S1136" s="432">
        <v>4.4302103250478009</v>
      </c>
      <c r="T1136" s="432">
        <v>5.636711281070748</v>
      </c>
      <c r="U1136" s="432">
        <v>20.910771191841921</v>
      </c>
      <c r="V1136" s="432">
        <v>1.9120458891013381</v>
      </c>
      <c r="W1136" s="432">
        <v>2.6768642447418745</v>
      </c>
      <c r="X1136" s="432">
        <v>80.879541108986587</v>
      </c>
      <c r="Y1136" s="432">
        <v>32.058636073932426</v>
      </c>
      <c r="Z1136" s="432">
        <v>5.7145218816444636</v>
      </c>
      <c r="AA1136" s="432">
        <v>1.9047771333465848</v>
      </c>
      <c r="AB1136" s="432">
        <v>2.2674752190134808</v>
      </c>
      <c r="AC1136" s="432">
        <v>68.595032305885795</v>
      </c>
      <c r="AD1136" s="432">
        <v>65.410202561088866</v>
      </c>
      <c r="AE1136" s="432">
        <v>74.450983134567323</v>
      </c>
      <c r="AF1136" s="432">
        <v>19.459258340568024</v>
      </c>
      <c r="AG1136" s="432">
        <v>19.449251083198003</v>
      </c>
      <c r="AH1136" s="432">
        <v>0</v>
      </c>
    </row>
    <row r="1137" spans="1:37">
      <c r="A1137">
        <v>16</v>
      </c>
      <c r="B1137">
        <v>1</v>
      </c>
      <c r="C1137">
        <v>2024</v>
      </c>
      <c r="D1137">
        <v>1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</v>
      </c>
      <c r="M1137">
        <v>99</v>
      </c>
      <c r="N1137">
        <v>99</v>
      </c>
      <c r="O1137">
        <v>99</v>
      </c>
      <c r="P1137">
        <v>99</v>
      </c>
      <c r="R1137">
        <v>0</v>
      </c>
    </row>
    <row r="1138" spans="1:37">
      <c r="A1138">
        <v>16</v>
      </c>
      <c r="B1138">
        <v>2</v>
      </c>
      <c r="C1138">
        <v>2024</v>
      </c>
      <c r="D1138">
        <v>2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</v>
      </c>
      <c r="M1138">
        <v>99</v>
      </c>
      <c r="N1138">
        <v>99</v>
      </c>
      <c r="O1138">
        <v>99</v>
      </c>
      <c r="P1138">
        <v>99</v>
      </c>
      <c r="R1138">
        <v>0</v>
      </c>
    </row>
    <row r="1139" spans="1:37">
      <c r="A1139">
        <v>16</v>
      </c>
      <c r="B1139">
        <v>3</v>
      </c>
      <c r="C1139">
        <v>2024</v>
      </c>
      <c r="D1139">
        <v>3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</v>
      </c>
      <c r="M1139">
        <v>99</v>
      </c>
      <c r="N1139">
        <v>99</v>
      </c>
      <c r="O1139">
        <v>99</v>
      </c>
      <c r="P1139">
        <v>99</v>
      </c>
      <c r="Q1139">
        <v>5</v>
      </c>
      <c r="R1139">
        <v>6</v>
      </c>
      <c r="S1139">
        <v>1</v>
      </c>
      <c r="T1139">
        <v>2.1666666666666661</v>
      </c>
      <c r="U1139">
        <v>14.633333333333333</v>
      </c>
      <c r="V1139">
        <v>0</v>
      </c>
      <c r="W1139">
        <v>0</v>
      </c>
      <c r="X1139">
        <v>33.333333333333343</v>
      </c>
      <c r="Y1139">
        <v>0</v>
      </c>
      <c r="Z1139">
        <v>2.0725722075613078</v>
      </c>
      <c r="AA1139">
        <v>0</v>
      </c>
      <c r="AB1139">
        <v>0.3726779962499655</v>
      </c>
      <c r="AD1139">
        <v>59.698327664334862</v>
      </c>
      <c r="AF1139">
        <v>0.81855388813096863</v>
      </c>
      <c r="AG1139">
        <v>0.5503011613986929</v>
      </c>
      <c r="AH1139">
        <v>0</v>
      </c>
      <c r="AI1139">
        <v>6</v>
      </c>
      <c r="AJ1139">
        <v>109.6166666666667</v>
      </c>
      <c r="AK1139">
        <v>11.064412238613388</v>
      </c>
    </row>
    <row r="1140" spans="1:37">
      <c r="A1140">
        <v>16</v>
      </c>
      <c r="B1140">
        <v>4</v>
      </c>
      <c r="C1140">
        <v>2024</v>
      </c>
      <c r="D1140">
        <v>4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</v>
      </c>
      <c r="M1140">
        <v>99</v>
      </c>
      <c r="N1140">
        <v>99</v>
      </c>
      <c r="O1140">
        <v>99</v>
      </c>
      <c r="P1140">
        <v>99</v>
      </c>
      <c r="Q1140">
        <v>3</v>
      </c>
      <c r="R1140">
        <v>6</v>
      </c>
      <c r="S1140">
        <v>1</v>
      </c>
      <c r="T1140">
        <v>4.1666666666666679</v>
      </c>
      <c r="U1140">
        <v>15.483333333333338</v>
      </c>
      <c r="V1140">
        <v>0</v>
      </c>
      <c r="W1140">
        <v>0</v>
      </c>
      <c r="X1140">
        <v>33.333333333333343</v>
      </c>
      <c r="Y1140">
        <v>0</v>
      </c>
      <c r="Z1140">
        <v>3.5489043692697941</v>
      </c>
      <c r="AA1140">
        <v>0</v>
      </c>
      <c r="AB1140">
        <v>1.0671873729054735</v>
      </c>
      <c r="AD1140">
        <v>-3.0070896870212103</v>
      </c>
      <c r="AF1140">
        <v>0.98039215686274495</v>
      </c>
      <c r="AG1140">
        <v>0.7281705596488478</v>
      </c>
      <c r="AH1140">
        <v>0</v>
      </c>
      <c r="AI1140">
        <v>6</v>
      </c>
      <c r="AJ1140">
        <v>110.55</v>
      </c>
      <c r="AK1140">
        <v>11.268685408714999</v>
      </c>
    </row>
    <row r="1141" spans="1:37">
      <c r="A1141">
        <v>16</v>
      </c>
      <c r="B1141">
        <v>5</v>
      </c>
      <c r="C1141">
        <v>2024</v>
      </c>
      <c r="D1141">
        <v>5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</v>
      </c>
      <c r="M1141">
        <v>99</v>
      </c>
      <c r="N1141">
        <v>99</v>
      </c>
      <c r="O1141">
        <v>99</v>
      </c>
      <c r="P1141">
        <v>99</v>
      </c>
      <c r="Q1141">
        <v>6</v>
      </c>
      <c r="R1141">
        <v>18</v>
      </c>
      <c r="S1141">
        <v>1</v>
      </c>
      <c r="T1141">
        <v>2.5555555555555558</v>
      </c>
      <c r="U1141">
        <v>12.077777777777778</v>
      </c>
      <c r="V1141">
        <v>0</v>
      </c>
      <c r="W1141">
        <v>0</v>
      </c>
      <c r="X1141">
        <v>16.666666666666671</v>
      </c>
      <c r="Y1141">
        <v>0</v>
      </c>
      <c r="Z1141">
        <v>3.0266511665454101</v>
      </c>
      <c r="AA1141">
        <v>0</v>
      </c>
      <c r="AB1141">
        <v>0.95581391856029285</v>
      </c>
      <c r="AD1141">
        <v>56.502445635866557</v>
      </c>
      <c r="AF1141">
        <v>3.5714285714285721</v>
      </c>
      <c r="AG1141">
        <v>2.0470038793265783</v>
      </c>
      <c r="AH1141">
        <v>0</v>
      </c>
      <c r="AI1141">
        <v>17</v>
      </c>
      <c r="AJ1141">
        <v>105.05882352941175</v>
      </c>
      <c r="AK1141">
        <v>10.004028018962586</v>
      </c>
    </row>
    <row r="1142" spans="1:37">
      <c r="A1142">
        <v>16</v>
      </c>
      <c r="B1142">
        <v>6</v>
      </c>
      <c r="C1142">
        <v>2024</v>
      </c>
      <c r="D1142">
        <v>6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</v>
      </c>
      <c r="M1142">
        <v>99</v>
      </c>
      <c r="N1142">
        <v>99</v>
      </c>
      <c r="O1142">
        <v>99</v>
      </c>
      <c r="P1142">
        <v>99</v>
      </c>
      <c r="Q1142">
        <v>4</v>
      </c>
      <c r="R1142">
        <v>10</v>
      </c>
      <c r="S1142">
        <v>1</v>
      </c>
      <c r="T1142">
        <v>2</v>
      </c>
      <c r="U1142">
        <v>12.86</v>
      </c>
      <c r="V1142">
        <v>0</v>
      </c>
      <c r="W1142">
        <v>0</v>
      </c>
      <c r="X1142">
        <v>10</v>
      </c>
      <c r="Y1142">
        <v>0</v>
      </c>
      <c r="Z1142">
        <v>2.5869673364772168</v>
      </c>
      <c r="AA1142">
        <v>0</v>
      </c>
      <c r="AB1142">
        <v>0</v>
      </c>
      <c r="AF1142">
        <v>1.6638935108153079</v>
      </c>
      <c r="AG1142">
        <v>0.98635516455870975</v>
      </c>
      <c r="AH1142">
        <v>0</v>
      </c>
      <c r="AI1142">
        <v>10</v>
      </c>
      <c r="AJ1142">
        <v>109.35</v>
      </c>
      <c r="AK1142">
        <v>9.7698589161245408</v>
      </c>
    </row>
    <row r="1143" spans="1:37">
      <c r="A1143">
        <v>16</v>
      </c>
      <c r="B1143">
        <v>7</v>
      </c>
      <c r="C1143">
        <v>2024</v>
      </c>
      <c r="D1143">
        <v>7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</v>
      </c>
      <c r="M1143">
        <v>99</v>
      </c>
      <c r="N1143">
        <v>99</v>
      </c>
      <c r="O1143">
        <v>99</v>
      </c>
      <c r="P1143">
        <v>99</v>
      </c>
      <c r="Q1143">
        <v>3</v>
      </c>
      <c r="R1143">
        <v>7</v>
      </c>
      <c r="S1143">
        <v>1</v>
      </c>
      <c r="T1143">
        <v>2.2857142857142847</v>
      </c>
      <c r="U1143">
        <v>8.9</v>
      </c>
      <c r="V1143">
        <v>0</v>
      </c>
      <c r="W1143">
        <v>0</v>
      </c>
      <c r="X1143">
        <v>0</v>
      </c>
      <c r="Y1143">
        <v>0</v>
      </c>
      <c r="Z1143">
        <v>2.6376396374681024</v>
      </c>
      <c r="AA1143">
        <v>0</v>
      </c>
      <c r="AB1143">
        <v>0.69985421222376554</v>
      </c>
      <c r="AD1143">
        <v>51.076702798717719</v>
      </c>
      <c r="AF1143">
        <v>3.0434782608695654</v>
      </c>
      <c r="AG1143">
        <v>1.367607674408394</v>
      </c>
      <c r="AH1143">
        <v>42.857142857142847</v>
      </c>
      <c r="AI1143">
        <v>7</v>
      </c>
      <c r="AJ1143">
        <v>95.757142857142881</v>
      </c>
      <c r="AK1143">
        <v>9.7976574874385758</v>
      </c>
    </row>
    <row r="1144" spans="1:37">
      <c r="A1144">
        <v>16</v>
      </c>
      <c r="B1144">
        <v>8</v>
      </c>
      <c r="C1144">
        <v>2024</v>
      </c>
      <c r="D1144">
        <v>8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</v>
      </c>
      <c r="M1144">
        <v>99</v>
      </c>
      <c r="N1144">
        <v>99</v>
      </c>
      <c r="O1144">
        <v>99</v>
      </c>
      <c r="P1144">
        <v>99</v>
      </c>
      <c r="Q1144">
        <v>4</v>
      </c>
      <c r="R1144">
        <v>5</v>
      </c>
      <c r="S1144">
        <v>1</v>
      </c>
      <c r="T1144">
        <v>3</v>
      </c>
      <c r="U1144">
        <v>14.42</v>
      </c>
      <c r="V1144">
        <v>0</v>
      </c>
      <c r="W1144">
        <v>0</v>
      </c>
      <c r="X1144">
        <v>20</v>
      </c>
      <c r="Y1144">
        <v>0</v>
      </c>
      <c r="Z1144">
        <v>1.8312837027615505</v>
      </c>
      <c r="AA1144">
        <v>0</v>
      </c>
      <c r="AB1144">
        <v>0</v>
      </c>
      <c r="AF1144">
        <v>1.0204081632653061</v>
      </c>
      <c r="AG1144">
        <v>0.7469257943208778</v>
      </c>
      <c r="AH1144">
        <v>0</v>
      </c>
      <c r="AI1144">
        <v>5</v>
      </c>
      <c r="AJ1144">
        <v>112.3</v>
      </c>
      <c r="AK1144">
        <v>10.135822926188602</v>
      </c>
    </row>
    <row r="1145" spans="1:37">
      <c r="A1145">
        <v>16</v>
      </c>
      <c r="B1145">
        <v>9</v>
      </c>
      <c r="C1145">
        <v>2024</v>
      </c>
      <c r="D1145">
        <v>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</v>
      </c>
      <c r="M1145">
        <v>99</v>
      </c>
      <c r="N1145">
        <v>99</v>
      </c>
      <c r="O1145">
        <v>99</v>
      </c>
      <c r="P1145">
        <v>99</v>
      </c>
      <c r="Q1145">
        <v>5</v>
      </c>
      <c r="R1145">
        <v>5</v>
      </c>
      <c r="S1145">
        <v>1</v>
      </c>
      <c r="T1145">
        <v>2.8</v>
      </c>
      <c r="U1145">
        <v>12.620000000000003</v>
      </c>
      <c r="V1145">
        <v>0</v>
      </c>
      <c r="W1145">
        <v>0</v>
      </c>
      <c r="X1145">
        <v>0</v>
      </c>
      <c r="Y1145">
        <v>0</v>
      </c>
      <c r="Z1145">
        <v>3.1946204782415091</v>
      </c>
      <c r="AA1145">
        <v>0</v>
      </c>
      <c r="AB1145">
        <v>0.40000000000000119</v>
      </c>
      <c r="AD1145">
        <v>-13.773154056854059</v>
      </c>
      <c r="AF1145">
        <v>0.90090090090090069</v>
      </c>
      <c r="AG1145">
        <v>0.57657690585623056</v>
      </c>
      <c r="AH1145">
        <v>0</v>
      </c>
      <c r="AI1145">
        <v>5</v>
      </c>
      <c r="AJ1145">
        <v>105.4</v>
      </c>
      <c r="AK1145">
        <v>10.516755376650648</v>
      </c>
    </row>
    <row r="1146" spans="1:37">
      <c r="A1146">
        <v>16</v>
      </c>
      <c r="B1146">
        <v>10</v>
      </c>
      <c r="C1146">
        <v>2024</v>
      </c>
      <c r="D1146">
        <v>10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</v>
      </c>
      <c r="M1146">
        <v>99</v>
      </c>
      <c r="N1146">
        <v>99</v>
      </c>
      <c r="O1146">
        <v>99</v>
      </c>
      <c r="P1146">
        <v>99</v>
      </c>
      <c r="Q1146">
        <v>12</v>
      </c>
      <c r="R1146">
        <v>19</v>
      </c>
      <c r="S1146">
        <v>1</v>
      </c>
      <c r="T1146">
        <v>2.3684210526315779</v>
      </c>
      <c r="U1146">
        <v>12.289473684210524</v>
      </c>
      <c r="V1146">
        <v>0</v>
      </c>
      <c r="W1146">
        <v>0</v>
      </c>
      <c r="X1146">
        <v>10.526315789473689</v>
      </c>
      <c r="Y1146">
        <v>0</v>
      </c>
      <c r="Z1146">
        <v>2.8217006325678597</v>
      </c>
      <c r="AA1146">
        <v>0</v>
      </c>
      <c r="AB1146">
        <v>0.5813347903782774</v>
      </c>
      <c r="AD1146">
        <v>-35.057657785471797</v>
      </c>
      <c r="AF1146">
        <v>0.74803149606299213</v>
      </c>
      <c r="AG1146">
        <v>0.4323465586324885</v>
      </c>
      <c r="AH1146">
        <v>0</v>
      </c>
      <c r="AI1146">
        <v>19</v>
      </c>
      <c r="AJ1146">
        <v>106.0894736842105</v>
      </c>
      <c r="AK1146">
        <v>10.112158382441343</v>
      </c>
    </row>
    <row r="1147" spans="1:37">
      <c r="A1147">
        <v>16</v>
      </c>
      <c r="B1147">
        <v>11</v>
      </c>
      <c r="C1147">
        <v>2024</v>
      </c>
      <c r="D1147">
        <v>11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</v>
      </c>
      <c r="M1147">
        <v>99</v>
      </c>
      <c r="N1147">
        <v>99</v>
      </c>
      <c r="O1147">
        <v>99</v>
      </c>
      <c r="P1147">
        <v>99</v>
      </c>
      <c r="Q1147">
        <v>11</v>
      </c>
      <c r="R1147">
        <v>15</v>
      </c>
      <c r="S1147">
        <v>1</v>
      </c>
      <c r="T1147">
        <v>2.6666666666666661</v>
      </c>
      <c r="U1147">
        <v>11.633333333333329</v>
      </c>
      <c r="V1147">
        <v>0</v>
      </c>
      <c r="W1147">
        <v>0</v>
      </c>
      <c r="X1147">
        <v>0</v>
      </c>
      <c r="Y1147">
        <v>0</v>
      </c>
      <c r="Z1147">
        <v>2.5738859510259737</v>
      </c>
      <c r="AA1147">
        <v>0</v>
      </c>
      <c r="AB1147">
        <v>0.4714045207910324</v>
      </c>
      <c r="AD1147">
        <v>-18.86434230783269</v>
      </c>
      <c r="AF1147">
        <v>0.84889643463497455</v>
      </c>
      <c r="AG1147">
        <v>0.48685627556344208</v>
      </c>
      <c r="AH1147">
        <v>0</v>
      </c>
      <c r="AI1147">
        <v>15</v>
      </c>
      <c r="AJ1147">
        <v>103.30666666666664</v>
      </c>
      <c r="AK1147">
        <v>10.365667911972219</v>
      </c>
    </row>
    <row r="1148" spans="1:37">
      <c r="A1148">
        <v>16</v>
      </c>
      <c r="B1148">
        <v>12</v>
      </c>
      <c r="C1148">
        <v>2024</v>
      </c>
      <c r="D1148">
        <v>12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</v>
      </c>
      <c r="M1148">
        <v>99</v>
      </c>
      <c r="N1148">
        <v>99</v>
      </c>
      <c r="O1148">
        <v>99</v>
      </c>
      <c r="P1148">
        <v>99</v>
      </c>
      <c r="R1148">
        <v>0</v>
      </c>
    </row>
    <row r="1149" spans="1:37">
      <c r="A1149">
        <v>16</v>
      </c>
      <c r="B1149">
        <v>13</v>
      </c>
      <c r="C1149">
        <v>2024</v>
      </c>
      <c r="D1149">
        <v>1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2</v>
      </c>
      <c r="M1149">
        <v>99</v>
      </c>
      <c r="N1149">
        <v>99</v>
      </c>
      <c r="O1149">
        <v>99</v>
      </c>
      <c r="P1149">
        <v>99</v>
      </c>
      <c r="Q1149">
        <v>4</v>
      </c>
      <c r="R1149">
        <v>4</v>
      </c>
      <c r="S1149">
        <v>2</v>
      </c>
      <c r="T1149">
        <v>3.5</v>
      </c>
      <c r="U1149">
        <v>16.925000000000001</v>
      </c>
      <c r="V1149">
        <v>0</v>
      </c>
      <c r="W1149">
        <v>0</v>
      </c>
      <c r="X1149">
        <v>50</v>
      </c>
      <c r="Y1149">
        <v>25</v>
      </c>
      <c r="Z1149">
        <v>6.4499515502056299</v>
      </c>
      <c r="AA1149">
        <v>0</v>
      </c>
      <c r="AB1149">
        <v>1.5</v>
      </c>
      <c r="AD1149">
        <v>-83.333959304370893</v>
      </c>
      <c r="AF1149">
        <v>0.73800738007380062</v>
      </c>
      <c r="AG1149">
        <v>0.55323113130454649</v>
      </c>
      <c r="AH1149">
        <v>0</v>
      </c>
      <c r="AI1149">
        <v>0</v>
      </c>
    </row>
    <row r="1150" spans="1:37">
      <c r="A1150">
        <v>16</v>
      </c>
      <c r="B1150">
        <v>14</v>
      </c>
      <c r="C1150">
        <v>2024</v>
      </c>
      <c r="D1150">
        <v>2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2</v>
      </c>
      <c r="M1150">
        <v>99</v>
      </c>
      <c r="N1150">
        <v>99</v>
      </c>
      <c r="O1150">
        <v>99</v>
      </c>
      <c r="P1150">
        <v>99</v>
      </c>
      <c r="Q1150">
        <v>4</v>
      </c>
      <c r="R1150">
        <v>7</v>
      </c>
      <c r="S1150">
        <v>2</v>
      </c>
      <c r="T1150">
        <v>3.2857142857142847</v>
      </c>
      <c r="U1150">
        <v>14.585714285714287</v>
      </c>
      <c r="V1150">
        <v>0</v>
      </c>
      <c r="W1150">
        <v>0</v>
      </c>
      <c r="X1150">
        <v>28.571428571428577</v>
      </c>
      <c r="Y1150">
        <v>0</v>
      </c>
      <c r="Z1150">
        <v>2.2395334791160337</v>
      </c>
      <c r="AA1150">
        <v>0</v>
      </c>
      <c r="AB1150">
        <v>1.4846149779161819</v>
      </c>
      <c r="AD1150">
        <v>1.8414239093398044</v>
      </c>
      <c r="AF1150">
        <v>2.5830258302583022</v>
      </c>
      <c r="AG1150">
        <v>1.6885801703464816</v>
      </c>
      <c r="AH1150">
        <v>0</v>
      </c>
      <c r="AI1150">
        <v>2</v>
      </c>
      <c r="AJ1150">
        <v>110.45</v>
      </c>
      <c r="AK1150">
        <v>10.536852489185478</v>
      </c>
    </row>
    <row r="1151" spans="1:37">
      <c r="A1151">
        <v>16</v>
      </c>
      <c r="B1151">
        <v>15</v>
      </c>
      <c r="C1151">
        <v>2024</v>
      </c>
      <c r="D1151">
        <v>3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2</v>
      </c>
      <c r="M1151">
        <v>99</v>
      </c>
      <c r="N1151">
        <v>99</v>
      </c>
      <c r="O1151">
        <v>99</v>
      </c>
      <c r="P1151">
        <v>99</v>
      </c>
      <c r="Q1151">
        <v>18</v>
      </c>
      <c r="R1151">
        <v>31</v>
      </c>
      <c r="S1151">
        <v>2</v>
      </c>
      <c r="T1151">
        <v>3.2258064516129026</v>
      </c>
      <c r="U1151">
        <v>15.59677419354839</v>
      </c>
      <c r="V1151">
        <v>0</v>
      </c>
      <c r="W1151">
        <v>0</v>
      </c>
      <c r="X1151">
        <v>45.161290322580641</v>
      </c>
      <c r="Y1151">
        <v>0</v>
      </c>
      <c r="Z1151">
        <v>2.8073042827787882</v>
      </c>
      <c r="AA1151">
        <v>0</v>
      </c>
      <c r="AB1151">
        <v>1.2879009533985253</v>
      </c>
      <c r="AD1151">
        <v>37.314461671611568</v>
      </c>
      <c r="AF1151">
        <v>4.2291950886766729</v>
      </c>
      <c r="AG1151">
        <v>3.0304169878845997</v>
      </c>
      <c r="AH1151">
        <v>0</v>
      </c>
      <c r="AI1151">
        <v>22</v>
      </c>
      <c r="AJ1151">
        <v>110.19545454545457</v>
      </c>
      <c r="AK1151">
        <v>11.641409623605909</v>
      </c>
    </row>
    <row r="1152" spans="1:37">
      <c r="A1152">
        <v>16</v>
      </c>
      <c r="B1152">
        <v>16</v>
      </c>
      <c r="C1152">
        <v>2024</v>
      </c>
      <c r="D1152">
        <v>4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2</v>
      </c>
      <c r="M1152">
        <v>99</v>
      </c>
      <c r="N1152">
        <v>99</v>
      </c>
      <c r="O1152">
        <v>99</v>
      </c>
      <c r="P1152">
        <v>99</v>
      </c>
      <c r="Q1152">
        <v>20</v>
      </c>
      <c r="R1152">
        <v>31</v>
      </c>
      <c r="S1152">
        <v>2</v>
      </c>
      <c r="T1152">
        <v>3.3225806451612905</v>
      </c>
      <c r="U1152">
        <v>15.177419354838714</v>
      </c>
      <c r="V1152">
        <v>0</v>
      </c>
      <c r="W1152">
        <v>0</v>
      </c>
      <c r="X1152">
        <v>38.709677419354847</v>
      </c>
      <c r="Y1152">
        <v>0</v>
      </c>
      <c r="Z1152">
        <v>2.8976864717663307</v>
      </c>
      <c r="AA1152">
        <v>0</v>
      </c>
      <c r="AB1152">
        <v>1.146863795782656</v>
      </c>
      <c r="AD1152">
        <v>-2.5957801468004758</v>
      </c>
      <c r="AF1152">
        <v>5.0653594771241837</v>
      </c>
      <c r="AG1152">
        <v>3.6878821131838873</v>
      </c>
      <c r="AH1152">
        <v>0</v>
      </c>
      <c r="AI1152">
        <v>24</v>
      </c>
      <c r="AJ1152">
        <v>108.21250000000002</v>
      </c>
      <c r="AK1152">
        <v>11.733465866625158</v>
      </c>
    </row>
    <row r="1153" spans="1:37">
      <c r="A1153">
        <v>16</v>
      </c>
      <c r="B1153">
        <v>17</v>
      </c>
      <c r="C1153">
        <v>2024</v>
      </c>
      <c r="D1153">
        <v>5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2</v>
      </c>
      <c r="M1153">
        <v>99</v>
      </c>
      <c r="N1153">
        <v>99</v>
      </c>
      <c r="O1153">
        <v>99</v>
      </c>
      <c r="P1153">
        <v>99</v>
      </c>
      <c r="Q1153">
        <v>17</v>
      </c>
      <c r="R1153">
        <v>27</v>
      </c>
      <c r="S1153">
        <v>2</v>
      </c>
      <c r="T1153">
        <v>3.1481481481481484</v>
      </c>
      <c r="U1153">
        <v>15.15185185185185</v>
      </c>
      <c r="V1153">
        <v>0</v>
      </c>
      <c r="W1153">
        <v>0</v>
      </c>
      <c r="X1153">
        <v>33.333333333333343</v>
      </c>
      <c r="Y1153">
        <v>0</v>
      </c>
      <c r="Z1153">
        <v>3.0010332011406478</v>
      </c>
      <c r="AA1153">
        <v>0</v>
      </c>
      <c r="AB1153">
        <v>0.93109667333159485</v>
      </c>
      <c r="AD1153">
        <v>39.356709406148973</v>
      </c>
      <c r="AF1153">
        <v>5.3571428571428559</v>
      </c>
      <c r="AG1153">
        <v>3.8520206395239351</v>
      </c>
      <c r="AH1153">
        <v>3.7037037037037042</v>
      </c>
      <c r="AI1153">
        <v>25</v>
      </c>
      <c r="AJ1153">
        <v>108.904</v>
      </c>
      <c r="AK1153">
        <v>11.522421125201564</v>
      </c>
    </row>
    <row r="1154" spans="1:37">
      <c r="A1154">
        <v>16</v>
      </c>
      <c r="B1154">
        <v>18</v>
      </c>
      <c r="C1154">
        <v>2024</v>
      </c>
      <c r="D1154">
        <v>6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2</v>
      </c>
      <c r="M1154">
        <v>99</v>
      </c>
      <c r="N1154">
        <v>99</v>
      </c>
      <c r="O1154">
        <v>99</v>
      </c>
      <c r="P1154">
        <v>99</v>
      </c>
      <c r="Q1154">
        <v>26</v>
      </c>
      <c r="R1154">
        <v>46</v>
      </c>
      <c r="S1154">
        <v>2</v>
      </c>
      <c r="T1154">
        <v>2.9782608695652173</v>
      </c>
      <c r="U1154">
        <v>16.197826086956525</v>
      </c>
      <c r="V1154">
        <v>0</v>
      </c>
      <c r="W1154">
        <v>0</v>
      </c>
      <c r="X1154">
        <v>58.695652173913047</v>
      </c>
      <c r="Y1154">
        <v>0</v>
      </c>
      <c r="Z1154">
        <v>2.0038538012316902</v>
      </c>
      <c r="AA1154">
        <v>0</v>
      </c>
      <c r="AB1154">
        <v>1.0731734823649983</v>
      </c>
      <c r="AD1154">
        <v>6.7708013058979306</v>
      </c>
      <c r="AF1154">
        <v>7.6539101497504145</v>
      </c>
      <c r="AG1154">
        <v>5.7148773958996477</v>
      </c>
      <c r="AH1154">
        <v>0</v>
      </c>
      <c r="AI1154">
        <v>46</v>
      </c>
      <c r="AJ1154">
        <v>111.28913043478258</v>
      </c>
      <c r="AK1154">
        <v>11.735900630636969</v>
      </c>
    </row>
    <row r="1155" spans="1:37">
      <c r="A1155">
        <v>16</v>
      </c>
      <c r="B1155">
        <v>19</v>
      </c>
      <c r="C1155">
        <v>2024</v>
      </c>
      <c r="D1155">
        <v>7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2</v>
      </c>
      <c r="M1155">
        <v>99</v>
      </c>
      <c r="N1155">
        <v>99</v>
      </c>
      <c r="O1155">
        <v>99</v>
      </c>
      <c r="P1155">
        <v>99</v>
      </c>
      <c r="Q1155">
        <v>8</v>
      </c>
      <c r="R1155">
        <v>16</v>
      </c>
      <c r="S1155">
        <v>2</v>
      </c>
      <c r="T1155">
        <v>2.5</v>
      </c>
      <c r="U1155">
        <v>15.018750000000004</v>
      </c>
      <c r="V1155">
        <v>0</v>
      </c>
      <c r="W1155">
        <v>0</v>
      </c>
      <c r="X1155">
        <v>43.75</v>
      </c>
      <c r="Y1155">
        <v>0</v>
      </c>
      <c r="Z1155">
        <v>3.3547016912834358</v>
      </c>
      <c r="AA1155">
        <v>0</v>
      </c>
      <c r="AB1155">
        <v>0.70710678118654757</v>
      </c>
      <c r="AD1155">
        <v>17.257679828902777</v>
      </c>
      <c r="AF1155">
        <v>6.9565217391304346</v>
      </c>
      <c r="AG1155">
        <v>5.2750581727180919</v>
      </c>
      <c r="AH1155">
        <v>0</v>
      </c>
      <c r="AI1155">
        <v>16</v>
      </c>
      <c r="AJ1155">
        <v>109.05625000000001</v>
      </c>
      <c r="AK1155">
        <v>11.357042393861409</v>
      </c>
    </row>
    <row r="1156" spans="1:37">
      <c r="A1156">
        <v>16</v>
      </c>
      <c r="B1156">
        <v>20</v>
      </c>
      <c r="C1156">
        <v>2024</v>
      </c>
      <c r="D1156">
        <v>8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2</v>
      </c>
      <c r="M1156">
        <v>99</v>
      </c>
      <c r="N1156">
        <v>99</v>
      </c>
      <c r="O1156">
        <v>99</v>
      </c>
      <c r="P1156">
        <v>99</v>
      </c>
      <c r="Q1156">
        <v>21</v>
      </c>
      <c r="R1156">
        <v>39</v>
      </c>
      <c r="S1156">
        <v>2</v>
      </c>
      <c r="T1156">
        <v>2.7692307692307705</v>
      </c>
      <c r="U1156">
        <v>14.14871794871795</v>
      </c>
      <c r="V1156">
        <v>0</v>
      </c>
      <c r="W1156">
        <v>0</v>
      </c>
      <c r="X1156">
        <v>35.897435897435905</v>
      </c>
      <c r="Y1156">
        <v>0</v>
      </c>
      <c r="Z1156">
        <v>3.5473985986752328</v>
      </c>
      <c r="AA1156">
        <v>0</v>
      </c>
      <c r="AB1156">
        <v>0.47832713092763246</v>
      </c>
      <c r="AD1156">
        <v>-20.795404678765745</v>
      </c>
      <c r="AF1156">
        <v>7.959183673469389</v>
      </c>
      <c r="AG1156">
        <v>5.7164168281034753</v>
      </c>
      <c r="AH1156">
        <v>0</v>
      </c>
      <c r="AI1156">
        <v>33</v>
      </c>
      <c r="AJ1156">
        <v>103.93636363636362</v>
      </c>
      <c r="AK1156">
        <v>11.840671697963028</v>
      </c>
    </row>
    <row r="1157" spans="1:37">
      <c r="A1157">
        <v>16</v>
      </c>
      <c r="B1157">
        <v>21</v>
      </c>
      <c r="C1157">
        <v>2024</v>
      </c>
      <c r="D1157">
        <v>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2</v>
      </c>
      <c r="M1157">
        <v>99</v>
      </c>
      <c r="N1157">
        <v>99</v>
      </c>
      <c r="O1157">
        <v>99</v>
      </c>
      <c r="P1157">
        <v>99</v>
      </c>
      <c r="Q1157">
        <v>18</v>
      </c>
      <c r="R1157">
        <v>26</v>
      </c>
      <c r="S1157">
        <v>2</v>
      </c>
      <c r="T1157">
        <v>2.8461538461538471</v>
      </c>
      <c r="U1157">
        <v>13.915384615384612</v>
      </c>
      <c r="V1157">
        <v>0</v>
      </c>
      <c r="W1157">
        <v>0</v>
      </c>
      <c r="X1157">
        <v>23.07692307692308</v>
      </c>
      <c r="Y1157">
        <v>0</v>
      </c>
      <c r="Z1157">
        <v>2.4538340969079258</v>
      </c>
      <c r="AA1157">
        <v>0</v>
      </c>
      <c r="AB1157">
        <v>0.36080121229410866</v>
      </c>
      <c r="AD1157">
        <v>-4.9457462476613694</v>
      </c>
      <c r="AF1157">
        <v>4.6846846846846866</v>
      </c>
      <c r="AG1157">
        <v>3.3059512605195591</v>
      </c>
      <c r="AH1157">
        <v>0</v>
      </c>
      <c r="AI1157">
        <v>26</v>
      </c>
      <c r="AJ1157">
        <v>105.06153846153843</v>
      </c>
      <c r="AK1157">
        <v>11.896695248633907</v>
      </c>
    </row>
    <row r="1158" spans="1:37">
      <c r="A1158">
        <v>16</v>
      </c>
      <c r="B1158">
        <v>22</v>
      </c>
      <c r="C1158">
        <v>2024</v>
      </c>
      <c r="D1158">
        <v>10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2</v>
      </c>
      <c r="M1158">
        <v>99</v>
      </c>
      <c r="N1158">
        <v>99</v>
      </c>
      <c r="O1158">
        <v>99</v>
      </c>
      <c r="P1158">
        <v>99</v>
      </c>
      <c r="Q1158">
        <v>56</v>
      </c>
      <c r="R1158">
        <v>122</v>
      </c>
      <c r="S1158">
        <v>2</v>
      </c>
      <c r="T1158">
        <v>2.6967213114754105</v>
      </c>
      <c r="U1158">
        <v>15.217213114754101</v>
      </c>
      <c r="V1158">
        <v>0</v>
      </c>
      <c r="W1158">
        <v>0</v>
      </c>
      <c r="X1158">
        <v>35.245901639344261</v>
      </c>
      <c r="Y1158">
        <v>0</v>
      </c>
      <c r="Z1158">
        <v>2.4478392151925754</v>
      </c>
      <c r="AA1158">
        <v>0</v>
      </c>
      <c r="AB1158">
        <v>0.47717310091238863</v>
      </c>
      <c r="AD1158">
        <v>-1.3074374859036719</v>
      </c>
      <c r="AF1158">
        <v>4.8031496062992121</v>
      </c>
      <c r="AG1158">
        <v>3.4374791695983498</v>
      </c>
      <c r="AH1158">
        <v>0.81967213114754112</v>
      </c>
      <c r="AI1158">
        <v>122</v>
      </c>
      <c r="AJ1158">
        <v>108.47295081967212</v>
      </c>
      <c r="AK1158">
        <v>11.837512358936131</v>
      </c>
    </row>
    <row r="1159" spans="1:37">
      <c r="A1159">
        <v>16</v>
      </c>
      <c r="B1159">
        <v>23</v>
      </c>
      <c r="C1159">
        <v>2024</v>
      </c>
      <c r="D1159">
        <v>11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2</v>
      </c>
      <c r="M1159">
        <v>99</v>
      </c>
      <c r="N1159">
        <v>99</v>
      </c>
      <c r="O1159">
        <v>99</v>
      </c>
      <c r="P1159">
        <v>99</v>
      </c>
      <c r="Q1159">
        <v>29</v>
      </c>
      <c r="R1159">
        <v>61</v>
      </c>
      <c r="S1159">
        <v>2</v>
      </c>
      <c r="T1159">
        <v>2.9016393442622954</v>
      </c>
      <c r="U1159">
        <v>14.163934426229511</v>
      </c>
      <c r="V1159">
        <v>0</v>
      </c>
      <c r="W1159">
        <v>0</v>
      </c>
      <c r="X1159">
        <v>31.147540983606561</v>
      </c>
      <c r="Y1159">
        <v>0</v>
      </c>
      <c r="Z1159">
        <v>3.6865298795855423</v>
      </c>
      <c r="AA1159">
        <v>0</v>
      </c>
      <c r="AB1159">
        <v>0.43248871994337529</v>
      </c>
      <c r="AD1159">
        <v>-35.59257757536578</v>
      </c>
      <c r="AF1159">
        <v>3.4521788341822295</v>
      </c>
      <c r="AG1159">
        <v>2.4105663156837478</v>
      </c>
      <c r="AH1159">
        <v>0</v>
      </c>
      <c r="AI1159">
        <v>61</v>
      </c>
      <c r="AJ1159">
        <v>106.58852459016389</v>
      </c>
      <c r="AK1159">
        <v>11.692004628624041</v>
      </c>
    </row>
    <row r="1160" spans="1:37">
      <c r="A1160">
        <v>16</v>
      </c>
      <c r="B1160">
        <v>24</v>
      </c>
      <c r="C1160">
        <v>2024</v>
      </c>
      <c r="D1160">
        <v>12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2</v>
      </c>
      <c r="M1160">
        <v>99</v>
      </c>
      <c r="N1160">
        <v>99</v>
      </c>
      <c r="O1160">
        <v>99</v>
      </c>
      <c r="P1160">
        <v>99</v>
      </c>
      <c r="Q1160">
        <v>3</v>
      </c>
      <c r="R1160">
        <v>8</v>
      </c>
      <c r="S1160">
        <v>2</v>
      </c>
      <c r="T1160">
        <v>2.75</v>
      </c>
      <c r="U1160">
        <v>15.975</v>
      </c>
      <c r="V1160">
        <v>0</v>
      </c>
      <c r="W1160">
        <v>0</v>
      </c>
      <c r="X1160">
        <v>37.5</v>
      </c>
      <c r="Y1160">
        <v>0</v>
      </c>
      <c r="Z1160">
        <v>2.8003348014121392</v>
      </c>
      <c r="AA1160">
        <v>0</v>
      </c>
      <c r="AB1160">
        <v>0.4330127018922193</v>
      </c>
      <c r="AD1160">
        <v>44.842382234230463</v>
      </c>
      <c r="AF1160">
        <v>2.3738872403560838</v>
      </c>
      <c r="AG1160">
        <v>1.7369558421789424</v>
      </c>
      <c r="AH1160">
        <v>0</v>
      </c>
      <c r="AI1160">
        <v>8</v>
      </c>
      <c r="AJ1160">
        <v>110.03749999999999</v>
      </c>
      <c r="AK1160">
        <v>11.899163550402484</v>
      </c>
    </row>
    <row r="1161" spans="1:37">
      <c r="A1161">
        <v>16</v>
      </c>
      <c r="B1161">
        <v>25</v>
      </c>
      <c r="C1161">
        <v>2024</v>
      </c>
      <c r="D1161">
        <v>1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3</v>
      </c>
      <c r="M1161">
        <v>99</v>
      </c>
      <c r="N1161">
        <v>99</v>
      </c>
      <c r="O1161">
        <v>99</v>
      </c>
      <c r="P1161">
        <v>99</v>
      </c>
      <c r="Q1161">
        <v>11</v>
      </c>
      <c r="R1161">
        <v>15</v>
      </c>
      <c r="S1161">
        <v>3</v>
      </c>
      <c r="T1161">
        <v>3.8</v>
      </c>
      <c r="U1161">
        <v>18.053333333333335</v>
      </c>
      <c r="V1161">
        <v>0</v>
      </c>
      <c r="W1161">
        <v>0</v>
      </c>
      <c r="X1161">
        <v>53.33333333333335</v>
      </c>
      <c r="Y1161">
        <v>13.333333333333337</v>
      </c>
      <c r="Z1161">
        <v>5.1039679553156301</v>
      </c>
      <c r="AA1161">
        <v>0</v>
      </c>
      <c r="AB1161">
        <v>1.4696938456699069</v>
      </c>
      <c r="AD1161">
        <v>29.914933238259735</v>
      </c>
      <c r="AF1161">
        <v>2.7675276752767526</v>
      </c>
      <c r="AG1161">
        <v>2.2129245252181859</v>
      </c>
      <c r="AH1161">
        <v>0</v>
      </c>
      <c r="AI1161">
        <v>2</v>
      </c>
      <c r="AJ1161">
        <v>115</v>
      </c>
      <c r="AK1161">
        <v>13.459552593953408</v>
      </c>
    </row>
    <row r="1162" spans="1:37">
      <c r="A1162">
        <v>16</v>
      </c>
      <c r="B1162">
        <v>26</v>
      </c>
      <c r="C1162">
        <v>2024</v>
      </c>
      <c r="D1162">
        <v>2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3</v>
      </c>
      <c r="M1162">
        <v>99</v>
      </c>
      <c r="N1162">
        <v>99</v>
      </c>
      <c r="O1162">
        <v>99</v>
      </c>
      <c r="P1162">
        <v>99</v>
      </c>
      <c r="Q1162">
        <v>11</v>
      </c>
      <c r="R1162">
        <v>16</v>
      </c>
      <c r="S1162">
        <v>3</v>
      </c>
      <c r="T1162">
        <v>3.6875</v>
      </c>
      <c r="U1162">
        <v>18.925000000000001</v>
      </c>
      <c r="V1162">
        <v>0</v>
      </c>
      <c r="W1162">
        <v>0</v>
      </c>
      <c r="X1162">
        <v>87.5</v>
      </c>
      <c r="Y1162">
        <v>6.25</v>
      </c>
      <c r="Z1162">
        <v>2.4712092181763872</v>
      </c>
      <c r="AA1162">
        <v>0</v>
      </c>
      <c r="AB1162">
        <v>1.5296547813150525</v>
      </c>
      <c r="AD1162">
        <v>-29.719806161730297</v>
      </c>
      <c r="AF1162">
        <v>5.904059040590405</v>
      </c>
      <c r="AG1162">
        <v>5.007855784338048</v>
      </c>
      <c r="AH1162">
        <v>0</v>
      </c>
      <c r="AI1162">
        <v>4</v>
      </c>
      <c r="AJ1162">
        <v>110.7</v>
      </c>
      <c r="AK1162">
        <v>13.724499861953902</v>
      </c>
    </row>
    <row r="1163" spans="1:37">
      <c r="A1163">
        <v>16</v>
      </c>
      <c r="B1163">
        <v>27</v>
      </c>
      <c r="C1163">
        <v>2024</v>
      </c>
      <c r="D1163">
        <v>3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3</v>
      </c>
      <c r="M1163">
        <v>99</v>
      </c>
      <c r="N1163">
        <v>99</v>
      </c>
      <c r="O1163">
        <v>99</v>
      </c>
      <c r="P1163">
        <v>99</v>
      </c>
      <c r="Q1163">
        <v>26</v>
      </c>
      <c r="R1163">
        <v>35</v>
      </c>
      <c r="S1163">
        <v>3</v>
      </c>
      <c r="T1163">
        <v>4.2571428571428562</v>
      </c>
      <c r="U1163">
        <v>17.768571428571423</v>
      </c>
      <c r="V1163">
        <v>0</v>
      </c>
      <c r="W1163">
        <v>0</v>
      </c>
      <c r="X1163">
        <v>77.142857142857125</v>
      </c>
      <c r="Y1163">
        <v>5.7142857142857153</v>
      </c>
      <c r="Z1163">
        <v>2.9910123874770207</v>
      </c>
      <c r="AA1163">
        <v>0</v>
      </c>
      <c r="AB1163">
        <v>1.3167678424917624</v>
      </c>
      <c r="AD1163">
        <v>5.1382237773518087</v>
      </c>
      <c r="AF1163">
        <v>4.774897680763984</v>
      </c>
      <c r="AG1163">
        <v>3.8978620987909673</v>
      </c>
      <c r="AH1163">
        <v>0</v>
      </c>
      <c r="AI1163">
        <v>28</v>
      </c>
      <c r="AJ1163">
        <v>111.12499999999999</v>
      </c>
      <c r="AK1163">
        <v>12.782650448050603</v>
      </c>
    </row>
    <row r="1164" spans="1:37">
      <c r="A1164">
        <v>16</v>
      </c>
      <c r="B1164">
        <v>28</v>
      </c>
      <c r="C1164">
        <v>2024</v>
      </c>
      <c r="D1164">
        <v>4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3</v>
      </c>
      <c r="M1164">
        <v>99</v>
      </c>
      <c r="N1164">
        <v>99</v>
      </c>
      <c r="O1164">
        <v>99</v>
      </c>
      <c r="P1164">
        <v>99</v>
      </c>
      <c r="Q1164">
        <v>31</v>
      </c>
      <c r="R1164">
        <v>60</v>
      </c>
      <c r="S1164">
        <v>3</v>
      </c>
      <c r="T1164">
        <v>4.1666666666666679</v>
      </c>
      <c r="U1164">
        <v>16.780000000000005</v>
      </c>
      <c r="V1164">
        <v>0</v>
      </c>
      <c r="W1164">
        <v>0</v>
      </c>
      <c r="X1164">
        <v>63.33333333333335</v>
      </c>
      <c r="Y1164">
        <v>1.6666666666666672</v>
      </c>
      <c r="Z1164">
        <v>3.263474630921241</v>
      </c>
      <c r="AA1164">
        <v>0</v>
      </c>
      <c r="AB1164">
        <v>1.2801909579780999</v>
      </c>
      <c r="AD1164">
        <v>15.877306377510086</v>
      </c>
      <c r="AF1164">
        <v>9.8039215686274535</v>
      </c>
      <c r="AG1164">
        <v>7.8915190468725571</v>
      </c>
      <c r="AH1164">
        <v>1.6666666666666672</v>
      </c>
      <c r="AI1164">
        <v>47</v>
      </c>
      <c r="AJ1164">
        <v>109.6574468085106</v>
      </c>
      <c r="AK1164">
        <v>13.182308382277071</v>
      </c>
    </row>
    <row r="1165" spans="1:37">
      <c r="A1165">
        <v>16</v>
      </c>
      <c r="B1165">
        <v>29</v>
      </c>
      <c r="C1165">
        <v>2024</v>
      </c>
      <c r="D1165">
        <v>5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3</v>
      </c>
      <c r="M1165">
        <v>99</v>
      </c>
      <c r="N1165">
        <v>99</v>
      </c>
      <c r="O1165">
        <v>99</v>
      </c>
      <c r="P1165">
        <v>99</v>
      </c>
      <c r="Q1165">
        <v>23</v>
      </c>
      <c r="R1165">
        <v>35</v>
      </c>
      <c r="S1165">
        <v>3</v>
      </c>
      <c r="T1165">
        <v>3.8</v>
      </c>
      <c r="U1165">
        <v>16.191428571428577</v>
      </c>
      <c r="V1165">
        <v>0</v>
      </c>
      <c r="W1165">
        <v>0</v>
      </c>
      <c r="X1165">
        <v>54.285714285714306</v>
      </c>
      <c r="Y1165">
        <v>0</v>
      </c>
      <c r="Z1165">
        <v>3.8596351736231846</v>
      </c>
      <c r="AA1165">
        <v>0</v>
      </c>
      <c r="AB1165">
        <v>1.6177585905019505</v>
      </c>
      <c r="AD1165">
        <v>17.543817218800172</v>
      </c>
      <c r="AF1165">
        <v>6.9444444444444438</v>
      </c>
      <c r="AG1165">
        <v>5.3359572144175349</v>
      </c>
      <c r="AH1165">
        <v>0</v>
      </c>
      <c r="AI1165">
        <v>33</v>
      </c>
      <c r="AJ1165">
        <v>108.2969696969697</v>
      </c>
      <c r="AK1165">
        <v>12.606591550585097</v>
      </c>
    </row>
    <row r="1166" spans="1:37">
      <c r="A1166">
        <v>16</v>
      </c>
      <c r="B1166">
        <v>30</v>
      </c>
      <c r="C1166">
        <v>2024</v>
      </c>
      <c r="D1166">
        <v>6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3</v>
      </c>
      <c r="M1166">
        <v>99</v>
      </c>
      <c r="N1166">
        <v>99</v>
      </c>
      <c r="O1166">
        <v>99</v>
      </c>
      <c r="P1166">
        <v>99</v>
      </c>
      <c r="Q1166">
        <v>26</v>
      </c>
      <c r="R1166">
        <v>66</v>
      </c>
      <c r="S1166">
        <v>3</v>
      </c>
      <c r="T1166">
        <v>3.5757575757575752</v>
      </c>
      <c r="U1166">
        <v>16.834848484848482</v>
      </c>
      <c r="V1166">
        <v>0</v>
      </c>
      <c r="W1166">
        <v>0</v>
      </c>
      <c r="X1166">
        <v>62.12121212121211</v>
      </c>
      <c r="Y1166">
        <v>4.5454545454545459</v>
      </c>
      <c r="Z1166">
        <v>3.5156572911995125</v>
      </c>
      <c r="AA1166">
        <v>0</v>
      </c>
      <c r="AB1166">
        <v>1.3602651931796024</v>
      </c>
      <c r="AD1166">
        <v>42.225724109506075</v>
      </c>
      <c r="AF1166">
        <v>10.981697171381033</v>
      </c>
      <c r="AG1166">
        <v>8.522077941999866</v>
      </c>
      <c r="AH1166">
        <v>0</v>
      </c>
      <c r="AI1166">
        <v>66</v>
      </c>
      <c r="AJ1166">
        <v>109.51363636363632</v>
      </c>
      <c r="AK1166">
        <v>12.664502563314239</v>
      </c>
    </row>
    <row r="1167" spans="1:37">
      <c r="A1167">
        <v>16</v>
      </c>
      <c r="B1167">
        <v>31</v>
      </c>
      <c r="C1167">
        <v>2024</v>
      </c>
      <c r="D1167">
        <v>7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3</v>
      </c>
      <c r="M1167">
        <v>99</v>
      </c>
      <c r="N1167">
        <v>99</v>
      </c>
      <c r="O1167">
        <v>99</v>
      </c>
      <c r="P1167">
        <v>99</v>
      </c>
      <c r="Q1167">
        <v>10</v>
      </c>
      <c r="R1167">
        <v>17</v>
      </c>
      <c r="S1167">
        <v>3</v>
      </c>
      <c r="T1167">
        <v>3.5882352941176472</v>
      </c>
      <c r="U1167">
        <v>13.9</v>
      </c>
      <c r="V1167">
        <v>0</v>
      </c>
      <c r="W1167">
        <v>0</v>
      </c>
      <c r="X1167">
        <v>41.176470588235304</v>
      </c>
      <c r="Y1167">
        <v>0</v>
      </c>
      <c r="Z1167">
        <v>3.9531074894985343</v>
      </c>
      <c r="AA1167">
        <v>0</v>
      </c>
      <c r="AB1167">
        <v>1.0323487514578962</v>
      </c>
      <c r="AD1167">
        <v>-49.440190823921199</v>
      </c>
      <c r="AF1167">
        <v>7.3913043478260878</v>
      </c>
      <c r="AG1167">
        <v>5.1872502963515812</v>
      </c>
      <c r="AH1167">
        <v>17.647058823529413</v>
      </c>
      <c r="AI1167">
        <v>17</v>
      </c>
      <c r="AJ1167">
        <v>103.83529411764707</v>
      </c>
      <c r="AK1167">
        <v>12.063496959340849</v>
      </c>
    </row>
    <row r="1168" spans="1:37">
      <c r="A1168">
        <v>16</v>
      </c>
      <c r="B1168">
        <v>32</v>
      </c>
      <c r="C1168">
        <v>2024</v>
      </c>
      <c r="D1168">
        <v>8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3</v>
      </c>
      <c r="M1168">
        <v>99</v>
      </c>
      <c r="N1168">
        <v>99</v>
      </c>
      <c r="O1168">
        <v>99</v>
      </c>
      <c r="P1168">
        <v>99</v>
      </c>
      <c r="Q1168">
        <v>15</v>
      </c>
      <c r="R1168">
        <v>33</v>
      </c>
      <c r="S1168">
        <v>3</v>
      </c>
      <c r="T1168">
        <v>3.4242424242424248</v>
      </c>
      <c r="U1168">
        <v>14.754545454545456</v>
      </c>
      <c r="V1168">
        <v>0</v>
      </c>
      <c r="W1168">
        <v>0</v>
      </c>
      <c r="X1168">
        <v>30.303030303030305</v>
      </c>
      <c r="Y1168">
        <v>0</v>
      </c>
      <c r="Z1168">
        <v>3.4238991514717525</v>
      </c>
      <c r="AA1168">
        <v>0</v>
      </c>
      <c r="AB1168">
        <v>1.0159427038933464</v>
      </c>
      <c r="AD1168">
        <v>-57.20326393733292</v>
      </c>
      <c r="AF1168">
        <v>6.7346938775510221</v>
      </c>
      <c r="AG1168">
        <v>5.0440800174040978</v>
      </c>
      <c r="AH1168">
        <v>0</v>
      </c>
      <c r="AI1168">
        <v>29</v>
      </c>
      <c r="AJ1168">
        <v>103.96551724137937</v>
      </c>
      <c r="AK1168">
        <v>12.522130237326799</v>
      </c>
    </row>
    <row r="1169" spans="1:37">
      <c r="A1169">
        <v>16</v>
      </c>
      <c r="B1169">
        <v>33</v>
      </c>
      <c r="C1169">
        <v>2024</v>
      </c>
      <c r="D1169">
        <v>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3</v>
      </c>
      <c r="M1169">
        <v>99</v>
      </c>
      <c r="N1169">
        <v>99</v>
      </c>
      <c r="O1169">
        <v>99</v>
      </c>
      <c r="P1169">
        <v>99</v>
      </c>
      <c r="Q1169">
        <v>26</v>
      </c>
      <c r="R1169">
        <v>41</v>
      </c>
      <c r="S1169">
        <v>3</v>
      </c>
      <c r="T1169">
        <v>3.4146341463414642</v>
      </c>
      <c r="U1169">
        <v>15.012195121951216</v>
      </c>
      <c r="V1169">
        <v>0</v>
      </c>
      <c r="W1169">
        <v>0</v>
      </c>
      <c r="X1169">
        <v>41.463414634146339</v>
      </c>
      <c r="Y1169">
        <v>0</v>
      </c>
      <c r="Z1169">
        <v>3.7603317914034968</v>
      </c>
      <c r="AA1169">
        <v>0</v>
      </c>
      <c r="AB1169">
        <v>0.9364075034367062</v>
      </c>
      <c r="AD1169">
        <v>-44.266550172502697</v>
      </c>
      <c r="AF1169">
        <v>7.3873873873873892</v>
      </c>
      <c r="AG1169">
        <v>5.6241376474565747</v>
      </c>
      <c r="AH1169">
        <v>0</v>
      </c>
      <c r="AI1169">
        <v>39</v>
      </c>
      <c r="AJ1169">
        <v>105.13589743589743</v>
      </c>
      <c r="AK1169">
        <v>12.636645760025733</v>
      </c>
    </row>
    <row r="1170" spans="1:37">
      <c r="A1170">
        <v>16</v>
      </c>
      <c r="B1170">
        <v>34</v>
      </c>
      <c r="C1170">
        <v>2024</v>
      </c>
      <c r="D1170">
        <v>10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3</v>
      </c>
      <c r="M1170">
        <v>99</v>
      </c>
      <c r="N1170">
        <v>99</v>
      </c>
      <c r="O1170">
        <v>99</v>
      </c>
      <c r="P1170">
        <v>99</v>
      </c>
      <c r="Q1170">
        <v>81</v>
      </c>
      <c r="R1170">
        <v>217</v>
      </c>
      <c r="S1170">
        <v>3</v>
      </c>
      <c r="T1170">
        <v>3.1889400921658995</v>
      </c>
      <c r="U1170">
        <v>16.705069124423957</v>
      </c>
      <c r="V1170">
        <v>0</v>
      </c>
      <c r="W1170">
        <v>0</v>
      </c>
      <c r="X1170">
        <v>65.437788018433196</v>
      </c>
      <c r="Y1170">
        <v>0.92165898617511521</v>
      </c>
      <c r="Z1170">
        <v>3.1514347723305223</v>
      </c>
      <c r="AA1170">
        <v>0</v>
      </c>
      <c r="AB1170">
        <v>0.73507721222453115</v>
      </c>
      <c r="AD1170">
        <v>-25.703237574863056</v>
      </c>
      <c r="AF1170">
        <v>8.5433070866141776</v>
      </c>
      <c r="AG1170">
        <v>6.7120183085343514</v>
      </c>
      <c r="AH1170">
        <v>0.46082949308755761</v>
      </c>
      <c r="AI1170">
        <v>217</v>
      </c>
      <c r="AJ1170">
        <v>108.44976958525336</v>
      </c>
      <c r="AK1170">
        <v>13.050995941971799</v>
      </c>
    </row>
    <row r="1171" spans="1:37">
      <c r="A1171">
        <v>16</v>
      </c>
      <c r="B1171">
        <v>35</v>
      </c>
      <c r="C1171">
        <v>2024</v>
      </c>
      <c r="D1171">
        <v>11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3</v>
      </c>
      <c r="M1171">
        <v>99</v>
      </c>
      <c r="N1171">
        <v>99</v>
      </c>
      <c r="O1171">
        <v>99</v>
      </c>
      <c r="P1171">
        <v>99</v>
      </c>
      <c r="Q1171">
        <v>55</v>
      </c>
      <c r="R1171">
        <v>144</v>
      </c>
      <c r="S1171">
        <v>3</v>
      </c>
      <c r="T1171">
        <v>3.7152777777777777</v>
      </c>
      <c r="U1171">
        <v>14.924305555555549</v>
      </c>
      <c r="V1171">
        <v>0</v>
      </c>
      <c r="W1171">
        <v>0</v>
      </c>
      <c r="X1171">
        <v>44.44444444444445</v>
      </c>
      <c r="Y1171">
        <v>1.3888888888888891</v>
      </c>
      <c r="Z1171">
        <v>3.6259720253827279</v>
      </c>
      <c r="AA1171">
        <v>0</v>
      </c>
      <c r="AB1171">
        <v>0.8871238987471799</v>
      </c>
      <c r="AD1171">
        <v>-30.570509882103096</v>
      </c>
      <c r="AF1171">
        <v>8.149405772495756</v>
      </c>
      <c r="AG1171">
        <v>5.9960047095323379</v>
      </c>
      <c r="AH1171">
        <v>1.3888888888888891</v>
      </c>
      <c r="AI1171">
        <v>144</v>
      </c>
      <c r="AJ1171">
        <v>105.15208333333337</v>
      </c>
      <c r="AK1171">
        <v>12.861005608690183</v>
      </c>
    </row>
    <row r="1172" spans="1:37">
      <c r="A1172">
        <v>16</v>
      </c>
      <c r="B1172">
        <v>36</v>
      </c>
      <c r="C1172">
        <v>2024</v>
      </c>
      <c r="D1172">
        <v>12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3</v>
      </c>
      <c r="M1172">
        <v>99</v>
      </c>
      <c r="N1172">
        <v>99</v>
      </c>
      <c r="O1172">
        <v>99</v>
      </c>
      <c r="P1172">
        <v>99</v>
      </c>
      <c r="Q1172">
        <v>9</v>
      </c>
      <c r="R1172">
        <v>16</v>
      </c>
      <c r="S1172">
        <v>3</v>
      </c>
      <c r="T1172">
        <v>3.4375</v>
      </c>
      <c r="U1172">
        <v>17.237500000000004</v>
      </c>
      <c r="V1172">
        <v>0</v>
      </c>
      <c r="W1172">
        <v>0</v>
      </c>
      <c r="X1172">
        <v>68.75</v>
      </c>
      <c r="Y1172">
        <v>6.25</v>
      </c>
      <c r="Z1172">
        <v>2.7777857638773833</v>
      </c>
      <c r="AA1172">
        <v>0</v>
      </c>
      <c r="AB1172">
        <v>0.86376718506782868</v>
      </c>
      <c r="AD1172">
        <v>-34.286484098282294</v>
      </c>
      <c r="AF1172">
        <v>4.7477744807121676</v>
      </c>
      <c r="AG1172">
        <v>3.748454000570832</v>
      </c>
      <c r="AH1172">
        <v>0</v>
      </c>
      <c r="AI1172">
        <v>16</v>
      </c>
      <c r="AJ1172">
        <v>109.6125</v>
      </c>
      <c r="AK1172">
        <v>13.026711984977265</v>
      </c>
    </row>
    <row r="1173" spans="1:37">
      <c r="A1173">
        <v>16</v>
      </c>
      <c r="B1173">
        <v>37</v>
      </c>
      <c r="C1173">
        <v>2024</v>
      </c>
      <c r="D1173">
        <v>1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4</v>
      </c>
      <c r="M1173">
        <v>99</v>
      </c>
      <c r="N1173">
        <v>99</v>
      </c>
      <c r="O1173">
        <v>99</v>
      </c>
      <c r="P1173">
        <v>99</v>
      </c>
      <c r="Q1173">
        <v>22</v>
      </c>
      <c r="R1173">
        <v>35</v>
      </c>
      <c r="S1173">
        <v>4</v>
      </c>
      <c r="T1173">
        <v>4.4285714285714306</v>
      </c>
      <c r="U1173">
        <v>18.857142857142861</v>
      </c>
      <c r="V1173">
        <v>0</v>
      </c>
      <c r="W1173">
        <v>0</v>
      </c>
      <c r="X1173">
        <v>74.285714285714306</v>
      </c>
      <c r="Y1173">
        <v>11.428571428571431</v>
      </c>
      <c r="Z1173">
        <v>4.4344937359159298</v>
      </c>
      <c r="AA1173">
        <v>0</v>
      </c>
      <c r="AB1173">
        <v>1.4199741302616189</v>
      </c>
      <c r="AD1173">
        <v>-6.015301691295118</v>
      </c>
      <c r="AF1173">
        <v>6.4575645756457556</v>
      </c>
      <c r="AG1173">
        <v>5.3933906449187692</v>
      </c>
      <c r="AH1173">
        <v>2.8571428571428577</v>
      </c>
      <c r="AI1173">
        <v>2</v>
      </c>
      <c r="AJ1173">
        <v>102.19999999999997</v>
      </c>
      <c r="AK1173">
        <v>13.296386324063816</v>
      </c>
    </row>
    <row r="1174" spans="1:37">
      <c r="A1174">
        <v>16</v>
      </c>
      <c r="B1174">
        <v>38</v>
      </c>
      <c r="C1174">
        <v>2024</v>
      </c>
      <c r="D1174">
        <v>2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4</v>
      </c>
      <c r="M1174">
        <v>99</v>
      </c>
      <c r="N1174">
        <v>99</v>
      </c>
      <c r="O1174">
        <v>99</v>
      </c>
      <c r="P1174">
        <v>99</v>
      </c>
      <c r="Q1174">
        <v>13</v>
      </c>
      <c r="R1174">
        <v>24</v>
      </c>
      <c r="S1174">
        <v>4</v>
      </c>
      <c r="T1174">
        <v>3.9583333333333344</v>
      </c>
      <c r="U1174">
        <v>18.533333333333335</v>
      </c>
      <c r="V1174">
        <v>0</v>
      </c>
      <c r="W1174">
        <v>0</v>
      </c>
      <c r="X1174">
        <v>79.166666666666686</v>
      </c>
      <c r="Y1174">
        <v>4.1666666666666679</v>
      </c>
      <c r="Z1174">
        <v>3.4258413402971319</v>
      </c>
      <c r="AA1174">
        <v>0</v>
      </c>
      <c r="AB1174">
        <v>1.6451739185333027</v>
      </c>
      <c r="AD1174">
        <v>3.1296239948828792</v>
      </c>
      <c r="AF1174">
        <v>8.8560885608856079</v>
      </c>
      <c r="AG1174">
        <v>7.3563218390804606</v>
      </c>
      <c r="AH1174">
        <v>0</v>
      </c>
      <c r="AI1174">
        <v>4</v>
      </c>
      <c r="AJ1174">
        <v>102.07499999999997</v>
      </c>
      <c r="AK1174">
        <v>13.849471763375844</v>
      </c>
    </row>
    <row r="1175" spans="1:37">
      <c r="A1175">
        <v>16</v>
      </c>
      <c r="B1175">
        <v>39</v>
      </c>
      <c r="C1175">
        <v>2024</v>
      </c>
      <c r="D1175">
        <v>3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4</v>
      </c>
      <c r="M1175">
        <v>99</v>
      </c>
      <c r="N1175">
        <v>99</v>
      </c>
      <c r="O1175">
        <v>99</v>
      </c>
      <c r="P1175">
        <v>99</v>
      </c>
      <c r="Q1175">
        <v>48</v>
      </c>
      <c r="R1175">
        <v>90</v>
      </c>
      <c r="S1175">
        <v>4</v>
      </c>
      <c r="T1175">
        <v>4.9333333333333345</v>
      </c>
      <c r="U1175">
        <v>18.351111111111113</v>
      </c>
      <c r="V1175">
        <v>0</v>
      </c>
      <c r="W1175">
        <v>0</v>
      </c>
      <c r="X1175">
        <v>74.444444444444443</v>
      </c>
      <c r="Y1175">
        <v>10</v>
      </c>
      <c r="Z1175">
        <v>4.0162792190573793</v>
      </c>
      <c r="AA1175">
        <v>0</v>
      </c>
      <c r="AB1175">
        <v>1.254325848148452</v>
      </c>
      <c r="AD1175">
        <v>15.484656444651852</v>
      </c>
      <c r="AF1175">
        <v>12.278308321964531</v>
      </c>
      <c r="AG1175">
        <v>10.351678794602282</v>
      </c>
      <c r="AH1175">
        <v>0</v>
      </c>
      <c r="AI1175">
        <v>71</v>
      </c>
      <c r="AJ1175">
        <v>109.30281690140841</v>
      </c>
      <c r="AK1175">
        <v>13.77856831194917</v>
      </c>
    </row>
    <row r="1176" spans="1:37">
      <c r="A1176">
        <v>16</v>
      </c>
      <c r="B1176">
        <v>40</v>
      </c>
      <c r="C1176">
        <v>2024</v>
      </c>
      <c r="D1176">
        <v>4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4</v>
      </c>
      <c r="M1176">
        <v>99</v>
      </c>
      <c r="N1176">
        <v>99</v>
      </c>
      <c r="O1176">
        <v>99</v>
      </c>
      <c r="P1176">
        <v>99</v>
      </c>
      <c r="Q1176">
        <v>44</v>
      </c>
      <c r="R1176">
        <v>92</v>
      </c>
      <c r="S1176">
        <v>4</v>
      </c>
      <c r="T1176">
        <v>4.8586956521739131</v>
      </c>
      <c r="U1176">
        <v>17.198913043478257</v>
      </c>
      <c r="V1176">
        <v>0</v>
      </c>
      <c r="W1176">
        <v>0</v>
      </c>
      <c r="X1176">
        <v>65.217391304347828</v>
      </c>
      <c r="Y1176">
        <v>5.4347826086956523</v>
      </c>
      <c r="Z1176">
        <v>3.8612763874481826</v>
      </c>
      <c r="AA1176">
        <v>0</v>
      </c>
      <c r="AB1176">
        <v>1.363989686139208</v>
      </c>
      <c r="AD1176">
        <v>31.119373268556231</v>
      </c>
      <c r="AF1176">
        <v>15.032679738562086</v>
      </c>
      <c r="AG1176">
        <v>12.402414171500237</v>
      </c>
      <c r="AH1176">
        <v>1.0869565217391304</v>
      </c>
      <c r="AI1176">
        <v>62</v>
      </c>
      <c r="AJ1176">
        <v>107.3564516129032</v>
      </c>
      <c r="AK1176">
        <v>13.86441164254358</v>
      </c>
    </row>
    <row r="1177" spans="1:37">
      <c r="A1177">
        <v>16</v>
      </c>
      <c r="B1177">
        <v>41</v>
      </c>
      <c r="C1177">
        <v>2024</v>
      </c>
      <c r="D1177">
        <v>5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4</v>
      </c>
      <c r="M1177">
        <v>99</v>
      </c>
      <c r="N1177">
        <v>99</v>
      </c>
      <c r="O1177">
        <v>99</v>
      </c>
      <c r="P1177">
        <v>99</v>
      </c>
      <c r="Q1177">
        <v>31</v>
      </c>
      <c r="R1177">
        <v>56</v>
      </c>
      <c r="S1177">
        <v>4</v>
      </c>
      <c r="T1177">
        <v>4.5535714285714306</v>
      </c>
      <c r="U1177">
        <v>18.126785714285727</v>
      </c>
      <c r="V1177">
        <v>0</v>
      </c>
      <c r="W1177">
        <v>0</v>
      </c>
      <c r="X1177">
        <v>71.428571428571445</v>
      </c>
      <c r="Y1177">
        <v>5.3571428571428559</v>
      </c>
      <c r="Z1177">
        <v>4.1937236723222115</v>
      </c>
      <c r="AA1177">
        <v>0</v>
      </c>
      <c r="AB1177">
        <v>1.2944889071028156</v>
      </c>
      <c r="AD1177">
        <v>46.66629307515079</v>
      </c>
      <c r="AF1177">
        <v>11.111111111111112</v>
      </c>
      <c r="AG1177">
        <v>9.5580204135437477</v>
      </c>
      <c r="AH1177">
        <v>0</v>
      </c>
      <c r="AI1177">
        <v>53</v>
      </c>
      <c r="AJ1177">
        <v>108.22830188679248</v>
      </c>
      <c r="AK1177">
        <v>14.012291841227379</v>
      </c>
    </row>
    <row r="1178" spans="1:37">
      <c r="A1178">
        <v>16</v>
      </c>
      <c r="B1178">
        <v>42</v>
      </c>
      <c r="C1178">
        <v>2024</v>
      </c>
      <c r="D1178">
        <v>6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4</v>
      </c>
      <c r="M1178">
        <v>99</v>
      </c>
      <c r="N1178">
        <v>99</v>
      </c>
      <c r="O1178">
        <v>99</v>
      </c>
      <c r="P1178">
        <v>99</v>
      </c>
      <c r="Q1178">
        <v>37</v>
      </c>
      <c r="R1178">
        <v>98</v>
      </c>
      <c r="S1178">
        <v>4</v>
      </c>
      <c r="T1178">
        <v>4.5102040816326552</v>
      </c>
      <c r="U1178">
        <v>17.925510204081629</v>
      </c>
      <c r="V1178">
        <v>0</v>
      </c>
      <c r="W1178">
        <v>0</v>
      </c>
      <c r="X1178">
        <v>79.591836734693885</v>
      </c>
      <c r="Y1178">
        <v>2.0408163265306123</v>
      </c>
      <c r="Z1178">
        <v>3.0604558558839039</v>
      </c>
      <c r="AA1178">
        <v>0</v>
      </c>
      <c r="AB1178">
        <v>1.1450416440086137</v>
      </c>
      <c r="AD1178">
        <v>42.345188619059826</v>
      </c>
      <c r="AF1178">
        <v>16.306156405990016</v>
      </c>
      <c r="AG1178">
        <v>13.473795626596312</v>
      </c>
      <c r="AH1178">
        <v>0</v>
      </c>
      <c r="AI1178">
        <v>97</v>
      </c>
      <c r="AJ1178">
        <v>109.42474226804119</v>
      </c>
      <c r="AK1178">
        <v>13.619223542257098</v>
      </c>
    </row>
    <row r="1179" spans="1:37">
      <c r="A1179">
        <v>16</v>
      </c>
      <c r="B1179">
        <v>43</v>
      </c>
      <c r="C1179">
        <v>2024</v>
      </c>
      <c r="D1179">
        <v>7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4</v>
      </c>
      <c r="M1179">
        <v>99</v>
      </c>
      <c r="N1179">
        <v>99</v>
      </c>
      <c r="O1179">
        <v>99</v>
      </c>
      <c r="P1179">
        <v>99</v>
      </c>
      <c r="Q1179">
        <v>16</v>
      </c>
      <c r="R1179">
        <v>49</v>
      </c>
      <c r="S1179">
        <v>4</v>
      </c>
      <c r="T1179">
        <v>4.224489795918366</v>
      </c>
      <c r="U1179">
        <v>15.626530612244901</v>
      </c>
      <c r="V1179">
        <v>0</v>
      </c>
      <c r="W1179">
        <v>0</v>
      </c>
      <c r="X1179">
        <v>48.979591836734691</v>
      </c>
      <c r="Y1179">
        <v>2.0408163265306123</v>
      </c>
      <c r="Z1179">
        <v>3.624844852989781</v>
      </c>
      <c r="AA1179">
        <v>0</v>
      </c>
      <c r="AB1179">
        <v>1.165232850907773</v>
      </c>
      <c r="AD1179">
        <v>-10.04603375721878</v>
      </c>
      <c r="AF1179">
        <v>21.304347826086957</v>
      </c>
      <c r="AG1179">
        <v>16.808622733459188</v>
      </c>
      <c r="AH1179">
        <v>12.244897959183673</v>
      </c>
      <c r="AI1179">
        <v>49</v>
      </c>
      <c r="AJ1179">
        <v>105.7285714285714</v>
      </c>
      <c r="AK1179">
        <v>13.012867125002158</v>
      </c>
    </row>
    <row r="1180" spans="1:37">
      <c r="A1180">
        <v>16</v>
      </c>
      <c r="B1180">
        <v>44</v>
      </c>
      <c r="C1180">
        <v>2024</v>
      </c>
      <c r="D1180">
        <v>8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4</v>
      </c>
      <c r="M1180">
        <v>99</v>
      </c>
      <c r="N1180">
        <v>99</v>
      </c>
      <c r="O1180">
        <v>99</v>
      </c>
      <c r="P1180">
        <v>99</v>
      </c>
      <c r="Q1180">
        <v>36</v>
      </c>
      <c r="R1180">
        <v>102</v>
      </c>
      <c r="S1180">
        <v>4</v>
      </c>
      <c r="T1180">
        <v>4.4117647058823524</v>
      </c>
      <c r="U1180">
        <v>15.943137254901956</v>
      </c>
      <c r="V1180">
        <v>0</v>
      </c>
      <c r="W1180">
        <v>0</v>
      </c>
      <c r="X1180">
        <v>50</v>
      </c>
      <c r="Y1180">
        <v>2.9411764705882355</v>
      </c>
      <c r="Z1180">
        <v>3.9614195763125553</v>
      </c>
      <c r="AA1180">
        <v>0</v>
      </c>
      <c r="AB1180">
        <v>1.0131773084520621</v>
      </c>
      <c r="AD1180">
        <v>9.4258049424696253</v>
      </c>
      <c r="AF1180">
        <v>20.816326530612244</v>
      </c>
      <c r="AG1180">
        <v>16.846750717400997</v>
      </c>
      <c r="AH1180">
        <v>0.98039215686274495</v>
      </c>
      <c r="AI1180">
        <v>99</v>
      </c>
      <c r="AJ1180">
        <v>105.220202020202</v>
      </c>
      <c r="AK1180">
        <v>13.339388416818633</v>
      </c>
    </row>
    <row r="1181" spans="1:37">
      <c r="A1181">
        <v>16</v>
      </c>
      <c r="B1181">
        <v>45</v>
      </c>
      <c r="C1181">
        <v>2024</v>
      </c>
      <c r="D1181">
        <v>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4</v>
      </c>
      <c r="M1181">
        <v>99</v>
      </c>
      <c r="N1181">
        <v>99</v>
      </c>
      <c r="O1181">
        <v>99</v>
      </c>
      <c r="P1181">
        <v>99</v>
      </c>
      <c r="Q1181">
        <v>40</v>
      </c>
      <c r="R1181">
        <v>105</v>
      </c>
      <c r="S1181">
        <v>4</v>
      </c>
      <c r="T1181">
        <v>4.7619047619047636</v>
      </c>
      <c r="U1181">
        <v>15.8</v>
      </c>
      <c r="V1181">
        <v>0</v>
      </c>
      <c r="W1181">
        <v>0</v>
      </c>
      <c r="X1181">
        <v>48.571428571428562</v>
      </c>
      <c r="Y1181">
        <v>0.95238095238095277</v>
      </c>
      <c r="Z1181">
        <v>3.4560643732981928</v>
      </c>
      <c r="AA1181">
        <v>0</v>
      </c>
      <c r="AB1181">
        <v>1.0190921218587008</v>
      </c>
      <c r="AD1181">
        <v>-33.016504912988758</v>
      </c>
      <c r="AF1181">
        <v>18.918918918918923</v>
      </c>
      <c r="AG1181">
        <v>15.15912974351008</v>
      </c>
      <c r="AH1181">
        <v>0</v>
      </c>
      <c r="AI1181">
        <v>100</v>
      </c>
      <c r="AJ1181">
        <v>104.18199999999997</v>
      </c>
      <c r="AK1181">
        <v>13.645876647510262</v>
      </c>
    </row>
    <row r="1182" spans="1:37">
      <c r="A1182">
        <v>16</v>
      </c>
      <c r="B1182">
        <v>46</v>
      </c>
      <c r="C1182">
        <v>2024</v>
      </c>
      <c r="D1182">
        <v>10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4</v>
      </c>
      <c r="M1182">
        <v>99</v>
      </c>
      <c r="N1182">
        <v>99</v>
      </c>
      <c r="O1182">
        <v>99</v>
      </c>
      <c r="P1182">
        <v>99</v>
      </c>
      <c r="Q1182">
        <v>136</v>
      </c>
      <c r="R1182">
        <v>422</v>
      </c>
      <c r="S1182">
        <v>4</v>
      </c>
      <c r="T1182">
        <v>4.322274881516587</v>
      </c>
      <c r="U1182">
        <v>17.675829383886253</v>
      </c>
      <c r="V1182">
        <v>0</v>
      </c>
      <c r="W1182">
        <v>0</v>
      </c>
      <c r="X1182">
        <v>72.037914691943115</v>
      </c>
      <c r="Y1182">
        <v>3.7914691943127967</v>
      </c>
      <c r="Z1182">
        <v>3.4593213110341798</v>
      </c>
      <c r="AA1182">
        <v>0</v>
      </c>
      <c r="AB1182">
        <v>0.85732226145433454</v>
      </c>
      <c r="AD1182">
        <v>-0.496409008293482</v>
      </c>
      <c r="AF1182">
        <v>16.614173228346459</v>
      </c>
      <c r="AG1182">
        <v>13.811389508143289</v>
      </c>
      <c r="AH1182">
        <v>2.1327014218009483</v>
      </c>
      <c r="AI1182">
        <v>417</v>
      </c>
      <c r="AJ1182">
        <v>109.00863309352528</v>
      </c>
      <c r="AK1182">
        <v>13.596346173069579</v>
      </c>
    </row>
    <row r="1183" spans="1:37">
      <c r="A1183">
        <v>16</v>
      </c>
      <c r="B1183">
        <v>47</v>
      </c>
      <c r="C1183">
        <v>2024</v>
      </c>
      <c r="D1183">
        <v>11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4</v>
      </c>
      <c r="M1183">
        <v>99</v>
      </c>
      <c r="N1183">
        <v>99</v>
      </c>
      <c r="O1183">
        <v>99</v>
      </c>
      <c r="P1183">
        <v>99</v>
      </c>
      <c r="Q1183">
        <v>102</v>
      </c>
      <c r="R1183">
        <v>351</v>
      </c>
      <c r="S1183">
        <v>4</v>
      </c>
      <c r="T1183">
        <v>4.6296296296296306</v>
      </c>
      <c r="U1183">
        <v>16.829344729344722</v>
      </c>
      <c r="V1183">
        <v>0</v>
      </c>
      <c r="W1183">
        <v>0</v>
      </c>
      <c r="X1183">
        <v>64.387464387464391</v>
      </c>
      <c r="Y1183">
        <v>1.1396011396011398</v>
      </c>
      <c r="Z1183">
        <v>3.1004860152457203</v>
      </c>
      <c r="AA1183">
        <v>0</v>
      </c>
      <c r="AB1183">
        <v>0.85710014615947006</v>
      </c>
      <c r="AD1183">
        <v>2.8426286957163698</v>
      </c>
      <c r="AF1183">
        <v>19.864176570458405</v>
      </c>
      <c r="AG1183">
        <v>16.480852179832709</v>
      </c>
      <c r="AH1183">
        <v>2.8490028490028494</v>
      </c>
      <c r="AI1183">
        <v>345</v>
      </c>
      <c r="AJ1183">
        <v>107.44724637681161</v>
      </c>
      <c r="AK1183">
        <v>13.457301585041559</v>
      </c>
    </row>
    <row r="1184" spans="1:37">
      <c r="A1184">
        <v>16</v>
      </c>
      <c r="B1184">
        <v>48</v>
      </c>
      <c r="C1184">
        <v>2024</v>
      </c>
      <c r="D1184">
        <v>12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4</v>
      </c>
      <c r="M1184">
        <v>99</v>
      </c>
      <c r="N1184">
        <v>99</v>
      </c>
      <c r="O1184">
        <v>99</v>
      </c>
      <c r="P1184">
        <v>99</v>
      </c>
      <c r="Q1184">
        <v>18</v>
      </c>
      <c r="R1184">
        <v>52</v>
      </c>
      <c r="S1184">
        <v>4</v>
      </c>
      <c r="T1184">
        <v>4.7884615384615392</v>
      </c>
      <c r="U1184">
        <v>17.79615384615385</v>
      </c>
      <c r="V1184">
        <v>0</v>
      </c>
      <c r="W1184">
        <v>0</v>
      </c>
      <c r="X1184">
        <v>73.076923076923109</v>
      </c>
      <c r="Y1184">
        <v>1.9230769230769225</v>
      </c>
      <c r="Z1184">
        <v>2.9733406192143144</v>
      </c>
      <c r="AA1184">
        <v>0</v>
      </c>
      <c r="AB1184">
        <v>0.8844063298128424</v>
      </c>
      <c r="AD1184">
        <v>-11.878124793815871</v>
      </c>
      <c r="AF1184">
        <v>15.430267062314538</v>
      </c>
      <c r="AG1184">
        <v>12.577299971458476</v>
      </c>
      <c r="AH1184">
        <v>0</v>
      </c>
      <c r="AI1184">
        <v>52</v>
      </c>
      <c r="AJ1184">
        <v>109.43653846153843</v>
      </c>
      <c r="AK1184">
        <v>13.462450712543216</v>
      </c>
    </row>
    <row r="1185" spans="1:37">
      <c r="A1185">
        <v>16</v>
      </c>
      <c r="B1185">
        <v>49</v>
      </c>
      <c r="C1185">
        <v>2024</v>
      </c>
      <c r="D1185">
        <v>1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5</v>
      </c>
      <c r="M1185">
        <v>99</v>
      </c>
      <c r="N1185">
        <v>99</v>
      </c>
      <c r="O1185">
        <v>99</v>
      </c>
      <c r="P1185">
        <v>99</v>
      </c>
      <c r="Q1185">
        <v>33</v>
      </c>
      <c r="R1185">
        <v>159</v>
      </c>
      <c r="S1185">
        <v>5</v>
      </c>
      <c r="T1185">
        <v>5.1006289308176092</v>
      </c>
      <c r="U1185">
        <v>20.856603773584904</v>
      </c>
      <c r="V1185">
        <v>0</v>
      </c>
      <c r="W1185">
        <v>0</v>
      </c>
      <c r="X1185">
        <v>86.163522012578611</v>
      </c>
      <c r="Y1185">
        <v>25.786163522012576</v>
      </c>
      <c r="Z1185">
        <v>4.5481702492968736</v>
      </c>
      <c r="AA1185">
        <v>0</v>
      </c>
      <c r="AB1185">
        <v>1.327952831972161</v>
      </c>
      <c r="AD1185">
        <v>37.22654087078913</v>
      </c>
      <c r="AF1185">
        <v>29.335793357933593</v>
      </c>
      <c r="AG1185">
        <v>27.099336449514603</v>
      </c>
      <c r="AH1185">
        <v>1.886792452830188</v>
      </c>
      <c r="AI1185">
        <v>13</v>
      </c>
      <c r="AJ1185">
        <v>101.1769230769231</v>
      </c>
      <c r="AK1185">
        <v>15.306504419012667</v>
      </c>
    </row>
    <row r="1186" spans="1:37">
      <c r="A1186">
        <v>16</v>
      </c>
      <c r="B1186">
        <v>50</v>
      </c>
      <c r="C1186">
        <v>2024</v>
      </c>
      <c r="D1186">
        <v>2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5</v>
      </c>
      <c r="M1186">
        <v>99</v>
      </c>
      <c r="N1186">
        <v>99</v>
      </c>
      <c r="O1186">
        <v>99</v>
      </c>
      <c r="P1186">
        <v>99</v>
      </c>
      <c r="Q1186">
        <v>27</v>
      </c>
      <c r="R1186">
        <v>101</v>
      </c>
      <c r="S1186">
        <v>5</v>
      </c>
      <c r="T1186">
        <v>5.1683168316831694</v>
      </c>
      <c r="U1186">
        <v>21.336633663366342</v>
      </c>
      <c r="V1186">
        <v>0</v>
      </c>
      <c r="W1186">
        <v>0</v>
      </c>
      <c r="X1186">
        <v>86.138613861386105</v>
      </c>
      <c r="Y1186">
        <v>36.633663366336634</v>
      </c>
      <c r="Z1186">
        <v>5.0859099241813119</v>
      </c>
      <c r="AA1186">
        <v>0</v>
      </c>
      <c r="AB1186">
        <v>1.2028786177019752</v>
      </c>
      <c r="AD1186">
        <v>19.77326667489114</v>
      </c>
      <c r="AF1186">
        <v>37.269372693726929</v>
      </c>
      <c r="AG1186">
        <v>35.640453154717626</v>
      </c>
      <c r="AH1186">
        <v>0</v>
      </c>
      <c r="AI1186">
        <v>16</v>
      </c>
      <c r="AJ1186">
        <v>107.00000000000001</v>
      </c>
      <c r="AK1186">
        <v>14.01687320791606</v>
      </c>
    </row>
    <row r="1187" spans="1:37">
      <c r="A1187">
        <v>16</v>
      </c>
      <c r="B1187">
        <v>51</v>
      </c>
      <c r="C1187">
        <v>2024</v>
      </c>
      <c r="D1187">
        <v>3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5</v>
      </c>
      <c r="M1187">
        <v>99</v>
      </c>
      <c r="N1187">
        <v>99</v>
      </c>
      <c r="O1187">
        <v>99</v>
      </c>
      <c r="P1187">
        <v>99</v>
      </c>
      <c r="Q1187">
        <v>71</v>
      </c>
      <c r="R1187">
        <v>182</v>
      </c>
      <c r="S1187">
        <v>5</v>
      </c>
      <c r="T1187">
        <v>5.7417582417582409</v>
      </c>
      <c r="U1187">
        <v>20.840659340659329</v>
      </c>
      <c r="V1187">
        <v>0</v>
      </c>
      <c r="W1187">
        <v>0.54945054945054927</v>
      </c>
      <c r="X1187">
        <v>90.109890109890117</v>
      </c>
      <c r="Y1187">
        <v>21.428571428571423</v>
      </c>
      <c r="Z1187">
        <v>4.4490393585156971</v>
      </c>
      <c r="AA1187">
        <v>0</v>
      </c>
      <c r="AB1187">
        <v>1.3963504971115683</v>
      </c>
      <c r="AD1187">
        <v>28.621420284888288</v>
      </c>
      <c r="AF1187">
        <v>24.829467939972716</v>
      </c>
      <c r="AG1187">
        <v>23.773260879102967</v>
      </c>
      <c r="AH1187">
        <v>0</v>
      </c>
      <c r="AI1187">
        <v>131</v>
      </c>
      <c r="AJ1187">
        <v>110.65343511450382</v>
      </c>
      <c r="AK1187">
        <v>15.208387542657148</v>
      </c>
    </row>
    <row r="1188" spans="1:37">
      <c r="A1188">
        <v>16</v>
      </c>
      <c r="B1188">
        <v>52</v>
      </c>
      <c r="C1188">
        <v>2024</v>
      </c>
      <c r="D1188">
        <v>4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5</v>
      </c>
      <c r="M1188">
        <v>99</v>
      </c>
      <c r="N1188">
        <v>99</v>
      </c>
      <c r="O1188">
        <v>99</v>
      </c>
      <c r="P1188">
        <v>99</v>
      </c>
      <c r="Q1188">
        <v>55</v>
      </c>
      <c r="R1188">
        <v>138</v>
      </c>
      <c r="S1188">
        <v>5</v>
      </c>
      <c r="T1188">
        <v>5.7028985507246395</v>
      </c>
      <c r="U1188">
        <v>19.697101449275365</v>
      </c>
      <c r="V1188">
        <v>0</v>
      </c>
      <c r="W1188">
        <v>0</v>
      </c>
      <c r="X1188">
        <v>76.811594202898547</v>
      </c>
      <c r="Y1188">
        <v>23.188405797101446</v>
      </c>
      <c r="Z1188">
        <v>5.348844410331985</v>
      </c>
      <c r="AA1188">
        <v>0</v>
      </c>
      <c r="AB1188">
        <v>1.51518602813416</v>
      </c>
      <c r="AD1188">
        <v>45.812937945329914</v>
      </c>
      <c r="AF1188">
        <v>22.549019607843128</v>
      </c>
      <c r="AG1188">
        <v>21.30584731149083</v>
      </c>
      <c r="AH1188">
        <v>0</v>
      </c>
      <c r="AI1188">
        <v>81</v>
      </c>
      <c r="AJ1188">
        <v>106.7197530864197</v>
      </c>
      <c r="AK1188">
        <v>15.192857897467622</v>
      </c>
    </row>
    <row r="1189" spans="1:37">
      <c r="A1189">
        <v>16</v>
      </c>
      <c r="B1189">
        <v>53</v>
      </c>
      <c r="C1189">
        <v>2024</v>
      </c>
      <c r="D1189">
        <v>5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5</v>
      </c>
      <c r="M1189">
        <v>99</v>
      </c>
      <c r="N1189">
        <v>99</v>
      </c>
      <c r="O1189">
        <v>99</v>
      </c>
      <c r="P1189">
        <v>99</v>
      </c>
      <c r="Q1189">
        <v>45</v>
      </c>
      <c r="R1189">
        <v>121</v>
      </c>
      <c r="S1189">
        <v>5</v>
      </c>
      <c r="T1189">
        <v>5.6115702479338863</v>
      </c>
      <c r="U1189">
        <v>18.837190082644625</v>
      </c>
      <c r="V1189">
        <v>0</v>
      </c>
      <c r="W1189">
        <v>3.3057851239669431</v>
      </c>
      <c r="X1189">
        <v>75.206611570247929</v>
      </c>
      <c r="Y1189">
        <v>13.223140495867773</v>
      </c>
      <c r="Z1189">
        <v>4.3080768317965612</v>
      </c>
      <c r="AA1189">
        <v>0</v>
      </c>
      <c r="AB1189">
        <v>1.4337830721408964</v>
      </c>
      <c r="AD1189">
        <v>43.102562605404657</v>
      </c>
      <c r="AF1189">
        <v>24.007936507936517</v>
      </c>
      <c r="AG1189">
        <v>21.461526872810815</v>
      </c>
      <c r="AH1189">
        <v>1.6528925619834716</v>
      </c>
      <c r="AI1189">
        <v>111</v>
      </c>
      <c r="AJ1189">
        <v>106.80270270270265</v>
      </c>
      <c r="AK1189">
        <v>15.018712350155525</v>
      </c>
    </row>
    <row r="1190" spans="1:37">
      <c r="A1190">
        <v>16</v>
      </c>
      <c r="B1190">
        <v>54</v>
      </c>
      <c r="C1190">
        <v>2024</v>
      </c>
      <c r="D1190">
        <v>6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5</v>
      </c>
      <c r="M1190">
        <v>99</v>
      </c>
      <c r="N1190">
        <v>99</v>
      </c>
      <c r="O1190">
        <v>99</v>
      </c>
      <c r="P1190">
        <v>99</v>
      </c>
      <c r="Q1190">
        <v>49</v>
      </c>
      <c r="R1190">
        <v>128</v>
      </c>
      <c r="S1190">
        <v>5</v>
      </c>
      <c r="T1190">
        <v>5.28125</v>
      </c>
      <c r="U1190">
        <v>20.718749999999996</v>
      </c>
      <c r="V1190">
        <v>0</v>
      </c>
      <c r="W1190">
        <v>0</v>
      </c>
      <c r="X1190">
        <v>89.0625</v>
      </c>
      <c r="Y1190">
        <v>25.78125</v>
      </c>
      <c r="Z1190">
        <v>4.0373984120346593</v>
      </c>
      <c r="AA1190">
        <v>0</v>
      </c>
      <c r="AB1190">
        <v>1.3915902548882697</v>
      </c>
      <c r="AD1190">
        <v>43.067861257969362</v>
      </c>
      <c r="AF1190">
        <v>21.297836938435939</v>
      </c>
      <c r="AG1190">
        <v>20.340699038955659</v>
      </c>
      <c r="AH1190">
        <v>0</v>
      </c>
      <c r="AI1190">
        <v>120</v>
      </c>
      <c r="AJ1190">
        <v>110.59583333333327</v>
      </c>
      <c r="AK1190">
        <v>15.267483705949276</v>
      </c>
    </row>
    <row r="1191" spans="1:37">
      <c r="A1191">
        <v>16</v>
      </c>
      <c r="B1191">
        <v>55</v>
      </c>
      <c r="C1191">
        <v>2024</v>
      </c>
      <c r="D1191">
        <v>7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5</v>
      </c>
      <c r="M1191">
        <v>99</v>
      </c>
      <c r="N1191">
        <v>99</v>
      </c>
      <c r="O1191">
        <v>99</v>
      </c>
      <c r="P1191">
        <v>99</v>
      </c>
      <c r="Q1191">
        <v>17</v>
      </c>
      <c r="R1191">
        <v>39</v>
      </c>
      <c r="S1191">
        <v>5</v>
      </c>
      <c r="T1191">
        <v>5.0256410256410238</v>
      </c>
      <c r="U1191">
        <v>20.438461538461535</v>
      </c>
      <c r="V1191">
        <v>0</v>
      </c>
      <c r="W1191">
        <v>0</v>
      </c>
      <c r="X1191">
        <v>84.615384615384627</v>
      </c>
      <c r="Y1191">
        <v>28.205128205128201</v>
      </c>
      <c r="Z1191">
        <v>5.3965618392100705</v>
      </c>
      <c r="AA1191">
        <v>0</v>
      </c>
      <c r="AB1191">
        <v>1.2503779836140116</v>
      </c>
      <c r="AD1191">
        <v>10.39722469729106</v>
      </c>
      <c r="AF1191">
        <v>16.956521739130437</v>
      </c>
      <c r="AG1191">
        <v>17.497914562936291</v>
      </c>
      <c r="AH1191">
        <v>5.1282051282051277</v>
      </c>
      <c r="AI1191">
        <v>39</v>
      </c>
      <c r="AJ1191">
        <v>110.71025641025638</v>
      </c>
      <c r="AK1191">
        <v>14.676275489397243</v>
      </c>
    </row>
    <row r="1192" spans="1:37">
      <c r="A1192">
        <v>16</v>
      </c>
      <c r="B1192">
        <v>56</v>
      </c>
      <c r="C1192">
        <v>2024</v>
      </c>
      <c r="D1192">
        <v>8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5</v>
      </c>
      <c r="M1192">
        <v>99</v>
      </c>
      <c r="N1192">
        <v>99</v>
      </c>
      <c r="O1192">
        <v>99</v>
      </c>
      <c r="P1192">
        <v>99</v>
      </c>
      <c r="Q1192">
        <v>43</v>
      </c>
      <c r="R1192">
        <v>130</v>
      </c>
      <c r="S1192">
        <v>5</v>
      </c>
      <c r="T1192">
        <v>4.8538461538461526</v>
      </c>
      <c r="U1192">
        <v>17.620769230769223</v>
      </c>
      <c r="V1192">
        <v>0</v>
      </c>
      <c r="W1192">
        <v>0</v>
      </c>
      <c r="X1192">
        <v>61.538461538461519</v>
      </c>
      <c r="Y1192">
        <v>14.61538461538462</v>
      </c>
      <c r="Z1192">
        <v>5.0484071540337743</v>
      </c>
      <c r="AA1192">
        <v>0</v>
      </c>
      <c r="AB1192">
        <v>1.5196737426249332</v>
      </c>
      <c r="AD1192">
        <v>-6.5478829310582478</v>
      </c>
      <c r="AF1192">
        <v>26.530612244897959</v>
      </c>
      <c r="AG1192">
        <v>23.730692330802153</v>
      </c>
      <c r="AH1192">
        <v>0</v>
      </c>
      <c r="AI1192">
        <v>119</v>
      </c>
      <c r="AJ1192">
        <v>103.31596638655461</v>
      </c>
      <c r="AK1192">
        <v>15.472393676185883</v>
      </c>
    </row>
    <row r="1193" spans="1:37">
      <c r="A1193">
        <v>16</v>
      </c>
      <c r="B1193">
        <v>57</v>
      </c>
      <c r="C1193">
        <v>2024</v>
      </c>
      <c r="D1193">
        <v>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5</v>
      </c>
      <c r="M1193">
        <v>99</v>
      </c>
      <c r="N1193">
        <v>99</v>
      </c>
      <c r="O1193">
        <v>99</v>
      </c>
      <c r="P1193">
        <v>99</v>
      </c>
      <c r="Q1193">
        <v>59</v>
      </c>
      <c r="R1193">
        <v>156</v>
      </c>
      <c r="S1193">
        <v>5</v>
      </c>
      <c r="T1193">
        <v>5.2884615384615392</v>
      </c>
      <c r="U1193">
        <v>17.95448717948717</v>
      </c>
      <c r="V1193">
        <v>0</v>
      </c>
      <c r="W1193">
        <v>0</v>
      </c>
      <c r="X1193">
        <v>71.153846153846175</v>
      </c>
      <c r="Y1193">
        <v>8.9743589743589762</v>
      </c>
      <c r="Z1193">
        <v>4.4842079446499374</v>
      </c>
      <c r="AA1193">
        <v>0</v>
      </c>
      <c r="AB1193">
        <v>1.0801805130756619</v>
      </c>
      <c r="AD1193">
        <v>-23.153254221868515</v>
      </c>
      <c r="AF1193">
        <v>28.108108108108105</v>
      </c>
      <c r="AG1193">
        <v>25.593252862325127</v>
      </c>
      <c r="AH1193">
        <v>3.2051282051282048</v>
      </c>
      <c r="AI1193">
        <v>150</v>
      </c>
      <c r="AJ1193">
        <v>105.15799999999999</v>
      </c>
      <c r="AK1193">
        <v>15.336155466275429</v>
      </c>
    </row>
    <row r="1194" spans="1:37">
      <c r="A1194">
        <v>16</v>
      </c>
      <c r="B1194">
        <v>58</v>
      </c>
      <c r="C1194">
        <v>2024</v>
      </c>
      <c r="D1194">
        <v>10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5</v>
      </c>
      <c r="M1194">
        <v>99</v>
      </c>
      <c r="N1194">
        <v>99</v>
      </c>
      <c r="O1194">
        <v>99</v>
      </c>
      <c r="P1194">
        <v>99</v>
      </c>
      <c r="Q1194">
        <v>177</v>
      </c>
      <c r="R1194">
        <v>670</v>
      </c>
      <c r="S1194">
        <v>5</v>
      </c>
      <c r="T1194">
        <v>5.0477611940298512</v>
      </c>
      <c r="U1194">
        <v>19.888059701492526</v>
      </c>
      <c r="V1194">
        <v>0</v>
      </c>
      <c r="W1194">
        <v>0.14925373134328357</v>
      </c>
      <c r="X1194">
        <v>89.25373134328359</v>
      </c>
      <c r="Y1194">
        <v>12.985074626865671</v>
      </c>
      <c r="Z1194">
        <v>3.0541932216612619</v>
      </c>
      <c r="AA1194">
        <v>0</v>
      </c>
      <c r="AB1194">
        <v>1.0239458662456531</v>
      </c>
      <c r="AD1194">
        <v>6.5327842798491842</v>
      </c>
      <c r="AF1194">
        <v>26.377952755905511</v>
      </c>
      <c r="AG1194">
        <v>24.672453506543501</v>
      </c>
      <c r="AH1194">
        <v>1.0447761194029848</v>
      </c>
      <c r="AI1194">
        <v>651</v>
      </c>
      <c r="AJ1194">
        <v>109.20660522273428</v>
      </c>
      <c r="AK1194">
        <v>15.187449578189796</v>
      </c>
    </row>
    <row r="1195" spans="1:37">
      <c r="A1195">
        <v>16</v>
      </c>
      <c r="B1195">
        <v>59</v>
      </c>
      <c r="C1195">
        <v>2024</v>
      </c>
      <c r="D1195">
        <v>11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5</v>
      </c>
      <c r="M1195">
        <v>99</v>
      </c>
      <c r="N1195">
        <v>99</v>
      </c>
      <c r="O1195">
        <v>99</v>
      </c>
      <c r="P1195">
        <v>99</v>
      </c>
      <c r="Q1195">
        <v>112</v>
      </c>
      <c r="R1195">
        <v>530</v>
      </c>
      <c r="S1195">
        <v>5</v>
      </c>
      <c r="T1195">
        <v>5.1471698113207527</v>
      </c>
      <c r="U1195">
        <v>19.682264150943404</v>
      </c>
      <c r="V1195">
        <v>0</v>
      </c>
      <c r="W1195">
        <v>0.1886792452830188</v>
      </c>
      <c r="X1195">
        <v>87.358490566037744</v>
      </c>
      <c r="Y1195">
        <v>13.773584905660377</v>
      </c>
      <c r="Z1195">
        <v>3.5659430156133194</v>
      </c>
      <c r="AA1195">
        <v>0</v>
      </c>
      <c r="AB1195">
        <v>0.94421850956525133</v>
      </c>
      <c r="AD1195">
        <v>-9.0789734502447121</v>
      </c>
      <c r="AF1195">
        <v>29.994340690435777</v>
      </c>
      <c r="AG1195">
        <v>29.104240253109491</v>
      </c>
      <c r="AH1195">
        <v>1.1320754716981127</v>
      </c>
      <c r="AI1195">
        <v>508</v>
      </c>
      <c r="AJ1195">
        <v>108.60787401574807</v>
      </c>
      <c r="AK1195">
        <v>15.236502643572198</v>
      </c>
    </row>
    <row r="1196" spans="1:37">
      <c r="A1196">
        <v>16</v>
      </c>
      <c r="B1196">
        <v>60</v>
      </c>
      <c r="C1196">
        <v>2024</v>
      </c>
      <c r="D1196">
        <v>12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5</v>
      </c>
      <c r="M1196">
        <v>99</v>
      </c>
      <c r="N1196">
        <v>99</v>
      </c>
      <c r="O1196">
        <v>99</v>
      </c>
      <c r="P1196">
        <v>99</v>
      </c>
      <c r="Q1196">
        <v>28</v>
      </c>
      <c r="R1196">
        <v>104</v>
      </c>
      <c r="S1196">
        <v>5</v>
      </c>
      <c r="T1196">
        <v>5.1538461538461524</v>
      </c>
      <c r="U1196">
        <v>20.013461538461534</v>
      </c>
      <c r="V1196">
        <v>0</v>
      </c>
      <c r="W1196">
        <v>0</v>
      </c>
      <c r="X1196">
        <v>92.307692307692321</v>
      </c>
      <c r="Y1196">
        <v>12.5</v>
      </c>
      <c r="Z1196">
        <v>3.0057655396404441</v>
      </c>
      <c r="AA1196">
        <v>0</v>
      </c>
      <c r="AB1196">
        <v>0.92787216013960083</v>
      </c>
      <c r="AD1196">
        <v>-15.278402188402236</v>
      </c>
      <c r="AF1196">
        <v>30.860534124629076</v>
      </c>
      <c r="AG1196">
        <v>28.288731532951875</v>
      </c>
      <c r="AH1196">
        <v>0</v>
      </c>
      <c r="AI1196">
        <v>104</v>
      </c>
      <c r="AJ1196">
        <v>109.4634615384616</v>
      </c>
      <c r="AK1196">
        <v>15.147505437243712</v>
      </c>
    </row>
    <row r="1197" spans="1:37">
      <c r="A1197">
        <v>16</v>
      </c>
      <c r="B1197">
        <v>61</v>
      </c>
      <c r="C1197">
        <v>2024</v>
      </c>
      <c r="D1197">
        <v>1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6</v>
      </c>
      <c r="M1197">
        <v>99</v>
      </c>
      <c r="N1197">
        <v>99</v>
      </c>
      <c r="O1197">
        <v>99</v>
      </c>
      <c r="P1197">
        <v>99</v>
      </c>
      <c r="Q1197">
        <v>41</v>
      </c>
      <c r="R1197">
        <v>212</v>
      </c>
      <c r="S1197">
        <v>6</v>
      </c>
      <c r="T1197">
        <v>6.5613207547169807</v>
      </c>
      <c r="U1197">
        <v>23.260377358490555</v>
      </c>
      <c r="V1197">
        <v>8.4905660377358441</v>
      </c>
      <c r="W1197">
        <v>2.3584905660377351</v>
      </c>
      <c r="X1197">
        <v>91.981132075471692</v>
      </c>
      <c r="Y1197">
        <v>55.660377358490592</v>
      </c>
      <c r="Z1197">
        <v>5.0700038935135359</v>
      </c>
      <c r="AA1197">
        <v>0</v>
      </c>
      <c r="AB1197">
        <v>1.6769846453948236</v>
      </c>
      <c r="AD1197">
        <v>34.375478250465321</v>
      </c>
      <c r="AF1197">
        <v>39.114391143911433</v>
      </c>
      <c r="AG1197">
        <v>40.296799921550658</v>
      </c>
      <c r="AH1197">
        <v>0.94339622641509413</v>
      </c>
      <c r="AI1197">
        <v>21</v>
      </c>
      <c r="AJ1197">
        <v>101.34761904761908</v>
      </c>
      <c r="AK1197">
        <v>16.549247419242853</v>
      </c>
    </row>
    <row r="1198" spans="1:37">
      <c r="A1198">
        <v>16</v>
      </c>
      <c r="B1198">
        <v>62</v>
      </c>
      <c r="C1198">
        <v>2024</v>
      </c>
      <c r="D1198">
        <v>2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6</v>
      </c>
      <c r="M1198">
        <v>99</v>
      </c>
      <c r="N1198">
        <v>99</v>
      </c>
      <c r="O1198">
        <v>99</v>
      </c>
      <c r="P1198">
        <v>99</v>
      </c>
      <c r="Q1198">
        <v>32</v>
      </c>
      <c r="R1198">
        <v>84</v>
      </c>
      <c r="S1198">
        <v>6</v>
      </c>
      <c r="T1198">
        <v>6.4523809523809517</v>
      </c>
      <c r="U1198">
        <v>23.415476190476181</v>
      </c>
      <c r="V1198">
        <v>13.095238095238097</v>
      </c>
      <c r="W1198">
        <v>1.1904761904761909</v>
      </c>
      <c r="X1198">
        <v>88.095238095238116</v>
      </c>
      <c r="Y1198">
        <v>57.142857142857153</v>
      </c>
      <c r="Z1198">
        <v>5.8602473141298814</v>
      </c>
      <c r="AA1198">
        <v>0</v>
      </c>
      <c r="AB1198">
        <v>1.5991423438292347</v>
      </c>
      <c r="AD1198">
        <v>54.981532921361662</v>
      </c>
      <c r="AF1198">
        <v>30.996309963099637</v>
      </c>
      <c r="AG1198">
        <v>32.529562556851062</v>
      </c>
      <c r="AH1198">
        <v>0</v>
      </c>
      <c r="AI1198">
        <v>30</v>
      </c>
      <c r="AJ1198">
        <v>109.27</v>
      </c>
      <c r="AK1198">
        <v>16.550292743075751</v>
      </c>
    </row>
    <row r="1199" spans="1:37">
      <c r="A1199">
        <v>16</v>
      </c>
      <c r="B1199">
        <v>63</v>
      </c>
      <c r="C1199">
        <v>2024</v>
      </c>
      <c r="D1199">
        <v>3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6</v>
      </c>
      <c r="M1199">
        <v>99</v>
      </c>
      <c r="N1199">
        <v>99</v>
      </c>
      <c r="O1199">
        <v>99</v>
      </c>
      <c r="P1199">
        <v>99</v>
      </c>
      <c r="Q1199">
        <v>82</v>
      </c>
      <c r="R1199">
        <v>271</v>
      </c>
      <c r="S1199">
        <v>6</v>
      </c>
      <c r="T1199">
        <v>6.5092250922509205</v>
      </c>
      <c r="U1199">
        <v>22.194464944649447</v>
      </c>
      <c r="V1199">
        <v>13.653136531365311</v>
      </c>
      <c r="W1199">
        <v>2.5830258302583022</v>
      </c>
      <c r="X1199">
        <v>84.501845018450197</v>
      </c>
      <c r="Y1199">
        <v>47.601476014760145</v>
      </c>
      <c r="Z1199">
        <v>6.8615624659303123</v>
      </c>
      <c r="AA1199">
        <v>0</v>
      </c>
      <c r="AB1199">
        <v>1.5316187048618048</v>
      </c>
      <c r="AD1199">
        <v>52.719575299904079</v>
      </c>
      <c r="AF1199">
        <v>36.971350613915405</v>
      </c>
      <c r="AG1199">
        <v>37.69813662260497</v>
      </c>
      <c r="AH1199">
        <v>0</v>
      </c>
      <c r="AI1199">
        <v>214</v>
      </c>
      <c r="AJ1199">
        <v>106.09719626168226</v>
      </c>
      <c r="AK1199">
        <v>17.235485827779339</v>
      </c>
    </row>
    <row r="1200" spans="1:37">
      <c r="A1200">
        <v>16</v>
      </c>
      <c r="B1200">
        <v>64</v>
      </c>
      <c r="C1200">
        <v>2024</v>
      </c>
      <c r="D1200">
        <v>4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6</v>
      </c>
      <c r="M1200">
        <v>99</v>
      </c>
      <c r="N1200">
        <v>99</v>
      </c>
      <c r="O1200">
        <v>99</v>
      </c>
      <c r="P1200">
        <v>99</v>
      </c>
      <c r="Q1200">
        <v>54</v>
      </c>
      <c r="R1200">
        <v>191</v>
      </c>
      <c r="S1200">
        <v>6</v>
      </c>
      <c r="T1200">
        <v>6.8324607329842921</v>
      </c>
      <c r="U1200">
        <v>22.970157068062839</v>
      </c>
      <c r="V1200">
        <v>9.4240837696335067</v>
      </c>
      <c r="W1200">
        <v>3.1413612565445015</v>
      </c>
      <c r="X1200">
        <v>92.146596858638759</v>
      </c>
      <c r="Y1200">
        <v>49.214659685863872</v>
      </c>
      <c r="Z1200">
        <v>4.7656273081569518</v>
      </c>
      <c r="AA1200">
        <v>0</v>
      </c>
      <c r="AB1200">
        <v>1.4980593789661227</v>
      </c>
      <c r="AD1200">
        <v>31.530471001200681</v>
      </c>
      <c r="AF1200">
        <v>31.209150326797388</v>
      </c>
      <c r="AG1200">
        <v>34.388618905784611</v>
      </c>
      <c r="AH1200">
        <v>2.0942408376963351</v>
      </c>
      <c r="AI1200">
        <v>143</v>
      </c>
      <c r="AJ1200">
        <v>108.66153846153844</v>
      </c>
      <c r="AK1200">
        <v>17.432482397035315</v>
      </c>
    </row>
    <row r="1201" spans="1:37">
      <c r="A1201">
        <v>16</v>
      </c>
      <c r="B1201">
        <v>65</v>
      </c>
      <c r="C1201">
        <v>2024</v>
      </c>
      <c r="D1201">
        <v>5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6</v>
      </c>
      <c r="M1201">
        <v>99</v>
      </c>
      <c r="N1201">
        <v>99</v>
      </c>
      <c r="O1201">
        <v>99</v>
      </c>
      <c r="P1201">
        <v>99</v>
      </c>
      <c r="Q1201">
        <v>55</v>
      </c>
      <c r="R1201">
        <v>131</v>
      </c>
      <c r="S1201">
        <v>6</v>
      </c>
      <c r="T1201">
        <v>6.3282442748091601</v>
      </c>
      <c r="U1201">
        <v>22.27557251908398</v>
      </c>
      <c r="V1201">
        <v>18.320610687022899</v>
      </c>
      <c r="W1201">
        <v>5.3435114503816799</v>
      </c>
      <c r="X1201">
        <v>87.022900763358749</v>
      </c>
      <c r="Y1201">
        <v>52.671755725190813</v>
      </c>
      <c r="Z1201">
        <v>5.057140543207038</v>
      </c>
      <c r="AA1201">
        <v>0</v>
      </c>
      <c r="AB1201">
        <v>1.5940861513378357</v>
      </c>
      <c r="AD1201">
        <v>43.600827266774608</v>
      </c>
      <c r="AF1201">
        <v>25.992063492063483</v>
      </c>
      <c r="AG1201">
        <v>27.476366238559759</v>
      </c>
      <c r="AH1201">
        <v>2.2900763358778624</v>
      </c>
      <c r="AI1201">
        <v>121</v>
      </c>
      <c r="AJ1201">
        <v>108.73388429752065</v>
      </c>
      <c r="AK1201">
        <v>16.966807231079219</v>
      </c>
    </row>
    <row r="1202" spans="1:37">
      <c r="A1202">
        <v>16</v>
      </c>
      <c r="B1202">
        <v>66</v>
      </c>
      <c r="C1202">
        <v>2024</v>
      </c>
      <c r="D1202">
        <v>6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6</v>
      </c>
      <c r="M1202">
        <v>99</v>
      </c>
      <c r="N1202">
        <v>99</v>
      </c>
      <c r="O1202">
        <v>99</v>
      </c>
      <c r="P1202">
        <v>99</v>
      </c>
      <c r="Q1202">
        <v>38</v>
      </c>
      <c r="R1202">
        <v>105</v>
      </c>
      <c r="S1202">
        <v>6</v>
      </c>
      <c r="T1202">
        <v>6.4285714285714306</v>
      </c>
      <c r="U1202">
        <v>22.99714285714284</v>
      </c>
      <c r="V1202">
        <v>12.380952380952378</v>
      </c>
      <c r="W1202">
        <v>0.95238095238095277</v>
      </c>
      <c r="X1202">
        <v>96.190476190476176</v>
      </c>
      <c r="Y1202">
        <v>50.476190476190489</v>
      </c>
      <c r="Z1202">
        <v>4.8007233015127193</v>
      </c>
      <c r="AA1202">
        <v>0</v>
      </c>
      <c r="AB1202">
        <v>1.2936264483053439</v>
      </c>
      <c r="AD1202">
        <v>38.373555087250715</v>
      </c>
      <c r="AF1202">
        <v>17.470881863560731</v>
      </c>
      <c r="AG1202">
        <v>18.520620652098877</v>
      </c>
      <c r="AH1202">
        <v>0</v>
      </c>
      <c r="AI1202">
        <v>97</v>
      </c>
      <c r="AJ1202">
        <v>110.88453608247421</v>
      </c>
      <c r="AK1202">
        <v>16.871226505744602</v>
      </c>
    </row>
    <row r="1203" spans="1:37">
      <c r="A1203">
        <v>16</v>
      </c>
      <c r="B1203">
        <v>67</v>
      </c>
      <c r="C1203">
        <v>2024</v>
      </c>
      <c r="D1203">
        <v>7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6</v>
      </c>
      <c r="M1203">
        <v>99</v>
      </c>
      <c r="N1203">
        <v>99</v>
      </c>
      <c r="O1203">
        <v>99</v>
      </c>
      <c r="P1203">
        <v>99</v>
      </c>
      <c r="Q1203">
        <v>21</v>
      </c>
      <c r="R1203">
        <v>56</v>
      </c>
      <c r="S1203">
        <v>6</v>
      </c>
      <c r="T1203">
        <v>6.4821428571428559</v>
      </c>
      <c r="U1203">
        <v>22.196428571428577</v>
      </c>
      <c r="V1203">
        <v>16.071428571428577</v>
      </c>
      <c r="W1203">
        <v>7.1428571428571441</v>
      </c>
      <c r="X1203">
        <v>87.5</v>
      </c>
      <c r="Y1203">
        <v>53.571428571428562</v>
      </c>
      <c r="Z1203">
        <v>5.6925692255567002</v>
      </c>
      <c r="AA1203">
        <v>0</v>
      </c>
      <c r="AB1203">
        <v>1.4266728455267064</v>
      </c>
      <c r="AD1203">
        <v>51.802170837143088</v>
      </c>
      <c r="AF1203">
        <v>24.347826086956523</v>
      </c>
      <c r="AG1203">
        <v>27.286297580893002</v>
      </c>
      <c r="AH1203">
        <v>0</v>
      </c>
      <c r="AI1203">
        <v>56</v>
      </c>
      <c r="AJ1203">
        <v>110.34464285714289</v>
      </c>
      <c r="AK1203">
        <v>16.143840218003461</v>
      </c>
    </row>
    <row r="1204" spans="1:37">
      <c r="A1204">
        <v>16</v>
      </c>
      <c r="B1204">
        <v>68</v>
      </c>
      <c r="C1204">
        <v>2024</v>
      </c>
      <c r="D1204">
        <v>8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6</v>
      </c>
      <c r="M1204">
        <v>99</v>
      </c>
      <c r="N1204">
        <v>99</v>
      </c>
      <c r="O1204">
        <v>99</v>
      </c>
      <c r="P1204">
        <v>99</v>
      </c>
      <c r="Q1204">
        <v>39</v>
      </c>
      <c r="R1204">
        <v>85</v>
      </c>
      <c r="S1204">
        <v>6</v>
      </c>
      <c r="T1204">
        <v>6.1529411764705877</v>
      </c>
      <c r="U1204">
        <v>21.977647058823536</v>
      </c>
      <c r="V1204">
        <v>16.470588235294123</v>
      </c>
      <c r="W1204">
        <v>1.1764705882352939</v>
      </c>
      <c r="X1204">
        <v>84.705882352941188</v>
      </c>
      <c r="Y1204">
        <v>45.882352941176471</v>
      </c>
      <c r="Z1204">
        <v>5.3251098076628685</v>
      </c>
      <c r="AA1204">
        <v>0</v>
      </c>
      <c r="AB1204">
        <v>1.5224274915831044</v>
      </c>
      <c r="AD1204">
        <v>20.909878207496643</v>
      </c>
      <c r="AF1204">
        <v>17.346938775510203</v>
      </c>
      <c r="AG1204">
        <v>19.352733375462311</v>
      </c>
      <c r="AH1204">
        <v>0</v>
      </c>
      <c r="AI1204">
        <v>81</v>
      </c>
      <c r="AJ1204">
        <v>108.42222222222222</v>
      </c>
      <c r="AK1204">
        <v>16.954125326381103</v>
      </c>
    </row>
    <row r="1205" spans="1:37">
      <c r="A1205">
        <v>16</v>
      </c>
      <c r="B1205">
        <v>69</v>
      </c>
      <c r="C1205">
        <v>2024</v>
      </c>
      <c r="D1205">
        <v>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6</v>
      </c>
      <c r="M1205">
        <v>99</v>
      </c>
      <c r="N1205">
        <v>99</v>
      </c>
      <c r="O1205">
        <v>99</v>
      </c>
      <c r="P1205">
        <v>99</v>
      </c>
      <c r="Q1205">
        <v>53</v>
      </c>
      <c r="R1205">
        <v>103</v>
      </c>
      <c r="S1205">
        <v>6</v>
      </c>
      <c r="T1205">
        <v>6.1262135922330092</v>
      </c>
      <c r="U1205">
        <v>21.174757281553394</v>
      </c>
      <c r="V1205">
        <v>12.621359223300969</v>
      </c>
      <c r="W1205">
        <v>0</v>
      </c>
      <c r="X1205">
        <v>85.4368932038835</v>
      </c>
      <c r="Y1205">
        <v>31.067961165048551</v>
      </c>
      <c r="Z1205">
        <v>5.3084603374877375</v>
      </c>
      <c r="AA1205">
        <v>0</v>
      </c>
      <c r="AB1205">
        <v>1.1631862137983713</v>
      </c>
      <c r="AD1205">
        <v>-30.546032967083399</v>
      </c>
      <c r="AF1205">
        <v>18.558558558558559</v>
      </c>
      <c r="AG1205">
        <v>19.928910169135317</v>
      </c>
      <c r="AH1205">
        <v>5.825242718446602</v>
      </c>
      <c r="AI1205">
        <v>101</v>
      </c>
      <c r="AJ1205">
        <v>107.82772277227723</v>
      </c>
      <c r="AK1205">
        <v>16.828991165223457</v>
      </c>
    </row>
    <row r="1206" spans="1:37">
      <c r="A1206">
        <v>16</v>
      </c>
      <c r="B1206">
        <v>70</v>
      </c>
      <c r="C1206">
        <v>2024</v>
      </c>
      <c r="D1206">
        <v>10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6</v>
      </c>
      <c r="M1206">
        <v>99</v>
      </c>
      <c r="N1206">
        <v>99</v>
      </c>
      <c r="O1206">
        <v>99</v>
      </c>
      <c r="P1206">
        <v>99</v>
      </c>
      <c r="Q1206">
        <v>164</v>
      </c>
      <c r="R1206">
        <v>530</v>
      </c>
      <c r="S1206">
        <v>6</v>
      </c>
      <c r="T1206">
        <v>6.0132075471698112</v>
      </c>
      <c r="U1206">
        <v>22.567735849056621</v>
      </c>
      <c r="V1206">
        <v>19.056603773584904</v>
      </c>
      <c r="W1206">
        <v>0.94339622641509413</v>
      </c>
      <c r="X1206">
        <v>96.037735849056631</v>
      </c>
      <c r="Y1206">
        <v>43.962264150943376</v>
      </c>
      <c r="Z1206">
        <v>3.6715423428725633</v>
      </c>
      <c r="AA1206">
        <v>0</v>
      </c>
      <c r="AB1206">
        <v>1.2475693705292163</v>
      </c>
      <c r="AD1206">
        <v>0.42122124103138192</v>
      </c>
      <c r="AF1206">
        <v>20.866141732283463</v>
      </c>
      <c r="AG1206">
        <v>22.146697872151336</v>
      </c>
      <c r="AH1206">
        <v>1.1320754716981127</v>
      </c>
      <c r="AI1206">
        <v>521</v>
      </c>
      <c r="AJ1206">
        <v>109.65566218809978</v>
      </c>
      <c r="AK1206">
        <v>16.988011334765734</v>
      </c>
    </row>
    <row r="1207" spans="1:37">
      <c r="A1207">
        <v>16</v>
      </c>
      <c r="B1207">
        <v>71</v>
      </c>
      <c r="C1207">
        <v>2024</v>
      </c>
      <c r="D1207">
        <v>11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6</v>
      </c>
      <c r="M1207">
        <v>99</v>
      </c>
      <c r="N1207">
        <v>99</v>
      </c>
      <c r="O1207">
        <v>99</v>
      </c>
      <c r="P1207">
        <v>99</v>
      </c>
      <c r="Q1207">
        <v>109</v>
      </c>
      <c r="R1207">
        <v>379</v>
      </c>
      <c r="S1207">
        <v>6</v>
      </c>
      <c r="T1207">
        <v>5.997361477572559</v>
      </c>
      <c r="U1207">
        <v>22.188918205804743</v>
      </c>
      <c r="V1207">
        <v>18.469656992084431</v>
      </c>
      <c r="W1207">
        <v>1.8469656992084436</v>
      </c>
      <c r="X1207">
        <v>93.667546174142487</v>
      </c>
      <c r="Y1207">
        <v>40.369393139841691</v>
      </c>
      <c r="Z1207">
        <v>4.6379908352683508</v>
      </c>
      <c r="AA1207">
        <v>0</v>
      </c>
      <c r="AB1207">
        <v>1.394483440999982</v>
      </c>
      <c r="AD1207">
        <v>21.299137508619562</v>
      </c>
      <c r="AF1207">
        <v>21.448783248443689</v>
      </c>
      <c r="AG1207">
        <v>23.462845472655125</v>
      </c>
      <c r="AH1207">
        <v>0.52770448548812687</v>
      </c>
      <c r="AI1207">
        <v>357</v>
      </c>
      <c r="AJ1207">
        <v>109.29495798319324</v>
      </c>
      <c r="AK1207">
        <v>16.985273485579555</v>
      </c>
    </row>
    <row r="1208" spans="1:37">
      <c r="A1208">
        <v>16</v>
      </c>
      <c r="B1208">
        <v>72</v>
      </c>
      <c r="C1208">
        <v>2024</v>
      </c>
      <c r="D1208">
        <v>12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6</v>
      </c>
      <c r="M1208">
        <v>99</v>
      </c>
      <c r="N1208">
        <v>99</v>
      </c>
      <c r="O1208">
        <v>99</v>
      </c>
      <c r="P1208">
        <v>99</v>
      </c>
      <c r="Q1208">
        <v>21</v>
      </c>
      <c r="R1208">
        <v>83</v>
      </c>
      <c r="S1208">
        <v>6</v>
      </c>
      <c r="T1208">
        <v>6.072289156626506</v>
      </c>
      <c r="U1208">
        <v>23.003614457831311</v>
      </c>
      <c r="V1208">
        <v>30.120481927710841</v>
      </c>
      <c r="W1208">
        <v>0</v>
      </c>
      <c r="X1208">
        <v>92.771084337349379</v>
      </c>
      <c r="Y1208">
        <v>50.602409638554207</v>
      </c>
      <c r="Z1208">
        <v>4.3158281334946071</v>
      </c>
      <c r="AA1208">
        <v>0</v>
      </c>
      <c r="AB1208">
        <v>1.1799850165489425</v>
      </c>
      <c r="AD1208">
        <v>-12.709571637521423</v>
      </c>
      <c r="AF1208">
        <v>24.629080118694368</v>
      </c>
      <c r="AG1208">
        <v>25.949685363632657</v>
      </c>
      <c r="AH1208">
        <v>0</v>
      </c>
      <c r="AI1208">
        <v>83</v>
      </c>
      <c r="AJ1208">
        <v>110.27590361445787</v>
      </c>
      <c r="AK1208">
        <v>16.97593857575994</v>
      </c>
    </row>
    <row r="1209" spans="1:37">
      <c r="A1209">
        <v>16</v>
      </c>
      <c r="B1209">
        <v>73</v>
      </c>
      <c r="C1209">
        <v>2024</v>
      </c>
      <c r="D1209">
        <v>1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7</v>
      </c>
      <c r="M1209">
        <v>99</v>
      </c>
      <c r="N1209">
        <v>99</v>
      </c>
      <c r="O1209">
        <v>99</v>
      </c>
      <c r="P1209">
        <v>99</v>
      </c>
      <c r="R1209">
        <v>0</v>
      </c>
    </row>
    <row r="1210" spans="1:37">
      <c r="A1210">
        <v>16</v>
      </c>
      <c r="B1210">
        <v>74</v>
      </c>
      <c r="C1210">
        <v>2024</v>
      </c>
      <c r="D1210">
        <v>2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7</v>
      </c>
      <c r="M1210">
        <v>99</v>
      </c>
      <c r="N1210">
        <v>99</v>
      </c>
      <c r="O1210">
        <v>99</v>
      </c>
      <c r="P1210">
        <v>99</v>
      </c>
      <c r="R1210">
        <v>0</v>
      </c>
    </row>
    <row r="1211" spans="1:37">
      <c r="A1211">
        <v>16</v>
      </c>
      <c r="B1211">
        <v>75</v>
      </c>
      <c r="C1211">
        <v>2024</v>
      </c>
      <c r="D1211">
        <v>3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7</v>
      </c>
      <c r="M1211">
        <v>99</v>
      </c>
      <c r="N1211">
        <v>99</v>
      </c>
      <c r="O1211">
        <v>99</v>
      </c>
      <c r="P1211">
        <v>99</v>
      </c>
      <c r="R1211">
        <v>0</v>
      </c>
    </row>
    <row r="1212" spans="1:37">
      <c r="A1212">
        <v>16</v>
      </c>
      <c r="B1212">
        <v>76</v>
      </c>
      <c r="C1212">
        <v>2024</v>
      </c>
      <c r="D1212">
        <v>4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7</v>
      </c>
      <c r="M1212">
        <v>99</v>
      </c>
      <c r="N1212">
        <v>99</v>
      </c>
      <c r="O1212">
        <v>99</v>
      </c>
      <c r="P1212">
        <v>99</v>
      </c>
      <c r="Q1212">
        <v>11</v>
      </c>
      <c r="R1212">
        <v>27</v>
      </c>
      <c r="S1212">
        <v>7</v>
      </c>
      <c r="T1212">
        <v>6.9629629629629646</v>
      </c>
      <c r="U1212">
        <v>25.31481481481481</v>
      </c>
      <c r="V1212">
        <v>33.333333333333343</v>
      </c>
      <c r="W1212">
        <v>11.111111111111112</v>
      </c>
      <c r="X1212">
        <v>92.592592592592609</v>
      </c>
      <c r="Y1212">
        <v>66.666666666666686</v>
      </c>
      <c r="Z1212">
        <v>5.7665512964505714</v>
      </c>
      <c r="AA1212">
        <v>0</v>
      </c>
      <c r="AB1212">
        <v>1.426767428463573</v>
      </c>
      <c r="AD1212">
        <v>60.508171327191789</v>
      </c>
      <c r="AF1212">
        <v>4.4117647058823524</v>
      </c>
      <c r="AG1212">
        <v>5.3574227935413079</v>
      </c>
      <c r="AH1212">
        <v>0</v>
      </c>
      <c r="AI1212">
        <v>21</v>
      </c>
      <c r="AJ1212">
        <v>110.56666666666671</v>
      </c>
      <c r="AK1212">
        <v>19.418347552464596</v>
      </c>
    </row>
    <row r="1213" spans="1:37">
      <c r="A1213">
        <v>16</v>
      </c>
      <c r="B1213">
        <v>77</v>
      </c>
      <c r="C1213">
        <v>2024</v>
      </c>
      <c r="D1213">
        <v>5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7</v>
      </c>
      <c r="M1213">
        <v>99</v>
      </c>
      <c r="N1213">
        <v>99</v>
      </c>
      <c r="O1213">
        <v>99</v>
      </c>
      <c r="P1213">
        <v>99</v>
      </c>
      <c r="Q1213">
        <v>28</v>
      </c>
      <c r="R1213">
        <v>58</v>
      </c>
      <c r="S1213">
        <v>7</v>
      </c>
      <c r="T1213">
        <v>7.6206896551724146</v>
      </c>
      <c r="U1213">
        <v>26.15517241379311</v>
      </c>
      <c r="V1213">
        <v>17.241379310344826</v>
      </c>
      <c r="W1213">
        <v>13.793103448275859</v>
      </c>
      <c r="X1213">
        <v>96.551724137931018</v>
      </c>
      <c r="Y1213">
        <v>77.586206896551701</v>
      </c>
      <c r="Z1213">
        <v>5.1093279271177217</v>
      </c>
      <c r="AA1213">
        <v>0</v>
      </c>
      <c r="AB1213">
        <v>1.0476177607560897</v>
      </c>
      <c r="AD1213">
        <v>52.540725261950499</v>
      </c>
      <c r="AF1213">
        <v>11.507936507936508</v>
      </c>
      <c r="AG1213">
        <v>14.283831117472037</v>
      </c>
      <c r="AH1213">
        <v>3.4482758620689653</v>
      </c>
      <c r="AI1213">
        <v>52</v>
      </c>
      <c r="AJ1213">
        <v>111.2730769230769</v>
      </c>
      <c r="AK1213">
        <v>19.214462316600972</v>
      </c>
    </row>
    <row r="1214" spans="1:37">
      <c r="A1214">
        <v>16</v>
      </c>
      <c r="B1214">
        <v>78</v>
      </c>
      <c r="C1214">
        <v>2024</v>
      </c>
      <c r="D1214">
        <v>6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7</v>
      </c>
      <c r="M1214">
        <v>99</v>
      </c>
      <c r="N1214">
        <v>99</v>
      </c>
      <c r="O1214">
        <v>99</v>
      </c>
      <c r="P1214">
        <v>99</v>
      </c>
      <c r="Q1214">
        <v>27</v>
      </c>
      <c r="R1214">
        <v>69</v>
      </c>
      <c r="S1214">
        <v>7</v>
      </c>
      <c r="T1214">
        <v>7.4057971014492754</v>
      </c>
      <c r="U1214">
        <v>27.131884057971021</v>
      </c>
      <c r="V1214">
        <v>27.536231884057976</v>
      </c>
      <c r="W1214">
        <v>13.043478260869565</v>
      </c>
      <c r="X1214">
        <v>100</v>
      </c>
      <c r="Y1214">
        <v>82.608695652173907</v>
      </c>
      <c r="Z1214">
        <v>4.0672425140033948</v>
      </c>
      <c r="AA1214">
        <v>0</v>
      </c>
      <c r="AB1214">
        <v>1.1711364551209824</v>
      </c>
      <c r="AD1214">
        <v>8.4301772765079814</v>
      </c>
      <c r="AF1214">
        <v>11.480865224625624</v>
      </c>
      <c r="AG1214">
        <v>14.358907492771079</v>
      </c>
      <c r="AH1214">
        <v>0</v>
      </c>
      <c r="AI1214">
        <v>65</v>
      </c>
      <c r="AJ1214">
        <v>112.52769230769236</v>
      </c>
      <c r="AK1214">
        <v>19.006990819558368</v>
      </c>
    </row>
    <row r="1215" spans="1:37">
      <c r="A1215">
        <v>16</v>
      </c>
      <c r="B1215">
        <v>79</v>
      </c>
      <c r="C1215">
        <v>2024</v>
      </c>
      <c r="D1215">
        <v>7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7</v>
      </c>
      <c r="M1215">
        <v>99</v>
      </c>
      <c r="N1215">
        <v>99</v>
      </c>
      <c r="O1215">
        <v>99</v>
      </c>
      <c r="P1215">
        <v>99</v>
      </c>
      <c r="Q1215">
        <v>12</v>
      </c>
      <c r="R1215">
        <v>25</v>
      </c>
      <c r="S1215">
        <v>7</v>
      </c>
      <c r="T1215">
        <v>7.84</v>
      </c>
      <c r="U1215">
        <v>25.308</v>
      </c>
      <c r="V1215">
        <v>8</v>
      </c>
      <c r="W1215">
        <v>24</v>
      </c>
      <c r="X1215">
        <v>96</v>
      </c>
      <c r="Y1215">
        <v>72</v>
      </c>
      <c r="Z1215">
        <v>4.6638970829125279</v>
      </c>
      <c r="AA1215">
        <v>0</v>
      </c>
      <c r="AB1215">
        <v>1.3169662106523481</v>
      </c>
      <c r="AD1215">
        <v>49.840164073452279</v>
      </c>
      <c r="AF1215">
        <v>10.869565217391305</v>
      </c>
      <c r="AG1215">
        <v>13.889010844272731</v>
      </c>
      <c r="AH1215">
        <v>4</v>
      </c>
      <c r="AI1215">
        <v>25</v>
      </c>
      <c r="AJ1215">
        <v>111.11199999999998</v>
      </c>
      <c r="AK1215">
        <v>18.256826252204704</v>
      </c>
    </row>
    <row r="1216" spans="1:37">
      <c r="A1216">
        <v>16</v>
      </c>
      <c r="B1216">
        <v>80</v>
      </c>
      <c r="C1216">
        <v>2024</v>
      </c>
      <c r="D1216">
        <v>8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7</v>
      </c>
      <c r="M1216">
        <v>99</v>
      </c>
      <c r="N1216">
        <v>99</v>
      </c>
      <c r="O1216">
        <v>99</v>
      </c>
      <c r="P1216">
        <v>99</v>
      </c>
      <c r="Q1216">
        <v>22</v>
      </c>
      <c r="R1216">
        <v>53</v>
      </c>
      <c r="S1216">
        <v>7</v>
      </c>
      <c r="T1216">
        <v>6.9622641509433985</v>
      </c>
      <c r="U1216">
        <v>27.520754716981127</v>
      </c>
      <c r="V1216">
        <v>33.962264150943383</v>
      </c>
      <c r="W1216">
        <v>13.207547169811324</v>
      </c>
      <c r="X1216">
        <v>98.113207547169822</v>
      </c>
      <c r="Y1216">
        <v>84.905660377358444</v>
      </c>
      <c r="Z1216">
        <v>5.417802885824452</v>
      </c>
      <c r="AA1216">
        <v>0</v>
      </c>
      <c r="AB1216">
        <v>1.8628671769354712</v>
      </c>
      <c r="AD1216">
        <v>16.963874028648203</v>
      </c>
      <c r="AF1216">
        <v>10.816326530612242</v>
      </c>
      <c r="AG1216">
        <v>15.11048493198936</v>
      </c>
      <c r="AH1216">
        <v>0</v>
      </c>
      <c r="AI1216">
        <v>49</v>
      </c>
      <c r="AJ1216">
        <v>113.52244897959184</v>
      </c>
      <c r="AK1216">
        <v>18.689092669954317</v>
      </c>
    </row>
    <row r="1217" spans="1:37">
      <c r="A1217">
        <v>16</v>
      </c>
      <c r="B1217">
        <v>81</v>
      </c>
      <c r="C1217">
        <v>2024</v>
      </c>
      <c r="D1217">
        <v>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7</v>
      </c>
      <c r="M1217">
        <v>99</v>
      </c>
      <c r="N1217">
        <v>99</v>
      </c>
      <c r="O1217">
        <v>99</v>
      </c>
      <c r="P1217">
        <v>99</v>
      </c>
      <c r="Q1217">
        <v>33</v>
      </c>
      <c r="R1217">
        <v>62</v>
      </c>
      <c r="S1217">
        <v>7</v>
      </c>
      <c r="T1217">
        <v>6.9516129032258052</v>
      </c>
      <c r="U1217">
        <v>25.341935483870969</v>
      </c>
      <c r="V1217">
        <v>33.870967741935488</v>
      </c>
      <c r="W1217">
        <v>8.0645161290322562</v>
      </c>
      <c r="X1217">
        <v>96.774193548387117</v>
      </c>
      <c r="Y1217">
        <v>74.193548387096783</v>
      </c>
      <c r="Z1217">
        <v>6.3283170159136883</v>
      </c>
      <c r="AA1217">
        <v>0</v>
      </c>
      <c r="AB1217">
        <v>1.2105373287716679</v>
      </c>
      <c r="AD1217">
        <v>-14.837885392891385</v>
      </c>
      <c r="AF1217">
        <v>11.171171171171171</v>
      </c>
      <c r="AG1217">
        <v>14.356856330924076</v>
      </c>
      <c r="AH1217">
        <v>0</v>
      </c>
      <c r="AI1217">
        <v>62</v>
      </c>
      <c r="AJ1217">
        <v>111.79838709677414</v>
      </c>
      <c r="AK1217">
        <v>18.652271945642635</v>
      </c>
    </row>
    <row r="1218" spans="1:37">
      <c r="A1218">
        <v>16</v>
      </c>
      <c r="B1218">
        <v>82</v>
      </c>
      <c r="C1218">
        <v>2024</v>
      </c>
      <c r="D1218">
        <v>10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7</v>
      </c>
      <c r="M1218">
        <v>99</v>
      </c>
      <c r="N1218">
        <v>99</v>
      </c>
      <c r="O1218">
        <v>99</v>
      </c>
      <c r="P1218">
        <v>99</v>
      </c>
      <c r="Q1218">
        <v>128</v>
      </c>
      <c r="R1218">
        <v>325</v>
      </c>
      <c r="S1218">
        <v>7</v>
      </c>
      <c r="T1218">
        <v>7.12</v>
      </c>
      <c r="U1218">
        <v>25.810461538461528</v>
      </c>
      <c r="V1218">
        <v>27.07692307692308</v>
      </c>
      <c r="W1218">
        <v>8.3076923076923102</v>
      </c>
      <c r="X1218">
        <v>98.461538461538439</v>
      </c>
      <c r="Y1218">
        <v>73.230769230769255</v>
      </c>
      <c r="Z1218">
        <v>4.9546138344497592</v>
      </c>
      <c r="AA1218">
        <v>0</v>
      </c>
      <c r="AB1218">
        <v>1.1506787294729739</v>
      </c>
      <c r="AD1218">
        <v>-1.4792108664035484</v>
      </c>
      <c r="AF1218">
        <v>12.79527559055118</v>
      </c>
      <c r="AG1218">
        <v>15.531888104637121</v>
      </c>
      <c r="AH1218">
        <v>1.2307692307692304</v>
      </c>
      <c r="AI1218">
        <v>318</v>
      </c>
      <c r="AJ1218">
        <v>110.79088050314472</v>
      </c>
      <c r="AK1218">
        <v>18.834041432928036</v>
      </c>
    </row>
    <row r="1219" spans="1:37">
      <c r="A1219">
        <v>16</v>
      </c>
      <c r="B1219">
        <v>83</v>
      </c>
      <c r="C1219">
        <v>2024</v>
      </c>
      <c r="D1219">
        <v>11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7</v>
      </c>
      <c r="M1219">
        <v>99</v>
      </c>
      <c r="N1219">
        <v>99</v>
      </c>
      <c r="O1219">
        <v>99</v>
      </c>
      <c r="P1219">
        <v>99</v>
      </c>
      <c r="Q1219">
        <v>80</v>
      </c>
      <c r="R1219">
        <v>184</v>
      </c>
      <c r="S1219">
        <v>7</v>
      </c>
      <c r="T1219">
        <v>6.9565217391304346</v>
      </c>
      <c r="U1219">
        <v>25.876630434782609</v>
      </c>
      <c r="V1219">
        <v>29.347826086956523</v>
      </c>
      <c r="W1219">
        <v>8.695652173913043</v>
      </c>
      <c r="X1219">
        <v>98.369565217391283</v>
      </c>
      <c r="Y1219">
        <v>76.630434782608702</v>
      </c>
      <c r="Z1219">
        <v>4.4341863076834622</v>
      </c>
      <c r="AA1219">
        <v>0</v>
      </c>
      <c r="AB1219">
        <v>1.2972633693770177</v>
      </c>
      <c r="AD1219">
        <v>2.9576361494012875E-2</v>
      </c>
      <c r="AF1219">
        <v>10.413129598189023</v>
      </c>
      <c r="AG1219">
        <v>13.284061804241922</v>
      </c>
      <c r="AH1219">
        <v>0.54347826086956519</v>
      </c>
      <c r="AI1219">
        <v>168</v>
      </c>
      <c r="AJ1219">
        <v>110.9910714285714</v>
      </c>
      <c r="AK1219">
        <v>18.756338786558516</v>
      </c>
    </row>
    <row r="1220" spans="1:37">
      <c r="A1220">
        <v>16</v>
      </c>
      <c r="B1220">
        <v>84</v>
      </c>
      <c r="C1220">
        <v>2024</v>
      </c>
      <c r="D1220">
        <v>12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7</v>
      </c>
      <c r="M1220">
        <v>99</v>
      </c>
      <c r="N1220">
        <v>99</v>
      </c>
      <c r="O1220">
        <v>99</v>
      </c>
      <c r="P1220">
        <v>99</v>
      </c>
      <c r="Q1220">
        <v>21</v>
      </c>
      <c r="R1220">
        <v>44</v>
      </c>
      <c r="S1220">
        <v>7</v>
      </c>
      <c r="T1220">
        <v>7.0681818181818192</v>
      </c>
      <c r="U1220">
        <v>24.354545454545459</v>
      </c>
      <c r="V1220">
        <v>29.54545454545455</v>
      </c>
      <c r="W1220">
        <v>4.5454545454545459</v>
      </c>
      <c r="X1220">
        <v>97.727272727272734</v>
      </c>
      <c r="Y1220">
        <v>63.636363636363633</v>
      </c>
      <c r="Z1220">
        <v>4.0204847370262149</v>
      </c>
      <c r="AA1220">
        <v>0</v>
      </c>
      <c r="AB1220">
        <v>1.0089987672919594</v>
      </c>
      <c r="AD1220">
        <v>-15.106252222676135</v>
      </c>
      <c r="AF1220">
        <v>13.056379821958457</v>
      </c>
      <c r="AG1220">
        <v>14.564333963059109</v>
      </c>
      <c r="AH1220">
        <v>0</v>
      </c>
      <c r="AI1220">
        <v>44</v>
      </c>
      <c r="AJ1220">
        <v>108.60227272727268</v>
      </c>
      <c r="AK1220">
        <v>18.875603638869315</v>
      </c>
    </row>
    <row r="1221" spans="1:37">
      <c r="A1221">
        <v>16</v>
      </c>
      <c r="B1221">
        <v>85</v>
      </c>
      <c r="C1221">
        <v>2024</v>
      </c>
      <c r="D1221">
        <v>1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8</v>
      </c>
      <c r="M1221">
        <v>99</v>
      </c>
      <c r="N1221">
        <v>99</v>
      </c>
      <c r="O1221">
        <v>99</v>
      </c>
      <c r="P1221">
        <v>99</v>
      </c>
      <c r="Q1221">
        <v>31</v>
      </c>
      <c r="R1221">
        <v>112</v>
      </c>
      <c r="S1221">
        <v>8</v>
      </c>
      <c r="T1221">
        <v>8.1428571428571388</v>
      </c>
      <c r="U1221">
        <v>25.95</v>
      </c>
      <c r="V1221">
        <v>1.785714285714286</v>
      </c>
      <c r="W1221">
        <v>28.571428571428577</v>
      </c>
      <c r="X1221">
        <v>86.607142857142875</v>
      </c>
      <c r="Y1221">
        <v>66.071428571428555</v>
      </c>
      <c r="Z1221">
        <v>7.6300627220788684</v>
      </c>
      <c r="AA1221">
        <v>0</v>
      </c>
      <c r="AB1221">
        <v>2.1870444131992688</v>
      </c>
      <c r="AD1221">
        <v>60.637481556198502</v>
      </c>
      <c r="AF1221">
        <v>20.664206642066421</v>
      </c>
      <c r="AG1221">
        <v>23.750531167260483</v>
      </c>
      <c r="AH1221">
        <v>3.5714285714285721</v>
      </c>
      <c r="AI1221">
        <v>39</v>
      </c>
      <c r="AJ1221">
        <v>102.9871794871795</v>
      </c>
      <c r="AK1221">
        <v>19.467152352641776</v>
      </c>
    </row>
    <row r="1222" spans="1:37">
      <c r="A1222">
        <v>16</v>
      </c>
      <c r="B1222">
        <v>86</v>
      </c>
      <c r="C1222">
        <v>2024</v>
      </c>
      <c r="D1222">
        <v>2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8</v>
      </c>
      <c r="M1222">
        <v>99</v>
      </c>
      <c r="N1222">
        <v>99</v>
      </c>
      <c r="O1222">
        <v>99</v>
      </c>
      <c r="P1222">
        <v>99</v>
      </c>
      <c r="Q1222">
        <v>19</v>
      </c>
      <c r="R1222">
        <v>37</v>
      </c>
      <c r="S1222">
        <v>8</v>
      </c>
      <c r="T1222">
        <v>7.8648648648648658</v>
      </c>
      <c r="U1222">
        <v>27.497297297297287</v>
      </c>
      <c r="V1222">
        <v>10.810810810810812</v>
      </c>
      <c r="W1222">
        <v>16.216216216216221</v>
      </c>
      <c r="X1222">
        <v>97.297297297297305</v>
      </c>
      <c r="Y1222">
        <v>72.97297297297294</v>
      </c>
      <c r="Z1222">
        <v>6.3841648054358595</v>
      </c>
      <c r="AA1222">
        <v>0</v>
      </c>
      <c r="AB1222">
        <v>1.9474468686110065</v>
      </c>
      <c r="AD1222">
        <v>32.474306203307442</v>
      </c>
      <c r="AF1222">
        <v>13.653136531365311</v>
      </c>
      <c r="AG1222">
        <v>16.82626312742909</v>
      </c>
      <c r="AH1222">
        <v>0</v>
      </c>
      <c r="AI1222">
        <v>19</v>
      </c>
      <c r="AJ1222">
        <v>107.95263157894732</v>
      </c>
      <c r="AK1222">
        <v>21.226386954666378</v>
      </c>
    </row>
    <row r="1223" spans="1:37">
      <c r="A1223">
        <v>16</v>
      </c>
      <c r="B1223">
        <v>87</v>
      </c>
      <c r="C1223">
        <v>2024</v>
      </c>
      <c r="D1223">
        <v>3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8</v>
      </c>
      <c r="M1223">
        <v>99</v>
      </c>
      <c r="N1223">
        <v>99</v>
      </c>
      <c r="O1223">
        <v>99</v>
      </c>
      <c r="P1223">
        <v>99</v>
      </c>
      <c r="Q1223">
        <v>49</v>
      </c>
      <c r="R1223">
        <v>111</v>
      </c>
      <c r="S1223">
        <v>8</v>
      </c>
      <c r="T1223">
        <v>7.8288288288288301</v>
      </c>
      <c r="U1223">
        <v>28.143243243243248</v>
      </c>
      <c r="V1223">
        <v>15.315315315315312</v>
      </c>
      <c r="W1223">
        <v>20.720720720720717</v>
      </c>
      <c r="X1223">
        <v>98.198198198198227</v>
      </c>
      <c r="Y1223">
        <v>85.585585585585605</v>
      </c>
      <c r="Z1223">
        <v>6.0066722903697514</v>
      </c>
      <c r="AA1223">
        <v>0</v>
      </c>
      <c r="AB1223">
        <v>1.5414622394224538</v>
      </c>
      <c r="AD1223">
        <v>41.753279199172098</v>
      </c>
      <c r="AF1223">
        <v>15.143246930422912</v>
      </c>
      <c r="AG1223">
        <v>19.579564898557809</v>
      </c>
      <c r="AH1223">
        <v>0</v>
      </c>
      <c r="AI1223">
        <v>93</v>
      </c>
      <c r="AJ1223">
        <v>111.16451612903232</v>
      </c>
      <c r="AK1223">
        <v>20.009988647981487</v>
      </c>
    </row>
    <row r="1224" spans="1:37">
      <c r="A1224">
        <v>16</v>
      </c>
      <c r="B1224">
        <v>88</v>
      </c>
      <c r="C1224">
        <v>2024</v>
      </c>
      <c r="D1224">
        <v>4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8</v>
      </c>
      <c r="M1224">
        <v>99</v>
      </c>
      <c r="N1224">
        <v>99</v>
      </c>
      <c r="O1224">
        <v>99</v>
      </c>
      <c r="P1224">
        <v>99</v>
      </c>
      <c r="Q1224">
        <v>26</v>
      </c>
      <c r="R1224">
        <v>65</v>
      </c>
      <c r="S1224">
        <v>8</v>
      </c>
      <c r="T1224">
        <v>7.984615384615382</v>
      </c>
      <c r="U1224">
        <v>27.464615384615367</v>
      </c>
      <c r="V1224">
        <v>7.6923076923076898</v>
      </c>
      <c r="W1224">
        <v>9.2307692307692282</v>
      </c>
      <c r="X1224">
        <v>98.461538461538439</v>
      </c>
      <c r="Y1224">
        <v>86.153846153846175</v>
      </c>
      <c r="Z1224">
        <v>4.793663470400916</v>
      </c>
      <c r="AA1224">
        <v>0</v>
      </c>
      <c r="AB1224">
        <v>1.0596415604752363</v>
      </c>
      <c r="AD1224">
        <v>27.76270883272748</v>
      </c>
      <c r="AF1224">
        <v>10.620915032679736</v>
      </c>
      <c r="AG1224">
        <v>13.992788838375922</v>
      </c>
      <c r="AH1224">
        <v>6.1538461538461524</v>
      </c>
      <c r="AI1224">
        <v>52</v>
      </c>
      <c r="AJ1224">
        <v>110.15192307692304</v>
      </c>
      <c r="AK1224">
        <v>20.506276670913355</v>
      </c>
    </row>
    <row r="1225" spans="1:37">
      <c r="A1225">
        <v>16</v>
      </c>
      <c r="B1225">
        <v>89</v>
      </c>
      <c r="C1225">
        <v>2024</v>
      </c>
      <c r="D1225">
        <v>5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8</v>
      </c>
      <c r="M1225">
        <v>99</v>
      </c>
      <c r="N1225">
        <v>99</v>
      </c>
      <c r="O1225">
        <v>99</v>
      </c>
      <c r="P1225">
        <v>99</v>
      </c>
      <c r="Q1225">
        <v>32</v>
      </c>
      <c r="R1225">
        <v>55</v>
      </c>
      <c r="S1225">
        <v>8</v>
      </c>
      <c r="T1225">
        <v>8.2545454545454522</v>
      </c>
      <c r="U1225">
        <v>29.00363636363636</v>
      </c>
      <c r="V1225">
        <v>16.363636363636363</v>
      </c>
      <c r="W1225">
        <v>30.909090909090914</v>
      </c>
      <c r="X1225">
        <v>100</v>
      </c>
      <c r="Y1225">
        <v>87.272727272727266</v>
      </c>
      <c r="Z1225">
        <v>5.2141054714849391</v>
      </c>
      <c r="AA1225">
        <v>0</v>
      </c>
      <c r="AB1225">
        <v>1.8112595498781503</v>
      </c>
      <c r="AD1225">
        <v>42.845245425758179</v>
      </c>
      <c r="AF1225">
        <v>10.912698412698411</v>
      </c>
      <c r="AG1225">
        <v>15.020149900192081</v>
      </c>
      <c r="AH1225">
        <v>0</v>
      </c>
      <c r="AI1225">
        <v>54</v>
      </c>
      <c r="AJ1225">
        <v>112.06296296296294</v>
      </c>
      <c r="AK1225">
        <v>20.618074790022924</v>
      </c>
    </row>
    <row r="1226" spans="1:37">
      <c r="A1226">
        <v>16</v>
      </c>
      <c r="B1226">
        <v>90</v>
      </c>
      <c r="C1226">
        <v>2024</v>
      </c>
      <c r="D1226">
        <v>6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8</v>
      </c>
      <c r="M1226">
        <v>99</v>
      </c>
      <c r="N1226">
        <v>99</v>
      </c>
      <c r="O1226">
        <v>99</v>
      </c>
      <c r="P1226">
        <v>99</v>
      </c>
      <c r="Q1226">
        <v>29</v>
      </c>
      <c r="R1226">
        <v>65</v>
      </c>
      <c r="S1226">
        <v>8</v>
      </c>
      <c r="T1226">
        <v>8.138461538461538</v>
      </c>
      <c r="U1226">
        <v>30.053846153846155</v>
      </c>
      <c r="V1226">
        <v>16.923076923076923</v>
      </c>
      <c r="W1226">
        <v>26.15384615384616</v>
      </c>
      <c r="X1226">
        <v>100</v>
      </c>
      <c r="Y1226">
        <v>93.846153846153825</v>
      </c>
      <c r="Z1226">
        <v>5.2737689609286189</v>
      </c>
      <c r="AA1226">
        <v>0</v>
      </c>
      <c r="AB1226">
        <v>1.4237212678472999</v>
      </c>
      <c r="AD1226">
        <v>14.899334705430539</v>
      </c>
      <c r="AF1226">
        <v>10.8153078202995</v>
      </c>
      <c r="AG1226">
        <v>14.983241166138724</v>
      </c>
      <c r="AH1226">
        <v>0</v>
      </c>
      <c r="AI1226">
        <v>63</v>
      </c>
      <c r="AJ1226">
        <v>111.81428571428576</v>
      </c>
      <c r="AK1226">
        <v>21.3737599255386</v>
      </c>
    </row>
    <row r="1227" spans="1:37">
      <c r="A1227">
        <v>16</v>
      </c>
      <c r="B1227">
        <v>91</v>
      </c>
      <c r="C1227">
        <v>2024</v>
      </c>
      <c r="D1227">
        <v>7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8</v>
      </c>
      <c r="M1227">
        <v>99</v>
      </c>
      <c r="N1227">
        <v>99</v>
      </c>
      <c r="O1227">
        <v>99</v>
      </c>
      <c r="P1227">
        <v>99</v>
      </c>
      <c r="Q1227">
        <v>11</v>
      </c>
      <c r="R1227">
        <v>18</v>
      </c>
      <c r="S1227">
        <v>8</v>
      </c>
      <c r="T1227">
        <v>6.8888888888888884</v>
      </c>
      <c r="U1227">
        <v>27.85</v>
      </c>
      <c r="V1227">
        <v>38.888888888888886</v>
      </c>
      <c r="W1227">
        <v>22.222222222222225</v>
      </c>
      <c r="X1227">
        <v>100</v>
      </c>
      <c r="Y1227">
        <v>83.333333333333314</v>
      </c>
      <c r="Z1227">
        <v>4.7001477518147041</v>
      </c>
      <c r="AA1227">
        <v>0</v>
      </c>
      <c r="AB1227">
        <v>1.7284832429004471</v>
      </c>
      <c r="AD1227">
        <v>45.680123919338349</v>
      </c>
      <c r="AF1227">
        <v>7.8260869565217392</v>
      </c>
      <c r="AG1227">
        <v>11.004522105632876</v>
      </c>
      <c r="AH1227">
        <v>0</v>
      </c>
      <c r="AI1227">
        <v>18</v>
      </c>
      <c r="AJ1227">
        <v>111.73888888888888</v>
      </c>
      <c r="AK1227">
        <v>19.840558921681936</v>
      </c>
    </row>
    <row r="1228" spans="1:37">
      <c r="A1228">
        <v>16</v>
      </c>
      <c r="B1228">
        <v>92</v>
      </c>
      <c r="C1228">
        <v>2024</v>
      </c>
      <c r="D1228">
        <v>8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8</v>
      </c>
      <c r="M1228">
        <v>99</v>
      </c>
      <c r="N1228">
        <v>99</v>
      </c>
      <c r="O1228">
        <v>99</v>
      </c>
      <c r="P1228">
        <v>99</v>
      </c>
      <c r="Q1228">
        <v>15</v>
      </c>
      <c r="R1228">
        <v>30</v>
      </c>
      <c r="S1228">
        <v>8</v>
      </c>
      <c r="T1228">
        <v>7.7666666666666684</v>
      </c>
      <c r="U1228">
        <v>29.66</v>
      </c>
      <c r="V1228">
        <v>13.333333333333337</v>
      </c>
      <c r="W1228">
        <v>20</v>
      </c>
      <c r="X1228">
        <v>100</v>
      </c>
      <c r="Y1228">
        <v>100</v>
      </c>
      <c r="Z1228">
        <v>4.3104214797782188</v>
      </c>
      <c r="AA1228">
        <v>0</v>
      </c>
      <c r="AB1228">
        <v>2.0442330808615967</v>
      </c>
      <c r="AD1228">
        <v>2.9204239097739642</v>
      </c>
      <c r="AF1228">
        <v>6.1224489795918364</v>
      </c>
      <c r="AG1228">
        <v>9.2179552258906714</v>
      </c>
      <c r="AH1228">
        <v>0</v>
      </c>
      <c r="AI1228">
        <v>25</v>
      </c>
      <c r="AJ1228">
        <v>112.64</v>
      </c>
      <c r="AK1228">
        <v>20.915157883564088</v>
      </c>
    </row>
    <row r="1229" spans="1:37">
      <c r="A1229">
        <v>16</v>
      </c>
      <c r="B1229">
        <v>93</v>
      </c>
      <c r="C1229">
        <v>2024</v>
      </c>
      <c r="D1229">
        <v>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8</v>
      </c>
      <c r="M1229">
        <v>99</v>
      </c>
      <c r="N1229">
        <v>99</v>
      </c>
      <c r="O1229">
        <v>99</v>
      </c>
      <c r="P1229">
        <v>99</v>
      </c>
      <c r="Q1229">
        <v>21</v>
      </c>
      <c r="R1229">
        <v>39</v>
      </c>
      <c r="S1229">
        <v>8</v>
      </c>
      <c r="T1229">
        <v>7.9743589743589745</v>
      </c>
      <c r="U1229">
        <v>28.515384615384608</v>
      </c>
      <c r="V1229">
        <v>20.512820512820511</v>
      </c>
      <c r="W1229">
        <v>33.333333333333343</v>
      </c>
      <c r="X1229">
        <v>94.871794871794876</v>
      </c>
      <c r="Y1229">
        <v>82.051282051282044</v>
      </c>
      <c r="Z1229">
        <v>8.4858717715898919</v>
      </c>
      <c r="AA1229">
        <v>0</v>
      </c>
      <c r="AB1229">
        <v>1.1872653233630996</v>
      </c>
      <c r="AD1229">
        <v>-37.586025221953314</v>
      </c>
      <c r="AF1229">
        <v>7.0270270270270254</v>
      </c>
      <c r="AG1229">
        <v>10.161825309076288</v>
      </c>
      <c r="AH1229">
        <v>5.1282051282051277</v>
      </c>
      <c r="AI1229">
        <v>39</v>
      </c>
      <c r="AJ1229">
        <v>112.63846153846151</v>
      </c>
      <c r="AK1229">
        <v>20.76594633494425</v>
      </c>
    </row>
    <row r="1230" spans="1:37">
      <c r="A1230">
        <v>16</v>
      </c>
      <c r="B1230">
        <v>94</v>
      </c>
      <c r="C1230">
        <v>2024</v>
      </c>
      <c r="D1230">
        <v>10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8</v>
      </c>
      <c r="M1230">
        <v>99</v>
      </c>
      <c r="N1230">
        <v>99</v>
      </c>
      <c r="O1230">
        <v>99</v>
      </c>
      <c r="P1230">
        <v>99</v>
      </c>
      <c r="Q1230">
        <v>64</v>
      </c>
      <c r="R1230">
        <v>160</v>
      </c>
      <c r="S1230">
        <v>8</v>
      </c>
      <c r="T1230">
        <v>8.2687500000000007</v>
      </c>
      <c r="U1230">
        <v>29.246249999999993</v>
      </c>
      <c r="V1230">
        <v>13.125</v>
      </c>
      <c r="W1230">
        <v>36.875</v>
      </c>
      <c r="X1230">
        <v>100</v>
      </c>
      <c r="Y1230">
        <v>91.25</v>
      </c>
      <c r="Z1230">
        <v>5.2867155150907195</v>
      </c>
      <c r="AA1230">
        <v>0</v>
      </c>
      <c r="AB1230">
        <v>1.1657716060618302</v>
      </c>
      <c r="AD1230">
        <v>-8.0102458221321342</v>
      </c>
      <c r="AF1230">
        <v>6.2992125984251981</v>
      </c>
      <c r="AG1230">
        <v>8.6643361304705184</v>
      </c>
      <c r="AH1230">
        <v>1.875</v>
      </c>
      <c r="AI1230">
        <v>155</v>
      </c>
      <c r="AJ1230">
        <v>111.36129032258069</v>
      </c>
      <c r="AK1230">
        <v>20.86909164774006</v>
      </c>
    </row>
    <row r="1231" spans="1:37">
      <c r="A1231">
        <v>16</v>
      </c>
      <c r="B1231">
        <v>95</v>
      </c>
      <c r="C1231">
        <v>2024</v>
      </c>
      <c r="D1231">
        <v>11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8</v>
      </c>
      <c r="M1231">
        <v>99</v>
      </c>
      <c r="N1231">
        <v>99</v>
      </c>
      <c r="O1231">
        <v>99</v>
      </c>
      <c r="P1231">
        <v>99</v>
      </c>
      <c r="Q1231">
        <v>41</v>
      </c>
      <c r="R1231">
        <v>66</v>
      </c>
      <c r="S1231">
        <v>8</v>
      </c>
      <c r="T1231">
        <v>7.9545454545454541</v>
      </c>
      <c r="U1231">
        <v>29.916666666666675</v>
      </c>
      <c r="V1231">
        <v>15.151515151515152</v>
      </c>
      <c r="W1231">
        <v>33.333333333333343</v>
      </c>
      <c r="X1231">
        <v>100</v>
      </c>
      <c r="Y1231">
        <v>95.454545454545439</v>
      </c>
      <c r="Z1231">
        <v>5.2815454388106913</v>
      </c>
      <c r="AA1231">
        <v>0</v>
      </c>
      <c r="AB1231">
        <v>1.5708694579736724</v>
      </c>
      <c r="AD1231">
        <v>-11.295218902438123</v>
      </c>
      <c r="AF1231">
        <v>3.735144312393889</v>
      </c>
      <c r="AG1231">
        <v>5.5088694332379156</v>
      </c>
      <c r="AH1231">
        <v>0</v>
      </c>
      <c r="AI1231">
        <v>58</v>
      </c>
      <c r="AJ1231">
        <v>112.39827586206891</v>
      </c>
      <c r="AK1231">
        <v>21.013153071584419</v>
      </c>
    </row>
    <row r="1232" spans="1:37">
      <c r="A1232">
        <v>16</v>
      </c>
      <c r="B1232">
        <v>96</v>
      </c>
      <c r="C1232">
        <v>2024</v>
      </c>
      <c r="D1232">
        <v>12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8</v>
      </c>
      <c r="M1232">
        <v>99</v>
      </c>
      <c r="N1232">
        <v>99</v>
      </c>
      <c r="O1232">
        <v>99</v>
      </c>
      <c r="P1232">
        <v>99</v>
      </c>
      <c r="Q1232">
        <v>10</v>
      </c>
      <c r="R1232">
        <v>13</v>
      </c>
      <c r="S1232">
        <v>8</v>
      </c>
      <c r="T1232">
        <v>7.076923076923074</v>
      </c>
      <c r="U1232">
        <v>29.669230769230762</v>
      </c>
      <c r="V1232">
        <v>30.769230769230759</v>
      </c>
      <c r="W1232">
        <v>0</v>
      </c>
      <c r="X1232">
        <v>100</v>
      </c>
      <c r="Y1232">
        <v>92.307692307692321</v>
      </c>
      <c r="Z1232">
        <v>7.2018570912043476</v>
      </c>
      <c r="AA1232">
        <v>0</v>
      </c>
      <c r="AB1232">
        <v>0.99703703052428971</v>
      </c>
      <c r="AD1232">
        <v>-25.784758650923607</v>
      </c>
      <c r="AF1232">
        <v>3.8575667655786345</v>
      </c>
      <c r="AG1232">
        <v>5.2421272952145372</v>
      </c>
      <c r="AH1232">
        <v>0</v>
      </c>
      <c r="AI1232">
        <v>13</v>
      </c>
      <c r="AJ1232">
        <v>112.03076923076918</v>
      </c>
      <c r="AK1232">
        <v>20.822294048502552</v>
      </c>
    </row>
    <row r="1233" spans="1:37">
      <c r="A1233">
        <v>16</v>
      </c>
      <c r="B1233">
        <v>97</v>
      </c>
      <c r="C1233">
        <v>2024</v>
      </c>
      <c r="D1233">
        <v>1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</v>
      </c>
      <c r="M1233">
        <v>99</v>
      </c>
      <c r="N1233">
        <v>99</v>
      </c>
      <c r="O1233">
        <v>99</v>
      </c>
      <c r="P1233">
        <v>99</v>
      </c>
      <c r="R1233">
        <v>0</v>
      </c>
    </row>
    <row r="1234" spans="1:37">
      <c r="A1234">
        <v>16</v>
      </c>
      <c r="B1234">
        <v>98</v>
      </c>
      <c r="C1234">
        <v>2024</v>
      </c>
      <c r="D1234">
        <v>2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</v>
      </c>
      <c r="M1234">
        <v>99</v>
      </c>
      <c r="N1234">
        <v>99</v>
      </c>
      <c r="O1234">
        <v>99</v>
      </c>
      <c r="P1234">
        <v>99</v>
      </c>
      <c r="R1234">
        <v>0</v>
      </c>
    </row>
    <row r="1235" spans="1:37">
      <c r="A1235">
        <v>16</v>
      </c>
      <c r="B1235">
        <v>99</v>
      </c>
      <c r="C1235">
        <v>2024</v>
      </c>
      <c r="D1235">
        <v>3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</v>
      </c>
      <c r="M1235">
        <v>99</v>
      </c>
      <c r="N1235">
        <v>99</v>
      </c>
      <c r="O1235">
        <v>99</v>
      </c>
      <c r="P1235">
        <v>99</v>
      </c>
      <c r="R1235">
        <v>0</v>
      </c>
    </row>
    <row r="1236" spans="1:37">
      <c r="A1236">
        <v>16</v>
      </c>
      <c r="B1236">
        <v>100</v>
      </c>
      <c r="C1236">
        <v>2024</v>
      </c>
      <c r="D1236">
        <v>4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</v>
      </c>
      <c r="M1236">
        <v>99</v>
      </c>
      <c r="N1236">
        <v>99</v>
      </c>
      <c r="O1236">
        <v>99</v>
      </c>
      <c r="P1236">
        <v>99</v>
      </c>
      <c r="R1236">
        <v>0</v>
      </c>
    </row>
    <row r="1237" spans="1:37">
      <c r="A1237">
        <v>16</v>
      </c>
      <c r="B1237">
        <v>101</v>
      </c>
      <c r="C1237">
        <v>2024</v>
      </c>
      <c r="D1237">
        <v>5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</v>
      </c>
      <c r="M1237">
        <v>99</v>
      </c>
      <c r="N1237">
        <v>99</v>
      </c>
      <c r="O1237">
        <v>99</v>
      </c>
      <c r="P1237">
        <v>99</v>
      </c>
      <c r="Q1237">
        <v>1</v>
      </c>
      <c r="R1237">
        <v>1</v>
      </c>
      <c r="S1237">
        <v>9</v>
      </c>
      <c r="T1237">
        <v>11</v>
      </c>
      <c r="U1237">
        <v>37.1</v>
      </c>
      <c r="V1237">
        <v>0</v>
      </c>
      <c r="W1237">
        <v>100</v>
      </c>
      <c r="X1237">
        <v>100</v>
      </c>
      <c r="Y1237">
        <v>100</v>
      </c>
      <c r="Z1237">
        <v>0</v>
      </c>
      <c r="AA1237">
        <v>0</v>
      </c>
      <c r="AB1237">
        <v>0</v>
      </c>
      <c r="AF1237">
        <v>0.19841269841269835</v>
      </c>
      <c r="AG1237">
        <v>0.34932770893751647</v>
      </c>
      <c r="AH1237">
        <v>0</v>
      </c>
      <c r="AI1237">
        <v>1</v>
      </c>
      <c r="AJ1237">
        <v>111.8</v>
      </c>
      <c r="AK1237">
        <v>26.549020262721779</v>
      </c>
    </row>
    <row r="1238" spans="1:37">
      <c r="A1238">
        <v>16</v>
      </c>
      <c r="B1238">
        <v>102</v>
      </c>
      <c r="C1238">
        <v>2024</v>
      </c>
      <c r="D1238">
        <v>6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</v>
      </c>
      <c r="M1238">
        <v>99</v>
      </c>
      <c r="N1238">
        <v>99</v>
      </c>
      <c r="O1238">
        <v>99</v>
      </c>
      <c r="P1238">
        <v>99</v>
      </c>
      <c r="Q1238">
        <v>5</v>
      </c>
      <c r="R1238">
        <v>9</v>
      </c>
      <c r="S1238">
        <v>9</v>
      </c>
      <c r="T1238">
        <v>9</v>
      </c>
      <c r="U1238">
        <v>35.200000000000003</v>
      </c>
      <c r="V1238">
        <v>11.111111111111112</v>
      </c>
      <c r="W1238">
        <v>77.777777777777771</v>
      </c>
      <c r="X1238">
        <v>100</v>
      </c>
      <c r="Y1238">
        <v>100</v>
      </c>
      <c r="Z1238">
        <v>3.7181237801402274</v>
      </c>
      <c r="AA1238">
        <v>0</v>
      </c>
      <c r="AB1238">
        <v>1.0540925533894598</v>
      </c>
      <c r="AD1238">
        <v>60.385755598347608</v>
      </c>
      <c r="AF1238">
        <v>1.4975041597337773</v>
      </c>
      <c r="AG1238">
        <v>2.4298391612146126</v>
      </c>
      <c r="AH1238">
        <v>0</v>
      </c>
      <c r="AI1238">
        <v>9</v>
      </c>
      <c r="AJ1238">
        <v>113</v>
      </c>
      <c r="AK1238">
        <v>24.40487163549604</v>
      </c>
    </row>
    <row r="1239" spans="1:37">
      <c r="A1239">
        <v>16</v>
      </c>
      <c r="B1239">
        <v>103</v>
      </c>
      <c r="C1239">
        <v>2024</v>
      </c>
      <c r="D1239">
        <v>7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</v>
      </c>
      <c r="M1239">
        <v>99</v>
      </c>
      <c r="N1239">
        <v>99</v>
      </c>
      <c r="O1239">
        <v>99</v>
      </c>
      <c r="P1239">
        <v>99</v>
      </c>
      <c r="Q1239">
        <v>1</v>
      </c>
      <c r="R1239">
        <v>1</v>
      </c>
      <c r="S1239">
        <v>9</v>
      </c>
      <c r="T1239">
        <v>8</v>
      </c>
      <c r="U1239">
        <v>31.7</v>
      </c>
      <c r="V1239">
        <v>0</v>
      </c>
      <c r="W1239">
        <v>0</v>
      </c>
      <c r="X1239">
        <v>100</v>
      </c>
      <c r="Y1239">
        <v>100</v>
      </c>
      <c r="Z1239">
        <v>0</v>
      </c>
      <c r="AA1239">
        <v>0</v>
      </c>
      <c r="AB1239">
        <v>0</v>
      </c>
      <c r="AF1239">
        <v>0.43478260869565216</v>
      </c>
      <c r="AG1239">
        <v>0.6958774202045922</v>
      </c>
      <c r="AH1239">
        <v>0</v>
      </c>
      <c r="AI1239">
        <v>1</v>
      </c>
      <c r="AJ1239">
        <v>119.4</v>
      </c>
      <c r="AK1239">
        <v>18.622855858959365</v>
      </c>
    </row>
    <row r="1240" spans="1:37">
      <c r="A1240">
        <v>16</v>
      </c>
      <c r="B1240">
        <v>104</v>
      </c>
      <c r="C1240">
        <v>2024</v>
      </c>
      <c r="D1240">
        <v>8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</v>
      </c>
      <c r="M1240">
        <v>99</v>
      </c>
      <c r="N1240">
        <v>99</v>
      </c>
      <c r="O1240">
        <v>99</v>
      </c>
      <c r="P1240">
        <v>99</v>
      </c>
      <c r="Q1240">
        <v>7</v>
      </c>
      <c r="R1240">
        <v>10</v>
      </c>
      <c r="S1240">
        <v>9</v>
      </c>
      <c r="T1240">
        <v>8.9</v>
      </c>
      <c r="U1240">
        <v>33.53</v>
      </c>
      <c r="V1240">
        <v>10</v>
      </c>
      <c r="W1240">
        <v>50</v>
      </c>
      <c r="X1240">
        <v>100</v>
      </c>
      <c r="Y1240">
        <v>90</v>
      </c>
      <c r="Z1240">
        <v>5.7416112721082042</v>
      </c>
      <c r="AA1240">
        <v>0</v>
      </c>
      <c r="AB1240">
        <v>1.5132745950421504</v>
      </c>
      <c r="AD1240">
        <v>27.426634271363156</v>
      </c>
      <c r="AF1240">
        <v>2.0408163265306123</v>
      </c>
      <c r="AG1240">
        <v>3.4735675289291317</v>
      </c>
      <c r="AH1240">
        <v>0</v>
      </c>
      <c r="AI1240">
        <v>7</v>
      </c>
      <c r="AJ1240">
        <v>109.3857142857143</v>
      </c>
      <c r="AK1240">
        <v>24.26078473061866</v>
      </c>
    </row>
    <row r="1241" spans="1:37">
      <c r="A1241">
        <v>16</v>
      </c>
      <c r="B1241">
        <v>105</v>
      </c>
      <c r="C1241">
        <v>2024</v>
      </c>
      <c r="D1241">
        <v>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</v>
      </c>
      <c r="M1241">
        <v>99</v>
      </c>
      <c r="N1241">
        <v>99</v>
      </c>
      <c r="O1241">
        <v>99</v>
      </c>
      <c r="P1241">
        <v>99</v>
      </c>
      <c r="Q1241">
        <v>9</v>
      </c>
      <c r="R1241">
        <v>14</v>
      </c>
      <c r="S1241">
        <v>9</v>
      </c>
      <c r="T1241">
        <v>9.1428571428571388</v>
      </c>
      <c r="U1241">
        <v>31.407142857142848</v>
      </c>
      <c r="V1241">
        <v>0</v>
      </c>
      <c r="W1241">
        <v>71.428571428571445</v>
      </c>
      <c r="X1241">
        <v>92.857142857142875</v>
      </c>
      <c r="Y1241">
        <v>85.714285714285694</v>
      </c>
      <c r="Z1241">
        <v>10.269126008555544</v>
      </c>
      <c r="AA1241">
        <v>0</v>
      </c>
      <c r="AB1241">
        <v>1.6413036132965817</v>
      </c>
      <c r="AD1241">
        <v>-17.466155939302443</v>
      </c>
      <c r="AF1241">
        <v>2.5225225225225221</v>
      </c>
      <c r="AG1241">
        <v>4.0177633202057761</v>
      </c>
      <c r="AH1241">
        <v>0</v>
      </c>
      <c r="AI1241">
        <v>14</v>
      </c>
      <c r="AJ1241">
        <v>113.75</v>
      </c>
      <c r="AK1241">
        <v>22.698637485566405</v>
      </c>
    </row>
    <row r="1242" spans="1:37">
      <c r="A1242">
        <v>16</v>
      </c>
      <c r="B1242">
        <v>106</v>
      </c>
      <c r="C1242">
        <v>2024</v>
      </c>
      <c r="D1242">
        <v>10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</v>
      </c>
      <c r="M1242">
        <v>99</v>
      </c>
      <c r="N1242">
        <v>99</v>
      </c>
      <c r="O1242">
        <v>99</v>
      </c>
      <c r="P1242">
        <v>99</v>
      </c>
      <c r="Q1242">
        <v>26</v>
      </c>
      <c r="R1242">
        <v>50</v>
      </c>
      <c r="S1242">
        <v>9</v>
      </c>
      <c r="T1242">
        <v>9.3800000000000008</v>
      </c>
      <c r="U1242">
        <v>31.129999999999992</v>
      </c>
      <c r="V1242">
        <v>6</v>
      </c>
      <c r="W1242">
        <v>70</v>
      </c>
      <c r="X1242">
        <v>100</v>
      </c>
      <c r="Y1242">
        <v>96</v>
      </c>
      <c r="Z1242">
        <v>4.4898663677219046</v>
      </c>
      <c r="AA1242">
        <v>0</v>
      </c>
      <c r="AB1242">
        <v>1.4681961721786343</v>
      </c>
      <c r="AD1242">
        <v>0.10012128913463174</v>
      </c>
      <c r="AF1242">
        <v>1.9685039370078743</v>
      </c>
      <c r="AG1242">
        <v>2.8820017923403358</v>
      </c>
      <c r="AH1242">
        <v>2</v>
      </c>
      <c r="AI1242">
        <v>50</v>
      </c>
      <c r="AJ1242">
        <v>109.82399999999998</v>
      </c>
      <c r="AK1242">
        <v>23.418834646422621</v>
      </c>
    </row>
    <row r="1243" spans="1:37">
      <c r="A1243">
        <v>16</v>
      </c>
      <c r="B1243">
        <v>107</v>
      </c>
      <c r="C1243">
        <v>2024</v>
      </c>
      <c r="D1243">
        <v>11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</v>
      </c>
      <c r="M1243">
        <v>99</v>
      </c>
      <c r="N1243">
        <v>99</v>
      </c>
      <c r="O1243">
        <v>99</v>
      </c>
      <c r="P1243">
        <v>99</v>
      </c>
      <c r="Q1243">
        <v>15</v>
      </c>
      <c r="R1243">
        <v>20</v>
      </c>
      <c r="S1243">
        <v>9</v>
      </c>
      <c r="T1243">
        <v>8.5500000000000007</v>
      </c>
      <c r="U1243">
        <v>33.28</v>
      </c>
      <c r="V1243">
        <v>10</v>
      </c>
      <c r="W1243">
        <v>55</v>
      </c>
      <c r="X1243">
        <v>100</v>
      </c>
      <c r="Y1243">
        <v>95</v>
      </c>
      <c r="Z1243">
        <v>5.6176151523578124</v>
      </c>
      <c r="AA1243">
        <v>0</v>
      </c>
      <c r="AB1243">
        <v>1.3219304066402251</v>
      </c>
      <c r="AD1243">
        <v>-23.552078150042803</v>
      </c>
      <c r="AF1243">
        <v>1.1318619128466323</v>
      </c>
      <c r="AG1243">
        <v>1.8570288654156275</v>
      </c>
      <c r="AH1243">
        <v>0</v>
      </c>
      <c r="AI1243">
        <v>18</v>
      </c>
      <c r="AJ1243">
        <v>111.89999999999998</v>
      </c>
      <c r="AK1243">
        <v>23.497736320791127</v>
      </c>
    </row>
    <row r="1244" spans="1:37">
      <c r="A1244">
        <v>16</v>
      </c>
      <c r="B1244">
        <v>108</v>
      </c>
      <c r="C1244">
        <v>2024</v>
      </c>
      <c r="D1244">
        <v>12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</v>
      </c>
      <c r="M1244">
        <v>99</v>
      </c>
      <c r="N1244">
        <v>99</v>
      </c>
      <c r="O1244">
        <v>99</v>
      </c>
      <c r="P1244">
        <v>99</v>
      </c>
      <c r="Q1244">
        <v>4</v>
      </c>
      <c r="R1244">
        <v>5</v>
      </c>
      <c r="S1244">
        <v>9</v>
      </c>
      <c r="T1244">
        <v>8.8000000000000007</v>
      </c>
      <c r="U1244">
        <v>35.700000000000003</v>
      </c>
      <c r="V1244">
        <v>0</v>
      </c>
      <c r="W1244">
        <v>60</v>
      </c>
      <c r="X1244">
        <v>100</v>
      </c>
      <c r="Y1244">
        <v>100</v>
      </c>
      <c r="Z1244">
        <v>1.6272676485446262</v>
      </c>
      <c r="AA1244">
        <v>0</v>
      </c>
      <c r="AB1244">
        <v>0.74833147735478223</v>
      </c>
      <c r="AD1244">
        <v>19.708711752593288</v>
      </c>
      <c r="AF1244">
        <v>1.4836795252225523</v>
      </c>
      <c r="AG1244">
        <v>2.4260298734658927</v>
      </c>
      <c r="AH1244">
        <v>0</v>
      </c>
      <c r="AI1244">
        <v>5</v>
      </c>
      <c r="AJ1244">
        <v>114.84</v>
      </c>
      <c r="AK1244">
        <v>23.601735599864824</v>
      </c>
    </row>
    <row r="1245" spans="1:37">
      <c r="A1245">
        <v>16</v>
      </c>
      <c r="B1245">
        <v>109</v>
      </c>
      <c r="C1245">
        <v>2024</v>
      </c>
      <c r="D1245">
        <v>1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10</v>
      </c>
      <c r="M1245">
        <v>99</v>
      </c>
      <c r="N1245">
        <v>99</v>
      </c>
      <c r="O1245">
        <v>99</v>
      </c>
      <c r="P1245">
        <v>99</v>
      </c>
      <c r="R1245">
        <v>0</v>
      </c>
    </row>
    <row r="1246" spans="1:37">
      <c r="A1246">
        <v>16</v>
      </c>
      <c r="B1246">
        <v>110</v>
      </c>
      <c r="C1246">
        <v>2024</v>
      </c>
      <c r="D1246">
        <v>2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10</v>
      </c>
      <c r="M1246">
        <v>99</v>
      </c>
      <c r="N1246">
        <v>99</v>
      </c>
      <c r="O1246">
        <v>99</v>
      </c>
      <c r="P1246">
        <v>99</v>
      </c>
      <c r="R1246">
        <v>0</v>
      </c>
    </row>
    <row r="1247" spans="1:37">
      <c r="A1247">
        <v>16</v>
      </c>
      <c r="B1247">
        <v>111</v>
      </c>
      <c r="C1247">
        <v>2024</v>
      </c>
      <c r="D1247">
        <v>3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10</v>
      </c>
      <c r="M1247">
        <v>99</v>
      </c>
      <c r="N1247">
        <v>99</v>
      </c>
      <c r="O1247">
        <v>99</v>
      </c>
      <c r="P1247">
        <v>99</v>
      </c>
      <c r="R1247">
        <v>0</v>
      </c>
    </row>
    <row r="1248" spans="1:37">
      <c r="A1248">
        <v>16</v>
      </c>
      <c r="B1248">
        <v>112</v>
      </c>
      <c r="C1248">
        <v>2024</v>
      </c>
      <c r="D1248">
        <v>4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10</v>
      </c>
      <c r="M1248">
        <v>99</v>
      </c>
      <c r="N1248">
        <v>99</v>
      </c>
      <c r="O1248">
        <v>99</v>
      </c>
      <c r="P1248">
        <v>99</v>
      </c>
      <c r="R1248">
        <v>0</v>
      </c>
    </row>
    <row r="1249" spans="1:37">
      <c r="A1249">
        <v>16</v>
      </c>
      <c r="B1249">
        <v>113</v>
      </c>
      <c r="C1249">
        <v>2024</v>
      </c>
      <c r="D1249">
        <v>5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10</v>
      </c>
      <c r="M1249">
        <v>99</v>
      </c>
      <c r="N1249">
        <v>99</v>
      </c>
      <c r="O1249">
        <v>99</v>
      </c>
      <c r="P1249">
        <v>99</v>
      </c>
      <c r="R1249">
        <v>0</v>
      </c>
    </row>
    <row r="1250" spans="1:37">
      <c r="A1250">
        <v>16</v>
      </c>
      <c r="B1250">
        <v>114</v>
      </c>
      <c r="C1250">
        <v>2024</v>
      </c>
      <c r="D1250">
        <v>6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10</v>
      </c>
      <c r="M1250">
        <v>99</v>
      </c>
      <c r="N1250">
        <v>99</v>
      </c>
      <c r="O1250">
        <v>99</v>
      </c>
      <c r="P1250">
        <v>99</v>
      </c>
      <c r="R1250">
        <v>0</v>
      </c>
    </row>
    <row r="1251" spans="1:37">
      <c r="A1251">
        <v>16</v>
      </c>
      <c r="B1251">
        <v>115</v>
      </c>
      <c r="C1251">
        <v>2024</v>
      </c>
      <c r="D1251">
        <v>7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10</v>
      </c>
      <c r="M1251">
        <v>99</v>
      </c>
      <c r="N1251">
        <v>99</v>
      </c>
      <c r="O1251">
        <v>99</v>
      </c>
      <c r="P1251">
        <v>99</v>
      </c>
      <c r="R1251">
        <v>0</v>
      </c>
    </row>
    <row r="1252" spans="1:37">
      <c r="A1252">
        <v>16</v>
      </c>
      <c r="B1252">
        <v>116</v>
      </c>
      <c r="C1252">
        <v>2024</v>
      </c>
      <c r="D1252">
        <v>8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10</v>
      </c>
      <c r="M1252">
        <v>99</v>
      </c>
      <c r="N1252">
        <v>99</v>
      </c>
      <c r="O1252">
        <v>99</v>
      </c>
      <c r="P1252">
        <v>99</v>
      </c>
      <c r="Q1252">
        <v>1</v>
      </c>
      <c r="R1252">
        <v>1</v>
      </c>
      <c r="S1252">
        <v>10</v>
      </c>
      <c r="T1252">
        <v>11</v>
      </c>
      <c r="U1252">
        <v>41.9</v>
      </c>
      <c r="V1252">
        <v>0</v>
      </c>
      <c r="W1252">
        <v>100</v>
      </c>
      <c r="X1252">
        <v>100</v>
      </c>
      <c r="Y1252">
        <v>100</v>
      </c>
      <c r="Z1252">
        <v>0</v>
      </c>
      <c r="AA1252">
        <v>0</v>
      </c>
      <c r="AB1252">
        <v>0</v>
      </c>
      <c r="AF1252">
        <v>0.20408163265306123</v>
      </c>
      <c r="AG1252">
        <v>0.43406644635290942</v>
      </c>
      <c r="AH1252">
        <v>0</v>
      </c>
    </row>
    <row r="1253" spans="1:37">
      <c r="A1253">
        <v>16</v>
      </c>
      <c r="B1253">
        <v>117</v>
      </c>
      <c r="C1253">
        <v>2024</v>
      </c>
      <c r="D1253">
        <v>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10</v>
      </c>
      <c r="M1253">
        <v>99</v>
      </c>
      <c r="N1253">
        <v>99</v>
      </c>
      <c r="O1253">
        <v>99</v>
      </c>
      <c r="P1253">
        <v>99</v>
      </c>
      <c r="Q1253">
        <v>2</v>
      </c>
      <c r="R1253">
        <v>2</v>
      </c>
      <c r="S1253">
        <v>10</v>
      </c>
      <c r="T1253">
        <v>11.5</v>
      </c>
      <c r="U1253">
        <v>33.800000000000011</v>
      </c>
      <c r="V1253">
        <v>0</v>
      </c>
      <c r="W1253">
        <v>100</v>
      </c>
      <c r="X1253">
        <v>100</v>
      </c>
      <c r="Y1253">
        <v>100</v>
      </c>
      <c r="Z1253">
        <v>4.4999999999999725</v>
      </c>
      <c r="AA1253">
        <v>0</v>
      </c>
      <c r="AB1253">
        <v>0.5</v>
      </c>
      <c r="AD1253">
        <v>100.00000000000063</v>
      </c>
      <c r="AF1253">
        <v>0.36036036036036023</v>
      </c>
      <c r="AG1253">
        <v>0.61769570262886209</v>
      </c>
      <c r="AH1253">
        <v>0</v>
      </c>
      <c r="AI1253">
        <v>2</v>
      </c>
      <c r="AJ1253">
        <v>110.35</v>
      </c>
      <c r="AK1253">
        <v>25.066472396107461</v>
      </c>
    </row>
    <row r="1254" spans="1:37">
      <c r="A1254">
        <v>16</v>
      </c>
      <c r="B1254">
        <v>118</v>
      </c>
      <c r="C1254">
        <v>2024</v>
      </c>
      <c r="D1254">
        <v>10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10</v>
      </c>
      <c r="M1254">
        <v>99</v>
      </c>
      <c r="N1254">
        <v>99</v>
      </c>
      <c r="O1254">
        <v>99</v>
      </c>
      <c r="P1254">
        <v>99</v>
      </c>
      <c r="Q1254">
        <v>9</v>
      </c>
      <c r="R1254">
        <v>16</v>
      </c>
      <c r="S1254">
        <v>10</v>
      </c>
      <c r="T1254">
        <v>10.8125</v>
      </c>
      <c r="U1254">
        <v>35.318750000000001</v>
      </c>
      <c r="V1254">
        <v>0</v>
      </c>
      <c r="W1254">
        <v>100</v>
      </c>
      <c r="X1254">
        <v>100</v>
      </c>
      <c r="Y1254">
        <v>100</v>
      </c>
      <c r="Z1254">
        <v>6.5402808378157697</v>
      </c>
      <c r="AA1254">
        <v>0</v>
      </c>
      <c r="AB1254">
        <v>1.0135796712641785</v>
      </c>
      <c r="AD1254">
        <v>-41.902161321077955</v>
      </c>
      <c r="AF1254">
        <v>0.62992125984251957</v>
      </c>
      <c r="AG1254">
        <v>1.0463342196283485</v>
      </c>
      <c r="AH1254">
        <v>0</v>
      </c>
      <c r="AI1254">
        <v>16</v>
      </c>
      <c r="AJ1254">
        <v>111.41875</v>
      </c>
      <c r="AK1254">
        <v>25.296537247585256</v>
      </c>
    </row>
    <row r="1255" spans="1:37">
      <c r="A1255">
        <v>16</v>
      </c>
      <c r="B1255">
        <v>119</v>
      </c>
      <c r="C1255">
        <v>2024</v>
      </c>
      <c r="D1255">
        <v>11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10</v>
      </c>
      <c r="M1255">
        <v>99</v>
      </c>
      <c r="N1255">
        <v>99</v>
      </c>
      <c r="O1255">
        <v>99</v>
      </c>
      <c r="P1255">
        <v>99</v>
      </c>
      <c r="Q1255">
        <v>6</v>
      </c>
      <c r="R1255">
        <v>6</v>
      </c>
      <c r="S1255">
        <v>10</v>
      </c>
      <c r="T1255">
        <v>10.666666666666664</v>
      </c>
      <c r="U1255">
        <v>38.549999999999997</v>
      </c>
      <c r="V1255">
        <v>0</v>
      </c>
      <c r="W1255">
        <v>100</v>
      </c>
      <c r="X1255">
        <v>100</v>
      </c>
      <c r="Y1255">
        <v>100</v>
      </c>
      <c r="Z1255">
        <v>2.9221852553641048</v>
      </c>
      <c r="AA1255">
        <v>0</v>
      </c>
      <c r="AB1255">
        <v>0.4714045207910384</v>
      </c>
      <c r="AD1255">
        <v>-59.284797592034607</v>
      </c>
      <c r="AF1255">
        <v>0.33955857385398985</v>
      </c>
      <c r="AG1255">
        <v>0.64532869076116994</v>
      </c>
      <c r="AH1255">
        <v>0</v>
      </c>
      <c r="AI1255">
        <v>6</v>
      </c>
      <c r="AJ1255">
        <v>114.9166666666667</v>
      </c>
      <c r="AK1255">
        <v>25.377664557462595</v>
      </c>
    </row>
    <row r="1256" spans="1:37">
      <c r="A1256">
        <v>16</v>
      </c>
      <c r="B1256">
        <v>120</v>
      </c>
      <c r="C1256">
        <v>2024</v>
      </c>
      <c r="D1256">
        <v>12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10</v>
      </c>
      <c r="M1256">
        <v>99</v>
      </c>
      <c r="N1256">
        <v>99</v>
      </c>
      <c r="O1256">
        <v>99</v>
      </c>
      <c r="P1256">
        <v>99</v>
      </c>
      <c r="Q1256">
        <v>1</v>
      </c>
      <c r="R1256">
        <v>1</v>
      </c>
      <c r="S1256">
        <v>10</v>
      </c>
      <c r="T1256">
        <v>10</v>
      </c>
      <c r="U1256">
        <v>31.9</v>
      </c>
      <c r="V1256">
        <v>0</v>
      </c>
      <c r="W1256">
        <v>100</v>
      </c>
      <c r="X1256">
        <v>100</v>
      </c>
      <c r="Y1256">
        <v>100</v>
      </c>
      <c r="Z1256">
        <v>0</v>
      </c>
      <c r="AA1256">
        <v>0</v>
      </c>
      <c r="AB1256">
        <v>0</v>
      </c>
      <c r="AF1256">
        <v>0.29673590504451047</v>
      </c>
      <c r="AG1256">
        <v>0.43355940035608942</v>
      </c>
      <c r="AH1256">
        <v>0</v>
      </c>
      <c r="AI1256">
        <v>1</v>
      </c>
      <c r="AJ1256">
        <v>108</v>
      </c>
      <c r="AK1256">
        <v>25.32324848854341</v>
      </c>
    </row>
    <row r="1257" spans="1:37">
      <c r="A1257">
        <v>16</v>
      </c>
      <c r="B1257">
        <v>121</v>
      </c>
      <c r="C1257">
        <v>2024</v>
      </c>
      <c r="D1257">
        <v>1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11</v>
      </c>
      <c r="M1257">
        <v>99</v>
      </c>
      <c r="N1257">
        <v>99</v>
      </c>
      <c r="O1257">
        <v>99</v>
      </c>
      <c r="P1257">
        <v>99</v>
      </c>
      <c r="Q1257">
        <v>1</v>
      </c>
      <c r="R1257">
        <v>1</v>
      </c>
      <c r="S1257">
        <v>11</v>
      </c>
      <c r="T1257">
        <v>8</v>
      </c>
      <c r="U1257">
        <v>23.7</v>
      </c>
      <c r="V1257">
        <v>0</v>
      </c>
      <c r="W1257">
        <v>0</v>
      </c>
      <c r="X1257">
        <v>100</v>
      </c>
      <c r="Y1257">
        <v>100</v>
      </c>
      <c r="Z1257">
        <v>0</v>
      </c>
      <c r="AA1257">
        <v>0</v>
      </c>
      <c r="AB1257">
        <v>0</v>
      </c>
      <c r="AF1257">
        <v>0.18450184501845016</v>
      </c>
      <c r="AG1257">
        <v>0.19367175497662856</v>
      </c>
      <c r="AH1257">
        <v>0</v>
      </c>
      <c r="AI1257">
        <v>1</v>
      </c>
      <c r="AJ1257">
        <v>106.1</v>
      </c>
      <c r="AK1257">
        <v>19.842765241681981</v>
      </c>
    </row>
    <row r="1258" spans="1:37">
      <c r="A1258">
        <v>16</v>
      </c>
      <c r="B1258">
        <v>122</v>
      </c>
      <c r="C1258">
        <v>2024</v>
      </c>
      <c r="D1258">
        <v>2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11</v>
      </c>
      <c r="M1258">
        <v>99</v>
      </c>
      <c r="N1258">
        <v>99</v>
      </c>
      <c r="O1258">
        <v>99</v>
      </c>
      <c r="P1258">
        <v>99</v>
      </c>
      <c r="Q1258">
        <v>1</v>
      </c>
      <c r="R1258">
        <v>1</v>
      </c>
      <c r="S1258">
        <v>11</v>
      </c>
      <c r="T1258">
        <v>9</v>
      </c>
      <c r="U1258">
        <v>34.9</v>
      </c>
      <c r="V1258">
        <v>0</v>
      </c>
      <c r="W1258">
        <v>100</v>
      </c>
      <c r="X1258">
        <v>100</v>
      </c>
      <c r="Y1258">
        <v>100</v>
      </c>
      <c r="Z1258">
        <v>0</v>
      </c>
      <c r="AA1258">
        <v>0</v>
      </c>
      <c r="AB1258">
        <v>0</v>
      </c>
      <c r="AF1258">
        <v>0.36900369003690031</v>
      </c>
      <c r="AG1258">
        <v>0.57719341767964949</v>
      </c>
      <c r="AH1258">
        <v>0</v>
      </c>
      <c r="AI1258">
        <v>1</v>
      </c>
      <c r="AJ1258">
        <v>113.6</v>
      </c>
      <c r="AK1258">
        <v>23.806219458189339</v>
      </c>
    </row>
    <row r="1259" spans="1:37">
      <c r="A1259">
        <v>16</v>
      </c>
      <c r="B1259">
        <v>123</v>
      </c>
      <c r="C1259">
        <v>2024</v>
      </c>
      <c r="D1259">
        <v>3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11</v>
      </c>
      <c r="M1259">
        <v>99</v>
      </c>
      <c r="N1259">
        <v>99</v>
      </c>
      <c r="O1259">
        <v>99</v>
      </c>
      <c r="P1259">
        <v>99</v>
      </c>
      <c r="Q1259">
        <v>1</v>
      </c>
      <c r="R1259">
        <v>2</v>
      </c>
      <c r="S1259">
        <v>11</v>
      </c>
      <c r="T1259">
        <v>7</v>
      </c>
      <c r="U1259">
        <v>28.35</v>
      </c>
      <c r="V1259">
        <v>100</v>
      </c>
      <c r="W1259">
        <v>0</v>
      </c>
      <c r="X1259">
        <v>100</v>
      </c>
      <c r="Y1259">
        <v>100</v>
      </c>
      <c r="Z1259">
        <v>1.0499999999999827</v>
      </c>
      <c r="AA1259">
        <v>0</v>
      </c>
      <c r="AB1259">
        <v>0</v>
      </c>
      <c r="AF1259">
        <v>0.27285129604365627</v>
      </c>
      <c r="AG1259">
        <v>0.35537671812421262</v>
      </c>
      <c r="AH1259">
        <v>0</v>
      </c>
      <c r="AI1259">
        <v>2</v>
      </c>
      <c r="AJ1259">
        <v>107.95</v>
      </c>
      <c r="AK1259">
        <v>22.953474334889368</v>
      </c>
    </row>
    <row r="1260" spans="1:37">
      <c r="A1260">
        <v>16</v>
      </c>
      <c r="B1260">
        <v>124</v>
      </c>
      <c r="C1260">
        <v>2024</v>
      </c>
      <c r="D1260">
        <v>4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11</v>
      </c>
      <c r="M1260">
        <v>99</v>
      </c>
      <c r="N1260">
        <v>99</v>
      </c>
      <c r="O1260">
        <v>99</v>
      </c>
      <c r="P1260">
        <v>99</v>
      </c>
      <c r="R1260">
        <v>0</v>
      </c>
    </row>
    <row r="1261" spans="1:37">
      <c r="A1261">
        <v>16</v>
      </c>
      <c r="B1261">
        <v>125</v>
      </c>
      <c r="C1261">
        <v>2024</v>
      </c>
      <c r="D1261">
        <v>5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11</v>
      </c>
      <c r="M1261">
        <v>99</v>
      </c>
      <c r="N1261">
        <v>99</v>
      </c>
      <c r="O1261">
        <v>99</v>
      </c>
      <c r="P1261">
        <v>99</v>
      </c>
      <c r="R1261">
        <v>0</v>
      </c>
    </row>
    <row r="1262" spans="1:37">
      <c r="A1262">
        <v>16</v>
      </c>
      <c r="B1262">
        <v>126</v>
      </c>
      <c r="C1262">
        <v>2024</v>
      </c>
      <c r="D1262">
        <v>6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11</v>
      </c>
      <c r="M1262">
        <v>99</v>
      </c>
      <c r="N1262">
        <v>99</v>
      </c>
      <c r="O1262">
        <v>99</v>
      </c>
      <c r="P1262">
        <v>99</v>
      </c>
      <c r="R1262">
        <v>0</v>
      </c>
    </row>
    <row r="1263" spans="1:37">
      <c r="A1263">
        <v>16</v>
      </c>
      <c r="B1263">
        <v>127</v>
      </c>
      <c r="C1263">
        <v>2024</v>
      </c>
      <c r="D1263">
        <v>7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11</v>
      </c>
      <c r="M1263">
        <v>99</v>
      </c>
      <c r="N1263">
        <v>99</v>
      </c>
      <c r="O1263">
        <v>99</v>
      </c>
      <c r="P1263">
        <v>99</v>
      </c>
      <c r="Q1263">
        <v>1</v>
      </c>
      <c r="R1263">
        <v>1</v>
      </c>
      <c r="S1263">
        <v>11</v>
      </c>
      <c r="T1263">
        <v>10</v>
      </c>
      <c r="U1263">
        <v>38.700000000000003</v>
      </c>
      <c r="V1263">
        <v>0</v>
      </c>
      <c r="W1263">
        <v>100</v>
      </c>
      <c r="X1263">
        <v>100</v>
      </c>
      <c r="Y1263">
        <v>100</v>
      </c>
      <c r="Z1263">
        <v>0</v>
      </c>
      <c r="AA1263">
        <v>0</v>
      </c>
      <c r="AB1263">
        <v>0</v>
      </c>
      <c r="AF1263">
        <v>0.43478260869565216</v>
      </c>
      <c r="AG1263">
        <v>0.84954120384598508</v>
      </c>
      <c r="AH1263">
        <v>0</v>
      </c>
      <c r="AI1263">
        <v>1</v>
      </c>
      <c r="AJ1263">
        <v>111.3</v>
      </c>
      <c r="AK1263">
        <v>28.068905088737797</v>
      </c>
    </row>
    <row r="1264" spans="1:37">
      <c r="A1264">
        <v>16</v>
      </c>
      <c r="B1264">
        <v>128</v>
      </c>
      <c r="C1264">
        <v>2024</v>
      </c>
      <c r="D1264">
        <v>8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11</v>
      </c>
      <c r="M1264">
        <v>99</v>
      </c>
      <c r="N1264">
        <v>99</v>
      </c>
      <c r="O1264">
        <v>99</v>
      </c>
      <c r="P1264">
        <v>99</v>
      </c>
      <c r="R1264">
        <v>0</v>
      </c>
    </row>
    <row r="1265" spans="1:37">
      <c r="A1265">
        <v>16</v>
      </c>
      <c r="B1265">
        <v>129</v>
      </c>
      <c r="C1265">
        <v>2024</v>
      </c>
      <c r="D1265">
        <v>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11</v>
      </c>
      <c r="M1265">
        <v>99</v>
      </c>
      <c r="N1265">
        <v>99</v>
      </c>
      <c r="O1265">
        <v>99</v>
      </c>
      <c r="P1265">
        <v>99</v>
      </c>
      <c r="Q1265">
        <v>1</v>
      </c>
      <c r="R1265">
        <v>1</v>
      </c>
      <c r="S1265">
        <v>11</v>
      </c>
      <c r="T1265">
        <v>10</v>
      </c>
      <c r="U1265">
        <v>31.4</v>
      </c>
      <c r="V1265">
        <v>0</v>
      </c>
      <c r="W1265">
        <v>100</v>
      </c>
      <c r="X1265">
        <v>100</v>
      </c>
      <c r="Y1265">
        <v>100</v>
      </c>
      <c r="Z1265">
        <v>0</v>
      </c>
      <c r="AA1265">
        <v>0</v>
      </c>
      <c r="AB1265">
        <v>0</v>
      </c>
      <c r="AF1265">
        <v>0.18018018018018012</v>
      </c>
      <c r="AG1265">
        <v>0.28691782636902757</v>
      </c>
      <c r="AH1265">
        <v>0</v>
      </c>
      <c r="AI1265">
        <v>1</v>
      </c>
      <c r="AJ1265">
        <v>98.9</v>
      </c>
      <c r="AK1265">
        <v>32.459421337687921</v>
      </c>
    </row>
    <row r="1266" spans="1:37">
      <c r="A1266">
        <v>16</v>
      </c>
      <c r="B1266">
        <v>130</v>
      </c>
      <c r="C1266">
        <v>2024</v>
      </c>
      <c r="D1266">
        <v>10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11</v>
      </c>
      <c r="M1266">
        <v>99</v>
      </c>
      <c r="N1266">
        <v>99</v>
      </c>
      <c r="O1266">
        <v>99</v>
      </c>
      <c r="P1266">
        <v>99</v>
      </c>
      <c r="Q1266">
        <v>1</v>
      </c>
      <c r="R1266">
        <v>1</v>
      </c>
      <c r="S1266">
        <v>11</v>
      </c>
      <c r="T1266">
        <v>13</v>
      </c>
      <c r="U1266">
        <v>36.300000000000011</v>
      </c>
      <c r="V1266">
        <v>0</v>
      </c>
      <c r="W1266">
        <v>100</v>
      </c>
      <c r="X1266">
        <v>100</v>
      </c>
      <c r="Y1266">
        <v>100</v>
      </c>
      <c r="Z1266">
        <v>0</v>
      </c>
      <c r="AA1266">
        <v>0</v>
      </c>
      <c r="AB1266">
        <v>0</v>
      </c>
      <c r="AF1266">
        <v>3.9370078740157473E-2</v>
      </c>
      <c r="AG1266">
        <v>6.7212762648219862E-2</v>
      </c>
      <c r="AH1266">
        <v>0</v>
      </c>
      <c r="AI1266">
        <v>1</v>
      </c>
      <c r="AJ1266">
        <v>109.2</v>
      </c>
      <c r="AK1266">
        <v>27.876529808663609</v>
      </c>
    </row>
    <row r="1267" spans="1:37">
      <c r="A1267">
        <v>16</v>
      </c>
      <c r="B1267">
        <v>131</v>
      </c>
      <c r="C1267">
        <v>2024</v>
      </c>
      <c r="D1267">
        <v>11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11</v>
      </c>
      <c r="M1267">
        <v>99</v>
      </c>
      <c r="N1267">
        <v>99</v>
      </c>
      <c r="O1267">
        <v>99</v>
      </c>
      <c r="P1267">
        <v>99</v>
      </c>
      <c r="Q1267">
        <v>1</v>
      </c>
      <c r="R1267">
        <v>1</v>
      </c>
      <c r="S1267">
        <v>11</v>
      </c>
      <c r="T1267">
        <v>14</v>
      </c>
      <c r="U1267">
        <v>34.200000000000003</v>
      </c>
      <c r="V1267">
        <v>0</v>
      </c>
      <c r="W1267">
        <v>100</v>
      </c>
      <c r="X1267">
        <v>100</v>
      </c>
      <c r="Y1267">
        <v>100</v>
      </c>
      <c r="Z1267">
        <v>0</v>
      </c>
      <c r="AA1267">
        <v>0</v>
      </c>
      <c r="AB1267">
        <v>0</v>
      </c>
      <c r="AF1267">
        <v>5.6593095642331614E-2</v>
      </c>
      <c r="AG1267">
        <v>9.541824999581501E-2</v>
      </c>
      <c r="AH1267">
        <v>0</v>
      </c>
      <c r="AI1267">
        <v>1</v>
      </c>
      <c r="AJ1267">
        <v>110.7</v>
      </c>
      <c r="AK1267">
        <v>25.210603577210833</v>
      </c>
    </row>
    <row r="1268" spans="1:37">
      <c r="A1268">
        <v>16</v>
      </c>
      <c r="B1268">
        <v>132</v>
      </c>
      <c r="C1268">
        <v>2024</v>
      </c>
      <c r="D1268">
        <v>12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11</v>
      </c>
      <c r="M1268">
        <v>99</v>
      </c>
      <c r="N1268">
        <v>99</v>
      </c>
      <c r="O1268">
        <v>99</v>
      </c>
      <c r="P1268">
        <v>99</v>
      </c>
      <c r="R1268">
        <v>0</v>
      </c>
    </row>
    <row r="1269" spans="1:37">
      <c r="A1269">
        <v>16</v>
      </c>
      <c r="B1269">
        <v>133</v>
      </c>
      <c r="C1269">
        <v>2024</v>
      </c>
      <c r="D1269">
        <v>1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12</v>
      </c>
      <c r="M1269">
        <v>99</v>
      </c>
      <c r="N1269">
        <v>99</v>
      </c>
      <c r="O1269">
        <v>99</v>
      </c>
      <c r="P1269">
        <v>99</v>
      </c>
      <c r="R1269">
        <v>0</v>
      </c>
    </row>
    <row r="1270" spans="1:37">
      <c r="A1270">
        <v>16</v>
      </c>
      <c r="B1270">
        <v>134</v>
      </c>
      <c r="C1270">
        <v>2024</v>
      </c>
      <c r="D1270">
        <v>2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12</v>
      </c>
      <c r="M1270">
        <v>99</v>
      </c>
      <c r="N1270">
        <v>99</v>
      </c>
      <c r="O1270">
        <v>99</v>
      </c>
      <c r="P1270">
        <v>99</v>
      </c>
      <c r="R1270">
        <v>0</v>
      </c>
    </row>
    <row r="1271" spans="1:37">
      <c r="A1271">
        <v>16</v>
      </c>
      <c r="B1271">
        <v>135</v>
      </c>
      <c r="C1271">
        <v>2024</v>
      </c>
      <c r="D1271">
        <v>3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12</v>
      </c>
      <c r="M1271">
        <v>99</v>
      </c>
      <c r="N1271">
        <v>99</v>
      </c>
      <c r="O1271">
        <v>99</v>
      </c>
      <c r="P1271">
        <v>99</v>
      </c>
      <c r="R1271">
        <v>0</v>
      </c>
    </row>
    <row r="1272" spans="1:37">
      <c r="A1272">
        <v>16</v>
      </c>
      <c r="B1272">
        <v>136</v>
      </c>
      <c r="C1272">
        <v>2024</v>
      </c>
      <c r="D1272">
        <v>4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12</v>
      </c>
      <c r="M1272">
        <v>99</v>
      </c>
      <c r="N1272">
        <v>99</v>
      </c>
      <c r="O1272">
        <v>99</v>
      </c>
      <c r="P1272">
        <v>99</v>
      </c>
      <c r="R1272">
        <v>0</v>
      </c>
    </row>
    <row r="1273" spans="1:37">
      <c r="A1273">
        <v>16</v>
      </c>
      <c r="B1273">
        <v>137</v>
      </c>
      <c r="C1273">
        <v>2024</v>
      </c>
      <c r="D1273">
        <v>5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12</v>
      </c>
      <c r="M1273">
        <v>99</v>
      </c>
      <c r="N1273">
        <v>99</v>
      </c>
      <c r="O1273">
        <v>99</v>
      </c>
      <c r="P1273">
        <v>99</v>
      </c>
      <c r="R1273">
        <v>0</v>
      </c>
    </row>
    <row r="1274" spans="1:37">
      <c r="A1274">
        <v>16</v>
      </c>
      <c r="B1274">
        <v>138</v>
      </c>
      <c r="C1274">
        <v>2024</v>
      </c>
      <c r="D1274">
        <v>6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12</v>
      </c>
      <c r="M1274">
        <v>99</v>
      </c>
      <c r="N1274">
        <v>99</v>
      </c>
      <c r="O1274">
        <v>99</v>
      </c>
      <c r="P1274">
        <v>99</v>
      </c>
      <c r="R1274">
        <v>0</v>
      </c>
    </row>
    <row r="1275" spans="1:37">
      <c r="A1275">
        <v>16</v>
      </c>
      <c r="B1275">
        <v>139</v>
      </c>
      <c r="C1275">
        <v>2024</v>
      </c>
      <c r="D1275">
        <v>7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12</v>
      </c>
      <c r="M1275">
        <v>99</v>
      </c>
      <c r="N1275">
        <v>99</v>
      </c>
      <c r="O1275">
        <v>99</v>
      </c>
      <c r="P1275">
        <v>99</v>
      </c>
      <c r="R1275">
        <v>0</v>
      </c>
    </row>
    <row r="1276" spans="1:37">
      <c r="A1276">
        <v>16</v>
      </c>
      <c r="B1276">
        <v>140</v>
      </c>
      <c r="C1276">
        <v>2024</v>
      </c>
      <c r="D1276">
        <v>8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12</v>
      </c>
      <c r="M1276">
        <v>99</v>
      </c>
      <c r="N1276">
        <v>99</v>
      </c>
      <c r="O1276">
        <v>99</v>
      </c>
      <c r="P1276">
        <v>99</v>
      </c>
      <c r="R1276">
        <v>0</v>
      </c>
    </row>
    <row r="1277" spans="1:37">
      <c r="A1277">
        <v>16</v>
      </c>
      <c r="B1277">
        <v>141</v>
      </c>
      <c r="C1277">
        <v>2024</v>
      </c>
      <c r="D1277">
        <v>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12</v>
      </c>
      <c r="M1277">
        <v>99</v>
      </c>
      <c r="N1277">
        <v>99</v>
      </c>
      <c r="O1277">
        <v>99</v>
      </c>
      <c r="P1277">
        <v>99</v>
      </c>
      <c r="R1277">
        <v>0</v>
      </c>
    </row>
    <row r="1278" spans="1:37">
      <c r="A1278">
        <v>16</v>
      </c>
      <c r="B1278">
        <v>142</v>
      </c>
      <c r="C1278">
        <v>2024</v>
      </c>
      <c r="D1278">
        <v>10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12</v>
      </c>
      <c r="M1278">
        <v>99</v>
      </c>
      <c r="N1278">
        <v>99</v>
      </c>
      <c r="O1278">
        <v>99</v>
      </c>
      <c r="P1278">
        <v>99</v>
      </c>
      <c r="R1278">
        <v>0</v>
      </c>
    </row>
    <row r="1279" spans="1:37">
      <c r="A1279">
        <v>16</v>
      </c>
      <c r="B1279">
        <v>143</v>
      </c>
      <c r="C1279">
        <v>2024</v>
      </c>
      <c r="D1279">
        <v>11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12</v>
      </c>
      <c r="M1279">
        <v>99</v>
      </c>
      <c r="N1279">
        <v>99</v>
      </c>
      <c r="O1279">
        <v>99</v>
      </c>
      <c r="P1279">
        <v>99</v>
      </c>
      <c r="R1279">
        <v>0</v>
      </c>
    </row>
    <row r="1280" spans="1:37">
      <c r="A1280">
        <v>16</v>
      </c>
      <c r="B1280">
        <v>144</v>
      </c>
      <c r="C1280">
        <v>2024</v>
      </c>
      <c r="D1280">
        <v>12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12</v>
      </c>
      <c r="M1280">
        <v>99</v>
      </c>
      <c r="N1280">
        <v>99</v>
      </c>
      <c r="O1280">
        <v>99</v>
      </c>
      <c r="P1280">
        <v>99</v>
      </c>
      <c r="R1280">
        <v>0</v>
      </c>
    </row>
    <row r="1281" spans="1:18">
      <c r="A1281">
        <v>16</v>
      </c>
      <c r="B1281">
        <v>145</v>
      </c>
      <c r="C1281">
        <v>2024</v>
      </c>
      <c r="D1281">
        <v>1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13</v>
      </c>
      <c r="M1281">
        <v>99</v>
      </c>
      <c r="N1281">
        <v>99</v>
      </c>
      <c r="O1281">
        <v>99</v>
      </c>
      <c r="P1281">
        <v>99</v>
      </c>
      <c r="R1281">
        <v>0</v>
      </c>
    </row>
    <row r="1282" spans="1:18">
      <c r="A1282">
        <v>16</v>
      </c>
      <c r="B1282">
        <v>146</v>
      </c>
      <c r="C1282">
        <v>2024</v>
      </c>
      <c r="D1282">
        <v>2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13</v>
      </c>
      <c r="M1282">
        <v>99</v>
      </c>
      <c r="N1282">
        <v>99</v>
      </c>
      <c r="O1282">
        <v>99</v>
      </c>
      <c r="P1282">
        <v>99</v>
      </c>
      <c r="R1282">
        <v>0</v>
      </c>
    </row>
    <row r="1283" spans="1:18">
      <c r="A1283">
        <v>16</v>
      </c>
      <c r="B1283">
        <v>147</v>
      </c>
      <c r="C1283">
        <v>2024</v>
      </c>
      <c r="D1283">
        <v>3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13</v>
      </c>
      <c r="M1283">
        <v>99</v>
      </c>
      <c r="N1283">
        <v>99</v>
      </c>
      <c r="O1283">
        <v>99</v>
      </c>
      <c r="P1283">
        <v>99</v>
      </c>
      <c r="R1283">
        <v>0</v>
      </c>
    </row>
    <row r="1284" spans="1:18">
      <c r="A1284">
        <v>16</v>
      </c>
      <c r="B1284">
        <v>148</v>
      </c>
      <c r="C1284">
        <v>2024</v>
      </c>
      <c r="D1284">
        <v>4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13</v>
      </c>
      <c r="M1284">
        <v>99</v>
      </c>
      <c r="N1284">
        <v>99</v>
      </c>
      <c r="O1284">
        <v>99</v>
      </c>
      <c r="P1284">
        <v>99</v>
      </c>
      <c r="R1284">
        <v>0</v>
      </c>
    </row>
    <row r="1285" spans="1:18">
      <c r="A1285">
        <v>16</v>
      </c>
      <c r="B1285">
        <v>149</v>
      </c>
      <c r="C1285">
        <v>2024</v>
      </c>
      <c r="D1285">
        <v>5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13</v>
      </c>
      <c r="M1285">
        <v>99</v>
      </c>
      <c r="N1285">
        <v>99</v>
      </c>
      <c r="O1285">
        <v>99</v>
      </c>
      <c r="P1285">
        <v>99</v>
      </c>
      <c r="R1285">
        <v>0</v>
      </c>
    </row>
    <row r="1286" spans="1:18">
      <c r="A1286">
        <v>16</v>
      </c>
      <c r="B1286">
        <v>150</v>
      </c>
      <c r="C1286">
        <v>2024</v>
      </c>
      <c r="D1286">
        <v>6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13</v>
      </c>
      <c r="M1286">
        <v>99</v>
      </c>
      <c r="N1286">
        <v>99</v>
      </c>
      <c r="O1286">
        <v>99</v>
      </c>
      <c r="P1286">
        <v>99</v>
      </c>
      <c r="R1286">
        <v>0</v>
      </c>
    </row>
    <row r="1287" spans="1:18">
      <c r="A1287">
        <v>16</v>
      </c>
      <c r="B1287">
        <v>151</v>
      </c>
      <c r="C1287">
        <v>2024</v>
      </c>
      <c r="D1287">
        <v>7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13</v>
      </c>
      <c r="M1287">
        <v>99</v>
      </c>
      <c r="N1287">
        <v>99</v>
      </c>
      <c r="O1287">
        <v>99</v>
      </c>
      <c r="P1287">
        <v>99</v>
      </c>
      <c r="R1287">
        <v>0</v>
      </c>
    </row>
    <row r="1288" spans="1:18">
      <c r="A1288">
        <v>16</v>
      </c>
      <c r="B1288">
        <v>152</v>
      </c>
      <c r="C1288">
        <v>2024</v>
      </c>
      <c r="D1288">
        <v>8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13</v>
      </c>
      <c r="M1288">
        <v>99</v>
      </c>
      <c r="N1288">
        <v>99</v>
      </c>
      <c r="O1288">
        <v>99</v>
      </c>
      <c r="P1288">
        <v>99</v>
      </c>
      <c r="R1288">
        <v>0</v>
      </c>
    </row>
    <row r="1289" spans="1:18">
      <c r="A1289">
        <v>16</v>
      </c>
      <c r="B1289">
        <v>153</v>
      </c>
      <c r="C1289">
        <v>2024</v>
      </c>
      <c r="D1289">
        <v>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13</v>
      </c>
      <c r="M1289">
        <v>99</v>
      </c>
      <c r="N1289">
        <v>99</v>
      </c>
      <c r="O1289">
        <v>99</v>
      </c>
      <c r="P1289">
        <v>99</v>
      </c>
      <c r="R1289">
        <v>0</v>
      </c>
    </row>
    <row r="1290" spans="1:18">
      <c r="A1290">
        <v>16</v>
      </c>
      <c r="B1290">
        <v>154</v>
      </c>
      <c r="C1290">
        <v>2024</v>
      </c>
      <c r="D1290">
        <v>10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13</v>
      </c>
      <c r="M1290">
        <v>99</v>
      </c>
      <c r="N1290">
        <v>99</v>
      </c>
      <c r="O1290">
        <v>99</v>
      </c>
      <c r="P1290">
        <v>99</v>
      </c>
      <c r="R1290">
        <v>0</v>
      </c>
    </row>
    <row r="1291" spans="1:18">
      <c r="A1291">
        <v>16</v>
      </c>
      <c r="B1291">
        <v>155</v>
      </c>
      <c r="C1291">
        <v>2024</v>
      </c>
      <c r="D1291">
        <v>11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13</v>
      </c>
      <c r="M1291">
        <v>99</v>
      </c>
      <c r="N1291">
        <v>99</v>
      </c>
      <c r="O1291">
        <v>99</v>
      </c>
      <c r="P1291">
        <v>99</v>
      </c>
      <c r="R1291">
        <v>0</v>
      </c>
    </row>
    <row r="1292" spans="1:18">
      <c r="A1292">
        <v>16</v>
      </c>
      <c r="B1292">
        <v>156</v>
      </c>
      <c r="C1292">
        <v>2024</v>
      </c>
      <c r="D1292">
        <v>12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13</v>
      </c>
      <c r="M1292">
        <v>99</v>
      </c>
      <c r="N1292">
        <v>99</v>
      </c>
      <c r="O1292">
        <v>99</v>
      </c>
      <c r="P1292">
        <v>99</v>
      </c>
      <c r="R1292">
        <v>0</v>
      </c>
    </row>
    <row r="1293" spans="1:18">
      <c r="A1293">
        <v>16</v>
      </c>
      <c r="B1293">
        <v>157</v>
      </c>
      <c r="C1293">
        <v>2024</v>
      </c>
      <c r="D1293">
        <v>1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14</v>
      </c>
      <c r="M1293">
        <v>99</v>
      </c>
      <c r="N1293">
        <v>99</v>
      </c>
      <c r="O1293">
        <v>99</v>
      </c>
      <c r="P1293">
        <v>99</v>
      </c>
      <c r="R1293">
        <v>0</v>
      </c>
    </row>
    <row r="1294" spans="1:18">
      <c r="A1294">
        <v>16</v>
      </c>
      <c r="B1294">
        <v>158</v>
      </c>
      <c r="C1294">
        <v>2024</v>
      </c>
      <c r="D1294">
        <v>2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14</v>
      </c>
      <c r="M1294">
        <v>99</v>
      </c>
      <c r="N1294">
        <v>99</v>
      </c>
      <c r="O1294">
        <v>99</v>
      </c>
      <c r="P1294">
        <v>99</v>
      </c>
      <c r="R1294">
        <v>0</v>
      </c>
    </row>
    <row r="1295" spans="1:18">
      <c r="A1295">
        <v>16</v>
      </c>
      <c r="B1295">
        <v>159</v>
      </c>
      <c r="C1295">
        <v>2024</v>
      </c>
      <c r="D1295">
        <v>3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14</v>
      </c>
      <c r="M1295">
        <v>99</v>
      </c>
      <c r="N1295">
        <v>99</v>
      </c>
      <c r="O1295">
        <v>99</v>
      </c>
      <c r="P1295">
        <v>99</v>
      </c>
      <c r="R1295">
        <v>0</v>
      </c>
    </row>
    <row r="1296" spans="1:18">
      <c r="A1296">
        <v>16</v>
      </c>
      <c r="B1296">
        <v>160</v>
      </c>
      <c r="C1296">
        <v>2024</v>
      </c>
      <c r="D1296">
        <v>4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14</v>
      </c>
      <c r="M1296">
        <v>99</v>
      </c>
      <c r="N1296">
        <v>99</v>
      </c>
      <c r="O1296">
        <v>99</v>
      </c>
      <c r="P1296">
        <v>99</v>
      </c>
      <c r="R1296">
        <v>0</v>
      </c>
    </row>
    <row r="1297" spans="1:18">
      <c r="A1297">
        <v>16</v>
      </c>
      <c r="B1297">
        <v>161</v>
      </c>
      <c r="C1297">
        <v>2024</v>
      </c>
      <c r="D1297">
        <v>5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14</v>
      </c>
      <c r="M1297">
        <v>99</v>
      </c>
      <c r="N1297">
        <v>99</v>
      </c>
      <c r="O1297">
        <v>99</v>
      </c>
      <c r="P1297">
        <v>99</v>
      </c>
      <c r="R1297">
        <v>0</v>
      </c>
    </row>
    <row r="1298" spans="1:18">
      <c r="A1298">
        <v>16</v>
      </c>
      <c r="B1298">
        <v>162</v>
      </c>
      <c r="C1298">
        <v>2024</v>
      </c>
      <c r="D1298">
        <v>6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14</v>
      </c>
      <c r="M1298">
        <v>99</v>
      </c>
      <c r="N1298">
        <v>99</v>
      </c>
      <c r="O1298">
        <v>99</v>
      </c>
      <c r="P1298">
        <v>99</v>
      </c>
      <c r="R1298">
        <v>0</v>
      </c>
    </row>
    <row r="1299" spans="1:18">
      <c r="A1299">
        <v>16</v>
      </c>
      <c r="B1299">
        <v>163</v>
      </c>
      <c r="C1299">
        <v>2024</v>
      </c>
      <c r="D1299">
        <v>7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14</v>
      </c>
      <c r="M1299">
        <v>99</v>
      </c>
      <c r="N1299">
        <v>99</v>
      </c>
      <c r="O1299">
        <v>99</v>
      </c>
      <c r="P1299">
        <v>99</v>
      </c>
      <c r="R1299">
        <v>0</v>
      </c>
    </row>
    <row r="1300" spans="1:18">
      <c r="A1300">
        <v>16</v>
      </c>
      <c r="B1300">
        <v>164</v>
      </c>
      <c r="C1300">
        <v>2024</v>
      </c>
      <c r="D1300">
        <v>8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14</v>
      </c>
      <c r="M1300">
        <v>99</v>
      </c>
      <c r="N1300">
        <v>99</v>
      </c>
      <c r="O1300">
        <v>99</v>
      </c>
      <c r="P1300">
        <v>99</v>
      </c>
      <c r="R1300">
        <v>0</v>
      </c>
    </row>
    <row r="1301" spans="1:18">
      <c r="A1301">
        <v>16</v>
      </c>
      <c r="B1301">
        <v>165</v>
      </c>
      <c r="C1301">
        <v>2024</v>
      </c>
      <c r="D1301">
        <v>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14</v>
      </c>
      <c r="M1301">
        <v>99</v>
      </c>
      <c r="N1301">
        <v>99</v>
      </c>
      <c r="O1301">
        <v>99</v>
      </c>
      <c r="P1301">
        <v>99</v>
      </c>
      <c r="R1301">
        <v>0</v>
      </c>
    </row>
    <row r="1302" spans="1:18">
      <c r="A1302">
        <v>16</v>
      </c>
      <c r="B1302">
        <v>166</v>
      </c>
      <c r="C1302">
        <v>2024</v>
      </c>
      <c r="D1302">
        <v>10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14</v>
      </c>
      <c r="M1302">
        <v>99</v>
      </c>
      <c r="N1302">
        <v>99</v>
      </c>
      <c r="O1302">
        <v>99</v>
      </c>
      <c r="P1302">
        <v>99</v>
      </c>
      <c r="R1302">
        <v>0</v>
      </c>
    </row>
    <row r="1303" spans="1:18">
      <c r="A1303">
        <v>16</v>
      </c>
      <c r="B1303">
        <v>167</v>
      </c>
      <c r="C1303">
        <v>2024</v>
      </c>
      <c r="D1303">
        <v>11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14</v>
      </c>
      <c r="M1303">
        <v>99</v>
      </c>
      <c r="N1303">
        <v>99</v>
      </c>
      <c r="O1303">
        <v>99</v>
      </c>
      <c r="P1303">
        <v>99</v>
      </c>
      <c r="R1303">
        <v>0</v>
      </c>
    </row>
    <row r="1304" spans="1:18">
      <c r="A1304">
        <v>16</v>
      </c>
      <c r="B1304">
        <v>168</v>
      </c>
      <c r="C1304">
        <v>2024</v>
      </c>
      <c r="D1304">
        <v>12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14</v>
      </c>
      <c r="M1304">
        <v>99</v>
      </c>
      <c r="N1304">
        <v>99</v>
      </c>
      <c r="O1304">
        <v>99</v>
      </c>
      <c r="P1304">
        <v>99</v>
      </c>
      <c r="R1304">
        <v>0</v>
      </c>
    </row>
    <row r="1305" spans="1:18">
      <c r="A1305">
        <v>16</v>
      </c>
      <c r="B1305">
        <v>169</v>
      </c>
      <c r="C1305">
        <v>2024</v>
      </c>
      <c r="D1305">
        <v>1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15</v>
      </c>
      <c r="M1305">
        <v>99</v>
      </c>
      <c r="N1305">
        <v>99</v>
      </c>
      <c r="O1305">
        <v>99</v>
      </c>
      <c r="P1305">
        <v>99</v>
      </c>
      <c r="R1305">
        <v>0</v>
      </c>
    </row>
    <row r="1306" spans="1:18">
      <c r="A1306">
        <v>16</v>
      </c>
      <c r="B1306">
        <v>170</v>
      </c>
      <c r="C1306">
        <v>2024</v>
      </c>
      <c r="D1306">
        <v>2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15</v>
      </c>
      <c r="M1306">
        <v>99</v>
      </c>
      <c r="N1306">
        <v>99</v>
      </c>
      <c r="O1306">
        <v>99</v>
      </c>
      <c r="P1306">
        <v>99</v>
      </c>
      <c r="R1306">
        <v>0</v>
      </c>
    </row>
    <row r="1307" spans="1:18">
      <c r="A1307">
        <v>16</v>
      </c>
      <c r="B1307">
        <v>171</v>
      </c>
      <c r="C1307">
        <v>2024</v>
      </c>
      <c r="D1307">
        <v>3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15</v>
      </c>
      <c r="M1307">
        <v>99</v>
      </c>
      <c r="N1307">
        <v>99</v>
      </c>
      <c r="O1307">
        <v>99</v>
      </c>
      <c r="P1307">
        <v>99</v>
      </c>
      <c r="R1307">
        <v>0</v>
      </c>
    </row>
    <row r="1308" spans="1:18">
      <c r="A1308">
        <v>16</v>
      </c>
      <c r="B1308">
        <v>172</v>
      </c>
      <c r="C1308">
        <v>2024</v>
      </c>
      <c r="D1308">
        <v>4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15</v>
      </c>
      <c r="M1308">
        <v>99</v>
      </c>
      <c r="N1308">
        <v>99</v>
      </c>
      <c r="O1308">
        <v>99</v>
      </c>
      <c r="P1308">
        <v>99</v>
      </c>
      <c r="R1308">
        <v>0</v>
      </c>
    </row>
    <row r="1309" spans="1:18">
      <c r="A1309">
        <v>16</v>
      </c>
      <c r="B1309">
        <v>173</v>
      </c>
      <c r="C1309">
        <v>2024</v>
      </c>
      <c r="D1309">
        <v>5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15</v>
      </c>
      <c r="M1309">
        <v>99</v>
      </c>
      <c r="N1309">
        <v>99</v>
      </c>
      <c r="O1309">
        <v>99</v>
      </c>
      <c r="P1309">
        <v>99</v>
      </c>
      <c r="R1309">
        <v>0</v>
      </c>
    </row>
    <row r="1310" spans="1:18">
      <c r="A1310">
        <v>16</v>
      </c>
      <c r="B1310">
        <v>174</v>
      </c>
      <c r="C1310">
        <v>2024</v>
      </c>
      <c r="D1310">
        <v>6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15</v>
      </c>
      <c r="M1310">
        <v>99</v>
      </c>
      <c r="N1310">
        <v>99</v>
      </c>
      <c r="O1310">
        <v>99</v>
      </c>
      <c r="P1310">
        <v>99</v>
      </c>
      <c r="R1310">
        <v>0</v>
      </c>
    </row>
    <row r="1311" spans="1:18">
      <c r="A1311">
        <v>16</v>
      </c>
      <c r="B1311">
        <v>175</v>
      </c>
      <c r="C1311">
        <v>2024</v>
      </c>
      <c r="D1311">
        <v>7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15</v>
      </c>
      <c r="M1311">
        <v>99</v>
      </c>
      <c r="N1311">
        <v>99</v>
      </c>
      <c r="O1311">
        <v>99</v>
      </c>
      <c r="P1311">
        <v>99</v>
      </c>
      <c r="R1311">
        <v>0</v>
      </c>
    </row>
    <row r="1312" spans="1:18">
      <c r="A1312">
        <v>16</v>
      </c>
      <c r="B1312">
        <v>176</v>
      </c>
      <c r="C1312">
        <v>2024</v>
      </c>
      <c r="D1312">
        <v>8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15</v>
      </c>
      <c r="M1312">
        <v>99</v>
      </c>
      <c r="N1312">
        <v>99</v>
      </c>
      <c r="O1312">
        <v>99</v>
      </c>
      <c r="P1312">
        <v>99</v>
      </c>
      <c r="R1312">
        <v>0</v>
      </c>
    </row>
    <row r="1313" spans="1:37">
      <c r="A1313">
        <v>16</v>
      </c>
      <c r="B1313">
        <v>177</v>
      </c>
      <c r="C1313">
        <v>2024</v>
      </c>
      <c r="D1313">
        <v>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15</v>
      </c>
      <c r="M1313">
        <v>99</v>
      </c>
      <c r="N1313">
        <v>99</v>
      </c>
      <c r="O1313">
        <v>99</v>
      </c>
      <c r="P1313">
        <v>99</v>
      </c>
      <c r="R1313">
        <v>0</v>
      </c>
    </row>
    <row r="1314" spans="1:37">
      <c r="A1314">
        <v>16</v>
      </c>
      <c r="B1314">
        <v>178</v>
      </c>
      <c r="C1314">
        <v>2024</v>
      </c>
      <c r="D1314">
        <v>10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15</v>
      </c>
      <c r="M1314">
        <v>99</v>
      </c>
      <c r="N1314">
        <v>99</v>
      </c>
      <c r="O1314">
        <v>99</v>
      </c>
      <c r="P1314">
        <v>99</v>
      </c>
      <c r="R1314">
        <v>0</v>
      </c>
    </row>
    <row r="1315" spans="1:37">
      <c r="A1315">
        <v>16</v>
      </c>
      <c r="B1315">
        <v>179</v>
      </c>
      <c r="C1315">
        <v>2024</v>
      </c>
      <c r="D1315">
        <v>11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15</v>
      </c>
      <c r="M1315">
        <v>99</v>
      </c>
      <c r="N1315">
        <v>99</v>
      </c>
      <c r="O1315">
        <v>99</v>
      </c>
      <c r="P1315">
        <v>99</v>
      </c>
      <c r="R1315">
        <v>0</v>
      </c>
    </row>
    <row r="1316" spans="1:37">
      <c r="A1316">
        <v>16</v>
      </c>
      <c r="B1316">
        <v>180</v>
      </c>
      <c r="C1316">
        <v>2024</v>
      </c>
      <c r="D1316">
        <v>12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15</v>
      </c>
      <c r="M1316">
        <v>99</v>
      </c>
      <c r="N1316">
        <v>99</v>
      </c>
      <c r="O1316">
        <v>99</v>
      </c>
      <c r="P1316">
        <v>99</v>
      </c>
      <c r="R1316">
        <v>0</v>
      </c>
    </row>
    <row r="1317" spans="1:37">
      <c r="A1317">
        <v>16</v>
      </c>
      <c r="B1317">
        <v>181</v>
      </c>
      <c r="C1317">
        <v>2023</v>
      </c>
      <c r="D1317">
        <v>1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</v>
      </c>
      <c r="M1317">
        <v>99</v>
      </c>
      <c r="N1317">
        <v>99</v>
      </c>
      <c r="O1317">
        <v>99</v>
      </c>
      <c r="P1317">
        <v>99</v>
      </c>
      <c r="Q1317">
        <v>2</v>
      </c>
      <c r="R1317">
        <v>2</v>
      </c>
      <c r="S1317">
        <v>1</v>
      </c>
      <c r="T1317">
        <v>5</v>
      </c>
      <c r="U1317">
        <v>17.450000000000003</v>
      </c>
      <c r="V1317">
        <v>0</v>
      </c>
      <c r="W1317">
        <v>0</v>
      </c>
      <c r="X1317">
        <v>100</v>
      </c>
      <c r="Y1317">
        <v>0</v>
      </c>
      <c r="Z1317">
        <v>1.3499999999999757</v>
      </c>
      <c r="AA1317">
        <v>0</v>
      </c>
      <c r="AB1317">
        <v>0</v>
      </c>
      <c r="AF1317">
        <v>0.37664783427495274</v>
      </c>
      <c r="AG1317">
        <v>0.29126537697584742</v>
      </c>
      <c r="AH1317">
        <v>0</v>
      </c>
      <c r="AI1317">
        <v>0</v>
      </c>
    </row>
    <row r="1318" spans="1:37">
      <c r="A1318">
        <v>16</v>
      </c>
      <c r="B1318">
        <v>182</v>
      </c>
      <c r="C1318">
        <v>2023</v>
      </c>
      <c r="D1318">
        <v>2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</v>
      </c>
      <c r="M1318">
        <v>99</v>
      </c>
      <c r="N1318">
        <v>99</v>
      </c>
      <c r="O1318">
        <v>99</v>
      </c>
      <c r="P1318">
        <v>99</v>
      </c>
      <c r="Q1318">
        <v>1</v>
      </c>
      <c r="R1318">
        <v>1</v>
      </c>
      <c r="S1318">
        <v>1</v>
      </c>
      <c r="T1318">
        <v>2</v>
      </c>
      <c r="U1318">
        <v>13.7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F1318">
        <v>0.25641025641025639</v>
      </c>
      <c r="AG1318">
        <v>0.1643020759627262</v>
      </c>
      <c r="AH1318">
        <v>0</v>
      </c>
      <c r="AI1318">
        <v>0</v>
      </c>
    </row>
    <row r="1319" spans="1:37">
      <c r="A1319">
        <v>16</v>
      </c>
      <c r="B1319">
        <v>183</v>
      </c>
      <c r="C1319">
        <v>2023</v>
      </c>
      <c r="D1319">
        <v>3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1</v>
      </c>
      <c r="M1319">
        <v>99</v>
      </c>
      <c r="N1319">
        <v>99</v>
      </c>
      <c r="O1319">
        <v>99</v>
      </c>
      <c r="P1319">
        <v>99</v>
      </c>
      <c r="Q1319">
        <v>3</v>
      </c>
      <c r="R1319">
        <v>3</v>
      </c>
      <c r="S1319">
        <v>1</v>
      </c>
      <c r="T1319">
        <v>3</v>
      </c>
      <c r="U1319">
        <v>13.666666666666663</v>
      </c>
      <c r="V1319">
        <v>0</v>
      </c>
      <c r="W1319">
        <v>0</v>
      </c>
      <c r="X1319">
        <v>33.333333333333343</v>
      </c>
      <c r="Y1319">
        <v>0</v>
      </c>
      <c r="Z1319">
        <v>2.7776888874666272</v>
      </c>
      <c r="AA1319">
        <v>0</v>
      </c>
      <c r="AB1319">
        <v>1.4142135623730951</v>
      </c>
      <c r="AD1319">
        <v>64.49020216370225</v>
      </c>
      <c r="AF1319">
        <v>0.3464203233256351</v>
      </c>
      <c r="AG1319">
        <v>0.22152223596980816</v>
      </c>
      <c r="AH1319">
        <v>0</v>
      </c>
      <c r="AI1319">
        <v>0</v>
      </c>
    </row>
    <row r="1320" spans="1:37">
      <c r="A1320">
        <v>16</v>
      </c>
      <c r="B1320">
        <v>184</v>
      </c>
      <c r="C1320">
        <v>2023</v>
      </c>
      <c r="D1320">
        <v>4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1</v>
      </c>
      <c r="M1320">
        <v>99</v>
      </c>
      <c r="N1320">
        <v>99</v>
      </c>
      <c r="O1320">
        <v>99</v>
      </c>
      <c r="P1320">
        <v>99</v>
      </c>
      <c r="Q1320">
        <v>6</v>
      </c>
      <c r="R1320">
        <v>7</v>
      </c>
      <c r="S1320">
        <v>1</v>
      </c>
      <c r="T1320">
        <v>3.4285714285714279</v>
      </c>
      <c r="U1320">
        <v>14.642857142857148</v>
      </c>
      <c r="V1320">
        <v>0</v>
      </c>
      <c r="W1320">
        <v>0</v>
      </c>
      <c r="X1320">
        <v>42.857142857142847</v>
      </c>
      <c r="Y1320">
        <v>0</v>
      </c>
      <c r="Z1320">
        <v>3.5672547038933065</v>
      </c>
      <c r="AA1320">
        <v>0</v>
      </c>
      <c r="AB1320">
        <v>1.3997084244475311</v>
      </c>
      <c r="AD1320">
        <v>73.448055283329467</v>
      </c>
      <c r="AF1320">
        <v>1.4893617021276597</v>
      </c>
      <c r="AG1320">
        <v>1.1247915020630324</v>
      </c>
      <c r="AH1320">
        <v>0</v>
      </c>
      <c r="AI1320">
        <v>1</v>
      </c>
      <c r="AJ1320">
        <v>110.1</v>
      </c>
      <c r="AK1320">
        <v>12.063238634864549</v>
      </c>
    </row>
    <row r="1321" spans="1:37">
      <c r="A1321">
        <v>16</v>
      </c>
      <c r="B1321">
        <v>185</v>
      </c>
      <c r="C1321">
        <v>2023</v>
      </c>
      <c r="D1321">
        <v>5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1</v>
      </c>
      <c r="M1321">
        <v>99</v>
      </c>
      <c r="N1321">
        <v>99</v>
      </c>
      <c r="O1321">
        <v>99</v>
      </c>
      <c r="P1321">
        <v>99</v>
      </c>
      <c r="Q1321">
        <v>2</v>
      </c>
      <c r="R1321">
        <v>2</v>
      </c>
      <c r="S1321">
        <v>1</v>
      </c>
      <c r="T1321">
        <v>2</v>
      </c>
      <c r="U1321">
        <v>11.15</v>
      </c>
      <c r="V1321">
        <v>0</v>
      </c>
      <c r="W1321">
        <v>0</v>
      </c>
      <c r="X1321">
        <v>0</v>
      </c>
      <c r="Y1321">
        <v>0</v>
      </c>
      <c r="Z1321">
        <v>1.1500000000000021</v>
      </c>
      <c r="AA1321">
        <v>0</v>
      </c>
      <c r="AB1321">
        <v>0</v>
      </c>
      <c r="AF1321">
        <v>0.5089058524173028</v>
      </c>
      <c r="AG1321">
        <v>0.27687073985324606</v>
      </c>
      <c r="AH1321">
        <v>0</v>
      </c>
      <c r="AI1321">
        <v>0</v>
      </c>
    </row>
    <row r="1322" spans="1:37">
      <c r="A1322">
        <v>16</v>
      </c>
      <c r="B1322">
        <v>186</v>
      </c>
      <c r="C1322">
        <v>2023</v>
      </c>
      <c r="D1322">
        <v>6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</v>
      </c>
      <c r="M1322">
        <v>99</v>
      </c>
      <c r="N1322">
        <v>99</v>
      </c>
      <c r="O1322">
        <v>99</v>
      </c>
      <c r="P1322">
        <v>99</v>
      </c>
      <c r="Q1322">
        <v>8</v>
      </c>
      <c r="R1322">
        <v>11</v>
      </c>
      <c r="S1322">
        <v>1</v>
      </c>
      <c r="T1322">
        <v>2.0909090909090904</v>
      </c>
      <c r="U1322">
        <v>14.09090909090909</v>
      </c>
      <c r="V1322">
        <v>0</v>
      </c>
      <c r="W1322">
        <v>0</v>
      </c>
      <c r="X1322">
        <v>36.363636363636367</v>
      </c>
      <c r="Y1322">
        <v>0</v>
      </c>
      <c r="Z1322">
        <v>3.1867494254846003</v>
      </c>
      <c r="AA1322">
        <v>0</v>
      </c>
      <c r="AB1322">
        <v>0.28747978728803519</v>
      </c>
      <c r="AD1322">
        <v>32.836796560159947</v>
      </c>
      <c r="AF1322">
        <v>1.3110846245530392</v>
      </c>
      <c r="AG1322">
        <v>0.8406962049346155</v>
      </c>
      <c r="AH1322">
        <v>0</v>
      </c>
      <c r="AI1322">
        <v>4</v>
      </c>
      <c r="AJ1322">
        <v>114.625</v>
      </c>
      <c r="AK1322">
        <v>10.597423215768471</v>
      </c>
    </row>
    <row r="1323" spans="1:37">
      <c r="A1323">
        <v>16</v>
      </c>
      <c r="B1323">
        <v>187</v>
      </c>
      <c r="C1323">
        <v>2023</v>
      </c>
      <c r="D1323">
        <v>7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1</v>
      </c>
      <c r="M1323">
        <v>99</v>
      </c>
      <c r="N1323">
        <v>99</v>
      </c>
      <c r="O1323">
        <v>99</v>
      </c>
      <c r="P1323">
        <v>99</v>
      </c>
      <c r="Q1323">
        <v>1</v>
      </c>
      <c r="R1323">
        <v>2</v>
      </c>
      <c r="S1323">
        <v>1</v>
      </c>
      <c r="T1323">
        <v>3</v>
      </c>
      <c r="U1323">
        <v>18.55</v>
      </c>
      <c r="V1323">
        <v>0</v>
      </c>
      <c r="W1323">
        <v>0</v>
      </c>
      <c r="X1323">
        <v>100</v>
      </c>
      <c r="Y1323">
        <v>0</v>
      </c>
      <c r="Z1323">
        <v>1.3500000000000176</v>
      </c>
      <c r="AA1323">
        <v>0</v>
      </c>
      <c r="AB1323">
        <v>1</v>
      </c>
      <c r="AD1323">
        <v>99.999999999998266</v>
      </c>
      <c r="AF1323">
        <v>1.1764705882352939</v>
      </c>
      <c r="AG1323">
        <v>1.0947182059604601</v>
      </c>
      <c r="AH1323">
        <v>0</v>
      </c>
      <c r="AI1323">
        <v>2</v>
      </c>
      <c r="AJ1323">
        <v>116.05</v>
      </c>
      <c r="AK1323">
        <v>11.865040687227861</v>
      </c>
    </row>
    <row r="1324" spans="1:37">
      <c r="A1324">
        <v>16</v>
      </c>
      <c r="B1324">
        <v>188</v>
      </c>
      <c r="C1324">
        <v>2023</v>
      </c>
      <c r="D1324">
        <v>8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1</v>
      </c>
      <c r="M1324">
        <v>99</v>
      </c>
      <c r="N1324">
        <v>99</v>
      </c>
      <c r="O1324">
        <v>99</v>
      </c>
      <c r="P1324">
        <v>99</v>
      </c>
      <c r="Q1324">
        <v>4</v>
      </c>
      <c r="R1324">
        <v>5</v>
      </c>
      <c r="S1324">
        <v>1</v>
      </c>
      <c r="T1324">
        <v>2.6</v>
      </c>
      <c r="U1324">
        <v>13.66</v>
      </c>
      <c r="V1324">
        <v>0</v>
      </c>
      <c r="W1324">
        <v>0</v>
      </c>
      <c r="X1324">
        <v>20</v>
      </c>
      <c r="Y1324">
        <v>0</v>
      </c>
      <c r="Z1324">
        <v>3.5347418576184628</v>
      </c>
      <c r="AA1324">
        <v>0</v>
      </c>
      <c r="AB1324">
        <v>0.79999999999999938</v>
      </c>
      <c r="AD1324">
        <v>58.137201605566787</v>
      </c>
      <c r="AF1324">
        <v>1.2077294685990336</v>
      </c>
      <c r="AG1324">
        <v>0.86650935018142172</v>
      </c>
      <c r="AH1324">
        <v>0</v>
      </c>
      <c r="AI1324">
        <v>1</v>
      </c>
      <c r="AJ1324">
        <v>118.1</v>
      </c>
      <c r="AK1324">
        <v>10.927550250171363</v>
      </c>
    </row>
    <row r="1325" spans="1:37">
      <c r="A1325">
        <v>16</v>
      </c>
      <c r="B1325">
        <v>189</v>
      </c>
      <c r="C1325">
        <v>2023</v>
      </c>
      <c r="D1325">
        <v>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1</v>
      </c>
      <c r="M1325">
        <v>99</v>
      </c>
      <c r="N1325">
        <v>99</v>
      </c>
      <c r="O1325">
        <v>99</v>
      </c>
      <c r="P1325">
        <v>99</v>
      </c>
      <c r="Q1325">
        <v>7</v>
      </c>
      <c r="R1325">
        <v>7</v>
      </c>
      <c r="S1325">
        <v>1</v>
      </c>
      <c r="T1325">
        <v>2.4285714285714279</v>
      </c>
      <c r="U1325">
        <v>16.557142857142853</v>
      </c>
      <c r="V1325">
        <v>0</v>
      </c>
      <c r="W1325">
        <v>0</v>
      </c>
      <c r="X1325">
        <v>42.857142857142847</v>
      </c>
      <c r="Y1325">
        <v>0</v>
      </c>
      <c r="Z1325">
        <v>2.541010565479322</v>
      </c>
      <c r="AA1325">
        <v>0</v>
      </c>
      <c r="AB1325">
        <v>1.0497813183356484</v>
      </c>
      <c r="AD1325">
        <v>-0.91807858092808636</v>
      </c>
      <c r="AF1325">
        <v>0.96153846153846112</v>
      </c>
      <c r="AG1325">
        <v>0.79784670879627695</v>
      </c>
      <c r="AH1325">
        <v>0</v>
      </c>
      <c r="AI1325">
        <v>2</v>
      </c>
      <c r="AJ1325">
        <v>106.85</v>
      </c>
      <c r="AK1325">
        <v>12.06153678886248</v>
      </c>
    </row>
    <row r="1326" spans="1:37">
      <c r="A1326">
        <v>16</v>
      </c>
      <c r="B1326">
        <v>190</v>
      </c>
      <c r="C1326">
        <v>2023</v>
      </c>
      <c r="D1326">
        <v>10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</v>
      </c>
      <c r="M1326">
        <v>99</v>
      </c>
      <c r="N1326">
        <v>99</v>
      </c>
      <c r="O1326">
        <v>99</v>
      </c>
      <c r="P1326">
        <v>99</v>
      </c>
      <c r="Q1326">
        <v>20</v>
      </c>
      <c r="R1326">
        <v>37</v>
      </c>
      <c r="S1326">
        <v>1</v>
      </c>
      <c r="T1326">
        <v>2.1351351351351346</v>
      </c>
      <c r="U1326">
        <v>15.889189189189183</v>
      </c>
      <c r="V1326">
        <v>0</v>
      </c>
      <c r="W1326">
        <v>0</v>
      </c>
      <c r="X1326">
        <v>56.756756756756758</v>
      </c>
      <c r="Y1326">
        <v>2.7027027027027031</v>
      </c>
      <c r="Z1326">
        <v>3.8653543443584448</v>
      </c>
      <c r="AA1326">
        <v>0</v>
      </c>
      <c r="AB1326">
        <v>0.47432239931849374</v>
      </c>
      <c r="AD1326">
        <v>2.4382881451799276</v>
      </c>
      <c r="AF1326">
        <v>1.4063093880653741</v>
      </c>
      <c r="AG1326">
        <v>1.1259216700181935</v>
      </c>
      <c r="AH1326">
        <v>0</v>
      </c>
      <c r="AI1326">
        <v>12</v>
      </c>
      <c r="AJ1326">
        <v>111.41666666666664</v>
      </c>
      <c r="AK1326">
        <v>13.28280300177042</v>
      </c>
    </row>
    <row r="1327" spans="1:37">
      <c r="A1327">
        <v>16</v>
      </c>
      <c r="B1327">
        <v>191</v>
      </c>
      <c r="C1327">
        <v>2023</v>
      </c>
      <c r="D1327">
        <v>11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</v>
      </c>
      <c r="M1327">
        <v>99</v>
      </c>
      <c r="N1327">
        <v>99</v>
      </c>
      <c r="O1327">
        <v>99</v>
      </c>
      <c r="P1327">
        <v>99</v>
      </c>
      <c r="Q1327">
        <v>2</v>
      </c>
      <c r="R1327">
        <v>2</v>
      </c>
      <c r="S1327">
        <v>1</v>
      </c>
      <c r="T1327">
        <v>2.5</v>
      </c>
      <c r="U1327">
        <v>22.05</v>
      </c>
      <c r="V1327">
        <v>0</v>
      </c>
      <c r="W1327">
        <v>0</v>
      </c>
      <c r="X1327">
        <v>100</v>
      </c>
      <c r="Y1327">
        <v>50</v>
      </c>
      <c r="Z1327">
        <v>1.8500000000000036</v>
      </c>
      <c r="AA1327">
        <v>0</v>
      </c>
      <c r="AB1327">
        <v>0.5</v>
      </c>
      <c r="AD1327">
        <v>-99.999999999999446</v>
      </c>
      <c r="AF1327">
        <v>0.13458950201884257</v>
      </c>
      <c r="AG1327">
        <v>0.13672171705115138</v>
      </c>
      <c r="AH1327">
        <v>0</v>
      </c>
      <c r="AI1327">
        <v>1</v>
      </c>
      <c r="AJ1327">
        <v>117.8</v>
      </c>
      <c r="AK1327">
        <v>12.357069750481005</v>
      </c>
    </row>
    <row r="1328" spans="1:37">
      <c r="A1328">
        <v>16</v>
      </c>
      <c r="B1328">
        <v>192</v>
      </c>
      <c r="C1328">
        <v>2023</v>
      </c>
      <c r="D1328">
        <v>12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</v>
      </c>
      <c r="M1328">
        <v>99</v>
      </c>
      <c r="N1328">
        <v>99</v>
      </c>
      <c r="O1328">
        <v>99</v>
      </c>
      <c r="P1328">
        <v>99</v>
      </c>
      <c r="R1328">
        <v>0</v>
      </c>
    </row>
    <row r="1329" spans="1:37">
      <c r="A1329">
        <v>16</v>
      </c>
      <c r="B1329">
        <v>193</v>
      </c>
      <c r="C1329">
        <v>2023</v>
      </c>
      <c r="D1329">
        <v>1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2</v>
      </c>
      <c r="M1329">
        <v>99</v>
      </c>
      <c r="N1329">
        <v>99</v>
      </c>
      <c r="O1329">
        <v>99</v>
      </c>
      <c r="P1329">
        <v>99</v>
      </c>
      <c r="Q1329">
        <v>4</v>
      </c>
      <c r="R1329">
        <v>8</v>
      </c>
      <c r="S1329">
        <v>2</v>
      </c>
      <c r="T1329">
        <v>3.875</v>
      </c>
      <c r="U1329">
        <v>18.8125</v>
      </c>
      <c r="V1329">
        <v>0</v>
      </c>
      <c r="W1329">
        <v>0</v>
      </c>
      <c r="X1329">
        <v>100</v>
      </c>
      <c r="Y1329">
        <v>0</v>
      </c>
      <c r="Z1329">
        <v>1.4836083546542811</v>
      </c>
      <c r="AA1329">
        <v>0</v>
      </c>
      <c r="AB1329">
        <v>1.4523687548277817</v>
      </c>
      <c r="AD1329">
        <v>-9.7894349965845304</v>
      </c>
      <c r="AF1329">
        <v>1.5065913370998107</v>
      </c>
      <c r="AG1329">
        <v>1.256029777503296</v>
      </c>
      <c r="AH1329">
        <v>0</v>
      </c>
      <c r="AI1329">
        <v>0</v>
      </c>
    </row>
    <row r="1330" spans="1:37">
      <c r="A1330">
        <v>16</v>
      </c>
      <c r="B1330">
        <v>194</v>
      </c>
      <c r="C1330">
        <v>2023</v>
      </c>
      <c r="D1330">
        <v>2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2</v>
      </c>
      <c r="M1330">
        <v>99</v>
      </c>
      <c r="N1330">
        <v>99</v>
      </c>
      <c r="O1330">
        <v>99</v>
      </c>
      <c r="P1330">
        <v>99</v>
      </c>
      <c r="Q1330">
        <v>13</v>
      </c>
      <c r="R1330">
        <v>17</v>
      </c>
      <c r="S1330">
        <v>2</v>
      </c>
      <c r="T1330">
        <v>3.2352941176470593</v>
      </c>
      <c r="U1330">
        <v>16.870588235294118</v>
      </c>
      <c r="V1330">
        <v>0</v>
      </c>
      <c r="W1330">
        <v>0</v>
      </c>
      <c r="X1330">
        <v>52.941176470588239</v>
      </c>
      <c r="Y1330">
        <v>0</v>
      </c>
      <c r="Z1330">
        <v>3.2133480260208711</v>
      </c>
      <c r="AA1330">
        <v>0</v>
      </c>
      <c r="AB1330">
        <v>1.4764588703542503</v>
      </c>
      <c r="AD1330">
        <v>7.8329854586107324</v>
      </c>
      <c r="AF1330">
        <v>4.3589743589743595</v>
      </c>
      <c r="AG1330">
        <v>3.439550028183203</v>
      </c>
      <c r="AH1330">
        <v>0</v>
      </c>
      <c r="AI1330">
        <v>1</v>
      </c>
      <c r="AJ1330">
        <v>105.2</v>
      </c>
      <c r="AK1330">
        <v>13.055585957510695</v>
      </c>
    </row>
    <row r="1331" spans="1:37">
      <c r="A1331">
        <v>16</v>
      </c>
      <c r="B1331">
        <v>195</v>
      </c>
      <c r="C1331">
        <v>2023</v>
      </c>
      <c r="D1331">
        <v>3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2</v>
      </c>
      <c r="M1331">
        <v>99</v>
      </c>
      <c r="N1331">
        <v>99</v>
      </c>
      <c r="O1331">
        <v>99</v>
      </c>
      <c r="P1331">
        <v>99</v>
      </c>
      <c r="Q1331">
        <v>24</v>
      </c>
      <c r="R1331">
        <v>32</v>
      </c>
      <c r="S1331">
        <v>2</v>
      </c>
      <c r="T1331">
        <v>3.96875</v>
      </c>
      <c r="U1331">
        <v>15.871874999999996</v>
      </c>
      <c r="V1331">
        <v>0</v>
      </c>
      <c r="W1331">
        <v>0</v>
      </c>
      <c r="X1331">
        <v>50</v>
      </c>
      <c r="Y1331">
        <v>3.125</v>
      </c>
      <c r="Z1331">
        <v>3.7378331268764642</v>
      </c>
      <c r="AA1331">
        <v>0</v>
      </c>
      <c r="AB1331">
        <v>1.7763089363902895</v>
      </c>
      <c r="AD1331">
        <v>51.524545426178307</v>
      </c>
      <c r="AF1331">
        <v>3.695150115473441</v>
      </c>
      <c r="AG1331">
        <v>2.744174235343062</v>
      </c>
      <c r="AH1331">
        <v>0</v>
      </c>
      <c r="AI1331">
        <v>0</v>
      </c>
    </row>
    <row r="1332" spans="1:37">
      <c r="A1332">
        <v>16</v>
      </c>
      <c r="B1332">
        <v>196</v>
      </c>
      <c r="C1332">
        <v>2023</v>
      </c>
      <c r="D1332">
        <v>4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2</v>
      </c>
      <c r="M1332">
        <v>99</v>
      </c>
      <c r="N1332">
        <v>99</v>
      </c>
      <c r="O1332">
        <v>99</v>
      </c>
      <c r="P1332">
        <v>99</v>
      </c>
      <c r="Q1332">
        <v>9</v>
      </c>
      <c r="R1332">
        <v>26</v>
      </c>
      <c r="S1332">
        <v>2</v>
      </c>
      <c r="T1332">
        <v>3.6153846153846145</v>
      </c>
      <c r="U1332">
        <v>14.292307692307689</v>
      </c>
      <c r="V1332">
        <v>0</v>
      </c>
      <c r="W1332">
        <v>0</v>
      </c>
      <c r="X1332">
        <v>42.307692307692314</v>
      </c>
      <c r="Y1332">
        <v>0</v>
      </c>
      <c r="Z1332">
        <v>3.9323043818452512</v>
      </c>
      <c r="AA1332">
        <v>0</v>
      </c>
      <c r="AB1332">
        <v>1.7114304200989996</v>
      </c>
      <c r="AD1332">
        <v>46.13366792459869</v>
      </c>
      <c r="AF1332">
        <v>5.5319148936170199</v>
      </c>
      <c r="AG1332">
        <v>4.0777807040646126</v>
      </c>
      <c r="AH1332">
        <v>0</v>
      </c>
      <c r="AI1332">
        <v>0</v>
      </c>
    </row>
    <row r="1333" spans="1:37">
      <c r="A1333">
        <v>16</v>
      </c>
      <c r="B1333">
        <v>197</v>
      </c>
      <c r="C1333">
        <v>2023</v>
      </c>
      <c r="D1333">
        <v>5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2</v>
      </c>
      <c r="M1333">
        <v>99</v>
      </c>
      <c r="N1333">
        <v>99</v>
      </c>
      <c r="O1333">
        <v>99</v>
      </c>
      <c r="P1333">
        <v>99</v>
      </c>
      <c r="Q1333">
        <v>17</v>
      </c>
      <c r="R1333">
        <v>21</v>
      </c>
      <c r="S1333">
        <v>2</v>
      </c>
      <c r="T1333">
        <v>3</v>
      </c>
      <c r="U1333">
        <v>14.7</v>
      </c>
      <c r="V1333">
        <v>0</v>
      </c>
      <c r="W1333">
        <v>0</v>
      </c>
      <c r="X1333">
        <v>42.857142857142847</v>
      </c>
      <c r="Y1333">
        <v>0</v>
      </c>
      <c r="Z1333">
        <v>3.3946736991660296</v>
      </c>
      <c r="AA1333">
        <v>0</v>
      </c>
      <c r="AB1333">
        <v>1.4142135623730951</v>
      </c>
      <c r="AD1333">
        <v>50.884444405029114</v>
      </c>
      <c r="AF1333">
        <v>5.3435114503816799</v>
      </c>
      <c r="AG1333">
        <v>3.8327353090895553</v>
      </c>
      <c r="AH1333">
        <v>0</v>
      </c>
      <c r="AI1333">
        <v>0</v>
      </c>
    </row>
    <row r="1334" spans="1:37">
      <c r="A1334">
        <v>16</v>
      </c>
      <c r="B1334">
        <v>198</v>
      </c>
      <c r="C1334">
        <v>2023</v>
      </c>
      <c r="D1334">
        <v>6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2</v>
      </c>
      <c r="M1334">
        <v>99</v>
      </c>
      <c r="N1334">
        <v>99</v>
      </c>
      <c r="O1334">
        <v>99</v>
      </c>
      <c r="P1334">
        <v>99</v>
      </c>
      <c r="Q1334">
        <v>31</v>
      </c>
      <c r="R1334">
        <v>63</v>
      </c>
      <c r="S1334">
        <v>2</v>
      </c>
      <c r="T1334">
        <v>2.6666666666666661</v>
      </c>
      <c r="U1334">
        <v>15.579365079365077</v>
      </c>
      <c r="V1334">
        <v>0</v>
      </c>
      <c r="W1334">
        <v>0</v>
      </c>
      <c r="X1334">
        <v>46.031746031746032</v>
      </c>
      <c r="Y1334">
        <v>4.7619047619047636</v>
      </c>
      <c r="Z1334">
        <v>3.9668130717343177</v>
      </c>
      <c r="AA1334">
        <v>0</v>
      </c>
      <c r="AB1334">
        <v>1.2084359562332876</v>
      </c>
      <c r="AD1334">
        <v>45.518870586136785</v>
      </c>
      <c r="AF1334">
        <v>7.5089392133492252</v>
      </c>
      <c r="AG1334">
        <v>5.3235053235053238</v>
      </c>
      <c r="AH1334">
        <v>0</v>
      </c>
      <c r="AI1334">
        <v>14</v>
      </c>
      <c r="AJ1334">
        <v>113.35714285714288</v>
      </c>
      <c r="AK1334">
        <v>11.998564443357848</v>
      </c>
    </row>
    <row r="1335" spans="1:37">
      <c r="A1335">
        <v>16</v>
      </c>
      <c r="B1335">
        <v>199</v>
      </c>
      <c r="C1335">
        <v>2023</v>
      </c>
      <c r="D1335">
        <v>7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2</v>
      </c>
      <c r="M1335">
        <v>99</v>
      </c>
      <c r="N1335">
        <v>99</v>
      </c>
      <c r="O1335">
        <v>99</v>
      </c>
      <c r="P1335">
        <v>99</v>
      </c>
      <c r="Q1335">
        <v>7</v>
      </c>
      <c r="R1335">
        <v>12</v>
      </c>
      <c r="S1335">
        <v>2</v>
      </c>
      <c r="T1335">
        <v>3.5</v>
      </c>
      <c r="U1335">
        <v>15.483333333333338</v>
      </c>
      <c r="V1335">
        <v>0</v>
      </c>
      <c r="W1335">
        <v>0</v>
      </c>
      <c r="X1335">
        <v>50</v>
      </c>
      <c r="Y1335">
        <v>0</v>
      </c>
      <c r="Z1335">
        <v>3.3143207784133049</v>
      </c>
      <c r="AA1335">
        <v>0</v>
      </c>
      <c r="AB1335">
        <v>1.3844373104863461</v>
      </c>
      <c r="AD1335">
        <v>23.973136080884913</v>
      </c>
      <c r="AF1335">
        <v>7.0588235294117645</v>
      </c>
      <c r="AG1335">
        <v>5.4824431985836508</v>
      </c>
      <c r="AH1335">
        <v>0</v>
      </c>
      <c r="AI1335">
        <v>10</v>
      </c>
      <c r="AJ1335">
        <v>114.3</v>
      </c>
      <c r="AK1335">
        <v>11.150564274765491</v>
      </c>
    </row>
    <row r="1336" spans="1:37">
      <c r="A1336">
        <v>16</v>
      </c>
      <c r="B1336">
        <v>200</v>
      </c>
      <c r="C1336">
        <v>2023</v>
      </c>
      <c r="D1336">
        <v>8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2</v>
      </c>
      <c r="M1336">
        <v>99</v>
      </c>
      <c r="N1336">
        <v>99</v>
      </c>
      <c r="O1336">
        <v>99</v>
      </c>
      <c r="P1336">
        <v>99</v>
      </c>
      <c r="Q1336">
        <v>9</v>
      </c>
      <c r="R1336">
        <v>19</v>
      </c>
      <c r="S1336">
        <v>2</v>
      </c>
      <c r="T1336">
        <v>2.3157894736842111</v>
      </c>
      <c r="U1336">
        <v>13.910526315789472</v>
      </c>
      <c r="V1336">
        <v>0</v>
      </c>
      <c r="W1336">
        <v>0</v>
      </c>
      <c r="X1336">
        <v>31.578947368421055</v>
      </c>
      <c r="Y1336">
        <v>0</v>
      </c>
      <c r="Z1336">
        <v>4.2933111668761281</v>
      </c>
      <c r="AA1336">
        <v>0</v>
      </c>
      <c r="AB1336">
        <v>0.92067661497557363</v>
      </c>
      <c r="AD1336">
        <v>24.68213204600492</v>
      </c>
      <c r="AF1336">
        <v>4.5893719806763285</v>
      </c>
      <c r="AG1336">
        <v>3.3531247621222504</v>
      </c>
      <c r="AH1336">
        <v>0</v>
      </c>
      <c r="AI1336">
        <v>1</v>
      </c>
      <c r="AJ1336">
        <v>116.1</v>
      </c>
      <c r="AK1336">
        <v>14.697084015013653</v>
      </c>
    </row>
    <row r="1337" spans="1:37">
      <c r="A1337">
        <v>16</v>
      </c>
      <c r="B1337">
        <v>201</v>
      </c>
      <c r="C1337">
        <v>2023</v>
      </c>
      <c r="D1337">
        <v>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2</v>
      </c>
      <c r="M1337">
        <v>99</v>
      </c>
      <c r="N1337">
        <v>99</v>
      </c>
      <c r="O1337">
        <v>99</v>
      </c>
      <c r="P1337">
        <v>99</v>
      </c>
      <c r="Q1337">
        <v>19</v>
      </c>
      <c r="R1337">
        <v>30</v>
      </c>
      <c r="S1337">
        <v>2</v>
      </c>
      <c r="T1337">
        <v>2.4666666666666672</v>
      </c>
      <c r="U1337">
        <v>14.509999999999996</v>
      </c>
      <c r="V1337">
        <v>0</v>
      </c>
      <c r="W1337">
        <v>0</v>
      </c>
      <c r="X1337">
        <v>46.666666666666657</v>
      </c>
      <c r="Y1337">
        <v>0</v>
      </c>
      <c r="Z1337">
        <v>4.3331551245407116</v>
      </c>
      <c r="AA1337">
        <v>0</v>
      </c>
      <c r="AB1337">
        <v>0.99107124982123362</v>
      </c>
      <c r="AD1337">
        <v>17.899006824962498</v>
      </c>
      <c r="AF1337">
        <v>4.1208791208791196</v>
      </c>
      <c r="AG1337">
        <v>2.9965718062037894</v>
      </c>
      <c r="AH1337">
        <v>0</v>
      </c>
      <c r="AI1337">
        <v>4</v>
      </c>
      <c r="AJ1337">
        <v>109.9</v>
      </c>
      <c r="AK1337">
        <v>14.705705681374907</v>
      </c>
    </row>
    <row r="1338" spans="1:37">
      <c r="A1338">
        <v>16</v>
      </c>
      <c r="B1338">
        <v>202</v>
      </c>
      <c r="C1338">
        <v>2023</v>
      </c>
      <c r="D1338">
        <v>10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2</v>
      </c>
      <c r="M1338">
        <v>99</v>
      </c>
      <c r="N1338">
        <v>99</v>
      </c>
      <c r="O1338">
        <v>99</v>
      </c>
      <c r="P1338">
        <v>99</v>
      </c>
      <c r="Q1338">
        <v>63</v>
      </c>
      <c r="R1338">
        <v>166</v>
      </c>
      <c r="S1338">
        <v>2</v>
      </c>
      <c r="T1338">
        <v>2.9939759036144578</v>
      </c>
      <c r="U1338">
        <v>17.016867469879514</v>
      </c>
      <c r="V1338">
        <v>0</v>
      </c>
      <c r="W1338">
        <v>0</v>
      </c>
      <c r="X1338">
        <v>65.060240963855449</v>
      </c>
      <c r="Y1338">
        <v>1.2048192771084336</v>
      </c>
      <c r="Z1338">
        <v>3.4282427012363623</v>
      </c>
      <c r="AA1338">
        <v>0</v>
      </c>
      <c r="AB1338">
        <v>1.3285420396911023</v>
      </c>
      <c r="AD1338">
        <v>20.688482410154975</v>
      </c>
      <c r="AF1338">
        <v>6.3093880653743826</v>
      </c>
      <c r="AG1338">
        <v>5.4099396725078996</v>
      </c>
      <c r="AH1338">
        <v>0.60240963855421681</v>
      </c>
      <c r="AI1338">
        <v>45</v>
      </c>
      <c r="AJ1338">
        <v>112.26666666666669</v>
      </c>
      <c r="AK1338">
        <v>12.654557307909402</v>
      </c>
    </row>
    <row r="1339" spans="1:37">
      <c r="A1339">
        <v>16</v>
      </c>
      <c r="B1339">
        <v>203</v>
      </c>
      <c r="C1339">
        <v>2023</v>
      </c>
      <c r="D1339">
        <v>11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2</v>
      </c>
      <c r="M1339">
        <v>99</v>
      </c>
      <c r="N1339">
        <v>99</v>
      </c>
      <c r="O1339">
        <v>99</v>
      </c>
      <c r="P1339">
        <v>99</v>
      </c>
      <c r="Q1339">
        <v>26</v>
      </c>
      <c r="R1339">
        <v>42</v>
      </c>
      <c r="S1339">
        <v>2</v>
      </c>
      <c r="T1339">
        <v>3.3571428571428554</v>
      </c>
      <c r="U1339">
        <v>17.150000000000006</v>
      </c>
      <c r="V1339">
        <v>0</v>
      </c>
      <c r="W1339">
        <v>0</v>
      </c>
      <c r="X1339">
        <v>73.809523809523782</v>
      </c>
      <c r="Y1339">
        <v>2.3809523809523818</v>
      </c>
      <c r="Z1339">
        <v>2.9228370105902362</v>
      </c>
      <c r="AA1339">
        <v>0</v>
      </c>
      <c r="AB1339">
        <v>1.4609427577754703</v>
      </c>
      <c r="AD1339">
        <v>27.795729358746833</v>
      </c>
      <c r="AF1339">
        <v>2.826379542395693</v>
      </c>
      <c r="AG1339">
        <v>2.2331213785021391</v>
      </c>
      <c r="AH1339">
        <v>0</v>
      </c>
      <c r="AI1339">
        <v>16</v>
      </c>
      <c r="AJ1339">
        <v>112.27500000000001</v>
      </c>
      <c r="AK1339">
        <v>12.62556344354878</v>
      </c>
    </row>
    <row r="1340" spans="1:37">
      <c r="A1340">
        <v>16</v>
      </c>
      <c r="B1340">
        <v>204</v>
      </c>
      <c r="C1340">
        <v>2023</v>
      </c>
      <c r="D1340">
        <v>12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2</v>
      </c>
      <c r="M1340">
        <v>99</v>
      </c>
      <c r="N1340">
        <v>99</v>
      </c>
      <c r="O1340">
        <v>99</v>
      </c>
      <c r="P1340">
        <v>99</v>
      </c>
      <c r="Q1340">
        <v>1</v>
      </c>
      <c r="R1340">
        <v>1</v>
      </c>
      <c r="S1340">
        <v>2</v>
      </c>
      <c r="T1340">
        <v>3</v>
      </c>
      <c r="U1340">
        <v>18.8</v>
      </c>
      <c r="V1340">
        <v>0</v>
      </c>
      <c r="W1340">
        <v>0</v>
      </c>
      <c r="X1340">
        <v>100</v>
      </c>
      <c r="Y1340">
        <v>0</v>
      </c>
      <c r="Z1340">
        <v>0</v>
      </c>
      <c r="AA1340">
        <v>0</v>
      </c>
      <c r="AB1340">
        <v>0</v>
      </c>
      <c r="AF1340">
        <v>0.61728395061728403</v>
      </c>
      <c r="AG1340">
        <v>0.54826480023330448</v>
      </c>
      <c r="AH1340">
        <v>0</v>
      </c>
      <c r="AI1340">
        <v>1</v>
      </c>
      <c r="AJ1340">
        <v>93.9</v>
      </c>
      <c r="AK1340">
        <v>22.707068624344984</v>
      </c>
    </row>
    <row r="1341" spans="1:37">
      <c r="A1341">
        <v>16</v>
      </c>
      <c r="B1341">
        <v>205</v>
      </c>
      <c r="C1341">
        <v>2023</v>
      </c>
      <c r="D1341">
        <v>1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3</v>
      </c>
      <c r="M1341">
        <v>99</v>
      </c>
      <c r="N1341">
        <v>99</v>
      </c>
      <c r="O1341">
        <v>99</v>
      </c>
      <c r="P1341">
        <v>99</v>
      </c>
      <c r="Q1341">
        <v>13</v>
      </c>
      <c r="R1341">
        <v>24</v>
      </c>
      <c r="S1341">
        <v>3</v>
      </c>
      <c r="T1341">
        <v>4.5</v>
      </c>
      <c r="U1341">
        <v>18.070833333333329</v>
      </c>
      <c r="V1341">
        <v>0</v>
      </c>
      <c r="W1341">
        <v>0</v>
      </c>
      <c r="X1341">
        <v>70.833333333333314</v>
      </c>
      <c r="Y1341">
        <v>4.1666666666666679</v>
      </c>
      <c r="Z1341">
        <v>4.1191098519245903</v>
      </c>
      <c r="AA1341">
        <v>0</v>
      </c>
      <c r="AB1341">
        <v>1.6583123951777001</v>
      </c>
      <c r="AD1341">
        <v>-23.087925956737458</v>
      </c>
      <c r="AF1341">
        <v>4.5197740112994333</v>
      </c>
      <c r="AG1341">
        <v>3.6195356445393991</v>
      </c>
      <c r="AH1341">
        <v>0</v>
      </c>
      <c r="AI1341">
        <v>0</v>
      </c>
    </row>
    <row r="1342" spans="1:37">
      <c r="A1342">
        <v>16</v>
      </c>
      <c r="B1342">
        <v>206</v>
      </c>
      <c r="C1342">
        <v>2023</v>
      </c>
      <c r="D1342">
        <v>2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3</v>
      </c>
      <c r="M1342">
        <v>99</v>
      </c>
      <c r="N1342">
        <v>99</v>
      </c>
      <c r="O1342">
        <v>99</v>
      </c>
      <c r="P1342">
        <v>99</v>
      </c>
      <c r="Q1342">
        <v>16</v>
      </c>
      <c r="R1342">
        <v>27</v>
      </c>
      <c r="S1342">
        <v>3</v>
      </c>
      <c r="T1342">
        <v>5.1111111111111116</v>
      </c>
      <c r="U1342">
        <v>17.822222222222219</v>
      </c>
      <c r="V1342">
        <v>0</v>
      </c>
      <c r="W1342">
        <v>0</v>
      </c>
      <c r="X1342">
        <v>70.370370370370352</v>
      </c>
      <c r="Y1342">
        <v>7.4074074074074083</v>
      </c>
      <c r="Z1342">
        <v>3.4955350709295896</v>
      </c>
      <c r="AA1342">
        <v>0</v>
      </c>
      <c r="AB1342">
        <v>2.0786985482077465</v>
      </c>
      <c r="AD1342">
        <v>29.937512264082951</v>
      </c>
      <c r="AF1342">
        <v>6.923076923076926</v>
      </c>
      <c r="AG1342">
        <v>5.7709605075375077</v>
      </c>
      <c r="AH1342">
        <v>0</v>
      </c>
      <c r="AI1342">
        <v>0</v>
      </c>
    </row>
    <row r="1343" spans="1:37">
      <c r="A1343">
        <v>16</v>
      </c>
      <c r="B1343">
        <v>207</v>
      </c>
      <c r="C1343">
        <v>2023</v>
      </c>
      <c r="D1343">
        <v>3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3</v>
      </c>
      <c r="M1343">
        <v>99</v>
      </c>
      <c r="N1343">
        <v>99</v>
      </c>
      <c r="O1343">
        <v>99</v>
      </c>
      <c r="P1343">
        <v>99</v>
      </c>
      <c r="Q1343">
        <v>41</v>
      </c>
      <c r="R1343">
        <v>65</v>
      </c>
      <c r="S1343">
        <v>3</v>
      </c>
      <c r="T1343">
        <v>4.0153846153846144</v>
      </c>
      <c r="U1343">
        <v>15.449230769230772</v>
      </c>
      <c r="V1343">
        <v>0</v>
      </c>
      <c r="W1343">
        <v>0</v>
      </c>
      <c r="X1343">
        <v>49.230769230769219</v>
      </c>
      <c r="Y1343">
        <v>3.0769230769230762</v>
      </c>
      <c r="Z1343">
        <v>6.0835243600279281</v>
      </c>
      <c r="AA1343">
        <v>0</v>
      </c>
      <c r="AB1343">
        <v>2.0493324068119025</v>
      </c>
      <c r="AD1343">
        <v>70.196803086605058</v>
      </c>
      <c r="AF1343">
        <v>7.505773672055426</v>
      </c>
      <c r="AG1343">
        <v>5.4256738868507668</v>
      </c>
      <c r="AH1343">
        <v>0</v>
      </c>
      <c r="AI1343">
        <v>0</v>
      </c>
    </row>
    <row r="1344" spans="1:37">
      <c r="A1344">
        <v>16</v>
      </c>
      <c r="B1344">
        <v>208</v>
      </c>
      <c r="C1344">
        <v>2023</v>
      </c>
      <c r="D1344">
        <v>4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3</v>
      </c>
      <c r="M1344">
        <v>99</v>
      </c>
      <c r="N1344">
        <v>99</v>
      </c>
      <c r="O1344">
        <v>99</v>
      </c>
      <c r="P1344">
        <v>99</v>
      </c>
      <c r="Q1344">
        <v>13</v>
      </c>
      <c r="R1344">
        <v>35</v>
      </c>
      <c r="S1344">
        <v>3</v>
      </c>
      <c r="T1344">
        <v>3.5428571428571445</v>
      </c>
      <c r="U1344">
        <v>14.379999999999997</v>
      </c>
      <c r="V1344">
        <v>0</v>
      </c>
      <c r="W1344">
        <v>0</v>
      </c>
      <c r="X1344">
        <v>31.428571428571423</v>
      </c>
      <c r="Y1344">
        <v>2.8571428571428577</v>
      </c>
      <c r="Z1344">
        <v>3.9734691571543945</v>
      </c>
      <c r="AA1344">
        <v>0</v>
      </c>
      <c r="AB1344">
        <v>1.499387630103078</v>
      </c>
      <c r="AD1344">
        <v>60.080000895070889</v>
      </c>
      <c r="AF1344">
        <v>7.4468085106382995</v>
      </c>
      <c r="AG1344">
        <v>5.5230006145202335</v>
      </c>
      <c r="AH1344">
        <v>0</v>
      </c>
      <c r="AI1344">
        <v>0</v>
      </c>
    </row>
    <row r="1345" spans="1:37">
      <c r="A1345">
        <v>16</v>
      </c>
      <c r="B1345">
        <v>209</v>
      </c>
      <c r="C1345">
        <v>2023</v>
      </c>
      <c r="D1345">
        <v>5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3</v>
      </c>
      <c r="M1345">
        <v>99</v>
      </c>
      <c r="N1345">
        <v>99</v>
      </c>
      <c r="O1345">
        <v>99</v>
      </c>
      <c r="P1345">
        <v>99</v>
      </c>
      <c r="Q1345">
        <v>26</v>
      </c>
      <c r="R1345">
        <v>37</v>
      </c>
      <c r="S1345">
        <v>3</v>
      </c>
      <c r="T1345">
        <v>3.7297297297297289</v>
      </c>
      <c r="U1345">
        <v>16.291891891891893</v>
      </c>
      <c r="V1345">
        <v>0</v>
      </c>
      <c r="W1345">
        <v>0</v>
      </c>
      <c r="X1345">
        <v>48.648648648648653</v>
      </c>
      <c r="Y1345">
        <v>0</v>
      </c>
      <c r="Z1345">
        <v>2.9395144274852298</v>
      </c>
      <c r="AA1345">
        <v>0</v>
      </c>
      <c r="AB1345">
        <v>1.4639570339406309</v>
      </c>
      <c r="AD1345">
        <v>25.824744709752345</v>
      </c>
      <c r="AF1345">
        <v>9.4147582697200995</v>
      </c>
      <c r="AG1345">
        <v>7.484200985808819</v>
      </c>
      <c r="AH1345">
        <v>0</v>
      </c>
      <c r="AI1345">
        <v>3</v>
      </c>
      <c r="AJ1345">
        <v>112.6333333333333</v>
      </c>
      <c r="AK1345">
        <v>11.542125619779299</v>
      </c>
    </row>
    <row r="1346" spans="1:37">
      <c r="A1346">
        <v>16</v>
      </c>
      <c r="B1346">
        <v>210</v>
      </c>
      <c r="C1346">
        <v>2023</v>
      </c>
      <c r="D1346">
        <v>6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3</v>
      </c>
      <c r="M1346">
        <v>99</v>
      </c>
      <c r="N1346">
        <v>99</v>
      </c>
      <c r="O1346">
        <v>99</v>
      </c>
      <c r="P1346">
        <v>99</v>
      </c>
      <c r="Q1346">
        <v>45</v>
      </c>
      <c r="R1346">
        <v>106</v>
      </c>
      <c r="S1346">
        <v>3</v>
      </c>
      <c r="T1346">
        <v>3.6792452830188682</v>
      </c>
      <c r="U1346">
        <v>16.779245283018874</v>
      </c>
      <c r="V1346">
        <v>0</v>
      </c>
      <c r="W1346">
        <v>0</v>
      </c>
      <c r="X1346">
        <v>55.660377358490592</v>
      </c>
      <c r="Y1346">
        <v>6.603773584905662</v>
      </c>
      <c r="Z1346">
        <v>3.7650757836751927</v>
      </c>
      <c r="AA1346">
        <v>0</v>
      </c>
      <c r="AB1346">
        <v>1.6457330179137002</v>
      </c>
      <c r="AD1346">
        <v>42.599053969641687</v>
      </c>
      <c r="AF1346">
        <v>12.634088200238381</v>
      </c>
      <c r="AG1346">
        <v>9.6468533554626248</v>
      </c>
      <c r="AH1346">
        <v>0</v>
      </c>
      <c r="AI1346">
        <v>30</v>
      </c>
      <c r="AJ1346">
        <v>109.64</v>
      </c>
      <c r="AK1346">
        <v>12.72578223493556</v>
      </c>
    </row>
    <row r="1347" spans="1:37">
      <c r="A1347">
        <v>16</v>
      </c>
      <c r="B1347">
        <v>211</v>
      </c>
      <c r="C1347">
        <v>2023</v>
      </c>
      <c r="D1347">
        <v>7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3</v>
      </c>
      <c r="M1347">
        <v>99</v>
      </c>
      <c r="N1347">
        <v>99</v>
      </c>
      <c r="O1347">
        <v>99</v>
      </c>
      <c r="P1347">
        <v>99</v>
      </c>
      <c r="Q1347">
        <v>7</v>
      </c>
      <c r="R1347">
        <v>20</v>
      </c>
      <c r="S1347">
        <v>3</v>
      </c>
      <c r="T1347">
        <v>4.05</v>
      </c>
      <c r="U1347">
        <v>15.829999999999997</v>
      </c>
      <c r="V1347">
        <v>0</v>
      </c>
      <c r="W1347">
        <v>0</v>
      </c>
      <c r="X1347">
        <v>45</v>
      </c>
      <c r="Y1347">
        <v>5</v>
      </c>
      <c r="Z1347">
        <v>4.5844410782559057</v>
      </c>
      <c r="AA1347">
        <v>0</v>
      </c>
      <c r="AB1347">
        <v>1.203120941551596</v>
      </c>
      <c r="AD1347">
        <v>47.111511664800176</v>
      </c>
      <c r="AF1347">
        <v>11.76470588235294</v>
      </c>
      <c r="AG1347">
        <v>9.3419887872528768</v>
      </c>
      <c r="AH1347">
        <v>0</v>
      </c>
      <c r="AI1347">
        <v>12</v>
      </c>
      <c r="AJ1347">
        <v>113.00833333333335</v>
      </c>
      <c r="AK1347">
        <v>13.12146382887207</v>
      </c>
    </row>
    <row r="1348" spans="1:37">
      <c r="A1348">
        <v>16</v>
      </c>
      <c r="B1348">
        <v>212</v>
      </c>
      <c r="C1348">
        <v>2023</v>
      </c>
      <c r="D1348">
        <v>8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3</v>
      </c>
      <c r="M1348">
        <v>99</v>
      </c>
      <c r="N1348">
        <v>99</v>
      </c>
      <c r="O1348">
        <v>99</v>
      </c>
      <c r="P1348">
        <v>99</v>
      </c>
      <c r="Q1348">
        <v>15</v>
      </c>
      <c r="R1348">
        <v>48</v>
      </c>
      <c r="S1348">
        <v>3</v>
      </c>
      <c r="T1348">
        <v>3.4166666666666656</v>
      </c>
      <c r="U1348">
        <v>14.7</v>
      </c>
      <c r="V1348">
        <v>0</v>
      </c>
      <c r="W1348">
        <v>0</v>
      </c>
      <c r="X1348">
        <v>41.666666666666657</v>
      </c>
      <c r="Y1348">
        <v>4.1666666666666679</v>
      </c>
      <c r="Z1348">
        <v>4.2264543847847964</v>
      </c>
      <c r="AA1348">
        <v>0</v>
      </c>
      <c r="AB1348">
        <v>1.4409680388158823</v>
      </c>
      <c r="AD1348">
        <v>40.023410215685658</v>
      </c>
      <c r="AF1348">
        <v>11.594202898550723</v>
      </c>
      <c r="AG1348">
        <v>8.9518154829869854</v>
      </c>
      <c r="AH1348">
        <v>0</v>
      </c>
      <c r="AI1348">
        <v>3</v>
      </c>
      <c r="AJ1348">
        <v>112.53333333333336</v>
      </c>
      <c r="AK1348">
        <v>13.311232247083204</v>
      </c>
    </row>
    <row r="1349" spans="1:37">
      <c r="A1349">
        <v>16</v>
      </c>
      <c r="B1349">
        <v>213</v>
      </c>
      <c r="C1349">
        <v>2023</v>
      </c>
      <c r="D1349">
        <v>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3</v>
      </c>
      <c r="M1349">
        <v>99</v>
      </c>
      <c r="N1349">
        <v>99</v>
      </c>
      <c r="O1349">
        <v>99</v>
      </c>
      <c r="P1349">
        <v>99</v>
      </c>
      <c r="Q1349">
        <v>33</v>
      </c>
      <c r="R1349">
        <v>61</v>
      </c>
      <c r="S1349">
        <v>3</v>
      </c>
      <c r="T1349">
        <v>3.8196721311475401</v>
      </c>
      <c r="U1349">
        <v>16.298360655737703</v>
      </c>
      <c r="V1349">
        <v>0</v>
      </c>
      <c r="W1349">
        <v>1.6393442622950822</v>
      </c>
      <c r="X1349">
        <v>55.737704918032797</v>
      </c>
      <c r="Y1349">
        <v>6.5573770491803289</v>
      </c>
      <c r="Z1349">
        <v>3.8529738058564447</v>
      </c>
      <c r="AA1349">
        <v>0</v>
      </c>
      <c r="AB1349">
        <v>1.8422028574269045</v>
      </c>
      <c r="AD1349">
        <v>21.867741407955783</v>
      </c>
      <c r="AF1349">
        <v>8.379120879120876</v>
      </c>
      <c r="AG1349">
        <v>6.8439965305026638</v>
      </c>
      <c r="AH1349">
        <v>0</v>
      </c>
      <c r="AI1349">
        <v>10</v>
      </c>
      <c r="AJ1349">
        <v>107.32</v>
      </c>
      <c r="AK1349">
        <v>13.635868379153928</v>
      </c>
    </row>
    <row r="1350" spans="1:37">
      <c r="A1350">
        <v>16</v>
      </c>
      <c r="B1350">
        <v>214</v>
      </c>
      <c r="C1350">
        <v>2023</v>
      </c>
      <c r="D1350">
        <v>10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3</v>
      </c>
      <c r="M1350">
        <v>99</v>
      </c>
      <c r="N1350">
        <v>99</v>
      </c>
      <c r="O1350">
        <v>99</v>
      </c>
      <c r="P1350">
        <v>99</v>
      </c>
      <c r="Q1350">
        <v>101</v>
      </c>
      <c r="R1350">
        <v>297</v>
      </c>
      <c r="S1350">
        <v>3</v>
      </c>
      <c r="T1350">
        <v>3.8821548821548815</v>
      </c>
      <c r="U1350">
        <v>17.31111111111111</v>
      </c>
      <c r="V1350">
        <v>0</v>
      </c>
      <c r="W1350">
        <v>0</v>
      </c>
      <c r="X1350">
        <v>68.35016835016836</v>
      </c>
      <c r="Y1350">
        <v>3.7037037037037042</v>
      </c>
      <c r="Z1350">
        <v>3.3717749690926824</v>
      </c>
      <c r="AA1350">
        <v>0</v>
      </c>
      <c r="AB1350">
        <v>1.5427416900244395</v>
      </c>
      <c r="AD1350">
        <v>13.12610603659088</v>
      </c>
      <c r="AF1350">
        <v>11.288483466362598</v>
      </c>
      <c r="AG1350">
        <v>9.846595805802929</v>
      </c>
      <c r="AH1350">
        <v>1.3468013468013469</v>
      </c>
      <c r="AI1350">
        <v>88</v>
      </c>
      <c r="AJ1350">
        <v>110.09886363636367</v>
      </c>
      <c r="AK1350">
        <v>13.15052591640154</v>
      </c>
    </row>
    <row r="1351" spans="1:37">
      <c r="A1351">
        <v>16</v>
      </c>
      <c r="B1351">
        <v>215</v>
      </c>
      <c r="C1351">
        <v>2023</v>
      </c>
      <c r="D1351">
        <v>11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3</v>
      </c>
      <c r="M1351">
        <v>99</v>
      </c>
      <c r="N1351">
        <v>99</v>
      </c>
      <c r="O1351">
        <v>99</v>
      </c>
      <c r="P1351">
        <v>99</v>
      </c>
      <c r="Q1351">
        <v>36</v>
      </c>
      <c r="R1351">
        <v>72</v>
      </c>
      <c r="S1351">
        <v>3</v>
      </c>
      <c r="T1351">
        <v>4</v>
      </c>
      <c r="U1351">
        <v>18.175000000000001</v>
      </c>
      <c r="V1351">
        <v>0</v>
      </c>
      <c r="W1351">
        <v>0</v>
      </c>
      <c r="X1351">
        <v>75</v>
      </c>
      <c r="Y1351">
        <v>8.3333333333333357</v>
      </c>
      <c r="Z1351">
        <v>3.8386104980260201</v>
      </c>
      <c r="AA1351">
        <v>0</v>
      </c>
      <c r="AB1351">
        <v>1.5898986690282426</v>
      </c>
      <c r="AD1351">
        <v>40.075907641071822</v>
      </c>
      <c r="AF1351">
        <v>4.8452220726783315</v>
      </c>
      <c r="AG1351">
        <v>4.0570076855586548</v>
      </c>
      <c r="AH1351">
        <v>1.3888888888888891</v>
      </c>
      <c r="AI1351">
        <v>20</v>
      </c>
      <c r="AJ1351">
        <v>112.79</v>
      </c>
      <c r="AK1351">
        <v>13.796291755417039</v>
      </c>
    </row>
    <row r="1352" spans="1:37">
      <c r="A1352">
        <v>16</v>
      </c>
      <c r="B1352">
        <v>216</v>
      </c>
      <c r="C1352">
        <v>2023</v>
      </c>
      <c r="D1352">
        <v>12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3</v>
      </c>
      <c r="M1352">
        <v>99</v>
      </c>
      <c r="N1352">
        <v>99</v>
      </c>
      <c r="O1352">
        <v>99</v>
      </c>
      <c r="P1352">
        <v>99</v>
      </c>
      <c r="Q1352">
        <v>3</v>
      </c>
      <c r="R1352">
        <v>3</v>
      </c>
      <c r="S1352">
        <v>3</v>
      </c>
      <c r="T1352">
        <v>5</v>
      </c>
      <c r="U1352">
        <v>14.7</v>
      </c>
      <c r="V1352">
        <v>0</v>
      </c>
      <c r="W1352">
        <v>0</v>
      </c>
      <c r="X1352">
        <v>0</v>
      </c>
      <c r="Y1352">
        <v>0</v>
      </c>
      <c r="Z1352">
        <v>1.4165686240583697</v>
      </c>
      <c r="AA1352">
        <v>0</v>
      </c>
      <c r="AB1352">
        <v>0</v>
      </c>
      <c r="AF1352">
        <v>1.8518518518518521</v>
      </c>
      <c r="AG1352">
        <v>1.2860892388451444</v>
      </c>
      <c r="AH1352">
        <v>0</v>
      </c>
      <c r="AI1352">
        <v>0</v>
      </c>
    </row>
    <row r="1353" spans="1:37">
      <c r="A1353">
        <v>16</v>
      </c>
      <c r="B1353">
        <v>217</v>
      </c>
      <c r="C1353">
        <v>2023</v>
      </c>
      <c r="D1353">
        <v>1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4</v>
      </c>
      <c r="M1353">
        <v>99</v>
      </c>
      <c r="N1353">
        <v>99</v>
      </c>
      <c r="O1353">
        <v>99</v>
      </c>
      <c r="P1353">
        <v>99</v>
      </c>
      <c r="Q1353">
        <v>15</v>
      </c>
      <c r="R1353">
        <v>44</v>
      </c>
      <c r="S1353">
        <v>4</v>
      </c>
      <c r="T1353">
        <v>5.4772727272727284</v>
      </c>
      <c r="U1353">
        <v>21.6</v>
      </c>
      <c r="V1353">
        <v>0</v>
      </c>
      <c r="W1353">
        <v>0</v>
      </c>
      <c r="X1353">
        <v>93.181818181818173</v>
      </c>
      <c r="Y1353">
        <v>20.454545454545453</v>
      </c>
      <c r="Z1353">
        <v>4.7457636611269036</v>
      </c>
      <c r="AA1353">
        <v>0</v>
      </c>
      <c r="AB1353">
        <v>1.5592631762767175</v>
      </c>
      <c r="AD1353">
        <v>19.164892341752388</v>
      </c>
      <c r="AF1353">
        <v>8.2862523540489654</v>
      </c>
      <c r="AG1353">
        <v>7.9317654520872622</v>
      </c>
      <c r="AH1353">
        <v>2.2727272727272729</v>
      </c>
      <c r="AI1353">
        <v>0</v>
      </c>
    </row>
    <row r="1354" spans="1:37">
      <c r="A1354">
        <v>16</v>
      </c>
      <c r="B1354">
        <v>218</v>
      </c>
      <c r="C1354">
        <v>2023</v>
      </c>
      <c r="D1354">
        <v>2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4</v>
      </c>
      <c r="M1354">
        <v>99</v>
      </c>
      <c r="N1354">
        <v>99</v>
      </c>
      <c r="O1354">
        <v>99</v>
      </c>
      <c r="P1354">
        <v>99</v>
      </c>
      <c r="Q1354">
        <v>25</v>
      </c>
      <c r="R1354">
        <v>51</v>
      </c>
      <c r="S1354">
        <v>4</v>
      </c>
      <c r="T1354">
        <v>5.0588235294117645</v>
      </c>
      <c r="U1354">
        <v>18.317647058823528</v>
      </c>
      <c r="V1354">
        <v>0</v>
      </c>
      <c r="W1354">
        <v>0</v>
      </c>
      <c r="X1354">
        <v>68.627450980392183</v>
      </c>
      <c r="Y1354">
        <v>15.686274509803919</v>
      </c>
      <c r="Z1354">
        <v>4.9074056035532179</v>
      </c>
      <c r="AA1354">
        <v>0</v>
      </c>
      <c r="AB1354">
        <v>1.9241679098583688</v>
      </c>
      <c r="AD1354">
        <v>51.008960188039779</v>
      </c>
      <c r="AF1354">
        <v>13.07692307692308</v>
      </c>
      <c r="AG1354">
        <v>11.203722581341518</v>
      </c>
      <c r="AH1354">
        <v>0</v>
      </c>
      <c r="AI1354">
        <v>2</v>
      </c>
      <c r="AJ1354">
        <v>93.05</v>
      </c>
      <c r="AK1354">
        <v>14.409082103990176</v>
      </c>
    </row>
    <row r="1355" spans="1:37">
      <c r="A1355">
        <v>16</v>
      </c>
      <c r="B1355">
        <v>219</v>
      </c>
      <c r="C1355">
        <v>2023</v>
      </c>
      <c r="D1355">
        <v>3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4</v>
      </c>
      <c r="M1355">
        <v>99</v>
      </c>
      <c r="N1355">
        <v>99</v>
      </c>
      <c r="O1355">
        <v>99</v>
      </c>
      <c r="P1355">
        <v>99</v>
      </c>
      <c r="Q1355">
        <v>53</v>
      </c>
      <c r="R1355">
        <v>101</v>
      </c>
      <c r="S1355">
        <v>4</v>
      </c>
      <c r="T1355">
        <v>4.6534653465346523</v>
      </c>
      <c r="U1355">
        <v>17.86831683168317</v>
      </c>
      <c r="V1355">
        <v>0</v>
      </c>
      <c r="W1355">
        <v>0.99009900990099009</v>
      </c>
      <c r="X1355">
        <v>75.247524752475243</v>
      </c>
      <c r="Y1355">
        <v>9.9009900990099009</v>
      </c>
      <c r="Z1355">
        <v>6.0447494718015697</v>
      </c>
      <c r="AA1355">
        <v>0</v>
      </c>
      <c r="AB1355">
        <v>2.1819949250077402</v>
      </c>
      <c r="AD1355">
        <v>71.124908112050022</v>
      </c>
      <c r="AF1355">
        <v>11.662817551963048</v>
      </c>
      <c r="AG1355">
        <v>9.7507604696271422</v>
      </c>
      <c r="AH1355">
        <v>0</v>
      </c>
      <c r="AI1355">
        <v>1</v>
      </c>
      <c r="AJ1355">
        <v>113.7</v>
      </c>
      <c r="AK1355">
        <v>12.790174072316583</v>
      </c>
    </row>
    <row r="1356" spans="1:37">
      <c r="A1356">
        <v>16</v>
      </c>
      <c r="B1356">
        <v>220</v>
      </c>
      <c r="C1356">
        <v>2023</v>
      </c>
      <c r="D1356">
        <v>4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4</v>
      </c>
      <c r="M1356">
        <v>99</v>
      </c>
      <c r="N1356">
        <v>99</v>
      </c>
      <c r="O1356">
        <v>99</v>
      </c>
      <c r="P1356">
        <v>99</v>
      </c>
      <c r="Q1356">
        <v>24</v>
      </c>
      <c r="R1356">
        <v>69</v>
      </c>
      <c r="S1356">
        <v>4</v>
      </c>
      <c r="T1356">
        <v>4</v>
      </c>
      <c r="U1356">
        <v>16.431884057971015</v>
      </c>
      <c r="V1356">
        <v>0</v>
      </c>
      <c r="W1356">
        <v>0</v>
      </c>
      <c r="X1356">
        <v>50.724637681159422</v>
      </c>
      <c r="Y1356">
        <v>7.2463768115942013</v>
      </c>
      <c r="Z1356">
        <v>4.0922865850040129</v>
      </c>
      <c r="AA1356">
        <v>0</v>
      </c>
      <c r="AB1356">
        <v>1.7445567519772944</v>
      </c>
      <c r="AD1356">
        <v>49.106121682183804</v>
      </c>
      <c r="AF1356">
        <v>14.680851063829786</v>
      </c>
      <c r="AG1356">
        <v>12.441840049161621</v>
      </c>
      <c r="AH1356">
        <v>0</v>
      </c>
      <c r="AI1356">
        <v>0</v>
      </c>
    </row>
    <row r="1357" spans="1:37">
      <c r="A1357">
        <v>16</v>
      </c>
      <c r="B1357">
        <v>221</v>
      </c>
      <c r="C1357">
        <v>2023</v>
      </c>
      <c r="D1357">
        <v>5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4</v>
      </c>
      <c r="M1357">
        <v>99</v>
      </c>
      <c r="N1357">
        <v>99</v>
      </c>
      <c r="O1357">
        <v>99</v>
      </c>
      <c r="P1357">
        <v>99</v>
      </c>
      <c r="Q1357">
        <v>42</v>
      </c>
      <c r="R1357">
        <v>65</v>
      </c>
      <c r="S1357">
        <v>4</v>
      </c>
      <c r="T1357">
        <v>4.4307692307692328</v>
      </c>
      <c r="U1357">
        <v>18.027692307692305</v>
      </c>
      <c r="V1357">
        <v>0</v>
      </c>
      <c r="W1357">
        <v>0</v>
      </c>
      <c r="X1357">
        <v>67.692307692307693</v>
      </c>
      <c r="Y1357">
        <v>10.769230769230772</v>
      </c>
      <c r="Z1357">
        <v>4.7764327755315312</v>
      </c>
      <c r="AA1357">
        <v>0</v>
      </c>
      <c r="AB1357">
        <v>1.5881215877617141</v>
      </c>
      <c r="AD1357">
        <v>44.867582808891058</v>
      </c>
      <c r="AF1357">
        <v>16.539440203562336</v>
      </c>
      <c r="AG1357">
        <v>14.548750356952189</v>
      </c>
      <c r="AH1357">
        <v>0</v>
      </c>
      <c r="AI1357">
        <v>6</v>
      </c>
      <c r="AJ1357">
        <v>109.13333333333335</v>
      </c>
      <c r="AK1357">
        <v>13.82725627996458</v>
      </c>
    </row>
    <row r="1358" spans="1:37">
      <c r="A1358">
        <v>16</v>
      </c>
      <c r="B1358">
        <v>222</v>
      </c>
      <c r="C1358">
        <v>2023</v>
      </c>
      <c r="D1358">
        <v>6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4</v>
      </c>
      <c r="M1358">
        <v>99</v>
      </c>
      <c r="N1358">
        <v>99</v>
      </c>
      <c r="O1358">
        <v>99</v>
      </c>
      <c r="P1358">
        <v>99</v>
      </c>
      <c r="Q1358">
        <v>53</v>
      </c>
      <c r="R1358">
        <v>101</v>
      </c>
      <c r="S1358">
        <v>4</v>
      </c>
      <c r="T1358">
        <v>4.1881188118811874</v>
      </c>
      <c r="U1358">
        <v>17.524752475247524</v>
      </c>
      <c r="V1358">
        <v>0</v>
      </c>
      <c r="W1358">
        <v>0</v>
      </c>
      <c r="X1358">
        <v>67.326732673267315</v>
      </c>
      <c r="Y1358">
        <v>7.9207920792079198</v>
      </c>
      <c r="Z1358">
        <v>4.1867165220207001</v>
      </c>
      <c r="AA1358">
        <v>0</v>
      </c>
      <c r="AB1358">
        <v>1.7446544739312955</v>
      </c>
      <c r="AD1358">
        <v>34.162320993111322</v>
      </c>
      <c r="AF1358">
        <v>12.038140643623361</v>
      </c>
      <c r="AG1358">
        <v>9.6002082757049632</v>
      </c>
      <c r="AH1358">
        <v>0</v>
      </c>
      <c r="AI1358">
        <v>22</v>
      </c>
      <c r="AJ1358">
        <v>103.65454545454544</v>
      </c>
      <c r="AK1358">
        <v>13.389043542603732</v>
      </c>
    </row>
    <row r="1359" spans="1:37">
      <c r="A1359">
        <v>16</v>
      </c>
      <c r="B1359">
        <v>223</v>
      </c>
      <c r="C1359">
        <v>2023</v>
      </c>
      <c r="D1359">
        <v>7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4</v>
      </c>
      <c r="M1359">
        <v>99</v>
      </c>
      <c r="N1359">
        <v>99</v>
      </c>
      <c r="O1359">
        <v>99</v>
      </c>
      <c r="P1359">
        <v>99</v>
      </c>
      <c r="Q1359">
        <v>12</v>
      </c>
      <c r="R1359">
        <v>25</v>
      </c>
      <c r="S1359">
        <v>4</v>
      </c>
      <c r="T1359">
        <v>5.64</v>
      </c>
      <c r="U1359">
        <v>17.327999999999999</v>
      </c>
      <c r="V1359">
        <v>0</v>
      </c>
      <c r="W1359">
        <v>4</v>
      </c>
      <c r="X1359">
        <v>56</v>
      </c>
      <c r="Y1359">
        <v>8</v>
      </c>
      <c r="Z1359">
        <v>4.7001719117496013</v>
      </c>
      <c r="AA1359">
        <v>0</v>
      </c>
      <c r="AB1359">
        <v>1.5460918472070164</v>
      </c>
      <c r="AD1359">
        <v>60.632202617867826</v>
      </c>
      <c r="AF1359">
        <v>14.705882352941178</v>
      </c>
      <c r="AG1359">
        <v>12.782531720271464</v>
      </c>
      <c r="AH1359">
        <v>0</v>
      </c>
      <c r="AI1359">
        <v>19</v>
      </c>
      <c r="AJ1359">
        <v>109.69473684210524</v>
      </c>
      <c r="AK1359">
        <v>13.683685657718687</v>
      </c>
    </row>
    <row r="1360" spans="1:37">
      <c r="A1360">
        <v>16</v>
      </c>
      <c r="B1360">
        <v>224</v>
      </c>
      <c r="C1360">
        <v>2023</v>
      </c>
      <c r="D1360">
        <v>8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4</v>
      </c>
      <c r="M1360">
        <v>99</v>
      </c>
      <c r="N1360">
        <v>99</v>
      </c>
      <c r="O1360">
        <v>99</v>
      </c>
      <c r="P1360">
        <v>99</v>
      </c>
      <c r="Q1360">
        <v>19</v>
      </c>
      <c r="R1360">
        <v>64</v>
      </c>
      <c r="S1360">
        <v>4</v>
      </c>
      <c r="T1360">
        <v>4.65625</v>
      </c>
      <c r="U1360">
        <v>16.787499999999994</v>
      </c>
      <c r="V1360">
        <v>0</v>
      </c>
      <c r="W1360">
        <v>0</v>
      </c>
      <c r="X1360">
        <v>48.4375</v>
      </c>
      <c r="Y1360">
        <v>10.9375</v>
      </c>
      <c r="Z1360">
        <v>4.9278386489413393</v>
      </c>
      <c r="AA1360">
        <v>0</v>
      </c>
      <c r="AB1360">
        <v>1.2147369828485508</v>
      </c>
      <c r="AD1360">
        <v>26.604923402869609</v>
      </c>
      <c r="AF1360">
        <v>15.458937198067629</v>
      </c>
      <c r="AG1360">
        <v>13.630712237700132</v>
      </c>
      <c r="AH1360">
        <v>0</v>
      </c>
      <c r="AI1360">
        <v>14</v>
      </c>
      <c r="AJ1360">
        <v>113.45714285714288</v>
      </c>
      <c r="AK1360">
        <v>13.671185983779104</v>
      </c>
    </row>
    <row r="1361" spans="1:37">
      <c r="A1361">
        <v>16</v>
      </c>
      <c r="B1361">
        <v>225</v>
      </c>
      <c r="C1361">
        <v>2023</v>
      </c>
      <c r="D1361">
        <v>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4</v>
      </c>
      <c r="M1361">
        <v>99</v>
      </c>
      <c r="N1361">
        <v>99</v>
      </c>
      <c r="O1361">
        <v>99</v>
      </c>
      <c r="P1361">
        <v>99</v>
      </c>
      <c r="Q1361">
        <v>40</v>
      </c>
      <c r="R1361">
        <v>80</v>
      </c>
      <c r="S1361">
        <v>4</v>
      </c>
      <c r="T1361">
        <v>5.05</v>
      </c>
      <c r="U1361">
        <v>18.361249999999998</v>
      </c>
      <c r="V1361">
        <v>0</v>
      </c>
      <c r="W1361">
        <v>0</v>
      </c>
      <c r="X1361">
        <v>70</v>
      </c>
      <c r="Y1361">
        <v>8.75</v>
      </c>
      <c r="Z1361">
        <v>4.4731838144100324</v>
      </c>
      <c r="AA1361">
        <v>0</v>
      </c>
      <c r="AB1361">
        <v>1.5239750654128179</v>
      </c>
      <c r="AD1361">
        <v>46.437992306771264</v>
      </c>
      <c r="AF1361">
        <v>10.989010989010985</v>
      </c>
      <c r="AG1361">
        <v>10.111794914157471</v>
      </c>
      <c r="AH1361">
        <v>0</v>
      </c>
      <c r="AI1361">
        <v>13</v>
      </c>
      <c r="AJ1361">
        <v>106.2769230769231</v>
      </c>
      <c r="AK1361">
        <v>15.803594457584428</v>
      </c>
    </row>
    <row r="1362" spans="1:37">
      <c r="A1362">
        <v>16</v>
      </c>
      <c r="B1362">
        <v>226</v>
      </c>
      <c r="C1362">
        <v>2023</v>
      </c>
      <c r="D1362">
        <v>10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4</v>
      </c>
      <c r="M1362">
        <v>99</v>
      </c>
      <c r="N1362">
        <v>99</v>
      </c>
      <c r="O1362">
        <v>99</v>
      </c>
      <c r="P1362">
        <v>99</v>
      </c>
      <c r="Q1362">
        <v>131</v>
      </c>
      <c r="R1362">
        <v>461</v>
      </c>
      <c r="S1362">
        <v>4</v>
      </c>
      <c r="T1362">
        <v>4.3579175704989161</v>
      </c>
      <c r="U1362">
        <v>18.4008676789588</v>
      </c>
      <c r="V1362">
        <v>0</v>
      </c>
      <c r="W1362">
        <v>0.21691973969631231</v>
      </c>
      <c r="X1362">
        <v>75.054229934924081</v>
      </c>
      <c r="Y1362">
        <v>9.5444685466377432</v>
      </c>
      <c r="Z1362">
        <v>3.746298144759991</v>
      </c>
      <c r="AA1362">
        <v>0</v>
      </c>
      <c r="AB1362">
        <v>1.4932556992113126</v>
      </c>
      <c r="AD1362">
        <v>36.819977578062733</v>
      </c>
      <c r="AF1362">
        <v>17.521854808057771</v>
      </c>
      <c r="AG1362">
        <v>16.245906348750371</v>
      </c>
      <c r="AH1362">
        <v>0.65075921908893741</v>
      </c>
      <c r="AI1362">
        <v>94</v>
      </c>
      <c r="AJ1362">
        <v>110.14787234042556</v>
      </c>
      <c r="AK1362">
        <v>13.82089497996758</v>
      </c>
    </row>
    <row r="1363" spans="1:37">
      <c r="A1363">
        <v>16</v>
      </c>
      <c r="B1363">
        <v>227</v>
      </c>
      <c r="C1363">
        <v>2023</v>
      </c>
      <c r="D1363">
        <v>11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4</v>
      </c>
      <c r="M1363">
        <v>99</v>
      </c>
      <c r="N1363">
        <v>99</v>
      </c>
      <c r="O1363">
        <v>99</v>
      </c>
      <c r="P1363">
        <v>99</v>
      </c>
      <c r="Q1363">
        <v>72</v>
      </c>
      <c r="R1363">
        <v>151</v>
      </c>
      <c r="S1363">
        <v>4</v>
      </c>
      <c r="T1363">
        <v>4.6887417218543055</v>
      </c>
      <c r="U1363">
        <v>19.256291390728482</v>
      </c>
      <c r="V1363">
        <v>0</v>
      </c>
      <c r="W1363">
        <v>0</v>
      </c>
      <c r="X1363">
        <v>80.132450331125824</v>
      </c>
      <c r="Y1363">
        <v>17.880794701986751</v>
      </c>
      <c r="Z1363">
        <v>4.6849707026435068</v>
      </c>
      <c r="AA1363">
        <v>0</v>
      </c>
      <c r="AB1363">
        <v>1.2243956772024325</v>
      </c>
      <c r="AD1363">
        <v>20.116686301929985</v>
      </c>
      <c r="AF1363">
        <v>10.161507402422613</v>
      </c>
      <c r="AG1363">
        <v>9.0146425548669562</v>
      </c>
      <c r="AH1363">
        <v>1.3245033112582778</v>
      </c>
      <c r="AI1363">
        <v>32</v>
      </c>
      <c r="AJ1363">
        <v>110.11875000000001</v>
      </c>
      <c r="AK1363">
        <v>13.776531280687484</v>
      </c>
    </row>
    <row r="1364" spans="1:37">
      <c r="A1364">
        <v>16</v>
      </c>
      <c r="B1364">
        <v>228</v>
      </c>
      <c r="C1364">
        <v>2023</v>
      </c>
      <c r="D1364">
        <v>12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4</v>
      </c>
      <c r="M1364">
        <v>99</v>
      </c>
      <c r="N1364">
        <v>99</v>
      </c>
      <c r="O1364">
        <v>99</v>
      </c>
      <c r="P1364">
        <v>99</v>
      </c>
      <c r="Q1364">
        <v>10</v>
      </c>
      <c r="R1364">
        <v>20</v>
      </c>
      <c r="S1364">
        <v>4</v>
      </c>
      <c r="T1364">
        <v>4</v>
      </c>
      <c r="U1364">
        <v>19.860000000000003</v>
      </c>
      <c r="V1364">
        <v>0</v>
      </c>
      <c r="W1364">
        <v>0</v>
      </c>
      <c r="X1364">
        <v>80</v>
      </c>
      <c r="Y1364">
        <v>10</v>
      </c>
      <c r="Z1364">
        <v>4.1329650373551292</v>
      </c>
      <c r="AA1364">
        <v>0</v>
      </c>
      <c r="AB1364">
        <v>1.3416407864998743</v>
      </c>
      <c r="AD1364">
        <v>21.010091385096896</v>
      </c>
      <c r="AF1364">
        <v>12.345679012345681</v>
      </c>
      <c r="AG1364">
        <v>11.583552055993001</v>
      </c>
      <c r="AH1364">
        <v>0</v>
      </c>
      <c r="AI1364">
        <v>2</v>
      </c>
      <c r="AJ1364">
        <v>106.8</v>
      </c>
      <c r="AK1364">
        <v>13.212534792118472</v>
      </c>
    </row>
    <row r="1365" spans="1:37">
      <c r="A1365">
        <v>16</v>
      </c>
      <c r="B1365">
        <v>229</v>
      </c>
      <c r="C1365">
        <v>2023</v>
      </c>
      <c r="D1365">
        <v>1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5</v>
      </c>
      <c r="M1365">
        <v>99</v>
      </c>
      <c r="N1365">
        <v>99</v>
      </c>
      <c r="O1365">
        <v>99</v>
      </c>
      <c r="P1365">
        <v>99</v>
      </c>
      <c r="Q1365">
        <v>34</v>
      </c>
      <c r="R1365">
        <v>152</v>
      </c>
      <c r="S1365">
        <v>5</v>
      </c>
      <c r="T1365">
        <v>5.3552631578947372</v>
      </c>
      <c r="U1365">
        <v>21.671052631578963</v>
      </c>
      <c r="V1365">
        <v>0</v>
      </c>
      <c r="W1365">
        <v>0</v>
      </c>
      <c r="X1365">
        <v>91.44736842105263</v>
      </c>
      <c r="Y1365">
        <v>31.578947368421055</v>
      </c>
      <c r="Z1365">
        <v>5.0450944331434489</v>
      </c>
      <c r="AA1365">
        <v>0</v>
      </c>
      <c r="AB1365">
        <v>1.5364342465285712</v>
      </c>
      <c r="AD1365">
        <v>30.738127086813023</v>
      </c>
      <c r="AF1365">
        <v>28.625235404896426</v>
      </c>
      <c r="AG1365">
        <v>27.490777987347904</v>
      </c>
      <c r="AH1365">
        <v>1.3157894736842111</v>
      </c>
      <c r="AI1365">
        <v>0</v>
      </c>
    </row>
    <row r="1366" spans="1:37">
      <c r="A1366">
        <v>16</v>
      </c>
      <c r="B1366">
        <v>230</v>
      </c>
      <c r="C1366">
        <v>2023</v>
      </c>
      <c r="D1366">
        <v>2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5</v>
      </c>
      <c r="M1366">
        <v>99</v>
      </c>
      <c r="N1366">
        <v>99</v>
      </c>
      <c r="O1366">
        <v>99</v>
      </c>
      <c r="P1366">
        <v>99</v>
      </c>
      <c r="Q1366">
        <v>35</v>
      </c>
      <c r="R1366">
        <v>132</v>
      </c>
      <c r="S1366">
        <v>5</v>
      </c>
      <c r="T1366">
        <v>5.4242424242424239</v>
      </c>
      <c r="U1366">
        <v>21.257575757575765</v>
      </c>
      <c r="V1366">
        <v>0</v>
      </c>
      <c r="W1366">
        <v>2.2727272727272729</v>
      </c>
      <c r="X1366">
        <v>86.363636363636346</v>
      </c>
      <c r="Y1366">
        <v>35.606060606060609</v>
      </c>
      <c r="Z1366">
        <v>5.2627064303011712</v>
      </c>
      <c r="AA1366">
        <v>0</v>
      </c>
      <c r="AB1366">
        <v>1.9034307627290312</v>
      </c>
      <c r="AD1366">
        <v>29.024007529485225</v>
      </c>
      <c r="AF1366">
        <v>33.846153846153847</v>
      </c>
      <c r="AG1366">
        <v>33.651943441708745</v>
      </c>
      <c r="AH1366">
        <v>2.2727272727272729</v>
      </c>
      <c r="AI1366">
        <v>12</v>
      </c>
      <c r="AJ1366">
        <v>103.94166666666663</v>
      </c>
      <c r="AK1366">
        <v>13.942303283895852</v>
      </c>
    </row>
    <row r="1367" spans="1:37">
      <c r="A1367">
        <v>16</v>
      </c>
      <c r="B1367">
        <v>231</v>
      </c>
      <c r="C1367">
        <v>2023</v>
      </c>
      <c r="D1367">
        <v>3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5</v>
      </c>
      <c r="M1367">
        <v>99</v>
      </c>
      <c r="N1367">
        <v>99</v>
      </c>
      <c r="O1367">
        <v>99</v>
      </c>
      <c r="P1367">
        <v>99</v>
      </c>
      <c r="Q1367">
        <v>93</v>
      </c>
      <c r="R1367">
        <v>248</v>
      </c>
      <c r="S1367">
        <v>5</v>
      </c>
      <c r="T1367">
        <v>5.6532258064516112</v>
      </c>
      <c r="U1367">
        <v>19.930645161290322</v>
      </c>
      <c r="V1367">
        <v>0</v>
      </c>
      <c r="W1367">
        <v>0.80645161290322565</v>
      </c>
      <c r="X1367">
        <v>80.645161290322562</v>
      </c>
      <c r="Y1367">
        <v>22.983870967741939</v>
      </c>
      <c r="Z1367">
        <v>4.4164497751049847</v>
      </c>
      <c r="AA1367">
        <v>0</v>
      </c>
      <c r="AB1367">
        <v>1.5215884889340516</v>
      </c>
      <c r="AD1367">
        <v>27.423806052967976</v>
      </c>
      <c r="AF1367">
        <v>28.637413394919161</v>
      </c>
      <c r="AG1367">
        <v>26.705856291501657</v>
      </c>
      <c r="AH1367">
        <v>0</v>
      </c>
      <c r="AI1367">
        <v>1</v>
      </c>
      <c r="AJ1367">
        <v>98</v>
      </c>
      <c r="AK1367">
        <v>11.58105891252794</v>
      </c>
    </row>
    <row r="1368" spans="1:37">
      <c r="A1368">
        <v>16</v>
      </c>
      <c r="B1368">
        <v>232</v>
      </c>
      <c r="C1368">
        <v>2023</v>
      </c>
      <c r="D1368">
        <v>4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5</v>
      </c>
      <c r="M1368">
        <v>99</v>
      </c>
      <c r="N1368">
        <v>99</v>
      </c>
      <c r="O1368">
        <v>99</v>
      </c>
      <c r="P1368">
        <v>99</v>
      </c>
      <c r="Q1368">
        <v>35</v>
      </c>
      <c r="R1368">
        <v>105</v>
      </c>
      <c r="S1368">
        <v>5</v>
      </c>
      <c r="T1368">
        <v>5.1714285714285699</v>
      </c>
      <c r="U1368">
        <v>17.101904761904773</v>
      </c>
      <c r="V1368">
        <v>0</v>
      </c>
      <c r="W1368">
        <v>0</v>
      </c>
      <c r="X1368">
        <v>56.190476190476176</v>
      </c>
      <c r="Y1368">
        <v>14.285714285714288</v>
      </c>
      <c r="Z1368">
        <v>5.8724535466528875</v>
      </c>
      <c r="AA1368">
        <v>0</v>
      </c>
      <c r="AB1368">
        <v>1.74823526180324</v>
      </c>
      <c r="AD1368">
        <v>32.780505355076222</v>
      </c>
      <c r="AF1368">
        <v>22.340425531914899</v>
      </c>
      <c r="AG1368">
        <v>19.705249758581346</v>
      </c>
      <c r="AH1368">
        <v>0</v>
      </c>
      <c r="AI1368">
        <v>0</v>
      </c>
    </row>
    <row r="1369" spans="1:37">
      <c r="A1369">
        <v>16</v>
      </c>
      <c r="B1369">
        <v>233</v>
      </c>
      <c r="C1369">
        <v>2023</v>
      </c>
      <c r="D1369">
        <v>5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5</v>
      </c>
      <c r="M1369">
        <v>99</v>
      </c>
      <c r="N1369">
        <v>99</v>
      </c>
      <c r="O1369">
        <v>99</v>
      </c>
      <c r="P1369">
        <v>99</v>
      </c>
      <c r="Q1369">
        <v>48</v>
      </c>
      <c r="R1369">
        <v>132</v>
      </c>
      <c r="S1369">
        <v>5</v>
      </c>
      <c r="T1369">
        <v>5.5227272727272716</v>
      </c>
      <c r="U1369">
        <v>20.526515151515152</v>
      </c>
      <c r="V1369">
        <v>0</v>
      </c>
      <c r="W1369">
        <v>0</v>
      </c>
      <c r="X1369">
        <v>80.303030303030297</v>
      </c>
      <c r="Y1369">
        <v>23.484848484848481</v>
      </c>
      <c r="Z1369">
        <v>5.1298422778117594</v>
      </c>
      <c r="AA1369">
        <v>0</v>
      </c>
      <c r="AB1369">
        <v>1.5446187579587471</v>
      </c>
      <c r="AD1369">
        <v>33.756866667077801</v>
      </c>
      <c r="AF1369">
        <v>33.587786259541993</v>
      </c>
      <c r="AG1369">
        <v>33.640415678581618</v>
      </c>
      <c r="AH1369">
        <v>0</v>
      </c>
      <c r="AI1369">
        <v>17</v>
      </c>
      <c r="AJ1369">
        <v>108.32352941176468</v>
      </c>
      <c r="AK1369">
        <v>15.726921560334571</v>
      </c>
    </row>
    <row r="1370" spans="1:37">
      <c r="A1370">
        <v>16</v>
      </c>
      <c r="B1370">
        <v>234</v>
      </c>
      <c r="C1370">
        <v>2023</v>
      </c>
      <c r="D1370">
        <v>6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5</v>
      </c>
      <c r="M1370">
        <v>99</v>
      </c>
      <c r="N1370">
        <v>99</v>
      </c>
      <c r="O1370">
        <v>99</v>
      </c>
      <c r="P1370">
        <v>99</v>
      </c>
      <c r="Q1370">
        <v>66</v>
      </c>
      <c r="R1370">
        <v>222</v>
      </c>
      <c r="S1370">
        <v>5</v>
      </c>
      <c r="T1370">
        <v>5.7027027027027009</v>
      </c>
      <c r="U1370">
        <v>21.415765765765777</v>
      </c>
      <c r="V1370">
        <v>0</v>
      </c>
      <c r="W1370">
        <v>1.8018018018018012</v>
      </c>
      <c r="X1370">
        <v>82.432432432432421</v>
      </c>
      <c r="Y1370">
        <v>35.585585585585591</v>
      </c>
      <c r="Z1370">
        <v>5.9836394134187927</v>
      </c>
      <c r="AA1370">
        <v>0</v>
      </c>
      <c r="AB1370">
        <v>1.6417667619986416</v>
      </c>
      <c r="AD1370">
        <v>47.43246390848261</v>
      </c>
      <c r="AF1370">
        <v>26.460071513706797</v>
      </c>
      <c r="AG1370">
        <v>25.786593336262221</v>
      </c>
      <c r="AH1370">
        <v>0.45045045045045035</v>
      </c>
      <c r="AI1370">
        <v>39</v>
      </c>
      <c r="AJ1370">
        <v>112.8</v>
      </c>
      <c r="AK1370">
        <v>15.773616810030427</v>
      </c>
    </row>
    <row r="1371" spans="1:37">
      <c r="A1371">
        <v>16</v>
      </c>
      <c r="B1371">
        <v>235</v>
      </c>
      <c r="C1371">
        <v>2023</v>
      </c>
      <c r="D1371">
        <v>7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5</v>
      </c>
      <c r="M1371">
        <v>99</v>
      </c>
      <c r="N1371">
        <v>99</v>
      </c>
      <c r="O1371">
        <v>99</v>
      </c>
      <c r="P1371">
        <v>99</v>
      </c>
      <c r="Q1371">
        <v>18</v>
      </c>
      <c r="R1371">
        <v>56</v>
      </c>
      <c r="S1371">
        <v>5</v>
      </c>
      <c r="T1371">
        <v>5.5357142857142847</v>
      </c>
      <c r="U1371">
        <v>18.801785714285721</v>
      </c>
      <c r="V1371">
        <v>0</v>
      </c>
      <c r="W1371">
        <v>5.3571428571428559</v>
      </c>
      <c r="X1371">
        <v>64.285714285714306</v>
      </c>
      <c r="Y1371">
        <v>23.214285714285719</v>
      </c>
      <c r="Z1371">
        <v>6.4268546814860077</v>
      </c>
      <c r="AA1371">
        <v>0</v>
      </c>
      <c r="AB1371">
        <v>1.7724507419539379</v>
      </c>
      <c r="AD1371">
        <v>49.575253992258638</v>
      </c>
      <c r="AF1371">
        <v>32.941176470588246</v>
      </c>
      <c r="AG1371">
        <v>31.068161699616397</v>
      </c>
      <c r="AH1371">
        <v>0</v>
      </c>
      <c r="AI1371">
        <v>22</v>
      </c>
      <c r="AJ1371">
        <v>110.7318181818182</v>
      </c>
      <c r="AK1371">
        <v>15.702642044142095</v>
      </c>
    </row>
    <row r="1372" spans="1:37">
      <c r="A1372">
        <v>16</v>
      </c>
      <c r="B1372">
        <v>236</v>
      </c>
      <c r="C1372">
        <v>2023</v>
      </c>
      <c r="D1372">
        <v>8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5</v>
      </c>
      <c r="M1372">
        <v>99</v>
      </c>
      <c r="N1372">
        <v>99</v>
      </c>
      <c r="O1372">
        <v>99</v>
      </c>
      <c r="P1372">
        <v>99</v>
      </c>
      <c r="Q1372">
        <v>29</v>
      </c>
      <c r="R1372">
        <v>82</v>
      </c>
      <c r="S1372">
        <v>5</v>
      </c>
      <c r="T1372">
        <v>5.4024390243902429</v>
      </c>
      <c r="U1372">
        <v>18.395121951219512</v>
      </c>
      <c r="V1372">
        <v>0</v>
      </c>
      <c r="W1372">
        <v>2.4390243902439024</v>
      </c>
      <c r="X1372">
        <v>60.975609756097562</v>
      </c>
      <c r="Y1372">
        <v>21.951219512195124</v>
      </c>
      <c r="Z1372">
        <v>5.2587882875640277</v>
      </c>
      <c r="AA1372">
        <v>0</v>
      </c>
      <c r="AB1372">
        <v>1.8403323937410625</v>
      </c>
      <c r="AD1372">
        <v>59.509492951380587</v>
      </c>
      <c r="AF1372">
        <v>19.806763285024154</v>
      </c>
      <c r="AG1372">
        <v>19.136789221283404</v>
      </c>
      <c r="AH1372">
        <v>0</v>
      </c>
      <c r="AI1372">
        <v>15</v>
      </c>
      <c r="AJ1372">
        <v>104.49333333333333</v>
      </c>
      <c r="AK1372">
        <v>16.432906721371019</v>
      </c>
    </row>
    <row r="1373" spans="1:37">
      <c r="A1373">
        <v>16</v>
      </c>
      <c r="B1373">
        <v>237</v>
      </c>
      <c r="C1373">
        <v>2023</v>
      </c>
      <c r="D1373">
        <v>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5</v>
      </c>
      <c r="M1373">
        <v>99</v>
      </c>
      <c r="N1373">
        <v>99</v>
      </c>
      <c r="O1373">
        <v>99</v>
      </c>
      <c r="P1373">
        <v>99</v>
      </c>
      <c r="Q1373">
        <v>63</v>
      </c>
      <c r="R1373">
        <v>206</v>
      </c>
      <c r="S1373">
        <v>5</v>
      </c>
      <c r="T1373">
        <v>5.1941747572815515</v>
      </c>
      <c r="U1373">
        <v>18.846116504854368</v>
      </c>
      <c r="V1373">
        <v>0</v>
      </c>
      <c r="W1373">
        <v>0</v>
      </c>
      <c r="X1373">
        <v>71.844660194174779</v>
      </c>
      <c r="Y1373">
        <v>16.990291262135923</v>
      </c>
      <c r="Z1373">
        <v>5.0225471689270051</v>
      </c>
      <c r="AA1373">
        <v>0</v>
      </c>
      <c r="AB1373">
        <v>1.4849291600061572</v>
      </c>
      <c r="AD1373">
        <v>41.946511303362357</v>
      </c>
      <c r="AF1373">
        <v>28.296703296703299</v>
      </c>
      <c r="AG1373">
        <v>26.725455371525328</v>
      </c>
      <c r="AH1373">
        <v>0</v>
      </c>
      <c r="AI1373">
        <v>15</v>
      </c>
      <c r="AJ1373">
        <v>101.63333333333335</v>
      </c>
      <c r="AK1373">
        <v>15.291699578109252</v>
      </c>
    </row>
    <row r="1374" spans="1:37">
      <c r="A1374">
        <v>16</v>
      </c>
      <c r="B1374">
        <v>238</v>
      </c>
      <c r="C1374">
        <v>2023</v>
      </c>
      <c r="D1374">
        <v>10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5</v>
      </c>
      <c r="M1374">
        <v>99</v>
      </c>
      <c r="N1374">
        <v>99</v>
      </c>
      <c r="O1374">
        <v>99</v>
      </c>
      <c r="P1374">
        <v>99</v>
      </c>
      <c r="Q1374">
        <v>174</v>
      </c>
      <c r="R1374">
        <v>747</v>
      </c>
      <c r="S1374">
        <v>5</v>
      </c>
      <c r="T1374">
        <v>5.1352074966532797</v>
      </c>
      <c r="U1374">
        <v>19.668674698795193</v>
      </c>
      <c r="V1374">
        <v>0</v>
      </c>
      <c r="W1374">
        <v>0.26773761713520744</v>
      </c>
      <c r="X1374">
        <v>79.116465863453811</v>
      </c>
      <c r="Y1374">
        <v>17.938420348058902</v>
      </c>
      <c r="Z1374">
        <v>4.8159161305656246</v>
      </c>
      <c r="AA1374">
        <v>0</v>
      </c>
      <c r="AB1374">
        <v>1.5903591920978901</v>
      </c>
      <c r="AD1374">
        <v>31.333154621580057</v>
      </c>
      <c r="AF1374">
        <v>28.392246294184723</v>
      </c>
      <c r="AG1374">
        <v>28.138465958058031</v>
      </c>
      <c r="AH1374">
        <v>1.0709504685408298</v>
      </c>
      <c r="AI1374">
        <v>170</v>
      </c>
      <c r="AJ1374">
        <v>107.81823529411764</v>
      </c>
      <c r="AK1374">
        <v>14.67041253125023</v>
      </c>
    </row>
    <row r="1375" spans="1:37">
      <c r="A1375">
        <v>16</v>
      </c>
      <c r="B1375">
        <v>239</v>
      </c>
      <c r="C1375">
        <v>2023</v>
      </c>
      <c r="D1375">
        <v>11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5</v>
      </c>
      <c r="M1375">
        <v>99</v>
      </c>
      <c r="N1375">
        <v>99</v>
      </c>
      <c r="O1375">
        <v>99</v>
      </c>
      <c r="P1375">
        <v>99</v>
      </c>
      <c r="Q1375">
        <v>108</v>
      </c>
      <c r="R1375">
        <v>444</v>
      </c>
      <c r="S1375">
        <v>5</v>
      </c>
      <c r="T1375">
        <v>5.3355855855855854</v>
      </c>
      <c r="U1375">
        <v>20.573873873873861</v>
      </c>
      <c r="V1375">
        <v>0</v>
      </c>
      <c r="W1375">
        <v>0</v>
      </c>
      <c r="X1375">
        <v>84.909909909909942</v>
      </c>
      <c r="Y1375">
        <v>24.549549549549557</v>
      </c>
      <c r="Z1375">
        <v>4.8476884379361644</v>
      </c>
      <c r="AA1375">
        <v>0</v>
      </c>
      <c r="AB1375">
        <v>1.3762772509577921</v>
      </c>
      <c r="AD1375">
        <v>31.796394194411111</v>
      </c>
      <c r="AF1375">
        <v>29.878869448183039</v>
      </c>
      <c r="AG1375">
        <v>28.320307050314209</v>
      </c>
      <c r="AH1375">
        <v>0.22522522522522517</v>
      </c>
      <c r="AI1375">
        <v>93</v>
      </c>
      <c r="AJ1375">
        <v>108.80860215053764</v>
      </c>
      <c r="AK1375">
        <v>14.754311993771003</v>
      </c>
    </row>
    <row r="1376" spans="1:37">
      <c r="A1376">
        <v>16</v>
      </c>
      <c r="B1376">
        <v>240</v>
      </c>
      <c r="C1376">
        <v>2023</v>
      </c>
      <c r="D1376">
        <v>12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5</v>
      </c>
      <c r="M1376">
        <v>99</v>
      </c>
      <c r="N1376">
        <v>99</v>
      </c>
      <c r="O1376">
        <v>99</v>
      </c>
      <c r="P1376">
        <v>99</v>
      </c>
      <c r="Q1376">
        <v>20</v>
      </c>
      <c r="R1376">
        <v>70</v>
      </c>
      <c r="S1376">
        <v>5</v>
      </c>
      <c r="T1376">
        <v>5.3714285714285692</v>
      </c>
      <c r="U1376">
        <v>19.781428571428563</v>
      </c>
      <c r="V1376">
        <v>0</v>
      </c>
      <c r="W1376">
        <v>1.4285714285714288</v>
      </c>
      <c r="X1376">
        <v>82.857142857142875</v>
      </c>
      <c r="Y1376">
        <v>18.571428571428577</v>
      </c>
      <c r="Z1376">
        <v>3.9214171220233474</v>
      </c>
      <c r="AA1376">
        <v>0</v>
      </c>
      <c r="AB1376">
        <v>1.4944796377853755</v>
      </c>
      <c r="AD1376">
        <v>12.6715302030532</v>
      </c>
      <c r="AF1376">
        <v>43.209876543209873</v>
      </c>
      <c r="AG1376">
        <v>40.382035578885962</v>
      </c>
      <c r="AH1376">
        <v>1.4285714285714288</v>
      </c>
      <c r="AI1376">
        <v>9</v>
      </c>
      <c r="AJ1376">
        <v>103.1666666666667</v>
      </c>
      <c r="AK1376">
        <v>14.749890857135226</v>
      </c>
    </row>
    <row r="1377" spans="1:37">
      <c r="A1377">
        <v>16</v>
      </c>
      <c r="B1377">
        <v>241</v>
      </c>
      <c r="C1377">
        <v>2023</v>
      </c>
      <c r="D1377">
        <v>1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6</v>
      </c>
      <c r="M1377">
        <v>99</v>
      </c>
      <c r="N1377">
        <v>99</v>
      </c>
      <c r="O1377">
        <v>99</v>
      </c>
      <c r="P1377">
        <v>99</v>
      </c>
      <c r="Q1377">
        <v>34</v>
      </c>
      <c r="R1377">
        <v>189</v>
      </c>
      <c r="S1377">
        <v>6</v>
      </c>
      <c r="T1377">
        <v>6.4867724867724847</v>
      </c>
      <c r="U1377">
        <v>22.76455026455028</v>
      </c>
      <c r="V1377">
        <v>8.4656084656084651</v>
      </c>
      <c r="W1377">
        <v>3.1746031746031735</v>
      </c>
      <c r="X1377">
        <v>88.8888888888889</v>
      </c>
      <c r="Y1377">
        <v>50.793650793650784</v>
      </c>
      <c r="Z1377">
        <v>4.7640144062907277</v>
      </c>
      <c r="AA1377">
        <v>0</v>
      </c>
      <c r="AB1377">
        <v>1.7415205470974491</v>
      </c>
      <c r="AD1377">
        <v>18.051659785872463</v>
      </c>
      <c r="AF1377">
        <v>35.593220338983052</v>
      </c>
      <c r="AG1377">
        <v>35.907429353541097</v>
      </c>
      <c r="AH1377">
        <v>3.7037037037037042</v>
      </c>
      <c r="AI1377">
        <v>1</v>
      </c>
      <c r="AJ1377">
        <v>115.7</v>
      </c>
      <c r="AK1377">
        <v>17.174399453041094</v>
      </c>
    </row>
    <row r="1378" spans="1:37">
      <c r="A1378">
        <v>16</v>
      </c>
      <c r="B1378">
        <v>242</v>
      </c>
      <c r="C1378">
        <v>2023</v>
      </c>
      <c r="D1378">
        <v>2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6</v>
      </c>
      <c r="M1378">
        <v>99</v>
      </c>
      <c r="N1378">
        <v>99</v>
      </c>
      <c r="O1378">
        <v>99</v>
      </c>
      <c r="P1378">
        <v>99</v>
      </c>
      <c r="Q1378">
        <v>29</v>
      </c>
      <c r="R1378">
        <v>125</v>
      </c>
      <c r="S1378">
        <v>6</v>
      </c>
      <c r="T1378">
        <v>6.0960000000000001</v>
      </c>
      <c r="U1378">
        <v>22.746399999999998</v>
      </c>
      <c r="V1378">
        <v>9.6</v>
      </c>
      <c r="W1378">
        <v>1.6</v>
      </c>
      <c r="X1378">
        <v>90.4</v>
      </c>
      <c r="Y1378">
        <v>48</v>
      </c>
      <c r="Z1378">
        <v>4.9730882799323011</v>
      </c>
      <c r="AA1378">
        <v>0</v>
      </c>
      <c r="AB1378">
        <v>1.670563976625858</v>
      </c>
      <c r="AD1378">
        <v>37.626353807317678</v>
      </c>
      <c r="AF1378">
        <v>32.051282051282051</v>
      </c>
      <c r="AG1378">
        <v>34.099276831008716</v>
      </c>
      <c r="AH1378">
        <v>1.6</v>
      </c>
      <c r="AI1378">
        <v>0</v>
      </c>
    </row>
    <row r="1379" spans="1:37">
      <c r="A1379">
        <v>16</v>
      </c>
      <c r="B1379">
        <v>243</v>
      </c>
      <c r="C1379">
        <v>2023</v>
      </c>
      <c r="D1379">
        <v>3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6</v>
      </c>
      <c r="M1379">
        <v>99</v>
      </c>
      <c r="N1379">
        <v>99</v>
      </c>
      <c r="O1379">
        <v>99</v>
      </c>
      <c r="P1379">
        <v>99</v>
      </c>
      <c r="Q1379">
        <v>94</v>
      </c>
      <c r="R1379">
        <v>294</v>
      </c>
      <c r="S1379">
        <v>6</v>
      </c>
      <c r="T1379">
        <v>6.5272108843537406</v>
      </c>
      <c r="U1379">
        <v>23.660204081632649</v>
      </c>
      <c r="V1379">
        <v>10.544217687074831</v>
      </c>
      <c r="W1379">
        <v>2.3809523809523818</v>
      </c>
      <c r="X1379">
        <v>94.217687074829925</v>
      </c>
      <c r="Y1379">
        <v>54.081632653061213</v>
      </c>
      <c r="Z1379">
        <v>4.7070161800121006</v>
      </c>
      <c r="AA1379">
        <v>0</v>
      </c>
      <c r="AB1379">
        <v>1.7489377854276282</v>
      </c>
      <c r="AD1379">
        <v>44.063662893436515</v>
      </c>
      <c r="AF1379">
        <v>33.949191685912247</v>
      </c>
      <c r="AG1379">
        <v>37.583678673892237</v>
      </c>
      <c r="AH1379">
        <v>0</v>
      </c>
      <c r="AI1379">
        <v>2</v>
      </c>
      <c r="AJ1379">
        <v>87.449999999999989</v>
      </c>
      <c r="AK1379">
        <v>20.56288075298588</v>
      </c>
    </row>
    <row r="1380" spans="1:37">
      <c r="A1380">
        <v>16</v>
      </c>
      <c r="B1380">
        <v>244</v>
      </c>
      <c r="C1380">
        <v>2023</v>
      </c>
      <c r="D1380">
        <v>4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6</v>
      </c>
      <c r="M1380">
        <v>99</v>
      </c>
      <c r="N1380">
        <v>99</v>
      </c>
      <c r="O1380">
        <v>99</v>
      </c>
      <c r="P1380">
        <v>99</v>
      </c>
      <c r="Q1380">
        <v>41</v>
      </c>
      <c r="R1380">
        <v>152</v>
      </c>
      <c r="S1380">
        <v>6</v>
      </c>
      <c r="T1380">
        <v>6.8355263157894761</v>
      </c>
      <c r="U1380">
        <v>21.378947368421048</v>
      </c>
      <c r="V1380">
        <v>5.2631578947368443</v>
      </c>
      <c r="W1380">
        <v>3.2894736842105257</v>
      </c>
      <c r="X1380">
        <v>84.868421052631547</v>
      </c>
      <c r="Y1380">
        <v>36.84210526315789</v>
      </c>
      <c r="Z1380">
        <v>5.9470429580252846</v>
      </c>
      <c r="AA1380">
        <v>0</v>
      </c>
      <c r="AB1380">
        <v>1.7563571710974339</v>
      </c>
      <c r="AD1380">
        <v>43.263273393997693</v>
      </c>
      <c r="AF1380">
        <v>32.340425531914903</v>
      </c>
      <c r="AG1380">
        <v>35.659731366868598</v>
      </c>
      <c r="AH1380">
        <v>0</v>
      </c>
      <c r="AI1380">
        <v>1</v>
      </c>
      <c r="AJ1380">
        <v>124.5</v>
      </c>
      <c r="AK1380">
        <v>16.530372064863055</v>
      </c>
    </row>
    <row r="1381" spans="1:37">
      <c r="A1381">
        <v>16</v>
      </c>
      <c r="B1381">
        <v>245</v>
      </c>
      <c r="C1381">
        <v>2023</v>
      </c>
      <c r="D1381">
        <v>5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6</v>
      </c>
      <c r="M1381">
        <v>99</v>
      </c>
      <c r="N1381">
        <v>99</v>
      </c>
      <c r="O1381">
        <v>99</v>
      </c>
      <c r="P1381">
        <v>99</v>
      </c>
      <c r="Q1381">
        <v>38</v>
      </c>
      <c r="R1381">
        <v>81</v>
      </c>
      <c r="S1381">
        <v>6</v>
      </c>
      <c r="T1381">
        <v>6.839506172839509</v>
      </c>
      <c r="U1381">
        <v>22.967901234567904</v>
      </c>
      <c r="V1381">
        <v>4.9382716049382722</v>
      </c>
      <c r="W1381">
        <v>4.9382716049382722</v>
      </c>
      <c r="X1381">
        <v>87.654320987654302</v>
      </c>
      <c r="Y1381">
        <v>45.679012345679006</v>
      </c>
      <c r="Z1381">
        <v>6.4107515239133033</v>
      </c>
      <c r="AA1381">
        <v>0</v>
      </c>
      <c r="AB1381">
        <v>1.7174255073856</v>
      </c>
      <c r="AD1381">
        <v>50.333949787824963</v>
      </c>
      <c r="AF1381">
        <v>20.610687022900763</v>
      </c>
      <c r="AG1381">
        <v>23.098220826142555</v>
      </c>
      <c r="AH1381">
        <v>0</v>
      </c>
      <c r="AI1381">
        <v>9</v>
      </c>
      <c r="AJ1381">
        <v>106.9</v>
      </c>
      <c r="AK1381">
        <v>18.327448623475803</v>
      </c>
    </row>
    <row r="1382" spans="1:37">
      <c r="A1382">
        <v>16</v>
      </c>
      <c r="B1382">
        <v>246</v>
      </c>
      <c r="C1382">
        <v>2023</v>
      </c>
      <c r="D1382">
        <v>6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6</v>
      </c>
      <c r="M1382">
        <v>99</v>
      </c>
      <c r="N1382">
        <v>99</v>
      </c>
      <c r="O1382">
        <v>99</v>
      </c>
      <c r="P1382">
        <v>99</v>
      </c>
      <c r="Q1382">
        <v>76</v>
      </c>
      <c r="R1382">
        <v>215</v>
      </c>
      <c r="S1382">
        <v>6</v>
      </c>
      <c r="T1382">
        <v>7.17674418604651</v>
      </c>
      <c r="U1382">
        <v>24.219069767441873</v>
      </c>
      <c r="V1382">
        <v>7.4418604651162799</v>
      </c>
      <c r="W1382">
        <v>6.9767441860465107</v>
      </c>
      <c r="X1382">
        <v>93.023255813953469</v>
      </c>
      <c r="Y1382">
        <v>58.604651162790681</v>
      </c>
      <c r="Z1382">
        <v>5.6974461083825352</v>
      </c>
      <c r="AA1382">
        <v>0</v>
      </c>
      <c r="AB1382">
        <v>1.5983766778599671</v>
      </c>
      <c r="AD1382">
        <v>42.564038760963626</v>
      </c>
      <c r="AF1382">
        <v>25.625744934445763</v>
      </c>
      <c r="AG1382">
        <v>28.242511023967975</v>
      </c>
      <c r="AH1382">
        <v>2.3255813953488378</v>
      </c>
      <c r="AI1382">
        <v>40</v>
      </c>
      <c r="AJ1382">
        <v>106.41500000000001</v>
      </c>
      <c r="AK1382">
        <v>18.835365919032665</v>
      </c>
    </row>
    <row r="1383" spans="1:37">
      <c r="A1383">
        <v>16</v>
      </c>
      <c r="B1383">
        <v>247</v>
      </c>
      <c r="C1383">
        <v>2023</v>
      </c>
      <c r="D1383">
        <v>7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6</v>
      </c>
      <c r="M1383">
        <v>99</v>
      </c>
      <c r="N1383">
        <v>99</v>
      </c>
      <c r="O1383">
        <v>99</v>
      </c>
      <c r="P1383">
        <v>99</v>
      </c>
      <c r="Q1383">
        <v>16</v>
      </c>
      <c r="R1383">
        <v>41</v>
      </c>
      <c r="S1383">
        <v>6</v>
      </c>
      <c r="T1383">
        <v>6.4146341463414638</v>
      </c>
      <c r="U1383">
        <v>23.112195121951221</v>
      </c>
      <c r="V1383">
        <v>2.4390243902439024</v>
      </c>
      <c r="W1383">
        <v>7.3170731707317085</v>
      </c>
      <c r="X1383">
        <v>85.365853658536579</v>
      </c>
      <c r="Y1383">
        <v>41.463414634146339</v>
      </c>
      <c r="Z1383">
        <v>6.9984038292348645</v>
      </c>
      <c r="AA1383">
        <v>0</v>
      </c>
      <c r="AB1383">
        <v>1.8737676894311033</v>
      </c>
      <c r="AD1383">
        <v>50.998483203879239</v>
      </c>
      <c r="AF1383">
        <v>24.117647058823529</v>
      </c>
      <c r="AG1383">
        <v>27.961050457362056</v>
      </c>
      <c r="AH1383">
        <v>0</v>
      </c>
      <c r="AI1383">
        <v>14</v>
      </c>
      <c r="AJ1383">
        <v>111.90714285714289</v>
      </c>
      <c r="AK1383">
        <v>18.660318210097049</v>
      </c>
    </row>
    <row r="1384" spans="1:37">
      <c r="A1384">
        <v>16</v>
      </c>
      <c r="B1384">
        <v>248</v>
      </c>
      <c r="C1384">
        <v>2023</v>
      </c>
      <c r="D1384">
        <v>8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6</v>
      </c>
      <c r="M1384">
        <v>99</v>
      </c>
      <c r="N1384">
        <v>99</v>
      </c>
      <c r="O1384">
        <v>99</v>
      </c>
      <c r="P1384">
        <v>99</v>
      </c>
      <c r="Q1384">
        <v>42</v>
      </c>
      <c r="R1384">
        <v>127</v>
      </c>
      <c r="S1384">
        <v>6</v>
      </c>
      <c r="T1384">
        <v>6.622047244094488</v>
      </c>
      <c r="U1384">
        <v>21.471653543307095</v>
      </c>
      <c r="V1384">
        <v>2.3622047244094486</v>
      </c>
      <c r="W1384">
        <v>7.0866141732283436</v>
      </c>
      <c r="X1384">
        <v>77.165354330708695</v>
      </c>
      <c r="Y1384">
        <v>36.220472440944881</v>
      </c>
      <c r="Z1384">
        <v>7.9174271813074606</v>
      </c>
      <c r="AA1384">
        <v>0</v>
      </c>
      <c r="AB1384">
        <v>2.1256926017507984</v>
      </c>
      <c r="AD1384">
        <v>57.117641518388865</v>
      </c>
      <c r="AF1384">
        <v>30.676328502415465</v>
      </c>
      <c r="AG1384">
        <v>34.595671259293091</v>
      </c>
      <c r="AH1384">
        <v>0</v>
      </c>
      <c r="AI1384">
        <v>26</v>
      </c>
      <c r="AJ1384">
        <v>113.39615384615388</v>
      </c>
      <c r="AK1384">
        <v>14.966613610166599</v>
      </c>
    </row>
    <row r="1385" spans="1:37">
      <c r="A1385">
        <v>16</v>
      </c>
      <c r="B1385">
        <v>249</v>
      </c>
      <c r="C1385">
        <v>2023</v>
      </c>
      <c r="D1385">
        <v>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6</v>
      </c>
      <c r="M1385">
        <v>99</v>
      </c>
      <c r="N1385">
        <v>99</v>
      </c>
      <c r="O1385">
        <v>99</v>
      </c>
      <c r="P1385">
        <v>99</v>
      </c>
      <c r="Q1385">
        <v>68</v>
      </c>
      <c r="R1385">
        <v>241</v>
      </c>
      <c r="S1385">
        <v>6</v>
      </c>
      <c r="T1385">
        <v>6.3278008298755184</v>
      </c>
      <c r="U1385">
        <v>21.206224066390064</v>
      </c>
      <c r="V1385">
        <v>4.5643153526970943</v>
      </c>
      <c r="W1385">
        <v>4.5643153526970943</v>
      </c>
      <c r="X1385">
        <v>82.572614107883808</v>
      </c>
      <c r="Y1385">
        <v>29.045643153526974</v>
      </c>
      <c r="Z1385">
        <v>5.9429586858310612</v>
      </c>
      <c r="AA1385">
        <v>0</v>
      </c>
      <c r="AB1385">
        <v>1.9164106040942237</v>
      </c>
      <c r="AD1385">
        <v>46.878292336396406</v>
      </c>
      <c r="AF1385">
        <v>33.104395604395606</v>
      </c>
      <c r="AG1385">
        <v>35.181666735505914</v>
      </c>
      <c r="AH1385">
        <v>0</v>
      </c>
      <c r="AI1385">
        <v>26</v>
      </c>
      <c r="AJ1385">
        <v>105.71538461538459</v>
      </c>
      <c r="AK1385">
        <v>19.048937188577099</v>
      </c>
    </row>
    <row r="1386" spans="1:37">
      <c r="A1386">
        <v>16</v>
      </c>
      <c r="B1386">
        <v>250</v>
      </c>
      <c r="C1386">
        <v>2023</v>
      </c>
      <c r="D1386">
        <v>10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6</v>
      </c>
      <c r="M1386">
        <v>99</v>
      </c>
      <c r="N1386">
        <v>99</v>
      </c>
      <c r="O1386">
        <v>99</v>
      </c>
      <c r="P1386">
        <v>99</v>
      </c>
      <c r="Q1386">
        <v>168</v>
      </c>
      <c r="R1386">
        <v>561</v>
      </c>
      <c r="S1386">
        <v>6</v>
      </c>
      <c r="T1386">
        <v>6.2959001782531203</v>
      </c>
      <c r="U1386">
        <v>21.161140819964327</v>
      </c>
      <c r="V1386">
        <v>7.6648841354723745</v>
      </c>
      <c r="W1386">
        <v>3.3868092691622111</v>
      </c>
      <c r="X1386">
        <v>83.065953654188945</v>
      </c>
      <c r="Y1386">
        <v>34.759358288770045</v>
      </c>
      <c r="Z1386">
        <v>5.0686258179597692</v>
      </c>
      <c r="AA1386">
        <v>0</v>
      </c>
      <c r="AB1386">
        <v>1.7746886299717843</v>
      </c>
      <c r="AD1386">
        <v>38.734136876584778</v>
      </c>
      <c r="AF1386">
        <v>21.322690992018249</v>
      </c>
      <c r="AG1386">
        <v>22.735612371923743</v>
      </c>
      <c r="AH1386">
        <v>1.9607843137254899</v>
      </c>
      <c r="AI1386">
        <v>115</v>
      </c>
      <c r="AJ1386">
        <v>106.81478260869564</v>
      </c>
      <c r="AK1386">
        <v>16.876830137472137</v>
      </c>
    </row>
    <row r="1387" spans="1:37">
      <c r="A1387">
        <v>16</v>
      </c>
      <c r="B1387">
        <v>251</v>
      </c>
      <c r="C1387">
        <v>2023</v>
      </c>
      <c r="D1387">
        <v>11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6</v>
      </c>
      <c r="M1387">
        <v>99</v>
      </c>
      <c r="N1387">
        <v>99</v>
      </c>
      <c r="O1387">
        <v>99</v>
      </c>
      <c r="P1387">
        <v>99</v>
      </c>
      <c r="Q1387">
        <v>124</v>
      </c>
      <c r="R1387">
        <v>516</v>
      </c>
      <c r="S1387">
        <v>6</v>
      </c>
      <c r="T1387">
        <v>6.0949612403100781</v>
      </c>
      <c r="U1387">
        <v>22.425193798449587</v>
      </c>
      <c r="V1387">
        <v>8.7209302325581373</v>
      </c>
      <c r="W1387">
        <v>1.7441860465116277</v>
      </c>
      <c r="X1387">
        <v>89.341085271317851</v>
      </c>
      <c r="Y1387">
        <v>40.310077519379846</v>
      </c>
      <c r="Z1387">
        <v>5.3386031039943758</v>
      </c>
      <c r="AA1387">
        <v>0</v>
      </c>
      <c r="AB1387">
        <v>1.7198943648970628</v>
      </c>
      <c r="AD1387">
        <v>28.548230660954641</v>
      </c>
      <c r="AF1387">
        <v>34.724091520861379</v>
      </c>
      <c r="AG1387">
        <v>35.874414437317256</v>
      </c>
      <c r="AH1387">
        <v>0.58139534883720945</v>
      </c>
      <c r="AI1387">
        <v>102</v>
      </c>
      <c r="AJ1387">
        <v>107.21568627450978</v>
      </c>
      <c r="AK1387">
        <v>16.793378714731308</v>
      </c>
    </row>
    <row r="1388" spans="1:37">
      <c r="A1388">
        <v>16</v>
      </c>
      <c r="B1388">
        <v>252</v>
      </c>
      <c r="C1388">
        <v>2023</v>
      </c>
      <c r="D1388">
        <v>12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6</v>
      </c>
      <c r="M1388">
        <v>99</v>
      </c>
      <c r="N1388">
        <v>99</v>
      </c>
      <c r="O1388">
        <v>99</v>
      </c>
      <c r="P1388">
        <v>99</v>
      </c>
      <c r="Q1388">
        <v>17</v>
      </c>
      <c r="R1388">
        <v>54</v>
      </c>
      <c r="S1388">
        <v>6</v>
      </c>
      <c r="T1388">
        <v>6.333333333333333</v>
      </c>
      <c r="U1388">
        <v>22.722222222222221</v>
      </c>
      <c r="V1388">
        <v>5.5555555555555562</v>
      </c>
      <c r="W1388">
        <v>0</v>
      </c>
      <c r="X1388">
        <v>92.592592592592609</v>
      </c>
      <c r="Y1388">
        <v>37.037037037037038</v>
      </c>
      <c r="Z1388">
        <v>5.7291867003016597</v>
      </c>
      <c r="AA1388">
        <v>0</v>
      </c>
      <c r="AB1388">
        <v>1.5030832509409648</v>
      </c>
      <c r="AD1388">
        <v>28.256970283500426</v>
      </c>
      <c r="AF1388">
        <v>33.333333333333343</v>
      </c>
      <c r="AG1388">
        <v>35.783027121609805</v>
      </c>
      <c r="AH1388">
        <v>9.2592592592592613</v>
      </c>
      <c r="AI1388">
        <v>10</v>
      </c>
      <c r="AJ1388">
        <v>103.75</v>
      </c>
      <c r="AK1388">
        <v>16.2219397175982</v>
      </c>
    </row>
    <row r="1389" spans="1:37">
      <c r="A1389">
        <v>16</v>
      </c>
      <c r="B1389">
        <v>253</v>
      </c>
      <c r="C1389">
        <v>2023</v>
      </c>
      <c r="D1389">
        <v>1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7</v>
      </c>
      <c r="M1389">
        <v>99</v>
      </c>
      <c r="N1389">
        <v>99</v>
      </c>
      <c r="O1389">
        <v>99</v>
      </c>
      <c r="P1389">
        <v>99</v>
      </c>
      <c r="R1389">
        <v>0</v>
      </c>
    </row>
    <row r="1390" spans="1:37">
      <c r="A1390">
        <v>16</v>
      </c>
      <c r="B1390">
        <v>254</v>
      </c>
      <c r="C1390">
        <v>2023</v>
      </c>
      <c r="D1390">
        <v>2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7</v>
      </c>
      <c r="M1390">
        <v>99</v>
      </c>
      <c r="N1390">
        <v>99</v>
      </c>
      <c r="O1390">
        <v>99</v>
      </c>
      <c r="P1390">
        <v>99</v>
      </c>
      <c r="R1390">
        <v>0</v>
      </c>
    </row>
    <row r="1391" spans="1:37">
      <c r="A1391">
        <v>16</v>
      </c>
      <c r="B1391">
        <v>255</v>
      </c>
      <c r="C1391">
        <v>2023</v>
      </c>
      <c r="D1391">
        <v>3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7</v>
      </c>
      <c r="M1391">
        <v>99</v>
      </c>
      <c r="N1391">
        <v>99</v>
      </c>
      <c r="O1391">
        <v>99</v>
      </c>
      <c r="P1391">
        <v>99</v>
      </c>
      <c r="R1391">
        <v>0</v>
      </c>
    </row>
    <row r="1392" spans="1:37">
      <c r="A1392">
        <v>16</v>
      </c>
      <c r="B1392">
        <v>256</v>
      </c>
      <c r="C1392">
        <v>2023</v>
      </c>
      <c r="D1392">
        <v>4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7</v>
      </c>
      <c r="M1392">
        <v>99</v>
      </c>
      <c r="N1392">
        <v>99</v>
      </c>
      <c r="O1392">
        <v>99</v>
      </c>
      <c r="P1392">
        <v>99</v>
      </c>
      <c r="R1392">
        <v>0</v>
      </c>
    </row>
    <row r="1393" spans="1:37">
      <c r="A1393">
        <v>16</v>
      </c>
      <c r="B1393">
        <v>257</v>
      </c>
      <c r="C1393">
        <v>2023</v>
      </c>
      <c r="D1393">
        <v>5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7</v>
      </c>
      <c r="M1393">
        <v>99</v>
      </c>
      <c r="N1393">
        <v>99</v>
      </c>
      <c r="O1393">
        <v>99</v>
      </c>
      <c r="P1393">
        <v>99</v>
      </c>
      <c r="R1393">
        <v>0</v>
      </c>
    </row>
    <row r="1394" spans="1:37">
      <c r="A1394">
        <v>16</v>
      </c>
      <c r="B1394">
        <v>258</v>
      </c>
      <c r="C1394">
        <v>2023</v>
      </c>
      <c r="D1394">
        <v>6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7</v>
      </c>
      <c r="M1394">
        <v>99</v>
      </c>
      <c r="N1394">
        <v>99</v>
      </c>
      <c r="O1394">
        <v>99</v>
      </c>
      <c r="P1394">
        <v>99</v>
      </c>
      <c r="R1394">
        <v>0</v>
      </c>
    </row>
    <row r="1395" spans="1:37">
      <c r="A1395">
        <v>16</v>
      </c>
      <c r="B1395">
        <v>259</v>
      </c>
      <c r="C1395">
        <v>2023</v>
      </c>
      <c r="D1395">
        <v>7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7</v>
      </c>
      <c r="M1395">
        <v>99</v>
      </c>
      <c r="N1395">
        <v>99</v>
      </c>
      <c r="O1395">
        <v>99</v>
      </c>
      <c r="P1395">
        <v>99</v>
      </c>
      <c r="R1395">
        <v>0</v>
      </c>
    </row>
    <row r="1396" spans="1:37">
      <c r="A1396">
        <v>16</v>
      </c>
      <c r="B1396">
        <v>260</v>
      </c>
      <c r="C1396">
        <v>2023</v>
      </c>
      <c r="D1396">
        <v>8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7</v>
      </c>
      <c r="M1396">
        <v>99</v>
      </c>
      <c r="N1396">
        <v>99</v>
      </c>
      <c r="O1396">
        <v>99</v>
      </c>
      <c r="P1396">
        <v>99</v>
      </c>
      <c r="R1396">
        <v>0</v>
      </c>
    </row>
    <row r="1397" spans="1:37">
      <c r="A1397">
        <v>16</v>
      </c>
      <c r="B1397">
        <v>261</v>
      </c>
      <c r="C1397">
        <v>2023</v>
      </c>
      <c r="D1397">
        <v>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7</v>
      </c>
      <c r="M1397">
        <v>99</v>
      </c>
      <c r="N1397">
        <v>99</v>
      </c>
      <c r="O1397">
        <v>99</v>
      </c>
      <c r="P1397">
        <v>99</v>
      </c>
      <c r="Q1397">
        <v>1</v>
      </c>
      <c r="R1397">
        <v>2</v>
      </c>
      <c r="S1397">
        <v>7</v>
      </c>
      <c r="T1397">
        <v>10.5</v>
      </c>
      <c r="U1397">
        <v>20.6</v>
      </c>
      <c r="V1397">
        <v>0</v>
      </c>
      <c r="W1397">
        <v>100</v>
      </c>
      <c r="X1397">
        <v>100</v>
      </c>
      <c r="Y1397">
        <v>0</v>
      </c>
      <c r="Z1397">
        <v>9.9999999999670325E-2</v>
      </c>
      <c r="AA1397">
        <v>0</v>
      </c>
      <c r="AB1397">
        <v>1.5</v>
      </c>
      <c r="AD1397">
        <v>-100.0000000003524</v>
      </c>
      <c r="AF1397">
        <v>0.27472527472527464</v>
      </c>
      <c r="AG1397">
        <v>0.28361763936502682</v>
      </c>
      <c r="AH1397">
        <v>0</v>
      </c>
    </row>
    <row r="1398" spans="1:37">
      <c r="A1398">
        <v>16</v>
      </c>
      <c r="B1398">
        <v>262</v>
      </c>
      <c r="C1398">
        <v>2023</v>
      </c>
      <c r="D1398">
        <v>10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7</v>
      </c>
      <c r="M1398">
        <v>99</v>
      </c>
      <c r="N1398">
        <v>99</v>
      </c>
      <c r="O1398">
        <v>99</v>
      </c>
      <c r="P1398">
        <v>99</v>
      </c>
      <c r="R1398">
        <v>0</v>
      </c>
    </row>
    <row r="1399" spans="1:37">
      <c r="A1399">
        <v>16</v>
      </c>
      <c r="B1399">
        <v>263</v>
      </c>
      <c r="C1399">
        <v>2023</v>
      </c>
      <c r="D1399">
        <v>11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7</v>
      </c>
      <c r="M1399">
        <v>99</v>
      </c>
      <c r="N1399">
        <v>99</v>
      </c>
      <c r="O1399">
        <v>99</v>
      </c>
      <c r="P1399">
        <v>99</v>
      </c>
      <c r="R1399">
        <v>0</v>
      </c>
    </row>
    <row r="1400" spans="1:37">
      <c r="A1400">
        <v>16</v>
      </c>
      <c r="B1400">
        <v>264</v>
      </c>
      <c r="C1400">
        <v>2023</v>
      </c>
      <c r="D1400">
        <v>12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7</v>
      </c>
      <c r="M1400">
        <v>99</v>
      </c>
      <c r="N1400">
        <v>99</v>
      </c>
      <c r="O1400">
        <v>99</v>
      </c>
      <c r="P1400">
        <v>99</v>
      </c>
      <c r="R1400">
        <v>0</v>
      </c>
    </row>
    <row r="1401" spans="1:37">
      <c r="A1401">
        <v>16</v>
      </c>
      <c r="B1401">
        <v>265</v>
      </c>
      <c r="C1401">
        <v>2023</v>
      </c>
      <c r="D1401">
        <v>1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8</v>
      </c>
      <c r="M1401">
        <v>99</v>
      </c>
      <c r="N1401">
        <v>99</v>
      </c>
      <c r="O1401">
        <v>99</v>
      </c>
      <c r="P1401">
        <v>99</v>
      </c>
      <c r="Q1401">
        <v>23</v>
      </c>
      <c r="R1401">
        <v>83</v>
      </c>
      <c r="S1401">
        <v>8</v>
      </c>
      <c r="T1401">
        <v>7.7710843373493983</v>
      </c>
      <c r="U1401">
        <v>24.945783132530121</v>
      </c>
      <c r="V1401">
        <v>4.8192771084337345</v>
      </c>
      <c r="W1401">
        <v>24.096385542168672</v>
      </c>
      <c r="X1401">
        <v>81.927710843373475</v>
      </c>
      <c r="Y1401">
        <v>59.036144578313262</v>
      </c>
      <c r="Z1401">
        <v>7.8194120693051454</v>
      </c>
      <c r="AA1401">
        <v>0</v>
      </c>
      <c r="AB1401">
        <v>2.2405103829305819</v>
      </c>
      <c r="AD1401">
        <v>54.684062047989762</v>
      </c>
      <c r="AF1401">
        <v>15.630885122410549</v>
      </c>
      <c r="AG1401">
        <v>17.279798367578564</v>
      </c>
      <c r="AH1401">
        <v>1.2048192771084336</v>
      </c>
      <c r="AI1401">
        <v>1</v>
      </c>
      <c r="AJ1401">
        <v>94.8</v>
      </c>
      <c r="AK1401">
        <v>25.470338797479258</v>
      </c>
    </row>
    <row r="1402" spans="1:37">
      <c r="A1402">
        <v>16</v>
      </c>
      <c r="B1402">
        <v>266</v>
      </c>
      <c r="C1402">
        <v>2023</v>
      </c>
      <c r="D1402">
        <v>2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8</v>
      </c>
      <c r="M1402">
        <v>99</v>
      </c>
      <c r="N1402">
        <v>99</v>
      </c>
      <c r="O1402">
        <v>99</v>
      </c>
      <c r="P1402">
        <v>99</v>
      </c>
      <c r="Q1402">
        <v>22</v>
      </c>
      <c r="R1402">
        <v>35</v>
      </c>
      <c r="S1402">
        <v>8</v>
      </c>
      <c r="T1402">
        <v>7.1428571428571441</v>
      </c>
      <c r="U1402">
        <v>25.814285714285703</v>
      </c>
      <c r="V1402">
        <v>5.7142857142857153</v>
      </c>
      <c r="W1402">
        <v>17.142857142857139</v>
      </c>
      <c r="X1402">
        <v>91.428571428571445</v>
      </c>
      <c r="Y1402">
        <v>68.571428571428555</v>
      </c>
      <c r="Z1402">
        <v>6.6837176505783988</v>
      </c>
      <c r="AA1402">
        <v>0</v>
      </c>
      <c r="AB1402">
        <v>2.3316806586403609</v>
      </c>
      <c r="AD1402">
        <v>41.713893724980309</v>
      </c>
      <c r="AF1402">
        <v>8.9743589743589762</v>
      </c>
      <c r="AG1402">
        <v>10.835542016957888</v>
      </c>
      <c r="AH1402">
        <v>5.7142857142857153</v>
      </c>
      <c r="AI1402">
        <v>5</v>
      </c>
      <c r="AJ1402">
        <v>107.7</v>
      </c>
      <c r="AK1402">
        <v>17.140434377454685</v>
      </c>
    </row>
    <row r="1403" spans="1:37">
      <c r="A1403">
        <v>16</v>
      </c>
      <c r="B1403">
        <v>267</v>
      </c>
      <c r="C1403">
        <v>2023</v>
      </c>
      <c r="D1403">
        <v>3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8</v>
      </c>
      <c r="M1403">
        <v>99</v>
      </c>
      <c r="N1403">
        <v>99</v>
      </c>
      <c r="O1403">
        <v>99</v>
      </c>
      <c r="P1403">
        <v>99</v>
      </c>
      <c r="Q1403">
        <v>50</v>
      </c>
      <c r="R1403">
        <v>119</v>
      </c>
      <c r="S1403">
        <v>8</v>
      </c>
      <c r="T1403">
        <v>7.4621848739495809</v>
      </c>
      <c r="U1403">
        <v>26.644537815126061</v>
      </c>
      <c r="V1403">
        <v>8.4033613445378119</v>
      </c>
      <c r="W1403">
        <v>12.605042016806721</v>
      </c>
      <c r="X1403">
        <v>97.478991596638636</v>
      </c>
      <c r="Y1403">
        <v>72.268907563025195</v>
      </c>
      <c r="Z1403">
        <v>5.871662434470152</v>
      </c>
      <c r="AA1403">
        <v>0</v>
      </c>
      <c r="AB1403">
        <v>1.9306894138831443</v>
      </c>
      <c r="AD1403">
        <v>45.495804177970008</v>
      </c>
      <c r="AF1403">
        <v>13.741339491916857</v>
      </c>
      <c r="AG1403">
        <v>17.131233014377333</v>
      </c>
      <c r="AH1403">
        <v>0</v>
      </c>
      <c r="AI1403">
        <v>2</v>
      </c>
      <c r="AJ1403">
        <v>92.9</v>
      </c>
      <c r="AK1403">
        <v>17.461418576029089</v>
      </c>
    </row>
    <row r="1404" spans="1:37">
      <c r="A1404">
        <v>16</v>
      </c>
      <c r="B1404">
        <v>268</v>
      </c>
      <c r="C1404">
        <v>2023</v>
      </c>
      <c r="D1404">
        <v>4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8</v>
      </c>
      <c r="M1404">
        <v>99</v>
      </c>
      <c r="N1404">
        <v>99</v>
      </c>
      <c r="O1404">
        <v>99</v>
      </c>
      <c r="P1404">
        <v>99</v>
      </c>
      <c r="Q1404">
        <v>35</v>
      </c>
      <c r="R1404">
        <v>76</v>
      </c>
      <c r="S1404">
        <v>8</v>
      </c>
      <c r="T1404">
        <v>7.6184210526315779</v>
      </c>
      <c r="U1404">
        <v>25.74078947368422</v>
      </c>
      <c r="V1404">
        <v>3.9473684210526319</v>
      </c>
      <c r="W1404">
        <v>9.2105263157894726</v>
      </c>
      <c r="X1404">
        <v>96.05263157894737</v>
      </c>
      <c r="Y1404">
        <v>65.789473684210506</v>
      </c>
      <c r="Z1404">
        <v>5.941052042923979</v>
      </c>
      <c r="AA1404">
        <v>0</v>
      </c>
      <c r="AB1404">
        <v>1.6699125825147247</v>
      </c>
      <c r="AD1404">
        <v>41.098589589005378</v>
      </c>
      <c r="AF1404">
        <v>16.170212765957451</v>
      </c>
      <c r="AG1404">
        <v>21.467606004740595</v>
      </c>
      <c r="AH1404">
        <v>0</v>
      </c>
      <c r="AI1404">
        <v>1</v>
      </c>
      <c r="AJ1404">
        <v>87.8</v>
      </c>
      <c r="AK1404">
        <v>18.025041901130599</v>
      </c>
    </row>
    <row r="1405" spans="1:37">
      <c r="A1405">
        <v>16</v>
      </c>
      <c r="B1405">
        <v>269</v>
      </c>
      <c r="C1405">
        <v>2023</v>
      </c>
      <c r="D1405">
        <v>5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8</v>
      </c>
      <c r="M1405">
        <v>99</v>
      </c>
      <c r="N1405">
        <v>99</v>
      </c>
      <c r="O1405">
        <v>99</v>
      </c>
      <c r="P1405">
        <v>99</v>
      </c>
      <c r="Q1405">
        <v>21</v>
      </c>
      <c r="R1405">
        <v>55</v>
      </c>
      <c r="S1405">
        <v>8</v>
      </c>
      <c r="T1405">
        <v>7.5636363636363644</v>
      </c>
      <c r="U1405">
        <v>25.069090909090921</v>
      </c>
      <c r="V1405">
        <v>3.6363636363636358</v>
      </c>
      <c r="W1405">
        <v>16.363636363636363</v>
      </c>
      <c r="X1405">
        <v>94.545454545454561</v>
      </c>
      <c r="Y1405">
        <v>69.090909090909108</v>
      </c>
      <c r="Z1405">
        <v>5.8688351864983117</v>
      </c>
      <c r="AA1405">
        <v>0</v>
      </c>
      <c r="AB1405">
        <v>1.9978500841348648</v>
      </c>
      <c r="AD1405">
        <v>61.136872108859286</v>
      </c>
      <c r="AF1405">
        <v>13.994910941475828</v>
      </c>
      <c r="AG1405">
        <v>17.118806103572016</v>
      </c>
      <c r="AH1405">
        <v>0</v>
      </c>
      <c r="AI1405">
        <v>14</v>
      </c>
      <c r="AJ1405">
        <v>103.39285714285712</v>
      </c>
      <c r="AK1405">
        <v>17.931072154764827</v>
      </c>
    </row>
    <row r="1406" spans="1:37">
      <c r="A1406">
        <v>16</v>
      </c>
      <c r="B1406">
        <v>270</v>
      </c>
      <c r="C1406">
        <v>2023</v>
      </c>
      <c r="D1406">
        <v>6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8</v>
      </c>
      <c r="M1406">
        <v>99</v>
      </c>
      <c r="N1406">
        <v>99</v>
      </c>
      <c r="O1406">
        <v>99</v>
      </c>
      <c r="P1406">
        <v>99</v>
      </c>
      <c r="Q1406">
        <v>40</v>
      </c>
      <c r="R1406">
        <v>118</v>
      </c>
      <c r="S1406">
        <v>8</v>
      </c>
      <c r="T1406">
        <v>9.1355932203389827</v>
      </c>
      <c r="U1406">
        <v>31.144915254237279</v>
      </c>
      <c r="V1406">
        <v>5.0847457627118642</v>
      </c>
      <c r="W1406">
        <v>58.47457627118645</v>
      </c>
      <c r="X1406">
        <v>99.152542372881356</v>
      </c>
      <c r="Y1406">
        <v>88.983050847457633</v>
      </c>
      <c r="Z1406">
        <v>6.7500106397609114</v>
      </c>
      <c r="AA1406">
        <v>0</v>
      </c>
      <c r="AB1406">
        <v>1.7413965476666224</v>
      </c>
      <c r="AD1406">
        <v>38.390190073065526</v>
      </c>
      <c r="AF1406">
        <v>14.064362336114424</v>
      </c>
      <c r="AG1406">
        <v>19.933178211323906</v>
      </c>
      <c r="AH1406">
        <v>31.355932203389823</v>
      </c>
      <c r="AI1406">
        <v>61</v>
      </c>
      <c r="AJ1406">
        <v>111.20819672131148</v>
      </c>
      <c r="AK1406">
        <v>23.59379485323262</v>
      </c>
    </row>
    <row r="1407" spans="1:37">
      <c r="A1407">
        <v>16</v>
      </c>
      <c r="B1407">
        <v>271</v>
      </c>
      <c r="C1407">
        <v>2023</v>
      </c>
      <c r="D1407">
        <v>7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8</v>
      </c>
      <c r="M1407">
        <v>99</v>
      </c>
      <c r="N1407">
        <v>99</v>
      </c>
      <c r="O1407">
        <v>99</v>
      </c>
      <c r="P1407">
        <v>99</v>
      </c>
      <c r="Q1407">
        <v>8</v>
      </c>
      <c r="R1407">
        <v>14</v>
      </c>
      <c r="S1407">
        <v>8</v>
      </c>
      <c r="T1407">
        <v>8.2857142857142883</v>
      </c>
      <c r="U1407">
        <v>29.7</v>
      </c>
      <c r="V1407">
        <v>0</v>
      </c>
      <c r="W1407">
        <v>21.428571428571423</v>
      </c>
      <c r="X1407">
        <v>100</v>
      </c>
      <c r="Y1407">
        <v>85.714285714285694</v>
      </c>
      <c r="Z1407">
        <v>5.3544374120910527</v>
      </c>
      <c r="AA1407">
        <v>0</v>
      </c>
      <c r="AB1407">
        <v>0.58901508937394675</v>
      </c>
      <c r="AD1407">
        <v>40.993053754300774</v>
      </c>
      <c r="AF1407">
        <v>8.2352941176470615</v>
      </c>
      <c r="AG1407">
        <v>12.26910593095308</v>
      </c>
      <c r="AH1407">
        <v>0</v>
      </c>
      <c r="AI1407">
        <v>4</v>
      </c>
      <c r="AJ1407">
        <v>113.425</v>
      </c>
      <c r="AK1407">
        <v>23.559100971092676</v>
      </c>
    </row>
    <row r="1408" spans="1:37">
      <c r="A1408">
        <v>16</v>
      </c>
      <c r="B1408">
        <v>272</v>
      </c>
      <c r="C1408">
        <v>2023</v>
      </c>
      <c r="D1408">
        <v>8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8</v>
      </c>
      <c r="M1408">
        <v>99</v>
      </c>
      <c r="N1408">
        <v>99</v>
      </c>
      <c r="O1408">
        <v>99</v>
      </c>
      <c r="P1408">
        <v>99</v>
      </c>
      <c r="Q1408">
        <v>26</v>
      </c>
      <c r="R1408">
        <v>68</v>
      </c>
      <c r="S1408">
        <v>8</v>
      </c>
      <c r="T1408">
        <v>6.9117647058823524</v>
      </c>
      <c r="U1408">
        <v>22.186764705882354</v>
      </c>
      <c r="V1408">
        <v>4.4117647058823524</v>
      </c>
      <c r="W1408">
        <v>8.8235294117647047</v>
      </c>
      <c r="X1408">
        <v>82.352941176470608</v>
      </c>
      <c r="Y1408">
        <v>44.117647058823529</v>
      </c>
      <c r="Z1408">
        <v>7.2693535680676451</v>
      </c>
      <c r="AA1408">
        <v>0</v>
      </c>
      <c r="AB1408">
        <v>2.1470588235294104</v>
      </c>
      <c r="AD1408">
        <v>71.685877851791602</v>
      </c>
      <c r="AF1408">
        <v>16.425120772946855</v>
      </c>
      <c r="AG1408">
        <v>19.140595265281263</v>
      </c>
      <c r="AH1408">
        <v>4.4117647058823524</v>
      </c>
      <c r="AI1408">
        <v>7</v>
      </c>
      <c r="AJ1408">
        <v>116.67142857142852</v>
      </c>
      <c r="AK1408">
        <v>11.226697454472887</v>
      </c>
    </row>
    <row r="1409" spans="1:37">
      <c r="A1409">
        <v>16</v>
      </c>
      <c r="B1409">
        <v>273</v>
      </c>
      <c r="C1409">
        <v>2023</v>
      </c>
      <c r="D1409">
        <v>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8</v>
      </c>
      <c r="M1409">
        <v>99</v>
      </c>
      <c r="N1409">
        <v>99</v>
      </c>
      <c r="O1409">
        <v>99</v>
      </c>
      <c r="P1409">
        <v>99</v>
      </c>
      <c r="Q1409">
        <v>42</v>
      </c>
      <c r="R1409">
        <v>99</v>
      </c>
      <c r="S1409">
        <v>8</v>
      </c>
      <c r="T1409">
        <v>7.2929292929292924</v>
      </c>
      <c r="U1409">
        <v>24.438383838383832</v>
      </c>
      <c r="V1409">
        <v>9.0909090909090917</v>
      </c>
      <c r="W1409">
        <v>21.212121212121215</v>
      </c>
      <c r="X1409">
        <v>89.898989898989882</v>
      </c>
      <c r="Y1409">
        <v>52.525252525252526</v>
      </c>
      <c r="Z1409">
        <v>7.0844645381328624</v>
      </c>
      <c r="AA1409">
        <v>0</v>
      </c>
      <c r="AB1409">
        <v>2.7825303695785193</v>
      </c>
      <c r="AD1409">
        <v>47.663734410391569</v>
      </c>
      <c r="AF1409">
        <v>13.598901098901102</v>
      </c>
      <c r="AG1409">
        <v>16.654963997081211</v>
      </c>
      <c r="AH1409">
        <v>0</v>
      </c>
      <c r="AI1409">
        <v>23</v>
      </c>
      <c r="AJ1409">
        <v>102.67826086956518</v>
      </c>
      <c r="AK1409">
        <v>21.104366358941441</v>
      </c>
    </row>
    <row r="1410" spans="1:37">
      <c r="A1410">
        <v>16</v>
      </c>
      <c r="B1410">
        <v>274</v>
      </c>
      <c r="C1410">
        <v>2023</v>
      </c>
      <c r="D1410">
        <v>10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8</v>
      </c>
      <c r="M1410">
        <v>99</v>
      </c>
      <c r="N1410">
        <v>99</v>
      </c>
      <c r="O1410">
        <v>99</v>
      </c>
      <c r="P1410">
        <v>99</v>
      </c>
      <c r="Q1410">
        <v>103</v>
      </c>
      <c r="R1410">
        <v>352</v>
      </c>
      <c r="S1410">
        <v>8</v>
      </c>
      <c r="T1410">
        <v>6.9829545454545459</v>
      </c>
      <c r="U1410">
        <v>23.70113636363639</v>
      </c>
      <c r="V1410">
        <v>5.6818181818181808</v>
      </c>
      <c r="W1410">
        <v>11.93181818181818</v>
      </c>
      <c r="X1410">
        <v>90.340909090909108</v>
      </c>
      <c r="Y1410">
        <v>51.704545454545446</v>
      </c>
      <c r="Z1410">
        <v>6.7204740484543892</v>
      </c>
      <c r="AA1410">
        <v>0</v>
      </c>
      <c r="AB1410">
        <v>2.1452231072203323</v>
      </c>
      <c r="AD1410">
        <v>39.749840399151459</v>
      </c>
      <c r="AF1410">
        <v>13.378943367540858</v>
      </c>
      <c r="AG1410">
        <v>15.977784161639388</v>
      </c>
      <c r="AH1410">
        <v>0.8522727272727274</v>
      </c>
      <c r="AI1410">
        <v>65</v>
      </c>
      <c r="AJ1410">
        <v>104.47230769230774</v>
      </c>
      <c r="AK1410">
        <v>18.181321028997814</v>
      </c>
    </row>
    <row r="1411" spans="1:37">
      <c r="A1411">
        <v>16</v>
      </c>
      <c r="B1411">
        <v>275</v>
      </c>
      <c r="C1411">
        <v>2023</v>
      </c>
      <c r="D1411">
        <v>11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8</v>
      </c>
      <c r="M1411">
        <v>99</v>
      </c>
      <c r="N1411">
        <v>99</v>
      </c>
      <c r="O1411">
        <v>99</v>
      </c>
      <c r="P1411">
        <v>99</v>
      </c>
      <c r="Q1411">
        <v>74</v>
      </c>
      <c r="R1411">
        <v>241</v>
      </c>
      <c r="S1411">
        <v>8</v>
      </c>
      <c r="T1411">
        <v>7.2946058091286305</v>
      </c>
      <c r="U1411">
        <v>25.3</v>
      </c>
      <c r="V1411">
        <v>8.2987551867219906</v>
      </c>
      <c r="W1411">
        <v>14.522821576763487</v>
      </c>
      <c r="X1411">
        <v>91.701244813278009</v>
      </c>
      <c r="Y1411">
        <v>72.199170124481341</v>
      </c>
      <c r="Z1411">
        <v>5.8497792276673364</v>
      </c>
      <c r="AA1411">
        <v>0</v>
      </c>
      <c r="AB1411">
        <v>2.0309666847314567</v>
      </c>
      <c r="AD1411">
        <v>42.23871001792628</v>
      </c>
      <c r="AF1411">
        <v>16.218034993270521</v>
      </c>
      <c r="AG1411">
        <v>18.903250008525745</v>
      </c>
      <c r="AH1411">
        <v>0.4149377593360995</v>
      </c>
      <c r="AI1411">
        <v>52</v>
      </c>
      <c r="AJ1411">
        <v>106.24423076923082</v>
      </c>
      <c r="AK1411">
        <v>19.053292873706596</v>
      </c>
    </row>
    <row r="1412" spans="1:37">
      <c r="A1412">
        <v>16</v>
      </c>
      <c r="B1412">
        <v>276</v>
      </c>
      <c r="C1412">
        <v>2023</v>
      </c>
      <c r="D1412">
        <v>12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8</v>
      </c>
      <c r="M1412">
        <v>99</v>
      </c>
      <c r="N1412">
        <v>99</v>
      </c>
      <c r="O1412">
        <v>99</v>
      </c>
      <c r="P1412">
        <v>99</v>
      </c>
      <c r="Q1412">
        <v>8</v>
      </c>
      <c r="R1412">
        <v>14</v>
      </c>
      <c r="S1412">
        <v>8</v>
      </c>
      <c r="T1412">
        <v>7.8571428571428559</v>
      </c>
      <c r="U1412">
        <v>25.514285714285705</v>
      </c>
      <c r="V1412">
        <v>7.1428571428571441</v>
      </c>
      <c r="W1412">
        <v>14.285714285714288</v>
      </c>
      <c r="X1412">
        <v>100</v>
      </c>
      <c r="Y1412">
        <v>64.285714285714306</v>
      </c>
      <c r="Z1412">
        <v>4.1926563592713988</v>
      </c>
      <c r="AA1412">
        <v>0</v>
      </c>
      <c r="AB1412">
        <v>1.4069796859708736</v>
      </c>
      <c r="AD1412">
        <v>53.554723475050281</v>
      </c>
      <c r="AF1412">
        <v>8.6419753086419746</v>
      </c>
      <c r="AG1412">
        <v>10.417031204432778</v>
      </c>
      <c r="AH1412">
        <v>28.571428571428577</v>
      </c>
      <c r="AI1412">
        <v>5</v>
      </c>
      <c r="AJ1412">
        <v>108.1</v>
      </c>
      <c r="AK1412">
        <v>18.500673144286758</v>
      </c>
    </row>
    <row r="1413" spans="1:37">
      <c r="A1413">
        <v>16</v>
      </c>
      <c r="B1413">
        <v>277</v>
      </c>
      <c r="C1413">
        <v>2023</v>
      </c>
      <c r="D1413">
        <v>1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</v>
      </c>
      <c r="M1413">
        <v>99</v>
      </c>
      <c r="N1413">
        <v>99</v>
      </c>
      <c r="O1413">
        <v>99</v>
      </c>
      <c r="P1413">
        <v>99</v>
      </c>
      <c r="R1413">
        <v>0</v>
      </c>
    </row>
    <row r="1414" spans="1:37">
      <c r="A1414">
        <v>16</v>
      </c>
      <c r="B1414">
        <v>278</v>
      </c>
      <c r="C1414">
        <v>2023</v>
      </c>
      <c r="D1414">
        <v>2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</v>
      </c>
      <c r="M1414">
        <v>99</v>
      </c>
      <c r="N1414">
        <v>99</v>
      </c>
      <c r="O1414">
        <v>99</v>
      </c>
      <c r="P1414">
        <v>99</v>
      </c>
      <c r="R1414">
        <v>0</v>
      </c>
    </row>
    <row r="1415" spans="1:37">
      <c r="A1415">
        <v>16</v>
      </c>
      <c r="B1415">
        <v>279</v>
      </c>
      <c r="C1415">
        <v>2023</v>
      </c>
      <c r="D1415">
        <v>3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</v>
      </c>
      <c r="M1415">
        <v>99</v>
      </c>
      <c r="N1415">
        <v>99</v>
      </c>
      <c r="O1415">
        <v>99</v>
      </c>
      <c r="P1415">
        <v>99</v>
      </c>
      <c r="R1415">
        <v>0</v>
      </c>
    </row>
    <row r="1416" spans="1:37">
      <c r="A1416">
        <v>16</v>
      </c>
      <c r="B1416">
        <v>280</v>
      </c>
      <c r="C1416">
        <v>2023</v>
      </c>
      <c r="D1416">
        <v>4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</v>
      </c>
      <c r="M1416">
        <v>99</v>
      </c>
      <c r="N1416">
        <v>99</v>
      </c>
      <c r="O1416">
        <v>99</v>
      </c>
      <c r="P1416">
        <v>99</v>
      </c>
      <c r="R1416">
        <v>0</v>
      </c>
    </row>
    <row r="1417" spans="1:37">
      <c r="A1417">
        <v>16</v>
      </c>
      <c r="B1417">
        <v>281</v>
      </c>
      <c r="C1417">
        <v>2023</v>
      </c>
      <c r="D1417">
        <v>5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</v>
      </c>
      <c r="M1417">
        <v>99</v>
      </c>
      <c r="N1417">
        <v>99</v>
      </c>
      <c r="O1417">
        <v>99</v>
      </c>
      <c r="P1417">
        <v>99</v>
      </c>
      <c r="R1417">
        <v>0</v>
      </c>
    </row>
    <row r="1418" spans="1:37">
      <c r="A1418">
        <v>16</v>
      </c>
      <c r="B1418">
        <v>282</v>
      </c>
      <c r="C1418">
        <v>2023</v>
      </c>
      <c r="D1418">
        <v>6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</v>
      </c>
      <c r="M1418">
        <v>99</v>
      </c>
      <c r="N1418">
        <v>99</v>
      </c>
      <c r="O1418">
        <v>99</v>
      </c>
      <c r="P1418">
        <v>99</v>
      </c>
      <c r="R1418">
        <v>0</v>
      </c>
    </row>
    <row r="1419" spans="1:37">
      <c r="A1419">
        <v>16</v>
      </c>
      <c r="B1419">
        <v>283</v>
      </c>
      <c r="C1419">
        <v>2023</v>
      </c>
      <c r="D1419">
        <v>7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</v>
      </c>
      <c r="M1419">
        <v>99</v>
      </c>
      <c r="N1419">
        <v>99</v>
      </c>
      <c r="O1419">
        <v>99</v>
      </c>
      <c r="P1419">
        <v>99</v>
      </c>
      <c r="R1419">
        <v>0</v>
      </c>
    </row>
    <row r="1420" spans="1:37">
      <c r="A1420">
        <v>16</v>
      </c>
      <c r="B1420">
        <v>284</v>
      </c>
      <c r="C1420">
        <v>2023</v>
      </c>
      <c r="D1420">
        <v>8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</v>
      </c>
      <c r="M1420">
        <v>99</v>
      </c>
      <c r="N1420">
        <v>99</v>
      </c>
      <c r="O1420">
        <v>99</v>
      </c>
      <c r="P1420">
        <v>99</v>
      </c>
      <c r="R1420">
        <v>0</v>
      </c>
    </row>
    <row r="1421" spans="1:37">
      <c r="A1421">
        <v>16</v>
      </c>
      <c r="B1421">
        <v>285</v>
      </c>
      <c r="C1421">
        <v>2023</v>
      </c>
      <c r="D1421">
        <v>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</v>
      </c>
      <c r="M1421">
        <v>99</v>
      </c>
      <c r="N1421">
        <v>99</v>
      </c>
      <c r="O1421">
        <v>99</v>
      </c>
      <c r="P1421">
        <v>99</v>
      </c>
      <c r="R1421">
        <v>0</v>
      </c>
    </row>
    <row r="1422" spans="1:37">
      <c r="A1422">
        <v>16</v>
      </c>
      <c r="B1422">
        <v>286</v>
      </c>
      <c r="C1422">
        <v>2023</v>
      </c>
      <c r="D1422">
        <v>10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</v>
      </c>
      <c r="M1422">
        <v>99</v>
      </c>
      <c r="N1422">
        <v>99</v>
      </c>
      <c r="O1422">
        <v>99</v>
      </c>
      <c r="P1422">
        <v>99</v>
      </c>
      <c r="R1422">
        <v>0</v>
      </c>
    </row>
    <row r="1423" spans="1:37">
      <c r="A1423">
        <v>16</v>
      </c>
      <c r="B1423">
        <v>287</v>
      </c>
      <c r="C1423">
        <v>2023</v>
      </c>
      <c r="D1423">
        <v>11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</v>
      </c>
      <c r="M1423">
        <v>99</v>
      </c>
      <c r="N1423">
        <v>99</v>
      </c>
      <c r="O1423">
        <v>99</v>
      </c>
      <c r="P1423">
        <v>99</v>
      </c>
      <c r="R1423">
        <v>0</v>
      </c>
    </row>
    <row r="1424" spans="1:37">
      <c r="A1424">
        <v>16</v>
      </c>
      <c r="B1424">
        <v>288</v>
      </c>
      <c r="C1424">
        <v>2023</v>
      </c>
      <c r="D1424">
        <v>12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</v>
      </c>
      <c r="M1424">
        <v>99</v>
      </c>
      <c r="N1424">
        <v>99</v>
      </c>
      <c r="O1424">
        <v>99</v>
      </c>
      <c r="P1424">
        <v>99</v>
      </c>
      <c r="R1424">
        <v>0</v>
      </c>
    </row>
    <row r="1425" spans="1:37">
      <c r="A1425">
        <v>16</v>
      </c>
      <c r="B1425">
        <v>289</v>
      </c>
      <c r="C1425">
        <v>2023</v>
      </c>
      <c r="D1425">
        <v>1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10</v>
      </c>
      <c r="M1425">
        <v>99</v>
      </c>
      <c r="N1425">
        <v>99</v>
      </c>
      <c r="O1425">
        <v>99</v>
      </c>
      <c r="P1425">
        <v>99</v>
      </c>
      <c r="R1425">
        <v>0</v>
      </c>
    </row>
    <row r="1426" spans="1:37">
      <c r="A1426">
        <v>16</v>
      </c>
      <c r="B1426">
        <v>290</v>
      </c>
      <c r="C1426">
        <v>2023</v>
      </c>
      <c r="D1426">
        <v>2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10</v>
      </c>
      <c r="M1426">
        <v>99</v>
      </c>
      <c r="N1426">
        <v>99</v>
      </c>
      <c r="O1426">
        <v>99</v>
      </c>
      <c r="P1426">
        <v>99</v>
      </c>
      <c r="R1426">
        <v>0</v>
      </c>
    </row>
    <row r="1427" spans="1:37">
      <c r="A1427">
        <v>16</v>
      </c>
      <c r="B1427">
        <v>291</v>
      </c>
      <c r="C1427">
        <v>2023</v>
      </c>
      <c r="D1427">
        <v>3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10</v>
      </c>
      <c r="M1427">
        <v>99</v>
      </c>
      <c r="N1427">
        <v>99</v>
      </c>
      <c r="O1427">
        <v>99</v>
      </c>
      <c r="P1427">
        <v>99</v>
      </c>
      <c r="R1427">
        <v>0</v>
      </c>
    </row>
    <row r="1428" spans="1:37">
      <c r="A1428">
        <v>16</v>
      </c>
      <c r="B1428">
        <v>292</v>
      </c>
      <c r="C1428">
        <v>2023</v>
      </c>
      <c r="D1428">
        <v>4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10</v>
      </c>
      <c r="M1428">
        <v>99</v>
      </c>
      <c r="N1428">
        <v>99</v>
      </c>
      <c r="O1428">
        <v>99</v>
      </c>
      <c r="P1428">
        <v>99</v>
      </c>
      <c r="R1428">
        <v>0</v>
      </c>
    </row>
    <row r="1429" spans="1:37">
      <c r="A1429">
        <v>16</v>
      </c>
      <c r="B1429">
        <v>293</v>
      </c>
      <c r="C1429">
        <v>2023</v>
      </c>
      <c r="D1429">
        <v>5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10</v>
      </c>
      <c r="M1429">
        <v>99</v>
      </c>
      <c r="N1429">
        <v>99</v>
      </c>
      <c r="O1429">
        <v>99</v>
      </c>
      <c r="P1429">
        <v>99</v>
      </c>
      <c r="R1429">
        <v>0</v>
      </c>
    </row>
    <row r="1430" spans="1:37">
      <c r="A1430">
        <v>16</v>
      </c>
      <c r="B1430">
        <v>294</v>
      </c>
      <c r="C1430">
        <v>2023</v>
      </c>
      <c r="D1430">
        <v>6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10</v>
      </c>
      <c r="M1430">
        <v>99</v>
      </c>
      <c r="N1430">
        <v>99</v>
      </c>
      <c r="O1430">
        <v>99</v>
      </c>
      <c r="P1430">
        <v>99</v>
      </c>
      <c r="R1430">
        <v>0</v>
      </c>
    </row>
    <row r="1431" spans="1:37">
      <c r="A1431">
        <v>16</v>
      </c>
      <c r="B1431">
        <v>295</v>
      </c>
      <c r="C1431">
        <v>2023</v>
      </c>
      <c r="D1431">
        <v>7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10</v>
      </c>
      <c r="M1431">
        <v>99</v>
      </c>
      <c r="N1431">
        <v>99</v>
      </c>
      <c r="O1431">
        <v>99</v>
      </c>
      <c r="P1431">
        <v>99</v>
      </c>
      <c r="R1431">
        <v>0</v>
      </c>
    </row>
    <row r="1432" spans="1:37">
      <c r="A1432">
        <v>16</v>
      </c>
      <c r="B1432">
        <v>296</v>
      </c>
      <c r="C1432">
        <v>2023</v>
      </c>
      <c r="D1432">
        <v>8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10</v>
      </c>
      <c r="M1432">
        <v>99</v>
      </c>
      <c r="N1432">
        <v>99</v>
      </c>
      <c r="O1432">
        <v>99</v>
      </c>
      <c r="P1432">
        <v>99</v>
      </c>
      <c r="R1432">
        <v>0</v>
      </c>
    </row>
    <row r="1433" spans="1:37">
      <c r="A1433">
        <v>16</v>
      </c>
      <c r="B1433">
        <v>297</v>
      </c>
      <c r="C1433">
        <v>2023</v>
      </c>
      <c r="D1433">
        <v>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10</v>
      </c>
      <c r="M1433">
        <v>99</v>
      </c>
      <c r="N1433">
        <v>99</v>
      </c>
      <c r="O1433">
        <v>99</v>
      </c>
      <c r="P1433">
        <v>99</v>
      </c>
      <c r="R1433">
        <v>0</v>
      </c>
    </row>
    <row r="1434" spans="1:37">
      <c r="A1434">
        <v>16</v>
      </c>
      <c r="B1434">
        <v>298</v>
      </c>
      <c r="C1434">
        <v>2023</v>
      </c>
      <c r="D1434">
        <v>10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10</v>
      </c>
      <c r="M1434">
        <v>99</v>
      </c>
      <c r="N1434">
        <v>99</v>
      </c>
      <c r="O1434">
        <v>99</v>
      </c>
      <c r="P1434">
        <v>99</v>
      </c>
      <c r="R1434">
        <v>0</v>
      </c>
    </row>
    <row r="1435" spans="1:37">
      <c r="A1435">
        <v>16</v>
      </c>
      <c r="B1435">
        <v>299</v>
      </c>
      <c r="C1435">
        <v>2023</v>
      </c>
      <c r="D1435">
        <v>11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10</v>
      </c>
      <c r="M1435">
        <v>99</v>
      </c>
      <c r="N1435">
        <v>99</v>
      </c>
      <c r="O1435">
        <v>99</v>
      </c>
      <c r="P1435">
        <v>99</v>
      </c>
      <c r="R1435">
        <v>0</v>
      </c>
    </row>
    <row r="1436" spans="1:37">
      <c r="A1436">
        <v>16</v>
      </c>
      <c r="B1436">
        <v>300</v>
      </c>
      <c r="C1436">
        <v>2023</v>
      </c>
      <c r="D1436">
        <v>12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10</v>
      </c>
      <c r="M1436">
        <v>99</v>
      </c>
      <c r="N1436">
        <v>99</v>
      </c>
      <c r="O1436">
        <v>99</v>
      </c>
      <c r="P1436">
        <v>99</v>
      </c>
      <c r="R1436">
        <v>0</v>
      </c>
    </row>
    <row r="1437" spans="1:37">
      <c r="A1437">
        <v>16</v>
      </c>
      <c r="B1437">
        <v>301</v>
      </c>
      <c r="C1437">
        <v>2023</v>
      </c>
      <c r="D1437">
        <v>1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11</v>
      </c>
      <c r="M1437">
        <v>99</v>
      </c>
      <c r="N1437">
        <v>99</v>
      </c>
      <c r="O1437">
        <v>99</v>
      </c>
      <c r="P1437">
        <v>99</v>
      </c>
      <c r="Q1437">
        <v>1</v>
      </c>
      <c r="R1437">
        <v>29</v>
      </c>
      <c r="S1437">
        <v>11</v>
      </c>
      <c r="T1437">
        <v>8.5172413793103487</v>
      </c>
      <c r="U1437">
        <v>25.713793103448275</v>
      </c>
      <c r="V1437">
        <v>0</v>
      </c>
      <c r="W1437">
        <v>31.03448275862068</v>
      </c>
      <c r="X1437">
        <v>100</v>
      </c>
      <c r="Y1437">
        <v>68.965517241379303</v>
      </c>
      <c r="Z1437">
        <v>5.2797416432305688</v>
      </c>
      <c r="AA1437">
        <v>0</v>
      </c>
      <c r="AB1437">
        <v>1.940861693720038</v>
      </c>
      <c r="AD1437">
        <v>12.448456585468771</v>
      </c>
      <c r="AF1437">
        <v>5.4613935969868175</v>
      </c>
      <c r="AG1437">
        <v>6.2233980404266305</v>
      </c>
      <c r="AH1437">
        <v>0</v>
      </c>
      <c r="AI1437">
        <v>0</v>
      </c>
    </row>
    <row r="1438" spans="1:37">
      <c r="A1438">
        <v>16</v>
      </c>
      <c r="B1438">
        <v>302</v>
      </c>
      <c r="C1438">
        <v>2023</v>
      </c>
      <c r="D1438">
        <v>2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11</v>
      </c>
      <c r="M1438">
        <v>99</v>
      </c>
      <c r="N1438">
        <v>99</v>
      </c>
      <c r="O1438">
        <v>99</v>
      </c>
      <c r="P1438">
        <v>99</v>
      </c>
      <c r="Q1438">
        <v>1</v>
      </c>
      <c r="R1438">
        <v>2</v>
      </c>
      <c r="S1438">
        <v>11</v>
      </c>
      <c r="T1438">
        <v>5</v>
      </c>
      <c r="U1438">
        <v>34.800000000000011</v>
      </c>
      <c r="V1438">
        <v>50</v>
      </c>
      <c r="W1438">
        <v>0</v>
      </c>
      <c r="X1438">
        <v>100</v>
      </c>
      <c r="Y1438">
        <v>100</v>
      </c>
      <c r="Z1438">
        <v>6.8999999999999924</v>
      </c>
      <c r="AA1438">
        <v>0</v>
      </c>
      <c r="AB1438">
        <v>0</v>
      </c>
      <c r="AF1438">
        <v>0.51282051282051277</v>
      </c>
      <c r="AG1438">
        <v>0.83470251729968947</v>
      </c>
      <c r="AH1438">
        <v>0</v>
      </c>
      <c r="AI1438">
        <v>2</v>
      </c>
      <c r="AJ1438">
        <v>114.85</v>
      </c>
      <c r="AK1438">
        <v>22.632681737166191</v>
      </c>
    </row>
    <row r="1439" spans="1:37">
      <c r="A1439">
        <v>16</v>
      </c>
      <c r="B1439">
        <v>303</v>
      </c>
      <c r="C1439">
        <v>2023</v>
      </c>
      <c r="D1439">
        <v>3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11</v>
      </c>
      <c r="M1439">
        <v>99</v>
      </c>
      <c r="N1439">
        <v>99</v>
      </c>
      <c r="O1439">
        <v>99</v>
      </c>
      <c r="P1439">
        <v>99</v>
      </c>
      <c r="Q1439">
        <v>2</v>
      </c>
      <c r="R1439">
        <v>4</v>
      </c>
      <c r="S1439">
        <v>11</v>
      </c>
      <c r="T1439">
        <v>5.75</v>
      </c>
      <c r="U1439">
        <v>20.225000000000001</v>
      </c>
      <c r="V1439">
        <v>25</v>
      </c>
      <c r="W1439">
        <v>0</v>
      </c>
      <c r="X1439">
        <v>75</v>
      </c>
      <c r="Y1439">
        <v>25</v>
      </c>
      <c r="Z1439">
        <v>5.3077184363905321</v>
      </c>
      <c r="AA1439">
        <v>0</v>
      </c>
      <c r="AB1439">
        <v>1.299038105676658</v>
      </c>
      <c r="AD1439">
        <v>-26.378083531818955</v>
      </c>
      <c r="AF1439">
        <v>0.46189376443418007</v>
      </c>
      <c r="AG1439">
        <v>0.43710119243798717</v>
      </c>
      <c r="AH1439">
        <v>0</v>
      </c>
      <c r="AI1439">
        <v>1</v>
      </c>
      <c r="AJ1439">
        <v>108.9</v>
      </c>
      <c r="AK1439">
        <v>22.609929708601232</v>
      </c>
    </row>
    <row r="1440" spans="1:37">
      <c r="A1440">
        <v>16</v>
      </c>
      <c r="B1440">
        <v>304</v>
      </c>
      <c r="C1440">
        <v>2023</v>
      </c>
      <c r="D1440">
        <v>4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11</v>
      </c>
      <c r="M1440">
        <v>99</v>
      </c>
      <c r="N1440">
        <v>99</v>
      </c>
      <c r="O1440">
        <v>99</v>
      </c>
      <c r="P1440">
        <v>99</v>
      </c>
      <c r="R1440">
        <v>0</v>
      </c>
    </row>
    <row r="1441" spans="1:37">
      <c r="A1441">
        <v>16</v>
      </c>
      <c r="B1441">
        <v>305</v>
      </c>
      <c r="C1441">
        <v>2023</v>
      </c>
      <c r="D1441">
        <v>5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11</v>
      </c>
      <c r="M1441">
        <v>99</v>
      </c>
      <c r="N1441">
        <v>99</v>
      </c>
      <c r="O1441">
        <v>99</v>
      </c>
      <c r="P1441">
        <v>99</v>
      </c>
      <c r="R1441">
        <v>0</v>
      </c>
    </row>
    <row r="1442" spans="1:37">
      <c r="A1442">
        <v>16</v>
      </c>
      <c r="B1442">
        <v>306</v>
      </c>
      <c r="C1442">
        <v>2023</v>
      </c>
      <c r="D1442">
        <v>6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11</v>
      </c>
      <c r="M1442">
        <v>99</v>
      </c>
      <c r="N1442">
        <v>99</v>
      </c>
      <c r="O1442">
        <v>99</v>
      </c>
      <c r="P1442">
        <v>99</v>
      </c>
      <c r="Q1442">
        <v>1</v>
      </c>
      <c r="R1442">
        <v>3</v>
      </c>
      <c r="S1442">
        <v>11</v>
      </c>
      <c r="T1442">
        <v>5</v>
      </c>
      <c r="U1442">
        <v>38.5</v>
      </c>
      <c r="V1442">
        <v>33.333333333333343</v>
      </c>
      <c r="W1442">
        <v>0</v>
      </c>
      <c r="X1442">
        <v>100</v>
      </c>
      <c r="Y1442">
        <v>100</v>
      </c>
      <c r="Z1442">
        <v>7.4188947963965601</v>
      </c>
      <c r="AA1442">
        <v>0</v>
      </c>
      <c r="AB1442">
        <v>0</v>
      </c>
      <c r="AF1442">
        <v>0.35756853396901078</v>
      </c>
      <c r="AG1442">
        <v>0.62645426883837485</v>
      </c>
      <c r="AH1442">
        <v>0</v>
      </c>
      <c r="AI1442">
        <v>3</v>
      </c>
      <c r="AJ1442">
        <v>117.3</v>
      </c>
      <c r="AK1442">
        <v>23.536538646505264</v>
      </c>
    </row>
    <row r="1443" spans="1:37">
      <c r="A1443">
        <v>16</v>
      </c>
      <c r="B1443">
        <v>307</v>
      </c>
      <c r="C1443">
        <v>2023</v>
      </c>
      <c r="D1443">
        <v>7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11</v>
      </c>
      <c r="M1443">
        <v>99</v>
      </c>
      <c r="N1443">
        <v>99</v>
      </c>
      <c r="O1443">
        <v>99</v>
      </c>
      <c r="P1443">
        <v>99</v>
      </c>
      <c r="R1443">
        <v>0</v>
      </c>
    </row>
    <row r="1444" spans="1:37">
      <c r="A1444">
        <v>16</v>
      </c>
      <c r="B1444">
        <v>308</v>
      </c>
      <c r="C1444">
        <v>2023</v>
      </c>
      <c r="D1444">
        <v>8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11</v>
      </c>
      <c r="M1444">
        <v>99</v>
      </c>
      <c r="N1444">
        <v>99</v>
      </c>
      <c r="O1444">
        <v>99</v>
      </c>
      <c r="P1444">
        <v>99</v>
      </c>
      <c r="Q1444">
        <v>1</v>
      </c>
      <c r="R1444">
        <v>1</v>
      </c>
      <c r="S1444">
        <v>11</v>
      </c>
      <c r="T1444">
        <v>5</v>
      </c>
      <c r="U1444">
        <v>25.6</v>
      </c>
      <c r="V1444">
        <v>100</v>
      </c>
      <c r="W1444">
        <v>0</v>
      </c>
      <c r="X1444">
        <v>100</v>
      </c>
      <c r="Y1444">
        <v>100</v>
      </c>
      <c r="Z1444">
        <v>0</v>
      </c>
      <c r="AA1444">
        <v>0</v>
      </c>
      <c r="AB1444">
        <v>0</v>
      </c>
      <c r="AF1444">
        <v>0.24154589371980673</v>
      </c>
      <c r="AG1444">
        <v>0.32478242115145511</v>
      </c>
      <c r="AH1444">
        <v>0</v>
      </c>
      <c r="AI1444">
        <v>0</v>
      </c>
    </row>
    <row r="1445" spans="1:37">
      <c r="A1445">
        <v>16</v>
      </c>
      <c r="B1445">
        <v>309</v>
      </c>
      <c r="C1445">
        <v>2023</v>
      </c>
      <c r="D1445">
        <v>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11</v>
      </c>
      <c r="M1445">
        <v>99</v>
      </c>
      <c r="N1445">
        <v>99</v>
      </c>
      <c r="O1445">
        <v>99</v>
      </c>
      <c r="P1445">
        <v>99</v>
      </c>
      <c r="Q1445">
        <v>2</v>
      </c>
      <c r="R1445">
        <v>2</v>
      </c>
      <c r="S1445">
        <v>11</v>
      </c>
      <c r="T1445">
        <v>8</v>
      </c>
      <c r="U1445">
        <v>29.35</v>
      </c>
      <c r="V1445">
        <v>0</v>
      </c>
      <c r="W1445">
        <v>50</v>
      </c>
      <c r="X1445">
        <v>100</v>
      </c>
      <c r="Y1445">
        <v>100</v>
      </c>
      <c r="Z1445">
        <v>4.9500000000000064</v>
      </c>
      <c r="AA1445">
        <v>0</v>
      </c>
      <c r="AB1445">
        <v>3</v>
      </c>
      <c r="AD1445">
        <v>100.00000000000001</v>
      </c>
      <c r="AF1445">
        <v>0.27472527472527464</v>
      </c>
      <c r="AG1445">
        <v>0.40408629686230774</v>
      </c>
      <c r="AH1445">
        <v>0</v>
      </c>
      <c r="AI1445">
        <v>1</v>
      </c>
      <c r="AJ1445">
        <v>105</v>
      </c>
      <c r="AK1445">
        <v>21.077637404168023</v>
      </c>
    </row>
    <row r="1446" spans="1:37">
      <c r="A1446">
        <v>16</v>
      </c>
      <c r="B1446">
        <v>310</v>
      </c>
      <c r="C1446">
        <v>2023</v>
      </c>
      <c r="D1446">
        <v>10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11</v>
      </c>
      <c r="M1446">
        <v>99</v>
      </c>
      <c r="N1446">
        <v>99</v>
      </c>
      <c r="O1446">
        <v>99</v>
      </c>
      <c r="P1446">
        <v>99</v>
      </c>
      <c r="Q1446">
        <v>5</v>
      </c>
      <c r="R1446">
        <v>10</v>
      </c>
      <c r="S1446">
        <v>11</v>
      </c>
      <c r="T1446">
        <v>6.5</v>
      </c>
      <c r="U1446">
        <v>27.14</v>
      </c>
      <c r="V1446">
        <v>10</v>
      </c>
      <c r="W1446">
        <v>10</v>
      </c>
      <c r="X1446">
        <v>70</v>
      </c>
      <c r="Y1446">
        <v>50</v>
      </c>
      <c r="Z1446">
        <v>13.030748251731367</v>
      </c>
      <c r="AA1446">
        <v>0</v>
      </c>
      <c r="AB1446">
        <v>2.765863337187866</v>
      </c>
      <c r="AD1446">
        <v>57.683873697872464</v>
      </c>
      <c r="AF1446">
        <v>0.38008361839604737</v>
      </c>
      <c r="AG1446">
        <v>0.51977401129943501</v>
      </c>
      <c r="AH1446">
        <v>0</v>
      </c>
      <c r="AI1446">
        <v>6</v>
      </c>
      <c r="AJ1446">
        <v>95.866666666666646</v>
      </c>
      <c r="AK1446">
        <v>19.595410955998926</v>
      </c>
    </row>
    <row r="1447" spans="1:37">
      <c r="A1447">
        <v>16</v>
      </c>
      <c r="B1447">
        <v>311</v>
      </c>
      <c r="C1447">
        <v>2023</v>
      </c>
      <c r="D1447">
        <v>11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11</v>
      </c>
      <c r="M1447">
        <v>99</v>
      </c>
      <c r="N1447">
        <v>99</v>
      </c>
      <c r="O1447">
        <v>99</v>
      </c>
      <c r="P1447">
        <v>99</v>
      </c>
      <c r="Q1447">
        <v>9</v>
      </c>
      <c r="R1447">
        <v>18</v>
      </c>
      <c r="S1447">
        <v>11</v>
      </c>
      <c r="T1447">
        <v>7.6666666666666687</v>
      </c>
      <c r="U1447">
        <v>26.172222222222221</v>
      </c>
      <c r="V1447">
        <v>11.111111111111112</v>
      </c>
      <c r="W1447">
        <v>16.666666666666671</v>
      </c>
      <c r="X1447">
        <v>94.444444444444443</v>
      </c>
      <c r="Y1447">
        <v>66.666666666666686</v>
      </c>
      <c r="Z1447">
        <v>7.2157086011897613</v>
      </c>
      <c r="AA1447">
        <v>0</v>
      </c>
      <c r="AB1447">
        <v>1.9720265943665356</v>
      </c>
      <c r="AD1447">
        <v>44.911694967947845</v>
      </c>
      <c r="AF1447">
        <v>1.2113055181695829</v>
      </c>
      <c r="AG1447">
        <v>1.460535167863886</v>
      </c>
      <c r="AH1447">
        <v>0</v>
      </c>
      <c r="AI1447">
        <v>0</v>
      </c>
    </row>
    <row r="1448" spans="1:37">
      <c r="A1448">
        <v>16</v>
      </c>
      <c r="B1448">
        <v>312</v>
      </c>
      <c r="C1448">
        <v>2023</v>
      </c>
      <c r="D1448">
        <v>12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11</v>
      </c>
      <c r="M1448">
        <v>99</v>
      </c>
      <c r="N1448">
        <v>99</v>
      </c>
      <c r="O1448">
        <v>99</v>
      </c>
      <c r="P1448">
        <v>99</v>
      </c>
      <c r="R1448">
        <v>0</v>
      </c>
    </row>
    <row r="1449" spans="1:37">
      <c r="A1449">
        <v>16</v>
      </c>
      <c r="B1449">
        <v>313</v>
      </c>
      <c r="C1449">
        <v>2023</v>
      </c>
      <c r="D1449">
        <v>1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12</v>
      </c>
      <c r="M1449">
        <v>99</v>
      </c>
      <c r="N1449">
        <v>99</v>
      </c>
      <c r="O1449">
        <v>99</v>
      </c>
      <c r="P1449">
        <v>99</v>
      </c>
      <c r="R1449">
        <v>0</v>
      </c>
    </row>
    <row r="1450" spans="1:37">
      <c r="A1450">
        <v>16</v>
      </c>
      <c r="B1450">
        <v>314</v>
      </c>
      <c r="C1450">
        <v>2023</v>
      </c>
      <c r="D1450">
        <v>2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12</v>
      </c>
      <c r="M1450">
        <v>99</v>
      </c>
      <c r="N1450">
        <v>99</v>
      </c>
      <c r="O1450">
        <v>99</v>
      </c>
      <c r="P1450">
        <v>99</v>
      </c>
      <c r="R1450">
        <v>0</v>
      </c>
    </row>
    <row r="1451" spans="1:37">
      <c r="A1451">
        <v>16</v>
      </c>
      <c r="B1451">
        <v>315</v>
      </c>
      <c r="C1451">
        <v>2023</v>
      </c>
      <c r="D1451">
        <v>3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12</v>
      </c>
      <c r="M1451">
        <v>99</v>
      </c>
      <c r="N1451">
        <v>99</v>
      </c>
      <c r="O1451">
        <v>99</v>
      </c>
      <c r="P1451">
        <v>99</v>
      </c>
      <c r="R1451">
        <v>0</v>
      </c>
    </row>
    <row r="1452" spans="1:37">
      <c r="A1452">
        <v>16</v>
      </c>
      <c r="B1452">
        <v>316</v>
      </c>
      <c r="C1452">
        <v>2023</v>
      </c>
      <c r="D1452">
        <v>4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12</v>
      </c>
      <c r="M1452">
        <v>99</v>
      </c>
      <c r="N1452">
        <v>99</v>
      </c>
      <c r="O1452">
        <v>99</v>
      </c>
      <c r="P1452">
        <v>99</v>
      </c>
      <c r="R1452">
        <v>0</v>
      </c>
    </row>
    <row r="1453" spans="1:37">
      <c r="A1453">
        <v>16</v>
      </c>
      <c r="B1453">
        <v>317</v>
      </c>
      <c r="C1453">
        <v>2023</v>
      </c>
      <c r="D1453">
        <v>5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12</v>
      </c>
      <c r="M1453">
        <v>99</v>
      </c>
      <c r="N1453">
        <v>99</v>
      </c>
      <c r="O1453">
        <v>99</v>
      </c>
      <c r="P1453">
        <v>99</v>
      </c>
      <c r="R1453">
        <v>0</v>
      </c>
    </row>
    <row r="1454" spans="1:37">
      <c r="A1454">
        <v>16</v>
      </c>
      <c r="B1454">
        <v>318</v>
      </c>
      <c r="C1454">
        <v>2023</v>
      </c>
      <c r="D1454">
        <v>6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12</v>
      </c>
      <c r="M1454">
        <v>99</v>
      </c>
      <c r="N1454">
        <v>99</v>
      </c>
      <c r="O1454">
        <v>99</v>
      </c>
      <c r="P1454">
        <v>99</v>
      </c>
      <c r="R1454">
        <v>0</v>
      </c>
    </row>
    <row r="1455" spans="1:37">
      <c r="A1455">
        <v>16</v>
      </c>
      <c r="B1455">
        <v>319</v>
      </c>
      <c r="C1455">
        <v>2023</v>
      </c>
      <c r="D1455">
        <v>7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12</v>
      </c>
      <c r="M1455">
        <v>99</v>
      </c>
      <c r="N1455">
        <v>99</v>
      </c>
      <c r="O1455">
        <v>99</v>
      </c>
      <c r="P1455">
        <v>99</v>
      </c>
      <c r="R1455">
        <v>0</v>
      </c>
    </row>
    <row r="1456" spans="1:37">
      <c r="A1456">
        <v>16</v>
      </c>
      <c r="B1456">
        <v>320</v>
      </c>
      <c r="C1456">
        <v>2023</v>
      </c>
      <c r="D1456">
        <v>8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12</v>
      </c>
      <c r="M1456">
        <v>99</v>
      </c>
      <c r="N1456">
        <v>99</v>
      </c>
      <c r="O1456">
        <v>99</v>
      </c>
      <c r="P1456">
        <v>99</v>
      </c>
      <c r="R1456">
        <v>0</v>
      </c>
    </row>
    <row r="1457" spans="1:18">
      <c r="A1457">
        <v>16</v>
      </c>
      <c r="B1457">
        <v>321</v>
      </c>
      <c r="C1457">
        <v>2023</v>
      </c>
      <c r="D1457">
        <v>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12</v>
      </c>
      <c r="M1457">
        <v>99</v>
      </c>
      <c r="N1457">
        <v>99</v>
      </c>
      <c r="O1457">
        <v>99</v>
      </c>
      <c r="P1457">
        <v>99</v>
      </c>
      <c r="R1457">
        <v>0</v>
      </c>
    </row>
    <row r="1458" spans="1:18">
      <c r="A1458">
        <v>16</v>
      </c>
      <c r="B1458">
        <v>322</v>
      </c>
      <c r="C1458">
        <v>2023</v>
      </c>
      <c r="D1458">
        <v>10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12</v>
      </c>
      <c r="M1458">
        <v>99</v>
      </c>
      <c r="N1458">
        <v>99</v>
      </c>
      <c r="O1458">
        <v>99</v>
      </c>
      <c r="P1458">
        <v>99</v>
      </c>
      <c r="R1458">
        <v>0</v>
      </c>
    </row>
    <row r="1459" spans="1:18">
      <c r="A1459">
        <v>16</v>
      </c>
      <c r="B1459">
        <v>323</v>
      </c>
      <c r="C1459">
        <v>2023</v>
      </c>
      <c r="D1459">
        <v>11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12</v>
      </c>
      <c r="M1459">
        <v>99</v>
      </c>
      <c r="N1459">
        <v>99</v>
      </c>
      <c r="O1459">
        <v>99</v>
      </c>
      <c r="P1459">
        <v>99</v>
      </c>
      <c r="R1459">
        <v>0</v>
      </c>
    </row>
    <row r="1460" spans="1:18">
      <c r="A1460">
        <v>16</v>
      </c>
      <c r="B1460">
        <v>324</v>
      </c>
      <c r="C1460">
        <v>2023</v>
      </c>
      <c r="D1460">
        <v>12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12</v>
      </c>
      <c r="M1460">
        <v>99</v>
      </c>
      <c r="N1460">
        <v>99</v>
      </c>
      <c r="O1460">
        <v>99</v>
      </c>
      <c r="P1460">
        <v>99</v>
      </c>
      <c r="R1460">
        <v>0</v>
      </c>
    </row>
    <row r="1461" spans="1:18">
      <c r="A1461">
        <v>16</v>
      </c>
      <c r="B1461">
        <v>325</v>
      </c>
      <c r="C1461">
        <v>2023</v>
      </c>
      <c r="D1461">
        <v>1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13</v>
      </c>
      <c r="M1461">
        <v>99</v>
      </c>
      <c r="N1461">
        <v>99</v>
      </c>
      <c r="O1461">
        <v>99</v>
      </c>
      <c r="P1461">
        <v>99</v>
      </c>
      <c r="R1461">
        <v>0</v>
      </c>
    </row>
    <row r="1462" spans="1:18">
      <c r="A1462">
        <v>16</v>
      </c>
      <c r="B1462">
        <v>326</v>
      </c>
      <c r="C1462">
        <v>2023</v>
      </c>
      <c r="D1462">
        <v>2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13</v>
      </c>
      <c r="M1462">
        <v>99</v>
      </c>
      <c r="N1462">
        <v>99</v>
      </c>
      <c r="O1462">
        <v>99</v>
      </c>
      <c r="P1462">
        <v>99</v>
      </c>
      <c r="R1462">
        <v>0</v>
      </c>
    </row>
    <row r="1463" spans="1:18">
      <c r="A1463">
        <v>16</v>
      </c>
      <c r="B1463">
        <v>327</v>
      </c>
      <c r="C1463">
        <v>2023</v>
      </c>
      <c r="D1463">
        <v>3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13</v>
      </c>
      <c r="M1463">
        <v>99</v>
      </c>
      <c r="N1463">
        <v>99</v>
      </c>
      <c r="O1463">
        <v>99</v>
      </c>
      <c r="P1463">
        <v>99</v>
      </c>
      <c r="R1463">
        <v>0</v>
      </c>
    </row>
    <row r="1464" spans="1:18">
      <c r="A1464">
        <v>16</v>
      </c>
      <c r="B1464">
        <v>328</v>
      </c>
      <c r="C1464">
        <v>2023</v>
      </c>
      <c r="D1464">
        <v>4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13</v>
      </c>
      <c r="M1464">
        <v>99</v>
      </c>
      <c r="N1464">
        <v>99</v>
      </c>
      <c r="O1464">
        <v>99</v>
      </c>
      <c r="P1464">
        <v>99</v>
      </c>
      <c r="R1464">
        <v>0</v>
      </c>
    </row>
    <row r="1465" spans="1:18">
      <c r="A1465">
        <v>16</v>
      </c>
      <c r="B1465">
        <v>329</v>
      </c>
      <c r="C1465">
        <v>2023</v>
      </c>
      <c r="D1465">
        <v>5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13</v>
      </c>
      <c r="M1465">
        <v>99</v>
      </c>
      <c r="N1465">
        <v>99</v>
      </c>
      <c r="O1465">
        <v>99</v>
      </c>
      <c r="P1465">
        <v>99</v>
      </c>
      <c r="R1465">
        <v>0</v>
      </c>
    </row>
    <row r="1466" spans="1:18">
      <c r="A1466">
        <v>16</v>
      </c>
      <c r="B1466">
        <v>330</v>
      </c>
      <c r="C1466">
        <v>2023</v>
      </c>
      <c r="D1466">
        <v>6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13</v>
      </c>
      <c r="M1466">
        <v>99</v>
      </c>
      <c r="N1466">
        <v>99</v>
      </c>
      <c r="O1466">
        <v>99</v>
      </c>
      <c r="P1466">
        <v>99</v>
      </c>
      <c r="R1466">
        <v>0</v>
      </c>
    </row>
    <row r="1467" spans="1:18">
      <c r="A1467">
        <v>16</v>
      </c>
      <c r="B1467">
        <v>331</v>
      </c>
      <c r="C1467">
        <v>2023</v>
      </c>
      <c r="D1467">
        <v>7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13</v>
      </c>
      <c r="M1467">
        <v>99</v>
      </c>
      <c r="N1467">
        <v>99</v>
      </c>
      <c r="O1467">
        <v>99</v>
      </c>
      <c r="P1467">
        <v>99</v>
      </c>
      <c r="R1467">
        <v>0</v>
      </c>
    </row>
    <row r="1468" spans="1:18">
      <c r="A1468">
        <v>16</v>
      </c>
      <c r="B1468">
        <v>332</v>
      </c>
      <c r="C1468">
        <v>2023</v>
      </c>
      <c r="D1468">
        <v>8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13</v>
      </c>
      <c r="M1468">
        <v>99</v>
      </c>
      <c r="N1468">
        <v>99</v>
      </c>
      <c r="O1468">
        <v>99</v>
      </c>
      <c r="P1468">
        <v>99</v>
      </c>
      <c r="R1468">
        <v>0</v>
      </c>
    </row>
    <row r="1469" spans="1:18">
      <c r="A1469">
        <v>16</v>
      </c>
      <c r="B1469">
        <v>333</v>
      </c>
      <c r="C1469">
        <v>2023</v>
      </c>
      <c r="D1469">
        <v>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13</v>
      </c>
      <c r="M1469">
        <v>99</v>
      </c>
      <c r="N1469">
        <v>99</v>
      </c>
      <c r="O1469">
        <v>99</v>
      </c>
      <c r="P1469">
        <v>99</v>
      </c>
      <c r="R1469">
        <v>0</v>
      </c>
    </row>
    <row r="1470" spans="1:18">
      <c r="A1470">
        <v>16</v>
      </c>
      <c r="B1470">
        <v>334</v>
      </c>
      <c r="C1470">
        <v>2023</v>
      </c>
      <c r="D1470">
        <v>10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13</v>
      </c>
      <c r="M1470">
        <v>99</v>
      </c>
      <c r="N1470">
        <v>99</v>
      </c>
      <c r="O1470">
        <v>99</v>
      </c>
      <c r="P1470">
        <v>99</v>
      </c>
      <c r="R1470">
        <v>0</v>
      </c>
    </row>
    <row r="1471" spans="1:18">
      <c r="A1471">
        <v>16</v>
      </c>
      <c r="B1471">
        <v>335</v>
      </c>
      <c r="C1471">
        <v>2023</v>
      </c>
      <c r="D1471">
        <v>11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13</v>
      </c>
      <c r="M1471">
        <v>99</v>
      </c>
      <c r="N1471">
        <v>99</v>
      </c>
      <c r="O1471">
        <v>99</v>
      </c>
      <c r="P1471">
        <v>99</v>
      </c>
      <c r="R1471">
        <v>0</v>
      </c>
    </row>
    <row r="1472" spans="1:18">
      <c r="A1472">
        <v>16</v>
      </c>
      <c r="B1472">
        <v>336</v>
      </c>
      <c r="C1472">
        <v>2023</v>
      </c>
      <c r="D1472">
        <v>12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13</v>
      </c>
      <c r="M1472">
        <v>99</v>
      </c>
      <c r="N1472">
        <v>99</v>
      </c>
      <c r="O1472">
        <v>99</v>
      </c>
      <c r="P1472">
        <v>99</v>
      </c>
      <c r="R1472">
        <v>0</v>
      </c>
    </row>
    <row r="1473" spans="1:18">
      <c r="A1473">
        <v>16</v>
      </c>
      <c r="B1473">
        <v>337</v>
      </c>
      <c r="C1473">
        <v>2023</v>
      </c>
      <c r="D1473">
        <v>1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14</v>
      </c>
      <c r="M1473">
        <v>99</v>
      </c>
      <c r="N1473">
        <v>99</v>
      </c>
      <c r="O1473">
        <v>99</v>
      </c>
      <c r="P1473">
        <v>99</v>
      </c>
      <c r="R1473">
        <v>0</v>
      </c>
    </row>
    <row r="1474" spans="1:18">
      <c r="A1474">
        <v>16</v>
      </c>
      <c r="B1474">
        <v>338</v>
      </c>
      <c r="C1474">
        <v>2023</v>
      </c>
      <c r="D1474">
        <v>2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14</v>
      </c>
      <c r="M1474">
        <v>99</v>
      </c>
      <c r="N1474">
        <v>99</v>
      </c>
      <c r="O1474">
        <v>99</v>
      </c>
      <c r="P1474">
        <v>99</v>
      </c>
      <c r="R1474">
        <v>0</v>
      </c>
    </row>
    <row r="1475" spans="1:18">
      <c r="A1475">
        <v>16</v>
      </c>
      <c r="B1475">
        <v>339</v>
      </c>
      <c r="C1475">
        <v>2023</v>
      </c>
      <c r="D1475">
        <v>3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14</v>
      </c>
      <c r="M1475">
        <v>99</v>
      </c>
      <c r="N1475">
        <v>99</v>
      </c>
      <c r="O1475">
        <v>99</v>
      </c>
      <c r="P1475">
        <v>99</v>
      </c>
      <c r="R1475">
        <v>0</v>
      </c>
    </row>
    <row r="1476" spans="1:18">
      <c r="A1476">
        <v>16</v>
      </c>
      <c r="B1476">
        <v>340</v>
      </c>
      <c r="C1476">
        <v>2023</v>
      </c>
      <c r="D1476">
        <v>4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14</v>
      </c>
      <c r="M1476">
        <v>99</v>
      </c>
      <c r="N1476">
        <v>99</v>
      </c>
      <c r="O1476">
        <v>99</v>
      </c>
      <c r="P1476">
        <v>99</v>
      </c>
      <c r="R1476">
        <v>0</v>
      </c>
    </row>
    <row r="1477" spans="1:18">
      <c r="A1477">
        <v>16</v>
      </c>
      <c r="B1477">
        <v>341</v>
      </c>
      <c r="C1477">
        <v>2023</v>
      </c>
      <c r="D1477">
        <v>5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14</v>
      </c>
      <c r="M1477">
        <v>99</v>
      </c>
      <c r="N1477">
        <v>99</v>
      </c>
      <c r="O1477">
        <v>99</v>
      </c>
      <c r="P1477">
        <v>99</v>
      </c>
      <c r="R1477">
        <v>0</v>
      </c>
    </row>
    <row r="1478" spans="1:18">
      <c r="A1478">
        <v>16</v>
      </c>
      <c r="B1478">
        <v>342</v>
      </c>
      <c r="C1478">
        <v>2023</v>
      </c>
      <c r="D1478">
        <v>6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14</v>
      </c>
      <c r="M1478">
        <v>99</v>
      </c>
      <c r="N1478">
        <v>99</v>
      </c>
      <c r="O1478">
        <v>99</v>
      </c>
      <c r="P1478">
        <v>99</v>
      </c>
      <c r="R1478">
        <v>0</v>
      </c>
    </row>
    <row r="1479" spans="1:18">
      <c r="A1479">
        <v>16</v>
      </c>
      <c r="B1479">
        <v>343</v>
      </c>
      <c r="C1479">
        <v>2023</v>
      </c>
      <c r="D1479">
        <v>7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14</v>
      </c>
      <c r="M1479">
        <v>99</v>
      </c>
      <c r="N1479">
        <v>99</v>
      </c>
      <c r="O1479">
        <v>99</v>
      </c>
      <c r="P1479">
        <v>99</v>
      </c>
      <c r="R1479">
        <v>0</v>
      </c>
    </row>
    <row r="1480" spans="1:18">
      <c r="A1480">
        <v>16</v>
      </c>
      <c r="B1480">
        <v>344</v>
      </c>
      <c r="C1480">
        <v>2023</v>
      </c>
      <c r="D1480">
        <v>8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14</v>
      </c>
      <c r="M1480">
        <v>99</v>
      </c>
      <c r="N1480">
        <v>99</v>
      </c>
      <c r="O1480">
        <v>99</v>
      </c>
      <c r="P1480">
        <v>99</v>
      </c>
      <c r="R1480">
        <v>0</v>
      </c>
    </row>
    <row r="1481" spans="1:18">
      <c r="A1481">
        <v>16</v>
      </c>
      <c r="B1481">
        <v>345</v>
      </c>
      <c r="C1481">
        <v>2023</v>
      </c>
      <c r="D1481">
        <v>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14</v>
      </c>
      <c r="M1481">
        <v>99</v>
      </c>
      <c r="N1481">
        <v>99</v>
      </c>
      <c r="O1481">
        <v>99</v>
      </c>
      <c r="P1481">
        <v>99</v>
      </c>
      <c r="R1481">
        <v>0</v>
      </c>
    </row>
    <row r="1482" spans="1:18">
      <c r="A1482">
        <v>16</v>
      </c>
      <c r="B1482">
        <v>346</v>
      </c>
      <c r="C1482">
        <v>2023</v>
      </c>
      <c r="D1482">
        <v>10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14</v>
      </c>
      <c r="M1482">
        <v>99</v>
      </c>
      <c r="N1482">
        <v>99</v>
      </c>
      <c r="O1482">
        <v>99</v>
      </c>
      <c r="P1482">
        <v>99</v>
      </c>
      <c r="R1482">
        <v>0</v>
      </c>
    </row>
    <row r="1483" spans="1:18">
      <c r="A1483">
        <v>16</v>
      </c>
      <c r="B1483">
        <v>347</v>
      </c>
      <c r="C1483">
        <v>2023</v>
      </c>
      <c r="D1483">
        <v>11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14</v>
      </c>
      <c r="M1483">
        <v>99</v>
      </c>
      <c r="N1483">
        <v>99</v>
      </c>
      <c r="O1483">
        <v>99</v>
      </c>
      <c r="P1483">
        <v>99</v>
      </c>
      <c r="R1483">
        <v>0</v>
      </c>
    </row>
    <row r="1484" spans="1:18">
      <c r="A1484">
        <v>16</v>
      </c>
      <c r="B1484">
        <v>348</v>
      </c>
      <c r="C1484">
        <v>2023</v>
      </c>
      <c r="D1484">
        <v>12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14</v>
      </c>
      <c r="M1484">
        <v>99</v>
      </c>
      <c r="N1484">
        <v>99</v>
      </c>
      <c r="O1484">
        <v>99</v>
      </c>
      <c r="P1484">
        <v>99</v>
      </c>
      <c r="R1484">
        <v>0</v>
      </c>
    </row>
    <row r="1485" spans="1:18">
      <c r="A1485">
        <v>16</v>
      </c>
      <c r="B1485">
        <v>349</v>
      </c>
      <c r="C1485">
        <v>2023</v>
      </c>
      <c r="D1485">
        <v>1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15</v>
      </c>
      <c r="M1485">
        <v>99</v>
      </c>
      <c r="N1485">
        <v>99</v>
      </c>
      <c r="O1485">
        <v>99</v>
      </c>
      <c r="P1485">
        <v>99</v>
      </c>
      <c r="R1485">
        <v>0</v>
      </c>
    </row>
    <row r="1486" spans="1:18">
      <c r="A1486">
        <v>16</v>
      </c>
      <c r="B1486">
        <v>350</v>
      </c>
      <c r="C1486">
        <v>2023</v>
      </c>
      <c r="D1486">
        <v>2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15</v>
      </c>
      <c r="M1486">
        <v>99</v>
      </c>
      <c r="N1486">
        <v>99</v>
      </c>
      <c r="O1486">
        <v>99</v>
      </c>
      <c r="P1486">
        <v>99</v>
      </c>
      <c r="R1486">
        <v>0</v>
      </c>
    </row>
    <row r="1487" spans="1:18">
      <c r="A1487">
        <v>16</v>
      </c>
      <c r="B1487">
        <v>351</v>
      </c>
      <c r="C1487">
        <v>2023</v>
      </c>
      <c r="D1487">
        <v>3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15</v>
      </c>
      <c r="M1487">
        <v>99</v>
      </c>
      <c r="N1487">
        <v>99</v>
      </c>
      <c r="O1487">
        <v>99</v>
      </c>
      <c r="P1487">
        <v>99</v>
      </c>
      <c r="R1487">
        <v>0</v>
      </c>
    </row>
    <row r="1488" spans="1:18">
      <c r="A1488">
        <v>16</v>
      </c>
      <c r="B1488">
        <v>352</v>
      </c>
      <c r="C1488">
        <v>2023</v>
      </c>
      <c r="D1488">
        <v>4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15</v>
      </c>
      <c r="M1488">
        <v>99</v>
      </c>
      <c r="N1488">
        <v>99</v>
      </c>
      <c r="O1488">
        <v>99</v>
      </c>
      <c r="P1488">
        <v>99</v>
      </c>
      <c r="R1488">
        <v>0</v>
      </c>
    </row>
    <row r="1489" spans="1:35">
      <c r="A1489">
        <v>16</v>
      </c>
      <c r="B1489">
        <v>353</v>
      </c>
      <c r="C1489">
        <v>2023</v>
      </c>
      <c r="D1489">
        <v>5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15</v>
      </c>
      <c r="M1489">
        <v>99</v>
      </c>
      <c r="N1489">
        <v>99</v>
      </c>
      <c r="O1489">
        <v>99</v>
      </c>
      <c r="P1489">
        <v>99</v>
      </c>
      <c r="R1489">
        <v>0</v>
      </c>
    </row>
    <row r="1490" spans="1:35">
      <c r="A1490">
        <v>16</v>
      </c>
      <c r="B1490">
        <v>354</v>
      </c>
      <c r="C1490">
        <v>2023</v>
      </c>
      <c r="D1490">
        <v>6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15</v>
      </c>
      <c r="M1490">
        <v>99</v>
      </c>
      <c r="N1490">
        <v>99</v>
      </c>
      <c r="O1490">
        <v>99</v>
      </c>
      <c r="P1490">
        <v>99</v>
      </c>
      <c r="R1490">
        <v>0</v>
      </c>
    </row>
    <row r="1491" spans="1:35">
      <c r="A1491">
        <v>16</v>
      </c>
      <c r="B1491">
        <v>355</v>
      </c>
      <c r="C1491">
        <v>2023</v>
      </c>
      <c r="D1491">
        <v>7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15</v>
      </c>
      <c r="M1491">
        <v>99</v>
      </c>
      <c r="N1491">
        <v>99</v>
      </c>
      <c r="O1491">
        <v>99</v>
      </c>
      <c r="P1491">
        <v>99</v>
      </c>
      <c r="R1491">
        <v>0</v>
      </c>
    </row>
    <row r="1492" spans="1:35">
      <c r="A1492">
        <v>16</v>
      </c>
      <c r="B1492">
        <v>356</v>
      </c>
      <c r="C1492">
        <v>2023</v>
      </c>
      <c r="D1492">
        <v>8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15</v>
      </c>
      <c r="M1492">
        <v>99</v>
      </c>
      <c r="N1492">
        <v>99</v>
      </c>
      <c r="O1492">
        <v>99</v>
      </c>
      <c r="P1492">
        <v>99</v>
      </c>
      <c r="R1492">
        <v>0</v>
      </c>
    </row>
    <row r="1493" spans="1:35">
      <c r="A1493">
        <v>16</v>
      </c>
      <c r="B1493">
        <v>357</v>
      </c>
      <c r="C1493">
        <v>2023</v>
      </c>
      <c r="D1493">
        <v>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15</v>
      </c>
      <c r="M1493">
        <v>99</v>
      </c>
      <c r="N1493">
        <v>99</v>
      </c>
      <c r="O1493">
        <v>99</v>
      </c>
      <c r="P1493">
        <v>99</v>
      </c>
      <c r="R1493">
        <v>0</v>
      </c>
    </row>
    <row r="1494" spans="1:35">
      <c r="A1494">
        <v>16</v>
      </c>
      <c r="B1494">
        <v>358</v>
      </c>
      <c r="C1494">
        <v>2023</v>
      </c>
      <c r="D1494">
        <v>10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15</v>
      </c>
      <c r="M1494">
        <v>99</v>
      </c>
      <c r="N1494">
        <v>99</v>
      </c>
      <c r="O1494">
        <v>99</v>
      </c>
      <c r="P1494">
        <v>99</v>
      </c>
      <c r="R1494">
        <v>0</v>
      </c>
    </row>
    <row r="1495" spans="1:35">
      <c r="A1495">
        <v>16</v>
      </c>
      <c r="B1495">
        <v>359</v>
      </c>
      <c r="C1495">
        <v>2023</v>
      </c>
      <c r="D1495">
        <v>11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15</v>
      </c>
      <c r="M1495">
        <v>99</v>
      </c>
      <c r="N1495">
        <v>99</v>
      </c>
      <c r="O1495">
        <v>99</v>
      </c>
      <c r="P1495">
        <v>99</v>
      </c>
      <c r="R1495">
        <v>0</v>
      </c>
    </row>
    <row r="1496" spans="1:35">
      <c r="A1496">
        <v>16</v>
      </c>
      <c r="B1496">
        <v>360</v>
      </c>
      <c r="C1496">
        <v>2023</v>
      </c>
      <c r="D1496">
        <v>12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15</v>
      </c>
      <c r="M1496">
        <v>99</v>
      </c>
      <c r="N1496">
        <v>99</v>
      </c>
      <c r="O1496">
        <v>99</v>
      </c>
      <c r="P1496">
        <v>99</v>
      </c>
      <c r="R1496">
        <v>0</v>
      </c>
    </row>
    <row r="1497" spans="1:35" s="432" customFormat="1">
      <c r="A1497" s="432">
        <v>16</v>
      </c>
      <c r="B1497" s="432">
        <v>361</v>
      </c>
      <c r="C1497" s="432">
        <v>2022</v>
      </c>
      <c r="D1497" s="432">
        <v>1</v>
      </c>
      <c r="E1497" s="432">
        <v>99</v>
      </c>
      <c r="F1497" s="432">
        <v>99</v>
      </c>
      <c r="G1497" s="432">
        <v>99</v>
      </c>
      <c r="H1497" s="432">
        <v>99</v>
      </c>
      <c r="I1497" s="432">
        <v>99</v>
      </c>
      <c r="J1497" s="432">
        <v>999</v>
      </c>
      <c r="K1497" s="432">
        <v>99</v>
      </c>
      <c r="L1497" s="432">
        <v>1</v>
      </c>
      <c r="M1497" s="432">
        <v>99</v>
      </c>
      <c r="N1497" s="432">
        <v>99</v>
      </c>
      <c r="O1497" s="432">
        <v>99</v>
      </c>
      <c r="P1497" s="432">
        <v>99</v>
      </c>
      <c r="Q1497" s="432">
        <v>3</v>
      </c>
      <c r="R1497" s="432">
        <v>3</v>
      </c>
      <c r="S1497" s="432">
        <v>1</v>
      </c>
      <c r="T1497" s="432">
        <v>4</v>
      </c>
      <c r="U1497" s="432">
        <v>16.056666666666668</v>
      </c>
      <c r="V1497" s="432">
        <v>0</v>
      </c>
      <c r="W1497" s="432">
        <v>0</v>
      </c>
      <c r="X1497" s="432">
        <v>66.666666666666686</v>
      </c>
      <c r="Y1497" s="432">
        <v>0</v>
      </c>
      <c r="Z1497" s="432">
        <v>2.4999244433026675</v>
      </c>
      <c r="AA1497" s="432">
        <v>0</v>
      </c>
      <c r="AB1497" s="432">
        <v>1.4142135623730951</v>
      </c>
      <c r="AD1497" s="432">
        <v>99.469360117442022</v>
      </c>
      <c r="AF1497" s="432">
        <v>0.44052863436123352</v>
      </c>
      <c r="AG1497" s="432">
        <v>0.31634783419616991</v>
      </c>
      <c r="AH1497" s="432">
        <v>0</v>
      </c>
      <c r="AI1497" s="432">
        <v>0</v>
      </c>
    </row>
    <row r="1498" spans="1:35" s="432" customFormat="1">
      <c r="A1498" s="432">
        <v>16</v>
      </c>
      <c r="B1498" s="432">
        <v>362</v>
      </c>
      <c r="C1498" s="432">
        <v>2022</v>
      </c>
      <c r="D1498" s="432">
        <v>2</v>
      </c>
      <c r="E1498" s="432">
        <v>99</v>
      </c>
      <c r="F1498" s="432">
        <v>99</v>
      </c>
      <c r="G1498" s="432">
        <v>99</v>
      </c>
      <c r="H1498" s="432">
        <v>99</v>
      </c>
      <c r="I1498" s="432">
        <v>99</v>
      </c>
      <c r="J1498" s="432">
        <v>999</v>
      </c>
      <c r="K1498" s="432">
        <v>99</v>
      </c>
      <c r="L1498" s="432">
        <v>1</v>
      </c>
      <c r="M1498" s="432">
        <v>99</v>
      </c>
      <c r="N1498" s="432">
        <v>99</v>
      </c>
      <c r="O1498" s="432">
        <v>99</v>
      </c>
      <c r="P1498" s="432">
        <v>99</v>
      </c>
      <c r="R1498" s="432">
        <v>0</v>
      </c>
    </row>
    <row r="1499" spans="1:35" s="432" customFormat="1">
      <c r="A1499" s="432">
        <v>16</v>
      </c>
      <c r="B1499" s="432">
        <v>363</v>
      </c>
      <c r="C1499" s="432">
        <v>2022</v>
      </c>
      <c r="D1499" s="432">
        <v>3</v>
      </c>
      <c r="E1499" s="432">
        <v>99</v>
      </c>
      <c r="F1499" s="432">
        <v>99</v>
      </c>
      <c r="G1499" s="432">
        <v>99</v>
      </c>
      <c r="H1499" s="432">
        <v>99</v>
      </c>
      <c r="I1499" s="432">
        <v>99</v>
      </c>
      <c r="J1499" s="432">
        <v>999</v>
      </c>
      <c r="K1499" s="432">
        <v>99</v>
      </c>
      <c r="L1499" s="432">
        <v>1</v>
      </c>
      <c r="M1499" s="432">
        <v>99</v>
      </c>
      <c r="N1499" s="432">
        <v>99</v>
      </c>
      <c r="O1499" s="432">
        <v>99</v>
      </c>
      <c r="P1499" s="432">
        <v>99</v>
      </c>
      <c r="Q1499" s="432">
        <v>4</v>
      </c>
      <c r="R1499" s="432">
        <v>5</v>
      </c>
      <c r="S1499" s="432">
        <v>1</v>
      </c>
      <c r="T1499" s="432">
        <v>3.2</v>
      </c>
      <c r="U1499" s="432">
        <v>18.2</v>
      </c>
      <c r="V1499" s="432">
        <v>0</v>
      </c>
      <c r="W1499" s="432">
        <v>0</v>
      </c>
      <c r="X1499" s="432">
        <v>100</v>
      </c>
      <c r="Y1499" s="432">
        <v>0</v>
      </c>
      <c r="Z1499" s="432">
        <v>1.6456001944579488</v>
      </c>
      <c r="AA1499" s="432">
        <v>0</v>
      </c>
      <c r="AB1499" s="432">
        <v>1.4696938456699062</v>
      </c>
      <c r="AD1499" s="432">
        <v>-2.4808473640120918</v>
      </c>
      <c r="AF1499" s="432">
        <v>0.63051702395964693</v>
      </c>
      <c r="AG1499" s="432">
        <v>0.50963547062875592</v>
      </c>
      <c r="AH1499" s="432">
        <v>0</v>
      </c>
      <c r="AI1499" s="432">
        <v>0</v>
      </c>
    </row>
    <row r="1500" spans="1:35" s="432" customFormat="1">
      <c r="A1500" s="432">
        <v>16</v>
      </c>
      <c r="B1500" s="432">
        <v>364</v>
      </c>
      <c r="C1500" s="432">
        <v>2022</v>
      </c>
      <c r="D1500" s="432">
        <v>4</v>
      </c>
      <c r="E1500" s="432">
        <v>99</v>
      </c>
      <c r="F1500" s="432">
        <v>99</v>
      </c>
      <c r="G1500" s="432">
        <v>99</v>
      </c>
      <c r="H1500" s="432">
        <v>99</v>
      </c>
      <c r="I1500" s="432">
        <v>99</v>
      </c>
      <c r="J1500" s="432">
        <v>999</v>
      </c>
      <c r="K1500" s="432">
        <v>99</v>
      </c>
      <c r="L1500" s="432">
        <v>1</v>
      </c>
      <c r="M1500" s="432">
        <v>99</v>
      </c>
      <c r="N1500" s="432">
        <v>99</v>
      </c>
      <c r="O1500" s="432">
        <v>99</v>
      </c>
      <c r="P1500" s="432">
        <v>99</v>
      </c>
      <c r="Q1500" s="432">
        <v>4</v>
      </c>
      <c r="R1500" s="432">
        <v>8</v>
      </c>
      <c r="S1500" s="432">
        <v>1</v>
      </c>
      <c r="T1500" s="432">
        <v>2</v>
      </c>
      <c r="U1500" s="432">
        <v>14.95</v>
      </c>
      <c r="V1500" s="432">
        <v>0</v>
      </c>
      <c r="W1500" s="432">
        <v>0</v>
      </c>
      <c r="X1500" s="432">
        <v>25</v>
      </c>
      <c r="Y1500" s="432">
        <v>0</v>
      </c>
      <c r="Z1500" s="432">
        <v>3.4011027623404697</v>
      </c>
      <c r="AA1500" s="432">
        <v>0</v>
      </c>
      <c r="AB1500" s="432">
        <v>0</v>
      </c>
      <c r="AF1500" s="432">
        <v>1.1661807580174921</v>
      </c>
      <c r="AG1500" s="432">
        <v>0.77505816176422981</v>
      </c>
      <c r="AH1500" s="432">
        <v>0</v>
      </c>
      <c r="AI1500" s="432">
        <v>0</v>
      </c>
    </row>
    <row r="1501" spans="1:35" s="432" customFormat="1">
      <c r="A1501" s="432">
        <v>16</v>
      </c>
      <c r="B1501" s="432">
        <v>365</v>
      </c>
      <c r="C1501" s="432">
        <v>2022</v>
      </c>
      <c r="D1501" s="432">
        <v>5</v>
      </c>
      <c r="E1501" s="432">
        <v>99</v>
      </c>
      <c r="F1501" s="432">
        <v>99</v>
      </c>
      <c r="G1501" s="432">
        <v>99</v>
      </c>
      <c r="H1501" s="432">
        <v>99</v>
      </c>
      <c r="I1501" s="432">
        <v>99</v>
      </c>
      <c r="J1501" s="432">
        <v>999</v>
      </c>
      <c r="K1501" s="432">
        <v>99</v>
      </c>
      <c r="L1501" s="432">
        <v>1</v>
      </c>
      <c r="M1501" s="432">
        <v>99</v>
      </c>
      <c r="N1501" s="432">
        <v>99</v>
      </c>
      <c r="O1501" s="432">
        <v>99</v>
      </c>
      <c r="P1501" s="432">
        <v>99</v>
      </c>
      <c r="Q1501" s="432">
        <v>5</v>
      </c>
      <c r="R1501" s="432">
        <v>7</v>
      </c>
      <c r="S1501" s="432">
        <v>1</v>
      </c>
      <c r="T1501" s="432">
        <v>2.4285714285714279</v>
      </c>
      <c r="U1501" s="432">
        <v>12.671428571428564</v>
      </c>
      <c r="V1501" s="432">
        <v>0</v>
      </c>
      <c r="W1501" s="432">
        <v>0</v>
      </c>
      <c r="X1501" s="432">
        <v>14.285714285714288</v>
      </c>
      <c r="Y1501" s="432">
        <v>0</v>
      </c>
      <c r="Z1501" s="432">
        <v>3.4141362788577001</v>
      </c>
      <c r="AA1501" s="432">
        <v>0</v>
      </c>
      <c r="AB1501" s="432">
        <v>1.0497813183356484</v>
      </c>
      <c r="AD1501" s="432">
        <v>78.065955989819486</v>
      </c>
      <c r="AF1501" s="432">
        <v>1.4492753623188404</v>
      </c>
      <c r="AG1501" s="432">
        <v>0.83575958014152307</v>
      </c>
      <c r="AH1501" s="432">
        <v>0</v>
      </c>
      <c r="AI1501" s="432">
        <v>0</v>
      </c>
    </row>
    <row r="1502" spans="1:35" s="432" customFormat="1">
      <c r="A1502" s="432">
        <v>16</v>
      </c>
      <c r="B1502" s="432">
        <v>366</v>
      </c>
      <c r="C1502" s="432">
        <v>2022</v>
      </c>
      <c r="D1502" s="432">
        <v>6</v>
      </c>
      <c r="E1502" s="432">
        <v>99</v>
      </c>
      <c r="F1502" s="432">
        <v>99</v>
      </c>
      <c r="G1502" s="432">
        <v>99</v>
      </c>
      <c r="H1502" s="432">
        <v>99</v>
      </c>
      <c r="I1502" s="432">
        <v>99</v>
      </c>
      <c r="J1502" s="432">
        <v>999</v>
      </c>
      <c r="K1502" s="432">
        <v>99</v>
      </c>
      <c r="L1502" s="432">
        <v>1</v>
      </c>
      <c r="M1502" s="432">
        <v>99</v>
      </c>
      <c r="N1502" s="432">
        <v>99</v>
      </c>
      <c r="O1502" s="432">
        <v>99</v>
      </c>
      <c r="P1502" s="432">
        <v>99</v>
      </c>
      <c r="Q1502" s="432">
        <v>2</v>
      </c>
      <c r="R1502" s="432">
        <v>2</v>
      </c>
      <c r="S1502" s="432">
        <v>1</v>
      </c>
      <c r="T1502" s="432">
        <v>2</v>
      </c>
      <c r="U1502" s="432">
        <v>18.700000000000003</v>
      </c>
      <c r="V1502" s="432">
        <v>0</v>
      </c>
      <c r="W1502" s="432">
        <v>0</v>
      </c>
      <c r="X1502" s="432">
        <v>100</v>
      </c>
      <c r="Y1502" s="432">
        <v>0</v>
      </c>
      <c r="Z1502" s="432">
        <v>1.3999999999999722</v>
      </c>
      <c r="AA1502" s="432">
        <v>0</v>
      </c>
      <c r="AB1502" s="432">
        <v>0</v>
      </c>
      <c r="AF1502" s="432">
        <v>0.2932551319648094</v>
      </c>
      <c r="AG1502" s="432">
        <v>0.25299843736259275</v>
      </c>
      <c r="AH1502" s="432">
        <v>0</v>
      </c>
      <c r="AI1502" s="432">
        <v>0</v>
      </c>
    </row>
    <row r="1503" spans="1:35" s="432" customFormat="1">
      <c r="A1503" s="432">
        <v>16</v>
      </c>
      <c r="B1503" s="432">
        <v>367</v>
      </c>
      <c r="C1503" s="432">
        <v>2022</v>
      </c>
      <c r="D1503" s="432">
        <v>7</v>
      </c>
      <c r="E1503" s="432">
        <v>99</v>
      </c>
      <c r="F1503" s="432">
        <v>99</v>
      </c>
      <c r="G1503" s="432">
        <v>99</v>
      </c>
      <c r="H1503" s="432">
        <v>99</v>
      </c>
      <c r="I1503" s="432">
        <v>99</v>
      </c>
      <c r="J1503" s="432">
        <v>999</v>
      </c>
      <c r="K1503" s="432">
        <v>99</v>
      </c>
      <c r="L1503" s="432">
        <v>1</v>
      </c>
      <c r="M1503" s="432">
        <v>99</v>
      </c>
      <c r="N1503" s="432">
        <v>99</v>
      </c>
      <c r="O1503" s="432">
        <v>99</v>
      </c>
      <c r="P1503" s="432">
        <v>99</v>
      </c>
      <c r="Q1503" s="432">
        <v>1</v>
      </c>
      <c r="R1503" s="432">
        <v>1</v>
      </c>
      <c r="S1503" s="432">
        <v>1</v>
      </c>
      <c r="T1503" s="432">
        <v>2</v>
      </c>
      <c r="U1503" s="432">
        <v>18.5</v>
      </c>
      <c r="V1503" s="432">
        <v>0</v>
      </c>
      <c r="W1503" s="432">
        <v>0</v>
      </c>
      <c r="X1503" s="432">
        <v>100</v>
      </c>
      <c r="Y1503" s="432">
        <v>0</v>
      </c>
      <c r="Z1503" s="432">
        <v>0</v>
      </c>
      <c r="AA1503" s="432">
        <v>0</v>
      </c>
      <c r="AB1503" s="432">
        <v>0</v>
      </c>
      <c r="AF1503" s="432">
        <v>1.0101010101010102</v>
      </c>
      <c r="AG1503" s="432">
        <v>0.92062702164717602</v>
      </c>
      <c r="AH1503" s="432">
        <v>0</v>
      </c>
      <c r="AI1503" s="432">
        <v>0</v>
      </c>
    </row>
    <row r="1504" spans="1:35" s="432" customFormat="1">
      <c r="A1504" s="432">
        <v>16</v>
      </c>
      <c r="B1504" s="432">
        <v>368</v>
      </c>
      <c r="C1504" s="432">
        <v>2022</v>
      </c>
      <c r="D1504" s="432">
        <v>8</v>
      </c>
      <c r="E1504" s="432">
        <v>99</v>
      </c>
      <c r="F1504" s="432">
        <v>99</v>
      </c>
      <c r="G1504" s="432">
        <v>99</v>
      </c>
      <c r="H1504" s="432">
        <v>99</v>
      </c>
      <c r="I1504" s="432">
        <v>99</v>
      </c>
      <c r="J1504" s="432">
        <v>999</v>
      </c>
      <c r="K1504" s="432">
        <v>99</v>
      </c>
      <c r="L1504" s="432">
        <v>1</v>
      </c>
      <c r="M1504" s="432">
        <v>99</v>
      </c>
      <c r="N1504" s="432">
        <v>99</v>
      </c>
      <c r="O1504" s="432">
        <v>99</v>
      </c>
      <c r="P1504" s="432">
        <v>99</v>
      </c>
      <c r="Q1504" s="432">
        <v>6</v>
      </c>
      <c r="R1504" s="432">
        <v>13</v>
      </c>
      <c r="S1504" s="432">
        <v>1</v>
      </c>
      <c r="T1504" s="432">
        <v>2</v>
      </c>
      <c r="U1504" s="432">
        <v>14.269230769230772</v>
      </c>
      <c r="V1504" s="432">
        <v>0</v>
      </c>
      <c r="W1504" s="432">
        <v>0</v>
      </c>
      <c r="X1504" s="432">
        <v>30.769230769230759</v>
      </c>
      <c r="Y1504" s="432">
        <v>15.38461538461538</v>
      </c>
      <c r="Z1504" s="432">
        <v>4.6418472144320067</v>
      </c>
      <c r="AA1504" s="432">
        <v>0</v>
      </c>
      <c r="AB1504" s="432">
        <v>0</v>
      </c>
      <c r="AF1504" s="432">
        <v>3.4574468085106376</v>
      </c>
      <c r="AG1504" s="432">
        <v>2.5758880217735443</v>
      </c>
      <c r="AH1504" s="432">
        <v>0</v>
      </c>
      <c r="AI1504" s="432">
        <v>0</v>
      </c>
    </row>
    <row r="1505" spans="1:37" s="432" customFormat="1">
      <c r="A1505" s="432">
        <v>16</v>
      </c>
      <c r="B1505" s="432">
        <v>369</v>
      </c>
      <c r="C1505" s="432">
        <v>2022</v>
      </c>
      <c r="D1505" s="432">
        <v>9</v>
      </c>
      <c r="E1505" s="432">
        <v>99</v>
      </c>
      <c r="F1505" s="432">
        <v>99</v>
      </c>
      <c r="G1505" s="432">
        <v>99</v>
      </c>
      <c r="H1505" s="432">
        <v>99</v>
      </c>
      <c r="I1505" s="432">
        <v>99</v>
      </c>
      <c r="J1505" s="432">
        <v>999</v>
      </c>
      <c r="K1505" s="432">
        <v>99</v>
      </c>
      <c r="L1505" s="432">
        <v>1</v>
      </c>
      <c r="M1505" s="432">
        <v>99</v>
      </c>
      <c r="N1505" s="432">
        <v>99</v>
      </c>
      <c r="O1505" s="432">
        <v>99</v>
      </c>
      <c r="P1505" s="432">
        <v>99</v>
      </c>
      <c r="Q1505" s="432">
        <v>7</v>
      </c>
      <c r="R1505" s="432">
        <v>19</v>
      </c>
      <c r="S1505" s="432">
        <v>1</v>
      </c>
      <c r="T1505" s="432">
        <v>3.4210526315789478</v>
      </c>
      <c r="U1505" s="432">
        <v>13.747368421052627</v>
      </c>
      <c r="V1505" s="432">
        <v>0</v>
      </c>
      <c r="W1505" s="432">
        <v>0</v>
      </c>
      <c r="X1505" s="432">
        <v>10.526315789473689</v>
      </c>
      <c r="Y1505" s="432">
        <v>0</v>
      </c>
      <c r="Z1505" s="432">
        <v>2.4851915993175662</v>
      </c>
      <c r="AA1505" s="432">
        <v>0</v>
      </c>
      <c r="AB1505" s="432">
        <v>1.497920996921865</v>
      </c>
      <c r="AD1505" s="432">
        <v>31.275438157345889</v>
      </c>
      <c r="AF1505" s="432">
        <v>3.544776119402985</v>
      </c>
      <c r="AG1505" s="432">
        <v>2.4299482752204802</v>
      </c>
      <c r="AH1505" s="432">
        <v>0</v>
      </c>
      <c r="AI1505" s="432">
        <v>0</v>
      </c>
    </row>
    <row r="1506" spans="1:37" s="432" customFormat="1">
      <c r="A1506" s="432">
        <v>16</v>
      </c>
      <c r="B1506" s="432">
        <v>370</v>
      </c>
      <c r="C1506" s="432">
        <v>2022</v>
      </c>
      <c r="D1506" s="432">
        <v>10</v>
      </c>
      <c r="E1506" s="432">
        <v>99</v>
      </c>
      <c r="F1506" s="432">
        <v>99</v>
      </c>
      <c r="G1506" s="432">
        <v>99</v>
      </c>
      <c r="H1506" s="432">
        <v>99</v>
      </c>
      <c r="I1506" s="432">
        <v>99</v>
      </c>
      <c r="J1506" s="432">
        <v>999</v>
      </c>
      <c r="K1506" s="432">
        <v>99</v>
      </c>
      <c r="L1506" s="432">
        <v>1</v>
      </c>
      <c r="M1506" s="432">
        <v>99</v>
      </c>
      <c r="N1506" s="432">
        <v>99</v>
      </c>
      <c r="O1506" s="432">
        <v>99</v>
      </c>
      <c r="P1506" s="432">
        <v>99</v>
      </c>
      <c r="Q1506" s="432">
        <v>23</v>
      </c>
      <c r="R1506" s="432">
        <v>46</v>
      </c>
      <c r="S1506" s="432">
        <v>1</v>
      </c>
      <c r="T1506" s="432">
        <v>2.5869565217391304</v>
      </c>
      <c r="U1506" s="432">
        <v>15.589130434782604</v>
      </c>
      <c r="V1506" s="432">
        <v>0</v>
      </c>
      <c r="W1506" s="432">
        <v>0</v>
      </c>
      <c r="X1506" s="432">
        <v>54.347826086956523</v>
      </c>
      <c r="Y1506" s="432">
        <v>0</v>
      </c>
      <c r="Z1506" s="432">
        <v>3.9969133884987742</v>
      </c>
      <c r="AA1506" s="432">
        <v>0</v>
      </c>
      <c r="AB1506" s="432">
        <v>1.1901057124496519</v>
      </c>
      <c r="AD1506" s="432">
        <v>27.006695300854098</v>
      </c>
      <c r="AF1506" s="432">
        <v>2.184235517568851</v>
      </c>
      <c r="AG1506" s="432">
        <v>1.6338648159709082</v>
      </c>
      <c r="AH1506" s="432">
        <v>0</v>
      </c>
      <c r="AI1506" s="432">
        <v>0</v>
      </c>
    </row>
    <row r="1507" spans="1:37" s="432" customFormat="1">
      <c r="A1507" s="432">
        <v>16</v>
      </c>
      <c r="B1507" s="432">
        <v>371</v>
      </c>
      <c r="C1507" s="432">
        <v>2022</v>
      </c>
      <c r="D1507" s="432">
        <v>11</v>
      </c>
      <c r="E1507" s="432">
        <v>99</v>
      </c>
      <c r="F1507" s="432">
        <v>99</v>
      </c>
      <c r="G1507" s="432">
        <v>99</v>
      </c>
      <c r="H1507" s="432">
        <v>99</v>
      </c>
      <c r="I1507" s="432">
        <v>99</v>
      </c>
      <c r="J1507" s="432">
        <v>999</v>
      </c>
      <c r="K1507" s="432">
        <v>99</v>
      </c>
      <c r="L1507" s="432">
        <v>1</v>
      </c>
      <c r="M1507" s="432">
        <v>99</v>
      </c>
      <c r="N1507" s="432">
        <v>99</v>
      </c>
      <c r="O1507" s="432">
        <v>99</v>
      </c>
      <c r="P1507" s="432">
        <v>99</v>
      </c>
      <c r="Q1507" s="432">
        <v>8</v>
      </c>
      <c r="R1507" s="432">
        <v>9</v>
      </c>
      <c r="S1507" s="432">
        <v>1</v>
      </c>
      <c r="T1507" s="432">
        <v>2.3333333333333339</v>
      </c>
      <c r="U1507" s="432">
        <v>16.011111111111109</v>
      </c>
      <c r="V1507" s="432">
        <v>0</v>
      </c>
      <c r="W1507" s="432">
        <v>0</v>
      </c>
      <c r="X1507" s="432">
        <v>55.555555555555557</v>
      </c>
      <c r="Y1507" s="432">
        <v>0</v>
      </c>
      <c r="Z1507" s="432">
        <v>2.2273274690357141</v>
      </c>
      <c r="AA1507" s="432">
        <v>0</v>
      </c>
      <c r="AB1507" s="432">
        <v>0.94280904158206269</v>
      </c>
      <c r="AD1507" s="432">
        <v>17.284407613967605</v>
      </c>
      <c r="AF1507" s="432">
        <v>0.56998100063331236</v>
      </c>
      <c r="AG1507" s="432">
        <v>0.43213190069063151</v>
      </c>
      <c r="AH1507" s="432">
        <v>0</v>
      </c>
      <c r="AI1507" s="432">
        <v>0</v>
      </c>
    </row>
    <row r="1508" spans="1:37" s="432" customFormat="1">
      <c r="A1508" s="432">
        <v>16</v>
      </c>
      <c r="B1508" s="432">
        <v>372</v>
      </c>
      <c r="C1508" s="432">
        <v>2022</v>
      </c>
      <c r="D1508" s="432">
        <v>12</v>
      </c>
      <c r="E1508" s="432">
        <v>99</v>
      </c>
      <c r="F1508" s="432">
        <v>99</v>
      </c>
      <c r="G1508" s="432">
        <v>99</v>
      </c>
      <c r="H1508" s="432">
        <v>99</v>
      </c>
      <c r="I1508" s="432">
        <v>99</v>
      </c>
      <c r="J1508" s="432">
        <v>999</v>
      </c>
      <c r="K1508" s="432">
        <v>99</v>
      </c>
      <c r="L1508" s="432">
        <v>1</v>
      </c>
      <c r="M1508" s="432">
        <v>99</v>
      </c>
      <c r="N1508" s="432">
        <v>99</v>
      </c>
      <c r="O1508" s="432">
        <v>99</v>
      </c>
      <c r="P1508" s="432">
        <v>99</v>
      </c>
      <c r="Q1508" s="432">
        <v>1</v>
      </c>
      <c r="R1508" s="432">
        <v>2</v>
      </c>
      <c r="S1508" s="432">
        <v>1</v>
      </c>
      <c r="T1508" s="432">
        <v>2</v>
      </c>
      <c r="U1508" s="432">
        <v>14.7</v>
      </c>
      <c r="V1508" s="432">
        <v>0</v>
      </c>
      <c r="W1508" s="432">
        <v>0</v>
      </c>
      <c r="X1508" s="432">
        <v>50</v>
      </c>
      <c r="Y1508" s="432">
        <v>0</v>
      </c>
      <c r="Z1508" s="432">
        <v>2.1000000000000059</v>
      </c>
      <c r="AA1508" s="432">
        <v>0</v>
      </c>
      <c r="AB1508" s="432">
        <v>0</v>
      </c>
      <c r="AF1508" s="432">
        <v>0.71174377224199292</v>
      </c>
      <c r="AG1508" s="432">
        <v>0.52242519013433797</v>
      </c>
      <c r="AH1508" s="432">
        <v>0</v>
      </c>
      <c r="AI1508" s="432">
        <v>0</v>
      </c>
    </row>
    <row r="1509" spans="1:37" s="432" customFormat="1">
      <c r="A1509" s="432">
        <v>16</v>
      </c>
      <c r="B1509" s="432">
        <v>373</v>
      </c>
      <c r="C1509" s="432">
        <v>2022</v>
      </c>
      <c r="D1509" s="432">
        <v>1</v>
      </c>
      <c r="E1509" s="432">
        <v>99</v>
      </c>
      <c r="F1509" s="432">
        <v>99</v>
      </c>
      <c r="G1509" s="432">
        <v>99</v>
      </c>
      <c r="H1509" s="432">
        <v>99</v>
      </c>
      <c r="I1509" s="432">
        <v>99</v>
      </c>
      <c r="J1509" s="432">
        <v>999</v>
      </c>
      <c r="K1509" s="432">
        <v>99</v>
      </c>
      <c r="L1509" s="432">
        <v>2</v>
      </c>
      <c r="M1509" s="432">
        <v>99</v>
      </c>
      <c r="N1509" s="432">
        <v>99</v>
      </c>
      <c r="O1509" s="432">
        <v>99</v>
      </c>
      <c r="P1509" s="432">
        <v>99</v>
      </c>
      <c r="Q1509" s="432">
        <v>8</v>
      </c>
      <c r="R1509" s="432">
        <v>10</v>
      </c>
      <c r="S1509" s="432">
        <v>2</v>
      </c>
      <c r="T1509" s="432">
        <v>2.9</v>
      </c>
      <c r="U1509" s="432">
        <v>17.07</v>
      </c>
      <c r="V1509" s="432">
        <v>0</v>
      </c>
      <c r="W1509" s="432">
        <v>0</v>
      </c>
      <c r="X1509" s="432">
        <v>90</v>
      </c>
      <c r="Y1509" s="432">
        <v>0</v>
      </c>
      <c r="Z1509" s="432">
        <v>3.4010351365429901</v>
      </c>
      <c r="AA1509" s="432">
        <v>0</v>
      </c>
      <c r="AB1509" s="432">
        <v>1.3747727084867527</v>
      </c>
      <c r="AD1509" s="432">
        <v>10.650924887531623</v>
      </c>
      <c r="AF1509" s="432">
        <v>1.4684287812041115</v>
      </c>
      <c r="AG1509" s="432">
        <v>1.1210416295886687</v>
      </c>
      <c r="AH1509" s="432">
        <v>0</v>
      </c>
      <c r="AI1509" s="432">
        <v>0</v>
      </c>
    </row>
    <row r="1510" spans="1:37" s="432" customFormat="1">
      <c r="A1510" s="432">
        <v>16</v>
      </c>
      <c r="B1510" s="432">
        <v>374</v>
      </c>
      <c r="C1510" s="432">
        <v>2022</v>
      </c>
      <c r="D1510" s="432">
        <v>2</v>
      </c>
      <c r="E1510" s="432">
        <v>99</v>
      </c>
      <c r="F1510" s="432">
        <v>99</v>
      </c>
      <c r="G1510" s="432">
        <v>99</v>
      </c>
      <c r="H1510" s="432">
        <v>99</v>
      </c>
      <c r="I1510" s="432">
        <v>99</v>
      </c>
      <c r="J1510" s="432">
        <v>999</v>
      </c>
      <c r="K1510" s="432">
        <v>99</v>
      </c>
      <c r="L1510" s="432">
        <v>2</v>
      </c>
      <c r="M1510" s="432">
        <v>99</v>
      </c>
      <c r="N1510" s="432">
        <v>99</v>
      </c>
      <c r="O1510" s="432">
        <v>99</v>
      </c>
      <c r="P1510" s="432">
        <v>99</v>
      </c>
      <c r="Q1510" s="432">
        <v>5</v>
      </c>
      <c r="R1510" s="432">
        <v>6</v>
      </c>
      <c r="S1510" s="432">
        <v>2</v>
      </c>
      <c r="T1510" s="432">
        <v>2</v>
      </c>
      <c r="U1510" s="432">
        <v>12.41666666666667</v>
      </c>
      <c r="V1510" s="432">
        <v>0</v>
      </c>
      <c r="W1510" s="432">
        <v>0</v>
      </c>
      <c r="X1510" s="432">
        <v>0</v>
      </c>
      <c r="Y1510" s="432">
        <v>0</v>
      </c>
      <c r="Z1510" s="432">
        <v>2.5867719050756723</v>
      </c>
      <c r="AA1510" s="432">
        <v>0</v>
      </c>
      <c r="AB1510" s="432">
        <v>0</v>
      </c>
      <c r="AF1510" s="432">
        <v>1.886792452830188</v>
      </c>
      <c r="AG1510" s="432">
        <v>1.0251823310857302</v>
      </c>
      <c r="AH1510" s="432">
        <v>0</v>
      </c>
      <c r="AI1510" s="432">
        <v>0</v>
      </c>
    </row>
    <row r="1511" spans="1:37" s="432" customFormat="1">
      <c r="A1511" s="432">
        <v>16</v>
      </c>
      <c r="B1511" s="432">
        <v>375</v>
      </c>
      <c r="C1511" s="432">
        <v>2022</v>
      </c>
      <c r="D1511" s="432">
        <v>3</v>
      </c>
      <c r="E1511" s="432">
        <v>99</v>
      </c>
      <c r="F1511" s="432">
        <v>99</v>
      </c>
      <c r="G1511" s="432">
        <v>99</v>
      </c>
      <c r="H1511" s="432">
        <v>99</v>
      </c>
      <c r="I1511" s="432">
        <v>99</v>
      </c>
      <c r="J1511" s="432">
        <v>999</v>
      </c>
      <c r="K1511" s="432">
        <v>99</v>
      </c>
      <c r="L1511" s="432">
        <v>2</v>
      </c>
      <c r="M1511" s="432">
        <v>99</v>
      </c>
      <c r="N1511" s="432">
        <v>99</v>
      </c>
      <c r="O1511" s="432">
        <v>99</v>
      </c>
      <c r="P1511" s="432">
        <v>99</v>
      </c>
      <c r="Q1511" s="432">
        <v>23</v>
      </c>
      <c r="R1511" s="432">
        <v>40</v>
      </c>
      <c r="S1511" s="432">
        <v>2</v>
      </c>
      <c r="T1511" s="432">
        <v>3.2749999999999999</v>
      </c>
      <c r="U1511" s="432">
        <v>17.7575</v>
      </c>
      <c r="V1511" s="432">
        <v>0</v>
      </c>
      <c r="W1511" s="432">
        <v>0</v>
      </c>
      <c r="X1511" s="432">
        <v>65</v>
      </c>
      <c r="Y1511" s="432">
        <v>5</v>
      </c>
      <c r="Z1511" s="432">
        <v>3.0699256912830823</v>
      </c>
      <c r="AA1511" s="432">
        <v>0</v>
      </c>
      <c r="AB1511" s="432">
        <v>1.4830289949963893</v>
      </c>
      <c r="AD1511" s="432">
        <v>18.816763422418276</v>
      </c>
      <c r="AF1511" s="432">
        <v>5.0441361916771763</v>
      </c>
      <c r="AG1511" s="432">
        <v>3.9779568657978608</v>
      </c>
      <c r="AH1511" s="432">
        <v>0</v>
      </c>
      <c r="AI1511" s="432">
        <v>1</v>
      </c>
      <c r="AJ1511" s="432">
        <v>114.1</v>
      </c>
      <c r="AK1511" s="432">
        <v>10.232615482886612</v>
      </c>
    </row>
    <row r="1512" spans="1:37" s="432" customFormat="1">
      <c r="A1512" s="432">
        <v>16</v>
      </c>
      <c r="B1512" s="432">
        <v>376</v>
      </c>
      <c r="C1512" s="432">
        <v>2022</v>
      </c>
      <c r="D1512" s="432">
        <v>4</v>
      </c>
      <c r="E1512" s="432">
        <v>99</v>
      </c>
      <c r="F1512" s="432">
        <v>99</v>
      </c>
      <c r="G1512" s="432">
        <v>99</v>
      </c>
      <c r="H1512" s="432">
        <v>99</v>
      </c>
      <c r="I1512" s="432">
        <v>99</v>
      </c>
      <c r="J1512" s="432">
        <v>999</v>
      </c>
      <c r="K1512" s="432">
        <v>99</v>
      </c>
      <c r="L1512" s="432">
        <v>2</v>
      </c>
      <c r="M1512" s="432">
        <v>99</v>
      </c>
      <c r="N1512" s="432">
        <v>99</v>
      </c>
      <c r="O1512" s="432">
        <v>99</v>
      </c>
      <c r="P1512" s="432">
        <v>99</v>
      </c>
      <c r="Q1512" s="432">
        <v>19</v>
      </c>
      <c r="R1512" s="432">
        <v>32</v>
      </c>
      <c r="S1512" s="432">
        <v>2</v>
      </c>
      <c r="T1512" s="432">
        <v>3.1875</v>
      </c>
      <c r="U1512" s="432">
        <v>16.534375000000001</v>
      </c>
      <c r="V1512" s="432">
        <v>0</v>
      </c>
      <c r="W1512" s="432">
        <v>0</v>
      </c>
      <c r="X1512" s="432">
        <v>62.5</v>
      </c>
      <c r="Y1512" s="432">
        <v>6.25</v>
      </c>
      <c r="Z1512" s="432">
        <v>3.001313189151551</v>
      </c>
      <c r="AA1512" s="432">
        <v>0</v>
      </c>
      <c r="AB1512" s="432">
        <v>1.3792547806696196</v>
      </c>
      <c r="AD1512" s="432">
        <v>31.852412571757171</v>
      </c>
      <c r="AF1512" s="432">
        <v>4.6647230320699684</v>
      </c>
      <c r="AG1512" s="432">
        <v>3.4287899112830593</v>
      </c>
      <c r="AH1512" s="432">
        <v>0</v>
      </c>
      <c r="AI1512" s="432">
        <v>4</v>
      </c>
      <c r="AJ1512" s="432">
        <v>108.97499999999999</v>
      </c>
      <c r="AK1512" s="432">
        <v>11.729618538370936</v>
      </c>
    </row>
    <row r="1513" spans="1:37" s="432" customFormat="1">
      <c r="A1513" s="432">
        <v>16</v>
      </c>
      <c r="B1513" s="432">
        <v>377</v>
      </c>
      <c r="C1513" s="432">
        <v>2022</v>
      </c>
      <c r="D1513" s="432">
        <v>5</v>
      </c>
      <c r="E1513" s="432">
        <v>99</v>
      </c>
      <c r="F1513" s="432">
        <v>99</v>
      </c>
      <c r="G1513" s="432">
        <v>99</v>
      </c>
      <c r="H1513" s="432">
        <v>99</v>
      </c>
      <c r="I1513" s="432">
        <v>99</v>
      </c>
      <c r="J1513" s="432">
        <v>999</v>
      </c>
      <c r="K1513" s="432">
        <v>99</v>
      </c>
      <c r="L1513" s="432">
        <v>2</v>
      </c>
      <c r="M1513" s="432">
        <v>99</v>
      </c>
      <c r="N1513" s="432">
        <v>99</v>
      </c>
      <c r="O1513" s="432">
        <v>99</v>
      </c>
      <c r="P1513" s="432">
        <v>99</v>
      </c>
      <c r="Q1513" s="432">
        <v>16</v>
      </c>
      <c r="R1513" s="432">
        <v>26</v>
      </c>
      <c r="S1513" s="432">
        <v>2</v>
      </c>
      <c r="T1513" s="432">
        <v>2.3461538461538471</v>
      </c>
      <c r="U1513" s="432">
        <v>15.984615384615379</v>
      </c>
      <c r="V1513" s="432">
        <v>0</v>
      </c>
      <c r="W1513" s="432">
        <v>0</v>
      </c>
      <c r="X1513" s="432">
        <v>57.692307692307693</v>
      </c>
      <c r="Y1513" s="432">
        <v>3.8461538461538449</v>
      </c>
      <c r="Z1513" s="432">
        <v>3.251235541202564</v>
      </c>
      <c r="AA1513" s="432">
        <v>0</v>
      </c>
      <c r="AB1513" s="432">
        <v>0.95845659956747009</v>
      </c>
      <c r="AD1513" s="432">
        <v>3.8736696136633224</v>
      </c>
      <c r="AF1513" s="432">
        <v>5.3830227743271211</v>
      </c>
      <c r="AG1513" s="432">
        <v>3.9159152368299552</v>
      </c>
      <c r="AH1513" s="432">
        <v>0</v>
      </c>
      <c r="AI1513" s="432">
        <v>0</v>
      </c>
    </row>
    <row r="1514" spans="1:37" s="432" customFormat="1">
      <c r="A1514" s="432">
        <v>16</v>
      </c>
      <c r="B1514" s="432">
        <v>378</v>
      </c>
      <c r="C1514" s="432">
        <v>2022</v>
      </c>
      <c r="D1514" s="432">
        <v>6</v>
      </c>
      <c r="E1514" s="432">
        <v>99</v>
      </c>
      <c r="F1514" s="432">
        <v>99</v>
      </c>
      <c r="G1514" s="432">
        <v>99</v>
      </c>
      <c r="H1514" s="432">
        <v>99</v>
      </c>
      <c r="I1514" s="432">
        <v>99</v>
      </c>
      <c r="J1514" s="432">
        <v>999</v>
      </c>
      <c r="K1514" s="432">
        <v>99</v>
      </c>
      <c r="L1514" s="432">
        <v>2</v>
      </c>
      <c r="M1514" s="432">
        <v>99</v>
      </c>
      <c r="N1514" s="432">
        <v>99</v>
      </c>
      <c r="O1514" s="432">
        <v>99</v>
      </c>
      <c r="P1514" s="432">
        <v>99</v>
      </c>
      <c r="Q1514" s="432">
        <v>20</v>
      </c>
      <c r="R1514" s="432">
        <v>34</v>
      </c>
      <c r="S1514" s="432">
        <v>2</v>
      </c>
      <c r="T1514" s="432">
        <v>3</v>
      </c>
      <c r="U1514" s="432">
        <v>16.549999999999997</v>
      </c>
      <c r="V1514" s="432">
        <v>0</v>
      </c>
      <c r="W1514" s="432">
        <v>0</v>
      </c>
      <c r="X1514" s="432">
        <v>58.82352941176471</v>
      </c>
      <c r="Y1514" s="432">
        <v>8.8235294117647047</v>
      </c>
      <c r="Z1514" s="432">
        <v>5.2874574118713316</v>
      </c>
      <c r="AA1514" s="432">
        <v>0</v>
      </c>
      <c r="AB1514" s="432">
        <v>1.3932610920384718</v>
      </c>
      <c r="AD1514" s="432">
        <v>51.942038274828889</v>
      </c>
      <c r="AF1514" s="432">
        <v>4.9853372434017595</v>
      </c>
      <c r="AG1514" s="432">
        <v>3.8064764894099183</v>
      </c>
      <c r="AH1514" s="432">
        <v>8.8235294117647047</v>
      </c>
      <c r="AI1514" s="432">
        <v>0</v>
      </c>
    </row>
    <row r="1515" spans="1:37" s="432" customFormat="1">
      <c r="A1515" s="432">
        <v>16</v>
      </c>
      <c r="B1515" s="432">
        <v>379</v>
      </c>
      <c r="C1515" s="432">
        <v>2022</v>
      </c>
      <c r="D1515" s="432">
        <v>7</v>
      </c>
      <c r="E1515" s="432">
        <v>99</v>
      </c>
      <c r="F1515" s="432">
        <v>99</v>
      </c>
      <c r="G1515" s="432">
        <v>99</v>
      </c>
      <c r="H1515" s="432">
        <v>99</v>
      </c>
      <c r="I1515" s="432">
        <v>99</v>
      </c>
      <c r="J1515" s="432">
        <v>999</v>
      </c>
      <c r="K1515" s="432">
        <v>99</v>
      </c>
      <c r="L1515" s="432">
        <v>2</v>
      </c>
      <c r="M1515" s="432">
        <v>99</v>
      </c>
      <c r="N1515" s="432">
        <v>99</v>
      </c>
      <c r="O1515" s="432">
        <v>99</v>
      </c>
      <c r="P1515" s="432">
        <v>99</v>
      </c>
      <c r="Q1515" s="432">
        <v>4</v>
      </c>
      <c r="R1515" s="432">
        <v>9</v>
      </c>
      <c r="S1515" s="432">
        <v>2</v>
      </c>
      <c r="T1515" s="432">
        <v>3.3333333333333344</v>
      </c>
      <c r="U1515" s="432">
        <v>17.088888888888889</v>
      </c>
      <c r="V1515" s="432">
        <v>0</v>
      </c>
      <c r="W1515" s="432">
        <v>0</v>
      </c>
      <c r="X1515" s="432">
        <v>77.777777777777771</v>
      </c>
      <c r="Y1515" s="432">
        <v>0</v>
      </c>
      <c r="Z1515" s="432">
        <v>2.8980623582143243</v>
      </c>
      <c r="AA1515" s="432">
        <v>0</v>
      </c>
      <c r="AB1515" s="432">
        <v>1.4907119849998596</v>
      </c>
      <c r="AD1515" s="432">
        <v>53.581489714101558</v>
      </c>
      <c r="AF1515" s="432">
        <v>9.0909090909090917</v>
      </c>
      <c r="AG1515" s="432">
        <v>7.6536451853694976</v>
      </c>
      <c r="AH1515" s="432">
        <v>0</v>
      </c>
      <c r="AI1515" s="432">
        <v>0</v>
      </c>
    </row>
    <row r="1516" spans="1:37" s="432" customFormat="1">
      <c r="A1516" s="432">
        <v>16</v>
      </c>
      <c r="B1516" s="432">
        <v>380</v>
      </c>
      <c r="C1516" s="432">
        <v>2022</v>
      </c>
      <c r="D1516" s="432">
        <v>8</v>
      </c>
      <c r="E1516" s="432">
        <v>99</v>
      </c>
      <c r="F1516" s="432">
        <v>99</v>
      </c>
      <c r="G1516" s="432">
        <v>99</v>
      </c>
      <c r="H1516" s="432">
        <v>99</v>
      </c>
      <c r="I1516" s="432">
        <v>99</v>
      </c>
      <c r="J1516" s="432">
        <v>999</v>
      </c>
      <c r="K1516" s="432">
        <v>99</v>
      </c>
      <c r="L1516" s="432">
        <v>2</v>
      </c>
      <c r="M1516" s="432">
        <v>99</v>
      </c>
      <c r="N1516" s="432">
        <v>99</v>
      </c>
      <c r="O1516" s="432">
        <v>99</v>
      </c>
      <c r="P1516" s="432">
        <v>99</v>
      </c>
      <c r="Q1516" s="432">
        <v>12</v>
      </c>
      <c r="R1516" s="432">
        <v>29</v>
      </c>
      <c r="S1516" s="432">
        <v>2</v>
      </c>
      <c r="T1516" s="432">
        <v>2.4137931034482758</v>
      </c>
      <c r="U1516" s="432">
        <v>15.217241379310348</v>
      </c>
      <c r="V1516" s="432">
        <v>0</v>
      </c>
      <c r="W1516" s="432">
        <v>0</v>
      </c>
      <c r="X1516" s="432">
        <v>41.379310344827594</v>
      </c>
      <c r="Y1516" s="432">
        <v>3.4482758620689653</v>
      </c>
      <c r="Z1516" s="432">
        <v>4.5443461625611512</v>
      </c>
      <c r="AA1516" s="432">
        <v>0</v>
      </c>
      <c r="AB1516" s="432">
        <v>1.0344827586206897</v>
      </c>
      <c r="AD1516" s="432">
        <v>34.396663290168767</v>
      </c>
      <c r="AF1516" s="432">
        <v>7.7127659574468108</v>
      </c>
      <c r="AG1516" s="432">
        <v>6.1279751159496785</v>
      </c>
      <c r="AH1516" s="432">
        <v>3.4482758620689653</v>
      </c>
      <c r="AI1516" s="432">
        <v>0</v>
      </c>
    </row>
    <row r="1517" spans="1:37" s="432" customFormat="1">
      <c r="A1517" s="432">
        <v>16</v>
      </c>
      <c r="B1517" s="432">
        <v>381</v>
      </c>
      <c r="C1517" s="432">
        <v>2022</v>
      </c>
      <c r="D1517" s="432">
        <v>9</v>
      </c>
      <c r="E1517" s="432">
        <v>99</v>
      </c>
      <c r="F1517" s="432">
        <v>99</v>
      </c>
      <c r="G1517" s="432">
        <v>99</v>
      </c>
      <c r="H1517" s="432">
        <v>99</v>
      </c>
      <c r="I1517" s="432">
        <v>99</v>
      </c>
      <c r="J1517" s="432">
        <v>999</v>
      </c>
      <c r="K1517" s="432">
        <v>99</v>
      </c>
      <c r="L1517" s="432">
        <v>2</v>
      </c>
      <c r="M1517" s="432">
        <v>99</v>
      </c>
      <c r="N1517" s="432">
        <v>99</v>
      </c>
      <c r="O1517" s="432">
        <v>99</v>
      </c>
      <c r="P1517" s="432">
        <v>99</v>
      </c>
      <c r="Q1517" s="432">
        <v>16</v>
      </c>
      <c r="R1517" s="432">
        <v>46</v>
      </c>
      <c r="S1517" s="432">
        <v>2</v>
      </c>
      <c r="T1517" s="432">
        <v>3.7608695652173911</v>
      </c>
      <c r="U1517" s="432">
        <v>16.106521739130439</v>
      </c>
      <c r="V1517" s="432">
        <v>0</v>
      </c>
      <c r="W1517" s="432">
        <v>0</v>
      </c>
      <c r="X1517" s="432">
        <v>41.304347826086953</v>
      </c>
      <c r="Y1517" s="432">
        <v>2.1739130434782608</v>
      </c>
      <c r="Z1517" s="432">
        <v>3.5000870904638606</v>
      </c>
      <c r="AA1517" s="432">
        <v>0</v>
      </c>
      <c r="AB1517" s="432">
        <v>1.4771415199442779</v>
      </c>
      <c r="AD1517" s="432">
        <v>13.149015778242248</v>
      </c>
      <c r="AF1517" s="432">
        <v>8.5820895522388057</v>
      </c>
      <c r="AG1517" s="432">
        <v>6.8926059613738673</v>
      </c>
      <c r="AH1517" s="432">
        <v>0</v>
      </c>
      <c r="AI1517" s="432">
        <v>0</v>
      </c>
    </row>
    <row r="1518" spans="1:37" s="432" customFormat="1">
      <c r="A1518" s="432">
        <v>16</v>
      </c>
      <c r="B1518" s="432">
        <v>382</v>
      </c>
      <c r="C1518" s="432">
        <v>2022</v>
      </c>
      <c r="D1518" s="432">
        <v>10</v>
      </c>
      <c r="E1518" s="432">
        <v>99</v>
      </c>
      <c r="F1518" s="432">
        <v>99</v>
      </c>
      <c r="G1518" s="432">
        <v>99</v>
      </c>
      <c r="H1518" s="432">
        <v>99</v>
      </c>
      <c r="I1518" s="432">
        <v>99</v>
      </c>
      <c r="J1518" s="432">
        <v>999</v>
      </c>
      <c r="K1518" s="432">
        <v>99</v>
      </c>
      <c r="L1518" s="432">
        <v>2</v>
      </c>
      <c r="M1518" s="432">
        <v>99</v>
      </c>
      <c r="N1518" s="432">
        <v>99</v>
      </c>
      <c r="O1518" s="432">
        <v>99</v>
      </c>
      <c r="P1518" s="432">
        <v>99</v>
      </c>
      <c r="Q1518" s="432">
        <v>75</v>
      </c>
      <c r="R1518" s="432">
        <v>157</v>
      </c>
      <c r="S1518" s="432">
        <v>2</v>
      </c>
      <c r="T1518" s="432">
        <v>3.477707006369426</v>
      </c>
      <c r="U1518" s="432">
        <v>17.171974522292999</v>
      </c>
      <c r="V1518" s="432">
        <v>0</v>
      </c>
      <c r="W1518" s="432">
        <v>0</v>
      </c>
      <c r="X1518" s="432">
        <v>63.694267515923563</v>
      </c>
      <c r="Y1518" s="432">
        <v>7.0063694267515917</v>
      </c>
      <c r="Z1518" s="432">
        <v>3.9427242415886257</v>
      </c>
      <c r="AA1518" s="432">
        <v>0</v>
      </c>
      <c r="AB1518" s="432">
        <v>1.562237441934726</v>
      </c>
      <c r="AD1518" s="432">
        <v>26.576222712114433</v>
      </c>
      <c r="AF1518" s="432">
        <v>7.4548907882241204</v>
      </c>
      <c r="AG1518" s="432">
        <v>6.1426572916714139</v>
      </c>
      <c r="AH1518" s="432">
        <v>0</v>
      </c>
      <c r="AI1518" s="432">
        <v>1</v>
      </c>
      <c r="AJ1518" s="432">
        <v>104.6</v>
      </c>
      <c r="AK1518" s="432">
        <v>10.834943015574497</v>
      </c>
    </row>
    <row r="1519" spans="1:37" s="432" customFormat="1">
      <c r="A1519" s="432">
        <v>16</v>
      </c>
      <c r="B1519" s="432">
        <v>383</v>
      </c>
      <c r="C1519" s="432">
        <v>2022</v>
      </c>
      <c r="D1519" s="432">
        <v>11</v>
      </c>
      <c r="E1519" s="432">
        <v>99</v>
      </c>
      <c r="F1519" s="432">
        <v>99</v>
      </c>
      <c r="G1519" s="432">
        <v>99</v>
      </c>
      <c r="H1519" s="432">
        <v>99</v>
      </c>
      <c r="I1519" s="432">
        <v>99</v>
      </c>
      <c r="J1519" s="432">
        <v>999</v>
      </c>
      <c r="K1519" s="432">
        <v>99</v>
      </c>
      <c r="L1519" s="432">
        <v>2</v>
      </c>
      <c r="M1519" s="432">
        <v>99</v>
      </c>
      <c r="N1519" s="432">
        <v>99</v>
      </c>
      <c r="O1519" s="432">
        <v>99</v>
      </c>
      <c r="P1519" s="432">
        <v>99</v>
      </c>
      <c r="Q1519" s="432">
        <v>28</v>
      </c>
      <c r="R1519" s="432">
        <v>61</v>
      </c>
      <c r="S1519" s="432">
        <v>2</v>
      </c>
      <c r="T1519" s="432">
        <v>2.9836065573770503</v>
      </c>
      <c r="U1519" s="432">
        <v>17.403278688524587</v>
      </c>
      <c r="V1519" s="432">
        <v>0</v>
      </c>
      <c r="W1519" s="432">
        <v>0</v>
      </c>
      <c r="X1519" s="432">
        <v>68.852459016393425</v>
      </c>
      <c r="Y1519" s="432">
        <v>1.6393442622950822</v>
      </c>
      <c r="Z1519" s="432">
        <v>3.0791720844427495</v>
      </c>
      <c r="AA1519" s="432">
        <v>0</v>
      </c>
      <c r="AB1519" s="432">
        <v>1.4083102685189852</v>
      </c>
      <c r="AD1519" s="432">
        <v>39.846664996657267</v>
      </c>
      <c r="AF1519" s="432">
        <v>3.863204559848004</v>
      </c>
      <c r="AG1519" s="432">
        <v>3.1835615945397242</v>
      </c>
      <c r="AH1519" s="432">
        <v>0</v>
      </c>
      <c r="AI1519" s="432">
        <v>0</v>
      </c>
    </row>
    <row r="1520" spans="1:37" s="432" customFormat="1">
      <c r="A1520" s="432">
        <v>16</v>
      </c>
      <c r="B1520" s="432">
        <v>384</v>
      </c>
      <c r="C1520" s="432">
        <v>2022</v>
      </c>
      <c r="D1520" s="432">
        <v>12</v>
      </c>
      <c r="E1520" s="432">
        <v>99</v>
      </c>
      <c r="F1520" s="432">
        <v>99</v>
      </c>
      <c r="G1520" s="432">
        <v>99</v>
      </c>
      <c r="H1520" s="432">
        <v>99</v>
      </c>
      <c r="I1520" s="432">
        <v>99</v>
      </c>
      <c r="J1520" s="432">
        <v>999</v>
      </c>
      <c r="K1520" s="432">
        <v>99</v>
      </c>
      <c r="L1520" s="432">
        <v>2</v>
      </c>
      <c r="M1520" s="432">
        <v>99</v>
      </c>
      <c r="N1520" s="432">
        <v>99</v>
      </c>
      <c r="O1520" s="432">
        <v>99</v>
      </c>
      <c r="P1520" s="432">
        <v>99</v>
      </c>
      <c r="Q1520" s="432">
        <v>6</v>
      </c>
      <c r="R1520" s="432">
        <v>9</v>
      </c>
      <c r="S1520" s="432">
        <v>2</v>
      </c>
      <c r="T1520" s="432">
        <v>4</v>
      </c>
      <c r="U1520" s="432">
        <v>16.200000000000003</v>
      </c>
      <c r="V1520" s="432">
        <v>0</v>
      </c>
      <c r="W1520" s="432">
        <v>0</v>
      </c>
      <c r="X1520" s="432">
        <v>44.44444444444445</v>
      </c>
      <c r="Y1520" s="432">
        <v>0</v>
      </c>
      <c r="Z1520" s="432">
        <v>3.4075080500434645</v>
      </c>
      <c r="AA1520" s="432">
        <v>0</v>
      </c>
      <c r="AB1520" s="432">
        <v>2</v>
      </c>
      <c r="AD1520" s="432">
        <v>-14.673479641335621</v>
      </c>
      <c r="AF1520" s="432">
        <v>3.2028469750889688</v>
      </c>
      <c r="AG1520" s="432">
        <v>2.5908024735233499</v>
      </c>
      <c r="AH1520" s="432">
        <v>0</v>
      </c>
      <c r="AI1520" s="432">
        <v>0</v>
      </c>
    </row>
    <row r="1521" spans="1:37" s="432" customFormat="1">
      <c r="A1521" s="432">
        <v>16</v>
      </c>
      <c r="B1521" s="432">
        <v>385</v>
      </c>
      <c r="C1521" s="432">
        <v>2022</v>
      </c>
      <c r="D1521" s="432">
        <v>1</v>
      </c>
      <c r="E1521" s="432">
        <v>99</v>
      </c>
      <c r="F1521" s="432">
        <v>99</v>
      </c>
      <c r="G1521" s="432">
        <v>99</v>
      </c>
      <c r="H1521" s="432">
        <v>99</v>
      </c>
      <c r="I1521" s="432">
        <v>99</v>
      </c>
      <c r="J1521" s="432">
        <v>999</v>
      </c>
      <c r="K1521" s="432">
        <v>99</v>
      </c>
      <c r="L1521" s="432">
        <v>3</v>
      </c>
      <c r="M1521" s="432">
        <v>99</v>
      </c>
      <c r="N1521" s="432">
        <v>99</v>
      </c>
      <c r="O1521" s="432">
        <v>99</v>
      </c>
      <c r="P1521" s="432">
        <v>99</v>
      </c>
      <c r="Q1521" s="432">
        <v>11</v>
      </c>
      <c r="R1521" s="432">
        <v>25</v>
      </c>
      <c r="S1521" s="432">
        <v>3</v>
      </c>
      <c r="T1521" s="432">
        <v>4.16</v>
      </c>
      <c r="U1521" s="432">
        <v>18.860399999999998</v>
      </c>
      <c r="V1521" s="432">
        <v>0</v>
      </c>
      <c r="W1521" s="432">
        <v>0</v>
      </c>
      <c r="X1521" s="432">
        <v>92</v>
      </c>
      <c r="Y1521" s="432">
        <v>4</v>
      </c>
      <c r="Z1521" s="432">
        <v>2.584739027445504</v>
      </c>
      <c r="AA1521" s="432">
        <v>0</v>
      </c>
      <c r="AB1521" s="432">
        <v>1.3469966592386184</v>
      </c>
      <c r="AD1521" s="432">
        <v>16.174470520094289</v>
      </c>
      <c r="AF1521" s="432">
        <v>3.6710719530102782</v>
      </c>
      <c r="AG1521" s="432">
        <v>3.0965573448585442</v>
      </c>
      <c r="AH1521" s="432">
        <v>0</v>
      </c>
      <c r="AI1521" s="432">
        <v>0</v>
      </c>
    </row>
    <row r="1522" spans="1:37" s="432" customFormat="1">
      <c r="A1522" s="432">
        <v>16</v>
      </c>
      <c r="B1522" s="432">
        <v>386</v>
      </c>
      <c r="C1522" s="432">
        <v>2022</v>
      </c>
      <c r="D1522" s="432">
        <v>2</v>
      </c>
      <c r="E1522" s="432">
        <v>99</v>
      </c>
      <c r="F1522" s="432">
        <v>99</v>
      </c>
      <c r="G1522" s="432">
        <v>99</v>
      </c>
      <c r="H1522" s="432">
        <v>99</v>
      </c>
      <c r="I1522" s="432">
        <v>99</v>
      </c>
      <c r="J1522" s="432">
        <v>999</v>
      </c>
      <c r="K1522" s="432">
        <v>99</v>
      </c>
      <c r="L1522" s="432">
        <v>3</v>
      </c>
      <c r="M1522" s="432">
        <v>99</v>
      </c>
      <c r="N1522" s="432">
        <v>99</v>
      </c>
      <c r="O1522" s="432">
        <v>99</v>
      </c>
      <c r="P1522" s="432">
        <v>99</v>
      </c>
      <c r="Q1522" s="432">
        <v>12</v>
      </c>
      <c r="R1522" s="432">
        <v>15</v>
      </c>
      <c r="S1522" s="432">
        <v>3</v>
      </c>
      <c r="T1522" s="432">
        <v>4.2</v>
      </c>
      <c r="U1522" s="432">
        <v>17.420000000000005</v>
      </c>
      <c r="V1522" s="432">
        <v>0</v>
      </c>
      <c r="W1522" s="432">
        <v>0</v>
      </c>
      <c r="X1522" s="432">
        <v>73.333333333333314</v>
      </c>
      <c r="Y1522" s="432">
        <v>0</v>
      </c>
      <c r="Z1522" s="432">
        <v>3.1394691695677803</v>
      </c>
      <c r="AA1522" s="432">
        <v>0</v>
      </c>
      <c r="AB1522" s="432">
        <v>1.7204650534085253</v>
      </c>
      <c r="AD1522" s="432">
        <v>8.8126165688184148</v>
      </c>
      <c r="AF1522" s="432">
        <v>4.7169811320754702</v>
      </c>
      <c r="AG1522" s="432">
        <v>3.5957066189624318</v>
      </c>
      <c r="AH1522" s="432">
        <v>0</v>
      </c>
      <c r="AI1522" s="432">
        <v>0</v>
      </c>
    </row>
    <row r="1523" spans="1:37" s="432" customFormat="1">
      <c r="A1523" s="432">
        <v>16</v>
      </c>
      <c r="B1523" s="432">
        <v>387</v>
      </c>
      <c r="C1523" s="432">
        <v>2022</v>
      </c>
      <c r="D1523" s="432">
        <v>3</v>
      </c>
      <c r="E1523" s="432">
        <v>99</v>
      </c>
      <c r="F1523" s="432">
        <v>99</v>
      </c>
      <c r="G1523" s="432">
        <v>99</v>
      </c>
      <c r="H1523" s="432">
        <v>99</v>
      </c>
      <c r="I1523" s="432">
        <v>99</v>
      </c>
      <c r="J1523" s="432">
        <v>999</v>
      </c>
      <c r="K1523" s="432">
        <v>99</v>
      </c>
      <c r="L1523" s="432">
        <v>3</v>
      </c>
      <c r="M1523" s="432">
        <v>99</v>
      </c>
      <c r="N1523" s="432">
        <v>99</v>
      </c>
      <c r="O1523" s="432">
        <v>99</v>
      </c>
      <c r="P1523" s="432">
        <v>99</v>
      </c>
      <c r="Q1523" s="432">
        <v>36</v>
      </c>
      <c r="R1523" s="432">
        <v>70</v>
      </c>
      <c r="S1523" s="432">
        <v>3</v>
      </c>
      <c r="T1523" s="432">
        <v>4.2428571428571438</v>
      </c>
      <c r="U1523" s="432">
        <v>18.13571428571429</v>
      </c>
      <c r="V1523" s="432">
        <v>0</v>
      </c>
      <c r="W1523" s="432">
        <v>0</v>
      </c>
      <c r="X1523" s="432">
        <v>84.285714285714306</v>
      </c>
      <c r="Y1523" s="432">
        <v>10</v>
      </c>
      <c r="Z1523" s="432">
        <v>6.966204863774939</v>
      </c>
      <c r="AA1523" s="432">
        <v>0</v>
      </c>
      <c r="AB1523" s="432">
        <v>2.3990219095391723</v>
      </c>
      <c r="AD1523" s="432">
        <v>70.239435941805979</v>
      </c>
      <c r="AF1523" s="432">
        <v>8.8272383354350552</v>
      </c>
      <c r="AG1523" s="432">
        <v>7.1096948347605009</v>
      </c>
      <c r="AH1523" s="432">
        <v>0</v>
      </c>
      <c r="AI1523" s="432">
        <v>0</v>
      </c>
    </row>
    <row r="1524" spans="1:37" s="432" customFormat="1">
      <c r="A1524" s="432">
        <v>16</v>
      </c>
      <c r="B1524" s="432">
        <v>388</v>
      </c>
      <c r="C1524" s="432">
        <v>2022</v>
      </c>
      <c r="D1524" s="432">
        <v>4</v>
      </c>
      <c r="E1524" s="432">
        <v>99</v>
      </c>
      <c r="F1524" s="432">
        <v>99</v>
      </c>
      <c r="G1524" s="432">
        <v>99</v>
      </c>
      <c r="H1524" s="432">
        <v>99</v>
      </c>
      <c r="I1524" s="432">
        <v>99</v>
      </c>
      <c r="J1524" s="432">
        <v>999</v>
      </c>
      <c r="K1524" s="432">
        <v>99</v>
      </c>
      <c r="L1524" s="432">
        <v>3</v>
      </c>
      <c r="M1524" s="432">
        <v>99</v>
      </c>
      <c r="N1524" s="432">
        <v>99</v>
      </c>
      <c r="O1524" s="432">
        <v>99</v>
      </c>
      <c r="P1524" s="432">
        <v>99</v>
      </c>
      <c r="Q1524" s="432">
        <v>30</v>
      </c>
      <c r="R1524" s="432">
        <v>58</v>
      </c>
      <c r="S1524" s="432">
        <v>3</v>
      </c>
      <c r="T1524" s="432">
        <v>4.2068965517241388</v>
      </c>
      <c r="U1524" s="432">
        <v>17.943103448275863</v>
      </c>
      <c r="V1524" s="432">
        <v>0</v>
      </c>
      <c r="W1524" s="432">
        <v>0</v>
      </c>
      <c r="X1524" s="432">
        <v>72.413793103448299</v>
      </c>
      <c r="Y1524" s="432">
        <v>8.6206896551724128</v>
      </c>
      <c r="Z1524" s="432">
        <v>3.7920112063782816</v>
      </c>
      <c r="AA1524" s="432">
        <v>0</v>
      </c>
      <c r="AB1524" s="432">
        <v>1.6584020215739379</v>
      </c>
      <c r="AD1524" s="432">
        <v>43.011817377169798</v>
      </c>
      <c r="AF1524" s="432">
        <v>8.4548104956268215</v>
      </c>
      <c r="AG1524" s="432">
        <v>6.7441724828430898</v>
      </c>
      <c r="AH1524" s="432">
        <v>0</v>
      </c>
      <c r="AI1524" s="432">
        <v>19</v>
      </c>
      <c r="AJ1524" s="432">
        <v>107.88421052631578</v>
      </c>
      <c r="AK1524" s="432">
        <v>12.362755596197211</v>
      </c>
    </row>
    <row r="1525" spans="1:37" s="432" customFormat="1">
      <c r="A1525" s="432">
        <v>16</v>
      </c>
      <c r="B1525" s="432">
        <v>389</v>
      </c>
      <c r="C1525" s="432">
        <v>2022</v>
      </c>
      <c r="D1525" s="432">
        <v>5</v>
      </c>
      <c r="E1525" s="432">
        <v>99</v>
      </c>
      <c r="F1525" s="432">
        <v>99</v>
      </c>
      <c r="G1525" s="432">
        <v>99</v>
      </c>
      <c r="H1525" s="432">
        <v>99</v>
      </c>
      <c r="I1525" s="432">
        <v>99</v>
      </c>
      <c r="J1525" s="432">
        <v>999</v>
      </c>
      <c r="K1525" s="432">
        <v>99</v>
      </c>
      <c r="L1525" s="432">
        <v>3</v>
      </c>
      <c r="M1525" s="432">
        <v>99</v>
      </c>
      <c r="N1525" s="432">
        <v>99</v>
      </c>
      <c r="O1525" s="432">
        <v>99</v>
      </c>
      <c r="P1525" s="432">
        <v>99</v>
      </c>
      <c r="Q1525" s="432">
        <v>15</v>
      </c>
      <c r="R1525" s="432">
        <v>32</v>
      </c>
      <c r="S1525" s="432">
        <v>3</v>
      </c>
      <c r="T1525" s="432">
        <v>4.25</v>
      </c>
      <c r="U1525" s="432">
        <v>18.459375000000001</v>
      </c>
      <c r="V1525" s="432">
        <v>0</v>
      </c>
      <c r="W1525" s="432">
        <v>0</v>
      </c>
      <c r="X1525" s="432">
        <v>75</v>
      </c>
      <c r="Y1525" s="432">
        <v>12.5</v>
      </c>
      <c r="Z1525" s="432">
        <v>3.4294550746984553</v>
      </c>
      <c r="AA1525" s="432">
        <v>0</v>
      </c>
      <c r="AB1525" s="432">
        <v>1.6770509831248428</v>
      </c>
      <c r="AD1525" s="432">
        <v>10.065534800944294</v>
      </c>
      <c r="AF1525" s="432">
        <v>6.6252587991718439</v>
      </c>
      <c r="AG1525" s="432">
        <v>5.5657630663990734</v>
      </c>
      <c r="AH1525" s="432">
        <v>0</v>
      </c>
      <c r="AI1525" s="432">
        <v>0</v>
      </c>
    </row>
    <row r="1526" spans="1:37" s="432" customFormat="1">
      <c r="A1526" s="432">
        <v>16</v>
      </c>
      <c r="B1526" s="432">
        <v>390</v>
      </c>
      <c r="C1526" s="432">
        <v>2022</v>
      </c>
      <c r="D1526" s="432">
        <v>6</v>
      </c>
      <c r="E1526" s="432">
        <v>99</v>
      </c>
      <c r="F1526" s="432">
        <v>99</v>
      </c>
      <c r="G1526" s="432">
        <v>99</v>
      </c>
      <c r="H1526" s="432">
        <v>99</v>
      </c>
      <c r="I1526" s="432">
        <v>99</v>
      </c>
      <c r="J1526" s="432">
        <v>999</v>
      </c>
      <c r="K1526" s="432">
        <v>99</v>
      </c>
      <c r="L1526" s="432">
        <v>3</v>
      </c>
      <c r="M1526" s="432">
        <v>99</v>
      </c>
      <c r="N1526" s="432">
        <v>99</v>
      </c>
      <c r="O1526" s="432">
        <v>99</v>
      </c>
      <c r="P1526" s="432">
        <v>99</v>
      </c>
      <c r="Q1526" s="432">
        <v>33</v>
      </c>
      <c r="R1526" s="432">
        <v>64</v>
      </c>
      <c r="S1526" s="432">
        <v>3</v>
      </c>
      <c r="T1526" s="432">
        <v>3.640625</v>
      </c>
      <c r="U1526" s="432">
        <v>17.724999999999994</v>
      </c>
      <c r="V1526" s="432">
        <v>0</v>
      </c>
      <c r="W1526" s="432">
        <v>0</v>
      </c>
      <c r="X1526" s="432">
        <v>68.75</v>
      </c>
      <c r="Y1526" s="432">
        <v>10.9375</v>
      </c>
      <c r="Z1526" s="432">
        <v>3.8717324933419888</v>
      </c>
      <c r="AA1526" s="432">
        <v>0</v>
      </c>
      <c r="AB1526" s="432">
        <v>1.7532753946185979</v>
      </c>
      <c r="AD1526" s="432">
        <v>38.065750957527776</v>
      </c>
      <c r="AF1526" s="432">
        <v>9.3841642228739008</v>
      </c>
      <c r="AG1526" s="432">
        <v>7.673834955725269</v>
      </c>
      <c r="AH1526" s="432">
        <v>0</v>
      </c>
      <c r="AI1526" s="432">
        <v>0</v>
      </c>
    </row>
    <row r="1527" spans="1:37" s="432" customFormat="1">
      <c r="A1527" s="432">
        <v>16</v>
      </c>
      <c r="B1527" s="432">
        <v>391</v>
      </c>
      <c r="C1527" s="432">
        <v>2022</v>
      </c>
      <c r="D1527" s="432">
        <v>7</v>
      </c>
      <c r="E1527" s="432">
        <v>99</v>
      </c>
      <c r="F1527" s="432">
        <v>99</v>
      </c>
      <c r="G1527" s="432">
        <v>99</v>
      </c>
      <c r="H1527" s="432">
        <v>99</v>
      </c>
      <c r="I1527" s="432">
        <v>99</v>
      </c>
      <c r="J1527" s="432">
        <v>999</v>
      </c>
      <c r="K1527" s="432">
        <v>99</v>
      </c>
      <c r="L1527" s="432">
        <v>3</v>
      </c>
      <c r="M1527" s="432">
        <v>99</v>
      </c>
      <c r="N1527" s="432">
        <v>99</v>
      </c>
      <c r="O1527" s="432">
        <v>99</v>
      </c>
      <c r="P1527" s="432">
        <v>99</v>
      </c>
      <c r="Q1527" s="432">
        <v>6</v>
      </c>
      <c r="R1527" s="432">
        <v>12</v>
      </c>
      <c r="S1527" s="432">
        <v>3</v>
      </c>
      <c r="T1527" s="432">
        <v>2.75</v>
      </c>
      <c r="U1527" s="432">
        <v>16.566666666666663</v>
      </c>
      <c r="V1527" s="432">
        <v>0</v>
      </c>
      <c r="W1527" s="432">
        <v>0</v>
      </c>
      <c r="X1527" s="432">
        <v>66.666666666666686</v>
      </c>
      <c r="Y1527" s="432">
        <v>0</v>
      </c>
      <c r="Z1527" s="432">
        <v>2.6119384032213002</v>
      </c>
      <c r="AA1527" s="432">
        <v>0</v>
      </c>
      <c r="AB1527" s="432">
        <v>1.299038105676658</v>
      </c>
      <c r="AD1527" s="432">
        <v>-36.840472480615432</v>
      </c>
      <c r="AF1527" s="432">
        <v>12.121212121212123</v>
      </c>
      <c r="AG1527" s="432">
        <v>9.8930082109977597</v>
      </c>
      <c r="AH1527" s="432">
        <v>0</v>
      </c>
      <c r="AI1527" s="432">
        <v>0</v>
      </c>
    </row>
    <row r="1528" spans="1:37" s="432" customFormat="1">
      <c r="A1528" s="432">
        <v>16</v>
      </c>
      <c r="B1528" s="432">
        <v>392</v>
      </c>
      <c r="C1528" s="432">
        <v>2022</v>
      </c>
      <c r="D1528" s="432">
        <v>8</v>
      </c>
      <c r="E1528" s="432">
        <v>99</v>
      </c>
      <c r="F1528" s="432">
        <v>99</v>
      </c>
      <c r="G1528" s="432">
        <v>99</v>
      </c>
      <c r="H1528" s="432">
        <v>99</v>
      </c>
      <c r="I1528" s="432">
        <v>99</v>
      </c>
      <c r="J1528" s="432">
        <v>999</v>
      </c>
      <c r="K1528" s="432">
        <v>99</v>
      </c>
      <c r="L1528" s="432">
        <v>3</v>
      </c>
      <c r="M1528" s="432">
        <v>99</v>
      </c>
      <c r="N1528" s="432">
        <v>99</v>
      </c>
      <c r="O1528" s="432">
        <v>99</v>
      </c>
      <c r="P1528" s="432">
        <v>99</v>
      </c>
      <c r="Q1528" s="432">
        <v>20</v>
      </c>
      <c r="R1528" s="432">
        <v>39</v>
      </c>
      <c r="S1528" s="432">
        <v>3</v>
      </c>
      <c r="T1528" s="432">
        <v>3</v>
      </c>
      <c r="U1528" s="432">
        <v>15.017948717948723</v>
      </c>
      <c r="V1528" s="432">
        <v>0</v>
      </c>
      <c r="W1528" s="432">
        <v>0</v>
      </c>
      <c r="X1528" s="432">
        <v>51.282051282051277</v>
      </c>
      <c r="Y1528" s="432">
        <v>5.1282051282051277</v>
      </c>
      <c r="Z1528" s="432">
        <v>4.6843915290430305</v>
      </c>
      <c r="AA1528" s="432">
        <v>0</v>
      </c>
      <c r="AB1528" s="432">
        <v>1.5689290811054724</v>
      </c>
      <c r="AD1528" s="432">
        <v>34.818450033198488</v>
      </c>
      <c r="AF1528" s="432">
        <v>10.372340425531918</v>
      </c>
      <c r="AG1528" s="432">
        <v>8.1331407781820246</v>
      </c>
      <c r="AH1528" s="432">
        <v>0</v>
      </c>
      <c r="AI1528" s="432">
        <v>1</v>
      </c>
      <c r="AJ1528" s="432">
        <v>106.9</v>
      </c>
      <c r="AK1528" s="432">
        <v>12.770017215022817</v>
      </c>
    </row>
    <row r="1529" spans="1:37" s="432" customFormat="1">
      <c r="A1529" s="432">
        <v>16</v>
      </c>
      <c r="B1529" s="432">
        <v>393</v>
      </c>
      <c r="C1529" s="432">
        <v>2022</v>
      </c>
      <c r="D1529" s="432">
        <v>9</v>
      </c>
      <c r="E1529" s="432">
        <v>99</v>
      </c>
      <c r="F1529" s="432">
        <v>99</v>
      </c>
      <c r="G1529" s="432">
        <v>99</v>
      </c>
      <c r="H1529" s="432">
        <v>99</v>
      </c>
      <c r="I1529" s="432">
        <v>99</v>
      </c>
      <c r="J1529" s="432">
        <v>999</v>
      </c>
      <c r="K1529" s="432">
        <v>99</v>
      </c>
      <c r="L1529" s="432">
        <v>3</v>
      </c>
      <c r="M1529" s="432">
        <v>99</v>
      </c>
      <c r="N1529" s="432">
        <v>99</v>
      </c>
      <c r="O1529" s="432">
        <v>99</v>
      </c>
      <c r="P1529" s="432">
        <v>99</v>
      </c>
      <c r="Q1529" s="432">
        <v>26</v>
      </c>
      <c r="R1529" s="432">
        <v>63</v>
      </c>
      <c r="S1529" s="432">
        <v>3</v>
      </c>
      <c r="T1529" s="432">
        <v>4.1428571428571441</v>
      </c>
      <c r="U1529" s="432">
        <v>16.733333333333327</v>
      </c>
      <c r="V1529" s="432">
        <v>0</v>
      </c>
      <c r="W1529" s="432">
        <v>0</v>
      </c>
      <c r="X1529" s="432">
        <v>60.317460317460309</v>
      </c>
      <c r="Y1529" s="432">
        <v>3.1746031746031735</v>
      </c>
      <c r="Z1529" s="432">
        <v>4.4643561899199193</v>
      </c>
      <c r="AA1529" s="432">
        <v>0</v>
      </c>
      <c r="AB1529" s="432">
        <v>1.456862718169367</v>
      </c>
      <c r="AD1529" s="432">
        <v>24.453988566911725</v>
      </c>
      <c r="AF1529" s="432">
        <v>11.753731343283578</v>
      </c>
      <c r="AG1529" s="432">
        <v>9.8072414691325829</v>
      </c>
      <c r="AH1529" s="432">
        <v>7.9365079365079394</v>
      </c>
      <c r="AI1529" s="432">
        <v>0</v>
      </c>
    </row>
    <row r="1530" spans="1:37" s="432" customFormat="1">
      <c r="A1530" s="432">
        <v>16</v>
      </c>
      <c r="B1530" s="432">
        <v>394</v>
      </c>
      <c r="C1530" s="432">
        <v>2022</v>
      </c>
      <c r="D1530" s="432">
        <v>10</v>
      </c>
      <c r="E1530" s="432">
        <v>99</v>
      </c>
      <c r="F1530" s="432">
        <v>99</v>
      </c>
      <c r="G1530" s="432">
        <v>99</v>
      </c>
      <c r="H1530" s="432">
        <v>99</v>
      </c>
      <c r="I1530" s="432">
        <v>99</v>
      </c>
      <c r="J1530" s="432">
        <v>999</v>
      </c>
      <c r="K1530" s="432">
        <v>99</v>
      </c>
      <c r="L1530" s="432">
        <v>3</v>
      </c>
      <c r="M1530" s="432">
        <v>99</v>
      </c>
      <c r="N1530" s="432">
        <v>99</v>
      </c>
      <c r="O1530" s="432">
        <v>99</v>
      </c>
      <c r="P1530" s="432">
        <v>99</v>
      </c>
      <c r="Q1530" s="432">
        <v>97</v>
      </c>
      <c r="R1530" s="432">
        <v>256</v>
      </c>
      <c r="S1530" s="432">
        <v>3</v>
      </c>
      <c r="T1530" s="432">
        <v>3.96875</v>
      </c>
      <c r="U1530" s="432">
        <v>18.230468749999996</v>
      </c>
      <c r="V1530" s="432">
        <v>0</v>
      </c>
      <c r="W1530" s="432">
        <v>0</v>
      </c>
      <c r="X1530" s="432">
        <v>71.484375</v>
      </c>
      <c r="Y1530" s="432">
        <v>7.421875</v>
      </c>
      <c r="Z1530" s="432">
        <v>3.536551520234585</v>
      </c>
      <c r="AA1530" s="432">
        <v>0</v>
      </c>
      <c r="AB1530" s="432">
        <v>1.5783570373967988</v>
      </c>
      <c r="AD1530" s="432">
        <v>25.230901373981997</v>
      </c>
      <c r="AF1530" s="432">
        <v>12.155745489078829</v>
      </c>
      <c r="AG1530" s="432">
        <v>10.633450141035038</v>
      </c>
      <c r="AH1530" s="432">
        <v>0</v>
      </c>
      <c r="AI1530" s="432">
        <v>5</v>
      </c>
      <c r="AJ1530" s="432">
        <v>112.93999999999998</v>
      </c>
      <c r="AK1530" s="432">
        <v>12.854246253690121</v>
      </c>
    </row>
    <row r="1531" spans="1:37" s="432" customFormat="1">
      <c r="A1531" s="432">
        <v>16</v>
      </c>
      <c r="B1531" s="432">
        <v>395</v>
      </c>
      <c r="C1531" s="432">
        <v>2022</v>
      </c>
      <c r="D1531" s="432">
        <v>11</v>
      </c>
      <c r="E1531" s="432">
        <v>99</v>
      </c>
      <c r="F1531" s="432">
        <v>99</v>
      </c>
      <c r="G1531" s="432">
        <v>99</v>
      </c>
      <c r="H1531" s="432">
        <v>99</v>
      </c>
      <c r="I1531" s="432">
        <v>99</v>
      </c>
      <c r="J1531" s="432">
        <v>999</v>
      </c>
      <c r="K1531" s="432">
        <v>99</v>
      </c>
      <c r="L1531" s="432">
        <v>3</v>
      </c>
      <c r="M1531" s="432">
        <v>99</v>
      </c>
      <c r="N1531" s="432">
        <v>99</v>
      </c>
      <c r="O1531" s="432">
        <v>99</v>
      </c>
      <c r="P1531" s="432">
        <v>99</v>
      </c>
      <c r="Q1531" s="432">
        <v>55</v>
      </c>
      <c r="R1531" s="432">
        <v>121</v>
      </c>
      <c r="S1531" s="432">
        <v>3</v>
      </c>
      <c r="T1531" s="432">
        <v>3.9338842975206609</v>
      </c>
      <c r="U1531" s="432">
        <v>18.457024793388435</v>
      </c>
      <c r="V1531" s="432">
        <v>0</v>
      </c>
      <c r="W1531" s="432">
        <v>0</v>
      </c>
      <c r="X1531" s="432">
        <v>76.859504132231422</v>
      </c>
      <c r="Y1531" s="432">
        <v>6.6115702479338863</v>
      </c>
      <c r="Z1531" s="432">
        <v>3.386649199583283</v>
      </c>
      <c r="AA1531" s="432">
        <v>0</v>
      </c>
      <c r="AB1531" s="432">
        <v>1.674976438418631</v>
      </c>
      <c r="AD1531" s="432">
        <v>21.526896492948765</v>
      </c>
      <c r="AF1531" s="432">
        <v>7.6630778974034195</v>
      </c>
      <c r="AG1531" s="432">
        <v>6.6972947523413424</v>
      </c>
      <c r="AH1531" s="432">
        <v>0.82644628099173589</v>
      </c>
      <c r="AI1531" s="432">
        <v>0</v>
      </c>
    </row>
    <row r="1532" spans="1:37" s="432" customFormat="1">
      <c r="A1532" s="432">
        <v>16</v>
      </c>
      <c r="B1532" s="432">
        <v>396</v>
      </c>
      <c r="C1532" s="432">
        <v>2022</v>
      </c>
      <c r="D1532" s="432">
        <v>12</v>
      </c>
      <c r="E1532" s="432">
        <v>99</v>
      </c>
      <c r="F1532" s="432">
        <v>99</v>
      </c>
      <c r="G1532" s="432">
        <v>99</v>
      </c>
      <c r="H1532" s="432">
        <v>99</v>
      </c>
      <c r="I1532" s="432">
        <v>99</v>
      </c>
      <c r="J1532" s="432">
        <v>999</v>
      </c>
      <c r="K1532" s="432">
        <v>99</v>
      </c>
      <c r="L1532" s="432">
        <v>3</v>
      </c>
      <c r="M1532" s="432">
        <v>99</v>
      </c>
      <c r="N1532" s="432">
        <v>99</v>
      </c>
      <c r="O1532" s="432">
        <v>99</v>
      </c>
      <c r="P1532" s="432">
        <v>99</v>
      </c>
      <c r="Q1532" s="432">
        <v>6</v>
      </c>
      <c r="R1532" s="432">
        <v>12</v>
      </c>
      <c r="S1532" s="432">
        <v>3</v>
      </c>
      <c r="T1532" s="432">
        <v>5.5</v>
      </c>
      <c r="U1532" s="432">
        <v>18.641666666666666</v>
      </c>
      <c r="V1532" s="432">
        <v>0</v>
      </c>
      <c r="W1532" s="432">
        <v>0</v>
      </c>
      <c r="X1532" s="432">
        <v>66.666666666666686</v>
      </c>
      <c r="Y1532" s="432">
        <v>16.666666666666671</v>
      </c>
      <c r="Z1532" s="432">
        <v>4.788607719252945</v>
      </c>
      <c r="AA1532" s="432">
        <v>0</v>
      </c>
      <c r="AB1532" s="432">
        <v>2.0615528128088303</v>
      </c>
      <c r="AD1532" s="432">
        <v>28.658589137429193</v>
      </c>
      <c r="AF1532" s="432">
        <v>4.2704626334519569</v>
      </c>
      <c r="AG1532" s="432">
        <v>3.9750515317364408</v>
      </c>
      <c r="AH1532" s="432">
        <v>0</v>
      </c>
      <c r="AI1532" s="432">
        <v>0</v>
      </c>
    </row>
    <row r="1533" spans="1:37" s="432" customFormat="1">
      <c r="A1533" s="432">
        <v>16</v>
      </c>
      <c r="B1533" s="432">
        <v>397</v>
      </c>
      <c r="C1533" s="432">
        <v>2022</v>
      </c>
      <c r="D1533" s="432">
        <v>1</v>
      </c>
      <c r="E1533" s="432">
        <v>99</v>
      </c>
      <c r="F1533" s="432">
        <v>99</v>
      </c>
      <c r="G1533" s="432">
        <v>99</v>
      </c>
      <c r="H1533" s="432">
        <v>99</v>
      </c>
      <c r="I1533" s="432">
        <v>99</v>
      </c>
      <c r="J1533" s="432">
        <v>999</v>
      </c>
      <c r="K1533" s="432">
        <v>99</v>
      </c>
      <c r="L1533" s="432">
        <v>4</v>
      </c>
      <c r="M1533" s="432">
        <v>99</v>
      </c>
      <c r="N1533" s="432">
        <v>99</v>
      </c>
      <c r="O1533" s="432">
        <v>99</v>
      </c>
      <c r="P1533" s="432">
        <v>99</v>
      </c>
      <c r="Q1533" s="432">
        <v>24</v>
      </c>
      <c r="R1533" s="432">
        <v>66</v>
      </c>
      <c r="S1533" s="432">
        <v>4</v>
      </c>
      <c r="T1533" s="432">
        <v>4.4545454545454541</v>
      </c>
      <c r="U1533" s="432">
        <v>19.236363636363635</v>
      </c>
      <c r="V1533" s="432">
        <v>0</v>
      </c>
      <c r="W1533" s="432">
        <v>0</v>
      </c>
      <c r="X1533" s="432">
        <v>89.393939393939377</v>
      </c>
      <c r="Y1533" s="432">
        <v>10.606060606060607</v>
      </c>
      <c r="Z1533" s="432">
        <v>3.431378217834514</v>
      </c>
      <c r="AA1533" s="432">
        <v>0</v>
      </c>
      <c r="AB1533" s="432">
        <v>1.4686813110366848</v>
      </c>
      <c r="AD1533" s="432">
        <v>26.072016500661231</v>
      </c>
      <c r="AF1533" s="432">
        <v>9.6916299559471373</v>
      </c>
      <c r="AG1533" s="432">
        <v>8.3378702573273245</v>
      </c>
      <c r="AH1533" s="432">
        <v>0</v>
      </c>
      <c r="AI1533" s="432">
        <v>0</v>
      </c>
    </row>
    <row r="1534" spans="1:37" s="432" customFormat="1">
      <c r="A1534" s="432">
        <v>16</v>
      </c>
      <c r="B1534" s="432">
        <v>398</v>
      </c>
      <c r="C1534" s="432">
        <v>2022</v>
      </c>
      <c r="D1534" s="432">
        <v>2</v>
      </c>
      <c r="E1534" s="432">
        <v>99</v>
      </c>
      <c r="F1534" s="432">
        <v>99</v>
      </c>
      <c r="G1534" s="432">
        <v>99</v>
      </c>
      <c r="H1534" s="432">
        <v>99</v>
      </c>
      <c r="I1534" s="432">
        <v>99</v>
      </c>
      <c r="J1534" s="432">
        <v>999</v>
      </c>
      <c r="K1534" s="432">
        <v>99</v>
      </c>
      <c r="L1534" s="432">
        <v>4</v>
      </c>
      <c r="M1534" s="432">
        <v>99</v>
      </c>
      <c r="N1534" s="432">
        <v>99</v>
      </c>
      <c r="O1534" s="432">
        <v>99</v>
      </c>
      <c r="P1534" s="432">
        <v>99</v>
      </c>
      <c r="Q1534" s="432">
        <v>17</v>
      </c>
      <c r="R1534" s="432">
        <v>26</v>
      </c>
      <c r="S1534" s="432">
        <v>4</v>
      </c>
      <c r="T1534" s="432">
        <v>4.3076923076923057</v>
      </c>
      <c r="U1534" s="432">
        <v>19.276923076923072</v>
      </c>
      <c r="V1534" s="432">
        <v>0</v>
      </c>
      <c r="W1534" s="432">
        <v>0</v>
      </c>
      <c r="X1534" s="432">
        <v>61.538461538461519</v>
      </c>
      <c r="Y1534" s="432">
        <v>15.38461538461538</v>
      </c>
      <c r="Z1534" s="432">
        <v>6.4033229169469745</v>
      </c>
      <c r="AA1534" s="432">
        <v>0</v>
      </c>
      <c r="AB1534" s="432">
        <v>1.5132550440696924</v>
      </c>
      <c r="AD1534" s="432">
        <v>28.175611585234432</v>
      </c>
      <c r="AF1534" s="432">
        <v>8.1761006289308185</v>
      </c>
      <c r="AG1534" s="432">
        <v>6.8969313334250728</v>
      </c>
      <c r="AH1534" s="432">
        <v>0</v>
      </c>
      <c r="AI1534" s="432">
        <v>0</v>
      </c>
    </row>
    <row r="1535" spans="1:37" s="432" customFormat="1">
      <c r="A1535" s="432">
        <v>16</v>
      </c>
      <c r="B1535" s="432">
        <v>399</v>
      </c>
      <c r="C1535" s="432">
        <v>2022</v>
      </c>
      <c r="D1535" s="432">
        <v>3</v>
      </c>
      <c r="E1535" s="432">
        <v>99</v>
      </c>
      <c r="F1535" s="432">
        <v>99</v>
      </c>
      <c r="G1535" s="432">
        <v>99</v>
      </c>
      <c r="H1535" s="432">
        <v>99</v>
      </c>
      <c r="I1535" s="432">
        <v>99</v>
      </c>
      <c r="J1535" s="432">
        <v>999</v>
      </c>
      <c r="K1535" s="432">
        <v>99</v>
      </c>
      <c r="L1535" s="432">
        <v>4</v>
      </c>
      <c r="M1535" s="432">
        <v>99</v>
      </c>
      <c r="N1535" s="432">
        <v>99</v>
      </c>
      <c r="O1535" s="432">
        <v>99</v>
      </c>
      <c r="P1535" s="432">
        <v>99</v>
      </c>
      <c r="Q1535" s="432">
        <v>51</v>
      </c>
      <c r="R1535" s="432">
        <v>94</v>
      </c>
      <c r="S1535" s="432">
        <v>4</v>
      </c>
      <c r="T1535" s="432">
        <v>5.0212765957446805</v>
      </c>
      <c r="U1535" s="432">
        <v>19.495744680851072</v>
      </c>
      <c r="V1535" s="432">
        <v>0</v>
      </c>
      <c r="W1535" s="432">
        <v>0</v>
      </c>
      <c r="X1535" s="432">
        <v>84.042553191489361</v>
      </c>
      <c r="Y1535" s="432">
        <v>20.212765957446813</v>
      </c>
      <c r="Z1535" s="432">
        <v>5.6041381916385955</v>
      </c>
      <c r="AA1535" s="432">
        <v>0</v>
      </c>
      <c r="AB1535" s="432">
        <v>1.9838642895217096</v>
      </c>
      <c r="AD1535" s="432">
        <v>53.58533839226093</v>
      </c>
      <c r="AF1535" s="432">
        <v>11.853720050441362</v>
      </c>
      <c r="AG1535" s="432">
        <v>10.263274323892947</v>
      </c>
      <c r="AH1535" s="432">
        <v>2.1276595744680855</v>
      </c>
      <c r="AI1535" s="432">
        <v>3</v>
      </c>
      <c r="AJ1535" s="432">
        <v>110.2</v>
      </c>
      <c r="AK1535" s="432">
        <v>13.23771921684723</v>
      </c>
    </row>
    <row r="1536" spans="1:37" s="432" customFormat="1">
      <c r="A1536" s="432">
        <v>16</v>
      </c>
      <c r="B1536" s="432">
        <v>400</v>
      </c>
      <c r="C1536" s="432">
        <v>2022</v>
      </c>
      <c r="D1536" s="432">
        <v>4</v>
      </c>
      <c r="E1536" s="432">
        <v>99</v>
      </c>
      <c r="F1536" s="432">
        <v>99</v>
      </c>
      <c r="G1536" s="432">
        <v>99</v>
      </c>
      <c r="H1536" s="432">
        <v>99</v>
      </c>
      <c r="I1536" s="432">
        <v>99</v>
      </c>
      <c r="J1536" s="432">
        <v>999</v>
      </c>
      <c r="K1536" s="432">
        <v>99</v>
      </c>
      <c r="L1536" s="432">
        <v>4</v>
      </c>
      <c r="M1536" s="432">
        <v>99</v>
      </c>
      <c r="N1536" s="432">
        <v>99</v>
      </c>
      <c r="O1536" s="432">
        <v>99</v>
      </c>
      <c r="P1536" s="432">
        <v>99</v>
      </c>
      <c r="Q1536" s="432">
        <v>36</v>
      </c>
      <c r="R1536" s="432">
        <v>93</v>
      </c>
      <c r="S1536" s="432">
        <v>4</v>
      </c>
      <c r="T1536" s="432">
        <v>5.043010752688172</v>
      </c>
      <c r="U1536" s="432">
        <v>19.105376344086025</v>
      </c>
      <c r="V1536" s="432">
        <v>0</v>
      </c>
      <c r="W1536" s="432">
        <v>0</v>
      </c>
      <c r="X1536" s="432">
        <v>73.118279569892479</v>
      </c>
      <c r="Y1536" s="432">
        <v>12.90322580645161</v>
      </c>
      <c r="Z1536" s="432">
        <v>5.3492108872645661</v>
      </c>
      <c r="AA1536" s="432">
        <v>0</v>
      </c>
      <c r="AB1536" s="432">
        <v>1.405931968058594</v>
      </c>
      <c r="AD1536" s="432">
        <v>33.810740123230644</v>
      </c>
      <c r="AF1536" s="432">
        <v>13.556851311953352</v>
      </c>
      <c r="AG1536" s="432">
        <v>11.514409212564239</v>
      </c>
      <c r="AH1536" s="432">
        <v>0</v>
      </c>
      <c r="AI1536" s="432">
        <v>40</v>
      </c>
      <c r="AJ1536" s="432">
        <v>107.92749999999999</v>
      </c>
      <c r="AK1536" s="432">
        <v>13.303346689924892</v>
      </c>
    </row>
    <row r="1537" spans="1:37" s="432" customFormat="1">
      <c r="A1537" s="432">
        <v>16</v>
      </c>
      <c r="B1537" s="432">
        <v>401</v>
      </c>
      <c r="C1537" s="432">
        <v>2022</v>
      </c>
      <c r="D1537" s="432">
        <v>5</v>
      </c>
      <c r="E1537" s="432">
        <v>99</v>
      </c>
      <c r="F1537" s="432">
        <v>99</v>
      </c>
      <c r="G1537" s="432">
        <v>99</v>
      </c>
      <c r="H1537" s="432">
        <v>99</v>
      </c>
      <c r="I1537" s="432">
        <v>99</v>
      </c>
      <c r="J1537" s="432">
        <v>999</v>
      </c>
      <c r="K1537" s="432">
        <v>99</v>
      </c>
      <c r="L1537" s="432">
        <v>4</v>
      </c>
      <c r="M1537" s="432">
        <v>99</v>
      </c>
      <c r="N1537" s="432">
        <v>99</v>
      </c>
      <c r="O1537" s="432">
        <v>99</v>
      </c>
      <c r="P1537" s="432">
        <v>99</v>
      </c>
      <c r="Q1537" s="432">
        <v>27</v>
      </c>
      <c r="R1537" s="432">
        <v>54</v>
      </c>
      <c r="S1537" s="432">
        <v>4</v>
      </c>
      <c r="T1537" s="432">
        <v>4.5555555555555562</v>
      </c>
      <c r="U1537" s="432">
        <v>19.062962962962963</v>
      </c>
      <c r="V1537" s="432">
        <v>0</v>
      </c>
      <c r="W1537" s="432">
        <v>0</v>
      </c>
      <c r="X1537" s="432">
        <v>72.222222222222229</v>
      </c>
      <c r="Y1537" s="432">
        <v>9.2592592592592613</v>
      </c>
      <c r="Z1537" s="432">
        <v>5.2734940380167821</v>
      </c>
      <c r="AA1537" s="432">
        <v>0</v>
      </c>
      <c r="AB1537" s="432">
        <v>1.4614384931073239</v>
      </c>
      <c r="AD1537" s="432">
        <v>12.761820325597824</v>
      </c>
      <c r="AF1537" s="432">
        <v>11.180124223602483</v>
      </c>
      <c r="AG1537" s="432">
        <v>9.6993338421384934</v>
      </c>
      <c r="AH1537" s="432">
        <v>0</v>
      </c>
      <c r="AI1537" s="432">
        <v>0</v>
      </c>
    </row>
    <row r="1538" spans="1:37" s="432" customFormat="1">
      <c r="A1538" s="432">
        <v>16</v>
      </c>
      <c r="B1538" s="432">
        <v>402</v>
      </c>
      <c r="C1538" s="432">
        <v>2022</v>
      </c>
      <c r="D1538" s="432">
        <v>6</v>
      </c>
      <c r="E1538" s="432">
        <v>99</v>
      </c>
      <c r="F1538" s="432">
        <v>99</v>
      </c>
      <c r="G1538" s="432">
        <v>99</v>
      </c>
      <c r="H1538" s="432">
        <v>99</v>
      </c>
      <c r="I1538" s="432">
        <v>99</v>
      </c>
      <c r="J1538" s="432">
        <v>999</v>
      </c>
      <c r="K1538" s="432">
        <v>99</v>
      </c>
      <c r="L1538" s="432">
        <v>4</v>
      </c>
      <c r="M1538" s="432">
        <v>99</v>
      </c>
      <c r="N1538" s="432">
        <v>99</v>
      </c>
      <c r="O1538" s="432">
        <v>99</v>
      </c>
      <c r="P1538" s="432">
        <v>99</v>
      </c>
      <c r="Q1538" s="432">
        <v>39</v>
      </c>
      <c r="R1538" s="432">
        <v>93</v>
      </c>
      <c r="S1538" s="432">
        <v>4</v>
      </c>
      <c r="T1538" s="432">
        <v>4.827956989247312</v>
      </c>
      <c r="U1538" s="432">
        <v>18.9989247311828</v>
      </c>
      <c r="V1538" s="432">
        <v>0</v>
      </c>
      <c r="W1538" s="432">
        <v>0</v>
      </c>
      <c r="X1538" s="432">
        <v>75.268817204301087</v>
      </c>
      <c r="Y1538" s="432">
        <v>18.27956989247312</v>
      </c>
      <c r="Z1538" s="432">
        <v>4.3027746642763853</v>
      </c>
      <c r="AA1538" s="432">
        <v>0</v>
      </c>
      <c r="AB1538" s="432">
        <v>1.4855841754125196</v>
      </c>
      <c r="AD1538" s="432">
        <v>37.946974789466005</v>
      </c>
      <c r="AF1538" s="432">
        <v>13.636363636363638</v>
      </c>
      <c r="AG1538" s="432">
        <v>11.95248499935736</v>
      </c>
      <c r="AH1538" s="432">
        <v>0</v>
      </c>
      <c r="AI1538" s="432">
        <v>0</v>
      </c>
    </row>
    <row r="1539" spans="1:37" s="432" customFormat="1">
      <c r="A1539" s="432">
        <v>16</v>
      </c>
      <c r="B1539" s="432">
        <v>403</v>
      </c>
      <c r="C1539" s="432">
        <v>2022</v>
      </c>
      <c r="D1539" s="432">
        <v>7</v>
      </c>
      <c r="E1539" s="432">
        <v>99</v>
      </c>
      <c r="F1539" s="432">
        <v>99</v>
      </c>
      <c r="G1539" s="432">
        <v>99</v>
      </c>
      <c r="H1539" s="432">
        <v>99</v>
      </c>
      <c r="I1539" s="432">
        <v>99</v>
      </c>
      <c r="J1539" s="432">
        <v>999</v>
      </c>
      <c r="K1539" s="432">
        <v>99</v>
      </c>
      <c r="L1539" s="432">
        <v>4</v>
      </c>
      <c r="M1539" s="432">
        <v>99</v>
      </c>
      <c r="N1539" s="432">
        <v>99</v>
      </c>
      <c r="O1539" s="432">
        <v>99</v>
      </c>
      <c r="P1539" s="432">
        <v>99</v>
      </c>
      <c r="Q1539" s="432">
        <v>10</v>
      </c>
      <c r="R1539" s="432">
        <v>21</v>
      </c>
      <c r="S1539" s="432">
        <v>4</v>
      </c>
      <c r="T1539" s="432">
        <v>4.1428571428571441</v>
      </c>
      <c r="U1539" s="432">
        <v>18.761904761904763</v>
      </c>
      <c r="V1539" s="432">
        <v>0</v>
      </c>
      <c r="W1539" s="432">
        <v>0</v>
      </c>
      <c r="X1539" s="432">
        <v>76.190476190476218</v>
      </c>
      <c r="Y1539" s="432">
        <v>4.7619047619047636</v>
      </c>
      <c r="Z1539" s="432">
        <v>2.8658043316179755</v>
      </c>
      <c r="AA1539" s="432">
        <v>0</v>
      </c>
      <c r="AB1539" s="432">
        <v>1.3552618543578767</v>
      </c>
      <c r="AD1539" s="432">
        <v>17.550142103850987</v>
      </c>
      <c r="AF1539" s="432">
        <v>21.212121212121215</v>
      </c>
      <c r="AG1539" s="432">
        <v>19.606867379945253</v>
      </c>
      <c r="AH1539" s="432">
        <v>0</v>
      </c>
      <c r="AI1539" s="432">
        <v>0</v>
      </c>
    </row>
    <row r="1540" spans="1:37" s="432" customFormat="1">
      <c r="A1540" s="432">
        <v>16</v>
      </c>
      <c r="B1540" s="432">
        <v>404</v>
      </c>
      <c r="C1540" s="432">
        <v>2022</v>
      </c>
      <c r="D1540" s="432">
        <v>8</v>
      </c>
      <c r="E1540" s="432">
        <v>99</v>
      </c>
      <c r="F1540" s="432">
        <v>99</v>
      </c>
      <c r="G1540" s="432">
        <v>99</v>
      </c>
      <c r="H1540" s="432">
        <v>99</v>
      </c>
      <c r="I1540" s="432">
        <v>99</v>
      </c>
      <c r="J1540" s="432">
        <v>999</v>
      </c>
      <c r="K1540" s="432">
        <v>99</v>
      </c>
      <c r="L1540" s="432">
        <v>4</v>
      </c>
      <c r="M1540" s="432">
        <v>99</v>
      </c>
      <c r="N1540" s="432">
        <v>99</v>
      </c>
      <c r="O1540" s="432">
        <v>99</v>
      </c>
      <c r="P1540" s="432">
        <v>99</v>
      </c>
      <c r="Q1540" s="432">
        <v>25</v>
      </c>
      <c r="R1540" s="432">
        <v>48</v>
      </c>
      <c r="S1540" s="432">
        <v>4</v>
      </c>
      <c r="T1540" s="432">
        <v>3.8541666666666656</v>
      </c>
      <c r="U1540" s="432">
        <v>17.964583333333337</v>
      </c>
      <c r="V1540" s="432">
        <v>0</v>
      </c>
      <c r="W1540" s="432">
        <v>0</v>
      </c>
      <c r="X1540" s="432">
        <v>68.75</v>
      </c>
      <c r="Y1540" s="432">
        <v>10.416666666666664</v>
      </c>
      <c r="Z1540" s="432">
        <v>5.0861941232833594</v>
      </c>
      <c r="AA1540" s="432">
        <v>0</v>
      </c>
      <c r="AB1540" s="432">
        <v>1.6831218926612403</v>
      </c>
      <c r="AD1540" s="432">
        <v>39.364083548399606</v>
      </c>
      <c r="AF1540" s="432">
        <v>12.765957446808516</v>
      </c>
      <c r="AG1540" s="432">
        <v>11.97406059932791</v>
      </c>
      <c r="AH1540" s="432">
        <v>0</v>
      </c>
      <c r="AI1540" s="432">
        <v>2</v>
      </c>
      <c r="AJ1540" s="432">
        <v>100.6</v>
      </c>
      <c r="AK1540" s="432">
        <v>16.402164920568904</v>
      </c>
    </row>
    <row r="1541" spans="1:37" s="432" customFormat="1">
      <c r="A1541" s="432">
        <v>16</v>
      </c>
      <c r="B1541" s="432">
        <v>405</v>
      </c>
      <c r="C1541" s="432">
        <v>2022</v>
      </c>
      <c r="D1541" s="432">
        <v>9</v>
      </c>
      <c r="E1541" s="432">
        <v>99</v>
      </c>
      <c r="F1541" s="432">
        <v>99</v>
      </c>
      <c r="G1541" s="432">
        <v>99</v>
      </c>
      <c r="H1541" s="432">
        <v>99</v>
      </c>
      <c r="I1541" s="432">
        <v>99</v>
      </c>
      <c r="J1541" s="432">
        <v>999</v>
      </c>
      <c r="K1541" s="432">
        <v>99</v>
      </c>
      <c r="L1541" s="432">
        <v>4</v>
      </c>
      <c r="M1541" s="432">
        <v>99</v>
      </c>
      <c r="N1541" s="432">
        <v>99</v>
      </c>
      <c r="O1541" s="432">
        <v>99</v>
      </c>
      <c r="P1541" s="432">
        <v>99</v>
      </c>
      <c r="Q1541" s="432">
        <v>25</v>
      </c>
      <c r="R1541" s="432">
        <v>59</v>
      </c>
      <c r="S1541" s="432">
        <v>4</v>
      </c>
      <c r="T1541" s="432">
        <v>5.2542372881355934</v>
      </c>
      <c r="U1541" s="432">
        <v>17.683050847457626</v>
      </c>
      <c r="V1541" s="432">
        <v>0</v>
      </c>
      <c r="W1541" s="432">
        <v>0</v>
      </c>
      <c r="X1541" s="432">
        <v>50.847457627118636</v>
      </c>
      <c r="Y1541" s="432">
        <v>13.559322033898299</v>
      </c>
      <c r="Z1541" s="432">
        <v>5.7071811006887438</v>
      </c>
      <c r="AA1541" s="432">
        <v>0</v>
      </c>
      <c r="AB1541" s="432">
        <v>1.5901521123164624</v>
      </c>
      <c r="AD1541" s="432">
        <v>31.479464707200904</v>
      </c>
      <c r="AF1541" s="432">
        <v>11.007462686567161</v>
      </c>
      <c r="AG1541" s="432">
        <v>9.7058385740334163</v>
      </c>
      <c r="AH1541" s="432">
        <v>5.0847457627118642</v>
      </c>
      <c r="AI1541" s="432">
        <v>0</v>
      </c>
    </row>
    <row r="1542" spans="1:37" s="432" customFormat="1">
      <c r="A1542" s="432">
        <v>16</v>
      </c>
      <c r="B1542" s="432">
        <v>406</v>
      </c>
      <c r="C1542" s="432">
        <v>2022</v>
      </c>
      <c r="D1542" s="432">
        <v>10</v>
      </c>
      <c r="E1542" s="432">
        <v>99</v>
      </c>
      <c r="F1542" s="432">
        <v>99</v>
      </c>
      <c r="G1542" s="432">
        <v>99</v>
      </c>
      <c r="H1542" s="432">
        <v>99</v>
      </c>
      <c r="I1542" s="432">
        <v>99</v>
      </c>
      <c r="J1542" s="432">
        <v>999</v>
      </c>
      <c r="K1542" s="432">
        <v>99</v>
      </c>
      <c r="L1542" s="432">
        <v>4</v>
      </c>
      <c r="M1542" s="432">
        <v>99</v>
      </c>
      <c r="N1542" s="432">
        <v>99</v>
      </c>
      <c r="O1542" s="432">
        <v>99</v>
      </c>
      <c r="P1542" s="432">
        <v>99</v>
      </c>
      <c r="Q1542" s="432">
        <v>121</v>
      </c>
      <c r="R1542" s="432">
        <v>330</v>
      </c>
      <c r="S1542" s="432">
        <v>4</v>
      </c>
      <c r="T1542" s="432">
        <v>4.5787878787878791</v>
      </c>
      <c r="U1542" s="432">
        <v>19.130303030303043</v>
      </c>
      <c r="V1542" s="432">
        <v>0</v>
      </c>
      <c r="W1542" s="432">
        <v>0</v>
      </c>
      <c r="X1542" s="432">
        <v>76.969696969696983</v>
      </c>
      <c r="Y1542" s="432">
        <v>14.545454545454543</v>
      </c>
      <c r="Z1542" s="432">
        <v>4.1699927220693747</v>
      </c>
      <c r="AA1542" s="432">
        <v>0</v>
      </c>
      <c r="AB1542" s="432">
        <v>1.5901701025376465</v>
      </c>
      <c r="AD1542" s="432">
        <v>35.02430643739757</v>
      </c>
      <c r="AF1542" s="432">
        <v>15.669515669515674</v>
      </c>
      <c r="AG1542" s="432">
        <v>14.3837520335021</v>
      </c>
      <c r="AH1542" s="432">
        <v>0.30303030303030304</v>
      </c>
      <c r="AI1542" s="432">
        <v>3</v>
      </c>
      <c r="AJ1542" s="432">
        <v>105</v>
      </c>
      <c r="AK1542" s="432">
        <v>13.586309890251112</v>
      </c>
    </row>
    <row r="1543" spans="1:37" s="432" customFormat="1">
      <c r="A1543" s="432">
        <v>16</v>
      </c>
      <c r="B1543" s="432">
        <v>407</v>
      </c>
      <c r="C1543" s="432">
        <v>2022</v>
      </c>
      <c r="D1543" s="432">
        <v>11</v>
      </c>
      <c r="E1543" s="432">
        <v>99</v>
      </c>
      <c r="F1543" s="432">
        <v>99</v>
      </c>
      <c r="G1543" s="432">
        <v>99</v>
      </c>
      <c r="H1543" s="432">
        <v>99</v>
      </c>
      <c r="I1543" s="432">
        <v>99</v>
      </c>
      <c r="J1543" s="432">
        <v>999</v>
      </c>
      <c r="K1543" s="432">
        <v>99</v>
      </c>
      <c r="L1543" s="432">
        <v>4</v>
      </c>
      <c r="M1543" s="432">
        <v>99</v>
      </c>
      <c r="N1543" s="432">
        <v>99</v>
      </c>
      <c r="O1543" s="432">
        <v>99</v>
      </c>
      <c r="P1543" s="432">
        <v>99</v>
      </c>
      <c r="Q1543" s="432">
        <v>74</v>
      </c>
      <c r="R1543" s="432">
        <v>192</v>
      </c>
      <c r="S1543" s="432">
        <v>4</v>
      </c>
      <c r="T1543" s="432">
        <v>4.7916666666666679</v>
      </c>
      <c r="U1543" s="432">
        <v>18.999999999999996</v>
      </c>
      <c r="V1543" s="432">
        <v>0</v>
      </c>
      <c r="W1543" s="432">
        <v>0</v>
      </c>
      <c r="X1543" s="432">
        <v>83.854166666666686</v>
      </c>
      <c r="Y1543" s="432">
        <v>11.979166666666664</v>
      </c>
      <c r="Z1543" s="432">
        <v>3.6035572702539609</v>
      </c>
      <c r="AA1543" s="432">
        <v>0</v>
      </c>
      <c r="AB1543" s="432">
        <v>1.6388300366080939</v>
      </c>
      <c r="AD1543" s="432">
        <v>33.301624017269944</v>
      </c>
      <c r="AF1543" s="432">
        <v>12.159594680177328</v>
      </c>
      <c r="AG1543" s="432">
        <v>10.939744439413071</v>
      </c>
      <c r="AH1543" s="432">
        <v>0</v>
      </c>
      <c r="AI1543" s="432">
        <v>3</v>
      </c>
      <c r="AJ1543" s="432">
        <v>110.5</v>
      </c>
      <c r="AK1543" s="432">
        <v>14.537740143575649</v>
      </c>
    </row>
    <row r="1544" spans="1:37" s="432" customFormat="1">
      <c r="A1544" s="432">
        <v>16</v>
      </c>
      <c r="B1544" s="432">
        <v>408</v>
      </c>
      <c r="C1544" s="432">
        <v>2022</v>
      </c>
      <c r="D1544" s="432">
        <v>12</v>
      </c>
      <c r="E1544" s="432">
        <v>99</v>
      </c>
      <c r="F1544" s="432">
        <v>99</v>
      </c>
      <c r="G1544" s="432">
        <v>99</v>
      </c>
      <c r="H1544" s="432">
        <v>99</v>
      </c>
      <c r="I1544" s="432">
        <v>99</v>
      </c>
      <c r="J1544" s="432">
        <v>999</v>
      </c>
      <c r="K1544" s="432">
        <v>99</v>
      </c>
      <c r="L1544" s="432">
        <v>4</v>
      </c>
      <c r="M1544" s="432">
        <v>99</v>
      </c>
      <c r="N1544" s="432">
        <v>99</v>
      </c>
      <c r="O1544" s="432">
        <v>99</v>
      </c>
      <c r="P1544" s="432">
        <v>99</v>
      </c>
      <c r="Q1544" s="432">
        <v>17</v>
      </c>
      <c r="R1544" s="432">
        <v>42</v>
      </c>
      <c r="S1544" s="432">
        <v>4</v>
      </c>
      <c r="T1544" s="432">
        <v>4.7142857142857153</v>
      </c>
      <c r="U1544" s="432">
        <v>19.347619047619055</v>
      </c>
      <c r="V1544" s="432">
        <v>0</v>
      </c>
      <c r="W1544" s="432">
        <v>0</v>
      </c>
      <c r="X1544" s="432">
        <v>90.476190476190439</v>
      </c>
      <c r="Y1544" s="432">
        <v>11.90476190476191</v>
      </c>
      <c r="Z1544" s="432">
        <v>3.4298575630038006</v>
      </c>
      <c r="AA1544" s="432">
        <v>0</v>
      </c>
      <c r="AB1544" s="432">
        <v>0.88063057185270899</v>
      </c>
      <c r="AD1544" s="432">
        <v>-16.812900167986971</v>
      </c>
      <c r="AF1544" s="432">
        <v>14.946619217081849</v>
      </c>
      <c r="AG1544" s="432">
        <v>14.439547942284459</v>
      </c>
      <c r="AH1544" s="432">
        <v>0</v>
      </c>
      <c r="AI1544" s="432">
        <v>0</v>
      </c>
    </row>
    <row r="1545" spans="1:37" s="432" customFormat="1">
      <c r="A1545" s="432">
        <v>16</v>
      </c>
      <c r="B1545" s="432">
        <v>409</v>
      </c>
      <c r="C1545" s="432">
        <v>2022</v>
      </c>
      <c r="D1545" s="432">
        <v>1</v>
      </c>
      <c r="E1545" s="432">
        <v>99</v>
      </c>
      <c r="F1545" s="432">
        <v>99</v>
      </c>
      <c r="G1545" s="432">
        <v>99</v>
      </c>
      <c r="H1545" s="432">
        <v>99</v>
      </c>
      <c r="I1545" s="432">
        <v>99</v>
      </c>
      <c r="J1545" s="432">
        <v>999</v>
      </c>
      <c r="K1545" s="432">
        <v>99</v>
      </c>
      <c r="L1545" s="432">
        <v>5</v>
      </c>
      <c r="M1545" s="432">
        <v>99</v>
      </c>
      <c r="N1545" s="432">
        <v>99</v>
      </c>
      <c r="O1545" s="432">
        <v>99</v>
      </c>
      <c r="P1545" s="432">
        <v>99</v>
      </c>
      <c r="Q1545" s="432">
        <v>41</v>
      </c>
      <c r="R1545" s="432">
        <v>216</v>
      </c>
      <c r="S1545" s="432">
        <v>5</v>
      </c>
      <c r="T1545" s="432">
        <v>4.9675925925925917</v>
      </c>
      <c r="U1545" s="432">
        <v>20.547777777777767</v>
      </c>
      <c r="V1545" s="432">
        <v>0</v>
      </c>
      <c r="W1545" s="432">
        <v>0</v>
      </c>
      <c r="X1545" s="432">
        <v>92.129629629629633</v>
      </c>
      <c r="Y1545" s="432">
        <v>22.68518518518519</v>
      </c>
      <c r="Z1545" s="432">
        <v>4.0955350198436324</v>
      </c>
      <c r="AA1545" s="432">
        <v>0</v>
      </c>
      <c r="AB1545" s="432">
        <v>1.4446150777657318</v>
      </c>
      <c r="AD1545" s="432">
        <v>34.427147656809673</v>
      </c>
      <c r="AF1545" s="432">
        <v>31.718061674008819</v>
      </c>
      <c r="AG1545" s="432">
        <v>29.147870447779606</v>
      </c>
      <c r="AH1545" s="432">
        <v>0</v>
      </c>
      <c r="AI1545" s="432">
        <v>0</v>
      </c>
    </row>
    <row r="1546" spans="1:37" s="432" customFormat="1">
      <c r="A1546" s="432">
        <v>16</v>
      </c>
      <c r="B1546" s="432">
        <v>410</v>
      </c>
      <c r="C1546" s="432">
        <v>2022</v>
      </c>
      <c r="D1546" s="432">
        <v>2</v>
      </c>
      <c r="E1546" s="432">
        <v>99</v>
      </c>
      <c r="F1546" s="432">
        <v>99</v>
      </c>
      <c r="G1546" s="432">
        <v>99</v>
      </c>
      <c r="H1546" s="432">
        <v>99</v>
      </c>
      <c r="I1546" s="432">
        <v>99</v>
      </c>
      <c r="J1546" s="432">
        <v>999</v>
      </c>
      <c r="K1546" s="432">
        <v>99</v>
      </c>
      <c r="L1546" s="432">
        <v>5</v>
      </c>
      <c r="M1546" s="432">
        <v>99</v>
      </c>
      <c r="N1546" s="432">
        <v>99</v>
      </c>
      <c r="O1546" s="432">
        <v>99</v>
      </c>
      <c r="P1546" s="432">
        <v>99</v>
      </c>
      <c r="Q1546" s="432">
        <v>30</v>
      </c>
      <c r="R1546" s="432">
        <v>89</v>
      </c>
      <c r="S1546" s="432">
        <v>5</v>
      </c>
      <c r="T1546" s="432">
        <v>5.3370786516853936</v>
      </c>
      <c r="U1546" s="432">
        <v>22.266292134831453</v>
      </c>
      <c r="V1546" s="432">
        <v>0</v>
      </c>
      <c r="W1546" s="432">
        <v>1.1235955056179776</v>
      </c>
      <c r="X1546" s="432">
        <v>91.011235955056179</v>
      </c>
      <c r="Y1546" s="432">
        <v>37.078651685393261</v>
      </c>
      <c r="Z1546" s="432">
        <v>6.7095595699361956</v>
      </c>
      <c r="AA1546" s="432">
        <v>0</v>
      </c>
      <c r="AB1546" s="432">
        <v>1.4529614873428516</v>
      </c>
      <c r="AD1546" s="432">
        <v>37.943424674784566</v>
      </c>
      <c r="AF1546" s="432">
        <v>27.987421383647803</v>
      </c>
      <c r="AG1546" s="432">
        <v>27.269850006880407</v>
      </c>
      <c r="AH1546" s="432">
        <v>2.2471910112359552</v>
      </c>
      <c r="AI1546" s="432">
        <v>0</v>
      </c>
    </row>
    <row r="1547" spans="1:37" s="432" customFormat="1">
      <c r="A1547" s="432">
        <v>16</v>
      </c>
      <c r="B1547" s="432">
        <v>411</v>
      </c>
      <c r="C1547" s="432">
        <v>2022</v>
      </c>
      <c r="D1547" s="432">
        <v>3</v>
      </c>
      <c r="E1547" s="432">
        <v>99</v>
      </c>
      <c r="F1547" s="432">
        <v>99</v>
      </c>
      <c r="G1547" s="432">
        <v>99</v>
      </c>
      <c r="H1547" s="432">
        <v>99</v>
      </c>
      <c r="I1547" s="432">
        <v>99</v>
      </c>
      <c r="J1547" s="432">
        <v>999</v>
      </c>
      <c r="K1547" s="432">
        <v>99</v>
      </c>
      <c r="L1547" s="432">
        <v>5</v>
      </c>
      <c r="M1547" s="432">
        <v>99</v>
      </c>
      <c r="N1547" s="432">
        <v>99</v>
      </c>
      <c r="O1547" s="432">
        <v>99</v>
      </c>
      <c r="P1547" s="432">
        <v>99</v>
      </c>
      <c r="Q1547" s="432">
        <v>76</v>
      </c>
      <c r="R1547" s="432">
        <v>223</v>
      </c>
      <c r="S1547" s="432">
        <v>5</v>
      </c>
      <c r="T1547" s="432">
        <v>5.7533632286995511</v>
      </c>
      <c r="U1547" s="432">
        <v>21.844394618834073</v>
      </c>
      <c r="V1547" s="432">
        <v>0</v>
      </c>
      <c r="W1547" s="432">
        <v>0.89686098654708513</v>
      </c>
      <c r="X1547" s="432">
        <v>89.686098654708502</v>
      </c>
      <c r="Y1547" s="432">
        <v>34.08071748878924</v>
      </c>
      <c r="Z1547" s="432">
        <v>4.9416462522970512</v>
      </c>
      <c r="AA1547" s="432">
        <v>0</v>
      </c>
      <c r="AB1547" s="432">
        <v>1.750637267157042</v>
      </c>
      <c r="AD1547" s="432">
        <v>20.186906486007381</v>
      </c>
      <c r="AF1547" s="432">
        <v>28.121059268600256</v>
      </c>
      <c r="AG1547" s="432">
        <v>27.281178770042391</v>
      </c>
      <c r="AH1547" s="432">
        <v>1.3452914798206277</v>
      </c>
      <c r="AI1547" s="432">
        <v>6</v>
      </c>
      <c r="AJ1547" s="432">
        <v>107.55</v>
      </c>
      <c r="AK1547" s="432">
        <v>15.8555450329432</v>
      </c>
    </row>
    <row r="1548" spans="1:37" s="432" customFormat="1">
      <c r="A1548" s="432">
        <v>16</v>
      </c>
      <c r="B1548" s="432">
        <v>412</v>
      </c>
      <c r="C1548" s="432">
        <v>2022</v>
      </c>
      <c r="D1548" s="432">
        <v>4</v>
      </c>
      <c r="E1548" s="432">
        <v>99</v>
      </c>
      <c r="F1548" s="432">
        <v>99</v>
      </c>
      <c r="G1548" s="432">
        <v>99</v>
      </c>
      <c r="H1548" s="432">
        <v>99</v>
      </c>
      <c r="I1548" s="432">
        <v>99</v>
      </c>
      <c r="J1548" s="432">
        <v>999</v>
      </c>
      <c r="K1548" s="432">
        <v>99</v>
      </c>
      <c r="L1548" s="432">
        <v>5</v>
      </c>
      <c r="M1548" s="432">
        <v>99</v>
      </c>
      <c r="N1548" s="432">
        <v>99</v>
      </c>
      <c r="O1548" s="432">
        <v>99</v>
      </c>
      <c r="P1548" s="432">
        <v>99</v>
      </c>
      <c r="Q1548" s="432">
        <v>68</v>
      </c>
      <c r="R1548" s="432">
        <v>184</v>
      </c>
      <c r="S1548" s="432">
        <v>5</v>
      </c>
      <c r="T1548" s="432">
        <v>5.5434782608695663</v>
      </c>
      <c r="U1548" s="432">
        <v>21.096195652173911</v>
      </c>
      <c r="V1548" s="432">
        <v>0</v>
      </c>
      <c r="W1548" s="432">
        <v>0.54347826086956519</v>
      </c>
      <c r="X1548" s="432">
        <v>86.413043478260875</v>
      </c>
      <c r="Y1548" s="432">
        <v>33.695652173913047</v>
      </c>
      <c r="Z1548" s="432">
        <v>4.5349172712820733</v>
      </c>
      <c r="AA1548" s="432">
        <v>0</v>
      </c>
      <c r="AB1548" s="432">
        <v>1.5457729421418405</v>
      </c>
      <c r="AD1548" s="432">
        <v>19.388616608151246</v>
      </c>
      <c r="AF1548" s="432">
        <v>26.822157434402339</v>
      </c>
      <c r="AG1548" s="432">
        <v>25.155044034449904</v>
      </c>
      <c r="AH1548" s="432">
        <v>0</v>
      </c>
      <c r="AI1548" s="432">
        <v>27</v>
      </c>
      <c r="AJ1548" s="432">
        <v>109.26296296296296</v>
      </c>
      <c r="AK1548" s="432">
        <v>14.530519472902748</v>
      </c>
    </row>
    <row r="1549" spans="1:37" s="432" customFormat="1">
      <c r="A1549" s="432">
        <v>16</v>
      </c>
      <c r="B1549" s="432">
        <v>413</v>
      </c>
      <c r="C1549" s="432">
        <v>2022</v>
      </c>
      <c r="D1549" s="432">
        <v>5</v>
      </c>
      <c r="E1549" s="432">
        <v>99</v>
      </c>
      <c r="F1549" s="432">
        <v>99</v>
      </c>
      <c r="G1549" s="432">
        <v>99</v>
      </c>
      <c r="H1549" s="432">
        <v>99</v>
      </c>
      <c r="I1549" s="432">
        <v>99</v>
      </c>
      <c r="J1549" s="432">
        <v>999</v>
      </c>
      <c r="K1549" s="432">
        <v>99</v>
      </c>
      <c r="L1549" s="432">
        <v>5</v>
      </c>
      <c r="M1549" s="432">
        <v>99</v>
      </c>
      <c r="N1549" s="432">
        <v>99</v>
      </c>
      <c r="O1549" s="432">
        <v>99</v>
      </c>
      <c r="P1549" s="432">
        <v>99</v>
      </c>
      <c r="Q1549" s="432">
        <v>46</v>
      </c>
      <c r="R1549" s="432">
        <v>131</v>
      </c>
      <c r="S1549" s="432">
        <v>5</v>
      </c>
      <c r="T1549" s="432">
        <v>5.2748091603053444</v>
      </c>
      <c r="U1549" s="432">
        <v>19.996183206106871</v>
      </c>
      <c r="V1549" s="432">
        <v>0</v>
      </c>
      <c r="W1549" s="432">
        <v>0</v>
      </c>
      <c r="X1549" s="432">
        <v>77.86259541984731</v>
      </c>
      <c r="Y1549" s="432">
        <v>28.244274809160306</v>
      </c>
      <c r="Z1549" s="432">
        <v>5.0306906113876844</v>
      </c>
      <c r="AA1549" s="432">
        <v>0</v>
      </c>
      <c r="AB1549" s="432">
        <v>1.5922207599177429</v>
      </c>
      <c r="AD1549" s="432">
        <v>42.126641183472806</v>
      </c>
      <c r="AF1549" s="432">
        <v>27.122153209109722</v>
      </c>
      <c r="AG1549" s="432">
        <v>24.681761219624804</v>
      </c>
      <c r="AH1549" s="432">
        <v>0</v>
      </c>
      <c r="AI1549" s="432">
        <v>0</v>
      </c>
    </row>
    <row r="1550" spans="1:37" s="432" customFormat="1">
      <c r="A1550" s="432">
        <v>16</v>
      </c>
      <c r="B1550" s="432">
        <v>414</v>
      </c>
      <c r="C1550" s="432">
        <v>2022</v>
      </c>
      <c r="D1550" s="432">
        <v>6</v>
      </c>
      <c r="E1550" s="432">
        <v>99</v>
      </c>
      <c r="F1550" s="432">
        <v>99</v>
      </c>
      <c r="G1550" s="432">
        <v>99</v>
      </c>
      <c r="H1550" s="432">
        <v>99</v>
      </c>
      <c r="I1550" s="432">
        <v>99</v>
      </c>
      <c r="J1550" s="432">
        <v>999</v>
      </c>
      <c r="K1550" s="432">
        <v>99</v>
      </c>
      <c r="L1550" s="432">
        <v>5</v>
      </c>
      <c r="M1550" s="432">
        <v>99</v>
      </c>
      <c r="N1550" s="432">
        <v>99</v>
      </c>
      <c r="O1550" s="432">
        <v>99</v>
      </c>
      <c r="P1550" s="432">
        <v>99</v>
      </c>
      <c r="Q1550" s="432">
        <v>65</v>
      </c>
      <c r="R1550" s="432">
        <v>217</v>
      </c>
      <c r="S1550" s="432">
        <v>5</v>
      </c>
      <c r="T1550" s="432">
        <v>5.087557603686637</v>
      </c>
      <c r="U1550" s="432">
        <v>19.248387096774195</v>
      </c>
      <c r="V1550" s="432">
        <v>0</v>
      </c>
      <c r="W1550" s="432">
        <v>1.3824884792626722</v>
      </c>
      <c r="X1550" s="432">
        <v>73.271889400921637</v>
      </c>
      <c r="Y1550" s="432">
        <v>24.884792626728121</v>
      </c>
      <c r="Z1550" s="432">
        <v>5.8624407616842706</v>
      </c>
      <c r="AA1550" s="432">
        <v>0</v>
      </c>
      <c r="AB1550" s="432">
        <v>1.9643556483084372</v>
      </c>
      <c r="AD1550" s="432">
        <v>55.558463884896575</v>
      </c>
      <c r="AF1550" s="432">
        <v>31.818181818181817</v>
      </c>
      <c r="AG1550" s="432">
        <v>28.255325481813198</v>
      </c>
      <c r="AH1550" s="432">
        <v>4.1474654377880196</v>
      </c>
      <c r="AI1550" s="432">
        <v>0</v>
      </c>
    </row>
    <row r="1551" spans="1:37" s="432" customFormat="1">
      <c r="A1551" s="432">
        <v>16</v>
      </c>
      <c r="B1551" s="432">
        <v>415</v>
      </c>
      <c r="C1551" s="432">
        <v>2022</v>
      </c>
      <c r="D1551" s="432">
        <v>7</v>
      </c>
      <c r="E1551" s="432">
        <v>99</v>
      </c>
      <c r="F1551" s="432">
        <v>99</v>
      </c>
      <c r="G1551" s="432">
        <v>99</v>
      </c>
      <c r="H1551" s="432">
        <v>99</v>
      </c>
      <c r="I1551" s="432">
        <v>99</v>
      </c>
      <c r="J1551" s="432">
        <v>999</v>
      </c>
      <c r="K1551" s="432">
        <v>99</v>
      </c>
      <c r="L1551" s="432">
        <v>5</v>
      </c>
      <c r="M1551" s="432">
        <v>99</v>
      </c>
      <c r="N1551" s="432">
        <v>99</v>
      </c>
      <c r="O1551" s="432">
        <v>99</v>
      </c>
      <c r="P1551" s="432">
        <v>99</v>
      </c>
      <c r="Q1551" s="432">
        <v>11</v>
      </c>
      <c r="R1551" s="432">
        <v>29</v>
      </c>
      <c r="S1551" s="432">
        <v>5</v>
      </c>
      <c r="T1551" s="432">
        <v>5.8275862068965516</v>
      </c>
      <c r="U1551" s="432">
        <v>21.799999999999997</v>
      </c>
      <c r="V1551" s="432">
        <v>0</v>
      </c>
      <c r="W1551" s="432">
        <v>0</v>
      </c>
      <c r="X1551" s="432">
        <v>93.10344827586205</v>
      </c>
      <c r="Y1551" s="432">
        <v>34.482758620689651</v>
      </c>
      <c r="Z1551" s="432">
        <v>4.0200360266013195</v>
      </c>
      <c r="AA1551" s="432">
        <v>0</v>
      </c>
      <c r="AB1551" s="432">
        <v>1.5551685908661628</v>
      </c>
      <c r="AD1551" s="432">
        <v>29.784364655065431</v>
      </c>
      <c r="AF1551" s="432">
        <v>29.292929292929291</v>
      </c>
      <c r="AG1551" s="432">
        <v>31.460562328937545</v>
      </c>
      <c r="AH1551" s="432">
        <v>0</v>
      </c>
      <c r="AI1551" s="432">
        <v>0</v>
      </c>
    </row>
    <row r="1552" spans="1:37" s="432" customFormat="1">
      <c r="A1552" s="432">
        <v>16</v>
      </c>
      <c r="B1552" s="432">
        <v>416</v>
      </c>
      <c r="C1552" s="432">
        <v>2022</v>
      </c>
      <c r="D1552" s="432">
        <v>8</v>
      </c>
      <c r="E1552" s="432">
        <v>99</v>
      </c>
      <c r="F1552" s="432">
        <v>99</v>
      </c>
      <c r="G1552" s="432">
        <v>99</v>
      </c>
      <c r="H1552" s="432">
        <v>99</v>
      </c>
      <c r="I1552" s="432">
        <v>99</v>
      </c>
      <c r="J1552" s="432">
        <v>999</v>
      </c>
      <c r="K1552" s="432">
        <v>99</v>
      </c>
      <c r="L1552" s="432">
        <v>5</v>
      </c>
      <c r="M1552" s="432">
        <v>99</v>
      </c>
      <c r="N1552" s="432">
        <v>99</v>
      </c>
      <c r="O1552" s="432">
        <v>99</v>
      </c>
      <c r="P1552" s="432">
        <v>99</v>
      </c>
      <c r="Q1552" s="432">
        <v>37</v>
      </c>
      <c r="R1552" s="432">
        <v>107</v>
      </c>
      <c r="S1552" s="432">
        <v>5</v>
      </c>
      <c r="T1552" s="432">
        <v>4.91588785046729</v>
      </c>
      <c r="U1552" s="432">
        <v>17.797196261682245</v>
      </c>
      <c r="V1552" s="432">
        <v>0</v>
      </c>
      <c r="W1552" s="432">
        <v>0</v>
      </c>
      <c r="X1552" s="432">
        <v>59.813084112149518</v>
      </c>
      <c r="Y1552" s="432">
        <v>14.95327102803738</v>
      </c>
      <c r="Z1552" s="432">
        <v>6.7637773268962968</v>
      </c>
      <c r="AA1552" s="432">
        <v>0</v>
      </c>
      <c r="AB1552" s="432">
        <v>1.6639188925186303</v>
      </c>
      <c r="AD1552" s="432">
        <v>38.113916424026797</v>
      </c>
      <c r="AF1552" s="432">
        <v>28.457446808510642</v>
      </c>
      <c r="AG1552" s="432">
        <v>26.443469325408952</v>
      </c>
      <c r="AH1552" s="432">
        <v>4.6728971962616805</v>
      </c>
      <c r="AI1552" s="432">
        <v>1</v>
      </c>
      <c r="AJ1552" s="432">
        <v>92.7</v>
      </c>
      <c r="AK1552" s="432">
        <v>17.072601601101461</v>
      </c>
    </row>
    <row r="1553" spans="1:37" s="432" customFormat="1">
      <c r="A1553" s="432">
        <v>16</v>
      </c>
      <c r="B1553" s="432">
        <v>417</v>
      </c>
      <c r="C1553" s="432">
        <v>2022</v>
      </c>
      <c r="D1553" s="432">
        <v>9</v>
      </c>
      <c r="E1553" s="432">
        <v>99</v>
      </c>
      <c r="F1553" s="432">
        <v>99</v>
      </c>
      <c r="G1553" s="432">
        <v>99</v>
      </c>
      <c r="H1553" s="432">
        <v>99</v>
      </c>
      <c r="I1553" s="432">
        <v>99</v>
      </c>
      <c r="J1553" s="432">
        <v>999</v>
      </c>
      <c r="K1553" s="432">
        <v>99</v>
      </c>
      <c r="L1553" s="432">
        <v>5</v>
      </c>
      <c r="M1553" s="432">
        <v>99</v>
      </c>
      <c r="N1553" s="432">
        <v>99</v>
      </c>
      <c r="O1553" s="432">
        <v>99</v>
      </c>
      <c r="P1553" s="432">
        <v>99</v>
      </c>
      <c r="Q1553" s="432">
        <v>49</v>
      </c>
      <c r="R1553" s="432">
        <v>135</v>
      </c>
      <c r="S1553" s="432">
        <v>5</v>
      </c>
      <c r="T1553" s="432">
        <v>5.822222222222222</v>
      </c>
      <c r="U1553" s="432">
        <v>19.584444444444443</v>
      </c>
      <c r="V1553" s="432">
        <v>0</v>
      </c>
      <c r="W1553" s="432">
        <v>1.4814814814814816</v>
      </c>
      <c r="X1553" s="432">
        <v>76.296296296296291</v>
      </c>
      <c r="Y1553" s="432">
        <v>22.222222222222225</v>
      </c>
      <c r="Z1553" s="432">
        <v>4.3218971600130089</v>
      </c>
      <c r="AA1553" s="432">
        <v>0</v>
      </c>
      <c r="AB1553" s="432">
        <v>1.7674701177909504</v>
      </c>
      <c r="AD1553" s="432">
        <v>41.360512508283342</v>
      </c>
      <c r="AF1553" s="432">
        <v>25.186567164179102</v>
      </c>
      <c r="AG1553" s="432">
        <v>24.59624902318312</v>
      </c>
      <c r="AH1553" s="432">
        <v>5.185185185185186</v>
      </c>
      <c r="AI1553" s="432">
        <v>0</v>
      </c>
    </row>
    <row r="1554" spans="1:37" s="432" customFormat="1">
      <c r="A1554" s="432">
        <v>16</v>
      </c>
      <c r="B1554" s="432">
        <v>418</v>
      </c>
      <c r="C1554" s="432">
        <v>2022</v>
      </c>
      <c r="D1554" s="432">
        <v>10</v>
      </c>
      <c r="E1554" s="432">
        <v>99</v>
      </c>
      <c r="F1554" s="432">
        <v>99</v>
      </c>
      <c r="G1554" s="432">
        <v>99</v>
      </c>
      <c r="H1554" s="432">
        <v>99</v>
      </c>
      <c r="I1554" s="432">
        <v>99</v>
      </c>
      <c r="J1554" s="432">
        <v>999</v>
      </c>
      <c r="K1554" s="432">
        <v>99</v>
      </c>
      <c r="L1554" s="432">
        <v>5</v>
      </c>
      <c r="M1554" s="432">
        <v>99</v>
      </c>
      <c r="N1554" s="432">
        <v>99</v>
      </c>
      <c r="O1554" s="432">
        <v>99</v>
      </c>
      <c r="P1554" s="432">
        <v>99</v>
      </c>
      <c r="Q1554" s="432">
        <v>150</v>
      </c>
      <c r="R1554" s="432">
        <v>511</v>
      </c>
      <c r="S1554" s="432">
        <v>5</v>
      </c>
      <c r="T1554" s="432">
        <v>5.3581213307240692</v>
      </c>
      <c r="U1554" s="432">
        <v>20.707240704501004</v>
      </c>
      <c r="V1554" s="432">
        <v>0</v>
      </c>
      <c r="W1554" s="432">
        <v>0.78277886497064608</v>
      </c>
      <c r="X1554" s="432">
        <v>86.30136986301369</v>
      </c>
      <c r="Y1554" s="432">
        <v>25.048923679060671</v>
      </c>
      <c r="Z1554" s="432">
        <v>5.181051433043832</v>
      </c>
      <c r="AA1554" s="432">
        <v>0</v>
      </c>
      <c r="AB1554" s="432">
        <v>1.5256860100708225</v>
      </c>
      <c r="AD1554" s="432">
        <v>27.645395447590019</v>
      </c>
      <c r="AF1554" s="432">
        <v>24.264007597340939</v>
      </c>
      <c r="AG1554" s="432">
        <v>24.1090184963249</v>
      </c>
      <c r="AH1554" s="432">
        <v>0.39138943248532304</v>
      </c>
      <c r="AI1554" s="432">
        <v>5</v>
      </c>
      <c r="AJ1554" s="432">
        <v>95.4</v>
      </c>
      <c r="AK1554" s="432">
        <v>14.248334428588112</v>
      </c>
    </row>
    <row r="1555" spans="1:37" s="432" customFormat="1">
      <c r="A1555" s="432">
        <v>16</v>
      </c>
      <c r="B1555" s="432">
        <v>419</v>
      </c>
      <c r="C1555" s="432">
        <v>2022</v>
      </c>
      <c r="D1555" s="432">
        <v>11</v>
      </c>
      <c r="E1555" s="432">
        <v>99</v>
      </c>
      <c r="F1555" s="432">
        <v>99</v>
      </c>
      <c r="G1555" s="432">
        <v>99</v>
      </c>
      <c r="H1555" s="432">
        <v>99</v>
      </c>
      <c r="I1555" s="432">
        <v>99</v>
      </c>
      <c r="J1555" s="432">
        <v>999</v>
      </c>
      <c r="K1555" s="432">
        <v>99</v>
      </c>
      <c r="L1555" s="432">
        <v>5</v>
      </c>
      <c r="M1555" s="432">
        <v>99</v>
      </c>
      <c r="N1555" s="432">
        <v>99</v>
      </c>
      <c r="O1555" s="432">
        <v>99</v>
      </c>
      <c r="P1555" s="432">
        <v>99</v>
      </c>
      <c r="Q1555" s="432">
        <v>114</v>
      </c>
      <c r="R1555" s="432">
        <v>473</v>
      </c>
      <c r="S1555" s="432">
        <v>5</v>
      </c>
      <c r="T1555" s="432">
        <v>5.1945031712473586</v>
      </c>
      <c r="U1555" s="432">
        <v>19.987526427061315</v>
      </c>
      <c r="V1555" s="432">
        <v>0</v>
      </c>
      <c r="W1555" s="432">
        <v>1.2684989429175477</v>
      </c>
      <c r="X1555" s="432">
        <v>85.835095137420723</v>
      </c>
      <c r="Y1555" s="432">
        <v>17.124735729386892</v>
      </c>
      <c r="Z1555" s="432">
        <v>3.9179740865334969</v>
      </c>
      <c r="AA1555" s="432">
        <v>0</v>
      </c>
      <c r="AB1555" s="432">
        <v>1.5968426221536409</v>
      </c>
      <c r="AD1555" s="432">
        <v>33.834258139896257</v>
      </c>
      <c r="AF1555" s="432">
        <v>29.955668144395194</v>
      </c>
      <c r="AG1555" s="432">
        <v>28.351271355442755</v>
      </c>
      <c r="AH1555" s="432">
        <v>1.2684989429175477</v>
      </c>
      <c r="AI1555" s="432">
        <v>5</v>
      </c>
      <c r="AJ1555" s="432">
        <v>98.8</v>
      </c>
      <c r="AK1555" s="432">
        <v>15.488001075861398</v>
      </c>
    </row>
    <row r="1556" spans="1:37" s="432" customFormat="1">
      <c r="A1556" s="432">
        <v>16</v>
      </c>
      <c r="B1556" s="432">
        <v>420</v>
      </c>
      <c r="C1556" s="432">
        <v>2022</v>
      </c>
      <c r="D1556" s="432">
        <v>12</v>
      </c>
      <c r="E1556" s="432">
        <v>99</v>
      </c>
      <c r="F1556" s="432">
        <v>99</v>
      </c>
      <c r="G1556" s="432">
        <v>99</v>
      </c>
      <c r="H1556" s="432">
        <v>99</v>
      </c>
      <c r="I1556" s="432">
        <v>99</v>
      </c>
      <c r="J1556" s="432">
        <v>999</v>
      </c>
      <c r="K1556" s="432">
        <v>99</v>
      </c>
      <c r="L1556" s="432">
        <v>5</v>
      </c>
      <c r="M1556" s="432">
        <v>99</v>
      </c>
      <c r="N1556" s="432">
        <v>99</v>
      </c>
      <c r="O1556" s="432">
        <v>99</v>
      </c>
      <c r="P1556" s="432">
        <v>99</v>
      </c>
      <c r="Q1556" s="432">
        <v>27</v>
      </c>
      <c r="R1556" s="432">
        <v>103</v>
      </c>
      <c r="S1556" s="432">
        <v>5</v>
      </c>
      <c r="T1556" s="432">
        <v>5.2912621359223317</v>
      </c>
      <c r="U1556" s="432">
        <v>19.8</v>
      </c>
      <c r="V1556" s="432">
        <v>0</v>
      </c>
      <c r="W1556" s="432">
        <v>0</v>
      </c>
      <c r="X1556" s="432">
        <v>81.553398058252455</v>
      </c>
      <c r="Y1556" s="432">
        <v>20.388349514563114</v>
      </c>
      <c r="Z1556" s="432">
        <v>4.3481052675246721</v>
      </c>
      <c r="AA1556" s="432">
        <v>0</v>
      </c>
      <c r="AB1556" s="432">
        <v>1.2894724439521552</v>
      </c>
      <c r="AD1556" s="432">
        <v>28.104067484433912</v>
      </c>
      <c r="AF1556" s="432">
        <v>36.654804270462641</v>
      </c>
      <c r="AG1556" s="432">
        <v>36.239249413604377</v>
      </c>
      <c r="AH1556" s="432">
        <v>0</v>
      </c>
      <c r="AI1556" s="432">
        <v>0</v>
      </c>
    </row>
    <row r="1557" spans="1:37" s="432" customFormat="1">
      <c r="A1557" s="432">
        <v>16</v>
      </c>
      <c r="B1557" s="432">
        <v>421</v>
      </c>
      <c r="C1557" s="432">
        <v>2022</v>
      </c>
      <c r="D1557" s="432">
        <v>1</v>
      </c>
      <c r="E1557" s="432">
        <v>99</v>
      </c>
      <c r="F1557" s="432">
        <v>99</v>
      </c>
      <c r="G1557" s="432">
        <v>99</v>
      </c>
      <c r="H1557" s="432">
        <v>99</v>
      </c>
      <c r="I1557" s="432">
        <v>99</v>
      </c>
      <c r="J1557" s="432">
        <v>999</v>
      </c>
      <c r="K1557" s="432">
        <v>99</v>
      </c>
      <c r="L1557" s="432">
        <v>6</v>
      </c>
      <c r="M1557" s="432">
        <v>99</v>
      </c>
      <c r="N1557" s="432">
        <v>99</v>
      </c>
      <c r="O1557" s="432">
        <v>99</v>
      </c>
      <c r="P1557" s="432">
        <v>99</v>
      </c>
      <c r="Q1557" s="432">
        <v>45</v>
      </c>
      <c r="R1557" s="432">
        <v>271</v>
      </c>
      <c r="S1557" s="432">
        <v>6</v>
      </c>
      <c r="T1557" s="432">
        <v>6.1180811808118065</v>
      </c>
      <c r="U1557" s="432">
        <v>23.544612546125471</v>
      </c>
      <c r="V1557" s="432">
        <v>9.9630996309963109</v>
      </c>
      <c r="W1557" s="432">
        <v>2.5830258302583022</v>
      </c>
      <c r="X1557" s="432">
        <v>96.678966789667911</v>
      </c>
      <c r="Y1557" s="432">
        <v>50.184501845018445</v>
      </c>
      <c r="Z1557" s="432">
        <v>4.7242942557797027</v>
      </c>
      <c r="AA1557" s="432">
        <v>0</v>
      </c>
      <c r="AB1557" s="432">
        <v>1.6638343239686804</v>
      </c>
      <c r="AD1557" s="432">
        <v>34.915940707481354</v>
      </c>
      <c r="AF1557" s="432">
        <v>39.794419970631409</v>
      </c>
      <c r="AG1557" s="432">
        <v>41.903380265595572</v>
      </c>
      <c r="AH1557" s="432">
        <v>0</v>
      </c>
      <c r="AI1557" s="432">
        <v>0</v>
      </c>
    </row>
    <row r="1558" spans="1:37" s="432" customFormat="1">
      <c r="A1558" s="432">
        <v>16</v>
      </c>
      <c r="B1558" s="432">
        <v>422</v>
      </c>
      <c r="C1558" s="432">
        <v>2022</v>
      </c>
      <c r="D1558" s="432">
        <v>2</v>
      </c>
      <c r="E1558" s="432">
        <v>99</v>
      </c>
      <c r="F1558" s="432">
        <v>99</v>
      </c>
      <c r="G1558" s="432">
        <v>99</v>
      </c>
      <c r="H1558" s="432">
        <v>99</v>
      </c>
      <c r="I1558" s="432">
        <v>99</v>
      </c>
      <c r="J1558" s="432">
        <v>999</v>
      </c>
      <c r="K1558" s="432">
        <v>99</v>
      </c>
      <c r="L1558" s="432">
        <v>6</v>
      </c>
      <c r="M1558" s="432">
        <v>99</v>
      </c>
      <c r="N1558" s="432">
        <v>99</v>
      </c>
      <c r="O1558" s="432">
        <v>99</v>
      </c>
      <c r="P1558" s="432">
        <v>99</v>
      </c>
      <c r="Q1558" s="432">
        <v>34</v>
      </c>
      <c r="R1558" s="432">
        <v>129</v>
      </c>
      <c r="S1558" s="432">
        <v>6</v>
      </c>
      <c r="T1558" s="432">
        <v>6.4418604651162799</v>
      </c>
      <c r="U1558" s="432">
        <v>23.758914728682186</v>
      </c>
      <c r="V1558" s="432">
        <v>10.852713178294572</v>
      </c>
      <c r="W1558" s="432">
        <v>3.1007751937984498</v>
      </c>
      <c r="X1558" s="432">
        <v>91.47286821705427</v>
      </c>
      <c r="Y1558" s="432">
        <v>51.937984496124031</v>
      </c>
      <c r="Z1558" s="432">
        <v>5.7921975372528509</v>
      </c>
      <c r="AA1558" s="432">
        <v>0</v>
      </c>
      <c r="AB1558" s="432">
        <v>1.7953729363366311</v>
      </c>
      <c r="AD1558" s="432">
        <v>27.427830111456661</v>
      </c>
      <c r="AF1558" s="432">
        <v>40.566037735849058</v>
      </c>
      <c r="AG1558" s="432">
        <v>42.17558827576719</v>
      </c>
      <c r="AH1558" s="432">
        <v>1.5503875968992249</v>
      </c>
      <c r="AI1558" s="432">
        <v>0</v>
      </c>
    </row>
    <row r="1559" spans="1:37" s="432" customFormat="1">
      <c r="A1559" s="432">
        <v>16</v>
      </c>
      <c r="B1559" s="432">
        <v>423</v>
      </c>
      <c r="C1559" s="432">
        <v>2022</v>
      </c>
      <c r="D1559" s="432">
        <v>3</v>
      </c>
      <c r="E1559" s="432">
        <v>99</v>
      </c>
      <c r="F1559" s="432">
        <v>99</v>
      </c>
      <c r="G1559" s="432">
        <v>99</v>
      </c>
      <c r="H1559" s="432">
        <v>99</v>
      </c>
      <c r="I1559" s="432">
        <v>99</v>
      </c>
      <c r="J1559" s="432">
        <v>999</v>
      </c>
      <c r="K1559" s="432">
        <v>99</v>
      </c>
      <c r="L1559" s="432">
        <v>6</v>
      </c>
      <c r="M1559" s="432">
        <v>99</v>
      </c>
      <c r="N1559" s="432">
        <v>99</v>
      </c>
      <c r="O1559" s="432">
        <v>99</v>
      </c>
      <c r="P1559" s="432">
        <v>99</v>
      </c>
      <c r="Q1559" s="432">
        <v>87</v>
      </c>
      <c r="R1559" s="432">
        <v>261</v>
      </c>
      <c r="S1559" s="432">
        <v>6</v>
      </c>
      <c r="T1559" s="432">
        <v>6.7471264367816088</v>
      </c>
      <c r="U1559" s="432">
        <v>24.126436781609183</v>
      </c>
      <c r="V1559" s="432">
        <v>12.260536398467435</v>
      </c>
      <c r="W1559" s="432">
        <v>3.4482758620689653</v>
      </c>
      <c r="X1559" s="432">
        <v>93.486590038314176</v>
      </c>
      <c r="Y1559" s="432">
        <v>58.620689655172413</v>
      </c>
      <c r="Z1559" s="432">
        <v>5.3069633957237965</v>
      </c>
      <c r="AA1559" s="432">
        <v>0</v>
      </c>
      <c r="AB1559" s="432">
        <v>1.6761915700229637</v>
      </c>
      <c r="AD1559" s="432">
        <v>36.009684202720742</v>
      </c>
      <c r="AF1559" s="432">
        <v>32.912988650693563</v>
      </c>
      <c r="AG1559" s="432">
        <v>35.26565448955246</v>
      </c>
      <c r="AH1559" s="432">
        <v>0.38314176245210735</v>
      </c>
      <c r="AI1559" s="432">
        <v>2</v>
      </c>
      <c r="AJ1559" s="432">
        <v>113.7</v>
      </c>
      <c r="AK1559" s="432">
        <v>14.6989386377101</v>
      </c>
    </row>
    <row r="1560" spans="1:37" s="432" customFormat="1">
      <c r="A1560" s="432">
        <v>16</v>
      </c>
      <c r="B1560" s="432">
        <v>424</v>
      </c>
      <c r="C1560" s="432">
        <v>2022</v>
      </c>
      <c r="D1560" s="432">
        <v>4</v>
      </c>
      <c r="E1560" s="432">
        <v>99</v>
      </c>
      <c r="F1560" s="432">
        <v>99</v>
      </c>
      <c r="G1560" s="432">
        <v>99</v>
      </c>
      <c r="H1560" s="432">
        <v>99</v>
      </c>
      <c r="I1560" s="432">
        <v>99</v>
      </c>
      <c r="J1560" s="432">
        <v>999</v>
      </c>
      <c r="K1560" s="432">
        <v>99</v>
      </c>
      <c r="L1560" s="432">
        <v>6</v>
      </c>
      <c r="M1560" s="432">
        <v>99</v>
      </c>
      <c r="N1560" s="432">
        <v>99</v>
      </c>
      <c r="O1560" s="432">
        <v>99</v>
      </c>
      <c r="P1560" s="432">
        <v>99</v>
      </c>
      <c r="Q1560" s="432">
        <v>62</v>
      </c>
      <c r="R1560" s="432">
        <v>230</v>
      </c>
      <c r="S1560" s="432">
        <v>6</v>
      </c>
      <c r="T1560" s="432">
        <v>6.4956521739130446</v>
      </c>
      <c r="U1560" s="432">
        <v>24.770434782608689</v>
      </c>
      <c r="V1560" s="432">
        <v>11.739130434782609</v>
      </c>
      <c r="W1560" s="432">
        <v>4.3478260869565215</v>
      </c>
      <c r="X1560" s="432">
        <v>96.521739130434781</v>
      </c>
      <c r="Y1560" s="432">
        <v>61.304347826086953</v>
      </c>
      <c r="Z1560" s="432">
        <v>5.3651285314324486</v>
      </c>
      <c r="AA1560" s="432">
        <v>0</v>
      </c>
      <c r="AB1560" s="432">
        <v>1.873726410558838</v>
      </c>
      <c r="AD1560" s="432">
        <v>43.010820865578808</v>
      </c>
      <c r="AF1560" s="432">
        <v>33.527696793002924</v>
      </c>
      <c r="AG1560" s="432">
        <v>36.920245478287342</v>
      </c>
      <c r="AH1560" s="432">
        <v>0</v>
      </c>
      <c r="AI1560" s="432">
        <v>13</v>
      </c>
      <c r="AJ1560" s="432">
        <v>108.49230769230763</v>
      </c>
      <c r="AK1560" s="432">
        <v>17.083323314451579</v>
      </c>
    </row>
    <row r="1561" spans="1:37" s="432" customFormat="1">
      <c r="A1561" s="432">
        <v>16</v>
      </c>
      <c r="B1561" s="432">
        <v>425</v>
      </c>
      <c r="C1561" s="432">
        <v>2022</v>
      </c>
      <c r="D1561" s="432">
        <v>5</v>
      </c>
      <c r="E1561" s="432">
        <v>99</v>
      </c>
      <c r="F1561" s="432">
        <v>99</v>
      </c>
      <c r="G1561" s="432">
        <v>99</v>
      </c>
      <c r="H1561" s="432">
        <v>99</v>
      </c>
      <c r="I1561" s="432">
        <v>99</v>
      </c>
      <c r="J1561" s="432">
        <v>999</v>
      </c>
      <c r="K1561" s="432">
        <v>99</v>
      </c>
      <c r="L1561" s="432">
        <v>6</v>
      </c>
      <c r="M1561" s="432">
        <v>99</v>
      </c>
      <c r="N1561" s="432">
        <v>99</v>
      </c>
      <c r="O1561" s="432">
        <v>99</v>
      </c>
      <c r="P1561" s="432">
        <v>99</v>
      </c>
      <c r="Q1561" s="432">
        <v>47</v>
      </c>
      <c r="R1561" s="432">
        <v>150</v>
      </c>
      <c r="S1561" s="432">
        <v>6</v>
      </c>
      <c r="T1561" s="432">
        <v>6.68</v>
      </c>
      <c r="U1561" s="432">
        <v>23.329333333333341</v>
      </c>
      <c r="V1561" s="432">
        <v>13.333333333333337</v>
      </c>
      <c r="W1561" s="432">
        <v>3.3333333333333344</v>
      </c>
      <c r="X1561" s="432">
        <v>90</v>
      </c>
      <c r="Y1561" s="432">
        <v>54</v>
      </c>
      <c r="Z1561" s="432">
        <v>5.6890250678145282</v>
      </c>
      <c r="AA1561" s="432">
        <v>0</v>
      </c>
      <c r="AB1561" s="432">
        <v>1.7485994395515516</v>
      </c>
      <c r="AD1561" s="432">
        <v>36.960035120268593</v>
      </c>
      <c r="AF1561" s="432">
        <v>31.05590062111801</v>
      </c>
      <c r="AG1561" s="432">
        <v>32.972458565357925</v>
      </c>
      <c r="AH1561" s="432">
        <v>0</v>
      </c>
      <c r="AI1561" s="432">
        <v>0</v>
      </c>
    </row>
    <row r="1562" spans="1:37" s="432" customFormat="1">
      <c r="A1562" s="432">
        <v>16</v>
      </c>
      <c r="B1562" s="432">
        <v>426</v>
      </c>
      <c r="C1562" s="432">
        <v>2022</v>
      </c>
      <c r="D1562" s="432">
        <v>6</v>
      </c>
      <c r="E1562" s="432">
        <v>99</v>
      </c>
      <c r="F1562" s="432">
        <v>99</v>
      </c>
      <c r="G1562" s="432">
        <v>99</v>
      </c>
      <c r="H1562" s="432">
        <v>99</v>
      </c>
      <c r="I1562" s="432">
        <v>99</v>
      </c>
      <c r="J1562" s="432">
        <v>999</v>
      </c>
      <c r="K1562" s="432">
        <v>99</v>
      </c>
      <c r="L1562" s="432">
        <v>6</v>
      </c>
      <c r="M1562" s="432">
        <v>99</v>
      </c>
      <c r="N1562" s="432">
        <v>99</v>
      </c>
      <c r="O1562" s="432">
        <v>99</v>
      </c>
      <c r="P1562" s="432">
        <v>99</v>
      </c>
      <c r="Q1562" s="432">
        <v>57</v>
      </c>
      <c r="R1562" s="432">
        <v>159</v>
      </c>
      <c r="S1562" s="432">
        <v>6</v>
      </c>
      <c r="T1562" s="432">
        <v>6.2075471698113196</v>
      </c>
      <c r="U1562" s="432">
        <v>24.310691823899369</v>
      </c>
      <c r="V1562" s="432">
        <v>18.23899371069183</v>
      </c>
      <c r="W1562" s="432">
        <v>2.5157232704402506</v>
      </c>
      <c r="X1562" s="432">
        <v>95.597484276729574</v>
      </c>
      <c r="Y1562" s="432">
        <v>59.119496855345922</v>
      </c>
      <c r="Z1562" s="432">
        <v>5.5984677957227618</v>
      </c>
      <c r="AA1562" s="432">
        <v>0</v>
      </c>
      <c r="AB1562" s="432">
        <v>1.8465520195712213</v>
      </c>
      <c r="AD1562" s="432">
        <v>54.136175087444308</v>
      </c>
      <c r="AF1562" s="432">
        <v>23.313782991202345</v>
      </c>
      <c r="AG1562" s="432">
        <v>26.148132614475024</v>
      </c>
      <c r="AH1562" s="432">
        <v>0</v>
      </c>
      <c r="AI1562" s="432">
        <v>1</v>
      </c>
      <c r="AJ1562" s="432">
        <v>106</v>
      </c>
      <c r="AK1562" s="432">
        <v>16.456537947433119</v>
      </c>
    </row>
    <row r="1563" spans="1:37" s="432" customFormat="1">
      <c r="A1563" s="432">
        <v>16</v>
      </c>
      <c r="B1563" s="432">
        <v>427</v>
      </c>
      <c r="C1563" s="432">
        <v>2022</v>
      </c>
      <c r="D1563" s="432">
        <v>7</v>
      </c>
      <c r="E1563" s="432">
        <v>99</v>
      </c>
      <c r="F1563" s="432">
        <v>99</v>
      </c>
      <c r="G1563" s="432">
        <v>99</v>
      </c>
      <c r="H1563" s="432">
        <v>99</v>
      </c>
      <c r="I1563" s="432">
        <v>99</v>
      </c>
      <c r="J1563" s="432">
        <v>999</v>
      </c>
      <c r="K1563" s="432">
        <v>99</v>
      </c>
      <c r="L1563" s="432">
        <v>6</v>
      </c>
      <c r="M1563" s="432">
        <v>99</v>
      </c>
      <c r="N1563" s="432">
        <v>99</v>
      </c>
      <c r="O1563" s="432">
        <v>99</v>
      </c>
      <c r="P1563" s="432">
        <v>99</v>
      </c>
      <c r="Q1563" s="432">
        <v>9</v>
      </c>
      <c r="R1563" s="432">
        <v>24</v>
      </c>
      <c r="S1563" s="432">
        <v>6</v>
      </c>
      <c r="T1563" s="432">
        <v>6.25</v>
      </c>
      <c r="U1563" s="432">
        <v>22.308333333333341</v>
      </c>
      <c r="V1563" s="432">
        <v>4.1666666666666679</v>
      </c>
      <c r="W1563" s="432">
        <v>0</v>
      </c>
      <c r="X1563" s="432">
        <v>87.5</v>
      </c>
      <c r="Y1563" s="432">
        <v>54.16666666666665</v>
      </c>
      <c r="Z1563" s="432">
        <v>5.1241191654978397</v>
      </c>
      <c r="AA1563" s="432">
        <v>0</v>
      </c>
      <c r="AB1563" s="432">
        <v>1.9202864369671515</v>
      </c>
      <c r="AD1563" s="432">
        <v>64.809229261550001</v>
      </c>
      <c r="AF1563" s="432">
        <v>24.242424242424246</v>
      </c>
      <c r="AG1563" s="432">
        <v>26.643443642697193</v>
      </c>
      <c r="AH1563" s="432">
        <v>0</v>
      </c>
      <c r="AI1563" s="432">
        <v>0</v>
      </c>
    </row>
    <row r="1564" spans="1:37" s="432" customFormat="1">
      <c r="A1564" s="432">
        <v>16</v>
      </c>
      <c r="B1564" s="432">
        <v>428</v>
      </c>
      <c r="C1564" s="432">
        <v>2022</v>
      </c>
      <c r="D1564" s="432">
        <v>8</v>
      </c>
      <c r="E1564" s="432">
        <v>99</v>
      </c>
      <c r="F1564" s="432">
        <v>99</v>
      </c>
      <c r="G1564" s="432">
        <v>99</v>
      </c>
      <c r="H1564" s="432">
        <v>99</v>
      </c>
      <c r="I1564" s="432">
        <v>99</v>
      </c>
      <c r="J1564" s="432">
        <v>999</v>
      </c>
      <c r="K1564" s="432">
        <v>99</v>
      </c>
      <c r="L1564" s="432">
        <v>6</v>
      </c>
      <c r="M1564" s="432">
        <v>99</v>
      </c>
      <c r="N1564" s="432">
        <v>99</v>
      </c>
      <c r="O1564" s="432">
        <v>99</v>
      </c>
      <c r="P1564" s="432">
        <v>99</v>
      </c>
      <c r="Q1564" s="432">
        <v>37</v>
      </c>
      <c r="R1564" s="432">
        <v>102</v>
      </c>
      <c r="S1564" s="432">
        <v>6</v>
      </c>
      <c r="T1564" s="432">
        <v>6.382352941176471</v>
      </c>
      <c r="U1564" s="432">
        <v>21.653921568627439</v>
      </c>
      <c r="V1564" s="432">
        <v>7.8431372549019596</v>
      </c>
      <c r="W1564" s="432">
        <v>1.9607843137254899</v>
      </c>
      <c r="X1564" s="432">
        <v>78.431372549019613</v>
      </c>
      <c r="Y1564" s="432">
        <v>45.098039215686256</v>
      </c>
      <c r="Z1564" s="432">
        <v>7.9052808307774303</v>
      </c>
      <c r="AA1564" s="432">
        <v>0</v>
      </c>
      <c r="AB1564" s="432">
        <v>1.8152087204952312</v>
      </c>
      <c r="AD1564" s="432">
        <v>53.263064290506719</v>
      </c>
      <c r="AF1564" s="432">
        <v>27.127659574468087</v>
      </c>
      <c r="AG1564" s="432">
        <v>30.67042519510094</v>
      </c>
      <c r="AH1564" s="432">
        <v>7.8431372549019596</v>
      </c>
      <c r="AI1564" s="432">
        <v>0</v>
      </c>
    </row>
    <row r="1565" spans="1:37" s="432" customFormat="1">
      <c r="A1565" s="432">
        <v>16</v>
      </c>
      <c r="B1565" s="432">
        <v>429</v>
      </c>
      <c r="C1565" s="432">
        <v>2022</v>
      </c>
      <c r="D1565" s="432">
        <v>9</v>
      </c>
      <c r="E1565" s="432">
        <v>99</v>
      </c>
      <c r="F1565" s="432">
        <v>99</v>
      </c>
      <c r="G1565" s="432">
        <v>99</v>
      </c>
      <c r="H1565" s="432">
        <v>99</v>
      </c>
      <c r="I1565" s="432">
        <v>99</v>
      </c>
      <c r="J1565" s="432">
        <v>999</v>
      </c>
      <c r="K1565" s="432">
        <v>99</v>
      </c>
      <c r="L1565" s="432">
        <v>6</v>
      </c>
      <c r="M1565" s="432">
        <v>99</v>
      </c>
      <c r="N1565" s="432">
        <v>99</v>
      </c>
      <c r="O1565" s="432">
        <v>99</v>
      </c>
      <c r="P1565" s="432">
        <v>99</v>
      </c>
      <c r="Q1565" s="432">
        <v>47</v>
      </c>
      <c r="R1565" s="432">
        <v>127</v>
      </c>
      <c r="S1565" s="432">
        <v>6</v>
      </c>
      <c r="T1565" s="432">
        <v>6.5590551181102361</v>
      </c>
      <c r="U1565" s="432">
        <v>21.882677165354345</v>
      </c>
      <c r="V1565" s="432">
        <v>2.3622047244094486</v>
      </c>
      <c r="W1565" s="432">
        <v>3.149606299212599</v>
      </c>
      <c r="X1565" s="432">
        <v>86.614173228346431</v>
      </c>
      <c r="Y1565" s="432">
        <v>38.582677165354347</v>
      </c>
      <c r="Z1565" s="432">
        <v>6.2924913945825587</v>
      </c>
      <c r="AA1565" s="432">
        <v>0</v>
      </c>
      <c r="AB1565" s="432">
        <v>1.9507864083838653</v>
      </c>
      <c r="AD1565" s="432">
        <v>34.030929419316173</v>
      </c>
      <c r="AF1565" s="432">
        <v>23.694029850746272</v>
      </c>
      <c r="AG1565" s="432">
        <v>25.854017043128795</v>
      </c>
      <c r="AH1565" s="432">
        <v>4.7244094488188972</v>
      </c>
      <c r="AI1565" s="432">
        <v>0</v>
      </c>
    </row>
    <row r="1566" spans="1:37" s="432" customFormat="1">
      <c r="A1566" s="432">
        <v>16</v>
      </c>
      <c r="B1566" s="432">
        <v>430</v>
      </c>
      <c r="C1566" s="432">
        <v>2022</v>
      </c>
      <c r="D1566" s="432">
        <v>10</v>
      </c>
      <c r="E1566" s="432">
        <v>99</v>
      </c>
      <c r="F1566" s="432">
        <v>99</v>
      </c>
      <c r="G1566" s="432">
        <v>99</v>
      </c>
      <c r="H1566" s="432">
        <v>99</v>
      </c>
      <c r="I1566" s="432">
        <v>99</v>
      </c>
      <c r="J1566" s="432">
        <v>999</v>
      </c>
      <c r="K1566" s="432">
        <v>99</v>
      </c>
      <c r="L1566" s="432">
        <v>6</v>
      </c>
      <c r="M1566" s="432">
        <v>99</v>
      </c>
      <c r="N1566" s="432">
        <v>99</v>
      </c>
      <c r="O1566" s="432">
        <v>99</v>
      </c>
      <c r="P1566" s="432">
        <v>99</v>
      </c>
      <c r="Q1566" s="432">
        <v>146</v>
      </c>
      <c r="R1566" s="432">
        <v>502</v>
      </c>
      <c r="S1566" s="432">
        <v>6</v>
      </c>
      <c r="T1566" s="432">
        <v>6.2928286852589617</v>
      </c>
      <c r="U1566" s="432">
        <v>22.697808764940245</v>
      </c>
      <c r="V1566" s="432">
        <v>8.56573705179283</v>
      </c>
      <c r="W1566" s="432">
        <v>2.589641434262949</v>
      </c>
      <c r="X1566" s="432">
        <v>90.438247011952171</v>
      </c>
      <c r="Y1566" s="432">
        <v>44.023904382470128</v>
      </c>
      <c r="Z1566" s="432">
        <v>5.1946546978181685</v>
      </c>
      <c r="AA1566" s="432">
        <v>0</v>
      </c>
      <c r="AB1566" s="432">
        <v>1.8206179630729795</v>
      </c>
      <c r="AD1566" s="432">
        <v>37.242002990443403</v>
      </c>
      <c r="AF1566" s="432">
        <v>23.836657169990502</v>
      </c>
      <c r="AG1566" s="432">
        <v>25.961157262051763</v>
      </c>
      <c r="AH1566" s="432">
        <v>0.19920318725099595</v>
      </c>
      <c r="AI1566" s="432">
        <v>2</v>
      </c>
      <c r="AJ1566" s="432">
        <v>107.05</v>
      </c>
      <c r="AK1566" s="432">
        <v>17.563440417508275</v>
      </c>
    </row>
    <row r="1567" spans="1:37" s="432" customFormat="1">
      <c r="A1567" s="432">
        <v>16</v>
      </c>
      <c r="B1567" s="432">
        <v>431</v>
      </c>
      <c r="C1567" s="432">
        <v>2022</v>
      </c>
      <c r="D1567" s="432">
        <v>11</v>
      </c>
      <c r="E1567" s="432">
        <v>99</v>
      </c>
      <c r="F1567" s="432">
        <v>99</v>
      </c>
      <c r="G1567" s="432">
        <v>99</v>
      </c>
      <c r="H1567" s="432">
        <v>99</v>
      </c>
      <c r="I1567" s="432">
        <v>99</v>
      </c>
      <c r="J1567" s="432">
        <v>999</v>
      </c>
      <c r="K1567" s="432">
        <v>99</v>
      </c>
      <c r="L1567" s="432">
        <v>6</v>
      </c>
      <c r="M1567" s="432">
        <v>99</v>
      </c>
      <c r="N1567" s="432">
        <v>99</v>
      </c>
      <c r="O1567" s="432">
        <v>99</v>
      </c>
      <c r="P1567" s="432">
        <v>99</v>
      </c>
      <c r="Q1567" s="432">
        <v>106</v>
      </c>
      <c r="R1567" s="432">
        <v>492</v>
      </c>
      <c r="S1567" s="432">
        <v>6</v>
      </c>
      <c r="T1567" s="432">
        <v>5.9674796747967491</v>
      </c>
      <c r="U1567" s="432">
        <v>22.339634146341464</v>
      </c>
      <c r="V1567" s="432">
        <v>9.7560975609756095</v>
      </c>
      <c r="W1567" s="432">
        <v>2.6422764227642275</v>
      </c>
      <c r="X1567" s="432">
        <v>92.682926829268283</v>
      </c>
      <c r="Y1567" s="432">
        <v>40.650406504065032</v>
      </c>
      <c r="Z1567" s="432">
        <v>4.7900763640539443</v>
      </c>
      <c r="AA1567" s="432">
        <v>0</v>
      </c>
      <c r="AB1567" s="432">
        <v>1.7643025723101062</v>
      </c>
      <c r="AD1567" s="432">
        <v>33.817861999139019</v>
      </c>
      <c r="AF1567" s="432">
        <v>31.158961367954401</v>
      </c>
      <c r="AG1567" s="432">
        <v>32.960478373912558</v>
      </c>
      <c r="AH1567" s="432">
        <v>0.6097560975609756</v>
      </c>
      <c r="AI1567" s="432">
        <v>10</v>
      </c>
      <c r="AJ1567" s="432">
        <v>97.710000000000022</v>
      </c>
      <c r="AK1567" s="432">
        <v>17.086892357263341</v>
      </c>
    </row>
    <row r="1568" spans="1:37" s="432" customFormat="1">
      <c r="A1568" s="432">
        <v>16</v>
      </c>
      <c r="B1568" s="432">
        <v>432</v>
      </c>
      <c r="C1568" s="432">
        <v>2022</v>
      </c>
      <c r="D1568" s="432">
        <v>12</v>
      </c>
      <c r="E1568" s="432">
        <v>99</v>
      </c>
      <c r="F1568" s="432">
        <v>99</v>
      </c>
      <c r="G1568" s="432">
        <v>99</v>
      </c>
      <c r="H1568" s="432">
        <v>99</v>
      </c>
      <c r="I1568" s="432">
        <v>99</v>
      </c>
      <c r="J1568" s="432">
        <v>999</v>
      </c>
      <c r="K1568" s="432">
        <v>99</v>
      </c>
      <c r="L1568" s="432">
        <v>6</v>
      </c>
      <c r="M1568" s="432">
        <v>99</v>
      </c>
      <c r="N1568" s="432">
        <v>99</v>
      </c>
      <c r="O1568" s="432">
        <v>99</v>
      </c>
      <c r="P1568" s="432">
        <v>99</v>
      </c>
      <c r="Q1568" s="432">
        <v>30</v>
      </c>
      <c r="R1568" s="432">
        <v>96</v>
      </c>
      <c r="S1568" s="432">
        <v>6</v>
      </c>
      <c r="T1568" s="432">
        <v>5.53125</v>
      </c>
      <c r="U1568" s="432">
        <v>20.117708333333329</v>
      </c>
      <c r="V1568" s="432">
        <v>6.25</v>
      </c>
      <c r="W1568" s="432">
        <v>1.041666666666667</v>
      </c>
      <c r="X1568" s="432">
        <v>81.25</v>
      </c>
      <c r="Y1568" s="432">
        <v>22.916666666666671</v>
      </c>
      <c r="Z1568" s="432">
        <v>4.6761361095385823</v>
      </c>
      <c r="AA1568" s="432">
        <v>0</v>
      </c>
      <c r="AB1568" s="432">
        <v>1.5609367179677724</v>
      </c>
      <c r="AD1568" s="432">
        <v>44.35401815529611</v>
      </c>
      <c r="AF1568" s="432">
        <v>34.163701067615655</v>
      </c>
      <c r="AG1568" s="432">
        <v>34.318359513824724</v>
      </c>
      <c r="AH1568" s="432">
        <v>5.2083333333333321</v>
      </c>
      <c r="AI1568" s="432">
        <v>0</v>
      </c>
    </row>
    <row r="1569" spans="1:37" s="432" customFormat="1">
      <c r="A1569" s="432">
        <v>16</v>
      </c>
      <c r="B1569" s="432">
        <v>433</v>
      </c>
      <c r="C1569" s="432">
        <v>2022</v>
      </c>
      <c r="D1569" s="432">
        <v>1</v>
      </c>
      <c r="E1569" s="432">
        <v>99</v>
      </c>
      <c r="F1569" s="432">
        <v>99</v>
      </c>
      <c r="G1569" s="432">
        <v>99</v>
      </c>
      <c r="H1569" s="432">
        <v>99</v>
      </c>
      <c r="I1569" s="432">
        <v>99</v>
      </c>
      <c r="J1569" s="432">
        <v>999</v>
      </c>
      <c r="K1569" s="432">
        <v>99</v>
      </c>
      <c r="L1569" s="432">
        <v>7</v>
      </c>
      <c r="M1569" s="432">
        <v>99</v>
      </c>
      <c r="N1569" s="432">
        <v>99</v>
      </c>
      <c r="O1569" s="432">
        <v>99</v>
      </c>
      <c r="P1569" s="432">
        <v>99</v>
      </c>
      <c r="R1569" s="432">
        <v>0</v>
      </c>
    </row>
    <row r="1570" spans="1:37" s="432" customFormat="1">
      <c r="A1570" s="432">
        <v>16</v>
      </c>
      <c r="B1570" s="432">
        <v>434</v>
      </c>
      <c r="C1570" s="432">
        <v>2022</v>
      </c>
      <c r="D1570" s="432">
        <v>2</v>
      </c>
      <c r="E1570" s="432">
        <v>99</v>
      </c>
      <c r="F1570" s="432">
        <v>99</v>
      </c>
      <c r="G1570" s="432">
        <v>99</v>
      </c>
      <c r="H1570" s="432">
        <v>99</v>
      </c>
      <c r="I1570" s="432">
        <v>99</v>
      </c>
      <c r="J1570" s="432">
        <v>999</v>
      </c>
      <c r="K1570" s="432">
        <v>99</v>
      </c>
      <c r="L1570" s="432">
        <v>7</v>
      </c>
      <c r="M1570" s="432">
        <v>99</v>
      </c>
      <c r="N1570" s="432">
        <v>99</v>
      </c>
      <c r="O1570" s="432">
        <v>99</v>
      </c>
      <c r="P1570" s="432">
        <v>99</v>
      </c>
      <c r="R1570" s="432">
        <v>0</v>
      </c>
    </row>
    <row r="1571" spans="1:37" s="432" customFormat="1">
      <c r="A1571" s="432">
        <v>16</v>
      </c>
      <c r="B1571" s="432">
        <v>435</v>
      </c>
      <c r="C1571" s="432">
        <v>2022</v>
      </c>
      <c r="D1571" s="432">
        <v>3</v>
      </c>
      <c r="E1571" s="432">
        <v>99</v>
      </c>
      <c r="F1571" s="432">
        <v>99</v>
      </c>
      <c r="G1571" s="432">
        <v>99</v>
      </c>
      <c r="H1571" s="432">
        <v>99</v>
      </c>
      <c r="I1571" s="432">
        <v>99</v>
      </c>
      <c r="J1571" s="432">
        <v>999</v>
      </c>
      <c r="K1571" s="432">
        <v>99</v>
      </c>
      <c r="L1571" s="432">
        <v>7</v>
      </c>
      <c r="M1571" s="432">
        <v>99</v>
      </c>
      <c r="N1571" s="432">
        <v>99</v>
      </c>
      <c r="O1571" s="432">
        <v>99</v>
      </c>
      <c r="P1571" s="432">
        <v>99</v>
      </c>
      <c r="R1571" s="432">
        <v>0</v>
      </c>
    </row>
    <row r="1572" spans="1:37" s="432" customFormat="1">
      <c r="A1572" s="432">
        <v>16</v>
      </c>
      <c r="B1572" s="432">
        <v>436</v>
      </c>
      <c r="C1572" s="432">
        <v>2022</v>
      </c>
      <c r="D1572" s="432">
        <v>4</v>
      </c>
      <c r="E1572" s="432">
        <v>99</v>
      </c>
      <c r="F1572" s="432">
        <v>99</v>
      </c>
      <c r="G1572" s="432">
        <v>99</v>
      </c>
      <c r="H1572" s="432">
        <v>99</v>
      </c>
      <c r="I1572" s="432">
        <v>99</v>
      </c>
      <c r="J1572" s="432">
        <v>999</v>
      </c>
      <c r="K1572" s="432">
        <v>99</v>
      </c>
      <c r="L1572" s="432">
        <v>7</v>
      </c>
      <c r="M1572" s="432">
        <v>99</v>
      </c>
      <c r="N1572" s="432">
        <v>99</v>
      </c>
      <c r="O1572" s="432">
        <v>99</v>
      </c>
      <c r="P1572" s="432">
        <v>99</v>
      </c>
      <c r="R1572" s="432">
        <v>0</v>
      </c>
    </row>
    <row r="1573" spans="1:37" s="432" customFormat="1">
      <c r="A1573" s="432">
        <v>16</v>
      </c>
      <c r="B1573" s="432">
        <v>437</v>
      </c>
      <c r="C1573" s="432">
        <v>2022</v>
      </c>
      <c r="D1573" s="432">
        <v>5</v>
      </c>
      <c r="E1573" s="432">
        <v>99</v>
      </c>
      <c r="F1573" s="432">
        <v>99</v>
      </c>
      <c r="G1573" s="432">
        <v>99</v>
      </c>
      <c r="H1573" s="432">
        <v>99</v>
      </c>
      <c r="I1573" s="432">
        <v>99</v>
      </c>
      <c r="J1573" s="432">
        <v>999</v>
      </c>
      <c r="K1573" s="432">
        <v>99</v>
      </c>
      <c r="L1573" s="432">
        <v>7</v>
      </c>
      <c r="M1573" s="432">
        <v>99</v>
      </c>
      <c r="N1573" s="432">
        <v>99</v>
      </c>
      <c r="O1573" s="432">
        <v>99</v>
      </c>
      <c r="P1573" s="432">
        <v>99</v>
      </c>
      <c r="R1573" s="432">
        <v>0</v>
      </c>
    </row>
    <row r="1574" spans="1:37" s="432" customFormat="1">
      <c r="A1574" s="432">
        <v>16</v>
      </c>
      <c r="B1574" s="432">
        <v>438</v>
      </c>
      <c r="C1574" s="432">
        <v>2022</v>
      </c>
      <c r="D1574" s="432">
        <v>6</v>
      </c>
      <c r="E1574" s="432">
        <v>99</v>
      </c>
      <c r="F1574" s="432">
        <v>99</v>
      </c>
      <c r="G1574" s="432">
        <v>99</v>
      </c>
      <c r="H1574" s="432">
        <v>99</v>
      </c>
      <c r="I1574" s="432">
        <v>99</v>
      </c>
      <c r="J1574" s="432">
        <v>999</v>
      </c>
      <c r="K1574" s="432">
        <v>99</v>
      </c>
      <c r="L1574" s="432">
        <v>7</v>
      </c>
      <c r="M1574" s="432">
        <v>99</v>
      </c>
      <c r="N1574" s="432">
        <v>99</v>
      </c>
      <c r="O1574" s="432">
        <v>99</v>
      </c>
      <c r="P1574" s="432">
        <v>99</v>
      </c>
      <c r="R1574" s="432">
        <v>0</v>
      </c>
    </row>
    <row r="1575" spans="1:37" s="432" customFormat="1">
      <c r="A1575" s="432">
        <v>16</v>
      </c>
      <c r="B1575" s="432">
        <v>439</v>
      </c>
      <c r="C1575" s="432">
        <v>2022</v>
      </c>
      <c r="D1575" s="432">
        <v>7</v>
      </c>
      <c r="E1575" s="432">
        <v>99</v>
      </c>
      <c r="F1575" s="432">
        <v>99</v>
      </c>
      <c r="G1575" s="432">
        <v>99</v>
      </c>
      <c r="H1575" s="432">
        <v>99</v>
      </c>
      <c r="I1575" s="432">
        <v>99</v>
      </c>
      <c r="J1575" s="432">
        <v>999</v>
      </c>
      <c r="K1575" s="432">
        <v>99</v>
      </c>
      <c r="L1575" s="432">
        <v>7</v>
      </c>
      <c r="M1575" s="432">
        <v>99</v>
      </c>
      <c r="N1575" s="432">
        <v>99</v>
      </c>
      <c r="O1575" s="432">
        <v>99</v>
      </c>
      <c r="P1575" s="432">
        <v>99</v>
      </c>
      <c r="R1575" s="432">
        <v>0</v>
      </c>
    </row>
    <row r="1576" spans="1:37" s="432" customFormat="1">
      <c r="A1576" s="432">
        <v>16</v>
      </c>
      <c r="B1576" s="432">
        <v>440</v>
      </c>
      <c r="C1576" s="432">
        <v>2022</v>
      </c>
      <c r="D1576" s="432">
        <v>8</v>
      </c>
      <c r="E1576" s="432">
        <v>99</v>
      </c>
      <c r="F1576" s="432">
        <v>99</v>
      </c>
      <c r="G1576" s="432">
        <v>99</v>
      </c>
      <c r="H1576" s="432">
        <v>99</v>
      </c>
      <c r="I1576" s="432">
        <v>99</v>
      </c>
      <c r="J1576" s="432">
        <v>999</v>
      </c>
      <c r="K1576" s="432">
        <v>99</v>
      </c>
      <c r="L1576" s="432">
        <v>7</v>
      </c>
      <c r="M1576" s="432">
        <v>99</v>
      </c>
      <c r="N1576" s="432">
        <v>99</v>
      </c>
      <c r="O1576" s="432">
        <v>99</v>
      </c>
      <c r="P1576" s="432">
        <v>99</v>
      </c>
      <c r="R1576" s="432">
        <v>0</v>
      </c>
    </row>
    <row r="1577" spans="1:37" s="432" customFormat="1">
      <c r="A1577" s="432">
        <v>16</v>
      </c>
      <c r="B1577" s="432">
        <v>441</v>
      </c>
      <c r="C1577" s="432">
        <v>2022</v>
      </c>
      <c r="D1577" s="432">
        <v>9</v>
      </c>
      <c r="E1577" s="432">
        <v>99</v>
      </c>
      <c r="F1577" s="432">
        <v>99</v>
      </c>
      <c r="G1577" s="432">
        <v>99</v>
      </c>
      <c r="H1577" s="432">
        <v>99</v>
      </c>
      <c r="I1577" s="432">
        <v>99</v>
      </c>
      <c r="J1577" s="432">
        <v>999</v>
      </c>
      <c r="K1577" s="432">
        <v>99</v>
      </c>
      <c r="L1577" s="432">
        <v>7</v>
      </c>
      <c r="M1577" s="432">
        <v>99</v>
      </c>
      <c r="N1577" s="432">
        <v>99</v>
      </c>
      <c r="O1577" s="432">
        <v>99</v>
      </c>
      <c r="P1577" s="432">
        <v>99</v>
      </c>
      <c r="R1577" s="432">
        <v>0</v>
      </c>
    </row>
    <row r="1578" spans="1:37" s="432" customFormat="1">
      <c r="A1578" s="432">
        <v>16</v>
      </c>
      <c r="B1578" s="432">
        <v>442</v>
      </c>
      <c r="C1578" s="432">
        <v>2022</v>
      </c>
      <c r="D1578" s="432">
        <v>10</v>
      </c>
      <c r="E1578" s="432">
        <v>99</v>
      </c>
      <c r="F1578" s="432">
        <v>99</v>
      </c>
      <c r="G1578" s="432">
        <v>99</v>
      </c>
      <c r="H1578" s="432">
        <v>99</v>
      </c>
      <c r="I1578" s="432">
        <v>99</v>
      </c>
      <c r="J1578" s="432">
        <v>999</v>
      </c>
      <c r="K1578" s="432">
        <v>99</v>
      </c>
      <c r="L1578" s="432">
        <v>7</v>
      </c>
      <c r="M1578" s="432">
        <v>99</v>
      </c>
      <c r="N1578" s="432">
        <v>99</v>
      </c>
      <c r="O1578" s="432">
        <v>99</v>
      </c>
      <c r="P1578" s="432">
        <v>99</v>
      </c>
      <c r="R1578" s="432">
        <v>0</v>
      </c>
    </row>
    <row r="1579" spans="1:37" s="432" customFormat="1">
      <c r="A1579" s="432">
        <v>16</v>
      </c>
      <c r="B1579" s="432">
        <v>443</v>
      </c>
      <c r="C1579" s="432">
        <v>2022</v>
      </c>
      <c r="D1579" s="432">
        <v>11</v>
      </c>
      <c r="E1579" s="432">
        <v>99</v>
      </c>
      <c r="F1579" s="432">
        <v>99</v>
      </c>
      <c r="G1579" s="432">
        <v>99</v>
      </c>
      <c r="H1579" s="432">
        <v>99</v>
      </c>
      <c r="I1579" s="432">
        <v>99</v>
      </c>
      <c r="J1579" s="432">
        <v>999</v>
      </c>
      <c r="K1579" s="432">
        <v>99</v>
      </c>
      <c r="L1579" s="432">
        <v>7</v>
      </c>
      <c r="M1579" s="432">
        <v>99</v>
      </c>
      <c r="N1579" s="432">
        <v>99</v>
      </c>
      <c r="O1579" s="432">
        <v>99</v>
      </c>
      <c r="P1579" s="432">
        <v>99</v>
      </c>
      <c r="R1579" s="432">
        <v>0</v>
      </c>
    </row>
    <row r="1580" spans="1:37" s="432" customFormat="1">
      <c r="A1580" s="432">
        <v>16</v>
      </c>
      <c r="B1580" s="432">
        <v>444</v>
      </c>
      <c r="C1580" s="432">
        <v>2022</v>
      </c>
      <c r="D1580" s="432">
        <v>12</v>
      </c>
      <c r="E1580" s="432">
        <v>99</v>
      </c>
      <c r="F1580" s="432">
        <v>99</v>
      </c>
      <c r="G1580" s="432">
        <v>99</v>
      </c>
      <c r="H1580" s="432">
        <v>99</v>
      </c>
      <c r="I1580" s="432">
        <v>99</v>
      </c>
      <c r="J1580" s="432">
        <v>999</v>
      </c>
      <c r="K1580" s="432">
        <v>99</v>
      </c>
      <c r="L1580" s="432">
        <v>7</v>
      </c>
      <c r="M1580" s="432">
        <v>99</v>
      </c>
      <c r="N1580" s="432">
        <v>99</v>
      </c>
      <c r="O1580" s="432">
        <v>99</v>
      </c>
      <c r="P1580" s="432">
        <v>99</v>
      </c>
      <c r="R1580" s="432">
        <v>0</v>
      </c>
    </row>
    <row r="1581" spans="1:37" s="432" customFormat="1">
      <c r="A1581" s="432">
        <v>16</v>
      </c>
      <c r="B1581" s="432">
        <v>445</v>
      </c>
      <c r="C1581" s="432">
        <v>2022</v>
      </c>
      <c r="D1581" s="432">
        <v>1</v>
      </c>
      <c r="E1581" s="432">
        <v>99</v>
      </c>
      <c r="F1581" s="432">
        <v>99</v>
      </c>
      <c r="G1581" s="432">
        <v>99</v>
      </c>
      <c r="H1581" s="432">
        <v>99</v>
      </c>
      <c r="I1581" s="432">
        <v>99</v>
      </c>
      <c r="J1581" s="432">
        <v>999</v>
      </c>
      <c r="K1581" s="432">
        <v>99</v>
      </c>
      <c r="L1581" s="432">
        <v>8</v>
      </c>
      <c r="M1581" s="432">
        <v>99</v>
      </c>
      <c r="N1581" s="432">
        <v>99</v>
      </c>
      <c r="O1581" s="432">
        <v>99</v>
      </c>
      <c r="P1581" s="432">
        <v>99</v>
      </c>
      <c r="Q1581" s="432">
        <v>23</v>
      </c>
      <c r="R1581" s="432">
        <v>90</v>
      </c>
      <c r="S1581" s="432">
        <v>8</v>
      </c>
      <c r="T1581" s="432">
        <v>7.4333333333333345</v>
      </c>
      <c r="U1581" s="432">
        <v>27.200222222222209</v>
      </c>
      <c r="V1581" s="432">
        <v>14.444444444444445</v>
      </c>
      <c r="W1581" s="432">
        <v>24.444444444444443</v>
      </c>
      <c r="X1581" s="432">
        <v>98.888888888888886</v>
      </c>
      <c r="Y1581" s="432">
        <v>78.8888888888889</v>
      </c>
      <c r="Z1581" s="432">
        <v>5.924965443458146</v>
      </c>
      <c r="AA1581" s="432">
        <v>0</v>
      </c>
      <c r="AB1581" s="432">
        <v>2.4039319642803725</v>
      </c>
      <c r="AD1581" s="432">
        <v>44.13418212199911</v>
      </c>
      <c r="AF1581" s="432">
        <v>13.215859030837008</v>
      </c>
      <c r="AG1581" s="432">
        <v>16.076932220654101</v>
      </c>
      <c r="AH1581" s="432">
        <v>2.2222222222222223</v>
      </c>
      <c r="AI1581" s="432">
        <v>0</v>
      </c>
    </row>
    <row r="1582" spans="1:37" s="432" customFormat="1">
      <c r="A1582" s="432">
        <v>16</v>
      </c>
      <c r="B1582" s="432">
        <v>446</v>
      </c>
      <c r="C1582" s="432">
        <v>2022</v>
      </c>
      <c r="D1582" s="432">
        <v>2</v>
      </c>
      <c r="E1582" s="432">
        <v>99</v>
      </c>
      <c r="F1582" s="432">
        <v>99</v>
      </c>
      <c r="G1582" s="432">
        <v>99</v>
      </c>
      <c r="H1582" s="432">
        <v>99</v>
      </c>
      <c r="I1582" s="432">
        <v>99</v>
      </c>
      <c r="J1582" s="432">
        <v>999</v>
      </c>
      <c r="K1582" s="432">
        <v>99</v>
      </c>
      <c r="L1582" s="432">
        <v>8</v>
      </c>
      <c r="M1582" s="432">
        <v>99</v>
      </c>
      <c r="N1582" s="432">
        <v>99</v>
      </c>
      <c r="O1582" s="432">
        <v>99</v>
      </c>
      <c r="P1582" s="432">
        <v>99</v>
      </c>
      <c r="Q1582" s="432">
        <v>21</v>
      </c>
      <c r="R1582" s="432">
        <v>52</v>
      </c>
      <c r="S1582" s="432">
        <v>8</v>
      </c>
      <c r="T1582" s="432">
        <v>7.9423076923076898</v>
      </c>
      <c r="U1582" s="432">
        <v>25.913461538461544</v>
      </c>
      <c r="V1582" s="432">
        <v>7.6923076923076898</v>
      </c>
      <c r="W1582" s="432">
        <v>25</v>
      </c>
      <c r="X1582" s="432">
        <v>90.384615384615358</v>
      </c>
      <c r="Y1582" s="432">
        <v>69.230769230769269</v>
      </c>
      <c r="Z1582" s="432">
        <v>6.1452930344524415</v>
      </c>
      <c r="AA1582" s="432">
        <v>0</v>
      </c>
      <c r="AB1582" s="432">
        <v>2.4605617052464752</v>
      </c>
      <c r="AD1582" s="432">
        <v>45.675577007484812</v>
      </c>
      <c r="AF1582" s="432">
        <v>16.352201257861637</v>
      </c>
      <c r="AG1582" s="432">
        <v>18.542727397825796</v>
      </c>
      <c r="AH1582" s="432">
        <v>5.7692307692307692</v>
      </c>
      <c r="AI1582" s="432">
        <v>0</v>
      </c>
    </row>
    <row r="1583" spans="1:37" s="432" customFormat="1">
      <c r="A1583" s="432">
        <v>16</v>
      </c>
      <c r="B1583" s="432">
        <v>447</v>
      </c>
      <c r="C1583" s="432">
        <v>2022</v>
      </c>
      <c r="D1583" s="432">
        <v>3</v>
      </c>
      <c r="E1583" s="432">
        <v>99</v>
      </c>
      <c r="F1583" s="432">
        <v>99</v>
      </c>
      <c r="G1583" s="432">
        <v>99</v>
      </c>
      <c r="H1583" s="432">
        <v>99</v>
      </c>
      <c r="I1583" s="432">
        <v>99</v>
      </c>
      <c r="J1583" s="432">
        <v>999</v>
      </c>
      <c r="K1583" s="432">
        <v>99</v>
      </c>
      <c r="L1583" s="432">
        <v>8</v>
      </c>
      <c r="M1583" s="432">
        <v>99</v>
      </c>
      <c r="N1583" s="432">
        <v>99</v>
      </c>
      <c r="O1583" s="432">
        <v>99</v>
      </c>
      <c r="P1583" s="432">
        <v>99</v>
      </c>
      <c r="Q1583" s="432">
        <v>45</v>
      </c>
      <c r="R1583" s="432">
        <v>100</v>
      </c>
      <c r="S1583" s="432">
        <v>8</v>
      </c>
      <c r="T1583" s="432">
        <v>8.11</v>
      </c>
      <c r="U1583" s="432">
        <v>27.841999999999995</v>
      </c>
      <c r="V1583" s="432">
        <v>10</v>
      </c>
      <c r="W1583" s="432">
        <v>27</v>
      </c>
      <c r="X1583" s="432">
        <v>99</v>
      </c>
      <c r="Y1583" s="432">
        <v>81</v>
      </c>
      <c r="Z1583" s="432">
        <v>5.0837816632897193</v>
      </c>
      <c r="AA1583" s="432">
        <v>0</v>
      </c>
      <c r="AB1583" s="432">
        <v>2.1018801107579876</v>
      </c>
      <c r="AD1583" s="432">
        <v>42.958964827613798</v>
      </c>
      <c r="AF1583" s="432">
        <v>12.61034047919294</v>
      </c>
      <c r="AG1583" s="432">
        <v>15.592605245325068</v>
      </c>
      <c r="AH1583" s="432">
        <v>0</v>
      </c>
      <c r="AI1583" s="432">
        <v>2</v>
      </c>
      <c r="AJ1583" s="432">
        <v>106.15</v>
      </c>
      <c r="AK1583" s="432">
        <v>19.660050753697796</v>
      </c>
    </row>
    <row r="1584" spans="1:37" s="432" customFormat="1">
      <c r="A1584" s="432">
        <v>16</v>
      </c>
      <c r="B1584" s="432">
        <v>448</v>
      </c>
      <c r="C1584" s="432">
        <v>2022</v>
      </c>
      <c r="D1584" s="432">
        <v>4</v>
      </c>
      <c r="E1584" s="432">
        <v>99</v>
      </c>
      <c r="F1584" s="432">
        <v>99</v>
      </c>
      <c r="G1584" s="432">
        <v>99</v>
      </c>
      <c r="H1584" s="432">
        <v>99</v>
      </c>
      <c r="I1584" s="432">
        <v>99</v>
      </c>
      <c r="J1584" s="432">
        <v>999</v>
      </c>
      <c r="K1584" s="432">
        <v>99</v>
      </c>
      <c r="L1584" s="432">
        <v>8</v>
      </c>
      <c r="M1584" s="432">
        <v>99</v>
      </c>
      <c r="N1584" s="432">
        <v>99</v>
      </c>
      <c r="O1584" s="432">
        <v>99</v>
      </c>
      <c r="P1584" s="432">
        <v>99</v>
      </c>
      <c r="Q1584" s="432">
        <v>39</v>
      </c>
      <c r="R1584" s="432">
        <v>81</v>
      </c>
      <c r="S1584" s="432">
        <v>8</v>
      </c>
      <c r="T1584" s="432">
        <v>8.0987654320987641</v>
      </c>
      <c r="U1584" s="432">
        <v>29.456790123456791</v>
      </c>
      <c r="V1584" s="432">
        <v>9.8765432098765444</v>
      </c>
      <c r="W1584" s="432">
        <v>18.518518518518519</v>
      </c>
      <c r="X1584" s="432">
        <v>100</v>
      </c>
      <c r="Y1584" s="432">
        <v>88.8888888888889</v>
      </c>
      <c r="Z1584" s="432">
        <v>5.1005673436938972</v>
      </c>
      <c r="AA1584" s="432">
        <v>0</v>
      </c>
      <c r="AB1584" s="432">
        <v>1.7327986231627388</v>
      </c>
      <c r="AD1584" s="432">
        <v>50.851560116234815</v>
      </c>
      <c r="AF1584" s="432">
        <v>11.807580174927111</v>
      </c>
      <c r="AG1584" s="432">
        <v>15.462280718808122</v>
      </c>
      <c r="AH1584" s="432">
        <v>0</v>
      </c>
      <c r="AI1584" s="432">
        <v>3</v>
      </c>
      <c r="AJ1584" s="432">
        <v>111.96666666666664</v>
      </c>
      <c r="AK1584" s="432">
        <v>19.996285851957126</v>
      </c>
    </row>
    <row r="1585" spans="1:37" s="432" customFormat="1">
      <c r="A1585" s="432">
        <v>16</v>
      </c>
      <c r="B1585" s="432">
        <v>449</v>
      </c>
      <c r="C1585" s="432">
        <v>2022</v>
      </c>
      <c r="D1585" s="432">
        <v>5</v>
      </c>
      <c r="E1585" s="432">
        <v>99</v>
      </c>
      <c r="F1585" s="432">
        <v>99</v>
      </c>
      <c r="G1585" s="432">
        <v>99</v>
      </c>
      <c r="H1585" s="432">
        <v>99</v>
      </c>
      <c r="I1585" s="432">
        <v>99</v>
      </c>
      <c r="J1585" s="432">
        <v>999</v>
      </c>
      <c r="K1585" s="432">
        <v>99</v>
      </c>
      <c r="L1585" s="432">
        <v>8</v>
      </c>
      <c r="M1585" s="432">
        <v>99</v>
      </c>
      <c r="N1585" s="432">
        <v>99</v>
      </c>
      <c r="O1585" s="432">
        <v>99</v>
      </c>
      <c r="P1585" s="432">
        <v>99</v>
      </c>
      <c r="Q1585" s="432">
        <v>21</v>
      </c>
      <c r="R1585" s="432">
        <v>82</v>
      </c>
      <c r="S1585" s="432">
        <v>8</v>
      </c>
      <c r="T1585" s="432">
        <v>8.1829268292682951</v>
      </c>
      <c r="U1585" s="432">
        <v>28.70121951219512</v>
      </c>
      <c r="V1585" s="432">
        <v>10.975609756097562</v>
      </c>
      <c r="W1585" s="432">
        <v>29.268292682926838</v>
      </c>
      <c r="X1585" s="432">
        <v>93.902439024390233</v>
      </c>
      <c r="Y1585" s="432">
        <v>82.926829268292678</v>
      </c>
      <c r="Z1585" s="432">
        <v>6.6369346050578599</v>
      </c>
      <c r="AA1585" s="432">
        <v>0</v>
      </c>
      <c r="AB1585" s="432">
        <v>2.2638627079617</v>
      </c>
      <c r="AD1585" s="432">
        <v>58.023337786736818</v>
      </c>
      <c r="AF1585" s="432">
        <v>16.97722567287785</v>
      </c>
      <c r="AG1585" s="432">
        <v>22.175424710970404</v>
      </c>
      <c r="AH1585" s="432">
        <v>0</v>
      </c>
      <c r="AI1585" s="432">
        <v>0</v>
      </c>
    </row>
    <row r="1586" spans="1:37" s="432" customFormat="1">
      <c r="A1586" s="432">
        <v>16</v>
      </c>
      <c r="B1586" s="432">
        <v>450</v>
      </c>
      <c r="C1586" s="432">
        <v>2022</v>
      </c>
      <c r="D1586" s="432">
        <v>6</v>
      </c>
      <c r="E1586" s="432">
        <v>99</v>
      </c>
      <c r="F1586" s="432">
        <v>99</v>
      </c>
      <c r="G1586" s="432">
        <v>99</v>
      </c>
      <c r="H1586" s="432">
        <v>99</v>
      </c>
      <c r="I1586" s="432">
        <v>99</v>
      </c>
      <c r="J1586" s="432">
        <v>999</v>
      </c>
      <c r="K1586" s="432">
        <v>99</v>
      </c>
      <c r="L1586" s="432">
        <v>8</v>
      </c>
      <c r="M1586" s="432">
        <v>99</v>
      </c>
      <c r="N1586" s="432">
        <v>99</v>
      </c>
      <c r="O1586" s="432">
        <v>99</v>
      </c>
      <c r="P1586" s="432">
        <v>99</v>
      </c>
      <c r="Q1586" s="432">
        <v>37</v>
      </c>
      <c r="R1586" s="432">
        <v>102</v>
      </c>
      <c r="S1586" s="432">
        <v>8</v>
      </c>
      <c r="T1586" s="432">
        <v>7.7156862745098014</v>
      </c>
      <c r="U1586" s="432">
        <v>28.581372549019605</v>
      </c>
      <c r="V1586" s="432">
        <v>6.862745098039218</v>
      </c>
      <c r="W1586" s="432">
        <v>16.666666666666671</v>
      </c>
      <c r="X1586" s="432">
        <v>92.15686274509801</v>
      </c>
      <c r="Y1586" s="432">
        <v>81.372549019607817</v>
      </c>
      <c r="Z1586" s="432">
        <v>7.1597147822499556</v>
      </c>
      <c r="AA1586" s="432">
        <v>0</v>
      </c>
      <c r="AB1586" s="432">
        <v>2.0692778459011012</v>
      </c>
      <c r="AD1586" s="432">
        <v>42.646277941644925</v>
      </c>
      <c r="AF1586" s="432">
        <v>14.956011730205276</v>
      </c>
      <c r="AG1586" s="432">
        <v>19.721025252491089</v>
      </c>
      <c r="AH1586" s="432">
        <v>0</v>
      </c>
      <c r="AI1586" s="432">
        <v>1</v>
      </c>
      <c r="AJ1586" s="432">
        <v>128.1</v>
      </c>
      <c r="AK1586" s="432">
        <v>19.742434575502063</v>
      </c>
    </row>
    <row r="1587" spans="1:37" s="432" customFormat="1">
      <c r="A1587" s="432">
        <v>16</v>
      </c>
      <c r="B1587" s="432">
        <v>451</v>
      </c>
      <c r="C1587" s="432">
        <v>2022</v>
      </c>
      <c r="D1587" s="432">
        <v>7</v>
      </c>
      <c r="E1587" s="432">
        <v>99</v>
      </c>
      <c r="F1587" s="432">
        <v>99</v>
      </c>
      <c r="G1587" s="432">
        <v>99</v>
      </c>
      <c r="H1587" s="432">
        <v>99</v>
      </c>
      <c r="I1587" s="432">
        <v>99</v>
      </c>
      <c r="J1587" s="432">
        <v>999</v>
      </c>
      <c r="K1587" s="432">
        <v>99</v>
      </c>
      <c r="L1587" s="432">
        <v>8</v>
      </c>
      <c r="M1587" s="432">
        <v>99</v>
      </c>
      <c r="N1587" s="432">
        <v>99</v>
      </c>
      <c r="O1587" s="432">
        <v>99</v>
      </c>
      <c r="P1587" s="432">
        <v>99</v>
      </c>
      <c r="Q1587" s="432">
        <v>3</v>
      </c>
      <c r="R1587" s="432">
        <v>3</v>
      </c>
      <c r="S1587" s="432">
        <v>8</v>
      </c>
      <c r="T1587" s="432">
        <v>9</v>
      </c>
      <c r="U1587" s="432">
        <v>25.599999999999994</v>
      </c>
      <c r="V1587" s="432">
        <v>0</v>
      </c>
      <c r="W1587" s="432">
        <v>33.333333333333343</v>
      </c>
      <c r="X1587" s="432">
        <v>66.666666666666686</v>
      </c>
      <c r="Y1587" s="432">
        <v>66.666666666666686</v>
      </c>
      <c r="Z1587" s="432">
        <v>8.2740558373750481</v>
      </c>
      <c r="AA1587" s="432">
        <v>0</v>
      </c>
      <c r="AB1587" s="432">
        <v>1.4142135623730951</v>
      </c>
      <c r="AD1587" s="432">
        <v>48.71261122697485</v>
      </c>
      <c r="AF1587" s="432">
        <v>3.0303030303030303</v>
      </c>
      <c r="AG1587" s="432">
        <v>3.8218462304055745</v>
      </c>
      <c r="AH1587" s="432">
        <v>0</v>
      </c>
      <c r="AI1587" s="432">
        <v>0</v>
      </c>
    </row>
    <row r="1588" spans="1:37" s="432" customFormat="1">
      <c r="A1588" s="432">
        <v>16</v>
      </c>
      <c r="B1588" s="432">
        <v>452</v>
      </c>
      <c r="C1588" s="432">
        <v>2022</v>
      </c>
      <c r="D1588" s="432">
        <v>8</v>
      </c>
      <c r="E1588" s="432">
        <v>99</v>
      </c>
      <c r="F1588" s="432">
        <v>99</v>
      </c>
      <c r="G1588" s="432">
        <v>99</v>
      </c>
      <c r="H1588" s="432">
        <v>99</v>
      </c>
      <c r="I1588" s="432">
        <v>99</v>
      </c>
      <c r="J1588" s="432">
        <v>999</v>
      </c>
      <c r="K1588" s="432">
        <v>99</v>
      </c>
      <c r="L1588" s="432">
        <v>8</v>
      </c>
      <c r="M1588" s="432">
        <v>99</v>
      </c>
      <c r="N1588" s="432">
        <v>99</v>
      </c>
      <c r="O1588" s="432">
        <v>99</v>
      </c>
      <c r="P1588" s="432">
        <v>99</v>
      </c>
      <c r="Q1588" s="432">
        <v>17</v>
      </c>
      <c r="R1588" s="432">
        <v>37</v>
      </c>
      <c r="S1588" s="432">
        <v>8</v>
      </c>
      <c r="T1588" s="432">
        <v>7.108108108108107</v>
      </c>
      <c r="U1588" s="432">
        <v>26.191891891891881</v>
      </c>
      <c r="V1588" s="432">
        <v>13.513513513513516</v>
      </c>
      <c r="W1588" s="432">
        <v>10.810810810810812</v>
      </c>
      <c r="X1588" s="432">
        <v>89.189189189189179</v>
      </c>
      <c r="Y1588" s="432">
        <v>75.675675675675691</v>
      </c>
      <c r="Z1588" s="432">
        <v>7.1020125955416358</v>
      </c>
      <c r="AA1588" s="432">
        <v>0</v>
      </c>
      <c r="AB1588" s="432">
        <v>2.4025187659506591</v>
      </c>
      <c r="AD1588" s="432">
        <v>47.334498371296306</v>
      </c>
      <c r="AF1588" s="432">
        <v>9.8404255319148923</v>
      </c>
      <c r="AG1588" s="432">
        <v>13.457105562807229</v>
      </c>
      <c r="AH1588" s="432">
        <v>8.1081081081081106</v>
      </c>
      <c r="AI1588" s="432">
        <v>0</v>
      </c>
    </row>
    <row r="1589" spans="1:37" s="432" customFormat="1">
      <c r="A1589" s="432">
        <v>16</v>
      </c>
      <c r="B1589" s="432">
        <v>453</v>
      </c>
      <c r="C1589" s="432">
        <v>2022</v>
      </c>
      <c r="D1589" s="432">
        <v>9</v>
      </c>
      <c r="E1589" s="432">
        <v>99</v>
      </c>
      <c r="F1589" s="432">
        <v>99</v>
      </c>
      <c r="G1589" s="432">
        <v>99</v>
      </c>
      <c r="H1589" s="432">
        <v>99</v>
      </c>
      <c r="I1589" s="432">
        <v>99</v>
      </c>
      <c r="J1589" s="432">
        <v>999</v>
      </c>
      <c r="K1589" s="432">
        <v>99</v>
      </c>
      <c r="L1589" s="432">
        <v>8</v>
      </c>
      <c r="M1589" s="432">
        <v>99</v>
      </c>
      <c r="N1589" s="432">
        <v>99</v>
      </c>
      <c r="O1589" s="432">
        <v>99</v>
      </c>
      <c r="P1589" s="432">
        <v>99</v>
      </c>
      <c r="Q1589" s="432">
        <v>30</v>
      </c>
      <c r="R1589" s="432">
        <v>72</v>
      </c>
      <c r="S1589" s="432">
        <v>8</v>
      </c>
      <c r="T1589" s="432">
        <v>7.75</v>
      </c>
      <c r="U1589" s="432">
        <v>24.527777777777779</v>
      </c>
      <c r="V1589" s="432">
        <v>5.5555555555555562</v>
      </c>
      <c r="W1589" s="432">
        <v>15.27777777777778</v>
      </c>
      <c r="X1589" s="432">
        <v>87.5</v>
      </c>
      <c r="Y1589" s="432">
        <v>54.16666666666665</v>
      </c>
      <c r="Z1589" s="432">
        <v>7.3124365566520897</v>
      </c>
      <c r="AA1589" s="432">
        <v>0</v>
      </c>
      <c r="AB1589" s="432">
        <v>1.854049621773916</v>
      </c>
      <c r="AD1589" s="432">
        <v>44.859970557675695</v>
      </c>
      <c r="AF1589" s="432">
        <v>13.432835820895528</v>
      </c>
      <c r="AG1589" s="432">
        <v>16.429129609645365</v>
      </c>
      <c r="AH1589" s="432">
        <v>5.5555555555555562</v>
      </c>
      <c r="AI1589" s="432">
        <v>0</v>
      </c>
    </row>
    <row r="1590" spans="1:37" s="432" customFormat="1">
      <c r="A1590" s="432">
        <v>16</v>
      </c>
      <c r="B1590" s="432">
        <v>454</v>
      </c>
      <c r="C1590" s="432">
        <v>2022</v>
      </c>
      <c r="D1590" s="432">
        <v>10</v>
      </c>
      <c r="E1590" s="432">
        <v>99</v>
      </c>
      <c r="F1590" s="432">
        <v>99</v>
      </c>
      <c r="G1590" s="432">
        <v>99</v>
      </c>
      <c r="H1590" s="432">
        <v>99</v>
      </c>
      <c r="I1590" s="432">
        <v>99</v>
      </c>
      <c r="J1590" s="432">
        <v>999</v>
      </c>
      <c r="K1590" s="432">
        <v>99</v>
      </c>
      <c r="L1590" s="432">
        <v>8</v>
      </c>
      <c r="M1590" s="432">
        <v>99</v>
      </c>
      <c r="N1590" s="432">
        <v>99</v>
      </c>
      <c r="O1590" s="432">
        <v>99</v>
      </c>
      <c r="P1590" s="432">
        <v>99</v>
      </c>
      <c r="Q1590" s="432">
        <v>89</v>
      </c>
      <c r="R1590" s="432">
        <v>291</v>
      </c>
      <c r="S1590" s="432">
        <v>8</v>
      </c>
      <c r="T1590" s="432">
        <v>7.4914089347079056</v>
      </c>
      <c r="U1590" s="432">
        <v>24.53848797250858</v>
      </c>
      <c r="V1590" s="432">
        <v>2.4054982817869406</v>
      </c>
      <c r="W1590" s="432">
        <v>10.996563573883162</v>
      </c>
      <c r="X1590" s="432">
        <v>92.439862542955325</v>
      </c>
      <c r="Y1590" s="432">
        <v>59.450171821305858</v>
      </c>
      <c r="Z1590" s="432">
        <v>5.7932087668982124</v>
      </c>
      <c r="AA1590" s="432">
        <v>0</v>
      </c>
      <c r="AB1590" s="432">
        <v>1.8507252431292751</v>
      </c>
      <c r="AD1590" s="432">
        <v>61.012766397436799</v>
      </c>
      <c r="AF1590" s="432">
        <v>13.817663817663815</v>
      </c>
      <c r="AG1590" s="432">
        <v>16.269611618189181</v>
      </c>
      <c r="AH1590" s="432">
        <v>0</v>
      </c>
      <c r="AI1590" s="432">
        <v>0</v>
      </c>
    </row>
    <row r="1591" spans="1:37" s="432" customFormat="1">
      <c r="A1591" s="432">
        <v>16</v>
      </c>
      <c r="B1591" s="432">
        <v>455</v>
      </c>
      <c r="C1591" s="432">
        <v>2022</v>
      </c>
      <c r="D1591" s="432">
        <v>11</v>
      </c>
      <c r="E1591" s="432">
        <v>99</v>
      </c>
      <c r="F1591" s="432">
        <v>99</v>
      </c>
      <c r="G1591" s="432">
        <v>99</v>
      </c>
      <c r="H1591" s="432">
        <v>99</v>
      </c>
      <c r="I1591" s="432">
        <v>99</v>
      </c>
      <c r="J1591" s="432">
        <v>999</v>
      </c>
      <c r="K1591" s="432">
        <v>99</v>
      </c>
      <c r="L1591" s="432">
        <v>8</v>
      </c>
      <c r="M1591" s="432">
        <v>99</v>
      </c>
      <c r="N1591" s="432">
        <v>99</v>
      </c>
      <c r="O1591" s="432">
        <v>99</v>
      </c>
      <c r="P1591" s="432">
        <v>99</v>
      </c>
      <c r="Q1591" s="432">
        <v>63</v>
      </c>
      <c r="R1591" s="432">
        <v>223</v>
      </c>
      <c r="S1591" s="432">
        <v>8</v>
      </c>
      <c r="T1591" s="432">
        <v>6.8340807174887885</v>
      </c>
      <c r="U1591" s="432">
        <v>25.01748878923766</v>
      </c>
      <c r="V1591" s="432">
        <v>11.210762331838563</v>
      </c>
      <c r="W1591" s="432">
        <v>11.659192825112104</v>
      </c>
      <c r="X1591" s="432">
        <v>96.86098654708519</v>
      </c>
      <c r="Y1591" s="432">
        <v>58.295964125560531</v>
      </c>
      <c r="Z1591" s="432">
        <v>5.9708942002285994</v>
      </c>
      <c r="AA1591" s="432">
        <v>0</v>
      </c>
      <c r="AB1591" s="432">
        <v>2.1142915218163725</v>
      </c>
      <c r="AD1591" s="432">
        <v>38.87281381819421</v>
      </c>
      <c r="AF1591" s="432">
        <v>14.122862571247628</v>
      </c>
      <c r="AG1591" s="432">
        <v>16.730191955329371</v>
      </c>
      <c r="AH1591" s="432">
        <v>0</v>
      </c>
      <c r="AI1591" s="432">
        <v>2</v>
      </c>
      <c r="AJ1591" s="432">
        <v>109.5</v>
      </c>
      <c r="AK1591" s="432">
        <v>23.773619121249141</v>
      </c>
    </row>
    <row r="1592" spans="1:37" s="432" customFormat="1">
      <c r="A1592" s="432">
        <v>16</v>
      </c>
      <c r="B1592" s="432">
        <v>456</v>
      </c>
      <c r="C1592" s="432">
        <v>2022</v>
      </c>
      <c r="D1592" s="432">
        <v>12</v>
      </c>
      <c r="E1592" s="432">
        <v>99</v>
      </c>
      <c r="F1592" s="432">
        <v>99</v>
      </c>
      <c r="G1592" s="432">
        <v>99</v>
      </c>
      <c r="H1592" s="432">
        <v>99</v>
      </c>
      <c r="I1592" s="432">
        <v>99</v>
      </c>
      <c r="J1592" s="432">
        <v>999</v>
      </c>
      <c r="K1592" s="432">
        <v>99</v>
      </c>
      <c r="L1592" s="432">
        <v>8</v>
      </c>
      <c r="M1592" s="432">
        <v>99</v>
      </c>
      <c r="N1592" s="432">
        <v>99</v>
      </c>
      <c r="O1592" s="432">
        <v>99</v>
      </c>
      <c r="P1592" s="432">
        <v>99</v>
      </c>
      <c r="Q1592" s="432">
        <v>12</v>
      </c>
      <c r="R1592" s="432">
        <v>17</v>
      </c>
      <c r="S1592" s="432">
        <v>8</v>
      </c>
      <c r="T1592" s="432">
        <v>7.117647058823529</v>
      </c>
      <c r="U1592" s="432">
        <v>26.2</v>
      </c>
      <c r="V1592" s="432">
        <v>17.647058823529413</v>
      </c>
      <c r="W1592" s="432">
        <v>17.647058823529413</v>
      </c>
      <c r="X1592" s="432">
        <v>100</v>
      </c>
      <c r="Y1592" s="432">
        <v>70.588235294117652</v>
      </c>
      <c r="Z1592" s="432">
        <v>4.7893263679585827</v>
      </c>
      <c r="AA1592" s="432">
        <v>0</v>
      </c>
      <c r="AB1592" s="432">
        <v>2.2461038931807988</v>
      </c>
      <c r="AD1592" s="432">
        <v>37.894836676562839</v>
      </c>
      <c r="AF1592" s="432">
        <v>6.0498220640569391</v>
      </c>
      <c r="AG1592" s="432">
        <v>7.9145639348923185</v>
      </c>
      <c r="AH1592" s="432">
        <v>0</v>
      </c>
      <c r="AI1592" s="432">
        <v>0</v>
      </c>
    </row>
    <row r="1593" spans="1:37" s="432" customFormat="1">
      <c r="A1593" s="432">
        <v>16</v>
      </c>
      <c r="B1593" s="432">
        <v>457</v>
      </c>
      <c r="C1593" s="432">
        <v>2022</v>
      </c>
      <c r="D1593" s="432">
        <v>1</v>
      </c>
      <c r="E1593" s="432">
        <v>99</v>
      </c>
      <c r="F1593" s="432">
        <v>99</v>
      </c>
      <c r="G1593" s="432">
        <v>99</v>
      </c>
      <c r="H1593" s="432">
        <v>99</v>
      </c>
      <c r="I1593" s="432">
        <v>99</v>
      </c>
      <c r="J1593" s="432">
        <v>999</v>
      </c>
      <c r="K1593" s="432">
        <v>99</v>
      </c>
      <c r="L1593" s="432">
        <v>9</v>
      </c>
      <c r="M1593" s="432">
        <v>99</v>
      </c>
      <c r="N1593" s="432">
        <v>99</v>
      </c>
      <c r="O1593" s="432">
        <v>99</v>
      </c>
      <c r="P1593" s="432">
        <v>99</v>
      </c>
      <c r="R1593" s="432">
        <v>0</v>
      </c>
    </row>
    <row r="1594" spans="1:37" s="432" customFormat="1">
      <c r="A1594" s="432">
        <v>16</v>
      </c>
      <c r="B1594" s="432">
        <v>458</v>
      </c>
      <c r="C1594" s="432">
        <v>2022</v>
      </c>
      <c r="D1594" s="432">
        <v>2</v>
      </c>
      <c r="E1594" s="432">
        <v>99</v>
      </c>
      <c r="F1594" s="432">
        <v>99</v>
      </c>
      <c r="G1594" s="432">
        <v>99</v>
      </c>
      <c r="H1594" s="432">
        <v>99</v>
      </c>
      <c r="I1594" s="432">
        <v>99</v>
      </c>
      <c r="J1594" s="432">
        <v>999</v>
      </c>
      <c r="K1594" s="432">
        <v>99</v>
      </c>
      <c r="L1594" s="432">
        <v>9</v>
      </c>
      <c r="M1594" s="432">
        <v>99</v>
      </c>
      <c r="N1594" s="432">
        <v>99</v>
      </c>
      <c r="O1594" s="432">
        <v>99</v>
      </c>
      <c r="P1594" s="432">
        <v>99</v>
      </c>
      <c r="R1594" s="432">
        <v>0</v>
      </c>
    </row>
    <row r="1595" spans="1:37" s="432" customFormat="1">
      <c r="A1595" s="432">
        <v>16</v>
      </c>
      <c r="B1595" s="432">
        <v>459</v>
      </c>
      <c r="C1595" s="432">
        <v>2022</v>
      </c>
      <c r="D1595" s="432">
        <v>3</v>
      </c>
      <c r="E1595" s="432">
        <v>99</v>
      </c>
      <c r="F1595" s="432">
        <v>99</v>
      </c>
      <c r="G1595" s="432">
        <v>99</v>
      </c>
      <c r="H1595" s="432">
        <v>99</v>
      </c>
      <c r="I1595" s="432">
        <v>99</v>
      </c>
      <c r="J1595" s="432">
        <v>999</v>
      </c>
      <c r="K1595" s="432">
        <v>99</v>
      </c>
      <c r="L1595" s="432">
        <v>9</v>
      </c>
      <c r="M1595" s="432">
        <v>99</v>
      </c>
      <c r="N1595" s="432">
        <v>99</v>
      </c>
      <c r="O1595" s="432">
        <v>99</v>
      </c>
      <c r="P1595" s="432">
        <v>99</v>
      </c>
      <c r="R1595" s="432">
        <v>0</v>
      </c>
    </row>
    <row r="1596" spans="1:37" s="432" customFormat="1">
      <c r="A1596" s="432">
        <v>16</v>
      </c>
      <c r="B1596" s="432">
        <v>460</v>
      </c>
      <c r="C1596" s="432">
        <v>2022</v>
      </c>
      <c r="D1596" s="432">
        <v>4</v>
      </c>
      <c r="E1596" s="432">
        <v>99</v>
      </c>
      <c r="F1596" s="432">
        <v>99</v>
      </c>
      <c r="G1596" s="432">
        <v>99</v>
      </c>
      <c r="H1596" s="432">
        <v>99</v>
      </c>
      <c r="I1596" s="432">
        <v>99</v>
      </c>
      <c r="J1596" s="432">
        <v>999</v>
      </c>
      <c r="K1596" s="432">
        <v>99</v>
      </c>
      <c r="L1596" s="432">
        <v>9</v>
      </c>
      <c r="M1596" s="432">
        <v>99</v>
      </c>
      <c r="N1596" s="432">
        <v>99</v>
      </c>
      <c r="O1596" s="432">
        <v>99</v>
      </c>
      <c r="P1596" s="432">
        <v>99</v>
      </c>
      <c r="R1596" s="432">
        <v>0</v>
      </c>
    </row>
    <row r="1597" spans="1:37" s="432" customFormat="1">
      <c r="A1597" s="432">
        <v>16</v>
      </c>
      <c r="B1597" s="432">
        <v>461</v>
      </c>
      <c r="C1597" s="432">
        <v>2022</v>
      </c>
      <c r="D1597" s="432">
        <v>5</v>
      </c>
      <c r="E1597" s="432">
        <v>99</v>
      </c>
      <c r="F1597" s="432">
        <v>99</v>
      </c>
      <c r="G1597" s="432">
        <v>99</v>
      </c>
      <c r="H1597" s="432">
        <v>99</v>
      </c>
      <c r="I1597" s="432">
        <v>99</v>
      </c>
      <c r="J1597" s="432">
        <v>999</v>
      </c>
      <c r="K1597" s="432">
        <v>99</v>
      </c>
      <c r="L1597" s="432">
        <v>9</v>
      </c>
      <c r="M1597" s="432">
        <v>99</v>
      </c>
      <c r="N1597" s="432">
        <v>99</v>
      </c>
      <c r="O1597" s="432">
        <v>99</v>
      </c>
      <c r="P1597" s="432">
        <v>99</v>
      </c>
      <c r="R1597" s="432">
        <v>0</v>
      </c>
    </row>
    <row r="1598" spans="1:37" s="432" customFormat="1">
      <c r="A1598" s="432">
        <v>16</v>
      </c>
      <c r="B1598" s="432">
        <v>462</v>
      </c>
      <c r="C1598" s="432">
        <v>2022</v>
      </c>
      <c r="D1598" s="432">
        <v>6</v>
      </c>
      <c r="E1598" s="432">
        <v>99</v>
      </c>
      <c r="F1598" s="432">
        <v>99</v>
      </c>
      <c r="G1598" s="432">
        <v>99</v>
      </c>
      <c r="H1598" s="432">
        <v>99</v>
      </c>
      <c r="I1598" s="432">
        <v>99</v>
      </c>
      <c r="J1598" s="432">
        <v>999</v>
      </c>
      <c r="K1598" s="432">
        <v>99</v>
      </c>
      <c r="L1598" s="432">
        <v>9</v>
      </c>
      <c r="M1598" s="432">
        <v>99</v>
      </c>
      <c r="N1598" s="432">
        <v>99</v>
      </c>
      <c r="O1598" s="432">
        <v>99</v>
      </c>
      <c r="P1598" s="432">
        <v>99</v>
      </c>
      <c r="R1598" s="432">
        <v>0</v>
      </c>
    </row>
    <row r="1599" spans="1:37" s="432" customFormat="1">
      <c r="A1599" s="432">
        <v>16</v>
      </c>
      <c r="B1599" s="432">
        <v>463</v>
      </c>
      <c r="C1599" s="432">
        <v>2022</v>
      </c>
      <c r="D1599" s="432">
        <v>7</v>
      </c>
      <c r="E1599" s="432">
        <v>99</v>
      </c>
      <c r="F1599" s="432">
        <v>99</v>
      </c>
      <c r="G1599" s="432">
        <v>99</v>
      </c>
      <c r="H1599" s="432">
        <v>99</v>
      </c>
      <c r="I1599" s="432">
        <v>99</v>
      </c>
      <c r="J1599" s="432">
        <v>999</v>
      </c>
      <c r="K1599" s="432">
        <v>99</v>
      </c>
      <c r="L1599" s="432">
        <v>9</v>
      </c>
      <c r="M1599" s="432">
        <v>99</v>
      </c>
      <c r="N1599" s="432">
        <v>99</v>
      </c>
      <c r="O1599" s="432">
        <v>99</v>
      </c>
      <c r="P1599" s="432">
        <v>99</v>
      </c>
      <c r="R1599" s="432">
        <v>0</v>
      </c>
    </row>
    <row r="1600" spans="1:37" s="432" customFormat="1">
      <c r="A1600" s="432">
        <v>16</v>
      </c>
      <c r="B1600" s="432">
        <v>464</v>
      </c>
      <c r="C1600" s="432">
        <v>2022</v>
      </c>
      <c r="D1600" s="432">
        <v>8</v>
      </c>
      <c r="E1600" s="432">
        <v>99</v>
      </c>
      <c r="F1600" s="432">
        <v>99</v>
      </c>
      <c r="G1600" s="432">
        <v>99</v>
      </c>
      <c r="H1600" s="432">
        <v>99</v>
      </c>
      <c r="I1600" s="432">
        <v>99</v>
      </c>
      <c r="J1600" s="432">
        <v>999</v>
      </c>
      <c r="K1600" s="432">
        <v>99</v>
      </c>
      <c r="L1600" s="432">
        <v>9</v>
      </c>
      <c r="M1600" s="432">
        <v>99</v>
      </c>
      <c r="N1600" s="432">
        <v>99</v>
      </c>
      <c r="O1600" s="432">
        <v>99</v>
      </c>
      <c r="P1600" s="432">
        <v>99</v>
      </c>
      <c r="R1600" s="432">
        <v>0</v>
      </c>
    </row>
    <row r="1601" spans="1:18" s="432" customFormat="1">
      <c r="A1601" s="432">
        <v>16</v>
      </c>
      <c r="B1601" s="432">
        <v>465</v>
      </c>
      <c r="C1601" s="432">
        <v>2022</v>
      </c>
      <c r="D1601" s="432">
        <v>9</v>
      </c>
      <c r="E1601" s="432">
        <v>99</v>
      </c>
      <c r="F1601" s="432">
        <v>99</v>
      </c>
      <c r="G1601" s="432">
        <v>99</v>
      </c>
      <c r="H1601" s="432">
        <v>99</v>
      </c>
      <c r="I1601" s="432">
        <v>99</v>
      </c>
      <c r="J1601" s="432">
        <v>999</v>
      </c>
      <c r="K1601" s="432">
        <v>99</v>
      </c>
      <c r="L1601" s="432">
        <v>9</v>
      </c>
      <c r="M1601" s="432">
        <v>99</v>
      </c>
      <c r="N1601" s="432">
        <v>99</v>
      </c>
      <c r="O1601" s="432">
        <v>99</v>
      </c>
      <c r="P1601" s="432">
        <v>99</v>
      </c>
      <c r="R1601" s="432">
        <v>0</v>
      </c>
    </row>
    <row r="1602" spans="1:18" s="432" customFormat="1">
      <c r="A1602" s="432">
        <v>16</v>
      </c>
      <c r="B1602" s="432">
        <v>466</v>
      </c>
      <c r="C1602" s="432">
        <v>2022</v>
      </c>
      <c r="D1602" s="432">
        <v>10</v>
      </c>
      <c r="E1602" s="432">
        <v>99</v>
      </c>
      <c r="F1602" s="432">
        <v>99</v>
      </c>
      <c r="G1602" s="432">
        <v>99</v>
      </c>
      <c r="H1602" s="432">
        <v>99</v>
      </c>
      <c r="I1602" s="432">
        <v>99</v>
      </c>
      <c r="J1602" s="432">
        <v>999</v>
      </c>
      <c r="K1602" s="432">
        <v>99</v>
      </c>
      <c r="L1602" s="432">
        <v>9</v>
      </c>
      <c r="M1602" s="432">
        <v>99</v>
      </c>
      <c r="N1602" s="432">
        <v>99</v>
      </c>
      <c r="O1602" s="432">
        <v>99</v>
      </c>
      <c r="P1602" s="432">
        <v>99</v>
      </c>
      <c r="R1602" s="432">
        <v>0</v>
      </c>
    </row>
    <row r="1603" spans="1:18" s="432" customFormat="1">
      <c r="A1603" s="432">
        <v>16</v>
      </c>
      <c r="B1603" s="432">
        <v>467</v>
      </c>
      <c r="C1603" s="432">
        <v>2022</v>
      </c>
      <c r="D1603" s="432">
        <v>11</v>
      </c>
      <c r="E1603" s="432">
        <v>99</v>
      </c>
      <c r="F1603" s="432">
        <v>99</v>
      </c>
      <c r="G1603" s="432">
        <v>99</v>
      </c>
      <c r="H1603" s="432">
        <v>99</v>
      </c>
      <c r="I1603" s="432">
        <v>99</v>
      </c>
      <c r="J1603" s="432">
        <v>999</v>
      </c>
      <c r="K1603" s="432">
        <v>99</v>
      </c>
      <c r="L1603" s="432">
        <v>9</v>
      </c>
      <c r="M1603" s="432">
        <v>99</v>
      </c>
      <c r="N1603" s="432">
        <v>99</v>
      </c>
      <c r="O1603" s="432">
        <v>99</v>
      </c>
      <c r="P1603" s="432">
        <v>99</v>
      </c>
      <c r="R1603" s="432">
        <v>0</v>
      </c>
    </row>
    <row r="1604" spans="1:18" s="432" customFormat="1">
      <c r="A1604" s="432">
        <v>16</v>
      </c>
      <c r="B1604" s="432">
        <v>468</v>
      </c>
      <c r="C1604" s="432">
        <v>2022</v>
      </c>
      <c r="D1604" s="432">
        <v>12</v>
      </c>
      <c r="E1604" s="432">
        <v>99</v>
      </c>
      <c r="F1604" s="432">
        <v>99</v>
      </c>
      <c r="G1604" s="432">
        <v>99</v>
      </c>
      <c r="H1604" s="432">
        <v>99</v>
      </c>
      <c r="I1604" s="432">
        <v>99</v>
      </c>
      <c r="J1604" s="432">
        <v>999</v>
      </c>
      <c r="K1604" s="432">
        <v>99</v>
      </c>
      <c r="L1604" s="432">
        <v>9</v>
      </c>
      <c r="M1604" s="432">
        <v>99</v>
      </c>
      <c r="N1604" s="432">
        <v>99</v>
      </c>
      <c r="O1604" s="432">
        <v>99</v>
      </c>
      <c r="P1604" s="432">
        <v>99</v>
      </c>
      <c r="R1604" s="432">
        <v>0</v>
      </c>
    </row>
    <row r="1605" spans="1:18" s="432" customFormat="1">
      <c r="A1605" s="432">
        <v>16</v>
      </c>
      <c r="B1605" s="432">
        <v>469</v>
      </c>
      <c r="C1605" s="432">
        <v>2022</v>
      </c>
      <c r="D1605" s="432">
        <v>1</v>
      </c>
      <c r="E1605" s="432">
        <v>99</v>
      </c>
      <c r="F1605" s="432">
        <v>99</v>
      </c>
      <c r="G1605" s="432">
        <v>99</v>
      </c>
      <c r="H1605" s="432">
        <v>99</v>
      </c>
      <c r="I1605" s="432">
        <v>99</v>
      </c>
      <c r="J1605" s="432">
        <v>999</v>
      </c>
      <c r="K1605" s="432">
        <v>99</v>
      </c>
      <c r="L1605" s="432">
        <v>10</v>
      </c>
      <c r="M1605" s="432">
        <v>99</v>
      </c>
      <c r="N1605" s="432">
        <v>99</v>
      </c>
      <c r="O1605" s="432">
        <v>99</v>
      </c>
      <c r="P1605" s="432">
        <v>99</v>
      </c>
      <c r="R1605" s="432">
        <v>0</v>
      </c>
    </row>
    <row r="1606" spans="1:18" s="432" customFormat="1">
      <c r="A1606" s="432">
        <v>16</v>
      </c>
      <c r="B1606" s="432">
        <v>470</v>
      </c>
      <c r="C1606" s="432">
        <v>2022</v>
      </c>
      <c r="D1606" s="432">
        <v>2</v>
      </c>
      <c r="E1606" s="432">
        <v>99</v>
      </c>
      <c r="F1606" s="432">
        <v>99</v>
      </c>
      <c r="G1606" s="432">
        <v>99</v>
      </c>
      <c r="H1606" s="432">
        <v>99</v>
      </c>
      <c r="I1606" s="432">
        <v>99</v>
      </c>
      <c r="J1606" s="432">
        <v>999</v>
      </c>
      <c r="K1606" s="432">
        <v>99</v>
      </c>
      <c r="L1606" s="432">
        <v>10</v>
      </c>
      <c r="M1606" s="432">
        <v>99</v>
      </c>
      <c r="N1606" s="432">
        <v>99</v>
      </c>
      <c r="O1606" s="432">
        <v>99</v>
      </c>
      <c r="P1606" s="432">
        <v>99</v>
      </c>
      <c r="R1606" s="432">
        <v>0</v>
      </c>
    </row>
    <row r="1607" spans="1:18" s="432" customFormat="1">
      <c r="A1607" s="432">
        <v>16</v>
      </c>
      <c r="B1607" s="432">
        <v>471</v>
      </c>
      <c r="C1607" s="432">
        <v>2022</v>
      </c>
      <c r="D1607" s="432">
        <v>3</v>
      </c>
      <c r="E1607" s="432">
        <v>99</v>
      </c>
      <c r="F1607" s="432">
        <v>99</v>
      </c>
      <c r="G1607" s="432">
        <v>99</v>
      </c>
      <c r="H1607" s="432">
        <v>99</v>
      </c>
      <c r="I1607" s="432">
        <v>99</v>
      </c>
      <c r="J1607" s="432">
        <v>999</v>
      </c>
      <c r="K1607" s="432">
        <v>99</v>
      </c>
      <c r="L1607" s="432">
        <v>10</v>
      </c>
      <c r="M1607" s="432">
        <v>99</v>
      </c>
      <c r="N1607" s="432">
        <v>99</v>
      </c>
      <c r="O1607" s="432">
        <v>99</v>
      </c>
      <c r="P1607" s="432">
        <v>99</v>
      </c>
      <c r="R1607" s="432">
        <v>0</v>
      </c>
    </row>
    <row r="1608" spans="1:18" s="432" customFormat="1">
      <c r="A1608" s="432">
        <v>16</v>
      </c>
      <c r="B1608" s="432">
        <v>472</v>
      </c>
      <c r="C1608" s="432">
        <v>2022</v>
      </c>
      <c r="D1608" s="432">
        <v>4</v>
      </c>
      <c r="E1608" s="432">
        <v>99</v>
      </c>
      <c r="F1608" s="432">
        <v>99</v>
      </c>
      <c r="G1608" s="432">
        <v>99</v>
      </c>
      <c r="H1608" s="432">
        <v>99</v>
      </c>
      <c r="I1608" s="432">
        <v>99</v>
      </c>
      <c r="J1608" s="432">
        <v>999</v>
      </c>
      <c r="K1608" s="432">
        <v>99</v>
      </c>
      <c r="L1608" s="432">
        <v>10</v>
      </c>
      <c r="M1608" s="432">
        <v>99</v>
      </c>
      <c r="N1608" s="432">
        <v>99</v>
      </c>
      <c r="O1608" s="432">
        <v>99</v>
      </c>
      <c r="P1608" s="432">
        <v>99</v>
      </c>
      <c r="R1608" s="432">
        <v>0</v>
      </c>
    </row>
    <row r="1609" spans="1:18" s="432" customFormat="1">
      <c r="A1609" s="432">
        <v>16</v>
      </c>
      <c r="B1609" s="432">
        <v>473</v>
      </c>
      <c r="C1609" s="432">
        <v>2022</v>
      </c>
      <c r="D1609" s="432">
        <v>5</v>
      </c>
      <c r="E1609" s="432">
        <v>99</v>
      </c>
      <c r="F1609" s="432">
        <v>99</v>
      </c>
      <c r="G1609" s="432">
        <v>99</v>
      </c>
      <c r="H1609" s="432">
        <v>99</v>
      </c>
      <c r="I1609" s="432">
        <v>99</v>
      </c>
      <c r="J1609" s="432">
        <v>999</v>
      </c>
      <c r="K1609" s="432">
        <v>99</v>
      </c>
      <c r="L1609" s="432">
        <v>10</v>
      </c>
      <c r="M1609" s="432">
        <v>99</v>
      </c>
      <c r="N1609" s="432">
        <v>99</v>
      </c>
      <c r="O1609" s="432">
        <v>99</v>
      </c>
      <c r="P1609" s="432">
        <v>99</v>
      </c>
      <c r="R1609" s="432">
        <v>0</v>
      </c>
    </row>
    <row r="1610" spans="1:18" s="432" customFormat="1">
      <c r="A1610" s="432">
        <v>16</v>
      </c>
      <c r="B1610" s="432">
        <v>474</v>
      </c>
      <c r="C1610" s="432">
        <v>2022</v>
      </c>
      <c r="D1610" s="432">
        <v>6</v>
      </c>
      <c r="E1610" s="432">
        <v>99</v>
      </c>
      <c r="F1610" s="432">
        <v>99</v>
      </c>
      <c r="G1610" s="432">
        <v>99</v>
      </c>
      <c r="H1610" s="432">
        <v>99</v>
      </c>
      <c r="I1610" s="432">
        <v>99</v>
      </c>
      <c r="J1610" s="432">
        <v>999</v>
      </c>
      <c r="K1610" s="432">
        <v>99</v>
      </c>
      <c r="L1610" s="432">
        <v>10</v>
      </c>
      <c r="M1610" s="432">
        <v>99</v>
      </c>
      <c r="N1610" s="432">
        <v>99</v>
      </c>
      <c r="O1610" s="432">
        <v>99</v>
      </c>
      <c r="P1610" s="432">
        <v>99</v>
      </c>
      <c r="R1610" s="432">
        <v>0</v>
      </c>
    </row>
    <row r="1611" spans="1:18" s="432" customFormat="1">
      <c r="A1611" s="432">
        <v>16</v>
      </c>
      <c r="B1611" s="432">
        <v>475</v>
      </c>
      <c r="C1611" s="432">
        <v>2022</v>
      </c>
      <c r="D1611" s="432">
        <v>7</v>
      </c>
      <c r="E1611" s="432">
        <v>99</v>
      </c>
      <c r="F1611" s="432">
        <v>99</v>
      </c>
      <c r="G1611" s="432">
        <v>99</v>
      </c>
      <c r="H1611" s="432">
        <v>99</v>
      </c>
      <c r="I1611" s="432">
        <v>99</v>
      </c>
      <c r="J1611" s="432">
        <v>999</v>
      </c>
      <c r="K1611" s="432">
        <v>99</v>
      </c>
      <c r="L1611" s="432">
        <v>10</v>
      </c>
      <c r="M1611" s="432">
        <v>99</v>
      </c>
      <c r="N1611" s="432">
        <v>99</v>
      </c>
      <c r="O1611" s="432">
        <v>99</v>
      </c>
      <c r="P1611" s="432">
        <v>99</v>
      </c>
      <c r="R1611" s="432">
        <v>0</v>
      </c>
    </row>
    <row r="1612" spans="1:18" s="432" customFormat="1">
      <c r="A1612" s="432">
        <v>16</v>
      </c>
      <c r="B1612" s="432">
        <v>476</v>
      </c>
      <c r="C1612" s="432">
        <v>2022</v>
      </c>
      <c r="D1612" s="432">
        <v>8</v>
      </c>
      <c r="E1612" s="432">
        <v>99</v>
      </c>
      <c r="F1612" s="432">
        <v>99</v>
      </c>
      <c r="G1612" s="432">
        <v>99</v>
      </c>
      <c r="H1612" s="432">
        <v>99</v>
      </c>
      <c r="I1612" s="432">
        <v>99</v>
      </c>
      <c r="J1612" s="432">
        <v>999</v>
      </c>
      <c r="K1612" s="432">
        <v>99</v>
      </c>
      <c r="L1612" s="432">
        <v>10</v>
      </c>
      <c r="M1612" s="432">
        <v>99</v>
      </c>
      <c r="N1612" s="432">
        <v>99</v>
      </c>
      <c r="O1612" s="432">
        <v>99</v>
      </c>
      <c r="P1612" s="432">
        <v>99</v>
      </c>
      <c r="R1612" s="432">
        <v>0</v>
      </c>
    </row>
    <row r="1613" spans="1:18" s="432" customFormat="1">
      <c r="A1613" s="432">
        <v>16</v>
      </c>
      <c r="B1613" s="432">
        <v>477</v>
      </c>
      <c r="C1613" s="432">
        <v>2022</v>
      </c>
      <c r="D1613" s="432">
        <v>9</v>
      </c>
      <c r="E1613" s="432">
        <v>99</v>
      </c>
      <c r="F1613" s="432">
        <v>99</v>
      </c>
      <c r="G1613" s="432">
        <v>99</v>
      </c>
      <c r="H1613" s="432">
        <v>99</v>
      </c>
      <c r="I1613" s="432">
        <v>99</v>
      </c>
      <c r="J1613" s="432">
        <v>999</v>
      </c>
      <c r="K1613" s="432">
        <v>99</v>
      </c>
      <c r="L1613" s="432">
        <v>10</v>
      </c>
      <c r="M1613" s="432">
        <v>99</v>
      </c>
      <c r="N1613" s="432">
        <v>99</v>
      </c>
      <c r="O1613" s="432">
        <v>99</v>
      </c>
      <c r="P1613" s="432">
        <v>99</v>
      </c>
      <c r="R1613" s="432">
        <v>0</v>
      </c>
    </row>
    <row r="1614" spans="1:18" s="432" customFormat="1">
      <c r="A1614" s="432">
        <v>16</v>
      </c>
      <c r="B1614" s="432">
        <v>478</v>
      </c>
      <c r="C1614" s="432">
        <v>2022</v>
      </c>
      <c r="D1614" s="432">
        <v>10</v>
      </c>
      <c r="E1614" s="432">
        <v>99</v>
      </c>
      <c r="F1614" s="432">
        <v>99</v>
      </c>
      <c r="G1614" s="432">
        <v>99</v>
      </c>
      <c r="H1614" s="432">
        <v>99</v>
      </c>
      <c r="I1614" s="432">
        <v>99</v>
      </c>
      <c r="J1614" s="432">
        <v>999</v>
      </c>
      <c r="K1614" s="432">
        <v>99</v>
      </c>
      <c r="L1614" s="432">
        <v>10</v>
      </c>
      <c r="M1614" s="432">
        <v>99</v>
      </c>
      <c r="N1614" s="432">
        <v>99</v>
      </c>
      <c r="O1614" s="432">
        <v>99</v>
      </c>
      <c r="P1614" s="432">
        <v>99</v>
      </c>
      <c r="R1614" s="432">
        <v>0</v>
      </c>
    </row>
    <row r="1615" spans="1:18" s="432" customFormat="1">
      <c r="A1615" s="432">
        <v>16</v>
      </c>
      <c r="B1615" s="432">
        <v>479</v>
      </c>
      <c r="C1615" s="432">
        <v>2022</v>
      </c>
      <c r="D1615" s="432">
        <v>11</v>
      </c>
      <c r="E1615" s="432">
        <v>99</v>
      </c>
      <c r="F1615" s="432">
        <v>99</v>
      </c>
      <c r="G1615" s="432">
        <v>99</v>
      </c>
      <c r="H1615" s="432">
        <v>99</v>
      </c>
      <c r="I1615" s="432">
        <v>99</v>
      </c>
      <c r="J1615" s="432">
        <v>999</v>
      </c>
      <c r="K1615" s="432">
        <v>99</v>
      </c>
      <c r="L1615" s="432">
        <v>10</v>
      </c>
      <c r="M1615" s="432">
        <v>99</v>
      </c>
      <c r="N1615" s="432">
        <v>99</v>
      </c>
      <c r="O1615" s="432">
        <v>99</v>
      </c>
      <c r="P1615" s="432">
        <v>99</v>
      </c>
      <c r="R1615" s="432">
        <v>0</v>
      </c>
    </row>
    <row r="1616" spans="1:18" s="432" customFormat="1">
      <c r="A1616" s="432">
        <v>16</v>
      </c>
      <c r="B1616" s="432">
        <v>480</v>
      </c>
      <c r="C1616" s="432">
        <v>2022</v>
      </c>
      <c r="D1616" s="432">
        <v>12</v>
      </c>
      <c r="E1616" s="432">
        <v>99</v>
      </c>
      <c r="F1616" s="432">
        <v>99</v>
      </c>
      <c r="G1616" s="432">
        <v>99</v>
      </c>
      <c r="H1616" s="432">
        <v>99</v>
      </c>
      <c r="I1616" s="432">
        <v>99</v>
      </c>
      <c r="J1616" s="432">
        <v>999</v>
      </c>
      <c r="K1616" s="432">
        <v>99</v>
      </c>
      <c r="L1616" s="432">
        <v>10</v>
      </c>
      <c r="M1616" s="432">
        <v>99</v>
      </c>
      <c r="N1616" s="432">
        <v>99</v>
      </c>
      <c r="O1616" s="432">
        <v>99</v>
      </c>
      <c r="P1616" s="432">
        <v>99</v>
      </c>
      <c r="R1616" s="432">
        <v>0</v>
      </c>
    </row>
    <row r="1617" spans="1:35" s="432" customFormat="1">
      <c r="A1617" s="432">
        <v>16</v>
      </c>
      <c r="B1617" s="432">
        <v>481</v>
      </c>
      <c r="C1617" s="432">
        <v>2022</v>
      </c>
      <c r="D1617" s="432">
        <v>1</v>
      </c>
      <c r="E1617" s="432">
        <v>99</v>
      </c>
      <c r="F1617" s="432">
        <v>99</v>
      </c>
      <c r="G1617" s="432">
        <v>99</v>
      </c>
      <c r="H1617" s="432">
        <v>99</v>
      </c>
      <c r="I1617" s="432">
        <v>99</v>
      </c>
      <c r="J1617" s="432">
        <v>999</v>
      </c>
      <c r="K1617" s="432">
        <v>99</v>
      </c>
      <c r="L1617" s="432">
        <v>11</v>
      </c>
      <c r="M1617" s="432">
        <v>99</v>
      </c>
      <c r="N1617" s="432">
        <v>99</v>
      </c>
      <c r="O1617" s="432">
        <v>99</v>
      </c>
      <c r="P1617" s="432">
        <v>99</v>
      </c>
      <c r="R1617" s="432">
        <v>0</v>
      </c>
    </row>
    <row r="1618" spans="1:35" s="432" customFormat="1">
      <c r="A1618" s="432">
        <v>16</v>
      </c>
      <c r="B1618" s="432">
        <v>482</v>
      </c>
      <c r="C1618" s="432">
        <v>2022</v>
      </c>
      <c r="D1618" s="432">
        <v>2</v>
      </c>
      <c r="E1618" s="432">
        <v>99</v>
      </c>
      <c r="F1618" s="432">
        <v>99</v>
      </c>
      <c r="G1618" s="432">
        <v>99</v>
      </c>
      <c r="H1618" s="432">
        <v>99</v>
      </c>
      <c r="I1618" s="432">
        <v>99</v>
      </c>
      <c r="J1618" s="432">
        <v>999</v>
      </c>
      <c r="K1618" s="432">
        <v>99</v>
      </c>
      <c r="L1618" s="432">
        <v>11</v>
      </c>
      <c r="M1618" s="432">
        <v>99</v>
      </c>
      <c r="N1618" s="432">
        <v>99</v>
      </c>
      <c r="O1618" s="432">
        <v>99</v>
      </c>
      <c r="P1618" s="432">
        <v>99</v>
      </c>
      <c r="Q1618" s="432">
        <v>1</v>
      </c>
      <c r="R1618" s="432">
        <v>1</v>
      </c>
      <c r="S1618" s="432">
        <v>11</v>
      </c>
      <c r="T1618" s="432">
        <v>5</v>
      </c>
      <c r="U1618" s="432">
        <v>35.9</v>
      </c>
      <c r="V1618" s="432">
        <v>0</v>
      </c>
      <c r="W1618" s="432">
        <v>0</v>
      </c>
      <c r="X1618" s="432">
        <v>100</v>
      </c>
      <c r="Y1618" s="432">
        <v>100</v>
      </c>
      <c r="Z1618" s="432">
        <v>0</v>
      </c>
      <c r="AA1618" s="432">
        <v>0</v>
      </c>
      <c r="AB1618" s="432">
        <v>0</v>
      </c>
      <c r="AF1618" s="432">
        <v>0.31446540880503127</v>
      </c>
      <c r="AG1618" s="432">
        <v>0.494014036053392</v>
      </c>
      <c r="AH1618" s="432">
        <v>0</v>
      </c>
      <c r="AI1618" s="432">
        <v>0</v>
      </c>
    </row>
    <row r="1619" spans="1:35" s="432" customFormat="1">
      <c r="A1619" s="432">
        <v>16</v>
      </c>
      <c r="B1619" s="432">
        <v>483</v>
      </c>
      <c r="C1619" s="432">
        <v>2022</v>
      </c>
      <c r="D1619" s="432">
        <v>3</v>
      </c>
      <c r="E1619" s="432">
        <v>99</v>
      </c>
      <c r="F1619" s="432">
        <v>99</v>
      </c>
      <c r="G1619" s="432">
        <v>99</v>
      </c>
      <c r="H1619" s="432">
        <v>99</v>
      </c>
      <c r="I1619" s="432">
        <v>99</v>
      </c>
      <c r="J1619" s="432">
        <v>999</v>
      </c>
      <c r="K1619" s="432">
        <v>99</v>
      </c>
      <c r="L1619" s="432">
        <v>11</v>
      </c>
      <c r="M1619" s="432">
        <v>99</v>
      </c>
      <c r="N1619" s="432">
        <v>99</v>
      </c>
      <c r="O1619" s="432">
        <v>99</v>
      </c>
      <c r="P1619" s="432">
        <v>99</v>
      </c>
      <c r="R1619" s="432">
        <v>0</v>
      </c>
    </row>
    <row r="1620" spans="1:35" s="432" customFormat="1">
      <c r="A1620" s="432">
        <v>16</v>
      </c>
      <c r="B1620" s="432">
        <v>484</v>
      </c>
      <c r="C1620" s="432">
        <v>2022</v>
      </c>
      <c r="D1620" s="432">
        <v>4</v>
      </c>
      <c r="E1620" s="432">
        <v>99</v>
      </c>
      <c r="F1620" s="432">
        <v>99</v>
      </c>
      <c r="G1620" s="432">
        <v>99</v>
      </c>
      <c r="H1620" s="432">
        <v>99</v>
      </c>
      <c r="I1620" s="432">
        <v>99</v>
      </c>
      <c r="J1620" s="432">
        <v>999</v>
      </c>
      <c r="K1620" s="432">
        <v>99</v>
      </c>
      <c r="L1620" s="432">
        <v>11</v>
      </c>
      <c r="M1620" s="432">
        <v>99</v>
      </c>
      <c r="N1620" s="432">
        <v>99</v>
      </c>
      <c r="O1620" s="432">
        <v>99</v>
      </c>
      <c r="P1620" s="432">
        <v>99</v>
      </c>
      <c r="R1620" s="432">
        <v>0</v>
      </c>
    </row>
    <row r="1621" spans="1:35" s="432" customFormat="1">
      <c r="A1621" s="432">
        <v>16</v>
      </c>
      <c r="B1621" s="432">
        <v>485</v>
      </c>
      <c r="C1621" s="432">
        <v>2022</v>
      </c>
      <c r="D1621" s="432">
        <v>5</v>
      </c>
      <c r="E1621" s="432">
        <v>99</v>
      </c>
      <c r="F1621" s="432">
        <v>99</v>
      </c>
      <c r="G1621" s="432">
        <v>99</v>
      </c>
      <c r="H1621" s="432">
        <v>99</v>
      </c>
      <c r="I1621" s="432">
        <v>99</v>
      </c>
      <c r="J1621" s="432">
        <v>999</v>
      </c>
      <c r="K1621" s="432">
        <v>99</v>
      </c>
      <c r="L1621" s="432">
        <v>11</v>
      </c>
      <c r="M1621" s="432">
        <v>99</v>
      </c>
      <c r="N1621" s="432">
        <v>99</v>
      </c>
      <c r="O1621" s="432">
        <v>99</v>
      </c>
      <c r="P1621" s="432">
        <v>99</v>
      </c>
      <c r="Q1621" s="432">
        <v>1</v>
      </c>
      <c r="R1621" s="432">
        <v>1</v>
      </c>
      <c r="S1621" s="432">
        <v>11</v>
      </c>
      <c r="T1621" s="432">
        <v>5</v>
      </c>
      <c r="U1621" s="432">
        <v>16.3</v>
      </c>
      <c r="V1621" s="432">
        <v>0</v>
      </c>
      <c r="W1621" s="432">
        <v>0</v>
      </c>
      <c r="X1621" s="432">
        <v>100</v>
      </c>
      <c r="Y1621" s="432">
        <v>0</v>
      </c>
      <c r="Z1621" s="432">
        <v>0</v>
      </c>
      <c r="AA1621" s="432">
        <v>0</v>
      </c>
      <c r="AB1621" s="432">
        <v>0</v>
      </c>
      <c r="AF1621" s="432">
        <v>0.20703933747412012</v>
      </c>
      <c r="AG1621" s="432">
        <v>0.15358377853784477</v>
      </c>
      <c r="AH1621" s="432">
        <v>0</v>
      </c>
      <c r="AI1621" s="432">
        <v>0</v>
      </c>
    </row>
    <row r="1622" spans="1:35" s="432" customFormat="1">
      <c r="A1622" s="432">
        <v>16</v>
      </c>
      <c r="B1622" s="432">
        <v>486</v>
      </c>
      <c r="C1622" s="432">
        <v>2022</v>
      </c>
      <c r="D1622" s="432">
        <v>6</v>
      </c>
      <c r="E1622" s="432">
        <v>99</v>
      </c>
      <c r="F1622" s="432">
        <v>99</v>
      </c>
      <c r="G1622" s="432">
        <v>99</v>
      </c>
      <c r="H1622" s="432">
        <v>99</v>
      </c>
      <c r="I1622" s="432">
        <v>99</v>
      </c>
      <c r="J1622" s="432">
        <v>999</v>
      </c>
      <c r="K1622" s="432">
        <v>99</v>
      </c>
      <c r="L1622" s="432">
        <v>11</v>
      </c>
      <c r="M1622" s="432">
        <v>99</v>
      </c>
      <c r="N1622" s="432">
        <v>99</v>
      </c>
      <c r="O1622" s="432">
        <v>99</v>
      </c>
      <c r="P1622" s="432">
        <v>99</v>
      </c>
      <c r="Q1622" s="432">
        <v>2</v>
      </c>
      <c r="R1622" s="432">
        <v>11</v>
      </c>
      <c r="S1622" s="432">
        <v>11</v>
      </c>
      <c r="T1622" s="432">
        <v>7.4545454545454541</v>
      </c>
      <c r="U1622" s="432">
        <v>29.427272727272722</v>
      </c>
      <c r="V1622" s="432">
        <v>9.0909090909090917</v>
      </c>
      <c r="W1622" s="432">
        <v>18.181818181818183</v>
      </c>
      <c r="X1622" s="432">
        <v>90.909090909090892</v>
      </c>
      <c r="Y1622" s="432">
        <v>72.727272727272734</v>
      </c>
      <c r="Z1622" s="432">
        <v>8.5489064594773101</v>
      </c>
      <c r="AA1622" s="432">
        <v>0</v>
      </c>
      <c r="AB1622" s="432">
        <v>2.1474566929123142</v>
      </c>
      <c r="AD1622" s="432">
        <v>72.27981123847303</v>
      </c>
      <c r="AF1622" s="432">
        <v>1.6129032258064513</v>
      </c>
      <c r="AG1622" s="432">
        <v>2.1897217693655424</v>
      </c>
      <c r="AH1622" s="432">
        <v>0</v>
      </c>
      <c r="AI1622" s="432">
        <v>0</v>
      </c>
    </row>
    <row r="1623" spans="1:35" s="432" customFormat="1">
      <c r="A1623" s="432">
        <v>16</v>
      </c>
      <c r="B1623" s="432">
        <v>487</v>
      </c>
      <c r="C1623" s="432">
        <v>2022</v>
      </c>
      <c r="D1623" s="432">
        <v>7</v>
      </c>
      <c r="E1623" s="432">
        <v>99</v>
      </c>
      <c r="F1623" s="432">
        <v>99</v>
      </c>
      <c r="G1623" s="432">
        <v>99</v>
      </c>
      <c r="H1623" s="432">
        <v>99</v>
      </c>
      <c r="I1623" s="432">
        <v>99</v>
      </c>
      <c r="J1623" s="432">
        <v>999</v>
      </c>
      <c r="K1623" s="432">
        <v>99</v>
      </c>
      <c r="L1623" s="432">
        <v>11</v>
      </c>
      <c r="M1623" s="432">
        <v>99</v>
      </c>
      <c r="N1623" s="432">
        <v>99</v>
      </c>
      <c r="O1623" s="432">
        <v>99</v>
      </c>
      <c r="P1623" s="432">
        <v>99</v>
      </c>
      <c r="R1623" s="432">
        <v>0</v>
      </c>
    </row>
    <row r="1624" spans="1:35" s="432" customFormat="1">
      <c r="A1624" s="432">
        <v>16</v>
      </c>
      <c r="B1624" s="432">
        <v>488</v>
      </c>
      <c r="C1624" s="432">
        <v>2022</v>
      </c>
      <c r="D1624" s="432">
        <v>8</v>
      </c>
      <c r="E1624" s="432">
        <v>99</v>
      </c>
      <c r="F1624" s="432">
        <v>99</v>
      </c>
      <c r="G1624" s="432">
        <v>99</v>
      </c>
      <c r="H1624" s="432">
        <v>99</v>
      </c>
      <c r="I1624" s="432">
        <v>99</v>
      </c>
      <c r="J1624" s="432">
        <v>999</v>
      </c>
      <c r="K1624" s="432">
        <v>99</v>
      </c>
      <c r="L1624" s="432">
        <v>11</v>
      </c>
      <c r="M1624" s="432">
        <v>99</v>
      </c>
      <c r="N1624" s="432">
        <v>99</v>
      </c>
      <c r="O1624" s="432">
        <v>99</v>
      </c>
      <c r="P1624" s="432">
        <v>99</v>
      </c>
      <c r="Q1624" s="432">
        <v>1</v>
      </c>
      <c r="R1624" s="432">
        <v>1</v>
      </c>
      <c r="S1624" s="432">
        <v>11</v>
      </c>
      <c r="T1624" s="432">
        <v>5</v>
      </c>
      <c r="U1624" s="432">
        <v>44.5</v>
      </c>
      <c r="V1624" s="432">
        <v>0</v>
      </c>
      <c r="W1624" s="432">
        <v>0</v>
      </c>
      <c r="X1624" s="432">
        <v>100</v>
      </c>
      <c r="Y1624" s="432">
        <v>100</v>
      </c>
      <c r="Z1624" s="432">
        <v>0</v>
      </c>
      <c r="AA1624" s="432">
        <v>0</v>
      </c>
      <c r="AB1624" s="432">
        <v>0</v>
      </c>
      <c r="AF1624" s="432">
        <v>0.26595744680851074</v>
      </c>
      <c r="AG1624" s="432">
        <v>0.61793540144971837</v>
      </c>
      <c r="AH1624" s="432">
        <v>0</v>
      </c>
      <c r="AI1624" s="432">
        <v>0</v>
      </c>
    </row>
    <row r="1625" spans="1:35" s="432" customFormat="1">
      <c r="A1625" s="432">
        <v>16</v>
      </c>
      <c r="B1625" s="432">
        <v>489</v>
      </c>
      <c r="C1625" s="432">
        <v>2022</v>
      </c>
      <c r="D1625" s="432">
        <v>9</v>
      </c>
      <c r="E1625" s="432">
        <v>99</v>
      </c>
      <c r="F1625" s="432">
        <v>99</v>
      </c>
      <c r="G1625" s="432">
        <v>99</v>
      </c>
      <c r="H1625" s="432">
        <v>99</v>
      </c>
      <c r="I1625" s="432">
        <v>99</v>
      </c>
      <c r="J1625" s="432">
        <v>999</v>
      </c>
      <c r="K1625" s="432">
        <v>99</v>
      </c>
      <c r="L1625" s="432">
        <v>11</v>
      </c>
      <c r="M1625" s="432">
        <v>99</v>
      </c>
      <c r="N1625" s="432">
        <v>99</v>
      </c>
      <c r="O1625" s="432">
        <v>99</v>
      </c>
      <c r="P1625" s="432">
        <v>99</v>
      </c>
      <c r="Q1625" s="432">
        <v>2</v>
      </c>
      <c r="R1625" s="432">
        <v>15</v>
      </c>
      <c r="S1625" s="432">
        <v>11</v>
      </c>
      <c r="T1625" s="432">
        <v>8.1999999999999993</v>
      </c>
      <c r="U1625" s="432">
        <v>30.706666666666663</v>
      </c>
      <c r="V1625" s="432">
        <v>6.6666666666666687</v>
      </c>
      <c r="W1625" s="432">
        <v>33.333333333333343</v>
      </c>
      <c r="X1625" s="432">
        <v>100</v>
      </c>
      <c r="Y1625" s="432">
        <v>93.333333333333314</v>
      </c>
      <c r="Z1625" s="432">
        <v>7.5317520464291103</v>
      </c>
      <c r="AA1625" s="432">
        <v>0</v>
      </c>
      <c r="AB1625" s="432">
        <v>2.5612496949731405</v>
      </c>
      <c r="AD1625" s="432">
        <v>-6.1238497222746702</v>
      </c>
      <c r="AF1625" s="432">
        <v>2.7985074626865671</v>
      </c>
      <c r="AG1625" s="432">
        <v>4.2849700442823639</v>
      </c>
      <c r="AH1625" s="432">
        <v>0</v>
      </c>
      <c r="AI1625" s="432">
        <v>0</v>
      </c>
    </row>
    <row r="1626" spans="1:35" s="432" customFormat="1">
      <c r="A1626" s="432">
        <v>16</v>
      </c>
      <c r="B1626" s="432">
        <v>490</v>
      </c>
      <c r="C1626" s="432">
        <v>2022</v>
      </c>
      <c r="D1626" s="432">
        <v>10</v>
      </c>
      <c r="E1626" s="432">
        <v>99</v>
      </c>
      <c r="F1626" s="432">
        <v>99</v>
      </c>
      <c r="G1626" s="432">
        <v>99</v>
      </c>
      <c r="H1626" s="432">
        <v>99</v>
      </c>
      <c r="I1626" s="432">
        <v>99</v>
      </c>
      <c r="J1626" s="432">
        <v>999</v>
      </c>
      <c r="K1626" s="432">
        <v>99</v>
      </c>
      <c r="L1626" s="432">
        <v>11</v>
      </c>
      <c r="M1626" s="432">
        <v>99</v>
      </c>
      <c r="N1626" s="432">
        <v>99</v>
      </c>
      <c r="O1626" s="432">
        <v>99</v>
      </c>
      <c r="P1626" s="432">
        <v>99</v>
      </c>
      <c r="Q1626" s="432">
        <v>7</v>
      </c>
      <c r="R1626" s="432">
        <v>13</v>
      </c>
      <c r="S1626" s="432">
        <v>11</v>
      </c>
      <c r="T1626" s="432">
        <v>8.6923076923076898</v>
      </c>
      <c r="U1626" s="432">
        <v>29.253846153846155</v>
      </c>
      <c r="V1626" s="432">
        <v>0</v>
      </c>
      <c r="W1626" s="432">
        <v>23.07692307692308</v>
      </c>
      <c r="X1626" s="432">
        <v>100</v>
      </c>
      <c r="Y1626" s="432">
        <v>84.615384615384627</v>
      </c>
      <c r="Z1626" s="432">
        <v>7.2984313788454429</v>
      </c>
      <c r="AA1626" s="432">
        <v>0</v>
      </c>
      <c r="AB1626" s="432">
        <v>2.0897042626471016</v>
      </c>
      <c r="AD1626" s="432">
        <v>82.521369659289618</v>
      </c>
      <c r="AF1626" s="432">
        <v>0.61728395061728403</v>
      </c>
      <c r="AG1626" s="432">
        <v>0.86648834125468754</v>
      </c>
      <c r="AH1626" s="432">
        <v>0</v>
      </c>
      <c r="AI1626" s="432">
        <v>0</v>
      </c>
    </row>
    <row r="1627" spans="1:35" s="432" customFormat="1">
      <c r="A1627" s="432">
        <v>16</v>
      </c>
      <c r="B1627" s="432">
        <v>491</v>
      </c>
      <c r="C1627" s="432">
        <v>2022</v>
      </c>
      <c r="D1627" s="432">
        <v>11</v>
      </c>
      <c r="E1627" s="432">
        <v>99</v>
      </c>
      <c r="F1627" s="432">
        <v>99</v>
      </c>
      <c r="G1627" s="432">
        <v>99</v>
      </c>
      <c r="H1627" s="432">
        <v>99</v>
      </c>
      <c r="I1627" s="432">
        <v>99</v>
      </c>
      <c r="J1627" s="432">
        <v>999</v>
      </c>
      <c r="K1627" s="432">
        <v>99</v>
      </c>
      <c r="L1627" s="432">
        <v>11</v>
      </c>
      <c r="M1627" s="432">
        <v>99</v>
      </c>
      <c r="N1627" s="432">
        <v>99</v>
      </c>
      <c r="O1627" s="432">
        <v>99</v>
      </c>
      <c r="P1627" s="432">
        <v>99</v>
      </c>
      <c r="Q1627" s="432">
        <v>4</v>
      </c>
      <c r="R1627" s="432">
        <v>8</v>
      </c>
      <c r="S1627" s="432">
        <v>11</v>
      </c>
      <c r="T1627" s="432">
        <v>8.75</v>
      </c>
      <c r="U1627" s="432">
        <v>29.4</v>
      </c>
      <c r="V1627" s="432">
        <v>25</v>
      </c>
      <c r="W1627" s="432">
        <v>50</v>
      </c>
      <c r="X1627" s="432">
        <v>100</v>
      </c>
      <c r="Y1627" s="432">
        <v>87.5</v>
      </c>
      <c r="Z1627" s="432">
        <v>6.8003676371208108</v>
      </c>
      <c r="AA1627" s="432">
        <v>0</v>
      </c>
      <c r="AB1627" s="432">
        <v>3.2691742076555061</v>
      </c>
      <c r="AD1627" s="432">
        <v>50.434997111670974</v>
      </c>
      <c r="AF1627" s="432">
        <v>0.50664977834072189</v>
      </c>
      <c r="AG1627" s="432">
        <v>0.70532562833057943</v>
      </c>
      <c r="AH1627" s="432">
        <v>0</v>
      </c>
      <c r="AI1627" s="432">
        <v>0</v>
      </c>
    </row>
    <row r="1628" spans="1:35" s="432" customFormat="1">
      <c r="A1628" s="432">
        <v>16</v>
      </c>
      <c r="B1628" s="432">
        <v>492</v>
      </c>
      <c r="C1628" s="432">
        <v>2022</v>
      </c>
      <c r="D1628" s="432">
        <v>12</v>
      </c>
      <c r="E1628" s="432">
        <v>99</v>
      </c>
      <c r="F1628" s="432">
        <v>99</v>
      </c>
      <c r="G1628" s="432">
        <v>99</v>
      </c>
      <c r="H1628" s="432">
        <v>99</v>
      </c>
      <c r="I1628" s="432">
        <v>99</v>
      </c>
      <c r="J1628" s="432">
        <v>999</v>
      </c>
      <c r="K1628" s="432">
        <v>99</v>
      </c>
      <c r="L1628" s="432">
        <v>11</v>
      </c>
      <c r="M1628" s="432">
        <v>99</v>
      </c>
      <c r="N1628" s="432">
        <v>99</v>
      </c>
      <c r="O1628" s="432">
        <v>99</v>
      </c>
      <c r="P1628" s="432">
        <v>99</v>
      </c>
      <c r="R1628" s="432">
        <v>0</v>
      </c>
    </row>
    <row r="1629" spans="1:35" s="432" customFormat="1">
      <c r="A1629" s="432">
        <v>16</v>
      </c>
      <c r="B1629" s="432">
        <v>493</v>
      </c>
      <c r="C1629" s="432">
        <v>2022</v>
      </c>
      <c r="D1629" s="432">
        <v>1</v>
      </c>
      <c r="E1629" s="432">
        <v>99</v>
      </c>
      <c r="F1629" s="432">
        <v>99</v>
      </c>
      <c r="G1629" s="432">
        <v>99</v>
      </c>
      <c r="H1629" s="432">
        <v>99</v>
      </c>
      <c r="I1629" s="432">
        <v>99</v>
      </c>
      <c r="J1629" s="432">
        <v>999</v>
      </c>
      <c r="K1629" s="432">
        <v>99</v>
      </c>
      <c r="L1629" s="432">
        <v>12</v>
      </c>
      <c r="M1629" s="432">
        <v>99</v>
      </c>
      <c r="N1629" s="432">
        <v>99</v>
      </c>
      <c r="O1629" s="432">
        <v>99</v>
      </c>
      <c r="P1629" s="432">
        <v>99</v>
      </c>
      <c r="R1629" s="432">
        <v>0</v>
      </c>
    </row>
    <row r="1630" spans="1:35" s="432" customFormat="1">
      <c r="A1630" s="432">
        <v>16</v>
      </c>
      <c r="B1630" s="432">
        <v>494</v>
      </c>
      <c r="C1630" s="432">
        <v>2022</v>
      </c>
      <c r="D1630" s="432">
        <v>2</v>
      </c>
      <c r="E1630" s="432">
        <v>99</v>
      </c>
      <c r="F1630" s="432">
        <v>99</v>
      </c>
      <c r="G1630" s="432">
        <v>99</v>
      </c>
      <c r="H1630" s="432">
        <v>99</v>
      </c>
      <c r="I1630" s="432">
        <v>99</v>
      </c>
      <c r="J1630" s="432">
        <v>999</v>
      </c>
      <c r="K1630" s="432">
        <v>99</v>
      </c>
      <c r="L1630" s="432">
        <v>12</v>
      </c>
      <c r="M1630" s="432">
        <v>99</v>
      </c>
      <c r="N1630" s="432">
        <v>99</v>
      </c>
      <c r="O1630" s="432">
        <v>99</v>
      </c>
      <c r="P1630" s="432">
        <v>99</v>
      </c>
      <c r="R1630" s="432">
        <v>0</v>
      </c>
    </row>
    <row r="1631" spans="1:35" s="432" customFormat="1">
      <c r="A1631" s="432">
        <v>16</v>
      </c>
      <c r="B1631" s="432">
        <v>495</v>
      </c>
      <c r="C1631" s="432">
        <v>2022</v>
      </c>
      <c r="D1631" s="432">
        <v>3</v>
      </c>
      <c r="E1631" s="432">
        <v>99</v>
      </c>
      <c r="F1631" s="432">
        <v>99</v>
      </c>
      <c r="G1631" s="432">
        <v>99</v>
      </c>
      <c r="H1631" s="432">
        <v>99</v>
      </c>
      <c r="I1631" s="432">
        <v>99</v>
      </c>
      <c r="J1631" s="432">
        <v>999</v>
      </c>
      <c r="K1631" s="432">
        <v>99</v>
      </c>
      <c r="L1631" s="432">
        <v>12</v>
      </c>
      <c r="M1631" s="432">
        <v>99</v>
      </c>
      <c r="N1631" s="432">
        <v>99</v>
      </c>
      <c r="O1631" s="432">
        <v>99</v>
      </c>
      <c r="P1631" s="432">
        <v>99</v>
      </c>
      <c r="R1631" s="432">
        <v>0</v>
      </c>
    </row>
    <row r="1632" spans="1:35" s="432" customFormat="1">
      <c r="A1632" s="432">
        <v>16</v>
      </c>
      <c r="B1632" s="432">
        <v>496</v>
      </c>
      <c r="C1632" s="432">
        <v>2022</v>
      </c>
      <c r="D1632" s="432">
        <v>4</v>
      </c>
      <c r="E1632" s="432">
        <v>99</v>
      </c>
      <c r="F1632" s="432">
        <v>99</v>
      </c>
      <c r="G1632" s="432">
        <v>99</v>
      </c>
      <c r="H1632" s="432">
        <v>99</v>
      </c>
      <c r="I1632" s="432">
        <v>99</v>
      </c>
      <c r="J1632" s="432">
        <v>999</v>
      </c>
      <c r="K1632" s="432">
        <v>99</v>
      </c>
      <c r="L1632" s="432">
        <v>12</v>
      </c>
      <c r="M1632" s="432">
        <v>99</v>
      </c>
      <c r="N1632" s="432">
        <v>99</v>
      </c>
      <c r="O1632" s="432">
        <v>99</v>
      </c>
      <c r="P1632" s="432">
        <v>99</v>
      </c>
      <c r="R1632" s="432">
        <v>0</v>
      </c>
    </row>
    <row r="1633" spans="1:18" s="432" customFormat="1">
      <c r="A1633" s="432">
        <v>16</v>
      </c>
      <c r="B1633" s="432">
        <v>497</v>
      </c>
      <c r="C1633" s="432">
        <v>2022</v>
      </c>
      <c r="D1633" s="432">
        <v>5</v>
      </c>
      <c r="E1633" s="432">
        <v>99</v>
      </c>
      <c r="F1633" s="432">
        <v>99</v>
      </c>
      <c r="G1633" s="432">
        <v>99</v>
      </c>
      <c r="H1633" s="432">
        <v>99</v>
      </c>
      <c r="I1633" s="432">
        <v>99</v>
      </c>
      <c r="J1633" s="432">
        <v>999</v>
      </c>
      <c r="K1633" s="432">
        <v>99</v>
      </c>
      <c r="L1633" s="432">
        <v>12</v>
      </c>
      <c r="M1633" s="432">
        <v>99</v>
      </c>
      <c r="N1633" s="432">
        <v>99</v>
      </c>
      <c r="O1633" s="432">
        <v>99</v>
      </c>
      <c r="P1633" s="432">
        <v>99</v>
      </c>
      <c r="R1633" s="432">
        <v>0</v>
      </c>
    </row>
    <row r="1634" spans="1:18" s="432" customFormat="1">
      <c r="A1634" s="432">
        <v>16</v>
      </c>
      <c r="B1634" s="432">
        <v>498</v>
      </c>
      <c r="C1634" s="432">
        <v>2022</v>
      </c>
      <c r="D1634" s="432">
        <v>6</v>
      </c>
      <c r="E1634" s="432">
        <v>99</v>
      </c>
      <c r="F1634" s="432">
        <v>99</v>
      </c>
      <c r="G1634" s="432">
        <v>99</v>
      </c>
      <c r="H1634" s="432">
        <v>99</v>
      </c>
      <c r="I1634" s="432">
        <v>99</v>
      </c>
      <c r="J1634" s="432">
        <v>999</v>
      </c>
      <c r="K1634" s="432">
        <v>99</v>
      </c>
      <c r="L1634" s="432">
        <v>12</v>
      </c>
      <c r="M1634" s="432">
        <v>99</v>
      </c>
      <c r="N1634" s="432">
        <v>99</v>
      </c>
      <c r="O1634" s="432">
        <v>99</v>
      </c>
      <c r="P1634" s="432">
        <v>99</v>
      </c>
      <c r="R1634" s="432">
        <v>0</v>
      </c>
    </row>
    <row r="1635" spans="1:18" s="432" customFormat="1">
      <c r="A1635" s="432">
        <v>16</v>
      </c>
      <c r="B1635" s="432">
        <v>499</v>
      </c>
      <c r="C1635" s="432">
        <v>2022</v>
      </c>
      <c r="D1635" s="432">
        <v>7</v>
      </c>
      <c r="E1635" s="432">
        <v>99</v>
      </c>
      <c r="F1635" s="432">
        <v>99</v>
      </c>
      <c r="G1635" s="432">
        <v>99</v>
      </c>
      <c r="H1635" s="432">
        <v>99</v>
      </c>
      <c r="I1635" s="432">
        <v>99</v>
      </c>
      <c r="J1635" s="432">
        <v>999</v>
      </c>
      <c r="K1635" s="432">
        <v>99</v>
      </c>
      <c r="L1635" s="432">
        <v>12</v>
      </c>
      <c r="M1635" s="432">
        <v>99</v>
      </c>
      <c r="N1635" s="432">
        <v>99</v>
      </c>
      <c r="O1635" s="432">
        <v>99</v>
      </c>
      <c r="P1635" s="432">
        <v>99</v>
      </c>
      <c r="R1635" s="432">
        <v>0</v>
      </c>
    </row>
    <row r="1636" spans="1:18" s="432" customFormat="1">
      <c r="A1636" s="432">
        <v>16</v>
      </c>
      <c r="B1636" s="432">
        <v>500</v>
      </c>
      <c r="C1636" s="432">
        <v>2022</v>
      </c>
      <c r="D1636" s="432">
        <v>8</v>
      </c>
      <c r="E1636" s="432">
        <v>99</v>
      </c>
      <c r="F1636" s="432">
        <v>99</v>
      </c>
      <c r="G1636" s="432">
        <v>99</v>
      </c>
      <c r="H1636" s="432">
        <v>99</v>
      </c>
      <c r="I1636" s="432">
        <v>99</v>
      </c>
      <c r="J1636" s="432">
        <v>999</v>
      </c>
      <c r="K1636" s="432">
        <v>99</v>
      </c>
      <c r="L1636" s="432">
        <v>12</v>
      </c>
      <c r="M1636" s="432">
        <v>99</v>
      </c>
      <c r="N1636" s="432">
        <v>99</v>
      </c>
      <c r="O1636" s="432">
        <v>99</v>
      </c>
      <c r="P1636" s="432">
        <v>99</v>
      </c>
      <c r="R1636" s="432">
        <v>0</v>
      </c>
    </row>
    <row r="1637" spans="1:18" s="432" customFormat="1">
      <c r="A1637" s="432">
        <v>16</v>
      </c>
      <c r="B1637" s="432">
        <v>501</v>
      </c>
      <c r="C1637" s="432">
        <v>2022</v>
      </c>
      <c r="D1637" s="432">
        <v>9</v>
      </c>
      <c r="E1637" s="432">
        <v>99</v>
      </c>
      <c r="F1637" s="432">
        <v>99</v>
      </c>
      <c r="G1637" s="432">
        <v>99</v>
      </c>
      <c r="H1637" s="432">
        <v>99</v>
      </c>
      <c r="I1637" s="432">
        <v>99</v>
      </c>
      <c r="J1637" s="432">
        <v>999</v>
      </c>
      <c r="K1637" s="432">
        <v>99</v>
      </c>
      <c r="L1637" s="432">
        <v>12</v>
      </c>
      <c r="M1637" s="432">
        <v>99</v>
      </c>
      <c r="N1637" s="432">
        <v>99</v>
      </c>
      <c r="O1637" s="432">
        <v>99</v>
      </c>
      <c r="P1637" s="432">
        <v>99</v>
      </c>
      <c r="R1637" s="432">
        <v>0</v>
      </c>
    </row>
    <row r="1638" spans="1:18" s="432" customFormat="1">
      <c r="A1638" s="432">
        <v>16</v>
      </c>
      <c r="B1638" s="432">
        <v>502</v>
      </c>
      <c r="C1638" s="432">
        <v>2022</v>
      </c>
      <c r="D1638" s="432">
        <v>10</v>
      </c>
      <c r="E1638" s="432">
        <v>99</v>
      </c>
      <c r="F1638" s="432">
        <v>99</v>
      </c>
      <c r="G1638" s="432">
        <v>99</v>
      </c>
      <c r="H1638" s="432">
        <v>99</v>
      </c>
      <c r="I1638" s="432">
        <v>99</v>
      </c>
      <c r="J1638" s="432">
        <v>999</v>
      </c>
      <c r="K1638" s="432">
        <v>99</v>
      </c>
      <c r="L1638" s="432">
        <v>12</v>
      </c>
      <c r="M1638" s="432">
        <v>99</v>
      </c>
      <c r="N1638" s="432">
        <v>99</v>
      </c>
      <c r="O1638" s="432">
        <v>99</v>
      </c>
      <c r="P1638" s="432">
        <v>99</v>
      </c>
      <c r="R1638" s="432">
        <v>0</v>
      </c>
    </row>
    <row r="1639" spans="1:18" s="432" customFormat="1">
      <c r="A1639" s="432">
        <v>16</v>
      </c>
      <c r="B1639" s="432">
        <v>503</v>
      </c>
      <c r="C1639" s="432">
        <v>2022</v>
      </c>
      <c r="D1639" s="432">
        <v>11</v>
      </c>
      <c r="E1639" s="432">
        <v>99</v>
      </c>
      <c r="F1639" s="432">
        <v>99</v>
      </c>
      <c r="G1639" s="432">
        <v>99</v>
      </c>
      <c r="H1639" s="432">
        <v>99</v>
      </c>
      <c r="I1639" s="432">
        <v>99</v>
      </c>
      <c r="J1639" s="432">
        <v>999</v>
      </c>
      <c r="K1639" s="432">
        <v>99</v>
      </c>
      <c r="L1639" s="432">
        <v>12</v>
      </c>
      <c r="M1639" s="432">
        <v>99</v>
      </c>
      <c r="N1639" s="432">
        <v>99</v>
      </c>
      <c r="O1639" s="432">
        <v>99</v>
      </c>
      <c r="P1639" s="432">
        <v>99</v>
      </c>
      <c r="R1639" s="432">
        <v>0</v>
      </c>
    </row>
    <row r="1640" spans="1:18" s="432" customFormat="1">
      <c r="A1640" s="432">
        <v>16</v>
      </c>
      <c r="B1640" s="432">
        <v>504</v>
      </c>
      <c r="C1640" s="432">
        <v>2022</v>
      </c>
      <c r="D1640" s="432">
        <v>12</v>
      </c>
      <c r="E1640" s="432">
        <v>99</v>
      </c>
      <c r="F1640" s="432">
        <v>99</v>
      </c>
      <c r="G1640" s="432">
        <v>99</v>
      </c>
      <c r="H1640" s="432">
        <v>99</v>
      </c>
      <c r="I1640" s="432">
        <v>99</v>
      </c>
      <c r="J1640" s="432">
        <v>999</v>
      </c>
      <c r="K1640" s="432">
        <v>99</v>
      </c>
      <c r="L1640" s="432">
        <v>12</v>
      </c>
      <c r="M1640" s="432">
        <v>99</v>
      </c>
      <c r="N1640" s="432">
        <v>99</v>
      </c>
      <c r="O1640" s="432">
        <v>99</v>
      </c>
      <c r="P1640" s="432">
        <v>99</v>
      </c>
      <c r="R1640" s="432">
        <v>0</v>
      </c>
    </row>
    <row r="1641" spans="1:18" s="432" customFormat="1">
      <c r="A1641" s="432">
        <v>16</v>
      </c>
      <c r="B1641" s="432">
        <v>505</v>
      </c>
      <c r="C1641" s="432">
        <v>2022</v>
      </c>
      <c r="D1641" s="432">
        <v>1</v>
      </c>
      <c r="E1641" s="432">
        <v>99</v>
      </c>
      <c r="F1641" s="432">
        <v>99</v>
      </c>
      <c r="G1641" s="432">
        <v>99</v>
      </c>
      <c r="H1641" s="432">
        <v>99</v>
      </c>
      <c r="I1641" s="432">
        <v>99</v>
      </c>
      <c r="J1641" s="432">
        <v>999</v>
      </c>
      <c r="K1641" s="432">
        <v>99</v>
      </c>
      <c r="L1641" s="432">
        <v>13</v>
      </c>
      <c r="M1641" s="432">
        <v>99</v>
      </c>
      <c r="N1641" s="432">
        <v>99</v>
      </c>
      <c r="O1641" s="432">
        <v>99</v>
      </c>
      <c r="P1641" s="432">
        <v>99</v>
      </c>
      <c r="R1641" s="432">
        <v>0</v>
      </c>
    </row>
    <row r="1642" spans="1:18" s="432" customFormat="1">
      <c r="A1642" s="432">
        <v>16</v>
      </c>
      <c r="B1642" s="432">
        <v>506</v>
      </c>
      <c r="C1642" s="432">
        <v>2022</v>
      </c>
      <c r="D1642" s="432">
        <v>2</v>
      </c>
      <c r="E1642" s="432">
        <v>99</v>
      </c>
      <c r="F1642" s="432">
        <v>99</v>
      </c>
      <c r="G1642" s="432">
        <v>99</v>
      </c>
      <c r="H1642" s="432">
        <v>99</v>
      </c>
      <c r="I1642" s="432">
        <v>99</v>
      </c>
      <c r="J1642" s="432">
        <v>999</v>
      </c>
      <c r="K1642" s="432">
        <v>99</v>
      </c>
      <c r="L1642" s="432">
        <v>13</v>
      </c>
      <c r="M1642" s="432">
        <v>99</v>
      </c>
      <c r="N1642" s="432">
        <v>99</v>
      </c>
      <c r="O1642" s="432">
        <v>99</v>
      </c>
      <c r="P1642" s="432">
        <v>99</v>
      </c>
      <c r="R1642" s="432">
        <v>0</v>
      </c>
    </row>
    <row r="1643" spans="1:18" s="432" customFormat="1">
      <c r="A1643" s="432">
        <v>16</v>
      </c>
      <c r="B1643" s="432">
        <v>507</v>
      </c>
      <c r="C1643" s="432">
        <v>2022</v>
      </c>
      <c r="D1643" s="432">
        <v>3</v>
      </c>
      <c r="E1643" s="432">
        <v>99</v>
      </c>
      <c r="F1643" s="432">
        <v>99</v>
      </c>
      <c r="G1643" s="432">
        <v>99</v>
      </c>
      <c r="H1643" s="432">
        <v>99</v>
      </c>
      <c r="I1643" s="432">
        <v>99</v>
      </c>
      <c r="J1643" s="432">
        <v>999</v>
      </c>
      <c r="K1643" s="432">
        <v>99</v>
      </c>
      <c r="L1643" s="432">
        <v>13</v>
      </c>
      <c r="M1643" s="432">
        <v>99</v>
      </c>
      <c r="N1643" s="432">
        <v>99</v>
      </c>
      <c r="O1643" s="432">
        <v>99</v>
      </c>
      <c r="P1643" s="432">
        <v>99</v>
      </c>
      <c r="R1643" s="432">
        <v>0</v>
      </c>
    </row>
    <row r="1644" spans="1:18" s="432" customFormat="1">
      <c r="A1644" s="432">
        <v>16</v>
      </c>
      <c r="B1644" s="432">
        <v>508</v>
      </c>
      <c r="C1644" s="432">
        <v>2022</v>
      </c>
      <c r="D1644" s="432">
        <v>4</v>
      </c>
      <c r="E1644" s="432">
        <v>99</v>
      </c>
      <c r="F1644" s="432">
        <v>99</v>
      </c>
      <c r="G1644" s="432">
        <v>99</v>
      </c>
      <c r="H1644" s="432">
        <v>99</v>
      </c>
      <c r="I1644" s="432">
        <v>99</v>
      </c>
      <c r="J1644" s="432">
        <v>999</v>
      </c>
      <c r="K1644" s="432">
        <v>99</v>
      </c>
      <c r="L1644" s="432">
        <v>13</v>
      </c>
      <c r="M1644" s="432">
        <v>99</v>
      </c>
      <c r="N1644" s="432">
        <v>99</v>
      </c>
      <c r="O1644" s="432">
        <v>99</v>
      </c>
      <c r="P1644" s="432">
        <v>99</v>
      </c>
      <c r="R1644" s="432">
        <v>0</v>
      </c>
    </row>
    <row r="1645" spans="1:18" s="432" customFormat="1">
      <c r="A1645" s="432">
        <v>16</v>
      </c>
      <c r="B1645" s="432">
        <v>509</v>
      </c>
      <c r="C1645" s="432">
        <v>2022</v>
      </c>
      <c r="D1645" s="432">
        <v>5</v>
      </c>
      <c r="E1645" s="432">
        <v>99</v>
      </c>
      <c r="F1645" s="432">
        <v>99</v>
      </c>
      <c r="G1645" s="432">
        <v>99</v>
      </c>
      <c r="H1645" s="432">
        <v>99</v>
      </c>
      <c r="I1645" s="432">
        <v>99</v>
      </c>
      <c r="J1645" s="432">
        <v>999</v>
      </c>
      <c r="K1645" s="432">
        <v>99</v>
      </c>
      <c r="L1645" s="432">
        <v>13</v>
      </c>
      <c r="M1645" s="432">
        <v>99</v>
      </c>
      <c r="N1645" s="432">
        <v>99</v>
      </c>
      <c r="O1645" s="432">
        <v>99</v>
      </c>
      <c r="P1645" s="432">
        <v>99</v>
      </c>
      <c r="R1645" s="432">
        <v>0</v>
      </c>
    </row>
    <row r="1646" spans="1:18" s="432" customFormat="1">
      <c r="A1646" s="432">
        <v>16</v>
      </c>
      <c r="B1646" s="432">
        <v>510</v>
      </c>
      <c r="C1646" s="432">
        <v>2022</v>
      </c>
      <c r="D1646" s="432">
        <v>6</v>
      </c>
      <c r="E1646" s="432">
        <v>99</v>
      </c>
      <c r="F1646" s="432">
        <v>99</v>
      </c>
      <c r="G1646" s="432">
        <v>99</v>
      </c>
      <c r="H1646" s="432">
        <v>99</v>
      </c>
      <c r="I1646" s="432">
        <v>99</v>
      </c>
      <c r="J1646" s="432">
        <v>999</v>
      </c>
      <c r="K1646" s="432">
        <v>99</v>
      </c>
      <c r="L1646" s="432">
        <v>13</v>
      </c>
      <c r="M1646" s="432">
        <v>99</v>
      </c>
      <c r="N1646" s="432">
        <v>99</v>
      </c>
      <c r="O1646" s="432">
        <v>99</v>
      </c>
      <c r="P1646" s="432">
        <v>99</v>
      </c>
      <c r="R1646" s="432">
        <v>0</v>
      </c>
    </row>
    <row r="1647" spans="1:18" s="432" customFormat="1">
      <c r="A1647" s="432">
        <v>16</v>
      </c>
      <c r="B1647" s="432">
        <v>511</v>
      </c>
      <c r="C1647" s="432">
        <v>2022</v>
      </c>
      <c r="D1647" s="432">
        <v>7</v>
      </c>
      <c r="E1647" s="432">
        <v>99</v>
      </c>
      <c r="F1647" s="432">
        <v>99</v>
      </c>
      <c r="G1647" s="432">
        <v>99</v>
      </c>
      <c r="H1647" s="432">
        <v>99</v>
      </c>
      <c r="I1647" s="432">
        <v>99</v>
      </c>
      <c r="J1647" s="432">
        <v>999</v>
      </c>
      <c r="K1647" s="432">
        <v>99</v>
      </c>
      <c r="L1647" s="432">
        <v>13</v>
      </c>
      <c r="M1647" s="432">
        <v>99</v>
      </c>
      <c r="N1647" s="432">
        <v>99</v>
      </c>
      <c r="O1647" s="432">
        <v>99</v>
      </c>
      <c r="P1647" s="432">
        <v>99</v>
      </c>
      <c r="R1647" s="432">
        <v>0</v>
      </c>
    </row>
    <row r="1648" spans="1:18" s="432" customFormat="1">
      <c r="A1648" s="432">
        <v>16</v>
      </c>
      <c r="B1648" s="432">
        <v>512</v>
      </c>
      <c r="C1648" s="432">
        <v>2022</v>
      </c>
      <c r="D1648" s="432">
        <v>8</v>
      </c>
      <c r="E1648" s="432">
        <v>99</v>
      </c>
      <c r="F1648" s="432">
        <v>99</v>
      </c>
      <c r="G1648" s="432">
        <v>99</v>
      </c>
      <c r="H1648" s="432">
        <v>99</v>
      </c>
      <c r="I1648" s="432">
        <v>99</v>
      </c>
      <c r="J1648" s="432">
        <v>999</v>
      </c>
      <c r="K1648" s="432">
        <v>99</v>
      </c>
      <c r="L1648" s="432">
        <v>13</v>
      </c>
      <c r="M1648" s="432">
        <v>99</v>
      </c>
      <c r="N1648" s="432">
        <v>99</v>
      </c>
      <c r="O1648" s="432">
        <v>99</v>
      </c>
      <c r="P1648" s="432">
        <v>99</v>
      </c>
      <c r="R1648" s="432">
        <v>0</v>
      </c>
    </row>
    <row r="1649" spans="1:18" s="432" customFormat="1">
      <c r="A1649" s="432">
        <v>16</v>
      </c>
      <c r="B1649" s="432">
        <v>513</v>
      </c>
      <c r="C1649" s="432">
        <v>2022</v>
      </c>
      <c r="D1649" s="432">
        <v>9</v>
      </c>
      <c r="E1649" s="432">
        <v>99</v>
      </c>
      <c r="F1649" s="432">
        <v>99</v>
      </c>
      <c r="G1649" s="432">
        <v>99</v>
      </c>
      <c r="H1649" s="432">
        <v>99</v>
      </c>
      <c r="I1649" s="432">
        <v>99</v>
      </c>
      <c r="J1649" s="432">
        <v>999</v>
      </c>
      <c r="K1649" s="432">
        <v>99</v>
      </c>
      <c r="L1649" s="432">
        <v>13</v>
      </c>
      <c r="M1649" s="432">
        <v>99</v>
      </c>
      <c r="N1649" s="432">
        <v>99</v>
      </c>
      <c r="O1649" s="432">
        <v>99</v>
      </c>
      <c r="P1649" s="432">
        <v>99</v>
      </c>
      <c r="R1649" s="432">
        <v>0</v>
      </c>
    </row>
    <row r="1650" spans="1:18" s="432" customFormat="1">
      <c r="A1650" s="432">
        <v>16</v>
      </c>
      <c r="B1650" s="432">
        <v>514</v>
      </c>
      <c r="C1650" s="432">
        <v>2022</v>
      </c>
      <c r="D1650" s="432">
        <v>10</v>
      </c>
      <c r="E1650" s="432">
        <v>99</v>
      </c>
      <c r="F1650" s="432">
        <v>99</v>
      </c>
      <c r="G1650" s="432">
        <v>99</v>
      </c>
      <c r="H1650" s="432">
        <v>99</v>
      </c>
      <c r="I1650" s="432">
        <v>99</v>
      </c>
      <c r="J1650" s="432">
        <v>999</v>
      </c>
      <c r="K1650" s="432">
        <v>99</v>
      </c>
      <c r="L1650" s="432">
        <v>13</v>
      </c>
      <c r="M1650" s="432">
        <v>99</v>
      </c>
      <c r="N1650" s="432">
        <v>99</v>
      </c>
      <c r="O1650" s="432">
        <v>99</v>
      </c>
      <c r="P1650" s="432">
        <v>99</v>
      </c>
      <c r="R1650" s="432">
        <v>0</v>
      </c>
    </row>
    <row r="1651" spans="1:18" s="432" customFormat="1">
      <c r="A1651" s="432">
        <v>16</v>
      </c>
      <c r="B1651" s="432">
        <v>515</v>
      </c>
      <c r="C1651" s="432">
        <v>2022</v>
      </c>
      <c r="D1651" s="432">
        <v>11</v>
      </c>
      <c r="E1651" s="432">
        <v>99</v>
      </c>
      <c r="F1651" s="432">
        <v>99</v>
      </c>
      <c r="G1651" s="432">
        <v>99</v>
      </c>
      <c r="H1651" s="432">
        <v>99</v>
      </c>
      <c r="I1651" s="432">
        <v>99</v>
      </c>
      <c r="J1651" s="432">
        <v>999</v>
      </c>
      <c r="K1651" s="432">
        <v>99</v>
      </c>
      <c r="L1651" s="432">
        <v>13</v>
      </c>
      <c r="M1651" s="432">
        <v>99</v>
      </c>
      <c r="N1651" s="432">
        <v>99</v>
      </c>
      <c r="O1651" s="432">
        <v>99</v>
      </c>
      <c r="P1651" s="432">
        <v>99</v>
      </c>
      <c r="R1651" s="432">
        <v>0</v>
      </c>
    </row>
    <row r="1652" spans="1:18" s="432" customFormat="1">
      <c r="A1652" s="432">
        <v>16</v>
      </c>
      <c r="B1652" s="432">
        <v>516</v>
      </c>
      <c r="C1652" s="432">
        <v>2022</v>
      </c>
      <c r="D1652" s="432">
        <v>12</v>
      </c>
      <c r="E1652" s="432">
        <v>99</v>
      </c>
      <c r="F1652" s="432">
        <v>99</v>
      </c>
      <c r="G1652" s="432">
        <v>99</v>
      </c>
      <c r="H1652" s="432">
        <v>99</v>
      </c>
      <c r="I1652" s="432">
        <v>99</v>
      </c>
      <c r="J1652" s="432">
        <v>999</v>
      </c>
      <c r="K1652" s="432">
        <v>99</v>
      </c>
      <c r="L1652" s="432">
        <v>13</v>
      </c>
      <c r="M1652" s="432">
        <v>99</v>
      </c>
      <c r="N1652" s="432">
        <v>99</v>
      </c>
      <c r="O1652" s="432">
        <v>99</v>
      </c>
      <c r="P1652" s="432">
        <v>99</v>
      </c>
      <c r="R1652" s="432">
        <v>0</v>
      </c>
    </row>
    <row r="1653" spans="1:18" s="432" customFormat="1">
      <c r="A1653" s="432">
        <v>16</v>
      </c>
      <c r="B1653" s="432">
        <v>517</v>
      </c>
      <c r="C1653" s="432">
        <v>2022</v>
      </c>
      <c r="D1653" s="432">
        <v>1</v>
      </c>
      <c r="E1653" s="432">
        <v>99</v>
      </c>
      <c r="F1653" s="432">
        <v>99</v>
      </c>
      <c r="G1653" s="432">
        <v>99</v>
      </c>
      <c r="H1653" s="432">
        <v>99</v>
      </c>
      <c r="I1653" s="432">
        <v>99</v>
      </c>
      <c r="J1653" s="432">
        <v>999</v>
      </c>
      <c r="K1653" s="432">
        <v>99</v>
      </c>
      <c r="L1653" s="432">
        <v>14</v>
      </c>
      <c r="M1653" s="432">
        <v>99</v>
      </c>
      <c r="N1653" s="432">
        <v>99</v>
      </c>
      <c r="O1653" s="432">
        <v>99</v>
      </c>
      <c r="P1653" s="432">
        <v>99</v>
      </c>
      <c r="R1653" s="432">
        <v>0</v>
      </c>
    </row>
    <row r="1654" spans="1:18" s="432" customFormat="1">
      <c r="A1654" s="432">
        <v>16</v>
      </c>
      <c r="B1654" s="432">
        <v>518</v>
      </c>
      <c r="C1654" s="432">
        <v>2022</v>
      </c>
      <c r="D1654" s="432">
        <v>2</v>
      </c>
      <c r="E1654" s="432">
        <v>99</v>
      </c>
      <c r="F1654" s="432">
        <v>99</v>
      </c>
      <c r="G1654" s="432">
        <v>99</v>
      </c>
      <c r="H1654" s="432">
        <v>99</v>
      </c>
      <c r="I1654" s="432">
        <v>99</v>
      </c>
      <c r="J1654" s="432">
        <v>999</v>
      </c>
      <c r="K1654" s="432">
        <v>99</v>
      </c>
      <c r="L1654" s="432">
        <v>14</v>
      </c>
      <c r="M1654" s="432">
        <v>99</v>
      </c>
      <c r="N1654" s="432">
        <v>99</v>
      </c>
      <c r="O1654" s="432">
        <v>99</v>
      </c>
      <c r="P1654" s="432">
        <v>99</v>
      </c>
      <c r="R1654" s="432">
        <v>0</v>
      </c>
    </row>
    <row r="1655" spans="1:18" s="432" customFormat="1">
      <c r="A1655" s="432">
        <v>16</v>
      </c>
      <c r="B1655" s="432">
        <v>519</v>
      </c>
      <c r="C1655" s="432">
        <v>2022</v>
      </c>
      <c r="D1655" s="432">
        <v>3</v>
      </c>
      <c r="E1655" s="432">
        <v>99</v>
      </c>
      <c r="F1655" s="432">
        <v>99</v>
      </c>
      <c r="G1655" s="432">
        <v>99</v>
      </c>
      <c r="H1655" s="432">
        <v>99</v>
      </c>
      <c r="I1655" s="432">
        <v>99</v>
      </c>
      <c r="J1655" s="432">
        <v>999</v>
      </c>
      <c r="K1655" s="432">
        <v>99</v>
      </c>
      <c r="L1655" s="432">
        <v>14</v>
      </c>
      <c r="M1655" s="432">
        <v>99</v>
      </c>
      <c r="N1655" s="432">
        <v>99</v>
      </c>
      <c r="O1655" s="432">
        <v>99</v>
      </c>
      <c r="P1655" s="432">
        <v>99</v>
      </c>
      <c r="R1655" s="432">
        <v>0</v>
      </c>
    </row>
    <row r="1656" spans="1:18" s="432" customFormat="1">
      <c r="A1656" s="432">
        <v>16</v>
      </c>
      <c r="B1656" s="432">
        <v>520</v>
      </c>
      <c r="C1656" s="432">
        <v>2022</v>
      </c>
      <c r="D1656" s="432">
        <v>4</v>
      </c>
      <c r="E1656" s="432">
        <v>99</v>
      </c>
      <c r="F1656" s="432">
        <v>99</v>
      </c>
      <c r="G1656" s="432">
        <v>99</v>
      </c>
      <c r="H1656" s="432">
        <v>99</v>
      </c>
      <c r="I1656" s="432">
        <v>99</v>
      </c>
      <c r="J1656" s="432">
        <v>999</v>
      </c>
      <c r="K1656" s="432">
        <v>99</v>
      </c>
      <c r="L1656" s="432">
        <v>14</v>
      </c>
      <c r="M1656" s="432">
        <v>99</v>
      </c>
      <c r="N1656" s="432">
        <v>99</v>
      </c>
      <c r="O1656" s="432">
        <v>99</v>
      </c>
      <c r="P1656" s="432">
        <v>99</v>
      </c>
      <c r="R1656" s="432">
        <v>0</v>
      </c>
    </row>
    <row r="1657" spans="1:18" s="432" customFormat="1">
      <c r="A1657" s="432">
        <v>16</v>
      </c>
      <c r="B1657" s="432">
        <v>521</v>
      </c>
      <c r="C1657" s="432">
        <v>2022</v>
      </c>
      <c r="D1657" s="432">
        <v>5</v>
      </c>
      <c r="E1657" s="432">
        <v>99</v>
      </c>
      <c r="F1657" s="432">
        <v>99</v>
      </c>
      <c r="G1657" s="432">
        <v>99</v>
      </c>
      <c r="H1657" s="432">
        <v>99</v>
      </c>
      <c r="I1657" s="432">
        <v>99</v>
      </c>
      <c r="J1657" s="432">
        <v>999</v>
      </c>
      <c r="K1657" s="432">
        <v>99</v>
      </c>
      <c r="L1657" s="432">
        <v>14</v>
      </c>
      <c r="M1657" s="432">
        <v>99</v>
      </c>
      <c r="N1657" s="432">
        <v>99</v>
      </c>
      <c r="O1657" s="432">
        <v>99</v>
      </c>
      <c r="P1657" s="432">
        <v>99</v>
      </c>
      <c r="R1657" s="432">
        <v>0</v>
      </c>
    </row>
    <row r="1658" spans="1:18" s="432" customFormat="1">
      <c r="A1658" s="432">
        <v>16</v>
      </c>
      <c r="B1658" s="432">
        <v>522</v>
      </c>
      <c r="C1658" s="432">
        <v>2022</v>
      </c>
      <c r="D1658" s="432">
        <v>6</v>
      </c>
      <c r="E1658" s="432">
        <v>99</v>
      </c>
      <c r="F1658" s="432">
        <v>99</v>
      </c>
      <c r="G1658" s="432">
        <v>99</v>
      </c>
      <c r="H1658" s="432">
        <v>99</v>
      </c>
      <c r="I1658" s="432">
        <v>99</v>
      </c>
      <c r="J1658" s="432">
        <v>999</v>
      </c>
      <c r="K1658" s="432">
        <v>99</v>
      </c>
      <c r="L1658" s="432">
        <v>14</v>
      </c>
      <c r="M1658" s="432">
        <v>99</v>
      </c>
      <c r="N1658" s="432">
        <v>99</v>
      </c>
      <c r="O1658" s="432">
        <v>99</v>
      </c>
      <c r="P1658" s="432">
        <v>99</v>
      </c>
      <c r="R1658" s="432">
        <v>0</v>
      </c>
    </row>
    <row r="1659" spans="1:18" s="432" customFormat="1">
      <c r="A1659" s="432">
        <v>16</v>
      </c>
      <c r="B1659" s="432">
        <v>523</v>
      </c>
      <c r="C1659" s="432">
        <v>2022</v>
      </c>
      <c r="D1659" s="432">
        <v>7</v>
      </c>
      <c r="E1659" s="432">
        <v>99</v>
      </c>
      <c r="F1659" s="432">
        <v>99</v>
      </c>
      <c r="G1659" s="432">
        <v>99</v>
      </c>
      <c r="H1659" s="432">
        <v>99</v>
      </c>
      <c r="I1659" s="432">
        <v>99</v>
      </c>
      <c r="J1659" s="432">
        <v>999</v>
      </c>
      <c r="K1659" s="432">
        <v>99</v>
      </c>
      <c r="L1659" s="432">
        <v>14</v>
      </c>
      <c r="M1659" s="432">
        <v>99</v>
      </c>
      <c r="N1659" s="432">
        <v>99</v>
      </c>
      <c r="O1659" s="432">
        <v>99</v>
      </c>
      <c r="P1659" s="432">
        <v>99</v>
      </c>
      <c r="R1659" s="432">
        <v>0</v>
      </c>
    </row>
    <row r="1660" spans="1:18" s="432" customFormat="1">
      <c r="A1660" s="432">
        <v>16</v>
      </c>
      <c r="B1660" s="432">
        <v>524</v>
      </c>
      <c r="C1660" s="432">
        <v>2022</v>
      </c>
      <c r="D1660" s="432">
        <v>8</v>
      </c>
      <c r="E1660" s="432">
        <v>99</v>
      </c>
      <c r="F1660" s="432">
        <v>99</v>
      </c>
      <c r="G1660" s="432">
        <v>99</v>
      </c>
      <c r="H1660" s="432">
        <v>99</v>
      </c>
      <c r="I1660" s="432">
        <v>99</v>
      </c>
      <c r="J1660" s="432">
        <v>999</v>
      </c>
      <c r="K1660" s="432">
        <v>99</v>
      </c>
      <c r="L1660" s="432">
        <v>14</v>
      </c>
      <c r="M1660" s="432">
        <v>99</v>
      </c>
      <c r="N1660" s="432">
        <v>99</v>
      </c>
      <c r="O1660" s="432">
        <v>99</v>
      </c>
      <c r="P1660" s="432">
        <v>99</v>
      </c>
      <c r="R1660" s="432">
        <v>0</v>
      </c>
    </row>
    <row r="1661" spans="1:18" s="432" customFormat="1">
      <c r="A1661" s="432">
        <v>16</v>
      </c>
      <c r="B1661" s="432">
        <v>525</v>
      </c>
      <c r="C1661" s="432">
        <v>2022</v>
      </c>
      <c r="D1661" s="432">
        <v>9</v>
      </c>
      <c r="E1661" s="432">
        <v>99</v>
      </c>
      <c r="F1661" s="432">
        <v>99</v>
      </c>
      <c r="G1661" s="432">
        <v>99</v>
      </c>
      <c r="H1661" s="432">
        <v>99</v>
      </c>
      <c r="I1661" s="432">
        <v>99</v>
      </c>
      <c r="J1661" s="432">
        <v>999</v>
      </c>
      <c r="K1661" s="432">
        <v>99</v>
      </c>
      <c r="L1661" s="432">
        <v>14</v>
      </c>
      <c r="M1661" s="432">
        <v>99</v>
      </c>
      <c r="N1661" s="432">
        <v>99</v>
      </c>
      <c r="O1661" s="432">
        <v>99</v>
      </c>
      <c r="P1661" s="432">
        <v>99</v>
      </c>
      <c r="R1661" s="432">
        <v>0</v>
      </c>
    </row>
    <row r="1662" spans="1:18" s="432" customFormat="1">
      <c r="A1662" s="432">
        <v>16</v>
      </c>
      <c r="B1662" s="432">
        <v>526</v>
      </c>
      <c r="C1662" s="432">
        <v>2022</v>
      </c>
      <c r="D1662" s="432">
        <v>10</v>
      </c>
      <c r="E1662" s="432">
        <v>99</v>
      </c>
      <c r="F1662" s="432">
        <v>99</v>
      </c>
      <c r="G1662" s="432">
        <v>99</v>
      </c>
      <c r="H1662" s="432">
        <v>99</v>
      </c>
      <c r="I1662" s="432">
        <v>99</v>
      </c>
      <c r="J1662" s="432">
        <v>999</v>
      </c>
      <c r="K1662" s="432">
        <v>99</v>
      </c>
      <c r="L1662" s="432">
        <v>14</v>
      </c>
      <c r="M1662" s="432">
        <v>99</v>
      </c>
      <c r="N1662" s="432">
        <v>99</v>
      </c>
      <c r="O1662" s="432">
        <v>99</v>
      </c>
      <c r="P1662" s="432">
        <v>99</v>
      </c>
      <c r="R1662" s="432">
        <v>0</v>
      </c>
    </row>
    <row r="1663" spans="1:18" s="432" customFormat="1">
      <c r="A1663" s="432">
        <v>16</v>
      </c>
      <c r="B1663" s="432">
        <v>527</v>
      </c>
      <c r="C1663" s="432">
        <v>2022</v>
      </c>
      <c r="D1663" s="432">
        <v>11</v>
      </c>
      <c r="E1663" s="432">
        <v>99</v>
      </c>
      <c r="F1663" s="432">
        <v>99</v>
      </c>
      <c r="G1663" s="432">
        <v>99</v>
      </c>
      <c r="H1663" s="432">
        <v>99</v>
      </c>
      <c r="I1663" s="432">
        <v>99</v>
      </c>
      <c r="J1663" s="432">
        <v>999</v>
      </c>
      <c r="K1663" s="432">
        <v>99</v>
      </c>
      <c r="L1663" s="432">
        <v>14</v>
      </c>
      <c r="M1663" s="432">
        <v>99</v>
      </c>
      <c r="N1663" s="432">
        <v>99</v>
      </c>
      <c r="O1663" s="432">
        <v>99</v>
      </c>
      <c r="P1663" s="432">
        <v>99</v>
      </c>
      <c r="R1663" s="432">
        <v>0</v>
      </c>
    </row>
    <row r="1664" spans="1:18" s="432" customFormat="1">
      <c r="A1664" s="432">
        <v>16</v>
      </c>
      <c r="B1664" s="432">
        <v>528</v>
      </c>
      <c r="C1664" s="432">
        <v>2022</v>
      </c>
      <c r="D1664" s="432">
        <v>12</v>
      </c>
      <c r="E1664" s="432">
        <v>99</v>
      </c>
      <c r="F1664" s="432">
        <v>99</v>
      </c>
      <c r="G1664" s="432">
        <v>99</v>
      </c>
      <c r="H1664" s="432">
        <v>99</v>
      </c>
      <c r="I1664" s="432">
        <v>99</v>
      </c>
      <c r="J1664" s="432">
        <v>999</v>
      </c>
      <c r="K1664" s="432">
        <v>99</v>
      </c>
      <c r="L1664" s="432">
        <v>14</v>
      </c>
      <c r="M1664" s="432">
        <v>99</v>
      </c>
      <c r="N1664" s="432">
        <v>99</v>
      </c>
      <c r="O1664" s="432">
        <v>99</v>
      </c>
      <c r="P1664" s="432">
        <v>99</v>
      </c>
      <c r="R1664" s="432">
        <v>0</v>
      </c>
    </row>
    <row r="1665" spans="1:18" s="432" customFormat="1">
      <c r="A1665" s="432">
        <v>16</v>
      </c>
      <c r="B1665" s="432">
        <v>529</v>
      </c>
      <c r="C1665" s="432">
        <v>2022</v>
      </c>
      <c r="D1665" s="432">
        <v>1</v>
      </c>
      <c r="E1665" s="432">
        <v>99</v>
      </c>
      <c r="F1665" s="432">
        <v>99</v>
      </c>
      <c r="G1665" s="432">
        <v>99</v>
      </c>
      <c r="H1665" s="432">
        <v>99</v>
      </c>
      <c r="I1665" s="432">
        <v>99</v>
      </c>
      <c r="J1665" s="432">
        <v>999</v>
      </c>
      <c r="K1665" s="432">
        <v>99</v>
      </c>
      <c r="L1665" s="432">
        <v>15</v>
      </c>
      <c r="M1665" s="432">
        <v>99</v>
      </c>
      <c r="N1665" s="432">
        <v>99</v>
      </c>
      <c r="O1665" s="432">
        <v>99</v>
      </c>
      <c r="P1665" s="432">
        <v>99</v>
      </c>
      <c r="R1665" s="432">
        <v>0</v>
      </c>
    </row>
    <row r="1666" spans="1:18" s="432" customFormat="1">
      <c r="A1666" s="432">
        <v>16</v>
      </c>
      <c r="B1666" s="432">
        <v>530</v>
      </c>
      <c r="C1666" s="432">
        <v>2022</v>
      </c>
      <c r="D1666" s="432">
        <v>2</v>
      </c>
      <c r="E1666" s="432">
        <v>99</v>
      </c>
      <c r="F1666" s="432">
        <v>99</v>
      </c>
      <c r="G1666" s="432">
        <v>99</v>
      </c>
      <c r="H1666" s="432">
        <v>99</v>
      </c>
      <c r="I1666" s="432">
        <v>99</v>
      </c>
      <c r="J1666" s="432">
        <v>999</v>
      </c>
      <c r="K1666" s="432">
        <v>99</v>
      </c>
      <c r="L1666" s="432">
        <v>15</v>
      </c>
      <c r="M1666" s="432">
        <v>99</v>
      </c>
      <c r="N1666" s="432">
        <v>99</v>
      </c>
      <c r="O1666" s="432">
        <v>99</v>
      </c>
      <c r="P1666" s="432">
        <v>99</v>
      </c>
      <c r="R1666" s="432">
        <v>0</v>
      </c>
    </row>
    <row r="1667" spans="1:18" s="432" customFormat="1">
      <c r="A1667" s="432">
        <v>16</v>
      </c>
      <c r="B1667" s="432">
        <v>531</v>
      </c>
      <c r="C1667" s="432">
        <v>2022</v>
      </c>
      <c r="D1667" s="432">
        <v>3</v>
      </c>
      <c r="E1667" s="432">
        <v>99</v>
      </c>
      <c r="F1667" s="432">
        <v>99</v>
      </c>
      <c r="G1667" s="432">
        <v>99</v>
      </c>
      <c r="H1667" s="432">
        <v>99</v>
      </c>
      <c r="I1667" s="432">
        <v>99</v>
      </c>
      <c r="J1667" s="432">
        <v>999</v>
      </c>
      <c r="K1667" s="432">
        <v>99</v>
      </c>
      <c r="L1667" s="432">
        <v>15</v>
      </c>
      <c r="M1667" s="432">
        <v>99</v>
      </c>
      <c r="N1667" s="432">
        <v>99</v>
      </c>
      <c r="O1667" s="432">
        <v>99</v>
      </c>
      <c r="P1667" s="432">
        <v>99</v>
      </c>
      <c r="R1667" s="432">
        <v>0</v>
      </c>
    </row>
    <row r="1668" spans="1:18" s="432" customFormat="1">
      <c r="A1668" s="432">
        <v>16</v>
      </c>
      <c r="B1668" s="432">
        <v>532</v>
      </c>
      <c r="C1668" s="432">
        <v>2022</v>
      </c>
      <c r="D1668" s="432">
        <v>4</v>
      </c>
      <c r="E1668" s="432">
        <v>99</v>
      </c>
      <c r="F1668" s="432">
        <v>99</v>
      </c>
      <c r="G1668" s="432">
        <v>99</v>
      </c>
      <c r="H1668" s="432">
        <v>99</v>
      </c>
      <c r="I1668" s="432">
        <v>99</v>
      </c>
      <c r="J1668" s="432">
        <v>999</v>
      </c>
      <c r="K1668" s="432">
        <v>99</v>
      </c>
      <c r="L1668" s="432">
        <v>15</v>
      </c>
      <c r="M1668" s="432">
        <v>99</v>
      </c>
      <c r="N1668" s="432">
        <v>99</v>
      </c>
      <c r="O1668" s="432">
        <v>99</v>
      </c>
      <c r="P1668" s="432">
        <v>99</v>
      </c>
      <c r="R1668" s="432">
        <v>0</v>
      </c>
    </row>
    <row r="1669" spans="1:18" s="432" customFormat="1">
      <c r="A1669" s="432">
        <v>16</v>
      </c>
      <c r="B1669" s="432">
        <v>533</v>
      </c>
      <c r="C1669" s="432">
        <v>2022</v>
      </c>
      <c r="D1669" s="432">
        <v>5</v>
      </c>
      <c r="E1669" s="432">
        <v>99</v>
      </c>
      <c r="F1669" s="432">
        <v>99</v>
      </c>
      <c r="G1669" s="432">
        <v>99</v>
      </c>
      <c r="H1669" s="432">
        <v>99</v>
      </c>
      <c r="I1669" s="432">
        <v>99</v>
      </c>
      <c r="J1669" s="432">
        <v>999</v>
      </c>
      <c r="K1669" s="432">
        <v>99</v>
      </c>
      <c r="L1669" s="432">
        <v>15</v>
      </c>
      <c r="M1669" s="432">
        <v>99</v>
      </c>
      <c r="N1669" s="432">
        <v>99</v>
      </c>
      <c r="O1669" s="432">
        <v>99</v>
      </c>
      <c r="P1669" s="432">
        <v>99</v>
      </c>
      <c r="R1669" s="432">
        <v>0</v>
      </c>
    </row>
    <row r="1670" spans="1:18" s="432" customFormat="1">
      <c r="A1670" s="432">
        <v>16</v>
      </c>
      <c r="B1670" s="432">
        <v>534</v>
      </c>
      <c r="C1670" s="432">
        <v>2022</v>
      </c>
      <c r="D1670" s="432">
        <v>6</v>
      </c>
      <c r="E1670" s="432">
        <v>99</v>
      </c>
      <c r="F1670" s="432">
        <v>99</v>
      </c>
      <c r="G1670" s="432">
        <v>99</v>
      </c>
      <c r="H1670" s="432">
        <v>99</v>
      </c>
      <c r="I1670" s="432">
        <v>99</v>
      </c>
      <c r="J1670" s="432">
        <v>999</v>
      </c>
      <c r="K1670" s="432">
        <v>99</v>
      </c>
      <c r="L1670" s="432">
        <v>15</v>
      </c>
      <c r="M1670" s="432">
        <v>99</v>
      </c>
      <c r="N1670" s="432">
        <v>99</v>
      </c>
      <c r="O1670" s="432">
        <v>99</v>
      </c>
      <c r="P1670" s="432">
        <v>99</v>
      </c>
      <c r="R1670" s="432">
        <v>0</v>
      </c>
    </row>
    <row r="1671" spans="1:18" s="432" customFormat="1">
      <c r="A1671" s="432">
        <v>16</v>
      </c>
      <c r="B1671" s="432">
        <v>535</v>
      </c>
      <c r="C1671" s="432">
        <v>2022</v>
      </c>
      <c r="D1671" s="432">
        <v>7</v>
      </c>
      <c r="E1671" s="432">
        <v>99</v>
      </c>
      <c r="F1671" s="432">
        <v>99</v>
      </c>
      <c r="G1671" s="432">
        <v>99</v>
      </c>
      <c r="H1671" s="432">
        <v>99</v>
      </c>
      <c r="I1671" s="432">
        <v>99</v>
      </c>
      <c r="J1671" s="432">
        <v>999</v>
      </c>
      <c r="K1671" s="432">
        <v>99</v>
      </c>
      <c r="L1671" s="432">
        <v>15</v>
      </c>
      <c r="M1671" s="432">
        <v>99</v>
      </c>
      <c r="N1671" s="432">
        <v>99</v>
      </c>
      <c r="O1671" s="432">
        <v>99</v>
      </c>
      <c r="P1671" s="432">
        <v>99</v>
      </c>
      <c r="R1671" s="432">
        <v>0</v>
      </c>
    </row>
    <row r="1672" spans="1:18" s="432" customFormat="1">
      <c r="A1672" s="432">
        <v>16</v>
      </c>
      <c r="B1672" s="432">
        <v>536</v>
      </c>
      <c r="C1672" s="432">
        <v>2022</v>
      </c>
      <c r="D1672" s="432">
        <v>8</v>
      </c>
      <c r="E1672" s="432">
        <v>99</v>
      </c>
      <c r="F1672" s="432">
        <v>99</v>
      </c>
      <c r="G1672" s="432">
        <v>99</v>
      </c>
      <c r="H1672" s="432">
        <v>99</v>
      </c>
      <c r="I1672" s="432">
        <v>99</v>
      </c>
      <c r="J1672" s="432">
        <v>999</v>
      </c>
      <c r="K1672" s="432">
        <v>99</v>
      </c>
      <c r="L1672" s="432">
        <v>15</v>
      </c>
      <c r="M1672" s="432">
        <v>99</v>
      </c>
      <c r="N1672" s="432">
        <v>99</v>
      </c>
      <c r="O1672" s="432">
        <v>99</v>
      </c>
      <c r="P1672" s="432">
        <v>99</v>
      </c>
      <c r="R1672" s="432">
        <v>0</v>
      </c>
    </row>
    <row r="1673" spans="1:18" s="432" customFormat="1">
      <c r="A1673" s="432">
        <v>16</v>
      </c>
      <c r="B1673" s="432">
        <v>537</v>
      </c>
      <c r="C1673" s="432">
        <v>2022</v>
      </c>
      <c r="D1673" s="432">
        <v>9</v>
      </c>
      <c r="E1673" s="432">
        <v>99</v>
      </c>
      <c r="F1673" s="432">
        <v>99</v>
      </c>
      <c r="G1673" s="432">
        <v>99</v>
      </c>
      <c r="H1673" s="432">
        <v>99</v>
      </c>
      <c r="I1673" s="432">
        <v>99</v>
      </c>
      <c r="J1673" s="432">
        <v>999</v>
      </c>
      <c r="K1673" s="432">
        <v>99</v>
      </c>
      <c r="L1673" s="432">
        <v>15</v>
      </c>
      <c r="M1673" s="432">
        <v>99</v>
      </c>
      <c r="N1673" s="432">
        <v>99</v>
      </c>
      <c r="O1673" s="432">
        <v>99</v>
      </c>
      <c r="P1673" s="432">
        <v>99</v>
      </c>
      <c r="R1673" s="432">
        <v>0</v>
      </c>
    </row>
    <row r="1674" spans="1:18" s="432" customFormat="1">
      <c r="A1674" s="432">
        <v>16</v>
      </c>
      <c r="B1674" s="432">
        <v>538</v>
      </c>
      <c r="C1674" s="432">
        <v>2022</v>
      </c>
      <c r="D1674" s="432">
        <v>10</v>
      </c>
      <c r="E1674" s="432">
        <v>99</v>
      </c>
      <c r="F1674" s="432">
        <v>99</v>
      </c>
      <c r="G1674" s="432">
        <v>99</v>
      </c>
      <c r="H1674" s="432">
        <v>99</v>
      </c>
      <c r="I1674" s="432">
        <v>99</v>
      </c>
      <c r="J1674" s="432">
        <v>999</v>
      </c>
      <c r="K1674" s="432">
        <v>99</v>
      </c>
      <c r="L1674" s="432">
        <v>15</v>
      </c>
      <c r="M1674" s="432">
        <v>99</v>
      </c>
      <c r="N1674" s="432">
        <v>99</v>
      </c>
      <c r="O1674" s="432">
        <v>99</v>
      </c>
      <c r="P1674" s="432">
        <v>99</v>
      </c>
      <c r="R1674" s="432">
        <v>0</v>
      </c>
    </row>
    <row r="1675" spans="1:18" s="432" customFormat="1">
      <c r="A1675" s="432">
        <v>16</v>
      </c>
      <c r="B1675" s="432">
        <v>539</v>
      </c>
      <c r="C1675" s="432">
        <v>2022</v>
      </c>
      <c r="D1675" s="432">
        <v>11</v>
      </c>
      <c r="E1675" s="432">
        <v>99</v>
      </c>
      <c r="F1675" s="432">
        <v>99</v>
      </c>
      <c r="G1675" s="432">
        <v>99</v>
      </c>
      <c r="H1675" s="432">
        <v>99</v>
      </c>
      <c r="I1675" s="432">
        <v>99</v>
      </c>
      <c r="J1675" s="432">
        <v>999</v>
      </c>
      <c r="K1675" s="432">
        <v>99</v>
      </c>
      <c r="L1675" s="432">
        <v>15</v>
      </c>
      <c r="M1675" s="432">
        <v>99</v>
      </c>
      <c r="N1675" s="432">
        <v>99</v>
      </c>
      <c r="O1675" s="432">
        <v>99</v>
      </c>
      <c r="P1675" s="432">
        <v>99</v>
      </c>
      <c r="R1675" s="432">
        <v>0</v>
      </c>
    </row>
    <row r="1676" spans="1:18" s="432" customFormat="1">
      <c r="A1676" s="432">
        <v>16</v>
      </c>
      <c r="B1676" s="432">
        <v>540</v>
      </c>
      <c r="C1676" s="432">
        <v>2022</v>
      </c>
      <c r="D1676" s="432">
        <v>12</v>
      </c>
      <c r="E1676" s="432">
        <v>99</v>
      </c>
      <c r="F1676" s="432">
        <v>99</v>
      </c>
      <c r="G1676" s="432">
        <v>99</v>
      </c>
      <c r="H1676" s="432">
        <v>99</v>
      </c>
      <c r="I1676" s="432">
        <v>99</v>
      </c>
      <c r="J1676" s="432">
        <v>999</v>
      </c>
      <c r="K1676" s="432">
        <v>99</v>
      </c>
      <c r="L1676" s="432">
        <v>15</v>
      </c>
      <c r="M1676" s="432">
        <v>99</v>
      </c>
      <c r="N1676" s="432">
        <v>99</v>
      </c>
      <c r="O1676" s="432">
        <v>99</v>
      </c>
      <c r="P1676" s="432">
        <v>99</v>
      </c>
      <c r="R1676" s="432">
        <v>0</v>
      </c>
    </row>
    <row r="1677" spans="1:18">
      <c r="A1677">
        <v>17</v>
      </c>
      <c r="B1677">
        <v>1</v>
      </c>
      <c r="C1677">
        <v>2024</v>
      </c>
      <c r="D1677">
        <v>1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1</v>
      </c>
      <c r="N1677">
        <v>99</v>
      </c>
      <c r="O1677">
        <v>99</v>
      </c>
      <c r="P1677">
        <v>99</v>
      </c>
      <c r="R1677">
        <v>0</v>
      </c>
    </row>
    <row r="1678" spans="1:18">
      <c r="A1678">
        <v>17</v>
      </c>
      <c r="B1678">
        <v>2</v>
      </c>
      <c r="C1678">
        <v>2024</v>
      </c>
      <c r="D1678">
        <v>2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1</v>
      </c>
      <c r="N1678">
        <v>99</v>
      </c>
      <c r="O1678">
        <v>99</v>
      </c>
      <c r="P1678">
        <v>99</v>
      </c>
      <c r="R1678">
        <v>0</v>
      </c>
    </row>
    <row r="1679" spans="1:18">
      <c r="A1679">
        <v>17</v>
      </c>
      <c r="B1679">
        <v>3</v>
      </c>
      <c r="C1679">
        <v>2024</v>
      </c>
      <c r="D1679">
        <v>3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1</v>
      </c>
      <c r="N1679">
        <v>99</v>
      </c>
      <c r="O1679">
        <v>99</v>
      </c>
      <c r="P1679">
        <v>99</v>
      </c>
      <c r="R1679">
        <v>0</v>
      </c>
    </row>
    <row r="1680" spans="1:18">
      <c r="A1680">
        <v>17</v>
      </c>
      <c r="B1680">
        <v>4</v>
      </c>
      <c r="C1680">
        <v>2024</v>
      </c>
      <c r="D1680">
        <v>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1</v>
      </c>
      <c r="N1680">
        <v>99</v>
      </c>
      <c r="O1680">
        <v>99</v>
      </c>
      <c r="P1680">
        <v>99</v>
      </c>
      <c r="R1680">
        <v>0</v>
      </c>
    </row>
    <row r="1681" spans="1:37">
      <c r="A1681">
        <v>17</v>
      </c>
      <c r="B1681">
        <v>5</v>
      </c>
      <c r="C1681">
        <v>2024</v>
      </c>
      <c r="D1681">
        <v>5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1</v>
      </c>
      <c r="N1681">
        <v>99</v>
      </c>
      <c r="O1681">
        <v>99</v>
      </c>
      <c r="P1681">
        <v>99</v>
      </c>
      <c r="R1681">
        <v>0</v>
      </c>
    </row>
    <row r="1682" spans="1:37">
      <c r="A1682">
        <v>17</v>
      </c>
      <c r="B1682">
        <v>6</v>
      </c>
      <c r="C1682">
        <v>2024</v>
      </c>
      <c r="D1682">
        <v>6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1</v>
      </c>
      <c r="N1682">
        <v>99</v>
      </c>
      <c r="O1682">
        <v>99</v>
      </c>
      <c r="P1682">
        <v>99</v>
      </c>
      <c r="Q1682">
        <v>1</v>
      </c>
      <c r="R1682">
        <v>1</v>
      </c>
      <c r="S1682">
        <v>0</v>
      </c>
      <c r="T1682">
        <v>1</v>
      </c>
      <c r="U1682">
        <v>12.8</v>
      </c>
      <c r="V1682">
        <v>0</v>
      </c>
      <c r="W1682">
        <v>0</v>
      </c>
      <c r="X1682">
        <v>0</v>
      </c>
      <c r="Y1682">
        <v>0</v>
      </c>
      <c r="Z1682">
        <v>0</v>
      </c>
      <c r="AB1682">
        <v>0</v>
      </c>
      <c r="AF1682">
        <v>0.16638935108153077</v>
      </c>
      <c r="AG1682">
        <v>9.8175319645034842E-2</v>
      </c>
      <c r="AH1682">
        <v>0</v>
      </c>
      <c r="AI1682">
        <v>0</v>
      </c>
    </row>
    <row r="1683" spans="1:37">
      <c r="A1683">
        <v>17</v>
      </c>
      <c r="B1683">
        <v>7</v>
      </c>
      <c r="C1683">
        <v>2024</v>
      </c>
      <c r="D1683">
        <v>7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1</v>
      </c>
      <c r="N1683">
        <v>99</v>
      </c>
      <c r="O1683">
        <v>99</v>
      </c>
      <c r="P1683">
        <v>99</v>
      </c>
      <c r="Q1683">
        <v>1</v>
      </c>
      <c r="R1683">
        <v>2</v>
      </c>
      <c r="S1683">
        <v>0.5</v>
      </c>
      <c r="T1683">
        <v>1</v>
      </c>
      <c r="U1683">
        <v>5.6</v>
      </c>
      <c r="V1683">
        <v>0</v>
      </c>
      <c r="W1683">
        <v>0</v>
      </c>
      <c r="X1683">
        <v>0</v>
      </c>
      <c r="Y1683">
        <v>0</v>
      </c>
      <c r="Z1683">
        <v>0.70000000000000406</v>
      </c>
      <c r="AA1683">
        <v>0.5</v>
      </c>
      <c r="AB1683">
        <v>0</v>
      </c>
      <c r="AC1683">
        <v>-99.999999999999361</v>
      </c>
      <c r="AF1683">
        <v>0.86956521739130432</v>
      </c>
      <c r="AG1683">
        <v>0.24586205382622817</v>
      </c>
      <c r="AH1683">
        <v>50</v>
      </c>
      <c r="AI1683">
        <v>2</v>
      </c>
      <c r="AJ1683">
        <v>89.55</v>
      </c>
      <c r="AK1683">
        <v>7.7525927697891328</v>
      </c>
    </row>
    <row r="1684" spans="1:37">
      <c r="A1684">
        <v>17</v>
      </c>
      <c r="B1684">
        <v>8</v>
      </c>
      <c r="C1684">
        <v>2024</v>
      </c>
      <c r="D1684">
        <v>8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1</v>
      </c>
      <c r="N1684">
        <v>99</v>
      </c>
      <c r="O1684">
        <v>99</v>
      </c>
      <c r="P1684">
        <v>99</v>
      </c>
      <c r="R1684">
        <v>0</v>
      </c>
    </row>
    <row r="1685" spans="1:37">
      <c r="A1685">
        <v>17</v>
      </c>
      <c r="B1685">
        <v>9</v>
      </c>
      <c r="C1685">
        <v>2024</v>
      </c>
      <c r="D1685">
        <v>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1</v>
      </c>
      <c r="N1685">
        <v>99</v>
      </c>
      <c r="O1685">
        <v>99</v>
      </c>
      <c r="P1685">
        <v>99</v>
      </c>
      <c r="R1685">
        <v>0</v>
      </c>
    </row>
    <row r="1686" spans="1:37">
      <c r="A1686">
        <v>17</v>
      </c>
      <c r="B1686">
        <v>10</v>
      </c>
      <c r="C1686">
        <v>2024</v>
      </c>
      <c r="D1686">
        <v>10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1</v>
      </c>
      <c r="N1686">
        <v>99</v>
      </c>
      <c r="O1686">
        <v>99</v>
      </c>
      <c r="P1686">
        <v>99</v>
      </c>
      <c r="Q1686">
        <v>1</v>
      </c>
      <c r="R1686">
        <v>1</v>
      </c>
      <c r="S1686">
        <v>1</v>
      </c>
      <c r="T1686">
        <v>1</v>
      </c>
      <c r="U1686">
        <v>17.5</v>
      </c>
      <c r="V1686">
        <v>0</v>
      </c>
      <c r="W1686">
        <v>0</v>
      </c>
      <c r="X1686">
        <v>100</v>
      </c>
      <c r="Y1686">
        <v>0</v>
      </c>
      <c r="Z1686">
        <v>0</v>
      </c>
      <c r="AA1686">
        <v>0</v>
      </c>
      <c r="AB1686">
        <v>0</v>
      </c>
      <c r="AF1686">
        <v>3.9370078740157473E-2</v>
      </c>
      <c r="AG1686">
        <v>3.2402847006717583E-2</v>
      </c>
      <c r="AH1686">
        <v>0</v>
      </c>
      <c r="AI1686">
        <v>1</v>
      </c>
      <c r="AJ1686">
        <v>120</v>
      </c>
      <c r="AK1686">
        <v>10.127314814814817</v>
      </c>
    </row>
    <row r="1687" spans="1:37">
      <c r="A1687">
        <v>17</v>
      </c>
      <c r="B1687">
        <v>11</v>
      </c>
      <c r="C1687">
        <v>2024</v>
      </c>
      <c r="D1687">
        <v>11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1</v>
      </c>
      <c r="N1687">
        <v>99</v>
      </c>
      <c r="O1687">
        <v>99</v>
      </c>
      <c r="P1687">
        <v>99</v>
      </c>
      <c r="R1687">
        <v>0</v>
      </c>
    </row>
    <row r="1688" spans="1:37">
      <c r="A1688">
        <v>17</v>
      </c>
      <c r="B1688">
        <v>12</v>
      </c>
      <c r="C1688">
        <v>2024</v>
      </c>
      <c r="D1688">
        <v>12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1</v>
      </c>
      <c r="N1688">
        <v>99</v>
      </c>
      <c r="O1688">
        <v>99</v>
      </c>
      <c r="P1688">
        <v>99</v>
      </c>
      <c r="R1688">
        <v>0</v>
      </c>
    </row>
    <row r="1689" spans="1:37">
      <c r="A1689">
        <v>17</v>
      </c>
      <c r="B1689">
        <v>13</v>
      </c>
      <c r="C1689">
        <v>2024</v>
      </c>
      <c r="D1689">
        <v>1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2</v>
      </c>
      <c r="N1689">
        <v>99</v>
      </c>
      <c r="O1689">
        <v>99</v>
      </c>
      <c r="P1689">
        <v>99</v>
      </c>
      <c r="Q1689">
        <v>16</v>
      </c>
      <c r="R1689">
        <v>32</v>
      </c>
      <c r="S1689">
        <v>3.9375</v>
      </c>
      <c r="T1689">
        <v>2</v>
      </c>
      <c r="U1689">
        <v>17.065624999999997</v>
      </c>
      <c r="V1689">
        <v>0</v>
      </c>
      <c r="W1689">
        <v>0</v>
      </c>
      <c r="X1689">
        <v>56.25</v>
      </c>
      <c r="Y1689">
        <v>12.5</v>
      </c>
      <c r="Z1689">
        <v>5.7309799213899764</v>
      </c>
      <c r="AA1689">
        <v>1.4347800354061251</v>
      </c>
      <c r="AB1689">
        <v>0</v>
      </c>
      <c r="AC1689">
        <v>23.954754796016022</v>
      </c>
      <c r="AF1689">
        <v>5.904059040590405</v>
      </c>
      <c r="AG1689">
        <v>4.4626221684699132</v>
      </c>
      <c r="AH1689">
        <v>6.25</v>
      </c>
      <c r="AI1689">
        <v>3</v>
      </c>
      <c r="AJ1689">
        <v>102.86666666666667</v>
      </c>
      <c r="AK1689">
        <v>12.815215382362268</v>
      </c>
    </row>
    <row r="1690" spans="1:37">
      <c r="A1690">
        <v>17</v>
      </c>
      <c r="B1690">
        <v>14</v>
      </c>
      <c r="C1690">
        <v>2024</v>
      </c>
      <c r="D1690">
        <v>2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2</v>
      </c>
      <c r="N1690">
        <v>99</v>
      </c>
      <c r="O1690">
        <v>99</v>
      </c>
      <c r="P1690">
        <v>99</v>
      </c>
      <c r="Q1690">
        <v>11</v>
      </c>
      <c r="R1690">
        <v>27</v>
      </c>
      <c r="S1690">
        <v>3.7407407407407409</v>
      </c>
      <c r="T1690">
        <v>2</v>
      </c>
      <c r="U1690">
        <v>18.625925925925927</v>
      </c>
      <c r="V1690">
        <v>0</v>
      </c>
      <c r="W1690">
        <v>0</v>
      </c>
      <c r="X1690">
        <v>74.074074074074076</v>
      </c>
      <c r="Y1690">
        <v>7.4074074074074083</v>
      </c>
      <c r="Z1690">
        <v>3.5427121429557875</v>
      </c>
      <c r="AA1690">
        <v>1.0747124539664374</v>
      </c>
      <c r="AB1690">
        <v>0</v>
      </c>
      <c r="AC1690">
        <v>16.421720081201613</v>
      </c>
      <c r="AF1690">
        <v>9.9630996309963109</v>
      </c>
      <c r="AG1690">
        <v>8.3172083023236603</v>
      </c>
      <c r="AH1690">
        <v>0</v>
      </c>
      <c r="AI1690">
        <v>3</v>
      </c>
      <c r="AJ1690">
        <v>111.6666666666667</v>
      </c>
      <c r="AK1690">
        <v>11.288158110659737</v>
      </c>
    </row>
    <row r="1691" spans="1:37">
      <c r="A1691">
        <v>17</v>
      </c>
      <c r="B1691">
        <v>15</v>
      </c>
      <c r="C1691">
        <v>2024</v>
      </c>
      <c r="D1691">
        <v>3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2</v>
      </c>
      <c r="N1691">
        <v>99</v>
      </c>
      <c r="O1691">
        <v>99</v>
      </c>
      <c r="P1691">
        <v>99</v>
      </c>
      <c r="Q1691">
        <v>21</v>
      </c>
      <c r="R1691">
        <v>34</v>
      </c>
      <c r="S1691">
        <v>2.6176470588235294</v>
      </c>
      <c r="T1691">
        <v>2</v>
      </c>
      <c r="U1691">
        <v>15.982352941176471</v>
      </c>
      <c r="V1691">
        <v>0</v>
      </c>
      <c r="W1691">
        <v>0</v>
      </c>
      <c r="X1691">
        <v>50</v>
      </c>
      <c r="Y1691">
        <v>2.9411764705882355</v>
      </c>
      <c r="Z1691">
        <v>3.6625666497236362</v>
      </c>
      <c r="AA1691">
        <v>1.1635317908736758</v>
      </c>
      <c r="AB1691">
        <v>0</v>
      </c>
      <c r="AC1691">
        <v>44.97891070490536</v>
      </c>
      <c r="AF1691">
        <v>4.6384720327421567</v>
      </c>
      <c r="AG1691">
        <v>3.4058502403650293</v>
      </c>
      <c r="AH1691">
        <v>0</v>
      </c>
      <c r="AI1691">
        <v>23</v>
      </c>
      <c r="AJ1691">
        <v>109.04347826086962</v>
      </c>
      <c r="AK1691">
        <v>11.843198922195008</v>
      </c>
    </row>
    <row r="1692" spans="1:37">
      <c r="A1692">
        <v>17</v>
      </c>
      <c r="B1692">
        <v>16</v>
      </c>
      <c r="C1692">
        <v>2024</v>
      </c>
      <c r="D1692">
        <v>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2</v>
      </c>
      <c r="N1692">
        <v>99</v>
      </c>
      <c r="O1692">
        <v>99</v>
      </c>
      <c r="P1692">
        <v>99</v>
      </c>
      <c r="Q1692">
        <v>17</v>
      </c>
      <c r="R1692">
        <v>31</v>
      </c>
      <c r="S1692">
        <v>3.4838709677419359</v>
      </c>
      <c r="T1692">
        <v>2</v>
      </c>
      <c r="U1692">
        <v>15.345161290322588</v>
      </c>
      <c r="V1692">
        <v>0</v>
      </c>
      <c r="W1692">
        <v>0</v>
      </c>
      <c r="X1692">
        <v>38.709677419354847</v>
      </c>
      <c r="Y1692">
        <v>6.4516129032258052</v>
      </c>
      <c r="Z1692">
        <v>4.7053736411700164</v>
      </c>
      <c r="AA1692">
        <v>1.4562649471349307</v>
      </c>
      <c r="AB1692">
        <v>0</v>
      </c>
      <c r="AC1692">
        <v>22.136566216990744</v>
      </c>
      <c r="AF1692">
        <v>5.0653594771241837</v>
      </c>
      <c r="AG1692">
        <v>3.7286408527982449</v>
      </c>
      <c r="AH1692">
        <v>0</v>
      </c>
      <c r="AI1692">
        <v>16</v>
      </c>
      <c r="AJ1692">
        <v>102.65</v>
      </c>
      <c r="AK1692">
        <v>12.969836166720031</v>
      </c>
    </row>
    <row r="1693" spans="1:37">
      <c r="A1693">
        <v>17</v>
      </c>
      <c r="B1693">
        <v>17</v>
      </c>
      <c r="C1693">
        <v>2024</v>
      </c>
      <c r="D1693">
        <v>5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2</v>
      </c>
      <c r="N1693">
        <v>99</v>
      </c>
      <c r="O1693">
        <v>99</v>
      </c>
      <c r="P1693">
        <v>99</v>
      </c>
      <c r="Q1693">
        <v>15</v>
      </c>
      <c r="R1693">
        <v>40</v>
      </c>
      <c r="S1693">
        <v>2.5249999999999999</v>
      </c>
      <c r="T1693">
        <v>2</v>
      </c>
      <c r="U1693">
        <v>14.380000000000003</v>
      </c>
      <c r="V1693">
        <v>0</v>
      </c>
      <c r="W1693">
        <v>0</v>
      </c>
      <c r="X1693">
        <v>37.5</v>
      </c>
      <c r="Y1693">
        <v>0</v>
      </c>
      <c r="Z1693">
        <v>4.1160174926741844</v>
      </c>
      <c r="AA1693">
        <v>1.3036007824483691</v>
      </c>
      <c r="AB1693">
        <v>0</v>
      </c>
      <c r="AC1693">
        <v>44.179229298561445</v>
      </c>
      <c r="AF1693">
        <v>7.9365079365079394</v>
      </c>
      <c r="AG1693">
        <v>5.4159918647131917</v>
      </c>
      <c r="AH1693">
        <v>0</v>
      </c>
      <c r="AI1693">
        <v>40</v>
      </c>
      <c r="AJ1693">
        <v>105.84250000000002</v>
      </c>
      <c r="AK1693">
        <v>11.88058354510826</v>
      </c>
    </row>
    <row r="1694" spans="1:37">
      <c r="A1694">
        <v>17</v>
      </c>
      <c r="B1694">
        <v>18</v>
      </c>
      <c r="C1694">
        <v>2024</v>
      </c>
      <c r="D1694">
        <v>6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2</v>
      </c>
      <c r="N1694">
        <v>99</v>
      </c>
      <c r="O1694">
        <v>99</v>
      </c>
      <c r="P1694">
        <v>99</v>
      </c>
      <c r="Q1694">
        <v>22</v>
      </c>
      <c r="R1694">
        <v>65</v>
      </c>
      <c r="S1694">
        <v>2.6153846153846159</v>
      </c>
      <c r="T1694">
        <v>2</v>
      </c>
      <c r="U1694">
        <v>15.200000000000005</v>
      </c>
      <c r="V1694">
        <v>0</v>
      </c>
      <c r="W1694">
        <v>0</v>
      </c>
      <c r="X1694">
        <v>43.076923076923087</v>
      </c>
      <c r="Y1694">
        <v>0</v>
      </c>
      <c r="Z1694">
        <v>2.9099828178186855</v>
      </c>
      <c r="AA1694">
        <v>1.2489048456986096</v>
      </c>
      <c r="AB1694">
        <v>0</v>
      </c>
      <c r="AC1694">
        <v>23.282497099519745</v>
      </c>
      <c r="AF1694">
        <v>10.8153078202995</v>
      </c>
      <c r="AG1694">
        <v>7.5779074851011279</v>
      </c>
      <c r="AH1694">
        <v>1.5384615384615381</v>
      </c>
      <c r="AI1694">
        <v>64</v>
      </c>
      <c r="AJ1694">
        <v>108.49374999999998</v>
      </c>
      <c r="AK1694">
        <v>11.856526091679138</v>
      </c>
    </row>
    <row r="1695" spans="1:37">
      <c r="A1695">
        <v>17</v>
      </c>
      <c r="B1695">
        <v>19</v>
      </c>
      <c r="C1695">
        <v>2024</v>
      </c>
      <c r="D1695">
        <v>7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2</v>
      </c>
      <c r="N1695">
        <v>99</v>
      </c>
      <c r="O1695">
        <v>99</v>
      </c>
      <c r="P1695">
        <v>99</v>
      </c>
      <c r="Q1695">
        <v>10</v>
      </c>
      <c r="R1695">
        <v>22</v>
      </c>
      <c r="S1695">
        <v>2.6363636363636358</v>
      </c>
      <c r="T1695">
        <v>2</v>
      </c>
      <c r="U1695">
        <v>14.613636363636372</v>
      </c>
      <c r="V1695">
        <v>0</v>
      </c>
      <c r="W1695">
        <v>0</v>
      </c>
      <c r="X1695">
        <v>36.363636363636367</v>
      </c>
      <c r="Y1695">
        <v>0</v>
      </c>
      <c r="Z1695">
        <v>3.8506546615236674</v>
      </c>
      <c r="AA1695">
        <v>1.1887906209656378</v>
      </c>
      <c r="AB1695">
        <v>0</v>
      </c>
      <c r="AC1695">
        <v>42.706859920933006</v>
      </c>
      <c r="AF1695">
        <v>9.5652173913043494</v>
      </c>
      <c r="AG1695">
        <v>7.0575580629582477</v>
      </c>
      <c r="AH1695">
        <v>4.5454545454545459</v>
      </c>
      <c r="AI1695">
        <v>22</v>
      </c>
      <c r="AJ1695">
        <v>106.80454545454543</v>
      </c>
      <c r="AK1695">
        <v>11.688202024339112</v>
      </c>
    </row>
    <row r="1696" spans="1:37">
      <c r="A1696">
        <v>17</v>
      </c>
      <c r="B1696">
        <v>20</v>
      </c>
      <c r="C1696">
        <v>2024</v>
      </c>
      <c r="D1696">
        <v>8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2</v>
      </c>
      <c r="N1696">
        <v>99</v>
      </c>
      <c r="O1696">
        <v>99</v>
      </c>
      <c r="P1696">
        <v>99</v>
      </c>
      <c r="Q1696">
        <v>11</v>
      </c>
      <c r="R1696">
        <v>24</v>
      </c>
      <c r="S1696">
        <v>2.7916666666666661</v>
      </c>
      <c r="T1696">
        <v>2</v>
      </c>
      <c r="U1696">
        <v>15.829166666666667</v>
      </c>
      <c r="V1696">
        <v>0</v>
      </c>
      <c r="W1696">
        <v>0</v>
      </c>
      <c r="X1696">
        <v>54.16666666666665</v>
      </c>
      <c r="Y1696">
        <v>0</v>
      </c>
      <c r="Z1696">
        <v>3.6343820160914255</v>
      </c>
      <c r="AA1696">
        <v>1.1539485353438537</v>
      </c>
      <c r="AB1696">
        <v>0</v>
      </c>
      <c r="AC1696">
        <v>1.4364482226756077</v>
      </c>
      <c r="AF1696">
        <v>4.8979591836734686</v>
      </c>
      <c r="AG1696">
        <v>3.9356048441401033</v>
      </c>
      <c r="AH1696">
        <v>0</v>
      </c>
      <c r="AI1696">
        <v>12</v>
      </c>
      <c r="AJ1696">
        <v>99.875</v>
      </c>
      <c r="AK1696">
        <v>14.034581717833809</v>
      </c>
    </row>
    <row r="1697" spans="1:37">
      <c r="A1697">
        <v>17</v>
      </c>
      <c r="B1697">
        <v>21</v>
      </c>
      <c r="C1697">
        <v>2024</v>
      </c>
      <c r="D1697">
        <v>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2</v>
      </c>
      <c r="N1697">
        <v>99</v>
      </c>
      <c r="O1697">
        <v>99</v>
      </c>
      <c r="P1697">
        <v>99</v>
      </c>
      <c r="Q1697">
        <v>11</v>
      </c>
      <c r="R1697">
        <v>20</v>
      </c>
      <c r="S1697">
        <v>3.15</v>
      </c>
      <c r="T1697">
        <v>2</v>
      </c>
      <c r="U1697">
        <v>17.885000000000005</v>
      </c>
      <c r="V1697">
        <v>0</v>
      </c>
      <c r="W1697">
        <v>0</v>
      </c>
      <c r="X1697">
        <v>80</v>
      </c>
      <c r="Y1697">
        <v>10</v>
      </c>
      <c r="Z1697">
        <v>4.0245838294163807</v>
      </c>
      <c r="AA1697">
        <v>1.013656746635665</v>
      </c>
      <c r="AB1697">
        <v>0</v>
      </c>
      <c r="AC1697">
        <v>67.832293745036495</v>
      </c>
      <c r="AF1697">
        <v>3.6036036036036023</v>
      </c>
      <c r="AG1697">
        <v>3.2684874679044951</v>
      </c>
      <c r="AH1697">
        <v>0</v>
      </c>
      <c r="AI1697">
        <v>20</v>
      </c>
      <c r="AJ1697">
        <v>108.33500000000002</v>
      </c>
      <c r="AK1697">
        <v>13.922691349462548</v>
      </c>
    </row>
    <row r="1698" spans="1:37">
      <c r="A1698">
        <v>17</v>
      </c>
      <c r="B1698">
        <v>22</v>
      </c>
      <c r="C1698">
        <v>2024</v>
      </c>
      <c r="D1698">
        <v>10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2</v>
      </c>
      <c r="N1698">
        <v>99</v>
      </c>
      <c r="O1698">
        <v>99</v>
      </c>
      <c r="P1698">
        <v>99</v>
      </c>
      <c r="Q1698">
        <v>33</v>
      </c>
      <c r="R1698">
        <v>78</v>
      </c>
      <c r="S1698">
        <v>2.3589743589743595</v>
      </c>
      <c r="T1698">
        <v>2</v>
      </c>
      <c r="U1698">
        <v>15.465384615384613</v>
      </c>
      <c r="V1698">
        <v>0</v>
      </c>
      <c r="W1698">
        <v>0</v>
      </c>
      <c r="X1698">
        <v>43.589743589743591</v>
      </c>
      <c r="Y1698">
        <v>1.2820512820512819</v>
      </c>
      <c r="Z1698">
        <v>3.9452284365006904</v>
      </c>
      <c r="AA1698">
        <v>0.86193519558828735</v>
      </c>
      <c r="AB1698">
        <v>0</v>
      </c>
      <c r="AC1698">
        <v>25.135299941877403</v>
      </c>
      <c r="AF1698">
        <v>3.0708661417322825</v>
      </c>
      <c r="AG1698">
        <v>2.233574533954481</v>
      </c>
      <c r="AH1698">
        <v>0</v>
      </c>
      <c r="AI1698">
        <v>78</v>
      </c>
      <c r="AJ1698">
        <v>107.18205128205132</v>
      </c>
      <c r="AK1698">
        <v>12.375738665110349</v>
      </c>
    </row>
    <row r="1699" spans="1:37">
      <c r="A1699">
        <v>17</v>
      </c>
      <c r="B1699">
        <v>23</v>
      </c>
      <c r="C1699">
        <v>2024</v>
      </c>
      <c r="D1699">
        <v>11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2</v>
      </c>
      <c r="N1699">
        <v>99</v>
      </c>
      <c r="O1699">
        <v>99</v>
      </c>
      <c r="P1699">
        <v>99</v>
      </c>
      <c r="Q1699">
        <v>17</v>
      </c>
      <c r="R1699">
        <v>25</v>
      </c>
      <c r="S1699">
        <v>2.4</v>
      </c>
      <c r="T1699">
        <v>2</v>
      </c>
      <c r="U1699">
        <v>15.632000000000003</v>
      </c>
      <c r="V1699">
        <v>0</v>
      </c>
      <c r="W1699">
        <v>0</v>
      </c>
      <c r="X1699">
        <v>52</v>
      </c>
      <c r="Y1699">
        <v>8</v>
      </c>
      <c r="Z1699">
        <v>3.7960737611379369</v>
      </c>
      <c r="AA1699">
        <v>1.019803902718557</v>
      </c>
      <c r="AB1699">
        <v>0</v>
      </c>
      <c r="AC1699">
        <v>38.519849602500152</v>
      </c>
      <c r="AF1699">
        <v>1.4148273910582905</v>
      </c>
      <c r="AG1699">
        <v>1.0903348566773248</v>
      </c>
      <c r="AH1699">
        <v>0</v>
      </c>
      <c r="AI1699">
        <v>25</v>
      </c>
      <c r="AJ1699">
        <v>107.52400000000002</v>
      </c>
      <c r="AK1699">
        <v>12.45372570373665</v>
      </c>
    </row>
    <row r="1700" spans="1:37">
      <c r="A1700">
        <v>17</v>
      </c>
      <c r="B1700">
        <v>24</v>
      </c>
      <c r="C1700">
        <v>2024</v>
      </c>
      <c r="D1700">
        <v>12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2</v>
      </c>
      <c r="N1700">
        <v>99</v>
      </c>
      <c r="O1700">
        <v>99</v>
      </c>
      <c r="P1700">
        <v>99</v>
      </c>
      <c r="Q1700">
        <v>3</v>
      </c>
      <c r="R1700">
        <v>4</v>
      </c>
      <c r="S1700">
        <v>3</v>
      </c>
      <c r="T1700">
        <v>2</v>
      </c>
      <c r="U1700">
        <v>20.925000000000001</v>
      </c>
      <c r="V1700">
        <v>0</v>
      </c>
      <c r="W1700">
        <v>0</v>
      </c>
      <c r="X1700">
        <v>50</v>
      </c>
      <c r="Y1700">
        <v>50</v>
      </c>
      <c r="Z1700">
        <v>7.6997970752481555</v>
      </c>
      <c r="AA1700">
        <v>1.2247448713915889</v>
      </c>
      <c r="AB1700">
        <v>0</v>
      </c>
      <c r="AC1700">
        <v>97.027800115731068</v>
      </c>
      <c r="AF1700">
        <v>1.1869436201780419</v>
      </c>
      <c r="AG1700">
        <v>1.1375837557932511</v>
      </c>
      <c r="AH1700">
        <v>0</v>
      </c>
      <c r="AI1700">
        <v>4</v>
      </c>
      <c r="AJ1700">
        <v>114.2</v>
      </c>
      <c r="AK1700">
        <v>13.434991192854882</v>
      </c>
    </row>
    <row r="1701" spans="1:37">
      <c r="A1701">
        <v>17</v>
      </c>
      <c r="B1701">
        <v>25</v>
      </c>
      <c r="C1701">
        <v>2024</v>
      </c>
      <c r="D1701">
        <v>1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3</v>
      </c>
      <c r="N1701">
        <v>99</v>
      </c>
      <c r="O1701">
        <v>99</v>
      </c>
      <c r="P1701">
        <v>99</v>
      </c>
      <c r="Q1701">
        <v>1</v>
      </c>
      <c r="R1701">
        <v>1</v>
      </c>
      <c r="S1701">
        <v>5</v>
      </c>
      <c r="T1701">
        <v>3</v>
      </c>
      <c r="U1701">
        <v>16.8</v>
      </c>
      <c r="V1701">
        <v>0</v>
      </c>
      <c r="W1701">
        <v>0</v>
      </c>
      <c r="X1701">
        <v>100</v>
      </c>
      <c r="Y1701">
        <v>0</v>
      </c>
      <c r="Z1701">
        <v>0</v>
      </c>
      <c r="AA1701">
        <v>0</v>
      </c>
      <c r="AB1701">
        <v>0</v>
      </c>
      <c r="AF1701">
        <v>0.18450184501845016</v>
      </c>
      <c r="AG1701">
        <v>0.13728630732520511</v>
      </c>
      <c r="AH1701">
        <v>0</v>
      </c>
      <c r="AI1701">
        <v>1</v>
      </c>
      <c r="AJ1701">
        <v>97.8</v>
      </c>
      <c r="AK1701">
        <v>17.959436969598499</v>
      </c>
    </row>
    <row r="1702" spans="1:37">
      <c r="A1702">
        <v>17</v>
      </c>
      <c r="B1702">
        <v>26</v>
      </c>
      <c r="C1702">
        <v>2024</v>
      </c>
      <c r="D1702">
        <v>2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3</v>
      </c>
      <c r="N1702">
        <v>99</v>
      </c>
      <c r="O1702">
        <v>99</v>
      </c>
      <c r="P1702">
        <v>99</v>
      </c>
      <c r="R1702">
        <v>0</v>
      </c>
    </row>
    <row r="1703" spans="1:37">
      <c r="A1703">
        <v>17</v>
      </c>
      <c r="B1703">
        <v>27</v>
      </c>
      <c r="C1703">
        <v>2024</v>
      </c>
      <c r="D1703">
        <v>3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3</v>
      </c>
      <c r="N1703">
        <v>99</v>
      </c>
      <c r="O1703">
        <v>99</v>
      </c>
      <c r="P1703">
        <v>99</v>
      </c>
      <c r="Q1703">
        <v>12</v>
      </c>
      <c r="R1703">
        <v>15</v>
      </c>
      <c r="S1703">
        <v>3.1333333333333324</v>
      </c>
      <c r="T1703">
        <v>3</v>
      </c>
      <c r="U1703">
        <v>15.006666666666662</v>
      </c>
      <c r="V1703">
        <v>0</v>
      </c>
      <c r="W1703">
        <v>0</v>
      </c>
      <c r="X1703">
        <v>60</v>
      </c>
      <c r="Y1703">
        <v>0</v>
      </c>
      <c r="Z1703">
        <v>3.9163702015457567</v>
      </c>
      <c r="AA1703">
        <v>1.54344492037203</v>
      </c>
      <c r="AB1703">
        <v>0</v>
      </c>
      <c r="AC1703">
        <v>-47.32886805297791</v>
      </c>
      <c r="AF1703">
        <v>2.0463847203274215</v>
      </c>
      <c r="AG1703">
        <v>1.4108518386201101</v>
      </c>
      <c r="AH1703">
        <v>0</v>
      </c>
      <c r="AI1703">
        <v>15</v>
      </c>
      <c r="AJ1703">
        <v>106.02</v>
      </c>
      <c r="AK1703">
        <v>12.289412725687404</v>
      </c>
    </row>
    <row r="1704" spans="1:37">
      <c r="A1704">
        <v>17</v>
      </c>
      <c r="B1704">
        <v>28</v>
      </c>
      <c r="C1704">
        <v>2024</v>
      </c>
      <c r="D1704">
        <v>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3</v>
      </c>
      <c r="N1704">
        <v>99</v>
      </c>
      <c r="O1704">
        <v>99</v>
      </c>
      <c r="P1704">
        <v>99</v>
      </c>
      <c r="Q1704">
        <v>17</v>
      </c>
      <c r="R1704">
        <v>32</v>
      </c>
      <c r="S1704">
        <v>3.0625</v>
      </c>
      <c r="T1704">
        <v>3</v>
      </c>
      <c r="U1704">
        <v>15.74375</v>
      </c>
      <c r="V1704">
        <v>0</v>
      </c>
      <c r="W1704">
        <v>0</v>
      </c>
      <c r="X1704">
        <v>50</v>
      </c>
      <c r="Y1704">
        <v>0</v>
      </c>
      <c r="Z1704">
        <v>2.7205166673814056</v>
      </c>
      <c r="AA1704">
        <v>0.74739129644383739</v>
      </c>
      <c r="AB1704">
        <v>0</v>
      </c>
      <c r="AC1704">
        <v>-13.198280214633201</v>
      </c>
      <c r="AF1704">
        <v>5.2287581699346388</v>
      </c>
      <c r="AG1704">
        <v>3.9488948110989193</v>
      </c>
      <c r="AH1704">
        <v>0</v>
      </c>
      <c r="AI1704">
        <v>32</v>
      </c>
      <c r="AJ1704">
        <v>107.92500000000003</v>
      </c>
      <c r="AK1704">
        <v>12.429575890071936</v>
      </c>
    </row>
    <row r="1705" spans="1:37">
      <c r="A1705">
        <v>17</v>
      </c>
      <c r="B1705">
        <v>29</v>
      </c>
      <c r="C1705">
        <v>2024</v>
      </c>
      <c r="D1705">
        <v>5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3</v>
      </c>
      <c r="N1705">
        <v>99</v>
      </c>
      <c r="O1705">
        <v>99</v>
      </c>
      <c r="P1705">
        <v>99</v>
      </c>
      <c r="Q1705">
        <v>14</v>
      </c>
      <c r="R1705">
        <v>29</v>
      </c>
      <c r="S1705">
        <v>2.931034482758621</v>
      </c>
      <c r="T1705">
        <v>3</v>
      </c>
      <c r="U1705">
        <v>13.662068965517244</v>
      </c>
      <c r="V1705">
        <v>0</v>
      </c>
      <c r="W1705">
        <v>0</v>
      </c>
      <c r="X1705">
        <v>13.793103448275859</v>
      </c>
      <c r="Y1705">
        <v>0</v>
      </c>
      <c r="Z1705">
        <v>3.4356562183105752</v>
      </c>
      <c r="AA1705">
        <v>1.5297291732978513</v>
      </c>
      <c r="AB1705">
        <v>0</v>
      </c>
      <c r="AC1705">
        <v>4.1493406030205042</v>
      </c>
      <c r="AF1705">
        <v>5.7539682539682548</v>
      </c>
      <c r="AG1705">
        <v>3.7305562878987608</v>
      </c>
      <c r="AH1705">
        <v>0</v>
      </c>
      <c r="AI1705">
        <v>28</v>
      </c>
      <c r="AJ1705">
        <v>103.64285714285712</v>
      </c>
      <c r="AK1705">
        <v>12.143890878244992</v>
      </c>
    </row>
    <row r="1706" spans="1:37">
      <c r="A1706">
        <v>17</v>
      </c>
      <c r="B1706">
        <v>30</v>
      </c>
      <c r="C1706">
        <v>2024</v>
      </c>
      <c r="D1706">
        <v>6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3</v>
      </c>
      <c r="N1706">
        <v>99</v>
      </c>
      <c r="O1706">
        <v>99</v>
      </c>
      <c r="P1706">
        <v>99</v>
      </c>
      <c r="Q1706">
        <v>23</v>
      </c>
      <c r="R1706">
        <v>43</v>
      </c>
      <c r="S1706">
        <v>3.023255813953488</v>
      </c>
      <c r="T1706">
        <v>3</v>
      </c>
      <c r="U1706">
        <v>16.47906976744186</v>
      </c>
      <c r="V1706">
        <v>0</v>
      </c>
      <c r="W1706">
        <v>0</v>
      </c>
      <c r="X1706">
        <v>55.813953488372078</v>
      </c>
      <c r="Y1706">
        <v>0</v>
      </c>
      <c r="Z1706">
        <v>2.9380865581258009</v>
      </c>
      <c r="AA1706">
        <v>1.1908248478597303</v>
      </c>
      <c r="AB1706">
        <v>0</v>
      </c>
      <c r="AC1706">
        <v>2.4067957007602496</v>
      </c>
      <c r="AF1706">
        <v>7.1547420965058226</v>
      </c>
      <c r="AG1706">
        <v>5.4349243359743511</v>
      </c>
      <c r="AH1706">
        <v>0</v>
      </c>
      <c r="AI1706">
        <v>41</v>
      </c>
      <c r="AJ1706">
        <v>109.58780487804879</v>
      </c>
      <c r="AK1706">
        <v>12.384678880352247</v>
      </c>
    </row>
    <row r="1707" spans="1:37">
      <c r="A1707">
        <v>17</v>
      </c>
      <c r="B1707">
        <v>31</v>
      </c>
      <c r="C1707">
        <v>2024</v>
      </c>
      <c r="D1707">
        <v>7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3</v>
      </c>
      <c r="N1707">
        <v>99</v>
      </c>
      <c r="O1707">
        <v>99</v>
      </c>
      <c r="P1707">
        <v>99</v>
      </c>
      <c r="Q1707">
        <v>11</v>
      </c>
      <c r="R1707">
        <v>23</v>
      </c>
      <c r="S1707">
        <v>3.1304347826086958</v>
      </c>
      <c r="T1707">
        <v>3</v>
      </c>
      <c r="U1707">
        <v>14.656521739130438</v>
      </c>
      <c r="V1707">
        <v>0</v>
      </c>
      <c r="W1707">
        <v>0</v>
      </c>
      <c r="X1707">
        <v>34.782608695652172</v>
      </c>
      <c r="Y1707">
        <v>0</v>
      </c>
      <c r="Z1707">
        <v>3.4123593886566841</v>
      </c>
      <c r="AA1707">
        <v>1.1907012119677518</v>
      </c>
      <c r="AB1707">
        <v>0</v>
      </c>
      <c r="AC1707">
        <v>48.721023282504838</v>
      </c>
      <c r="AF1707">
        <v>10</v>
      </c>
      <c r="AG1707">
        <v>7.4000087807876396</v>
      </c>
      <c r="AH1707">
        <v>4.3478260869565215</v>
      </c>
      <c r="AI1707">
        <v>23</v>
      </c>
      <c r="AJ1707">
        <v>105.98260869565217</v>
      </c>
      <c r="AK1707">
        <v>12.085766766968485</v>
      </c>
    </row>
    <row r="1708" spans="1:37">
      <c r="A1708">
        <v>17</v>
      </c>
      <c r="B1708">
        <v>32</v>
      </c>
      <c r="C1708">
        <v>2024</v>
      </c>
      <c r="D1708">
        <v>8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3</v>
      </c>
      <c r="N1708">
        <v>99</v>
      </c>
      <c r="O1708">
        <v>99</v>
      </c>
      <c r="P1708">
        <v>99</v>
      </c>
      <c r="Q1708">
        <v>25</v>
      </c>
      <c r="R1708">
        <v>44</v>
      </c>
      <c r="S1708">
        <v>2.2954545454545454</v>
      </c>
      <c r="T1708">
        <v>3</v>
      </c>
      <c r="U1708">
        <v>14.465909090909088</v>
      </c>
      <c r="V1708">
        <v>0</v>
      </c>
      <c r="W1708">
        <v>0</v>
      </c>
      <c r="X1708">
        <v>31.818181818181817</v>
      </c>
      <c r="Y1708">
        <v>4.5454545454545459</v>
      </c>
      <c r="Z1708">
        <v>4.0307873797592624</v>
      </c>
      <c r="AA1708">
        <v>0.94338716275078427</v>
      </c>
      <c r="AB1708">
        <v>0</v>
      </c>
      <c r="AC1708">
        <v>24.769689487356342</v>
      </c>
      <c r="AF1708">
        <v>8.9795918367346896</v>
      </c>
      <c r="AG1708">
        <v>6.5938733437619774</v>
      </c>
      <c r="AH1708">
        <v>0</v>
      </c>
      <c r="AI1708">
        <v>44</v>
      </c>
      <c r="AJ1708">
        <v>104.58409090909092</v>
      </c>
      <c r="AK1708">
        <v>12.430572243752771</v>
      </c>
    </row>
    <row r="1709" spans="1:37">
      <c r="A1709">
        <v>17</v>
      </c>
      <c r="B1709">
        <v>33</v>
      </c>
      <c r="C1709">
        <v>2024</v>
      </c>
      <c r="D1709">
        <v>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3</v>
      </c>
      <c r="N1709">
        <v>99</v>
      </c>
      <c r="O1709">
        <v>99</v>
      </c>
      <c r="P1709">
        <v>99</v>
      </c>
      <c r="Q1709">
        <v>24</v>
      </c>
      <c r="R1709">
        <v>44</v>
      </c>
      <c r="S1709">
        <v>2.5681818181818179</v>
      </c>
      <c r="T1709">
        <v>3</v>
      </c>
      <c r="U1709">
        <v>16.090909090909093</v>
      </c>
      <c r="V1709">
        <v>4.5454545454545459</v>
      </c>
      <c r="W1709">
        <v>0</v>
      </c>
      <c r="X1709">
        <v>36.363636363636367</v>
      </c>
      <c r="Y1709">
        <v>6.8181818181818192</v>
      </c>
      <c r="Z1709">
        <v>5.6187113607456203</v>
      </c>
      <c r="AA1709">
        <v>1.136136340904544</v>
      </c>
      <c r="AB1709">
        <v>0</v>
      </c>
      <c r="AC1709">
        <v>78.192737537134377</v>
      </c>
      <c r="AF1709">
        <v>7.9279279279279296</v>
      </c>
      <c r="AG1709">
        <v>6.469357358893995</v>
      </c>
      <c r="AH1709">
        <v>0</v>
      </c>
      <c r="AI1709">
        <v>42</v>
      </c>
      <c r="AJ1709">
        <v>106.79285714285712</v>
      </c>
      <c r="AK1709">
        <v>12.794061849522421</v>
      </c>
    </row>
    <row r="1710" spans="1:37">
      <c r="A1710">
        <v>17</v>
      </c>
      <c r="B1710">
        <v>34</v>
      </c>
      <c r="C1710">
        <v>2024</v>
      </c>
      <c r="D1710">
        <v>10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3</v>
      </c>
      <c r="N1710">
        <v>99</v>
      </c>
      <c r="O1710">
        <v>99</v>
      </c>
      <c r="P1710">
        <v>99</v>
      </c>
      <c r="Q1710">
        <v>89</v>
      </c>
      <c r="R1710">
        <v>312</v>
      </c>
      <c r="S1710">
        <v>3.0064102564102551</v>
      </c>
      <c r="T1710">
        <v>3</v>
      </c>
      <c r="U1710">
        <v>17.028525641025627</v>
      </c>
      <c r="V1710">
        <v>0.32051282051282048</v>
      </c>
      <c r="W1710">
        <v>0</v>
      </c>
      <c r="X1710">
        <v>62.5</v>
      </c>
      <c r="Y1710">
        <v>2.8846153846153846</v>
      </c>
      <c r="Z1710">
        <v>3.7395993039992002</v>
      </c>
      <c r="AA1710">
        <v>0.96739668415298485</v>
      </c>
      <c r="AB1710">
        <v>0</v>
      </c>
      <c r="AC1710">
        <v>41.856712269629149</v>
      </c>
      <c r="AF1710">
        <v>12.28346456692913</v>
      </c>
      <c r="AG1710">
        <v>9.8373191921136875</v>
      </c>
      <c r="AH1710">
        <v>0.64102564102564097</v>
      </c>
      <c r="AI1710">
        <v>312</v>
      </c>
      <c r="AJ1710">
        <v>107.59198717948721</v>
      </c>
      <c r="AK1710">
        <v>13.616991949503243</v>
      </c>
    </row>
    <row r="1711" spans="1:37">
      <c r="A1711">
        <v>17</v>
      </c>
      <c r="B1711">
        <v>35</v>
      </c>
      <c r="C1711">
        <v>2024</v>
      </c>
      <c r="D1711">
        <v>11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3</v>
      </c>
      <c r="N1711">
        <v>99</v>
      </c>
      <c r="O1711">
        <v>99</v>
      </c>
      <c r="P1711">
        <v>99</v>
      </c>
      <c r="Q1711">
        <v>51</v>
      </c>
      <c r="R1711">
        <v>138</v>
      </c>
      <c r="S1711">
        <v>2.695652173913043</v>
      </c>
      <c r="T1711">
        <v>3</v>
      </c>
      <c r="U1711">
        <v>15.834057971014481</v>
      </c>
      <c r="V1711">
        <v>0</v>
      </c>
      <c r="W1711">
        <v>0</v>
      </c>
      <c r="X1711">
        <v>49.275362318840578</v>
      </c>
      <c r="Y1711">
        <v>5.0724637681159424</v>
      </c>
      <c r="Z1711">
        <v>4.7915610656564569</v>
      </c>
      <c r="AA1711">
        <v>1.0875360773770788</v>
      </c>
      <c r="AB1711">
        <v>0</v>
      </c>
      <c r="AC1711">
        <v>45.907725607131439</v>
      </c>
      <c r="AF1711">
        <v>7.8098471986417684</v>
      </c>
      <c r="AG1711">
        <v>6.0964449726858225</v>
      </c>
      <c r="AH1711">
        <v>0</v>
      </c>
      <c r="AI1711">
        <v>135</v>
      </c>
      <c r="AJ1711">
        <v>106.67481481481482</v>
      </c>
      <c r="AK1711">
        <v>12.998862944528272</v>
      </c>
    </row>
    <row r="1712" spans="1:37">
      <c r="A1712">
        <v>17</v>
      </c>
      <c r="B1712">
        <v>36</v>
      </c>
      <c r="C1712">
        <v>2024</v>
      </c>
      <c r="D1712">
        <v>12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3</v>
      </c>
      <c r="N1712">
        <v>99</v>
      </c>
      <c r="O1712">
        <v>99</v>
      </c>
      <c r="P1712">
        <v>99</v>
      </c>
      <c r="Q1712">
        <v>7</v>
      </c>
      <c r="R1712">
        <v>22</v>
      </c>
      <c r="S1712">
        <v>3.1818181818181817</v>
      </c>
      <c r="T1712">
        <v>3</v>
      </c>
      <c r="U1712">
        <v>18.209090909090911</v>
      </c>
      <c r="V1712">
        <v>4.5454545454545459</v>
      </c>
      <c r="W1712">
        <v>0</v>
      </c>
      <c r="X1712">
        <v>77.272727272727266</v>
      </c>
      <c r="Y1712">
        <v>4.5454545454545459</v>
      </c>
      <c r="Z1712">
        <v>3.4956998377108874</v>
      </c>
      <c r="AA1712">
        <v>1.0718023747774179</v>
      </c>
      <c r="AB1712">
        <v>0</v>
      </c>
      <c r="AC1712">
        <v>70.563484801191024</v>
      </c>
      <c r="AF1712">
        <v>6.5281899109792283</v>
      </c>
      <c r="AG1712">
        <v>5.4446362314310175</v>
      </c>
      <c r="AH1712">
        <v>0</v>
      </c>
      <c r="AI1712">
        <v>22</v>
      </c>
      <c r="AJ1712">
        <v>108.66818181818179</v>
      </c>
      <c r="AK1712">
        <v>14.157538941039684</v>
      </c>
    </row>
    <row r="1713" spans="1:37">
      <c r="A1713">
        <v>17</v>
      </c>
      <c r="B1713">
        <v>37</v>
      </c>
      <c r="C1713">
        <v>2024</v>
      </c>
      <c r="D1713">
        <v>1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4</v>
      </c>
      <c r="N1713">
        <v>99</v>
      </c>
      <c r="O1713">
        <v>99</v>
      </c>
      <c r="P1713">
        <v>99</v>
      </c>
      <c r="Q1713">
        <v>3</v>
      </c>
      <c r="R1713">
        <v>5</v>
      </c>
      <c r="S1713">
        <v>5.4</v>
      </c>
      <c r="T1713">
        <v>4</v>
      </c>
      <c r="U1713">
        <v>15.36</v>
      </c>
      <c r="V1713">
        <v>0</v>
      </c>
      <c r="W1713">
        <v>0</v>
      </c>
      <c r="X1713">
        <v>60</v>
      </c>
      <c r="Y1713">
        <v>0</v>
      </c>
      <c r="Z1713">
        <v>1.6426807358705104</v>
      </c>
      <c r="AA1713">
        <v>0.48989794855663321</v>
      </c>
      <c r="AB1713">
        <v>0</v>
      </c>
      <c r="AC1713">
        <v>54.178590749686862</v>
      </c>
      <c r="AF1713">
        <v>0.92250922509225086</v>
      </c>
      <c r="AG1713">
        <v>0.62759454777236634</v>
      </c>
      <c r="AH1713">
        <v>0</v>
      </c>
      <c r="AI1713">
        <v>5</v>
      </c>
      <c r="AJ1713">
        <v>102.58</v>
      </c>
      <c r="AK1713">
        <v>14.189931092241601</v>
      </c>
    </row>
    <row r="1714" spans="1:37">
      <c r="A1714">
        <v>17</v>
      </c>
      <c r="B1714">
        <v>38</v>
      </c>
      <c r="C1714">
        <v>2024</v>
      </c>
      <c r="D1714">
        <v>2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4</v>
      </c>
      <c r="N1714">
        <v>99</v>
      </c>
      <c r="O1714">
        <v>99</v>
      </c>
      <c r="P1714">
        <v>99</v>
      </c>
      <c r="Q1714">
        <v>3</v>
      </c>
      <c r="R1714">
        <v>4</v>
      </c>
      <c r="S1714">
        <v>4.75</v>
      </c>
      <c r="T1714">
        <v>4</v>
      </c>
      <c r="U1714">
        <v>16.825000000000003</v>
      </c>
      <c r="V1714">
        <v>0</v>
      </c>
      <c r="W1714">
        <v>0</v>
      </c>
      <c r="X1714">
        <v>50</v>
      </c>
      <c r="Y1714">
        <v>25</v>
      </c>
      <c r="Z1714">
        <v>4.9675824099857593</v>
      </c>
      <c r="AA1714">
        <v>1.299038105676658</v>
      </c>
      <c r="AB1714">
        <v>0</v>
      </c>
      <c r="AC1714">
        <v>14.818507927256903</v>
      </c>
      <c r="AF1714">
        <v>1.4760147601476012</v>
      </c>
      <c r="AG1714">
        <v>1.1130406020011583</v>
      </c>
      <c r="AH1714">
        <v>0</v>
      </c>
      <c r="AI1714">
        <v>4</v>
      </c>
      <c r="AJ1714">
        <v>105.6</v>
      </c>
      <c r="AK1714">
        <v>13.87598947508318</v>
      </c>
    </row>
    <row r="1715" spans="1:37">
      <c r="A1715">
        <v>17</v>
      </c>
      <c r="B1715">
        <v>39</v>
      </c>
      <c r="C1715">
        <v>2024</v>
      </c>
      <c r="D1715">
        <v>3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4</v>
      </c>
      <c r="N1715">
        <v>99</v>
      </c>
      <c r="O1715">
        <v>99</v>
      </c>
      <c r="P1715">
        <v>99</v>
      </c>
      <c r="Q1715">
        <v>26</v>
      </c>
      <c r="R1715">
        <v>55</v>
      </c>
      <c r="S1715">
        <v>4.6181818181818173</v>
      </c>
      <c r="T1715">
        <v>4</v>
      </c>
      <c r="U1715">
        <v>15.681818181818182</v>
      </c>
      <c r="V1715">
        <v>3.6363636363636358</v>
      </c>
      <c r="W1715">
        <v>0</v>
      </c>
      <c r="X1715">
        <v>50.909090909090914</v>
      </c>
      <c r="Y1715">
        <v>9.0909090909090917</v>
      </c>
      <c r="Z1715">
        <v>6.226690085550076</v>
      </c>
      <c r="AA1715">
        <v>1.3550029733735789</v>
      </c>
      <c r="AB1715">
        <v>0</v>
      </c>
      <c r="AC1715">
        <v>-29.885418271854157</v>
      </c>
      <c r="AF1715">
        <v>7.5034106412005492</v>
      </c>
      <c r="AG1715">
        <v>5.405862775699001</v>
      </c>
      <c r="AH1715">
        <v>0</v>
      </c>
      <c r="AI1715">
        <v>55</v>
      </c>
      <c r="AJ1715">
        <v>102.05090909090906</v>
      </c>
      <c r="AK1715">
        <v>14.06443839573369</v>
      </c>
    </row>
    <row r="1716" spans="1:37">
      <c r="A1716">
        <v>17</v>
      </c>
      <c r="B1716">
        <v>40</v>
      </c>
      <c r="C1716">
        <v>2024</v>
      </c>
      <c r="D1716">
        <v>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4</v>
      </c>
      <c r="N1716">
        <v>99</v>
      </c>
      <c r="O1716">
        <v>99</v>
      </c>
      <c r="P1716">
        <v>99</v>
      </c>
      <c r="Q1716">
        <v>25</v>
      </c>
      <c r="R1716">
        <v>48</v>
      </c>
      <c r="S1716">
        <v>3.6041666666666656</v>
      </c>
      <c r="T1716">
        <v>4</v>
      </c>
      <c r="U1716">
        <v>17.127083333333339</v>
      </c>
      <c r="V1716">
        <v>0</v>
      </c>
      <c r="W1716">
        <v>0</v>
      </c>
      <c r="X1716">
        <v>56.25</v>
      </c>
      <c r="Y1716">
        <v>8.3333333333333357</v>
      </c>
      <c r="Z1716">
        <v>4.0821634165871155</v>
      </c>
      <c r="AA1716">
        <v>1.1499924516660498</v>
      </c>
      <c r="AB1716">
        <v>0</v>
      </c>
      <c r="AC1716">
        <v>3.6455153080673992</v>
      </c>
      <c r="AF1716">
        <v>7.8431372549019596</v>
      </c>
      <c r="AG1716">
        <v>6.4437999686471246</v>
      </c>
      <c r="AH1716">
        <v>2.0833333333333339</v>
      </c>
      <c r="AI1716">
        <v>48</v>
      </c>
      <c r="AJ1716">
        <v>107.48333333333331</v>
      </c>
      <c r="AK1716">
        <v>13.608798044833428</v>
      </c>
    </row>
    <row r="1717" spans="1:37">
      <c r="A1717">
        <v>17</v>
      </c>
      <c r="B1717">
        <v>41</v>
      </c>
      <c r="C1717">
        <v>2024</v>
      </c>
      <c r="D1717">
        <v>5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4</v>
      </c>
      <c r="N1717">
        <v>99</v>
      </c>
      <c r="O1717">
        <v>99</v>
      </c>
      <c r="P1717">
        <v>99</v>
      </c>
      <c r="Q1717">
        <v>17</v>
      </c>
      <c r="R1717">
        <v>41</v>
      </c>
      <c r="S1717">
        <v>4.2682926829268304</v>
      </c>
      <c r="T1717">
        <v>4</v>
      </c>
      <c r="U1717">
        <v>16.524390243902438</v>
      </c>
      <c r="V1717">
        <v>0</v>
      </c>
      <c r="W1717">
        <v>0</v>
      </c>
      <c r="X1717">
        <v>48.780487804878049</v>
      </c>
      <c r="Y1717">
        <v>4.8780487804878048</v>
      </c>
      <c r="Z1717">
        <v>3.6310168224318287</v>
      </c>
      <c r="AA1717">
        <v>1.0825532205449826</v>
      </c>
      <c r="AB1717">
        <v>0</v>
      </c>
      <c r="AC1717">
        <v>14.787466796771364</v>
      </c>
      <c r="AF1717">
        <v>8.1349206349206344</v>
      </c>
      <c r="AG1717">
        <v>6.3792324206244588</v>
      </c>
      <c r="AH1717">
        <v>7.3170731707317085</v>
      </c>
      <c r="AI1717">
        <v>41</v>
      </c>
      <c r="AJ1717">
        <v>106.35121951219514</v>
      </c>
      <c r="AK1717">
        <v>13.62167251698156</v>
      </c>
    </row>
    <row r="1718" spans="1:37">
      <c r="A1718">
        <v>17</v>
      </c>
      <c r="B1718">
        <v>42</v>
      </c>
      <c r="C1718">
        <v>2024</v>
      </c>
      <c r="D1718">
        <v>6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4</v>
      </c>
      <c r="N1718">
        <v>99</v>
      </c>
      <c r="O1718">
        <v>99</v>
      </c>
      <c r="P1718">
        <v>99</v>
      </c>
      <c r="Q1718">
        <v>27</v>
      </c>
      <c r="R1718">
        <v>67</v>
      </c>
      <c r="S1718">
        <v>4.0597014925373136</v>
      </c>
      <c r="T1718">
        <v>4</v>
      </c>
      <c r="U1718">
        <v>17.526865671641797</v>
      </c>
      <c r="V1718">
        <v>0</v>
      </c>
      <c r="W1718">
        <v>0</v>
      </c>
      <c r="X1718">
        <v>77.611940298507491</v>
      </c>
      <c r="Y1718">
        <v>2.9850746268656723</v>
      </c>
      <c r="Z1718">
        <v>2.7832967722207393</v>
      </c>
      <c r="AA1718">
        <v>0.9444353444511262</v>
      </c>
      <c r="AB1718">
        <v>0</v>
      </c>
      <c r="AC1718">
        <v>5.8440766005064786</v>
      </c>
      <c r="AF1718">
        <v>11.148086522462561</v>
      </c>
      <c r="AG1718">
        <v>9.006818582747222</v>
      </c>
      <c r="AH1718">
        <v>0</v>
      </c>
      <c r="AI1718">
        <v>64</v>
      </c>
      <c r="AJ1718">
        <v>108.15625</v>
      </c>
      <c r="AK1718">
        <v>13.842201256345797</v>
      </c>
    </row>
    <row r="1719" spans="1:37">
      <c r="A1719">
        <v>17</v>
      </c>
      <c r="B1719">
        <v>43</v>
      </c>
      <c r="C1719">
        <v>2024</v>
      </c>
      <c r="D1719">
        <v>7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4</v>
      </c>
      <c r="N1719">
        <v>99</v>
      </c>
      <c r="O1719">
        <v>99</v>
      </c>
      <c r="P1719">
        <v>99</v>
      </c>
      <c r="Q1719">
        <v>15</v>
      </c>
      <c r="R1719">
        <v>35</v>
      </c>
      <c r="S1719">
        <v>4.2285714285714278</v>
      </c>
      <c r="T1719">
        <v>4</v>
      </c>
      <c r="U1719">
        <v>16.202857142857148</v>
      </c>
      <c r="V1719">
        <v>0</v>
      </c>
      <c r="W1719">
        <v>0</v>
      </c>
      <c r="X1719">
        <v>60</v>
      </c>
      <c r="Y1719">
        <v>8.5714285714285694</v>
      </c>
      <c r="Z1719">
        <v>5.0669509408257181</v>
      </c>
      <c r="AA1719">
        <v>1.0443238218569753</v>
      </c>
      <c r="AB1719">
        <v>0</v>
      </c>
      <c r="AC1719">
        <v>-1.7401677944380822</v>
      </c>
      <c r="AF1719">
        <v>15.217391304347824</v>
      </c>
      <c r="AG1719">
        <v>12.448961671861962</v>
      </c>
      <c r="AH1719">
        <v>2.8571428571428577</v>
      </c>
      <c r="AI1719">
        <v>35</v>
      </c>
      <c r="AJ1719">
        <v>106.15428571428576</v>
      </c>
      <c r="AK1719">
        <v>13.18707006003868</v>
      </c>
    </row>
    <row r="1720" spans="1:37">
      <c r="A1720">
        <v>17</v>
      </c>
      <c r="B1720">
        <v>44</v>
      </c>
      <c r="C1720">
        <v>2024</v>
      </c>
      <c r="D1720">
        <v>8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4</v>
      </c>
      <c r="N1720">
        <v>99</v>
      </c>
      <c r="O1720">
        <v>99</v>
      </c>
      <c r="P1720">
        <v>99</v>
      </c>
      <c r="Q1720">
        <v>37</v>
      </c>
      <c r="R1720">
        <v>107</v>
      </c>
      <c r="S1720">
        <v>4.2523364485981299</v>
      </c>
      <c r="T1720">
        <v>4</v>
      </c>
      <c r="U1720">
        <v>15.628037383177572</v>
      </c>
      <c r="V1720">
        <v>0.93457943925233611</v>
      </c>
      <c r="W1720">
        <v>0</v>
      </c>
      <c r="X1720">
        <v>49.532710280373841</v>
      </c>
      <c r="Y1720">
        <v>4.6728971962616805</v>
      </c>
      <c r="Z1720">
        <v>4.2812085461262894</v>
      </c>
      <c r="AA1720">
        <v>0.80990893619788062</v>
      </c>
      <c r="AB1720">
        <v>0</v>
      </c>
      <c r="AC1720">
        <v>24.781767255089719</v>
      </c>
      <c r="AF1720">
        <v>21.836734693877549</v>
      </c>
      <c r="AG1720">
        <v>17.323291446093918</v>
      </c>
      <c r="AH1720">
        <v>0.93457943925233611</v>
      </c>
      <c r="AI1720">
        <v>107</v>
      </c>
      <c r="AJ1720">
        <v>103.71495327102798</v>
      </c>
      <c r="AK1720">
        <v>13.804808629246816</v>
      </c>
    </row>
    <row r="1721" spans="1:37">
      <c r="A1721">
        <v>17</v>
      </c>
      <c r="B1721">
        <v>45</v>
      </c>
      <c r="C1721">
        <v>2024</v>
      </c>
      <c r="D1721">
        <v>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4</v>
      </c>
      <c r="N1721">
        <v>99</v>
      </c>
      <c r="O1721">
        <v>99</v>
      </c>
      <c r="P1721">
        <v>99</v>
      </c>
      <c r="Q1721">
        <v>44</v>
      </c>
      <c r="R1721">
        <v>87</v>
      </c>
      <c r="S1721">
        <v>4.3793103448275872</v>
      </c>
      <c r="T1721">
        <v>4</v>
      </c>
      <c r="U1721">
        <v>17.712643678160923</v>
      </c>
      <c r="V1721">
        <v>3.4482758620689653</v>
      </c>
      <c r="W1721">
        <v>0</v>
      </c>
      <c r="X1721">
        <v>59.770114942528743</v>
      </c>
      <c r="Y1721">
        <v>9.1954022988505759</v>
      </c>
      <c r="Z1721">
        <v>6.4636348728549198</v>
      </c>
      <c r="AA1721">
        <v>1.1269058371288416</v>
      </c>
      <c r="AB1721">
        <v>0</v>
      </c>
      <c r="AC1721">
        <v>40.83679421951885</v>
      </c>
      <c r="AF1721">
        <v>15.675675675675675</v>
      </c>
      <c r="AG1721">
        <v>14.080903517027757</v>
      </c>
      <c r="AH1721">
        <v>2.298850574712644</v>
      </c>
      <c r="AI1721">
        <v>80</v>
      </c>
      <c r="AJ1721">
        <v>105.25249999999998</v>
      </c>
      <c r="AK1721">
        <v>14.213621200352909</v>
      </c>
    </row>
    <row r="1722" spans="1:37">
      <c r="A1722">
        <v>17</v>
      </c>
      <c r="B1722">
        <v>46</v>
      </c>
      <c r="C1722">
        <v>2024</v>
      </c>
      <c r="D1722">
        <v>10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4</v>
      </c>
      <c r="N1722">
        <v>99</v>
      </c>
      <c r="O1722">
        <v>99</v>
      </c>
      <c r="P1722">
        <v>99</v>
      </c>
      <c r="Q1722">
        <v>161</v>
      </c>
      <c r="R1722">
        <v>509</v>
      </c>
      <c r="S1722">
        <v>4.5795677799607084</v>
      </c>
      <c r="T1722">
        <v>4</v>
      </c>
      <c r="U1722">
        <v>18.805697445972488</v>
      </c>
      <c r="V1722">
        <v>2.7504911591355596</v>
      </c>
      <c r="W1722">
        <v>0</v>
      </c>
      <c r="X1722">
        <v>78.388998035363485</v>
      </c>
      <c r="Y1722">
        <v>11.001964636542239</v>
      </c>
      <c r="Z1722">
        <v>4.3699620957042047</v>
      </c>
      <c r="AA1722">
        <v>0.91272116830060868</v>
      </c>
      <c r="AB1722">
        <v>0</v>
      </c>
      <c r="AC1722">
        <v>45.790093940000069</v>
      </c>
      <c r="AF1722">
        <v>20.039370078740159</v>
      </c>
      <c r="AG1722">
        <v>17.723616676171499</v>
      </c>
      <c r="AH1722">
        <v>1.7681728880157173</v>
      </c>
      <c r="AI1722">
        <v>501</v>
      </c>
      <c r="AJ1722">
        <v>109.05329341317368</v>
      </c>
      <c r="AK1722">
        <v>14.398849888657423</v>
      </c>
    </row>
    <row r="1723" spans="1:37">
      <c r="A1723">
        <v>17</v>
      </c>
      <c r="B1723">
        <v>47</v>
      </c>
      <c r="C1723">
        <v>2024</v>
      </c>
      <c r="D1723">
        <v>11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4</v>
      </c>
      <c r="N1723">
        <v>99</v>
      </c>
      <c r="O1723">
        <v>99</v>
      </c>
      <c r="P1723">
        <v>99</v>
      </c>
      <c r="Q1723">
        <v>94</v>
      </c>
      <c r="R1723">
        <v>388</v>
      </c>
      <c r="S1723">
        <v>4.4329896907216497</v>
      </c>
      <c r="T1723">
        <v>4</v>
      </c>
      <c r="U1723">
        <v>17.91108247422682</v>
      </c>
      <c r="V1723">
        <v>2.061855670103093</v>
      </c>
      <c r="W1723">
        <v>0</v>
      </c>
      <c r="X1723">
        <v>70.103092783505147</v>
      </c>
      <c r="Y1723">
        <v>8.7628865979381434</v>
      </c>
      <c r="Z1723">
        <v>4.6319548837120612</v>
      </c>
      <c r="AA1723">
        <v>0.98867000628977042</v>
      </c>
      <c r="AB1723">
        <v>0</v>
      </c>
      <c r="AC1723">
        <v>57.114894290783354</v>
      </c>
      <c r="AF1723">
        <v>21.95812110922467</v>
      </c>
      <c r="AG1723">
        <v>19.389155799588202</v>
      </c>
      <c r="AH1723">
        <v>1.2886597938144335</v>
      </c>
      <c r="AI1723">
        <v>384</v>
      </c>
      <c r="AJ1723">
        <v>107.58411458333342</v>
      </c>
      <c r="AK1723">
        <v>14.194437352694024</v>
      </c>
    </row>
    <row r="1724" spans="1:37">
      <c r="A1724">
        <v>17</v>
      </c>
      <c r="B1724">
        <v>48</v>
      </c>
      <c r="C1724">
        <v>2024</v>
      </c>
      <c r="D1724">
        <v>12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4</v>
      </c>
      <c r="N1724">
        <v>99</v>
      </c>
      <c r="O1724">
        <v>99</v>
      </c>
      <c r="P1724">
        <v>99</v>
      </c>
      <c r="Q1724">
        <v>18</v>
      </c>
      <c r="R1724">
        <v>48</v>
      </c>
      <c r="S1724">
        <v>4.7083333333333321</v>
      </c>
      <c r="T1724">
        <v>4</v>
      </c>
      <c r="U1724">
        <v>19.287500000000001</v>
      </c>
      <c r="V1724">
        <v>2.0833333333333339</v>
      </c>
      <c r="W1724">
        <v>0</v>
      </c>
      <c r="X1724">
        <v>83.333333333333314</v>
      </c>
      <c r="Y1724">
        <v>12.5</v>
      </c>
      <c r="Z1724">
        <v>3.765558004244975</v>
      </c>
      <c r="AA1724">
        <v>0.76262521740513134</v>
      </c>
      <c r="AB1724">
        <v>0</v>
      </c>
      <c r="AC1724">
        <v>50.510709302474282</v>
      </c>
      <c r="AF1724">
        <v>14.2433234421365</v>
      </c>
      <c r="AG1724">
        <v>12.582736452967641</v>
      </c>
      <c r="AH1724">
        <v>0</v>
      </c>
      <c r="AI1724">
        <v>48</v>
      </c>
      <c r="AJ1724">
        <v>109.3625</v>
      </c>
      <c r="AK1724">
        <v>14.611553538639155</v>
      </c>
    </row>
    <row r="1725" spans="1:37">
      <c r="A1725">
        <v>17</v>
      </c>
      <c r="B1725">
        <v>49</v>
      </c>
      <c r="C1725">
        <v>2024</v>
      </c>
      <c r="D1725">
        <v>1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5</v>
      </c>
      <c r="N1725">
        <v>99</v>
      </c>
      <c r="O1725">
        <v>99</v>
      </c>
      <c r="P1725">
        <v>99</v>
      </c>
      <c r="Q1725">
        <v>43</v>
      </c>
      <c r="R1725">
        <v>282</v>
      </c>
      <c r="S1725">
        <v>5.3900709219858163</v>
      </c>
      <c r="T1725">
        <v>5</v>
      </c>
      <c r="U1725">
        <v>20.823758865248223</v>
      </c>
      <c r="V1725">
        <v>7.0921985815602815</v>
      </c>
      <c r="W1725">
        <v>0</v>
      </c>
      <c r="X1725">
        <v>81.560283687943269</v>
      </c>
      <c r="Y1725">
        <v>29.787234042553195</v>
      </c>
      <c r="Z1725">
        <v>5.123790573644051</v>
      </c>
      <c r="AA1725">
        <v>1.1896304309935744</v>
      </c>
      <c r="AB1725">
        <v>0</v>
      </c>
      <c r="AC1725">
        <v>2.3960871249359608</v>
      </c>
      <c r="AF1725">
        <v>52.02952029520295</v>
      </c>
      <c r="AG1725">
        <v>47.987284672964407</v>
      </c>
      <c r="AH1725">
        <v>3.1914893617021289</v>
      </c>
      <c r="AI1725">
        <v>23</v>
      </c>
      <c r="AJ1725">
        <v>96.239130434782624</v>
      </c>
      <c r="AK1725">
        <v>16.296069770802475</v>
      </c>
    </row>
    <row r="1726" spans="1:37">
      <c r="A1726">
        <v>17</v>
      </c>
      <c r="B1726">
        <v>50</v>
      </c>
      <c r="C1726">
        <v>2024</v>
      </c>
      <c r="D1726">
        <v>2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5</v>
      </c>
      <c r="N1726">
        <v>99</v>
      </c>
      <c r="O1726">
        <v>99</v>
      </c>
      <c r="P1726">
        <v>99</v>
      </c>
      <c r="Q1726">
        <v>33</v>
      </c>
      <c r="R1726">
        <v>147</v>
      </c>
      <c r="S1726">
        <v>5.0884353741496593</v>
      </c>
      <c r="T1726">
        <v>5</v>
      </c>
      <c r="U1726">
        <v>20.993877551020407</v>
      </c>
      <c r="V1726">
        <v>8.8435374149659864</v>
      </c>
      <c r="W1726">
        <v>0</v>
      </c>
      <c r="X1726">
        <v>82.99319727891158</v>
      </c>
      <c r="Y1726">
        <v>33.333333333333343</v>
      </c>
      <c r="Z1726">
        <v>5.4159028178084281</v>
      </c>
      <c r="AA1726">
        <v>1.11223969708992</v>
      </c>
      <c r="AB1726">
        <v>0</v>
      </c>
      <c r="AC1726">
        <v>36.722876536493438</v>
      </c>
      <c r="AF1726">
        <v>54.243542435424338</v>
      </c>
      <c r="AG1726">
        <v>51.039444306623679</v>
      </c>
      <c r="AH1726">
        <v>0.68027210884353739</v>
      </c>
      <c r="AI1726">
        <v>26</v>
      </c>
      <c r="AJ1726">
        <v>107.00384615384613</v>
      </c>
      <c r="AK1726">
        <v>14.833396358206903</v>
      </c>
    </row>
    <row r="1727" spans="1:37">
      <c r="A1727">
        <v>17</v>
      </c>
      <c r="B1727">
        <v>51</v>
      </c>
      <c r="C1727">
        <v>2024</v>
      </c>
      <c r="D1727">
        <v>3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5</v>
      </c>
      <c r="N1727">
        <v>99</v>
      </c>
      <c r="O1727">
        <v>99</v>
      </c>
      <c r="P1727">
        <v>99</v>
      </c>
      <c r="Q1727">
        <v>71</v>
      </c>
      <c r="R1727">
        <v>263</v>
      </c>
      <c r="S1727">
        <v>5</v>
      </c>
      <c r="T1727">
        <v>5</v>
      </c>
      <c r="U1727">
        <v>19.844866920152096</v>
      </c>
      <c r="V1727">
        <v>8.7452471482889749</v>
      </c>
      <c r="W1727">
        <v>0</v>
      </c>
      <c r="X1727">
        <v>80.608365019011387</v>
      </c>
      <c r="Y1727">
        <v>22.053231939163496</v>
      </c>
      <c r="Z1727">
        <v>4.9069867820147843</v>
      </c>
      <c r="AA1727">
        <v>1.2576760510678648</v>
      </c>
      <c r="AB1727">
        <v>0</v>
      </c>
      <c r="AC1727">
        <v>24.582920009906843</v>
      </c>
      <c r="AF1727">
        <v>35.879945429740793</v>
      </c>
      <c r="AG1727">
        <v>32.712207534989254</v>
      </c>
      <c r="AH1727">
        <v>0.76045627376425851</v>
      </c>
      <c r="AI1727">
        <v>166</v>
      </c>
      <c r="AJ1727">
        <v>107.12108433734937</v>
      </c>
      <c r="AK1727">
        <v>15.434681053169488</v>
      </c>
    </row>
    <row r="1728" spans="1:37">
      <c r="A1728">
        <v>17</v>
      </c>
      <c r="B1728">
        <v>52</v>
      </c>
      <c r="C1728">
        <v>2024</v>
      </c>
      <c r="D1728">
        <v>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5</v>
      </c>
      <c r="N1728">
        <v>99</v>
      </c>
      <c r="O1728">
        <v>99</v>
      </c>
      <c r="P1728">
        <v>99</v>
      </c>
      <c r="Q1728">
        <v>54</v>
      </c>
      <c r="R1728">
        <v>195</v>
      </c>
      <c r="S1728">
        <v>4.7435897435897436</v>
      </c>
      <c r="T1728">
        <v>5</v>
      </c>
      <c r="U1728">
        <v>18.697435897435899</v>
      </c>
      <c r="V1728">
        <v>6.1538461538461524</v>
      </c>
      <c r="W1728">
        <v>0</v>
      </c>
      <c r="X1728">
        <v>71.28205128205127</v>
      </c>
      <c r="Y1728">
        <v>14.358974358974361</v>
      </c>
      <c r="Z1728">
        <v>4.8196333076542199</v>
      </c>
      <c r="AA1728">
        <v>1.3343191621802759</v>
      </c>
      <c r="AB1728">
        <v>0</v>
      </c>
      <c r="AC1728">
        <v>45.706343555825242</v>
      </c>
      <c r="AF1728">
        <v>31.862745098039209</v>
      </c>
      <c r="AG1728">
        <v>28.578147044991375</v>
      </c>
      <c r="AH1728">
        <v>0.51282051282051277</v>
      </c>
      <c r="AI1728">
        <v>103</v>
      </c>
      <c r="AJ1728">
        <v>106.92233009708738</v>
      </c>
      <c r="AK1728">
        <v>15.285966643532326</v>
      </c>
    </row>
    <row r="1729" spans="1:37">
      <c r="A1729">
        <v>17</v>
      </c>
      <c r="B1729">
        <v>53</v>
      </c>
      <c r="C1729">
        <v>2024</v>
      </c>
      <c r="D1729">
        <v>5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5</v>
      </c>
      <c r="N1729">
        <v>99</v>
      </c>
      <c r="O1729">
        <v>99</v>
      </c>
      <c r="P1729">
        <v>99</v>
      </c>
      <c r="Q1729">
        <v>53</v>
      </c>
      <c r="R1729">
        <v>148</v>
      </c>
      <c r="S1729">
        <v>4.9662162162162158</v>
      </c>
      <c r="T1729">
        <v>5</v>
      </c>
      <c r="U1729">
        <v>19.129054054054048</v>
      </c>
      <c r="V1729">
        <v>10.810810810810812</v>
      </c>
      <c r="W1729">
        <v>0</v>
      </c>
      <c r="X1729">
        <v>74.324324324324309</v>
      </c>
      <c r="Y1729">
        <v>18.918918918918923</v>
      </c>
      <c r="Z1729">
        <v>4.9138971897744437</v>
      </c>
      <c r="AA1729">
        <v>1.3427258506513196</v>
      </c>
      <c r="AB1729">
        <v>0</v>
      </c>
      <c r="AC1729">
        <v>28.790927132700993</v>
      </c>
      <c r="AF1729">
        <v>29.365079365079353</v>
      </c>
      <c r="AG1729">
        <v>26.657188053180658</v>
      </c>
      <c r="AH1729">
        <v>0.67567567567567588</v>
      </c>
      <c r="AI1729">
        <v>139</v>
      </c>
      <c r="AJ1729">
        <v>107.58992805755398</v>
      </c>
      <c r="AK1729">
        <v>15.213465702580297</v>
      </c>
    </row>
    <row r="1730" spans="1:37">
      <c r="A1730">
        <v>17</v>
      </c>
      <c r="B1730">
        <v>54</v>
      </c>
      <c r="C1730">
        <v>2024</v>
      </c>
      <c r="D1730">
        <v>6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5</v>
      </c>
      <c r="N1730">
        <v>99</v>
      </c>
      <c r="O1730">
        <v>99</v>
      </c>
      <c r="P1730">
        <v>99</v>
      </c>
      <c r="Q1730">
        <v>47</v>
      </c>
      <c r="R1730">
        <v>147</v>
      </c>
      <c r="S1730">
        <v>4.6462585034013602</v>
      </c>
      <c r="T1730">
        <v>5</v>
      </c>
      <c r="U1730">
        <v>20.191156462585035</v>
      </c>
      <c r="V1730">
        <v>4.0816326530612246</v>
      </c>
      <c r="W1730">
        <v>0</v>
      </c>
      <c r="X1730">
        <v>87.755102040816325</v>
      </c>
      <c r="Y1730">
        <v>19.047619047619055</v>
      </c>
      <c r="Z1730">
        <v>4.0940628186771022</v>
      </c>
      <c r="AA1730">
        <v>1.1997886496897257</v>
      </c>
      <c r="AB1730">
        <v>0</v>
      </c>
      <c r="AC1730">
        <v>52.784704996370621</v>
      </c>
      <c r="AF1730">
        <v>24.459234608985021</v>
      </c>
      <c r="AG1730">
        <v>22.765169237377194</v>
      </c>
      <c r="AH1730">
        <v>0</v>
      </c>
      <c r="AI1730">
        <v>143</v>
      </c>
      <c r="AJ1730">
        <v>110.37412587412582</v>
      </c>
      <c r="AK1730">
        <v>14.933061138064698</v>
      </c>
    </row>
    <row r="1731" spans="1:37">
      <c r="A1731">
        <v>17</v>
      </c>
      <c r="B1731">
        <v>55</v>
      </c>
      <c r="C1731">
        <v>2024</v>
      </c>
      <c r="D1731">
        <v>7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5</v>
      </c>
      <c r="N1731">
        <v>99</v>
      </c>
      <c r="O1731">
        <v>99</v>
      </c>
      <c r="P1731">
        <v>99</v>
      </c>
      <c r="Q1731">
        <v>17</v>
      </c>
      <c r="R1731">
        <v>51</v>
      </c>
      <c r="S1731">
        <v>5.2745098039215668</v>
      </c>
      <c r="T1731">
        <v>5</v>
      </c>
      <c r="U1731">
        <v>19.633333333333329</v>
      </c>
      <c r="V1731">
        <v>11.76470588235294</v>
      </c>
      <c r="W1731">
        <v>0</v>
      </c>
      <c r="X1731">
        <v>74.509803921568619</v>
      </c>
      <c r="Y1731">
        <v>25.490196078431367</v>
      </c>
      <c r="Z1731">
        <v>6.5857441602138644</v>
      </c>
      <c r="AA1731">
        <v>1.387315525592842</v>
      </c>
      <c r="AB1731">
        <v>0</v>
      </c>
      <c r="AC1731">
        <v>52.393426601906086</v>
      </c>
      <c r="AF1731">
        <v>22.173913043478265</v>
      </c>
      <c r="AG1731">
        <v>21.980506651446632</v>
      </c>
      <c r="AH1731">
        <v>9.8039215686274535</v>
      </c>
      <c r="AI1731">
        <v>51</v>
      </c>
      <c r="AJ1731">
        <v>108.43725490196081</v>
      </c>
      <c r="AK1731">
        <v>14.741755410193548</v>
      </c>
    </row>
    <row r="1732" spans="1:37">
      <c r="A1732">
        <v>17</v>
      </c>
      <c r="B1732">
        <v>56</v>
      </c>
      <c r="C1732">
        <v>2024</v>
      </c>
      <c r="D1732">
        <v>8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5</v>
      </c>
      <c r="N1732">
        <v>99</v>
      </c>
      <c r="O1732">
        <v>99</v>
      </c>
      <c r="P1732">
        <v>99</v>
      </c>
      <c r="Q1732">
        <v>42</v>
      </c>
      <c r="R1732">
        <v>114</v>
      </c>
      <c r="S1732">
        <v>5.0350877192982475</v>
      </c>
      <c r="T1732">
        <v>4.4298245614035068</v>
      </c>
      <c r="U1732">
        <v>18.524561403508763</v>
      </c>
      <c r="V1732">
        <v>7.8947368421052637</v>
      </c>
      <c r="W1732">
        <v>0</v>
      </c>
      <c r="X1732">
        <v>63.15789473684211</v>
      </c>
      <c r="Y1732">
        <v>20.175438596491237</v>
      </c>
      <c r="Z1732">
        <v>5.2781669034111367</v>
      </c>
      <c r="AA1732">
        <v>1.0253781892071887</v>
      </c>
      <c r="AB1732">
        <v>1.5892693799994244</v>
      </c>
      <c r="AC1732">
        <v>62.141545467081521</v>
      </c>
      <c r="AD1732">
        <v>-34.498598167713254</v>
      </c>
      <c r="AE1732">
        <v>-17.612359343640236</v>
      </c>
      <c r="AF1732">
        <v>23.26530612244898</v>
      </c>
      <c r="AG1732">
        <v>21.877363279428977</v>
      </c>
      <c r="AH1732">
        <v>0</v>
      </c>
      <c r="AI1732">
        <v>94</v>
      </c>
      <c r="AJ1732">
        <v>104.13404255319151</v>
      </c>
      <c r="AK1732">
        <v>15.28738885756159</v>
      </c>
    </row>
    <row r="1733" spans="1:37">
      <c r="A1733">
        <v>17</v>
      </c>
      <c r="B1733">
        <v>57</v>
      </c>
      <c r="C1733">
        <v>2024</v>
      </c>
      <c r="D1733">
        <v>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5</v>
      </c>
      <c r="N1733">
        <v>99</v>
      </c>
      <c r="O1733">
        <v>99</v>
      </c>
      <c r="P1733">
        <v>99</v>
      </c>
      <c r="Q1733">
        <v>54</v>
      </c>
      <c r="R1733">
        <v>127</v>
      </c>
      <c r="S1733">
        <v>4.850393700787401</v>
      </c>
      <c r="T1733">
        <v>4.9606299212598435</v>
      </c>
      <c r="U1733">
        <v>18.452755905511804</v>
      </c>
      <c r="V1733">
        <v>6.2992125984251981</v>
      </c>
      <c r="W1733">
        <v>0</v>
      </c>
      <c r="X1733">
        <v>63.779527559055119</v>
      </c>
      <c r="Y1733">
        <v>13.385826771653548</v>
      </c>
      <c r="Z1733">
        <v>5.9181933129988851</v>
      </c>
      <c r="AA1733">
        <v>0.9142678337179645</v>
      </c>
      <c r="AB1733">
        <v>0.44192803780794437</v>
      </c>
      <c r="AC1733">
        <v>62.750157901648642</v>
      </c>
      <c r="AD1733">
        <v>-11.059870681668418</v>
      </c>
      <c r="AE1733">
        <v>-1.4577772453873252</v>
      </c>
      <c r="AF1733">
        <v>22.882882882882878</v>
      </c>
      <c r="AG1733">
        <v>21.413755608147</v>
      </c>
      <c r="AH1733">
        <v>0.78740157480314976</v>
      </c>
      <c r="AI1733">
        <v>122</v>
      </c>
      <c r="AJ1733">
        <v>106.62049180327875</v>
      </c>
      <c r="AK1733">
        <v>15.02435437533418</v>
      </c>
    </row>
    <row r="1734" spans="1:37">
      <c r="A1734">
        <v>17</v>
      </c>
      <c r="B1734">
        <v>58</v>
      </c>
      <c r="C1734">
        <v>2024</v>
      </c>
      <c r="D1734">
        <v>10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5</v>
      </c>
      <c r="N1734">
        <v>99</v>
      </c>
      <c r="O1734">
        <v>99</v>
      </c>
      <c r="P1734">
        <v>99</v>
      </c>
      <c r="Q1734">
        <v>153</v>
      </c>
      <c r="R1734">
        <v>523</v>
      </c>
      <c r="S1734">
        <v>5.005736137667304</v>
      </c>
      <c r="T1734">
        <v>5</v>
      </c>
      <c r="U1734">
        <v>20.521032504780123</v>
      </c>
      <c r="V1734">
        <v>6.309751434034415</v>
      </c>
      <c r="W1734">
        <v>0</v>
      </c>
      <c r="X1734">
        <v>86.615678776290622</v>
      </c>
      <c r="Y1734">
        <v>20.076481835564049</v>
      </c>
      <c r="Z1734">
        <v>4.6302498275451649</v>
      </c>
      <c r="AA1734">
        <v>0.94492990583163616</v>
      </c>
      <c r="AB1734">
        <v>0</v>
      </c>
      <c r="AC1734">
        <v>13.28680594472031</v>
      </c>
      <c r="AF1734">
        <v>20.590551181102363</v>
      </c>
      <c r="AG1734">
        <v>19.87220317140552</v>
      </c>
      <c r="AH1734">
        <v>1.9120458891013381</v>
      </c>
      <c r="AI1734">
        <v>501</v>
      </c>
      <c r="AJ1734">
        <v>109.61457085828341</v>
      </c>
      <c r="AK1734">
        <v>15.333678885803243</v>
      </c>
    </row>
    <row r="1735" spans="1:37">
      <c r="A1735">
        <v>17</v>
      </c>
      <c r="B1735">
        <v>59</v>
      </c>
      <c r="C1735">
        <v>2024</v>
      </c>
      <c r="D1735">
        <v>11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5</v>
      </c>
      <c r="N1735">
        <v>99</v>
      </c>
      <c r="O1735">
        <v>99</v>
      </c>
      <c r="P1735">
        <v>99</v>
      </c>
      <c r="Q1735">
        <v>121</v>
      </c>
      <c r="R1735">
        <v>493</v>
      </c>
      <c r="S1735">
        <v>4.8985801217038549</v>
      </c>
      <c r="T1735">
        <v>5</v>
      </c>
      <c r="U1735">
        <v>19.530425963488849</v>
      </c>
      <c r="V1735">
        <v>6.8965517241379306</v>
      </c>
      <c r="W1735">
        <v>0</v>
      </c>
      <c r="X1735">
        <v>80.32454361054765</v>
      </c>
      <c r="Y1735">
        <v>18.661257606490864</v>
      </c>
      <c r="Z1735">
        <v>4.7524016797035085</v>
      </c>
      <c r="AA1735">
        <v>1.0100197878137032</v>
      </c>
      <c r="AB1735">
        <v>0</v>
      </c>
      <c r="AC1735">
        <v>42.051944158012198</v>
      </c>
      <c r="AF1735">
        <v>27.900396151669501</v>
      </c>
      <c r="AG1735">
        <v>26.863585382593705</v>
      </c>
      <c r="AH1735">
        <v>2.2312373225152129</v>
      </c>
      <c r="AI1735">
        <v>477</v>
      </c>
      <c r="AJ1735">
        <v>107.93878406708606</v>
      </c>
      <c r="AK1735">
        <v>15.200387364047049</v>
      </c>
    </row>
    <row r="1736" spans="1:37">
      <c r="A1736">
        <v>17</v>
      </c>
      <c r="B1736">
        <v>60</v>
      </c>
      <c r="C1736">
        <v>2024</v>
      </c>
      <c r="D1736">
        <v>12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5</v>
      </c>
      <c r="N1736">
        <v>99</v>
      </c>
      <c r="O1736">
        <v>99</v>
      </c>
      <c r="P1736">
        <v>99</v>
      </c>
      <c r="Q1736">
        <v>22</v>
      </c>
      <c r="R1736">
        <v>89</v>
      </c>
      <c r="S1736">
        <v>4.8988764044943824</v>
      </c>
      <c r="T1736">
        <v>5</v>
      </c>
      <c r="U1736">
        <v>21.09550561797753</v>
      </c>
      <c r="V1736">
        <v>6.741573033707863</v>
      </c>
      <c r="W1736">
        <v>0</v>
      </c>
      <c r="X1736">
        <v>91.011235955056179</v>
      </c>
      <c r="Y1736">
        <v>22.471910112359552</v>
      </c>
      <c r="Z1736">
        <v>5.0349544503782893</v>
      </c>
      <c r="AA1736">
        <v>1.3495312862580529</v>
      </c>
      <c r="AB1736">
        <v>0</v>
      </c>
      <c r="AC1736">
        <v>19.489301344460245</v>
      </c>
      <c r="AF1736">
        <v>26.409495548961424</v>
      </c>
      <c r="AG1736">
        <v>25.51748508365387</v>
      </c>
      <c r="AH1736">
        <v>3.3707865168539315</v>
      </c>
      <c r="AI1736">
        <v>86</v>
      </c>
      <c r="AJ1736">
        <v>110.27674418604659</v>
      </c>
      <c r="AK1736">
        <v>15.331468988371716</v>
      </c>
    </row>
    <row r="1737" spans="1:37">
      <c r="A1737">
        <v>17</v>
      </c>
      <c r="B1737">
        <v>61</v>
      </c>
      <c r="C1737">
        <v>2024</v>
      </c>
      <c r="D1737">
        <v>1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6</v>
      </c>
      <c r="N1737">
        <v>99</v>
      </c>
      <c r="O1737">
        <v>99</v>
      </c>
      <c r="P1737">
        <v>99</v>
      </c>
      <c r="Q1737">
        <v>5</v>
      </c>
      <c r="R1737">
        <v>7</v>
      </c>
      <c r="S1737">
        <v>6.4285714285714306</v>
      </c>
      <c r="T1737">
        <v>6</v>
      </c>
      <c r="U1737">
        <v>19.014285714285705</v>
      </c>
      <c r="V1737">
        <v>0</v>
      </c>
      <c r="W1737">
        <v>0</v>
      </c>
      <c r="X1737">
        <v>42.857142857142847</v>
      </c>
      <c r="Y1737">
        <v>14.285714285714288</v>
      </c>
      <c r="Z1737">
        <v>8.8889061791215074</v>
      </c>
      <c r="AA1737">
        <v>1.4982983545287856</v>
      </c>
      <c r="AB1737">
        <v>0</v>
      </c>
      <c r="AC1737">
        <v>48.973829590391531</v>
      </c>
      <c r="AF1737">
        <v>1.2915129151291511</v>
      </c>
      <c r="AG1737">
        <v>1.0876671133919524</v>
      </c>
      <c r="AH1737">
        <v>0</v>
      </c>
      <c r="AI1737">
        <v>7</v>
      </c>
      <c r="AJ1737">
        <v>102.07142857142856</v>
      </c>
      <c r="AK1737">
        <v>16.864373131080981</v>
      </c>
    </row>
    <row r="1738" spans="1:37">
      <c r="A1738">
        <v>17</v>
      </c>
      <c r="B1738">
        <v>62</v>
      </c>
      <c r="C1738">
        <v>2024</v>
      </c>
      <c r="D1738">
        <v>2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6</v>
      </c>
      <c r="N1738">
        <v>99</v>
      </c>
      <c r="O1738">
        <v>99</v>
      </c>
      <c r="P1738">
        <v>99</v>
      </c>
      <c r="Q1738">
        <v>6</v>
      </c>
      <c r="R1738">
        <v>7</v>
      </c>
      <c r="S1738">
        <v>5.8571428571428559</v>
      </c>
      <c r="T1738">
        <v>6</v>
      </c>
      <c r="U1738">
        <v>17.871428571428577</v>
      </c>
      <c r="V1738">
        <v>0</v>
      </c>
      <c r="W1738">
        <v>0</v>
      </c>
      <c r="X1738">
        <v>71.428571428571445</v>
      </c>
      <c r="Y1738">
        <v>14.285714285714288</v>
      </c>
      <c r="Z1738">
        <v>3.6161203700391593</v>
      </c>
      <c r="AA1738">
        <v>1.6413036132965817</v>
      </c>
      <c r="AB1738">
        <v>0</v>
      </c>
      <c r="AC1738">
        <v>-59.280161403708263</v>
      </c>
      <c r="AF1738">
        <v>2.5830258302583022</v>
      </c>
      <c r="AG1738">
        <v>2.0689655172413794</v>
      </c>
      <c r="AH1738">
        <v>0</v>
      </c>
      <c r="AI1738">
        <v>7</v>
      </c>
      <c r="AJ1738">
        <v>105.1142857142857</v>
      </c>
      <c r="AK1738">
        <v>15.19355777225862</v>
      </c>
    </row>
    <row r="1739" spans="1:37">
      <c r="A1739">
        <v>17</v>
      </c>
      <c r="B1739">
        <v>63</v>
      </c>
      <c r="C1739">
        <v>2024</v>
      </c>
      <c r="D1739">
        <v>3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6</v>
      </c>
      <c r="N1739">
        <v>99</v>
      </c>
      <c r="O1739">
        <v>99</v>
      </c>
      <c r="P1739">
        <v>99</v>
      </c>
      <c r="Q1739">
        <v>34</v>
      </c>
      <c r="R1739">
        <v>69</v>
      </c>
      <c r="S1739">
        <v>5.536231884057969</v>
      </c>
      <c r="T1739">
        <v>6</v>
      </c>
      <c r="U1739">
        <v>21.353623188405805</v>
      </c>
      <c r="V1739">
        <v>13.043478260869565</v>
      </c>
      <c r="W1739">
        <v>0</v>
      </c>
      <c r="X1739">
        <v>91.304347826086953</v>
      </c>
      <c r="Y1739">
        <v>28.985507246376809</v>
      </c>
      <c r="Z1739">
        <v>5.0661588144643694</v>
      </c>
      <c r="AA1739">
        <v>1.1987881579658095</v>
      </c>
      <c r="AB1739">
        <v>0</v>
      </c>
      <c r="AC1739">
        <v>30.23854718913022</v>
      </c>
      <c r="AF1739">
        <v>9.4133697135061407</v>
      </c>
      <c r="AG1739">
        <v>9.2347805376404715</v>
      </c>
      <c r="AH1739">
        <v>0</v>
      </c>
      <c r="AI1739">
        <v>69</v>
      </c>
      <c r="AJ1739">
        <v>109.2884057971014</v>
      </c>
      <c r="AK1739">
        <v>16.177340899327397</v>
      </c>
    </row>
    <row r="1740" spans="1:37">
      <c r="A1740">
        <v>17</v>
      </c>
      <c r="B1740">
        <v>64</v>
      </c>
      <c r="C1740">
        <v>2024</v>
      </c>
      <c r="D1740">
        <v>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6</v>
      </c>
      <c r="N1740">
        <v>99</v>
      </c>
      <c r="O1740">
        <v>99</v>
      </c>
      <c r="P1740">
        <v>99</v>
      </c>
      <c r="Q1740">
        <v>29</v>
      </c>
      <c r="R1740">
        <v>59</v>
      </c>
      <c r="S1740">
        <v>5.0677966101694913</v>
      </c>
      <c r="T1740">
        <v>6</v>
      </c>
      <c r="U1740">
        <v>20.501694915254237</v>
      </c>
      <c r="V1740">
        <v>10.169491525423728</v>
      </c>
      <c r="W1740">
        <v>0</v>
      </c>
      <c r="X1740">
        <v>84.745762711864401</v>
      </c>
      <c r="Y1740">
        <v>25.423728813559318</v>
      </c>
      <c r="Z1740">
        <v>4.3111008278166372</v>
      </c>
      <c r="AA1740">
        <v>1.2737826595292163</v>
      </c>
      <c r="AB1740">
        <v>0</v>
      </c>
      <c r="AC1740">
        <v>33.825806828365579</v>
      </c>
      <c r="AF1740">
        <v>9.6405228758169912</v>
      </c>
      <c r="AG1740">
        <v>9.4811098918325758</v>
      </c>
      <c r="AH1740">
        <v>1.6949152542372876</v>
      </c>
      <c r="AI1740">
        <v>58</v>
      </c>
      <c r="AJ1740">
        <v>109.06724137931032</v>
      </c>
      <c r="AK1740">
        <v>15.662073852231813</v>
      </c>
    </row>
    <row r="1741" spans="1:37">
      <c r="A1741">
        <v>17</v>
      </c>
      <c r="B1741">
        <v>65</v>
      </c>
      <c r="C1741">
        <v>2024</v>
      </c>
      <c r="D1741">
        <v>5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6</v>
      </c>
      <c r="N1741">
        <v>99</v>
      </c>
      <c r="O1741">
        <v>99</v>
      </c>
      <c r="P1741">
        <v>99</v>
      </c>
      <c r="Q1741">
        <v>26</v>
      </c>
      <c r="R1741">
        <v>54</v>
      </c>
      <c r="S1741">
        <v>5.4259259259259247</v>
      </c>
      <c r="T1741">
        <v>6</v>
      </c>
      <c r="U1741">
        <v>21.944444444444457</v>
      </c>
      <c r="V1741">
        <v>20.370370370370367</v>
      </c>
      <c r="W1741">
        <v>0</v>
      </c>
      <c r="X1741">
        <v>92.592592592592609</v>
      </c>
      <c r="Y1741">
        <v>37.037037037037038</v>
      </c>
      <c r="Z1741">
        <v>6.0021806736806953</v>
      </c>
      <c r="AA1741">
        <v>1.2995989673720578</v>
      </c>
      <c r="AB1741">
        <v>0</v>
      </c>
      <c r="AC1741">
        <v>-16.077518536276003</v>
      </c>
      <c r="AF1741">
        <v>10.714285714285712</v>
      </c>
      <c r="AG1741">
        <v>11.157771835335769</v>
      </c>
      <c r="AH1741">
        <v>1.8518518518518521</v>
      </c>
      <c r="AI1741">
        <v>50</v>
      </c>
      <c r="AJ1741">
        <v>109.51800000000001</v>
      </c>
      <c r="AK1741">
        <v>16.570324602766341</v>
      </c>
    </row>
    <row r="1742" spans="1:37">
      <c r="A1742">
        <v>17</v>
      </c>
      <c r="B1742">
        <v>66</v>
      </c>
      <c r="C1742">
        <v>2024</v>
      </c>
      <c r="D1742">
        <v>6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6</v>
      </c>
      <c r="N1742">
        <v>99</v>
      </c>
      <c r="O1742">
        <v>99</v>
      </c>
      <c r="P1742">
        <v>99</v>
      </c>
      <c r="Q1742">
        <v>29</v>
      </c>
      <c r="R1742">
        <v>77</v>
      </c>
      <c r="S1742">
        <v>5.5194805194805188</v>
      </c>
      <c r="T1742">
        <v>6</v>
      </c>
      <c r="U1742">
        <v>22.931168831168826</v>
      </c>
      <c r="V1742">
        <v>22.077922077922075</v>
      </c>
      <c r="W1742">
        <v>0</v>
      </c>
      <c r="X1742">
        <v>96.103896103896091</v>
      </c>
      <c r="Y1742">
        <v>45.454545454545446</v>
      </c>
      <c r="Z1742">
        <v>5.2235048128567643</v>
      </c>
      <c r="AA1742">
        <v>1.38273575628116</v>
      </c>
      <c r="AB1742">
        <v>0</v>
      </c>
      <c r="AC1742">
        <v>51.200802359323966</v>
      </c>
      <c r="AF1742">
        <v>12.811980033277871</v>
      </c>
      <c r="AG1742">
        <v>13.54282514822172</v>
      </c>
      <c r="AH1742">
        <v>1.2987012987012985</v>
      </c>
      <c r="AI1742">
        <v>67</v>
      </c>
      <c r="AJ1742">
        <v>111.8791044776119</v>
      </c>
      <c r="AK1742">
        <v>16.325085874863149</v>
      </c>
    </row>
    <row r="1743" spans="1:37">
      <c r="A1743">
        <v>17</v>
      </c>
      <c r="B1743">
        <v>67</v>
      </c>
      <c r="C1743">
        <v>2024</v>
      </c>
      <c r="D1743">
        <v>7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6</v>
      </c>
      <c r="N1743">
        <v>99</v>
      </c>
      <c r="O1743">
        <v>99</v>
      </c>
      <c r="P1743">
        <v>99</v>
      </c>
      <c r="Q1743">
        <v>16</v>
      </c>
      <c r="R1743">
        <v>28</v>
      </c>
      <c r="S1743">
        <v>5.3214285714285694</v>
      </c>
      <c r="T1743">
        <v>6</v>
      </c>
      <c r="U1743">
        <v>20.167857142857152</v>
      </c>
      <c r="V1743">
        <v>10.714285714285712</v>
      </c>
      <c r="W1743">
        <v>0</v>
      </c>
      <c r="X1743">
        <v>78.571428571428555</v>
      </c>
      <c r="Y1743">
        <v>32.142857142857153</v>
      </c>
      <c r="Z1743">
        <v>5.3775361838078988</v>
      </c>
      <c r="AA1743">
        <v>1.135579506827475</v>
      </c>
      <c r="AB1743">
        <v>0</v>
      </c>
      <c r="AC1743">
        <v>75.614244456344238</v>
      </c>
      <c r="AF1743">
        <v>12.173913043478262</v>
      </c>
      <c r="AG1743">
        <v>12.396276946042059</v>
      </c>
      <c r="AH1743">
        <v>17.857142857142861</v>
      </c>
      <c r="AI1743">
        <v>28</v>
      </c>
      <c r="AJ1743">
        <v>107.65</v>
      </c>
      <c r="AK1743">
        <v>15.813191243106246</v>
      </c>
    </row>
    <row r="1744" spans="1:37">
      <c r="A1744">
        <v>17</v>
      </c>
      <c r="B1744">
        <v>68</v>
      </c>
      <c r="C1744">
        <v>2024</v>
      </c>
      <c r="D1744">
        <v>8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6</v>
      </c>
      <c r="N1744">
        <v>99</v>
      </c>
      <c r="O1744">
        <v>99</v>
      </c>
      <c r="P1744">
        <v>99</v>
      </c>
      <c r="Q1744">
        <v>29</v>
      </c>
      <c r="R1744">
        <v>76</v>
      </c>
      <c r="S1744">
        <v>5.302631578947369</v>
      </c>
      <c r="T1744">
        <v>6</v>
      </c>
      <c r="U1744">
        <v>19.901315789473689</v>
      </c>
      <c r="V1744">
        <v>13.157894736842103</v>
      </c>
      <c r="W1744">
        <v>0</v>
      </c>
      <c r="X1744">
        <v>73.68421052631578</v>
      </c>
      <c r="Y1744">
        <v>28.947368421052619</v>
      </c>
      <c r="Z1744">
        <v>5.9162019604742246</v>
      </c>
      <c r="AA1744">
        <v>1.076296486765532</v>
      </c>
      <c r="AB1744">
        <v>0</v>
      </c>
      <c r="AC1744">
        <v>42.953915681839746</v>
      </c>
      <c r="AF1744">
        <v>15.510204081632653</v>
      </c>
      <c r="AG1744">
        <v>15.668866351044773</v>
      </c>
      <c r="AH1744">
        <v>1.3157894736842111</v>
      </c>
      <c r="AI1744">
        <v>74</v>
      </c>
      <c r="AJ1744">
        <v>106.48918918918922</v>
      </c>
      <c r="AK1744">
        <v>16.289451140312529</v>
      </c>
    </row>
    <row r="1745" spans="1:37">
      <c r="A1745">
        <v>17</v>
      </c>
      <c r="B1745">
        <v>69</v>
      </c>
      <c r="C1745">
        <v>2024</v>
      </c>
      <c r="D1745">
        <v>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6</v>
      </c>
      <c r="N1745">
        <v>99</v>
      </c>
      <c r="O1745">
        <v>99</v>
      </c>
      <c r="P1745">
        <v>99</v>
      </c>
      <c r="Q1745">
        <v>50</v>
      </c>
      <c r="R1745">
        <v>121</v>
      </c>
      <c r="S1745">
        <v>5.3140495867768589</v>
      </c>
      <c r="T1745">
        <v>6</v>
      </c>
      <c r="U1745">
        <v>18.803305785123964</v>
      </c>
      <c r="V1745">
        <v>5.785123966942149</v>
      </c>
      <c r="W1745">
        <v>0</v>
      </c>
      <c r="X1745">
        <v>71.074380165289242</v>
      </c>
      <c r="Y1745">
        <v>19.834710743801654</v>
      </c>
      <c r="Z1745">
        <v>5.840184728827202</v>
      </c>
      <c r="AA1745">
        <v>0.97092490497198891</v>
      </c>
      <c r="AB1745">
        <v>0</v>
      </c>
      <c r="AC1745">
        <v>60.56910689139351</v>
      </c>
      <c r="AF1745">
        <v>21.801801801801805</v>
      </c>
      <c r="AG1745">
        <v>20.789663648242389</v>
      </c>
      <c r="AH1745">
        <v>4.9586776859504145</v>
      </c>
      <c r="AI1745">
        <v>119</v>
      </c>
      <c r="AJ1745">
        <v>105.24621848739493</v>
      </c>
      <c r="AK1745">
        <v>16.113509001456602</v>
      </c>
    </row>
    <row r="1746" spans="1:37">
      <c r="A1746">
        <v>17</v>
      </c>
      <c r="B1746">
        <v>70</v>
      </c>
      <c r="C1746">
        <v>2024</v>
      </c>
      <c r="D1746">
        <v>10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6</v>
      </c>
      <c r="N1746">
        <v>99</v>
      </c>
      <c r="O1746">
        <v>99</v>
      </c>
      <c r="P1746">
        <v>99</v>
      </c>
      <c r="Q1746">
        <v>131</v>
      </c>
      <c r="R1746">
        <v>419</v>
      </c>
      <c r="S1746">
        <v>5.5656324582338916</v>
      </c>
      <c r="T1746">
        <v>6</v>
      </c>
      <c r="U1746">
        <v>22.252028639618121</v>
      </c>
      <c r="V1746">
        <v>16.94510739856802</v>
      </c>
      <c r="W1746">
        <v>0</v>
      </c>
      <c r="X1746">
        <v>92.84009546539383</v>
      </c>
      <c r="Y1746">
        <v>36.992840095465397</v>
      </c>
      <c r="Z1746">
        <v>5.1203943798681761</v>
      </c>
      <c r="AA1746">
        <v>0.93326883039228781</v>
      </c>
      <c r="AB1746">
        <v>0</v>
      </c>
      <c r="AC1746">
        <v>52.50368059592504</v>
      </c>
      <c r="AF1746">
        <v>16.496062992125989</v>
      </c>
      <c r="AG1746">
        <v>17.263496248676095</v>
      </c>
      <c r="AH1746">
        <v>0.71599045346062018</v>
      </c>
      <c r="AI1746">
        <v>410</v>
      </c>
      <c r="AJ1746">
        <v>109.86731707317068</v>
      </c>
      <c r="AK1746">
        <v>16.516885526814747</v>
      </c>
    </row>
    <row r="1747" spans="1:37">
      <c r="A1747">
        <v>17</v>
      </c>
      <c r="B1747">
        <v>71</v>
      </c>
      <c r="C1747">
        <v>2024</v>
      </c>
      <c r="D1747">
        <v>11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6</v>
      </c>
      <c r="N1747">
        <v>99</v>
      </c>
      <c r="O1747">
        <v>99</v>
      </c>
      <c r="P1747">
        <v>99</v>
      </c>
      <c r="Q1747">
        <v>95</v>
      </c>
      <c r="R1747">
        <v>335</v>
      </c>
      <c r="S1747">
        <v>5.3552238805970163</v>
      </c>
      <c r="T1747">
        <v>6</v>
      </c>
      <c r="U1747">
        <v>21.393134328358204</v>
      </c>
      <c r="V1747">
        <v>13.73134328358209</v>
      </c>
      <c r="W1747">
        <v>0</v>
      </c>
      <c r="X1747">
        <v>88.656716417910445</v>
      </c>
      <c r="Y1747">
        <v>29.850746268656724</v>
      </c>
      <c r="Z1747">
        <v>5.1193732734876116</v>
      </c>
      <c r="AA1747">
        <v>1.0319209130417919</v>
      </c>
      <c r="AB1747">
        <v>0</v>
      </c>
      <c r="AC1747">
        <v>56.291903844358337</v>
      </c>
      <c r="AF1747">
        <v>18.958687040181097</v>
      </c>
      <c r="AG1747">
        <v>19.99514538728091</v>
      </c>
      <c r="AH1747">
        <v>2.0895522388059695</v>
      </c>
      <c r="AI1747">
        <v>319</v>
      </c>
      <c r="AJ1747">
        <v>109.18902821316618</v>
      </c>
      <c r="AK1747">
        <v>16.312773875938941</v>
      </c>
    </row>
    <row r="1748" spans="1:37">
      <c r="A1748">
        <v>17</v>
      </c>
      <c r="B1748">
        <v>72</v>
      </c>
      <c r="C1748">
        <v>2024</v>
      </c>
      <c r="D1748">
        <v>12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6</v>
      </c>
      <c r="N1748">
        <v>99</v>
      </c>
      <c r="O1748">
        <v>99</v>
      </c>
      <c r="P1748">
        <v>99</v>
      </c>
      <c r="Q1748">
        <v>26</v>
      </c>
      <c r="R1748">
        <v>87</v>
      </c>
      <c r="S1748">
        <v>4.9080459770114944</v>
      </c>
      <c r="T1748">
        <v>6</v>
      </c>
      <c r="U1748">
        <v>22.193103448275856</v>
      </c>
      <c r="V1748">
        <v>14.942528735632186</v>
      </c>
      <c r="W1748">
        <v>0</v>
      </c>
      <c r="X1748">
        <v>89.65517241379311</v>
      </c>
      <c r="Y1748">
        <v>35.632183908045967</v>
      </c>
      <c r="Z1748">
        <v>5.3977601379220115</v>
      </c>
      <c r="AA1748">
        <v>1.6233368777230963</v>
      </c>
      <c r="AB1748">
        <v>0</v>
      </c>
      <c r="AC1748">
        <v>-42.79725520952168</v>
      </c>
      <c r="AF1748">
        <v>25.816023738872403</v>
      </c>
      <c r="AG1748">
        <v>26.241896244750397</v>
      </c>
      <c r="AH1748">
        <v>5.7471264367816097</v>
      </c>
      <c r="AI1748">
        <v>80</v>
      </c>
      <c r="AJ1748">
        <v>109.72750000000002</v>
      </c>
      <c r="AK1748">
        <v>15.814280871665389</v>
      </c>
    </row>
    <row r="1749" spans="1:37">
      <c r="A1749">
        <v>17</v>
      </c>
      <c r="B1749">
        <v>73</v>
      </c>
      <c r="C1749">
        <v>2024</v>
      </c>
      <c r="D1749">
        <v>1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7</v>
      </c>
      <c r="N1749">
        <v>99</v>
      </c>
      <c r="O1749">
        <v>99</v>
      </c>
      <c r="P1749">
        <v>99</v>
      </c>
      <c r="Q1749">
        <v>5</v>
      </c>
      <c r="R1749">
        <v>9</v>
      </c>
      <c r="S1749">
        <v>6.5555555555555562</v>
      </c>
      <c r="T1749">
        <v>7</v>
      </c>
      <c r="U1749">
        <v>19.577777777777776</v>
      </c>
      <c r="V1749">
        <v>0</v>
      </c>
      <c r="W1749">
        <v>0</v>
      </c>
      <c r="X1749">
        <v>88.8888888888889</v>
      </c>
      <c r="Y1749">
        <v>33.333333333333343</v>
      </c>
      <c r="Z1749">
        <v>3.198533614635076</v>
      </c>
      <c r="AA1749">
        <v>1.0657403385139406</v>
      </c>
      <c r="AB1749">
        <v>0</v>
      </c>
      <c r="AC1749">
        <v>-20.498830710058012</v>
      </c>
      <c r="AF1749">
        <v>1.6605166051660518</v>
      </c>
      <c r="AG1749">
        <v>1.4398718661131638</v>
      </c>
      <c r="AH1749">
        <v>0</v>
      </c>
      <c r="AI1749">
        <v>9</v>
      </c>
      <c r="AJ1749">
        <v>104.6</v>
      </c>
      <c r="AK1749">
        <v>17.028820911549818</v>
      </c>
    </row>
    <row r="1750" spans="1:37">
      <c r="A1750">
        <v>17</v>
      </c>
      <c r="B1750">
        <v>74</v>
      </c>
      <c r="C1750">
        <v>2024</v>
      </c>
      <c r="D1750">
        <v>2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7</v>
      </c>
      <c r="N1750">
        <v>99</v>
      </c>
      <c r="O1750">
        <v>99</v>
      </c>
      <c r="P1750">
        <v>99</v>
      </c>
      <c r="Q1750">
        <v>7</v>
      </c>
      <c r="R1750">
        <v>13</v>
      </c>
      <c r="S1750">
        <v>6.2307692307692308</v>
      </c>
      <c r="T1750">
        <v>7</v>
      </c>
      <c r="U1750">
        <v>22.638461538461527</v>
      </c>
      <c r="V1750">
        <v>15.38461538461538</v>
      </c>
      <c r="W1750">
        <v>0</v>
      </c>
      <c r="X1750">
        <v>92.307692307692321</v>
      </c>
      <c r="Y1750">
        <v>23.07692307692308</v>
      </c>
      <c r="Z1750">
        <v>5.9972478895340595</v>
      </c>
      <c r="AA1750">
        <v>1.049090899768143</v>
      </c>
      <c r="AB1750">
        <v>0</v>
      </c>
      <c r="AC1750">
        <v>69.181487522199404</v>
      </c>
      <c r="AF1750">
        <v>4.7970479704797047</v>
      </c>
      <c r="AG1750">
        <v>4.8672785909203684</v>
      </c>
      <c r="AH1750">
        <v>0</v>
      </c>
      <c r="AI1750">
        <v>13</v>
      </c>
      <c r="AJ1750">
        <v>109.49230769230763</v>
      </c>
      <c r="AK1750">
        <v>16.95635068266597</v>
      </c>
    </row>
    <row r="1751" spans="1:37">
      <c r="A1751">
        <v>17</v>
      </c>
      <c r="B1751">
        <v>75</v>
      </c>
      <c r="C1751">
        <v>2024</v>
      </c>
      <c r="D1751">
        <v>3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7</v>
      </c>
      <c r="N1751">
        <v>99</v>
      </c>
      <c r="O1751">
        <v>99</v>
      </c>
      <c r="P1751">
        <v>99</v>
      </c>
      <c r="Q1751">
        <v>38</v>
      </c>
      <c r="R1751">
        <v>72</v>
      </c>
      <c r="S1751">
        <v>6.1111111111111116</v>
      </c>
      <c r="T1751">
        <v>7</v>
      </c>
      <c r="U1751">
        <v>23.330555555555556</v>
      </c>
      <c r="V1751">
        <v>30.555555555555561</v>
      </c>
      <c r="W1751">
        <v>0</v>
      </c>
      <c r="X1751">
        <v>97.222222222222229</v>
      </c>
      <c r="Y1751">
        <v>51.388888888888886</v>
      </c>
      <c r="Z1751">
        <v>4.3888001045871903</v>
      </c>
      <c r="AA1751">
        <v>1.6206613495349813</v>
      </c>
      <c r="AB1751">
        <v>0</v>
      </c>
      <c r="AC1751">
        <v>35.17848136346425</v>
      </c>
      <c r="AF1751">
        <v>9.8226466575716245</v>
      </c>
      <c r="AG1751">
        <v>10.528427003616445</v>
      </c>
      <c r="AH1751">
        <v>0</v>
      </c>
      <c r="AI1751">
        <v>72</v>
      </c>
      <c r="AJ1751">
        <v>110.32916666666662</v>
      </c>
      <c r="AK1751">
        <v>17.293125553569411</v>
      </c>
    </row>
    <row r="1752" spans="1:37">
      <c r="A1752">
        <v>17</v>
      </c>
      <c r="B1752">
        <v>76</v>
      </c>
      <c r="C1752">
        <v>2024</v>
      </c>
      <c r="D1752">
        <v>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7</v>
      </c>
      <c r="N1752">
        <v>99</v>
      </c>
      <c r="O1752">
        <v>99</v>
      </c>
      <c r="P1752">
        <v>99</v>
      </c>
      <c r="Q1752">
        <v>22</v>
      </c>
      <c r="R1752">
        <v>46</v>
      </c>
      <c r="S1752">
        <v>5.9130434782608692</v>
      </c>
      <c r="T1752">
        <v>7</v>
      </c>
      <c r="U1752">
        <v>22.35217391304348</v>
      </c>
      <c r="V1752">
        <v>30.434782608695649</v>
      </c>
      <c r="W1752">
        <v>0</v>
      </c>
      <c r="X1752">
        <v>93.478260869565219</v>
      </c>
      <c r="Y1752">
        <v>45.652173913043477</v>
      </c>
      <c r="Z1752">
        <v>4.5058290329419108</v>
      </c>
      <c r="AA1752">
        <v>1.0799775955108044</v>
      </c>
      <c r="AB1752">
        <v>0</v>
      </c>
      <c r="AC1752">
        <v>22.162080175482387</v>
      </c>
      <c r="AF1752">
        <v>7.516339869281043</v>
      </c>
      <c r="AG1752">
        <v>8.0592569368239513</v>
      </c>
      <c r="AH1752">
        <v>4.3478260869565215</v>
      </c>
      <c r="AI1752">
        <v>45</v>
      </c>
      <c r="AJ1752">
        <v>108.99999999999999</v>
      </c>
      <c r="AK1752">
        <v>17.131231812412562</v>
      </c>
    </row>
    <row r="1753" spans="1:37">
      <c r="A1753">
        <v>17</v>
      </c>
      <c r="B1753">
        <v>77</v>
      </c>
      <c r="C1753">
        <v>2024</v>
      </c>
      <c r="D1753">
        <v>5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7</v>
      </c>
      <c r="N1753">
        <v>99</v>
      </c>
      <c r="O1753">
        <v>99</v>
      </c>
      <c r="P1753">
        <v>99</v>
      </c>
      <c r="Q1753">
        <v>29</v>
      </c>
      <c r="R1753">
        <v>54</v>
      </c>
      <c r="S1753">
        <v>6.0740740740740735</v>
      </c>
      <c r="T1753">
        <v>7</v>
      </c>
      <c r="U1753">
        <v>23.348148148148152</v>
      </c>
      <c r="V1753">
        <v>29.629629629629633</v>
      </c>
      <c r="W1753">
        <v>0</v>
      </c>
      <c r="X1753">
        <v>96.296296296296291</v>
      </c>
      <c r="Y1753">
        <v>50</v>
      </c>
      <c r="Z1753">
        <v>4.3891170436087039</v>
      </c>
      <c r="AA1753">
        <v>1.0689533103453197</v>
      </c>
      <c r="AB1753">
        <v>0</v>
      </c>
      <c r="AC1753">
        <v>47.88038815222157</v>
      </c>
      <c r="AF1753">
        <v>10.714285714285712</v>
      </c>
      <c r="AG1753">
        <v>11.871492599148803</v>
      </c>
      <c r="AH1753">
        <v>1.8518518518518521</v>
      </c>
      <c r="AI1753">
        <v>45</v>
      </c>
      <c r="AJ1753">
        <v>111.30000000000003</v>
      </c>
      <c r="AK1753">
        <v>17.062437550808934</v>
      </c>
    </row>
    <row r="1754" spans="1:37">
      <c r="A1754">
        <v>17</v>
      </c>
      <c r="B1754">
        <v>78</v>
      </c>
      <c r="C1754">
        <v>2024</v>
      </c>
      <c r="D1754">
        <v>6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7</v>
      </c>
      <c r="N1754">
        <v>99</v>
      </c>
      <c r="O1754">
        <v>99</v>
      </c>
      <c r="P1754">
        <v>99</v>
      </c>
      <c r="Q1754">
        <v>27</v>
      </c>
      <c r="R1754">
        <v>69</v>
      </c>
      <c r="S1754">
        <v>6.1304347826086953</v>
      </c>
      <c r="T1754">
        <v>7</v>
      </c>
      <c r="U1754">
        <v>24.555072463768123</v>
      </c>
      <c r="V1754">
        <v>30.434782608695649</v>
      </c>
      <c r="W1754">
        <v>0</v>
      </c>
      <c r="X1754">
        <v>100</v>
      </c>
      <c r="Y1754">
        <v>60.869565217391298</v>
      </c>
      <c r="Z1754">
        <v>3.9586462417362598</v>
      </c>
      <c r="AA1754">
        <v>1.0482980475376897</v>
      </c>
      <c r="AB1754">
        <v>0</v>
      </c>
      <c r="AC1754">
        <v>56.507959628934387</v>
      </c>
      <c r="AF1754">
        <v>11.480865224625624</v>
      </c>
      <c r="AG1754">
        <v>12.995190943326769</v>
      </c>
      <c r="AH1754">
        <v>0</v>
      </c>
      <c r="AI1754">
        <v>68</v>
      </c>
      <c r="AJ1754">
        <v>113.1014705882353</v>
      </c>
      <c r="AK1754">
        <v>17.043844610956057</v>
      </c>
    </row>
    <row r="1755" spans="1:37">
      <c r="A1755">
        <v>17</v>
      </c>
      <c r="B1755">
        <v>79</v>
      </c>
      <c r="C1755">
        <v>2024</v>
      </c>
      <c r="D1755">
        <v>7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7</v>
      </c>
      <c r="N1755">
        <v>99</v>
      </c>
      <c r="O1755">
        <v>99</v>
      </c>
      <c r="P1755">
        <v>99</v>
      </c>
      <c r="Q1755">
        <v>15</v>
      </c>
      <c r="R1755">
        <v>29</v>
      </c>
      <c r="S1755">
        <v>6.2758620689655151</v>
      </c>
      <c r="T1755">
        <v>7</v>
      </c>
      <c r="U1755">
        <v>22.372413793103451</v>
      </c>
      <c r="V1755">
        <v>31.03448275862068</v>
      </c>
      <c r="W1755">
        <v>0</v>
      </c>
      <c r="X1755">
        <v>93.10344827586205</v>
      </c>
      <c r="Y1755">
        <v>48.275862068965509</v>
      </c>
      <c r="Z1755">
        <v>4.8045163057506146</v>
      </c>
      <c r="AA1755">
        <v>0.9057879680388794</v>
      </c>
      <c r="AB1755">
        <v>0</v>
      </c>
      <c r="AC1755">
        <v>32.820342480919457</v>
      </c>
      <c r="AF1755">
        <v>12.60869565217391</v>
      </c>
      <c r="AG1755">
        <v>14.242437546647929</v>
      </c>
      <c r="AH1755">
        <v>3.4482758620689653</v>
      </c>
      <c r="AI1755">
        <v>29</v>
      </c>
      <c r="AJ1755">
        <v>110.08965517241379</v>
      </c>
      <c r="AK1755">
        <v>16.628989138065652</v>
      </c>
    </row>
    <row r="1756" spans="1:37">
      <c r="A1756">
        <v>17</v>
      </c>
      <c r="B1756">
        <v>80</v>
      </c>
      <c r="C1756">
        <v>2024</v>
      </c>
      <c r="D1756">
        <v>8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7</v>
      </c>
      <c r="N1756">
        <v>99</v>
      </c>
      <c r="O1756">
        <v>99</v>
      </c>
      <c r="P1756">
        <v>99</v>
      </c>
      <c r="Q1756">
        <v>26</v>
      </c>
      <c r="R1756">
        <v>56</v>
      </c>
      <c r="S1756">
        <v>6.3214285714285694</v>
      </c>
      <c r="T1756">
        <v>7</v>
      </c>
      <c r="U1756">
        <v>24.608928571428574</v>
      </c>
      <c r="V1756">
        <v>30.357142857142847</v>
      </c>
      <c r="W1756">
        <v>0</v>
      </c>
      <c r="X1756">
        <v>83.928571428571445</v>
      </c>
      <c r="Y1756">
        <v>60.714285714285694</v>
      </c>
      <c r="Z1756">
        <v>6.9913793035656679</v>
      </c>
      <c r="AA1756">
        <v>1.0369450814970025</v>
      </c>
      <c r="AB1756">
        <v>0</v>
      </c>
      <c r="AC1756">
        <v>46.785163648677617</v>
      </c>
      <c r="AF1756">
        <v>11.428571428571431</v>
      </c>
      <c r="AG1756">
        <v>14.276538656776721</v>
      </c>
      <c r="AH1756">
        <v>0</v>
      </c>
      <c r="AI1756">
        <v>56</v>
      </c>
      <c r="AJ1756">
        <v>112.0285714285714</v>
      </c>
      <c r="AK1756">
        <v>17.173973928554918</v>
      </c>
    </row>
    <row r="1757" spans="1:37">
      <c r="A1757">
        <v>17</v>
      </c>
      <c r="B1757">
        <v>81</v>
      </c>
      <c r="C1757">
        <v>2024</v>
      </c>
      <c r="D1757">
        <v>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7</v>
      </c>
      <c r="N1757">
        <v>99</v>
      </c>
      <c r="O1757">
        <v>99</v>
      </c>
      <c r="P1757">
        <v>99</v>
      </c>
      <c r="Q1757">
        <v>40</v>
      </c>
      <c r="R1757">
        <v>83</v>
      </c>
      <c r="S1757">
        <v>6.3493975903614448</v>
      </c>
      <c r="T1757">
        <v>7</v>
      </c>
      <c r="U1757">
        <v>21.420481927710846</v>
      </c>
      <c r="V1757">
        <v>26.506024096385541</v>
      </c>
      <c r="W1757">
        <v>0</v>
      </c>
      <c r="X1757">
        <v>81.927710843373475</v>
      </c>
      <c r="Y1757">
        <v>38.554216867469869</v>
      </c>
      <c r="Z1757">
        <v>5.744033238068428</v>
      </c>
      <c r="AA1757">
        <v>0.97478740270693187</v>
      </c>
      <c r="AB1757">
        <v>0</v>
      </c>
      <c r="AC1757">
        <v>61.455735221723671</v>
      </c>
      <c r="AF1757">
        <v>14.954954954954957</v>
      </c>
      <c r="AG1757">
        <v>16.245579729346943</v>
      </c>
      <c r="AH1757">
        <v>2.4096385542168672</v>
      </c>
      <c r="AI1757">
        <v>83</v>
      </c>
      <c r="AJ1757">
        <v>107.5626506024096</v>
      </c>
      <c r="AK1757">
        <v>17.130821745616224</v>
      </c>
    </row>
    <row r="1758" spans="1:37">
      <c r="A1758">
        <v>17</v>
      </c>
      <c r="B1758">
        <v>82</v>
      </c>
      <c r="C1758">
        <v>2024</v>
      </c>
      <c r="D1758">
        <v>10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7</v>
      </c>
      <c r="N1758">
        <v>99</v>
      </c>
      <c r="O1758">
        <v>99</v>
      </c>
      <c r="P1758">
        <v>99</v>
      </c>
      <c r="Q1758">
        <v>105</v>
      </c>
      <c r="R1758">
        <v>304</v>
      </c>
      <c r="S1758">
        <v>6.4769736842105239</v>
      </c>
      <c r="T1758">
        <v>7</v>
      </c>
      <c r="U1758">
        <v>23.344078947368441</v>
      </c>
      <c r="V1758">
        <v>30.921052631578945</v>
      </c>
      <c r="W1758">
        <v>0</v>
      </c>
      <c r="X1758">
        <v>97.039473684210492</v>
      </c>
      <c r="Y1758">
        <v>52.302631578947377</v>
      </c>
      <c r="Z1758">
        <v>4.1345262178873847</v>
      </c>
      <c r="AA1758">
        <v>0.90655292721042724</v>
      </c>
      <c r="AB1758">
        <v>0</v>
      </c>
      <c r="AC1758">
        <v>55.641985414157134</v>
      </c>
      <c r="AF1758">
        <v>11.968503937007876</v>
      </c>
      <c r="AG1758">
        <v>13.140002518164122</v>
      </c>
      <c r="AH1758">
        <v>1.3157894736842111</v>
      </c>
      <c r="AI1758">
        <v>299</v>
      </c>
      <c r="AJ1758">
        <v>110.02006688963212</v>
      </c>
      <c r="AK1758">
        <v>17.447000190783871</v>
      </c>
    </row>
    <row r="1759" spans="1:37">
      <c r="A1759">
        <v>17</v>
      </c>
      <c r="B1759">
        <v>83</v>
      </c>
      <c r="C1759">
        <v>2024</v>
      </c>
      <c r="D1759">
        <v>11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7</v>
      </c>
      <c r="N1759">
        <v>99</v>
      </c>
      <c r="O1759">
        <v>99</v>
      </c>
      <c r="P1759">
        <v>99</v>
      </c>
      <c r="Q1759">
        <v>77</v>
      </c>
      <c r="R1759">
        <v>200</v>
      </c>
      <c r="S1759">
        <v>6.2850000000000001</v>
      </c>
      <c r="T1759">
        <v>6.93</v>
      </c>
      <c r="U1759">
        <v>22.731999999999996</v>
      </c>
      <c r="V1759">
        <v>24</v>
      </c>
      <c r="W1759">
        <v>0</v>
      </c>
      <c r="X1759">
        <v>91</v>
      </c>
      <c r="Y1759">
        <v>48.5</v>
      </c>
      <c r="Z1759">
        <v>5.7331558499660789</v>
      </c>
      <c r="AA1759">
        <v>1.0410451479162639</v>
      </c>
      <c r="AB1759">
        <v>0.98747151857661275</v>
      </c>
      <c r="AC1759">
        <v>60.39031001518152</v>
      </c>
      <c r="AD1759">
        <v>47.890529319111721</v>
      </c>
      <c r="AE1759">
        <v>1.9406568853593535</v>
      </c>
      <c r="AF1759">
        <v>11.318619128466324</v>
      </c>
      <c r="AG1759">
        <v>12.684489233361788</v>
      </c>
      <c r="AH1759">
        <v>2</v>
      </c>
      <c r="AI1759">
        <v>182</v>
      </c>
      <c r="AJ1759">
        <v>109.80934065934063</v>
      </c>
      <c r="AK1759">
        <v>17.173994656388263</v>
      </c>
    </row>
    <row r="1760" spans="1:37">
      <c r="A1760">
        <v>17</v>
      </c>
      <c r="B1760">
        <v>84</v>
      </c>
      <c r="C1760">
        <v>2024</v>
      </c>
      <c r="D1760">
        <v>12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7</v>
      </c>
      <c r="N1760">
        <v>99</v>
      </c>
      <c r="O1760">
        <v>99</v>
      </c>
      <c r="P1760">
        <v>99</v>
      </c>
      <c r="Q1760">
        <v>23</v>
      </c>
      <c r="R1760">
        <v>49</v>
      </c>
      <c r="S1760">
        <v>6.5306122448979602</v>
      </c>
      <c r="T1760">
        <v>7</v>
      </c>
      <c r="U1760">
        <v>23.377551020408159</v>
      </c>
      <c r="V1760">
        <v>42.857142857142847</v>
      </c>
      <c r="W1760">
        <v>0</v>
      </c>
      <c r="X1760">
        <v>91.836734693877574</v>
      </c>
      <c r="Y1760">
        <v>57.142857142857153</v>
      </c>
      <c r="Z1760">
        <v>4.6672661799318433</v>
      </c>
      <c r="AA1760">
        <v>0.8829921490932211</v>
      </c>
      <c r="AB1760">
        <v>0</v>
      </c>
      <c r="AC1760">
        <v>38.172175415272754</v>
      </c>
      <c r="AF1760">
        <v>14.540059347181012</v>
      </c>
      <c r="AG1760">
        <v>15.568723921877771</v>
      </c>
      <c r="AH1760">
        <v>0</v>
      </c>
      <c r="AI1760">
        <v>49</v>
      </c>
      <c r="AJ1760">
        <v>109.53673469387751</v>
      </c>
      <c r="AK1760">
        <v>17.665054257166005</v>
      </c>
    </row>
    <row r="1761" spans="1:37">
      <c r="A1761">
        <v>17</v>
      </c>
      <c r="B1761">
        <v>85</v>
      </c>
      <c r="C1761">
        <v>2024</v>
      </c>
      <c r="D1761">
        <v>1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8</v>
      </c>
      <c r="N1761">
        <v>99</v>
      </c>
      <c r="O1761">
        <v>99</v>
      </c>
      <c r="P1761">
        <v>99</v>
      </c>
      <c r="Q1761">
        <v>37</v>
      </c>
      <c r="R1761">
        <v>169</v>
      </c>
      <c r="S1761">
        <v>6.5029585798816578</v>
      </c>
      <c r="T1761">
        <v>8</v>
      </c>
      <c r="U1761">
        <v>25.307100591715969</v>
      </c>
      <c r="V1761">
        <v>0</v>
      </c>
      <c r="W1761">
        <v>0</v>
      </c>
      <c r="X1761">
        <v>99.408284023668628</v>
      </c>
      <c r="Y1761">
        <v>67.455621301775153</v>
      </c>
      <c r="Z1761">
        <v>4.4600073495375279</v>
      </c>
      <c r="AA1761">
        <v>1.0993503210814477</v>
      </c>
      <c r="AB1761">
        <v>0</v>
      </c>
      <c r="AC1761">
        <v>18.31906179256406</v>
      </c>
      <c r="AF1761">
        <v>31.180811808118072</v>
      </c>
      <c r="AG1761">
        <v>34.949988559474377</v>
      </c>
      <c r="AH1761">
        <v>0.59171597633136108</v>
      </c>
      <c r="AI1761">
        <v>22</v>
      </c>
      <c r="AJ1761">
        <v>105.1318181818182</v>
      </c>
      <c r="AK1761">
        <v>19.276057181129126</v>
      </c>
    </row>
    <row r="1762" spans="1:37">
      <c r="A1762">
        <v>17</v>
      </c>
      <c r="B1762">
        <v>86</v>
      </c>
      <c r="C1762">
        <v>2024</v>
      </c>
      <c r="D1762">
        <v>2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8</v>
      </c>
      <c r="N1762">
        <v>99</v>
      </c>
      <c r="O1762">
        <v>99</v>
      </c>
      <c r="P1762">
        <v>99</v>
      </c>
      <c r="Q1762">
        <v>28</v>
      </c>
      <c r="R1762">
        <v>65</v>
      </c>
      <c r="S1762">
        <v>6.4461538461538481</v>
      </c>
      <c r="T1762">
        <v>8</v>
      </c>
      <c r="U1762">
        <v>25.836923076923082</v>
      </c>
      <c r="V1762">
        <v>0</v>
      </c>
      <c r="W1762">
        <v>0</v>
      </c>
      <c r="X1762">
        <v>100</v>
      </c>
      <c r="Y1762">
        <v>78.461538461538481</v>
      </c>
      <c r="Z1762">
        <v>3.9201479262029535</v>
      </c>
      <c r="AA1762">
        <v>1.1098270028843924</v>
      </c>
      <c r="AB1762">
        <v>0</v>
      </c>
      <c r="AC1762">
        <v>-11.764994885069829</v>
      </c>
      <c r="AF1762">
        <v>23.985239852398525</v>
      </c>
      <c r="AG1762">
        <v>27.774745720664846</v>
      </c>
      <c r="AH1762">
        <v>0</v>
      </c>
      <c r="AI1762">
        <v>20</v>
      </c>
      <c r="AJ1762">
        <v>108.145</v>
      </c>
      <c r="AK1762">
        <v>20.591885908634502</v>
      </c>
    </row>
    <row r="1763" spans="1:37">
      <c r="A1763">
        <v>17</v>
      </c>
      <c r="B1763">
        <v>87</v>
      </c>
      <c r="C1763">
        <v>2024</v>
      </c>
      <c r="D1763">
        <v>3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8</v>
      </c>
      <c r="N1763">
        <v>99</v>
      </c>
      <c r="O1763">
        <v>99</v>
      </c>
      <c r="P1763">
        <v>99</v>
      </c>
      <c r="Q1763">
        <v>64</v>
      </c>
      <c r="R1763">
        <v>194</v>
      </c>
      <c r="S1763">
        <v>6.2938144329896915</v>
      </c>
      <c r="T1763">
        <v>8</v>
      </c>
      <c r="U1763">
        <v>25.653608247422696</v>
      </c>
      <c r="V1763">
        <v>0</v>
      </c>
      <c r="W1763">
        <v>0</v>
      </c>
      <c r="X1763">
        <v>97.422680412371122</v>
      </c>
      <c r="Y1763">
        <v>64.948453608247419</v>
      </c>
      <c r="Z1763">
        <v>5.8868114320250324</v>
      </c>
      <c r="AA1763">
        <v>1.210462502814329</v>
      </c>
      <c r="AB1763">
        <v>0</v>
      </c>
      <c r="AC1763">
        <v>26.00150235548108</v>
      </c>
      <c r="AF1763">
        <v>26.466575716234647</v>
      </c>
      <c r="AG1763">
        <v>31.192925057505857</v>
      </c>
      <c r="AH1763">
        <v>0.51546391752577325</v>
      </c>
      <c r="AI1763">
        <v>144</v>
      </c>
      <c r="AJ1763">
        <v>111.86458333333336</v>
      </c>
      <c r="AK1763">
        <v>18.137610664408836</v>
      </c>
    </row>
    <row r="1764" spans="1:37">
      <c r="A1764">
        <v>17</v>
      </c>
      <c r="B1764">
        <v>88</v>
      </c>
      <c r="C1764">
        <v>2024</v>
      </c>
      <c r="D1764">
        <v>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8</v>
      </c>
      <c r="N1764">
        <v>99</v>
      </c>
      <c r="O1764">
        <v>99</v>
      </c>
      <c r="P1764">
        <v>99</v>
      </c>
      <c r="Q1764">
        <v>48</v>
      </c>
      <c r="R1764">
        <v>186</v>
      </c>
      <c r="S1764">
        <v>6.349462365591398</v>
      </c>
      <c r="T1764">
        <v>8</v>
      </c>
      <c r="U1764">
        <v>24.82741935483871</v>
      </c>
      <c r="V1764">
        <v>0</v>
      </c>
      <c r="W1764">
        <v>0</v>
      </c>
      <c r="X1764">
        <v>97.849462365591393</v>
      </c>
      <c r="Y1764">
        <v>65.591397849462354</v>
      </c>
      <c r="Z1764">
        <v>4.9088192310876844</v>
      </c>
      <c r="AA1764">
        <v>1.1600077545081913</v>
      </c>
      <c r="AB1764">
        <v>0</v>
      </c>
      <c r="AC1764">
        <v>35.058620615177858</v>
      </c>
      <c r="AF1764">
        <v>30.3921568627451</v>
      </c>
      <c r="AG1764">
        <v>36.196112243298337</v>
      </c>
      <c r="AH1764">
        <v>2.688172043010753</v>
      </c>
      <c r="AI1764">
        <v>119</v>
      </c>
      <c r="AJ1764">
        <v>110.21848739495802</v>
      </c>
      <c r="AK1764">
        <v>18.459185629629495</v>
      </c>
    </row>
    <row r="1765" spans="1:37">
      <c r="A1765">
        <v>17</v>
      </c>
      <c r="B1765">
        <v>89</v>
      </c>
      <c r="C1765">
        <v>2024</v>
      </c>
      <c r="D1765">
        <v>5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8</v>
      </c>
      <c r="N1765">
        <v>99</v>
      </c>
      <c r="O1765">
        <v>99</v>
      </c>
      <c r="P1765">
        <v>99</v>
      </c>
      <c r="Q1765">
        <v>36</v>
      </c>
      <c r="R1765">
        <v>101</v>
      </c>
      <c r="S1765">
        <v>6.6039603960396045</v>
      </c>
      <c r="T1765">
        <v>8</v>
      </c>
      <c r="U1765">
        <v>25.886138613861402</v>
      </c>
      <c r="V1765">
        <v>0</v>
      </c>
      <c r="W1765">
        <v>0</v>
      </c>
      <c r="X1765">
        <v>100</v>
      </c>
      <c r="Y1765">
        <v>73.267326732673268</v>
      </c>
      <c r="Z1765">
        <v>4.3832947891407281</v>
      </c>
      <c r="AA1765">
        <v>1.0724193793307737</v>
      </c>
      <c r="AB1765">
        <v>0</v>
      </c>
      <c r="AC1765">
        <v>41.924293666597805</v>
      </c>
      <c r="AF1765">
        <v>20.039682539682545</v>
      </c>
      <c r="AG1765">
        <v>24.6177168468231</v>
      </c>
      <c r="AH1765">
        <v>2.9702970297029703</v>
      </c>
      <c r="AI1765">
        <v>91</v>
      </c>
      <c r="AJ1765">
        <v>111.90879120879121</v>
      </c>
      <c r="AK1765">
        <v>18.552521866921097</v>
      </c>
    </row>
    <row r="1766" spans="1:37">
      <c r="A1766">
        <v>17</v>
      </c>
      <c r="B1766">
        <v>90</v>
      </c>
      <c r="C1766">
        <v>2024</v>
      </c>
      <c r="D1766">
        <v>6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8</v>
      </c>
      <c r="N1766">
        <v>99</v>
      </c>
      <c r="O1766">
        <v>99</v>
      </c>
      <c r="P1766">
        <v>99</v>
      </c>
      <c r="Q1766">
        <v>41</v>
      </c>
      <c r="R1766">
        <v>98</v>
      </c>
      <c r="S1766">
        <v>6.8877551020408152</v>
      </c>
      <c r="T1766">
        <v>8</v>
      </c>
      <c r="U1766">
        <v>26.904081632653071</v>
      </c>
      <c r="V1766">
        <v>0</v>
      </c>
      <c r="W1766">
        <v>0</v>
      </c>
      <c r="X1766">
        <v>98.979591836734684</v>
      </c>
      <c r="Y1766">
        <v>79.591836734693885</v>
      </c>
      <c r="Z1766">
        <v>5.6537493134607537</v>
      </c>
      <c r="AA1766">
        <v>1.0774369914928841</v>
      </c>
      <c r="AB1766">
        <v>0</v>
      </c>
      <c r="AC1766">
        <v>30.193153477358027</v>
      </c>
      <c r="AF1766">
        <v>16.306156405990016</v>
      </c>
      <c r="AG1766">
        <v>20.222581857507738</v>
      </c>
      <c r="AH1766">
        <v>0</v>
      </c>
      <c r="AI1766">
        <v>96</v>
      </c>
      <c r="AJ1766">
        <v>111.83749999999998</v>
      </c>
      <c r="AK1766">
        <v>19.045907913032192</v>
      </c>
    </row>
    <row r="1767" spans="1:37">
      <c r="A1767">
        <v>17</v>
      </c>
      <c r="B1767">
        <v>91</v>
      </c>
      <c r="C1767">
        <v>2024</v>
      </c>
      <c r="D1767">
        <v>7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8</v>
      </c>
      <c r="N1767">
        <v>99</v>
      </c>
      <c r="O1767">
        <v>99</v>
      </c>
      <c r="P1767">
        <v>99</v>
      </c>
      <c r="Q1767">
        <v>15</v>
      </c>
      <c r="R1767">
        <v>25</v>
      </c>
      <c r="S1767">
        <v>6.72</v>
      </c>
      <c r="T1767">
        <v>8</v>
      </c>
      <c r="U1767">
        <v>26.827999999999996</v>
      </c>
      <c r="V1767">
        <v>0</v>
      </c>
      <c r="W1767">
        <v>0</v>
      </c>
      <c r="X1767">
        <v>100</v>
      </c>
      <c r="Y1767">
        <v>92</v>
      </c>
      <c r="Z1767">
        <v>4.1885099976006179</v>
      </c>
      <c r="AA1767">
        <v>0.77562877718661749</v>
      </c>
      <c r="AB1767">
        <v>0</v>
      </c>
      <c r="AC1767">
        <v>34.470097035463141</v>
      </c>
      <c r="AF1767">
        <v>10.869565217391305</v>
      </c>
      <c r="AG1767">
        <v>14.723185669754576</v>
      </c>
      <c r="AH1767">
        <v>0</v>
      </c>
      <c r="AI1767">
        <v>25</v>
      </c>
      <c r="AJ1767">
        <v>114.32000000000002</v>
      </c>
      <c r="AK1767">
        <v>17.913346689248613</v>
      </c>
    </row>
    <row r="1768" spans="1:37">
      <c r="A1768">
        <v>17</v>
      </c>
      <c r="B1768">
        <v>92</v>
      </c>
      <c r="C1768">
        <v>2024</v>
      </c>
      <c r="D1768">
        <v>8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8</v>
      </c>
      <c r="N1768">
        <v>99</v>
      </c>
      <c r="O1768">
        <v>99</v>
      </c>
      <c r="P1768">
        <v>99</v>
      </c>
      <c r="Q1768">
        <v>22</v>
      </c>
      <c r="R1768">
        <v>49</v>
      </c>
      <c r="S1768">
        <v>7.1224489795918355</v>
      </c>
      <c r="T1768">
        <v>8</v>
      </c>
      <c r="U1768">
        <v>27.071428571428591</v>
      </c>
      <c r="V1768">
        <v>0</v>
      </c>
      <c r="W1768">
        <v>0</v>
      </c>
      <c r="X1768">
        <v>95.91836734693878</v>
      </c>
      <c r="Y1768">
        <v>81.632653061224502</v>
      </c>
      <c r="Z1768">
        <v>5.3094832370860487</v>
      </c>
      <c r="AA1768">
        <v>0.96113566035237885</v>
      </c>
      <c r="AB1768">
        <v>0</v>
      </c>
      <c r="AC1768">
        <v>49.817900397814682</v>
      </c>
      <c r="AF1768">
        <v>10</v>
      </c>
      <c r="AG1768">
        <v>13.741984274155961</v>
      </c>
      <c r="AH1768">
        <v>0</v>
      </c>
      <c r="AI1768">
        <v>44</v>
      </c>
      <c r="AJ1768">
        <v>112.05</v>
      </c>
      <c r="AK1768">
        <v>18.869533243165165</v>
      </c>
    </row>
    <row r="1769" spans="1:37">
      <c r="A1769">
        <v>17</v>
      </c>
      <c r="B1769">
        <v>93</v>
      </c>
      <c r="C1769">
        <v>2024</v>
      </c>
      <c r="D1769">
        <v>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8</v>
      </c>
      <c r="N1769">
        <v>99</v>
      </c>
      <c r="O1769">
        <v>99</v>
      </c>
      <c r="P1769">
        <v>99</v>
      </c>
      <c r="Q1769">
        <v>31</v>
      </c>
      <c r="R1769">
        <v>42</v>
      </c>
      <c r="S1769">
        <v>7.0952380952380949</v>
      </c>
      <c r="T1769">
        <v>8</v>
      </c>
      <c r="U1769">
        <v>25.242857142857151</v>
      </c>
      <c r="V1769">
        <v>0</v>
      </c>
      <c r="W1769">
        <v>0</v>
      </c>
      <c r="X1769">
        <v>95.238095238095283</v>
      </c>
      <c r="Y1769">
        <v>66.666666666666686</v>
      </c>
      <c r="Z1769">
        <v>6.7111188073419283</v>
      </c>
      <c r="AA1769">
        <v>0.9464098530643722</v>
      </c>
      <c r="AB1769">
        <v>0</v>
      </c>
      <c r="AC1769">
        <v>60.289229502198609</v>
      </c>
      <c r="AF1769">
        <v>7.5675675675675693</v>
      </c>
      <c r="AG1769">
        <v>9.6875885196319445</v>
      </c>
      <c r="AH1769">
        <v>7.1428571428571441</v>
      </c>
      <c r="AI1769">
        <v>42</v>
      </c>
      <c r="AJ1769">
        <v>110.43571428571424</v>
      </c>
      <c r="AK1769">
        <v>18.911454121609435</v>
      </c>
    </row>
    <row r="1770" spans="1:37">
      <c r="A1770">
        <v>17</v>
      </c>
      <c r="B1770">
        <v>94</v>
      </c>
      <c r="C1770">
        <v>2024</v>
      </c>
      <c r="D1770">
        <v>10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8</v>
      </c>
      <c r="N1770">
        <v>99</v>
      </c>
      <c r="O1770">
        <v>99</v>
      </c>
      <c r="P1770">
        <v>99</v>
      </c>
      <c r="Q1770">
        <v>94</v>
      </c>
      <c r="R1770">
        <v>250</v>
      </c>
      <c r="S1770">
        <v>7.0119999999999987</v>
      </c>
      <c r="T1770">
        <v>8</v>
      </c>
      <c r="U1770">
        <v>25.564799999999995</v>
      </c>
      <c r="V1770">
        <v>0</v>
      </c>
      <c r="W1770">
        <v>0</v>
      </c>
      <c r="X1770">
        <v>97.2</v>
      </c>
      <c r="Y1770">
        <v>72</v>
      </c>
      <c r="Z1770">
        <v>4.8721536264777425</v>
      </c>
      <c r="AA1770">
        <v>0.90103052112567605</v>
      </c>
      <c r="AB1770">
        <v>0</v>
      </c>
      <c r="AC1770">
        <v>58.023829601842003</v>
      </c>
      <c r="AF1770">
        <v>9.8425196850393721</v>
      </c>
      <c r="AG1770">
        <v>11.833890045104765</v>
      </c>
      <c r="AH1770">
        <v>2.4</v>
      </c>
      <c r="AI1770">
        <v>243</v>
      </c>
      <c r="AJ1770">
        <v>110.46625514403294</v>
      </c>
      <c r="AK1770">
        <v>18.79776741396968</v>
      </c>
    </row>
    <row r="1771" spans="1:37">
      <c r="A1771">
        <v>17</v>
      </c>
      <c r="B1771">
        <v>95</v>
      </c>
      <c r="C1771">
        <v>2024</v>
      </c>
      <c r="D1771">
        <v>11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8</v>
      </c>
      <c r="N1771">
        <v>99</v>
      </c>
      <c r="O1771">
        <v>99</v>
      </c>
      <c r="P1771">
        <v>99</v>
      </c>
      <c r="Q1771">
        <v>53</v>
      </c>
      <c r="R1771">
        <v>124</v>
      </c>
      <c r="S1771">
        <v>6.7822580645161281</v>
      </c>
      <c r="T1771">
        <v>8</v>
      </c>
      <c r="U1771">
        <v>25.072580645161302</v>
      </c>
      <c r="V1771">
        <v>0</v>
      </c>
      <c r="W1771">
        <v>0</v>
      </c>
      <c r="X1771">
        <v>95.161290322580641</v>
      </c>
      <c r="Y1771">
        <v>62.096774193548391</v>
      </c>
      <c r="Z1771">
        <v>5.3693175320169484</v>
      </c>
      <c r="AA1771">
        <v>0.92945079058139679</v>
      </c>
      <c r="AB1771">
        <v>0</v>
      </c>
      <c r="AC1771">
        <v>73.196846042601109</v>
      </c>
      <c r="AF1771">
        <v>7.0175438596491215</v>
      </c>
      <c r="AG1771">
        <v>8.6741327262277466</v>
      </c>
      <c r="AH1771">
        <v>1.6129032258064513</v>
      </c>
      <c r="AI1771">
        <v>108</v>
      </c>
      <c r="AJ1771">
        <v>110.80462962962964</v>
      </c>
      <c r="AK1771">
        <v>18.099845199027861</v>
      </c>
    </row>
    <row r="1772" spans="1:37">
      <c r="A1772">
        <v>17</v>
      </c>
      <c r="B1772">
        <v>96</v>
      </c>
      <c r="C1772">
        <v>2024</v>
      </c>
      <c r="D1772">
        <v>12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8</v>
      </c>
      <c r="N1772">
        <v>99</v>
      </c>
      <c r="O1772">
        <v>99</v>
      </c>
      <c r="P1772">
        <v>99</v>
      </c>
      <c r="Q1772">
        <v>14</v>
      </c>
      <c r="R1772">
        <v>32</v>
      </c>
      <c r="S1772">
        <v>6.71875</v>
      </c>
      <c r="T1772">
        <v>8</v>
      </c>
      <c r="U1772">
        <v>25.187500000000004</v>
      </c>
      <c r="V1772">
        <v>0</v>
      </c>
      <c r="W1772">
        <v>0</v>
      </c>
      <c r="X1772">
        <v>90.625</v>
      </c>
      <c r="Y1772">
        <v>62.5</v>
      </c>
      <c r="Z1772">
        <v>6.464796497183789</v>
      </c>
      <c r="AA1772">
        <v>1.4839637588229708</v>
      </c>
      <c r="AB1772">
        <v>0</v>
      </c>
      <c r="AC1772">
        <v>15.436031845717521</v>
      </c>
      <c r="AF1772">
        <v>9.4955489614243351</v>
      </c>
      <c r="AG1772">
        <v>10.954510240972043</v>
      </c>
      <c r="AH1772">
        <v>3.125</v>
      </c>
      <c r="AI1772">
        <v>31</v>
      </c>
      <c r="AJ1772">
        <v>109.15483870967742</v>
      </c>
      <c r="AK1772">
        <v>18.772352790349377</v>
      </c>
    </row>
    <row r="1773" spans="1:37">
      <c r="A1773">
        <v>17</v>
      </c>
      <c r="B1773">
        <v>97</v>
      </c>
      <c r="C1773">
        <v>2024</v>
      </c>
      <c r="D1773">
        <v>1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</v>
      </c>
      <c r="N1773">
        <v>99</v>
      </c>
      <c r="O1773">
        <v>99</v>
      </c>
      <c r="P1773">
        <v>99</v>
      </c>
      <c r="Q1773">
        <v>1</v>
      </c>
      <c r="R1773">
        <v>1</v>
      </c>
      <c r="S1773">
        <v>8</v>
      </c>
      <c r="T1773">
        <v>9</v>
      </c>
      <c r="U1773">
        <v>17.2</v>
      </c>
      <c r="V1773">
        <v>0</v>
      </c>
      <c r="W1773">
        <v>100</v>
      </c>
      <c r="X1773">
        <v>100</v>
      </c>
      <c r="Y1773">
        <v>0</v>
      </c>
      <c r="Z1773">
        <v>0</v>
      </c>
      <c r="AA1773">
        <v>0</v>
      </c>
      <c r="AB1773">
        <v>0</v>
      </c>
      <c r="AF1773">
        <v>0.18450184501845016</v>
      </c>
      <c r="AG1773">
        <v>0.14055502892818622</v>
      </c>
      <c r="AH1773">
        <v>0</v>
      </c>
      <c r="AI1773">
        <v>1</v>
      </c>
      <c r="AJ1773">
        <v>115.6</v>
      </c>
      <c r="AK1773">
        <v>11.134095566956223</v>
      </c>
    </row>
    <row r="1774" spans="1:37">
      <c r="A1774">
        <v>17</v>
      </c>
      <c r="B1774">
        <v>98</v>
      </c>
      <c r="C1774">
        <v>2024</v>
      </c>
      <c r="D1774">
        <v>2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</v>
      </c>
      <c r="N1774">
        <v>99</v>
      </c>
      <c r="O1774">
        <v>99</v>
      </c>
      <c r="P1774">
        <v>99</v>
      </c>
      <c r="Q1774">
        <v>1</v>
      </c>
      <c r="R1774">
        <v>1</v>
      </c>
      <c r="S1774">
        <v>11</v>
      </c>
      <c r="T1774">
        <v>9</v>
      </c>
      <c r="U1774">
        <v>34.9</v>
      </c>
      <c r="V1774">
        <v>0</v>
      </c>
      <c r="W1774">
        <v>100</v>
      </c>
      <c r="X1774">
        <v>100</v>
      </c>
      <c r="Y1774">
        <v>100</v>
      </c>
      <c r="Z1774">
        <v>0</v>
      </c>
      <c r="AA1774">
        <v>0</v>
      </c>
      <c r="AB1774">
        <v>0</v>
      </c>
      <c r="AF1774">
        <v>0.36900369003690031</v>
      </c>
      <c r="AG1774">
        <v>0.57719341767964949</v>
      </c>
      <c r="AH1774">
        <v>0</v>
      </c>
      <c r="AI1774">
        <v>1</v>
      </c>
      <c r="AJ1774">
        <v>113.6</v>
      </c>
      <c r="AK1774">
        <v>23.806219458189339</v>
      </c>
    </row>
    <row r="1775" spans="1:37">
      <c r="A1775">
        <v>17</v>
      </c>
      <c r="B1775">
        <v>99</v>
      </c>
      <c r="C1775">
        <v>2024</v>
      </c>
      <c r="D1775">
        <v>3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</v>
      </c>
      <c r="N1775">
        <v>99</v>
      </c>
      <c r="O1775">
        <v>99</v>
      </c>
      <c r="P1775">
        <v>99</v>
      </c>
      <c r="Q1775">
        <v>11</v>
      </c>
      <c r="R1775">
        <v>14</v>
      </c>
      <c r="S1775">
        <v>7.2142857142857117</v>
      </c>
      <c r="T1775">
        <v>9</v>
      </c>
      <c r="U1775">
        <v>29.521428571428576</v>
      </c>
      <c r="V1775">
        <v>0</v>
      </c>
      <c r="W1775">
        <v>100</v>
      </c>
      <c r="X1775">
        <v>100</v>
      </c>
      <c r="Y1775">
        <v>100</v>
      </c>
      <c r="Z1775">
        <v>4.8477061691114223</v>
      </c>
      <c r="AA1775">
        <v>1.0809104250301087</v>
      </c>
      <c r="AB1775">
        <v>0</v>
      </c>
      <c r="AC1775">
        <v>33.173406337679246</v>
      </c>
      <c r="AF1775">
        <v>1.9099590723055937</v>
      </c>
      <c r="AG1775">
        <v>2.5904267654450983</v>
      </c>
      <c r="AH1775">
        <v>0</v>
      </c>
      <c r="AI1775">
        <v>14</v>
      </c>
      <c r="AJ1775">
        <v>114.51428571428563</v>
      </c>
      <c r="AK1775">
        <v>19.71420542224033</v>
      </c>
    </row>
    <row r="1776" spans="1:37">
      <c r="A1776">
        <v>17</v>
      </c>
      <c r="B1776">
        <v>100</v>
      </c>
      <c r="C1776">
        <v>2024</v>
      </c>
      <c r="D1776">
        <v>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</v>
      </c>
      <c r="N1776">
        <v>99</v>
      </c>
      <c r="O1776">
        <v>99</v>
      </c>
      <c r="P1776">
        <v>99</v>
      </c>
      <c r="Q1776">
        <v>5</v>
      </c>
      <c r="R1776">
        <v>8</v>
      </c>
      <c r="S1776">
        <v>6.625</v>
      </c>
      <c r="T1776">
        <v>9</v>
      </c>
      <c r="U1776">
        <v>26.625</v>
      </c>
      <c r="V1776">
        <v>0</v>
      </c>
      <c r="W1776">
        <v>100</v>
      </c>
      <c r="X1776">
        <v>100</v>
      </c>
      <c r="Y1776">
        <v>87.5</v>
      </c>
      <c r="Z1776">
        <v>3.2092639343002087</v>
      </c>
      <c r="AA1776">
        <v>0.8569568250501306</v>
      </c>
      <c r="AB1776">
        <v>0</v>
      </c>
      <c r="AC1776">
        <v>34.883818615886071</v>
      </c>
      <c r="AF1776">
        <v>1.3071895424836597</v>
      </c>
      <c r="AG1776">
        <v>1.6695406803574229</v>
      </c>
      <c r="AH1776">
        <v>25</v>
      </c>
      <c r="AI1776">
        <v>8</v>
      </c>
      <c r="AJ1776">
        <v>110.75</v>
      </c>
      <c r="AK1776">
        <v>19.522121599600951</v>
      </c>
    </row>
    <row r="1777" spans="1:37">
      <c r="A1777">
        <v>17</v>
      </c>
      <c r="B1777">
        <v>101</v>
      </c>
      <c r="C1777">
        <v>2024</v>
      </c>
      <c r="D1777">
        <v>5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</v>
      </c>
      <c r="N1777">
        <v>99</v>
      </c>
      <c r="O1777">
        <v>99</v>
      </c>
      <c r="P1777">
        <v>99</v>
      </c>
      <c r="Q1777">
        <v>15</v>
      </c>
      <c r="R1777">
        <v>20</v>
      </c>
      <c r="S1777">
        <v>6.7</v>
      </c>
      <c r="T1777">
        <v>9</v>
      </c>
      <c r="U1777">
        <v>27.004999999999999</v>
      </c>
      <c r="V1777">
        <v>0</v>
      </c>
      <c r="W1777">
        <v>100</v>
      </c>
      <c r="X1777">
        <v>100</v>
      </c>
      <c r="Y1777">
        <v>80</v>
      </c>
      <c r="Z1777">
        <v>5.6635214310532893</v>
      </c>
      <c r="AA1777">
        <v>1.1000000000000012</v>
      </c>
      <c r="AB1777">
        <v>0</v>
      </c>
      <c r="AC1777">
        <v>61.10075838118545</v>
      </c>
      <c r="AF1777">
        <v>3.9682539682539697</v>
      </c>
      <c r="AG1777">
        <v>5.0854958381981836</v>
      </c>
      <c r="AH1777">
        <v>5</v>
      </c>
      <c r="AI1777">
        <v>17</v>
      </c>
      <c r="AJ1777">
        <v>111.74117647058824</v>
      </c>
      <c r="AK1777">
        <v>19.702693587335681</v>
      </c>
    </row>
    <row r="1778" spans="1:37">
      <c r="A1778">
        <v>17</v>
      </c>
      <c r="B1778">
        <v>102</v>
      </c>
      <c r="C1778">
        <v>2024</v>
      </c>
      <c r="D1778">
        <v>6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</v>
      </c>
      <c r="N1778">
        <v>99</v>
      </c>
      <c r="O1778">
        <v>99</v>
      </c>
      <c r="P1778">
        <v>99</v>
      </c>
      <c r="Q1778">
        <v>10</v>
      </c>
      <c r="R1778">
        <v>21</v>
      </c>
      <c r="S1778">
        <v>7.8571428571428559</v>
      </c>
      <c r="T1778">
        <v>9</v>
      </c>
      <c r="U1778">
        <v>31.638095238095225</v>
      </c>
      <c r="V1778">
        <v>0</v>
      </c>
      <c r="W1778">
        <v>100</v>
      </c>
      <c r="X1778">
        <v>100</v>
      </c>
      <c r="Y1778">
        <v>100</v>
      </c>
      <c r="Z1778">
        <v>4.2767896494001034</v>
      </c>
      <c r="AA1778">
        <v>0.77371794329866594</v>
      </c>
      <c r="AB1778">
        <v>0</v>
      </c>
      <c r="AC1778">
        <v>54.992807583389101</v>
      </c>
      <c r="AF1778">
        <v>3.494176372712146</v>
      </c>
      <c r="AG1778">
        <v>5.0959126853250885</v>
      </c>
      <c r="AH1778">
        <v>0</v>
      </c>
      <c r="AI1778">
        <v>21</v>
      </c>
      <c r="AJ1778">
        <v>113.3857142857143</v>
      </c>
      <c r="AK1778">
        <v>21.717986017439035</v>
      </c>
    </row>
    <row r="1779" spans="1:37">
      <c r="A1779">
        <v>17</v>
      </c>
      <c r="B1779">
        <v>103</v>
      </c>
      <c r="C1779">
        <v>2024</v>
      </c>
      <c r="D1779">
        <v>7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</v>
      </c>
      <c r="N1779">
        <v>99</v>
      </c>
      <c r="O1779">
        <v>99</v>
      </c>
      <c r="P1779">
        <v>99</v>
      </c>
      <c r="Q1779">
        <v>5</v>
      </c>
      <c r="R1779">
        <v>10</v>
      </c>
      <c r="S1779">
        <v>6.8</v>
      </c>
      <c r="T1779">
        <v>9</v>
      </c>
      <c r="U1779">
        <v>27.66</v>
      </c>
      <c r="V1779">
        <v>0</v>
      </c>
      <c r="W1779">
        <v>100</v>
      </c>
      <c r="X1779">
        <v>100</v>
      </c>
      <c r="Y1779">
        <v>100</v>
      </c>
      <c r="Z1779">
        <v>3.5188634528779144</v>
      </c>
      <c r="AA1779">
        <v>0.74833147735479011</v>
      </c>
      <c r="AB1779">
        <v>0</v>
      </c>
      <c r="AC1779">
        <v>59.697495784146241</v>
      </c>
      <c r="AF1779">
        <v>4.3478260869565215</v>
      </c>
      <c r="AG1779">
        <v>6.071914650744171</v>
      </c>
      <c r="AH1779">
        <v>0</v>
      </c>
      <c r="AI1779">
        <v>10</v>
      </c>
      <c r="AJ1779">
        <v>113.15</v>
      </c>
      <c r="AK1779">
        <v>19.054168773078075</v>
      </c>
    </row>
    <row r="1780" spans="1:37">
      <c r="A1780">
        <v>17</v>
      </c>
      <c r="B1780">
        <v>104</v>
      </c>
      <c r="C1780">
        <v>2024</v>
      </c>
      <c r="D1780">
        <v>8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</v>
      </c>
      <c r="N1780">
        <v>99</v>
      </c>
      <c r="O1780">
        <v>99</v>
      </c>
      <c r="P1780">
        <v>99</v>
      </c>
      <c r="Q1780">
        <v>8</v>
      </c>
      <c r="R1780">
        <v>11</v>
      </c>
      <c r="S1780">
        <v>7.5454545454545459</v>
      </c>
      <c r="T1780">
        <v>9</v>
      </c>
      <c r="U1780">
        <v>30.390909090909101</v>
      </c>
      <c r="V1780">
        <v>0</v>
      </c>
      <c r="W1780">
        <v>100</v>
      </c>
      <c r="X1780">
        <v>100</v>
      </c>
      <c r="Y1780">
        <v>100</v>
      </c>
      <c r="Z1780">
        <v>3.8971911902745369</v>
      </c>
      <c r="AA1780">
        <v>0.89072354283024191</v>
      </c>
      <c r="AB1780">
        <v>0</v>
      </c>
      <c r="AC1780">
        <v>34.711829998211527</v>
      </c>
      <c r="AF1780">
        <v>2.2448979591836724</v>
      </c>
      <c r="AG1780">
        <v>3.4632079478705879</v>
      </c>
      <c r="AH1780">
        <v>0</v>
      </c>
      <c r="AI1780">
        <v>11</v>
      </c>
      <c r="AJ1780">
        <v>115.41818181818179</v>
      </c>
      <c r="AK1780">
        <v>19.943841836436924</v>
      </c>
    </row>
    <row r="1781" spans="1:37">
      <c r="A1781">
        <v>17</v>
      </c>
      <c r="B1781">
        <v>105</v>
      </c>
      <c r="C1781">
        <v>2024</v>
      </c>
      <c r="D1781">
        <v>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</v>
      </c>
      <c r="N1781">
        <v>99</v>
      </c>
      <c r="O1781">
        <v>99</v>
      </c>
      <c r="P1781">
        <v>99</v>
      </c>
      <c r="Q1781">
        <v>9</v>
      </c>
      <c r="R1781">
        <v>19</v>
      </c>
      <c r="S1781">
        <v>7.8947368421052637</v>
      </c>
      <c r="T1781">
        <v>9</v>
      </c>
      <c r="U1781">
        <v>28.968421052631577</v>
      </c>
      <c r="V1781">
        <v>0</v>
      </c>
      <c r="W1781">
        <v>100</v>
      </c>
      <c r="X1781">
        <v>94.736842105263179</v>
      </c>
      <c r="Y1781">
        <v>94.736842105263179</v>
      </c>
      <c r="Z1781">
        <v>8.1076346496489595</v>
      </c>
      <c r="AA1781">
        <v>0.64029079266297517</v>
      </c>
      <c r="AB1781">
        <v>0</v>
      </c>
      <c r="AC1781">
        <v>19.706099846628646</v>
      </c>
      <c r="AF1781">
        <v>3.423423423423424</v>
      </c>
      <c r="AG1781">
        <v>5.0292857208125072</v>
      </c>
      <c r="AH1781">
        <v>0</v>
      </c>
      <c r="AI1781">
        <v>19</v>
      </c>
      <c r="AJ1781">
        <v>113.77368421052635</v>
      </c>
      <c r="AK1781">
        <v>20.597908455944765</v>
      </c>
    </row>
    <row r="1782" spans="1:37">
      <c r="A1782">
        <v>17</v>
      </c>
      <c r="B1782">
        <v>106</v>
      </c>
      <c r="C1782">
        <v>2024</v>
      </c>
      <c r="D1782">
        <v>10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</v>
      </c>
      <c r="N1782">
        <v>99</v>
      </c>
      <c r="O1782">
        <v>99</v>
      </c>
      <c r="P1782">
        <v>99</v>
      </c>
      <c r="Q1782">
        <v>43</v>
      </c>
      <c r="R1782">
        <v>83</v>
      </c>
      <c r="S1782">
        <v>7.7710843373493983</v>
      </c>
      <c r="T1782">
        <v>9</v>
      </c>
      <c r="U1782">
        <v>30.102409638554228</v>
      </c>
      <c r="V1782">
        <v>0</v>
      </c>
      <c r="W1782">
        <v>100</v>
      </c>
      <c r="X1782">
        <v>100</v>
      </c>
      <c r="Y1782">
        <v>87.951807228915683</v>
      </c>
      <c r="Z1782">
        <v>6.1737488543455692</v>
      </c>
      <c r="AA1782">
        <v>0.85482755542490607</v>
      </c>
      <c r="AB1782">
        <v>0</v>
      </c>
      <c r="AC1782">
        <v>46.902032946727843</v>
      </c>
      <c r="AF1782">
        <v>3.2677165354330722</v>
      </c>
      <c r="AG1782">
        <v>4.6262007569305084</v>
      </c>
      <c r="AH1782">
        <v>3.6144578313253009</v>
      </c>
      <c r="AI1782">
        <v>82</v>
      </c>
      <c r="AJ1782">
        <v>113.09512195121944</v>
      </c>
      <c r="AK1782">
        <v>20.646118186916794</v>
      </c>
    </row>
    <row r="1783" spans="1:37">
      <c r="A1783">
        <v>17</v>
      </c>
      <c r="B1783">
        <v>107</v>
      </c>
      <c r="C1783">
        <v>2024</v>
      </c>
      <c r="D1783">
        <v>11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</v>
      </c>
      <c r="N1783">
        <v>99</v>
      </c>
      <c r="O1783">
        <v>99</v>
      </c>
      <c r="P1783">
        <v>99</v>
      </c>
      <c r="Q1783">
        <v>26</v>
      </c>
      <c r="R1783">
        <v>44</v>
      </c>
      <c r="S1783">
        <v>7.4545454545454541</v>
      </c>
      <c r="T1783">
        <v>9</v>
      </c>
      <c r="U1783">
        <v>27.43181818181818</v>
      </c>
      <c r="V1783">
        <v>0</v>
      </c>
      <c r="W1783">
        <v>100</v>
      </c>
      <c r="X1783">
        <v>97.727272727272734</v>
      </c>
      <c r="Y1783">
        <v>84.090909090909108</v>
      </c>
      <c r="Z1783">
        <v>4.4650039563900421</v>
      </c>
      <c r="AA1783">
        <v>1.0102777623133186</v>
      </c>
      <c r="AB1783">
        <v>0</v>
      </c>
      <c r="AC1783">
        <v>55.352679813368802</v>
      </c>
      <c r="AF1783">
        <v>2.4900962082625919</v>
      </c>
      <c r="AG1783">
        <v>3.3675388229517158</v>
      </c>
      <c r="AH1783">
        <v>0</v>
      </c>
      <c r="AI1783">
        <v>40</v>
      </c>
      <c r="AJ1783">
        <v>111.33499999999999</v>
      </c>
      <c r="AK1783">
        <v>19.892184871051811</v>
      </c>
    </row>
    <row r="1784" spans="1:37">
      <c r="A1784">
        <v>17</v>
      </c>
      <c r="B1784">
        <v>108</v>
      </c>
      <c r="C1784">
        <v>2024</v>
      </c>
      <c r="D1784">
        <v>12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</v>
      </c>
      <c r="N1784">
        <v>99</v>
      </c>
      <c r="O1784">
        <v>99</v>
      </c>
      <c r="P1784">
        <v>99</v>
      </c>
      <c r="Q1784">
        <v>4</v>
      </c>
      <c r="R1784">
        <v>4</v>
      </c>
      <c r="S1784">
        <v>8</v>
      </c>
      <c r="T1784">
        <v>9</v>
      </c>
      <c r="U1784">
        <v>29.725000000000001</v>
      </c>
      <c r="V1784">
        <v>0</v>
      </c>
      <c r="W1784">
        <v>100</v>
      </c>
      <c r="X1784">
        <v>100</v>
      </c>
      <c r="Y1784">
        <v>100</v>
      </c>
      <c r="Z1784">
        <v>5.4668889690572469</v>
      </c>
      <c r="AA1784">
        <v>1</v>
      </c>
      <c r="AB1784">
        <v>0</v>
      </c>
      <c r="AC1784">
        <v>96.489978667147483</v>
      </c>
      <c r="AF1784">
        <v>1.1869436201780419</v>
      </c>
      <c r="AG1784">
        <v>1.6159941285999702</v>
      </c>
      <c r="AH1784">
        <v>0</v>
      </c>
      <c r="AI1784">
        <v>4</v>
      </c>
      <c r="AJ1784">
        <v>110.6</v>
      </c>
      <c r="AK1784">
        <v>21.829396289510782</v>
      </c>
    </row>
    <row r="1785" spans="1:37">
      <c r="A1785">
        <v>17</v>
      </c>
      <c r="B1785">
        <v>109</v>
      </c>
      <c r="C1785">
        <v>2024</v>
      </c>
      <c r="D1785">
        <v>1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10</v>
      </c>
      <c r="N1785">
        <v>99</v>
      </c>
      <c r="O1785">
        <v>99</v>
      </c>
      <c r="P1785">
        <v>99</v>
      </c>
      <c r="R1785">
        <v>0</v>
      </c>
    </row>
    <row r="1786" spans="1:37">
      <c r="A1786">
        <v>17</v>
      </c>
      <c r="B1786">
        <v>110</v>
      </c>
      <c r="C1786">
        <v>2024</v>
      </c>
      <c r="D1786">
        <v>2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10</v>
      </c>
      <c r="N1786">
        <v>99</v>
      </c>
      <c r="O1786">
        <v>99</v>
      </c>
      <c r="P1786">
        <v>99</v>
      </c>
      <c r="Q1786">
        <v>1</v>
      </c>
      <c r="R1786">
        <v>1</v>
      </c>
      <c r="S1786">
        <v>8</v>
      </c>
      <c r="T1786">
        <v>10</v>
      </c>
      <c r="U1786">
        <v>40.4</v>
      </c>
      <c r="V1786">
        <v>0</v>
      </c>
      <c r="W1786">
        <v>100</v>
      </c>
      <c r="X1786">
        <v>100</v>
      </c>
      <c r="Y1786">
        <v>100</v>
      </c>
      <c r="Z1786">
        <v>0</v>
      </c>
      <c r="AA1786">
        <v>0</v>
      </c>
      <c r="AB1786">
        <v>0</v>
      </c>
      <c r="AF1786">
        <v>0.36900369003690031</v>
      </c>
      <c r="AG1786">
        <v>0.66815513106755986</v>
      </c>
      <c r="AH1786">
        <v>0</v>
      </c>
      <c r="AI1786">
        <v>1</v>
      </c>
      <c r="AJ1786">
        <v>124.1</v>
      </c>
      <c r="AK1786">
        <v>21.138103528101166</v>
      </c>
    </row>
    <row r="1787" spans="1:37">
      <c r="A1787">
        <v>17</v>
      </c>
      <c r="B1787">
        <v>111</v>
      </c>
      <c r="C1787">
        <v>2024</v>
      </c>
      <c r="D1787">
        <v>3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10</v>
      </c>
      <c r="N1787">
        <v>99</v>
      </c>
      <c r="O1787">
        <v>99</v>
      </c>
      <c r="P1787">
        <v>99</v>
      </c>
      <c r="Q1787">
        <v>4</v>
      </c>
      <c r="R1787">
        <v>5</v>
      </c>
      <c r="S1787">
        <v>7.6</v>
      </c>
      <c r="T1787">
        <v>10</v>
      </c>
      <c r="U1787">
        <v>32.1</v>
      </c>
      <c r="V1787">
        <v>0</v>
      </c>
      <c r="W1787">
        <v>100</v>
      </c>
      <c r="X1787">
        <v>100</v>
      </c>
      <c r="Y1787">
        <v>100</v>
      </c>
      <c r="Z1787">
        <v>3.7347021300232406</v>
      </c>
      <c r="AA1787">
        <v>0.7999999999999986</v>
      </c>
      <c r="AB1787">
        <v>0</v>
      </c>
      <c r="AC1787">
        <v>-88.360460489506949</v>
      </c>
      <c r="AF1787">
        <v>0.68212824010914064</v>
      </c>
      <c r="AG1787">
        <v>1.0059605513039882</v>
      </c>
      <c r="AH1787">
        <v>0</v>
      </c>
      <c r="AI1787">
        <v>5</v>
      </c>
      <c r="AJ1787">
        <v>113.48</v>
      </c>
      <c r="AK1787">
        <v>21.891672309455295</v>
      </c>
    </row>
    <row r="1788" spans="1:37">
      <c r="A1788">
        <v>17</v>
      </c>
      <c r="B1788">
        <v>112</v>
      </c>
      <c r="C1788">
        <v>2024</v>
      </c>
      <c r="D1788">
        <v>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10</v>
      </c>
      <c r="N1788">
        <v>99</v>
      </c>
      <c r="O1788">
        <v>99</v>
      </c>
      <c r="P1788">
        <v>99</v>
      </c>
      <c r="Q1788">
        <v>2</v>
      </c>
      <c r="R1788">
        <v>3</v>
      </c>
      <c r="S1788">
        <v>6.6666666666666687</v>
      </c>
      <c r="T1788">
        <v>10</v>
      </c>
      <c r="U1788">
        <v>32.900000000000006</v>
      </c>
      <c r="V1788">
        <v>0</v>
      </c>
      <c r="W1788">
        <v>100</v>
      </c>
      <c r="X1788">
        <v>100</v>
      </c>
      <c r="Y1788">
        <v>100</v>
      </c>
      <c r="Z1788">
        <v>2.8296053906271741</v>
      </c>
      <c r="AA1788">
        <v>0.4714045207910284</v>
      </c>
      <c r="AB1788">
        <v>0</v>
      </c>
      <c r="AC1788">
        <v>99.958359356928483</v>
      </c>
      <c r="AF1788">
        <v>0.49019607843137247</v>
      </c>
      <c r="AG1788">
        <v>0.77363223075717213</v>
      </c>
      <c r="AH1788">
        <v>0</v>
      </c>
      <c r="AI1788">
        <v>3</v>
      </c>
      <c r="AJ1788">
        <v>112.4</v>
      </c>
      <c r="AK1788">
        <v>23.351727768561776</v>
      </c>
    </row>
    <row r="1789" spans="1:37">
      <c r="A1789">
        <v>17</v>
      </c>
      <c r="B1789">
        <v>113</v>
      </c>
      <c r="C1789">
        <v>2024</v>
      </c>
      <c r="D1789">
        <v>5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10</v>
      </c>
      <c r="N1789">
        <v>99</v>
      </c>
      <c r="O1789">
        <v>99</v>
      </c>
      <c r="P1789">
        <v>99</v>
      </c>
      <c r="Q1789">
        <v>4</v>
      </c>
      <c r="R1789">
        <v>6</v>
      </c>
      <c r="S1789">
        <v>7</v>
      </c>
      <c r="T1789">
        <v>10</v>
      </c>
      <c r="U1789">
        <v>29.7</v>
      </c>
      <c r="V1789">
        <v>0</v>
      </c>
      <c r="W1789">
        <v>100</v>
      </c>
      <c r="X1789">
        <v>100</v>
      </c>
      <c r="Y1789">
        <v>83.333333333333314</v>
      </c>
      <c r="Z1789">
        <v>5.494542747126494</v>
      </c>
      <c r="AA1789">
        <v>0.81649658092772603</v>
      </c>
      <c r="AB1789">
        <v>0</v>
      </c>
      <c r="AC1789">
        <v>53.496493277388943</v>
      </c>
      <c r="AF1789">
        <v>1.1904761904761909</v>
      </c>
      <c r="AG1789">
        <v>1.6779029038454298</v>
      </c>
      <c r="AH1789">
        <v>0</v>
      </c>
      <c r="AI1789">
        <v>6</v>
      </c>
      <c r="AJ1789">
        <v>115.05</v>
      </c>
      <c r="AK1789">
        <v>19.28084208808334</v>
      </c>
    </row>
    <row r="1790" spans="1:37">
      <c r="A1790">
        <v>17</v>
      </c>
      <c r="B1790">
        <v>114</v>
      </c>
      <c r="C1790">
        <v>2024</v>
      </c>
      <c r="D1790">
        <v>6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10</v>
      </c>
      <c r="N1790">
        <v>99</v>
      </c>
      <c r="O1790">
        <v>99</v>
      </c>
      <c r="P1790">
        <v>99</v>
      </c>
      <c r="Q1790">
        <v>2</v>
      </c>
      <c r="R1790">
        <v>3</v>
      </c>
      <c r="S1790">
        <v>8</v>
      </c>
      <c r="T1790">
        <v>10</v>
      </c>
      <c r="U1790">
        <v>30.966666666666676</v>
      </c>
      <c r="V1790">
        <v>0</v>
      </c>
      <c r="W1790">
        <v>100</v>
      </c>
      <c r="X1790">
        <v>100</v>
      </c>
      <c r="Y1790">
        <v>100</v>
      </c>
      <c r="Z1790">
        <v>5.9196471366308812</v>
      </c>
      <c r="AA1790">
        <v>0.81649658092772603</v>
      </c>
      <c r="AB1790">
        <v>0</v>
      </c>
      <c r="AC1790">
        <v>99.999207302330959</v>
      </c>
      <c r="AF1790">
        <v>0.4991680532445924</v>
      </c>
      <c r="AG1790">
        <v>0.71253806211122994</v>
      </c>
      <c r="AH1790">
        <v>0</v>
      </c>
      <c r="AI1790">
        <v>2</v>
      </c>
      <c r="AJ1790">
        <v>109.45</v>
      </c>
      <c r="AK1790">
        <v>26.364634054370431</v>
      </c>
    </row>
    <row r="1791" spans="1:37">
      <c r="A1791">
        <v>17</v>
      </c>
      <c r="B1791">
        <v>115</v>
      </c>
      <c r="C1791">
        <v>2024</v>
      </c>
      <c r="D1791">
        <v>7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10</v>
      </c>
      <c r="N1791">
        <v>99</v>
      </c>
      <c r="O1791">
        <v>99</v>
      </c>
      <c r="P1791">
        <v>99</v>
      </c>
      <c r="Q1791">
        <v>3</v>
      </c>
      <c r="R1791">
        <v>4</v>
      </c>
      <c r="S1791">
        <v>8.5</v>
      </c>
      <c r="T1791">
        <v>10</v>
      </c>
      <c r="U1791">
        <v>32.900000000000006</v>
      </c>
      <c r="V1791">
        <v>0</v>
      </c>
      <c r="W1791">
        <v>100</v>
      </c>
      <c r="X1791">
        <v>100</v>
      </c>
      <c r="Y1791">
        <v>100</v>
      </c>
      <c r="Z1791">
        <v>3.594440151122265</v>
      </c>
      <c r="AA1791">
        <v>1.5</v>
      </c>
      <c r="AB1791">
        <v>0</v>
      </c>
      <c r="AC1791">
        <v>94.590530292691653</v>
      </c>
      <c r="AF1791">
        <v>1.7391304347826086</v>
      </c>
      <c r="AG1791">
        <v>2.8888791324581811</v>
      </c>
      <c r="AH1791">
        <v>0</v>
      </c>
      <c r="AI1791">
        <v>4</v>
      </c>
      <c r="AJ1791">
        <v>112.97499999999999</v>
      </c>
      <c r="AK1791">
        <v>22.925197970144534</v>
      </c>
    </row>
    <row r="1792" spans="1:37">
      <c r="A1792">
        <v>17</v>
      </c>
      <c r="B1792">
        <v>116</v>
      </c>
      <c r="C1792">
        <v>2024</v>
      </c>
      <c r="D1792">
        <v>8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10</v>
      </c>
      <c r="N1792">
        <v>99</v>
      </c>
      <c r="O1792">
        <v>99</v>
      </c>
      <c r="P1792">
        <v>99</v>
      </c>
      <c r="Q1792">
        <v>2</v>
      </c>
      <c r="R1792">
        <v>2</v>
      </c>
      <c r="S1792">
        <v>7</v>
      </c>
      <c r="T1792">
        <v>10</v>
      </c>
      <c r="U1792">
        <v>27.85</v>
      </c>
      <c r="V1792">
        <v>0</v>
      </c>
      <c r="W1792">
        <v>100</v>
      </c>
      <c r="X1792">
        <v>100</v>
      </c>
      <c r="Y1792">
        <v>100</v>
      </c>
      <c r="Z1792">
        <v>3.0500000000000198</v>
      </c>
      <c r="AA1792">
        <v>0</v>
      </c>
      <c r="AB1792">
        <v>0</v>
      </c>
      <c r="AF1792">
        <v>0.40816326530612246</v>
      </c>
      <c r="AG1792">
        <v>0.57702866496078886</v>
      </c>
      <c r="AH1792">
        <v>0</v>
      </c>
      <c r="AI1792">
        <v>2</v>
      </c>
      <c r="AJ1792">
        <v>116.55</v>
      </c>
      <c r="AK1792">
        <v>17.514788698663924</v>
      </c>
    </row>
    <row r="1793" spans="1:37">
      <c r="A1793">
        <v>17</v>
      </c>
      <c r="B1793">
        <v>117</v>
      </c>
      <c r="C1793">
        <v>2024</v>
      </c>
      <c r="D1793">
        <v>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10</v>
      </c>
      <c r="N1793">
        <v>99</v>
      </c>
      <c r="O1793">
        <v>99</v>
      </c>
      <c r="P1793">
        <v>99</v>
      </c>
      <c r="Q1793">
        <v>5</v>
      </c>
      <c r="R1793">
        <v>7</v>
      </c>
      <c r="S1793">
        <v>9.1428571428571388</v>
      </c>
      <c r="T1793">
        <v>10</v>
      </c>
      <c r="U1793">
        <v>27.800000000000004</v>
      </c>
      <c r="V1793">
        <v>0</v>
      </c>
      <c r="W1793">
        <v>100</v>
      </c>
      <c r="X1793">
        <v>85.714285714285694</v>
      </c>
      <c r="Y1793">
        <v>71.428571428571445</v>
      </c>
      <c r="Z1793">
        <v>12.79363681120981</v>
      </c>
      <c r="AA1793">
        <v>0.83299312783504575</v>
      </c>
      <c r="AB1793">
        <v>0</v>
      </c>
      <c r="AC1793">
        <v>19.571286726591005</v>
      </c>
      <c r="AF1793">
        <v>1.261261261261261</v>
      </c>
      <c r="AG1793">
        <v>1.7781595226564575</v>
      </c>
      <c r="AH1793">
        <v>0</v>
      </c>
      <c r="AI1793">
        <v>7</v>
      </c>
      <c r="AJ1793">
        <v>111.9</v>
      </c>
      <c r="AK1793">
        <v>23.104830356032757</v>
      </c>
    </row>
    <row r="1794" spans="1:37">
      <c r="A1794">
        <v>17</v>
      </c>
      <c r="B1794">
        <v>118</v>
      </c>
      <c r="C1794">
        <v>2024</v>
      </c>
      <c r="D1794">
        <v>10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10</v>
      </c>
      <c r="N1794">
        <v>99</v>
      </c>
      <c r="O1794">
        <v>99</v>
      </c>
      <c r="P1794">
        <v>99</v>
      </c>
      <c r="Q1794">
        <v>17</v>
      </c>
      <c r="R1794">
        <v>27</v>
      </c>
      <c r="S1794">
        <v>8.629629629629628</v>
      </c>
      <c r="T1794">
        <v>10</v>
      </c>
      <c r="U1794">
        <v>29.518518518518515</v>
      </c>
      <c r="V1794">
        <v>0</v>
      </c>
      <c r="W1794">
        <v>100</v>
      </c>
      <c r="X1794">
        <v>100</v>
      </c>
      <c r="Y1794">
        <v>88.8888888888889</v>
      </c>
      <c r="Z1794">
        <v>4.513932098558656</v>
      </c>
      <c r="AA1794">
        <v>0.77689544308900149</v>
      </c>
      <c r="AB1794">
        <v>0</v>
      </c>
      <c r="AC1794">
        <v>17.51616247709326</v>
      </c>
      <c r="AF1794">
        <v>1.0629921259842519</v>
      </c>
      <c r="AG1794">
        <v>1.4757182322487943</v>
      </c>
      <c r="AH1794">
        <v>3.7037037037037042</v>
      </c>
      <c r="AI1794">
        <v>27</v>
      </c>
      <c r="AJ1794">
        <v>111.00370370370368</v>
      </c>
      <c r="AK1794">
        <v>21.565023424033047</v>
      </c>
    </row>
    <row r="1795" spans="1:37">
      <c r="A1795">
        <v>17</v>
      </c>
      <c r="B1795">
        <v>119</v>
      </c>
      <c r="C1795">
        <v>2024</v>
      </c>
      <c r="D1795">
        <v>11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10</v>
      </c>
      <c r="N1795">
        <v>99</v>
      </c>
      <c r="O1795">
        <v>99</v>
      </c>
      <c r="P1795">
        <v>99</v>
      </c>
      <c r="Q1795">
        <v>8</v>
      </c>
      <c r="R1795">
        <v>8</v>
      </c>
      <c r="S1795">
        <v>8.5</v>
      </c>
      <c r="T1795">
        <v>10</v>
      </c>
      <c r="U1795">
        <v>33.625000000000007</v>
      </c>
      <c r="V1795">
        <v>0</v>
      </c>
      <c r="W1795">
        <v>100</v>
      </c>
      <c r="X1795">
        <v>100</v>
      </c>
      <c r="Y1795">
        <v>100</v>
      </c>
      <c r="Z1795">
        <v>5.130241222398765</v>
      </c>
      <c r="AA1795">
        <v>1.1180339887498949</v>
      </c>
      <c r="AB1795">
        <v>0</v>
      </c>
      <c r="AC1795">
        <v>51.649433983110654</v>
      </c>
      <c r="AF1795">
        <v>0.45274476513865297</v>
      </c>
      <c r="AG1795">
        <v>0.75051196634135231</v>
      </c>
      <c r="AH1795">
        <v>0</v>
      </c>
      <c r="AI1795">
        <v>7</v>
      </c>
      <c r="AJ1795">
        <v>117.71428571428569</v>
      </c>
      <c r="AK1795">
        <v>21.031576314342963</v>
      </c>
    </row>
    <row r="1796" spans="1:37">
      <c r="A1796">
        <v>17</v>
      </c>
      <c r="B1796">
        <v>120</v>
      </c>
      <c r="C1796">
        <v>2024</v>
      </c>
      <c r="D1796">
        <v>12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10</v>
      </c>
      <c r="N1796">
        <v>99</v>
      </c>
      <c r="O1796">
        <v>99</v>
      </c>
      <c r="P1796">
        <v>99</v>
      </c>
      <c r="Q1796">
        <v>2</v>
      </c>
      <c r="R1796">
        <v>2</v>
      </c>
      <c r="S1796">
        <v>9.5</v>
      </c>
      <c r="T1796">
        <v>10</v>
      </c>
      <c r="U1796">
        <v>34.450000000000003</v>
      </c>
      <c r="V1796">
        <v>0</v>
      </c>
      <c r="W1796">
        <v>100</v>
      </c>
      <c r="X1796">
        <v>100</v>
      </c>
      <c r="Y1796">
        <v>100</v>
      </c>
      <c r="Z1796">
        <v>2.5499999999999656</v>
      </c>
      <c r="AA1796">
        <v>0.5</v>
      </c>
      <c r="AB1796">
        <v>0</v>
      </c>
      <c r="AC1796">
        <v>-100.00000000000399</v>
      </c>
      <c r="AF1796">
        <v>0.59347181008902095</v>
      </c>
      <c r="AG1796">
        <v>0.93643393995406221</v>
      </c>
      <c r="AH1796">
        <v>0</v>
      </c>
      <c r="AI1796">
        <v>2</v>
      </c>
      <c r="AJ1796">
        <v>113.3</v>
      </c>
      <c r="AK1796">
        <v>23.751269691498457</v>
      </c>
    </row>
    <row r="1797" spans="1:37">
      <c r="A1797">
        <v>17</v>
      </c>
      <c r="B1797">
        <v>121</v>
      </c>
      <c r="C1797">
        <v>2024</v>
      </c>
      <c r="D1797">
        <v>1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11</v>
      </c>
      <c r="N1797">
        <v>99</v>
      </c>
      <c r="O1797">
        <v>99</v>
      </c>
      <c r="P1797">
        <v>99</v>
      </c>
      <c r="Q1797">
        <v>9</v>
      </c>
      <c r="R1797">
        <v>35</v>
      </c>
      <c r="S1797">
        <v>7.7142857142857117</v>
      </c>
      <c r="T1797">
        <v>11</v>
      </c>
      <c r="U1797">
        <v>30.954285714285703</v>
      </c>
      <c r="V1797">
        <v>0</v>
      </c>
      <c r="W1797">
        <v>100</v>
      </c>
      <c r="X1797">
        <v>100</v>
      </c>
      <c r="Y1797">
        <v>97.142857142857125</v>
      </c>
      <c r="Z1797">
        <v>5.0527131527607665</v>
      </c>
      <c r="AA1797">
        <v>0.69985421222375988</v>
      </c>
      <c r="AB1797">
        <v>0</v>
      </c>
      <c r="AC1797">
        <v>35.181686458434072</v>
      </c>
      <c r="AF1797">
        <v>6.4575645756457556</v>
      </c>
      <c r="AG1797">
        <v>8.8533324616742402</v>
      </c>
      <c r="AH1797">
        <v>0</v>
      </c>
      <c r="AI1797">
        <v>8</v>
      </c>
      <c r="AJ1797">
        <v>110.16249999999999</v>
      </c>
      <c r="AK1797">
        <v>22.393715293628873</v>
      </c>
    </row>
    <row r="1798" spans="1:37">
      <c r="A1798">
        <v>17</v>
      </c>
      <c r="B1798">
        <v>122</v>
      </c>
      <c r="C1798">
        <v>2024</v>
      </c>
      <c r="D1798">
        <v>2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11</v>
      </c>
      <c r="N1798">
        <v>99</v>
      </c>
      <c r="O1798">
        <v>99</v>
      </c>
      <c r="P1798">
        <v>99</v>
      </c>
      <c r="Q1798">
        <v>4</v>
      </c>
      <c r="R1798">
        <v>5</v>
      </c>
      <c r="S1798">
        <v>7.6</v>
      </c>
      <c r="T1798">
        <v>11</v>
      </c>
      <c r="U1798">
        <v>35.56</v>
      </c>
      <c r="V1798">
        <v>0</v>
      </c>
      <c r="W1798">
        <v>100</v>
      </c>
      <c r="X1798">
        <v>100</v>
      </c>
      <c r="Y1798">
        <v>100</v>
      </c>
      <c r="Z1798">
        <v>4.4661392723469779</v>
      </c>
      <c r="AA1798">
        <v>0.7999999999999986</v>
      </c>
      <c r="AB1798">
        <v>0</v>
      </c>
      <c r="AC1798">
        <v>-81.054346478042987</v>
      </c>
      <c r="AF1798">
        <v>1.8450184501845015</v>
      </c>
      <c r="AG1798">
        <v>2.9405441164309942</v>
      </c>
      <c r="AH1798">
        <v>0</v>
      </c>
      <c r="AI1798">
        <v>1</v>
      </c>
      <c r="AJ1798">
        <v>127.5</v>
      </c>
      <c r="AK1798">
        <v>20.64967471033011</v>
      </c>
    </row>
    <row r="1799" spans="1:37">
      <c r="A1799">
        <v>17</v>
      </c>
      <c r="B1799">
        <v>123</v>
      </c>
      <c r="C1799">
        <v>2024</v>
      </c>
      <c r="D1799">
        <v>3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11</v>
      </c>
      <c r="N1799">
        <v>99</v>
      </c>
      <c r="O1799">
        <v>99</v>
      </c>
      <c r="P1799">
        <v>99</v>
      </c>
      <c r="Q1799">
        <v>8</v>
      </c>
      <c r="R1799">
        <v>12</v>
      </c>
      <c r="S1799">
        <v>7.6666666666666687</v>
      </c>
      <c r="T1799">
        <v>11</v>
      </c>
      <c r="U1799">
        <v>33.408333333333346</v>
      </c>
      <c r="V1799">
        <v>0</v>
      </c>
      <c r="W1799">
        <v>100</v>
      </c>
      <c r="X1799">
        <v>100</v>
      </c>
      <c r="Y1799">
        <v>100</v>
      </c>
      <c r="Z1799">
        <v>5.3602640378581308</v>
      </c>
      <c r="AA1799">
        <v>0.74535599249992179</v>
      </c>
      <c r="AB1799">
        <v>0</v>
      </c>
      <c r="AC1799">
        <v>15.504309596836951</v>
      </c>
      <c r="AF1799">
        <v>1.6371077762619373</v>
      </c>
      <c r="AG1799">
        <v>2.5127076948147593</v>
      </c>
      <c r="AH1799">
        <v>0</v>
      </c>
      <c r="AI1799">
        <v>6</v>
      </c>
      <c r="AJ1799">
        <v>112.8666666666667</v>
      </c>
      <c r="AK1799">
        <v>20.833401011839264</v>
      </c>
    </row>
    <row r="1800" spans="1:37">
      <c r="A1800">
        <v>17</v>
      </c>
      <c r="B1800">
        <v>124</v>
      </c>
      <c r="C1800">
        <v>2024</v>
      </c>
      <c r="D1800">
        <v>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11</v>
      </c>
      <c r="N1800">
        <v>99</v>
      </c>
      <c r="O1800">
        <v>99</v>
      </c>
      <c r="P1800">
        <v>99</v>
      </c>
      <c r="Q1800">
        <v>4</v>
      </c>
      <c r="R1800">
        <v>4</v>
      </c>
      <c r="S1800">
        <v>8</v>
      </c>
      <c r="T1800">
        <v>11</v>
      </c>
      <c r="U1800">
        <v>35.75</v>
      </c>
      <c r="V1800">
        <v>0</v>
      </c>
      <c r="W1800">
        <v>100</v>
      </c>
      <c r="X1800">
        <v>100</v>
      </c>
      <c r="Y1800">
        <v>100</v>
      </c>
      <c r="Z1800">
        <v>4.2652666974059326</v>
      </c>
      <c r="AA1800">
        <v>0</v>
      </c>
      <c r="AB1800">
        <v>0</v>
      </c>
      <c r="AF1800">
        <v>0.65359477124182996</v>
      </c>
      <c r="AG1800">
        <v>1.1208653393948897</v>
      </c>
      <c r="AH1800">
        <v>0</v>
      </c>
      <c r="AI1800">
        <v>4</v>
      </c>
      <c r="AJ1800">
        <v>116.2</v>
      </c>
      <c r="AK1800">
        <v>22.708457103530854</v>
      </c>
    </row>
    <row r="1801" spans="1:37">
      <c r="A1801">
        <v>17</v>
      </c>
      <c r="B1801">
        <v>125</v>
      </c>
      <c r="C1801">
        <v>2024</v>
      </c>
      <c r="D1801">
        <v>5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11</v>
      </c>
      <c r="N1801">
        <v>99</v>
      </c>
      <c r="O1801">
        <v>99</v>
      </c>
      <c r="P1801">
        <v>99</v>
      </c>
      <c r="Q1801">
        <v>7</v>
      </c>
      <c r="R1801">
        <v>10</v>
      </c>
      <c r="S1801">
        <v>7.9</v>
      </c>
      <c r="T1801">
        <v>11</v>
      </c>
      <c r="U1801">
        <v>32.180000000000007</v>
      </c>
      <c r="V1801">
        <v>0</v>
      </c>
      <c r="W1801">
        <v>100</v>
      </c>
      <c r="X1801">
        <v>100</v>
      </c>
      <c r="Y1801">
        <v>100</v>
      </c>
      <c r="Z1801">
        <v>4.0740152184300547</v>
      </c>
      <c r="AA1801">
        <v>0.69999999999999829</v>
      </c>
      <c r="AB1801">
        <v>0</v>
      </c>
      <c r="AC1801">
        <v>66.203553804646148</v>
      </c>
      <c r="AF1801">
        <v>1.9841269841269848</v>
      </c>
      <c r="AG1801">
        <v>3.0300177017814791</v>
      </c>
      <c r="AH1801">
        <v>0</v>
      </c>
      <c r="AI1801">
        <v>10</v>
      </c>
      <c r="AJ1801">
        <v>110.98</v>
      </c>
      <c r="AK1801">
        <v>23.609786271168097</v>
      </c>
    </row>
    <row r="1802" spans="1:37">
      <c r="A1802">
        <v>17</v>
      </c>
      <c r="B1802">
        <v>126</v>
      </c>
      <c r="C1802">
        <v>2024</v>
      </c>
      <c r="D1802">
        <v>6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11</v>
      </c>
      <c r="N1802">
        <v>99</v>
      </c>
      <c r="O1802">
        <v>99</v>
      </c>
      <c r="P1802">
        <v>99</v>
      </c>
      <c r="Q1802">
        <v>8</v>
      </c>
      <c r="R1802">
        <v>10</v>
      </c>
      <c r="S1802">
        <v>7.9</v>
      </c>
      <c r="T1802">
        <v>11</v>
      </c>
      <c r="U1802">
        <v>33.22</v>
      </c>
      <c r="V1802">
        <v>0</v>
      </c>
      <c r="W1802">
        <v>100</v>
      </c>
      <c r="X1802">
        <v>100</v>
      </c>
      <c r="Y1802">
        <v>100</v>
      </c>
      <c r="Z1802">
        <v>4.396089171070118</v>
      </c>
      <c r="AA1802">
        <v>0.69999999999999829</v>
      </c>
      <c r="AB1802">
        <v>0</v>
      </c>
      <c r="AC1802">
        <v>54.009043536024173</v>
      </c>
      <c r="AF1802">
        <v>1.6638935108153079</v>
      </c>
      <c r="AG1802">
        <v>2.5479563426625447</v>
      </c>
      <c r="AH1802">
        <v>0</v>
      </c>
      <c r="AI1802">
        <v>10</v>
      </c>
      <c r="AJ1802">
        <v>113.17</v>
      </c>
      <c r="AK1802">
        <v>22.912791552610695</v>
      </c>
    </row>
    <row r="1803" spans="1:37">
      <c r="A1803">
        <v>17</v>
      </c>
      <c r="B1803">
        <v>127</v>
      </c>
      <c r="C1803">
        <v>2024</v>
      </c>
      <c r="D1803">
        <v>7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11</v>
      </c>
      <c r="N1803">
        <v>99</v>
      </c>
      <c r="O1803">
        <v>99</v>
      </c>
      <c r="P1803">
        <v>99</v>
      </c>
      <c r="Q1803">
        <v>1</v>
      </c>
      <c r="R1803">
        <v>1</v>
      </c>
      <c r="S1803">
        <v>7</v>
      </c>
      <c r="T1803">
        <v>11</v>
      </c>
      <c r="U1803">
        <v>24.8</v>
      </c>
      <c r="V1803">
        <v>0</v>
      </c>
      <c r="W1803">
        <v>100</v>
      </c>
      <c r="X1803">
        <v>100</v>
      </c>
      <c r="Y1803">
        <v>100</v>
      </c>
      <c r="Z1803">
        <v>0</v>
      </c>
      <c r="AA1803">
        <v>0</v>
      </c>
      <c r="AB1803">
        <v>0</v>
      </c>
      <c r="AF1803">
        <v>0.43478260869565216</v>
      </c>
      <c r="AG1803">
        <v>0.54440883347236235</v>
      </c>
      <c r="AH1803">
        <v>0</v>
      </c>
      <c r="AI1803">
        <v>1</v>
      </c>
      <c r="AJ1803">
        <v>110.2</v>
      </c>
      <c r="AK1803">
        <v>18.531343115702569</v>
      </c>
    </row>
    <row r="1804" spans="1:37">
      <c r="A1804">
        <v>17</v>
      </c>
      <c r="B1804">
        <v>128</v>
      </c>
      <c r="C1804">
        <v>2024</v>
      </c>
      <c r="D1804">
        <v>8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11</v>
      </c>
      <c r="N1804">
        <v>99</v>
      </c>
      <c r="O1804">
        <v>99</v>
      </c>
      <c r="P1804">
        <v>99</v>
      </c>
      <c r="Q1804">
        <v>4</v>
      </c>
      <c r="R1804">
        <v>6</v>
      </c>
      <c r="S1804">
        <v>8.8333333333333357</v>
      </c>
      <c r="T1804">
        <v>11</v>
      </c>
      <c r="U1804">
        <v>36.4</v>
      </c>
      <c r="V1804">
        <v>0</v>
      </c>
      <c r="W1804">
        <v>100</v>
      </c>
      <c r="X1804">
        <v>100</v>
      </c>
      <c r="Y1804">
        <v>100</v>
      </c>
      <c r="Z1804">
        <v>5.2405470452361742</v>
      </c>
      <c r="AA1804">
        <v>0.68718427093626755</v>
      </c>
      <c r="AB1804">
        <v>0</v>
      </c>
      <c r="AC1804">
        <v>55.536711631692192</v>
      </c>
      <c r="AF1804">
        <v>1.2244897959183672</v>
      </c>
      <c r="AG1804">
        <v>2.2625325031855703</v>
      </c>
      <c r="AH1804">
        <v>0</v>
      </c>
      <c r="AI1804">
        <v>3</v>
      </c>
      <c r="AJ1804">
        <v>120.96666666666664</v>
      </c>
      <c r="AK1804">
        <v>19.622105581600024</v>
      </c>
    </row>
    <row r="1805" spans="1:37">
      <c r="A1805">
        <v>17</v>
      </c>
      <c r="B1805">
        <v>129</v>
      </c>
      <c r="C1805">
        <v>2024</v>
      </c>
      <c r="D1805">
        <v>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11</v>
      </c>
      <c r="N1805">
        <v>99</v>
      </c>
      <c r="O1805">
        <v>99</v>
      </c>
      <c r="P1805">
        <v>99</v>
      </c>
      <c r="Q1805">
        <v>3</v>
      </c>
      <c r="R1805">
        <v>3</v>
      </c>
      <c r="S1805">
        <v>9</v>
      </c>
      <c r="T1805">
        <v>11</v>
      </c>
      <c r="U1805">
        <v>20.033333333333335</v>
      </c>
      <c r="V1805">
        <v>0</v>
      </c>
      <c r="W1805">
        <v>100</v>
      </c>
      <c r="X1805">
        <v>66.666666666666686</v>
      </c>
      <c r="Y1805">
        <v>66.666666666666686</v>
      </c>
      <c r="Z1805">
        <v>14.178935863534409</v>
      </c>
      <c r="AA1805">
        <v>0.81649658092772603</v>
      </c>
      <c r="AB1805">
        <v>0</v>
      </c>
      <c r="AC1805">
        <v>84.362289425078629</v>
      </c>
      <c r="AF1805">
        <v>0.54054054054054068</v>
      </c>
      <c r="AG1805">
        <v>0.54916437467447621</v>
      </c>
      <c r="AH1805">
        <v>0</v>
      </c>
      <c r="AI1805">
        <v>3</v>
      </c>
      <c r="AJ1805">
        <v>109.2</v>
      </c>
      <c r="AK1805">
        <v>22.3833597584457</v>
      </c>
    </row>
    <row r="1806" spans="1:37">
      <c r="A1806">
        <v>17</v>
      </c>
      <c r="B1806">
        <v>130</v>
      </c>
      <c r="C1806">
        <v>2024</v>
      </c>
      <c r="D1806">
        <v>10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11</v>
      </c>
      <c r="N1806">
        <v>99</v>
      </c>
      <c r="O1806">
        <v>99</v>
      </c>
      <c r="P1806">
        <v>99</v>
      </c>
      <c r="Q1806">
        <v>10</v>
      </c>
      <c r="R1806">
        <v>24</v>
      </c>
      <c r="S1806">
        <v>8.625</v>
      </c>
      <c r="T1806">
        <v>11</v>
      </c>
      <c r="U1806">
        <v>30.324999999999999</v>
      </c>
      <c r="V1806">
        <v>0</v>
      </c>
      <c r="W1806">
        <v>100</v>
      </c>
      <c r="X1806">
        <v>100</v>
      </c>
      <c r="Y1806">
        <v>91.666666666666686</v>
      </c>
      <c r="Z1806">
        <v>4.3265893033658722</v>
      </c>
      <c r="AA1806">
        <v>1.1110243021644484</v>
      </c>
      <c r="AB1806">
        <v>0</v>
      </c>
      <c r="AC1806">
        <v>71.532772902425108</v>
      </c>
      <c r="AF1806">
        <v>0.94488188976377951</v>
      </c>
      <c r="AG1806">
        <v>1.3475881172279456</v>
      </c>
      <c r="AH1806">
        <v>0</v>
      </c>
      <c r="AI1806">
        <v>24</v>
      </c>
      <c r="AJ1806">
        <v>112.0125</v>
      </c>
      <c r="AK1806">
        <v>21.665843615410314</v>
      </c>
    </row>
    <row r="1807" spans="1:37">
      <c r="A1807">
        <v>17</v>
      </c>
      <c r="B1807">
        <v>131</v>
      </c>
      <c r="C1807">
        <v>2024</v>
      </c>
      <c r="D1807">
        <v>11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11</v>
      </c>
      <c r="N1807">
        <v>99</v>
      </c>
      <c r="O1807">
        <v>99</v>
      </c>
      <c r="P1807">
        <v>99</v>
      </c>
      <c r="Q1807">
        <v>9</v>
      </c>
      <c r="R1807">
        <v>10</v>
      </c>
      <c r="S1807">
        <v>9</v>
      </c>
      <c r="T1807">
        <v>11</v>
      </c>
      <c r="U1807">
        <v>32.579999999999991</v>
      </c>
      <c r="V1807">
        <v>0</v>
      </c>
      <c r="W1807">
        <v>100</v>
      </c>
      <c r="X1807">
        <v>100</v>
      </c>
      <c r="Y1807">
        <v>100</v>
      </c>
      <c r="Z1807">
        <v>5.6499203534209581</v>
      </c>
      <c r="AA1807">
        <v>0.89442719099991597</v>
      </c>
      <c r="AB1807">
        <v>0</v>
      </c>
      <c r="AC1807">
        <v>84.496857182623458</v>
      </c>
      <c r="AF1807">
        <v>0.56593095642331614</v>
      </c>
      <c r="AG1807">
        <v>0.90898438153907968</v>
      </c>
      <c r="AH1807">
        <v>0</v>
      </c>
      <c r="AI1807">
        <v>8</v>
      </c>
      <c r="AJ1807">
        <v>112.33750000000002</v>
      </c>
      <c r="AK1807">
        <v>23.299484068111393</v>
      </c>
    </row>
    <row r="1808" spans="1:37">
      <c r="A1808">
        <v>17</v>
      </c>
      <c r="B1808">
        <v>132</v>
      </c>
      <c r="C1808">
        <v>2024</v>
      </c>
      <c r="D1808">
        <v>12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11</v>
      </c>
      <c r="N1808">
        <v>99</v>
      </c>
      <c r="O1808">
        <v>99</v>
      </c>
      <c r="P1808">
        <v>99</v>
      </c>
      <c r="R1808">
        <v>0</v>
      </c>
    </row>
    <row r="1809" spans="1:37">
      <c r="A1809">
        <v>17</v>
      </c>
      <c r="B1809">
        <v>133</v>
      </c>
      <c r="C1809">
        <v>2024</v>
      </c>
      <c r="D1809">
        <v>1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12</v>
      </c>
      <c r="N1809">
        <v>99</v>
      </c>
      <c r="O1809">
        <v>99</v>
      </c>
      <c r="P1809">
        <v>99</v>
      </c>
      <c r="R1809">
        <v>0</v>
      </c>
    </row>
    <row r="1810" spans="1:37">
      <c r="A1810">
        <v>17</v>
      </c>
      <c r="B1810">
        <v>134</v>
      </c>
      <c r="C1810">
        <v>2024</v>
      </c>
      <c r="D1810">
        <v>2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12</v>
      </c>
      <c r="N1810">
        <v>99</v>
      </c>
      <c r="O1810">
        <v>99</v>
      </c>
      <c r="P1810">
        <v>99</v>
      </c>
      <c r="R1810">
        <v>0</v>
      </c>
    </row>
    <row r="1811" spans="1:37">
      <c r="A1811">
        <v>17</v>
      </c>
      <c r="B1811">
        <v>135</v>
      </c>
      <c r="C1811">
        <v>2024</v>
      </c>
      <c r="D1811">
        <v>3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12</v>
      </c>
      <c r="N1811">
        <v>99</v>
      </c>
      <c r="O1811">
        <v>99</v>
      </c>
      <c r="P1811">
        <v>99</v>
      </c>
      <c r="R1811">
        <v>0</v>
      </c>
    </row>
    <row r="1812" spans="1:37">
      <c r="A1812">
        <v>17</v>
      </c>
      <c r="B1812">
        <v>136</v>
      </c>
      <c r="C1812">
        <v>2024</v>
      </c>
      <c r="D1812">
        <v>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12</v>
      </c>
      <c r="N1812">
        <v>99</v>
      </c>
      <c r="O1812">
        <v>99</v>
      </c>
      <c r="P1812">
        <v>99</v>
      </c>
      <c r="R1812">
        <v>0</v>
      </c>
    </row>
    <row r="1813" spans="1:37">
      <c r="A1813">
        <v>17</v>
      </c>
      <c r="B1813">
        <v>137</v>
      </c>
      <c r="C1813">
        <v>2024</v>
      </c>
      <c r="D1813">
        <v>5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12</v>
      </c>
      <c r="N1813">
        <v>99</v>
      </c>
      <c r="O1813">
        <v>99</v>
      </c>
      <c r="P1813">
        <v>99</v>
      </c>
      <c r="R1813">
        <v>0</v>
      </c>
    </row>
    <row r="1814" spans="1:37">
      <c r="A1814">
        <v>17</v>
      </c>
      <c r="B1814">
        <v>138</v>
      </c>
      <c r="C1814">
        <v>2024</v>
      </c>
      <c r="D1814">
        <v>6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12</v>
      </c>
      <c r="N1814">
        <v>99</v>
      </c>
      <c r="O1814">
        <v>99</v>
      </c>
      <c r="P1814">
        <v>99</v>
      </c>
      <c r="R1814">
        <v>0</v>
      </c>
    </row>
    <row r="1815" spans="1:37">
      <c r="A1815">
        <v>17</v>
      </c>
      <c r="B1815">
        <v>139</v>
      </c>
      <c r="C1815">
        <v>2024</v>
      </c>
      <c r="D1815">
        <v>7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12</v>
      </c>
      <c r="N1815">
        <v>99</v>
      </c>
      <c r="O1815">
        <v>99</v>
      </c>
      <c r="P1815">
        <v>99</v>
      </c>
      <c r="R1815">
        <v>0</v>
      </c>
    </row>
    <row r="1816" spans="1:37">
      <c r="A1816">
        <v>17</v>
      </c>
      <c r="B1816">
        <v>140</v>
      </c>
      <c r="C1816">
        <v>2024</v>
      </c>
      <c r="D1816">
        <v>8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12</v>
      </c>
      <c r="N1816">
        <v>99</v>
      </c>
      <c r="O1816">
        <v>99</v>
      </c>
      <c r="P1816">
        <v>99</v>
      </c>
      <c r="Q1816">
        <v>1</v>
      </c>
      <c r="R1816">
        <v>1</v>
      </c>
      <c r="S1816">
        <v>8</v>
      </c>
      <c r="T1816">
        <v>12</v>
      </c>
      <c r="U1816">
        <v>27</v>
      </c>
      <c r="V1816">
        <v>0</v>
      </c>
      <c r="W1816">
        <v>100</v>
      </c>
      <c r="X1816">
        <v>100</v>
      </c>
      <c r="Y1816">
        <v>100</v>
      </c>
      <c r="Z1816">
        <v>0</v>
      </c>
      <c r="AA1816">
        <v>0</v>
      </c>
      <c r="AB1816">
        <v>0</v>
      </c>
      <c r="AF1816">
        <v>0.20408163265306123</v>
      </c>
      <c r="AG1816">
        <v>0.27970868858063369</v>
      </c>
      <c r="AH1816">
        <v>0</v>
      </c>
      <c r="AI1816">
        <v>1</v>
      </c>
      <c r="AJ1816">
        <v>111.7</v>
      </c>
      <c r="AK1816">
        <v>19.37332860060615</v>
      </c>
    </row>
    <row r="1817" spans="1:37">
      <c r="A1817">
        <v>17</v>
      </c>
      <c r="B1817">
        <v>141</v>
      </c>
      <c r="C1817">
        <v>2024</v>
      </c>
      <c r="D1817">
        <v>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12</v>
      </c>
      <c r="N1817">
        <v>99</v>
      </c>
      <c r="O1817">
        <v>99</v>
      </c>
      <c r="P1817">
        <v>99</v>
      </c>
      <c r="Q1817">
        <v>2</v>
      </c>
      <c r="R1817">
        <v>2</v>
      </c>
      <c r="S1817">
        <v>9.5</v>
      </c>
      <c r="T1817">
        <v>12</v>
      </c>
      <c r="U1817">
        <v>37.650000000000006</v>
      </c>
      <c r="V1817">
        <v>0</v>
      </c>
      <c r="W1817">
        <v>100</v>
      </c>
      <c r="X1817">
        <v>100</v>
      </c>
      <c r="Y1817">
        <v>100</v>
      </c>
      <c r="Z1817">
        <v>0.64999999999974811</v>
      </c>
      <c r="AA1817">
        <v>0.5</v>
      </c>
      <c r="AB1817">
        <v>0</v>
      </c>
      <c r="AC1817">
        <v>100.00000000001776</v>
      </c>
      <c r="AF1817">
        <v>0.36036036036036023</v>
      </c>
      <c r="AG1817">
        <v>0.6880545326620312</v>
      </c>
      <c r="AH1817">
        <v>0</v>
      </c>
      <c r="AI1817">
        <v>2</v>
      </c>
      <c r="AJ1817">
        <v>117.55</v>
      </c>
      <c r="AK1817">
        <v>23.197916451679045</v>
      </c>
    </row>
    <row r="1818" spans="1:37">
      <c r="A1818">
        <v>17</v>
      </c>
      <c r="B1818">
        <v>142</v>
      </c>
      <c r="C1818">
        <v>2024</v>
      </c>
      <c r="D1818">
        <v>10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12</v>
      </c>
      <c r="N1818">
        <v>99</v>
      </c>
      <c r="O1818">
        <v>99</v>
      </c>
      <c r="P1818">
        <v>99</v>
      </c>
      <c r="Q1818">
        <v>2</v>
      </c>
      <c r="R1818">
        <v>9</v>
      </c>
      <c r="S1818">
        <v>9.5555555555555554</v>
      </c>
      <c r="T1818">
        <v>12</v>
      </c>
      <c r="U1818">
        <v>32.81111111111111</v>
      </c>
      <c r="V1818">
        <v>0</v>
      </c>
      <c r="W1818">
        <v>100</v>
      </c>
      <c r="X1818">
        <v>100</v>
      </c>
      <c r="Y1818">
        <v>100</v>
      </c>
      <c r="Z1818">
        <v>3.6607359443589056</v>
      </c>
      <c r="AA1818">
        <v>0.4969039949999603</v>
      </c>
      <c r="AB1818">
        <v>0</v>
      </c>
      <c r="AC1818">
        <v>15.542095439900304</v>
      </c>
      <c r="AF1818">
        <v>0.35433070866141719</v>
      </c>
      <c r="AG1818">
        <v>0.54677489834763993</v>
      </c>
      <c r="AH1818">
        <v>0</v>
      </c>
      <c r="AI1818">
        <v>9</v>
      </c>
      <c r="AJ1818">
        <v>110.78888888888888</v>
      </c>
      <c r="AK1818">
        <v>24.130950699918156</v>
      </c>
    </row>
    <row r="1819" spans="1:37">
      <c r="A1819">
        <v>17</v>
      </c>
      <c r="B1819">
        <v>143</v>
      </c>
      <c r="C1819">
        <v>2024</v>
      </c>
      <c r="D1819">
        <v>11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12</v>
      </c>
      <c r="N1819">
        <v>99</v>
      </c>
      <c r="O1819">
        <v>99</v>
      </c>
      <c r="P1819">
        <v>99</v>
      </c>
      <c r="Q1819">
        <v>1</v>
      </c>
      <c r="R1819">
        <v>1</v>
      </c>
      <c r="S1819">
        <v>8</v>
      </c>
      <c r="T1819">
        <v>12</v>
      </c>
      <c r="U1819">
        <v>30.2</v>
      </c>
      <c r="V1819">
        <v>0</v>
      </c>
      <c r="W1819">
        <v>100</v>
      </c>
      <c r="X1819">
        <v>100</v>
      </c>
      <c r="Y1819">
        <v>100</v>
      </c>
      <c r="Z1819">
        <v>0</v>
      </c>
      <c r="AA1819">
        <v>0</v>
      </c>
      <c r="AB1819">
        <v>0</v>
      </c>
      <c r="AF1819">
        <v>5.6593095642331614E-2</v>
      </c>
      <c r="AG1819">
        <v>8.4258220756538382E-2</v>
      </c>
      <c r="AH1819">
        <v>0</v>
      </c>
    </row>
    <row r="1820" spans="1:37">
      <c r="A1820">
        <v>17</v>
      </c>
      <c r="B1820">
        <v>144</v>
      </c>
      <c r="C1820">
        <v>2024</v>
      </c>
      <c r="D1820">
        <v>12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12</v>
      </c>
      <c r="N1820">
        <v>99</v>
      </c>
      <c r="O1820">
        <v>99</v>
      </c>
      <c r="P1820">
        <v>99</v>
      </c>
      <c r="R1820">
        <v>0</v>
      </c>
    </row>
    <row r="1821" spans="1:37">
      <c r="A1821">
        <v>17</v>
      </c>
      <c r="B1821">
        <v>145</v>
      </c>
      <c r="C1821">
        <v>2024</v>
      </c>
      <c r="D1821">
        <v>1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13</v>
      </c>
      <c r="N1821">
        <v>99</v>
      </c>
      <c r="O1821">
        <v>99</v>
      </c>
      <c r="P1821">
        <v>99</v>
      </c>
      <c r="R1821">
        <v>0</v>
      </c>
    </row>
    <row r="1822" spans="1:37">
      <c r="A1822">
        <v>17</v>
      </c>
      <c r="B1822">
        <v>146</v>
      </c>
      <c r="C1822">
        <v>2024</v>
      </c>
      <c r="D1822">
        <v>2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13</v>
      </c>
      <c r="N1822">
        <v>99</v>
      </c>
      <c r="O1822">
        <v>99</v>
      </c>
      <c r="P1822">
        <v>99</v>
      </c>
      <c r="R1822">
        <v>0</v>
      </c>
    </row>
    <row r="1823" spans="1:37">
      <c r="A1823">
        <v>17</v>
      </c>
      <c r="B1823">
        <v>147</v>
      </c>
      <c r="C1823">
        <v>2024</v>
      </c>
      <c r="D1823">
        <v>3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13</v>
      </c>
      <c r="N1823">
        <v>99</v>
      </c>
      <c r="O1823">
        <v>99</v>
      </c>
      <c r="P1823">
        <v>99</v>
      </c>
      <c r="R1823">
        <v>0</v>
      </c>
    </row>
    <row r="1824" spans="1:37">
      <c r="A1824">
        <v>17</v>
      </c>
      <c r="B1824">
        <v>148</v>
      </c>
      <c r="C1824">
        <v>2024</v>
      </c>
      <c r="D1824">
        <v>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13</v>
      </c>
      <c r="N1824">
        <v>99</v>
      </c>
      <c r="O1824">
        <v>99</v>
      </c>
      <c r="P1824">
        <v>99</v>
      </c>
      <c r="R1824">
        <v>0</v>
      </c>
    </row>
    <row r="1825" spans="1:37">
      <c r="A1825">
        <v>17</v>
      </c>
      <c r="B1825">
        <v>149</v>
      </c>
      <c r="C1825">
        <v>2024</v>
      </c>
      <c r="D1825">
        <v>5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13</v>
      </c>
      <c r="N1825">
        <v>99</v>
      </c>
      <c r="O1825">
        <v>99</v>
      </c>
      <c r="P1825">
        <v>99</v>
      </c>
      <c r="R1825">
        <v>0</v>
      </c>
    </row>
    <row r="1826" spans="1:37">
      <c r="A1826">
        <v>17</v>
      </c>
      <c r="B1826">
        <v>150</v>
      </c>
      <c r="C1826">
        <v>2024</v>
      </c>
      <c r="D1826">
        <v>6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13</v>
      </c>
      <c r="N1826">
        <v>99</v>
      </c>
      <c r="O1826">
        <v>99</v>
      </c>
      <c r="P1826">
        <v>99</v>
      </c>
      <c r="R1826">
        <v>0</v>
      </c>
    </row>
    <row r="1827" spans="1:37">
      <c r="A1827">
        <v>17</v>
      </c>
      <c r="B1827">
        <v>151</v>
      </c>
      <c r="C1827">
        <v>2024</v>
      </c>
      <c r="D1827">
        <v>7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13</v>
      </c>
      <c r="N1827">
        <v>99</v>
      </c>
      <c r="O1827">
        <v>99</v>
      </c>
      <c r="P1827">
        <v>99</v>
      </c>
      <c r="R1827">
        <v>0</v>
      </c>
    </row>
    <row r="1828" spans="1:37">
      <c r="A1828">
        <v>17</v>
      </c>
      <c r="B1828">
        <v>152</v>
      </c>
      <c r="C1828">
        <v>2024</v>
      </c>
      <c r="D1828">
        <v>8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13</v>
      </c>
      <c r="N1828">
        <v>99</v>
      </c>
      <c r="O1828">
        <v>99</v>
      </c>
      <c r="P1828">
        <v>99</v>
      </c>
      <c r="R1828">
        <v>0</v>
      </c>
    </row>
    <row r="1829" spans="1:37">
      <c r="A1829">
        <v>17</v>
      </c>
      <c r="B1829">
        <v>153</v>
      </c>
      <c r="C1829">
        <v>2024</v>
      </c>
      <c r="D1829">
        <v>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13</v>
      </c>
      <c r="N1829">
        <v>99</v>
      </c>
      <c r="O1829">
        <v>99</v>
      </c>
      <c r="P1829">
        <v>99</v>
      </c>
      <c r="R1829">
        <v>0</v>
      </c>
    </row>
    <row r="1830" spans="1:37">
      <c r="A1830">
        <v>17</v>
      </c>
      <c r="B1830">
        <v>154</v>
      </c>
      <c r="C1830">
        <v>2024</v>
      </c>
      <c r="D1830">
        <v>10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13</v>
      </c>
      <c r="N1830">
        <v>99</v>
      </c>
      <c r="O1830">
        <v>99</v>
      </c>
      <c r="P1830">
        <v>99</v>
      </c>
      <c r="Q1830">
        <v>1</v>
      </c>
      <c r="R1830">
        <v>1</v>
      </c>
      <c r="S1830">
        <v>11</v>
      </c>
      <c r="T1830">
        <v>13</v>
      </c>
      <c r="U1830">
        <v>36.300000000000011</v>
      </c>
      <c r="V1830">
        <v>0</v>
      </c>
      <c r="W1830">
        <v>100</v>
      </c>
      <c r="X1830">
        <v>100</v>
      </c>
      <c r="Y1830">
        <v>100</v>
      </c>
      <c r="Z1830">
        <v>0</v>
      </c>
      <c r="AA1830">
        <v>0</v>
      </c>
      <c r="AB1830">
        <v>0</v>
      </c>
      <c r="AF1830">
        <v>3.9370078740157473E-2</v>
      </c>
      <c r="AG1830">
        <v>6.7212762648219904E-2</v>
      </c>
      <c r="AH1830">
        <v>0</v>
      </c>
      <c r="AI1830">
        <v>1</v>
      </c>
      <c r="AJ1830">
        <v>109.2</v>
      </c>
      <c r="AK1830">
        <v>27.876529808663609</v>
      </c>
    </row>
    <row r="1831" spans="1:37">
      <c r="A1831">
        <v>17</v>
      </c>
      <c r="B1831">
        <v>155</v>
      </c>
      <c r="C1831">
        <v>2024</v>
      </c>
      <c r="D1831">
        <v>11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13</v>
      </c>
      <c r="N1831">
        <v>99</v>
      </c>
      <c r="O1831">
        <v>99</v>
      </c>
      <c r="P1831">
        <v>99</v>
      </c>
      <c r="R1831">
        <v>0</v>
      </c>
    </row>
    <row r="1832" spans="1:37">
      <c r="A1832">
        <v>17</v>
      </c>
      <c r="B1832">
        <v>156</v>
      </c>
      <c r="C1832">
        <v>2024</v>
      </c>
      <c r="D1832">
        <v>12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13</v>
      </c>
      <c r="N1832">
        <v>99</v>
      </c>
      <c r="O1832">
        <v>99</v>
      </c>
      <c r="P1832">
        <v>99</v>
      </c>
      <c r="R1832">
        <v>0</v>
      </c>
    </row>
    <row r="1833" spans="1:37">
      <c r="A1833">
        <v>17</v>
      </c>
      <c r="B1833">
        <v>157</v>
      </c>
      <c r="C1833">
        <v>2024</v>
      </c>
      <c r="D1833">
        <v>1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14</v>
      </c>
      <c r="N1833">
        <v>99</v>
      </c>
      <c r="O1833">
        <v>99</v>
      </c>
      <c r="P1833">
        <v>99</v>
      </c>
      <c r="Q1833">
        <v>1</v>
      </c>
      <c r="R1833">
        <v>1</v>
      </c>
      <c r="S1833">
        <v>8</v>
      </c>
      <c r="T1833">
        <v>14</v>
      </c>
      <c r="U1833">
        <v>38.4</v>
      </c>
      <c r="V1833">
        <v>0</v>
      </c>
      <c r="W1833">
        <v>100</v>
      </c>
      <c r="X1833">
        <v>100</v>
      </c>
      <c r="Y1833">
        <v>100</v>
      </c>
      <c r="Z1833">
        <v>0</v>
      </c>
      <c r="AA1833">
        <v>0</v>
      </c>
      <c r="AB1833">
        <v>0</v>
      </c>
      <c r="AF1833">
        <v>0.18450184501845016</v>
      </c>
      <c r="AG1833">
        <v>0.31379727388618317</v>
      </c>
      <c r="AH1833">
        <v>0</v>
      </c>
    </row>
    <row r="1834" spans="1:37">
      <c r="A1834">
        <v>17</v>
      </c>
      <c r="B1834">
        <v>158</v>
      </c>
      <c r="C1834">
        <v>2024</v>
      </c>
      <c r="D1834">
        <v>2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14</v>
      </c>
      <c r="N1834">
        <v>99</v>
      </c>
      <c r="O1834">
        <v>99</v>
      </c>
      <c r="P1834">
        <v>99</v>
      </c>
      <c r="Q1834">
        <v>1</v>
      </c>
      <c r="R1834">
        <v>1</v>
      </c>
      <c r="S1834">
        <v>8</v>
      </c>
      <c r="T1834">
        <v>14</v>
      </c>
      <c r="U1834">
        <v>38.300000000000011</v>
      </c>
      <c r="V1834">
        <v>0</v>
      </c>
      <c r="W1834">
        <v>100</v>
      </c>
      <c r="X1834">
        <v>100</v>
      </c>
      <c r="Y1834">
        <v>100</v>
      </c>
      <c r="Z1834">
        <v>0</v>
      </c>
      <c r="AA1834">
        <v>0</v>
      </c>
      <c r="AB1834">
        <v>0</v>
      </c>
      <c r="AF1834">
        <v>0.36900369003690031</v>
      </c>
      <c r="AG1834">
        <v>0.63342429504672149</v>
      </c>
      <c r="AH1834">
        <v>0</v>
      </c>
      <c r="AI1834">
        <v>0</v>
      </c>
    </row>
    <row r="1835" spans="1:37">
      <c r="A1835">
        <v>17</v>
      </c>
      <c r="B1835">
        <v>159</v>
      </c>
      <c r="C1835">
        <v>2024</v>
      </c>
      <c r="D1835">
        <v>3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14</v>
      </c>
      <c r="N1835">
        <v>99</v>
      </c>
      <c r="O1835">
        <v>99</v>
      </c>
      <c r="P1835">
        <v>99</v>
      </c>
      <c r="R1835">
        <v>0</v>
      </c>
    </row>
    <row r="1836" spans="1:37">
      <c r="A1836">
        <v>17</v>
      </c>
      <c r="B1836">
        <v>160</v>
      </c>
      <c r="C1836">
        <v>2024</v>
      </c>
      <c r="D1836">
        <v>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14</v>
      </c>
      <c r="N1836">
        <v>99</v>
      </c>
      <c r="O1836">
        <v>99</v>
      </c>
      <c r="P1836">
        <v>99</v>
      </c>
      <c r="R1836">
        <v>0</v>
      </c>
    </row>
    <row r="1837" spans="1:37">
      <c r="A1837">
        <v>17</v>
      </c>
      <c r="B1837">
        <v>161</v>
      </c>
      <c r="C1837">
        <v>2024</v>
      </c>
      <c r="D1837">
        <v>5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14</v>
      </c>
      <c r="N1837">
        <v>99</v>
      </c>
      <c r="O1837">
        <v>99</v>
      </c>
      <c r="P1837">
        <v>99</v>
      </c>
      <c r="Q1837">
        <v>1</v>
      </c>
      <c r="R1837">
        <v>1</v>
      </c>
      <c r="S1837">
        <v>8</v>
      </c>
      <c r="T1837">
        <v>14</v>
      </c>
      <c r="U1837">
        <v>40</v>
      </c>
      <c r="V1837">
        <v>0</v>
      </c>
      <c r="W1837">
        <v>100</v>
      </c>
      <c r="X1837">
        <v>100</v>
      </c>
      <c r="Y1837">
        <v>100</v>
      </c>
      <c r="Z1837">
        <v>0</v>
      </c>
      <c r="AA1837">
        <v>0</v>
      </c>
      <c r="AB1837">
        <v>0</v>
      </c>
      <c r="AF1837">
        <v>0.19841269841269835</v>
      </c>
      <c r="AG1837">
        <v>0.37663364845015246</v>
      </c>
      <c r="AH1837">
        <v>0</v>
      </c>
      <c r="AI1837">
        <v>1</v>
      </c>
      <c r="AJ1837">
        <v>106.8</v>
      </c>
      <c r="AK1837">
        <v>32.835696531546994</v>
      </c>
    </row>
    <row r="1838" spans="1:37">
      <c r="A1838">
        <v>17</v>
      </c>
      <c r="B1838">
        <v>162</v>
      </c>
      <c r="C1838">
        <v>2024</v>
      </c>
      <c r="D1838">
        <v>6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14</v>
      </c>
      <c r="N1838">
        <v>99</v>
      </c>
      <c r="O1838">
        <v>99</v>
      </c>
      <c r="P1838">
        <v>99</v>
      </c>
      <c r="R1838">
        <v>0</v>
      </c>
    </row>
    <row r="1839" spans="1:37">
      <c r="A1839">
        <v>17</v>
      </c>
      <c r="B1839">
        <v>163</v>
      </c>
      <c r="C1839">
        <v>2024</v>
      </c>
      <c r="D1839">
        <v>7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14</v>
      </c>
      <c r="N1839">
        <v>99</v>
      </c>
      <c r="O1839">
        <v>99</v>
      </c>
      <c r="P1839">
        <v>99</v>
      </c>
      <c r="R1839">
        <v>0</v>
      </c>
    </row>
    <row r="1840" spans="1:37">
      <c r="A1840">
        <v>17</v>
      </c>
      <c r="B1840">
        <v>164</v>
      </c>
      <c r="C1840">
        <v>2024</v>
      </c>
      <c r="D1840">
        <v>8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14</v>
      </c>
      <c r="N1840">
        <v>99</v>
      </c>
      <c r="O1840">
        <v>99</v>
      </c>
      <c r="P1840">
        <v>99</v>
      </c>
      <c r="R1840">
        <v>0</v>
      </c>
    </row>
    <row r="1841" spans="1:37">
      <c r="A1841">
        <v>17</v>
      </c>
      <c r="B1841">
        <v>165</v>
      </c>
      <c r="C1841">
        <v>2024</v>
      </c>
      <c r="D1841">
        <v>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14</v>
      </c>
      <c r="N1841">
        <v>99</v>
      </c>
      <c r="O1841">
        <v>99</v>
      </c>
      <c r="P1841">
        <v>99</v>
      </c>
      <c r="R1841">
        <v>0</v>
      </c>
    </row>
    <row r="1842" spans="1:37">
      <c r="A1842">
        <v>17</v>
      </c>
      <c r="B1842">
        <v>166</v>
      </c>
      <c r="C1842">
        <v>2024</v>
      </c>
      <c r="D1842">
        <v>10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14</v>
      </c>
      <c r="N1842">
        <v>99</v>
      </c>
      <c r="O1842">
        <v>99</v>
      </c>
      <c r="P1842">
        <v>99</v>
      </c>
      <c r="R1842">
        <v>0</v>
      </c>
    </row>
    <row r="1843" spans="1:37">
      <c r="A1843">
        <v>17</v>
      </c>
      <c r="B1843">
        <v>167</v>
      </c>
      <c r="C1843">
        <v>2024</v>
      </c>
      <c r="D1843">
        <v>11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14</v>
      </c>
      <c r="N1843">
        <v>99</v>
      </c>
      <c r="O1843">
        <v>99</v>
      </c>
      <c r="P1843">
        <v>99</v>
      </c>
      <c r="Q1843">
        <v>1</v>
      </c>
      <c r="R1843">
        <v>1</v>
      </c>
      <c r="S1843">
        <v>11</v>
      </c>
      <c r="T1843">
        <v>14</v>
      </c>
      <c r="U1843">
        <v>34.200000000000003</v>
      </c>
      <c r="V1843">
        <v>0</v>
      </c>
      <c r="W1843">
        <v>100</v>
      </c>
      <c r="X1843">
        <v>100</v>
      </c>
      <c r="Y1843">
        <v>100</v>
      </c>
      <c r="Z1843">
        <v>0</v>
      </c>
      <c r="AA1843">
        <v>0</v>
      </c>
      <c r="AB1843">
        <v>0</v>
      </c>
      <c r="AF1843">
        <v>5.6593095642331614E-2</v>
      </c>
      <c r="AG1843">
        <v>9.541824999581501E-2</v>
      </c>
      <c r="AH1843">
        <v>0</v>
      </c>
      <c r="AI1843">
        <v>1</v>
      </c>
      <c r="AJ1843">
        <v>110.7</v>
      </c>
      <c r="AK1843">
        <v>25.210603577210833</v>
      </c>
    </row>
    <row r="1844" spans="1:37">
      <c r="A1844">
        <v>17</v>
      </c>
      <c r="B1844">
        <v>168</v>
      </c>
      <c r="C1844">
        <v>2024</v>
      </c>
      <c r="D1844">
        <v>12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14</v>
      </c>
      <c r="N1844">
        <v>99</v>
      </c>
      <c r="O1844">
        <v>99</v>
      </c>
      <c r="P1844">
        <v>99</v>
      </c>
      <c r="R1844">
        <v>0</v>
      </c>
    </row>
    <row r="1845" spans="1:37">
      <c r="A1845">
        <v>17</v>
      </c>
      <c r="B1845">
        <v>169</v>
      </c>
      <c r="C1845">
        <v>2024</v>
      </c>
      <c r="D1845">
        <v>1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15</v>
      </c>
      <c r="N1845">
        <v>99</v>
      </c>
      <c r="O1845">
        <v>99</v>
      </c>
      <c r="P1845">
        <v>99</v>
      </c>
      <c r="R1845">
        <v>0</v>
      </c>
    </row>
    <row r="1846" spans="1:37">
      <c r="A1846">
        <v>17</v>
      </c>
      <c r="B1846">
        <v>170</v>
      </c>
      <c r="C1846">
        <v>2024</v>
      </c>
      <c r="D1846">
        <v>2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15</v>
      </c>
      <c r="N1846">
        <v>99</v>
      </c>
      <c r="O1846">
        <v>99</v>
      </c>
      <c r="P1846">
        <v>99</v>
      </c>
      <c r="R1846">
        <v>0</v>
      </c>
    </row>
    <row r="1847" spans="1:37">
      <c r="A1847">
        <v>17</v>
      </c>
      <c r="B1847">
        <v>171</v>
      </c>
      <c r="C1847">
        <v>2024</v>
      </c>
      <c r="D1847">
        <v>3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15</v>
      </c>
      <c r="N1847">
        <v>99</v>
      </c>
      <c r="O1847">
        <v>99</v>
      </c>
      <c r="P1847">
        <v>99</v>
      </c>
      <c r="R1847">
        <v>0</v>
      </c>
    </row>
    <row r="1848" spans="1:37">
      <c r="A1848">
        <v>17</v>
      </c>
      <c r="B1848">
        <v>172</v>
      </c>
      <c r="C1848">
        <v>2024</v>
      </c>
      <c r="D1848">
        <v>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15</v>
      </c>
      <c r="N1848">
        <v>99</v>
      </c>
      <c r="O1848">
        <v>99</v>
      </c>
      <c r="P1848">
        <v>99</v>
      </c>
      <c r="R1848">
        <v>0</v>
      </c>
    </row>
    <row r="1849" spans="1:37">
      <c r="A1849">
        <v>17</v>
      </c>
      <c r="B1849">
        <v>173</v>
      </c>
      <c r="C1849">
        <v>2024</v>
      </c>
      <c r="D1849">
        <v>5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15</v>
      </c>
      <c r="N1849">
        <v>99</v>
      </c>
      <c r="O1849">
        <v>99</v>
      </c>
      <c r="P1849">
        <v>99</v>
      </c>
      <c r="R1849">
        <v>0</v>
      </c>
    </row>
    <row r="1850" spans="1:37">
      <c r="A1850">
        <v>17</v>
      </c>
      <c r="B1850">
        <v>174</v>
      </c>
      <c r="C1850">
        <v>2024</v>
      </c>
      <c r="D1850">
        <v>6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15</v>
      </c>
      <c r="N1850">
        <v>99</v>
      </c>
      <c r="O1850">
        <v>99</v>
      </c>
      <c r="P1850">
        <v>99</v>
      </c>
      <c r="R1850">
        <v>0</v>
      </c>
    </row>
    <row r="1851" spans="1:37">
      <c r="A1851">
        <v>17</v>
      </c>
      <c r="B1851">
        <v>175</v>
      </c>
      <c r="C1851">
        <v>2024</v>
      </c>
      <c r="D1851">
        <v>7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15</v>
      </c>
      <c r="N1851">
        <v>99</v>
      </c>
      <c r="O1851">
        <v>99</v>
      </c>
      <c r="P1851">
        <v>99</v>
      </c>
      <c r="R1851">
        <v>0</v>
      </c>
    </row>
    <row r="1852" spans="1:37">
      <c r="A1852">
        <v>17</v>
      </c>
      <c r="B1852">
        <v>176</v>
      </c>
      <c r="C1852">
        <v>2024</v>
      </c>
      <c r="D1852">
        <v>8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15</v>
      </c>
      <c r="N1852">
        <v>99</v>
      </c>
      <c r="O1852">
        <v>99</v>
      </c>
      <c r="P1852">
        <v>99</v>
      </c>
      <c r="R1852">
        <v>0</v>
      </c>
    </row>
    <row r="1853" spans="1:37">
      <c r="A1853">
        <v>17</v>
      </c>
      <c r="B1853">
        <v>177</v>
      </c>
      <c r="C1853">
        <v>2024</v>
      </c>
      <c r="D1853">
        <v>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15</v>
      </c>
      <c r="N1853">
        <v>99</v>
      </c>
      <c r="O1853">
        <v>99</v>
      </c>
      <c r="P1853">
        <v>99</v>
      </c>
      <c r="R1853">
        <v>0</v>
      </c>
    </row>
    <row r="1854" spans="1:37">
      <c r="A1854">
        <v>17</v>
      </c>
      <c r="B1854">
        <v>178</v>
      </c>
      <c r="C1854">
        <v>2024</v>
      </c>
      <c r="D1854">
        <v>10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15</v>
      </c>
      <c r="N1854">
        <v>99</v>
      </c>
      <c r="O1854">
        <v>99</v>
      </c>
      <c r="P1854">
        <v>99</v>
      </c>
      <c r="R1854">
        <v>0</v>
      </c>
    </row>
    <row r="1855" spans="1:37">
      <c r="A1855">
        <v>17</v>
      </c>
      <c r="B1855">
        <v>179</v>
      </c>
      <c r="C1855">
        <v>2024</v>
      </c>
      <c r="D1855">
        <v>11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15</v>
      </c>
      <c r="N1855">
        <v>99</v>
      </c>
      <c r="O1855">
        <v>99</v>
      </c>
      <c r="P1855">
        <v>99</v>
      </c>
      <c r="R1855">
        <v>0</v>
      </c>
    </row>
    <row r="1856" spans="1:37">
      <c r="A1856">
        <v>17</v>
      </c>
      <c r="B1856">
        <v>180</v>
      </c>
      <c r="C1856">
        <v>2024</v>
      </c>
      <c r="D1856">
        <v>12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15</v>
      </c>
      <c r="N1856">
        <v>99</v>
      </c>
      <c r="O1856">
        <v>99</v>
      </c>
      <c r="P1856">
        <v>99</v>
      </c>
      <c r="R1856">
        <v>0</v>
      </c>
    </row>
    <row r="1857" spans="1:37">
      <c r="A1857">
        <v>17</v>
      </c>
      <c r="B1857">
        <v>181</v>
      </c>
      <c r="C1857">
        <v>2023</v>
      </c>
      <c r="D1857">
        <v>1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1</v>
      </c>
      <c r="N1857">
        <v>99</v>
      </c>
      <c r="O1857">
        <v>99</v>
      </c>
      <c r="P1857">
        <v>99</v>
      </c>
      <c r="R1857">
        <v>0</v>
      </c>
    </row>
    <row r="1858" spans="1:37">
      <c r="A1858">
        <v>17</v>
      </c>
      <c r="B1858">
        <v>182</v>
      </c>
      <c r="C1858">
        <v>2023</v>
      </c>
      <c r="D1858">
        <v>2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1</v>
      </c>
      <c r="N1858">
        <v>99</v>
      </c>
      <c r="O1858">
        <v>99</v>
      </c>
      <c r="P1858">
        <v>99</v>
      </c>
      <c r="R1858">
        <v>0</v>
      </c>
    </row>
    <row r="1859" spans="1:37">
      <c r="A1859">
        <v>17</v>
      </c>
      <c r="B1859">
        <v>183</v>
      </c>
      <c r="C1859">
        <v>2023</v>
      </c>
      <c r="D1859">
        <v>3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1</v>
      </c>
      <c r="N1859">
        <v>99</v>
      </c>
      <c r="O1859">
        <v>99</v>
      </c>
      <c r="P1859">
        <v>99</v>
      </c>
      <c r="R1859">
        <v>0</v>
      </c>
    </row>
    <row r="1860" spans="1:37">
      <c r="A1860">
        <v>17</v>
      </c>
      <c r="B1860">
        <v>184</v>
      </c>
      <c r="C1860">
        <v>2023</v>
      </c>
      <c r="D1860">
        <v>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1</v>
      </c>
      <c r="N1860">
        <v>99</v>
      </c>
      <c r="O1860">
        <v>99</v>
      </c>
      <c r="P1860">
        <v>99</v>
      </c>
      <c r="R1860">
        <v>0</v>
      </c>
    </row>
    <row r="1861" spans="1:37">
      <c r="A1861">
        <v>17</v>
      </c>
      <c r="B1861">
        <v>185</v>
      </c>
      <c r="C1861">
        <v>2023</v>
      </c>
      <c r="D1861">
        <v>5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1</v>
      </c>
      <c r="N1861">
        <v>99</v>
      </c>
      <c r="O1861">
        <v>99</v>
      </c>
      <c r="P1861">
        <v>99</v>
      </c>
      <c r="R1861">
        <v>0</v>
      </c>
    </row>
    <row r="1862" spans="1:37">
      <c r="A1862">
        <v>17</v>
      </c>
      <c r="B1862">
        <v>186</v>
      </c>
      <c r="C1862">
        <v>2023</v>
      </c>
      <c r="D1862">
        <v>6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1</v>
      </c>
      <c r="N1862">
        <v>99</v>
      </c>
      <c r="O1862">
        <v>99</v>
      </c>
      <c r="P1862">
        <v>99</v>
      </c>
      <c r="R1862">
        <v>0</v>
      </c>
    </row>
    <row r="1863" spans="1:37">
      <c r="A1863">
        <v>17</v>
      </c>
      <c r="B1863">
        <v>187</v>
      </c>
      <c r="C1863">
        <v>2023</v>
      </c>
      <c r="D1863">
        <v>7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1</v>
      </c>
      <c r="N1863">
        <v>99</v>
      </c>
      <c r="O1863">
        <v>99</v>
      </c>
      <c r="P1863">
        <v>99</v>
      </c>
      <c r="R1863">
        <v>0</v>
      </c>
    </row>
    <row r="1864" spans="1:37">
      <c r="A1864">
        <v>17</v>
      </c>
      <c r="B1864">
        <v>188</v>
      </c>
      <c r="C1864">
        <v>2023</v>
      </c>
      <c r="D1864">
        <v>8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1</v>
      </c>
      <c r="N1864">
        <v>99</v>
      </c>
      <c r="O1864">
        <v>99</v>
      </c>
      <c r="P1864">
        <v>99</v>
      </c>
      <c r="R1864">
        <v>0</v>
      </c>
    </row>
    <row r="1865" spans="1:37">
      <c r="A1865">
        <v>17</v>
      </c>
      <c r="B1865">
        <v>189</v>
      </c>
      <c r="C1865">
        <v>2023</v>
      </c>
      <c r="D1865">
        <v>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1</v>
      </c>
      <c r="N1865">
        <v>99</v>
      </c>
      <c r="O1865">
        <v>99</v>
      </c>
      <c r="P1865">
        <v>99</v>
      </c>
      <c r="R1865">
        <v>0</v>
      </c>
    </row>
    <row r="1866" spans="1:37">
      <c r="A1866">
        <v>17</v>
      </c>
      <c r="B1866">
        <v>190</v>
      </c>
      <c r="C1866">
        <v>2023</v>
      </c>
      <c r="D1866">
        <v>10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1</v>
      </c>
      <c r="N1866">
        <v>99</v>
      </c>
      <c r="O1866">
        <v>99</v>
      </c>
      <c r="P1866">
        <v>99</v>
      </c>
      <c r="R1866">
        <v>0</v>
      </c>
    </row>
    <row r="1867" spans="1:37">
      <c r="A1867">
        <v>17</v>
      </c>
      <c r="B1867">
        <v>191</v>
      </c>
      <c r="C1867">
        <v>2023</v>
      </c>
      <c r="D1867">
        <v>11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1</v>
      </c>
      <c r="N1867">
        <v>99</v>
      </c>
      <c r="O1867">
        <v>99</v>
      </c>
      <c r="P1867">
        <v>99</v>
      </c>
      <c r="Q1867">
        <v>1</v>
      </c>
      <c r="R1867">
        <v>1</v>
      </c>
      <c r="S1867">
        <v>2</v>
      </c>
      <c r="T1867">
        <v>1</v>
      </c>
      <c r="U1867">
        <v>17.5</v>
      </c>
      <c r="V1867">
        <v>0</v>
      </c>
      <c r="W1867">
        <v>0</v>
      </c>
      <c r="X1867">
        <v>100</v>
      </c>
      <c r="Y1867">
        <v>0</v>
      </c>
      <c r="Z1867">
        <v>0</v>
      </c>
      <c r="AA1867">
        <v>0</v>
      </c>
      <c r="AB1867">
        <v>0</v>
      </c>
      <c r="AF1867">
        <v>6.7294751009421283E-2</v>
      </c>
      <c r="AG1867">
        <v>5.4254649623472762E-2</v>
      </c>
      <c r="AH1867">
        <v>0</v>
      </c>
      <c r="AI1867">
        <v>1</v>
      </c>
      <c r="AJ1867">
        <v>109.3</v>
      </c>
      <c r="AK1867">
        <v>13.402245309709452</v>
      </c>
    </row>
    <row r="1868" spans="1:37">
      <c r="A1868">
        <v>17</v>
      </c>
      <c r="B1868">
        <v>192</v>
      </c>
      <c r="C1868">
        <v>2023</v>
      </c>
      <c r="D1868">
        <v>12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1</v>
      </c>
      <c r="N1868">
        <v>99</v>
      </c>
      <c r="O1868">
        <v>99</v>
      </c>
      <c r="P1868">
        <v>99</v>
      </c>
      <c r="R1868">
        <v>0</v>
      </c>
    </row>
    <row r="1869" spans="1:37">
      <c r="A1869">
        <v>17</v>
      </c>
      <c r="B1869">
        <v>193</v>
      </c>
      <c r="C1869">
        <v>2023</v>
      </c>
      <c r="D1869">
        <v>1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2</v>
      </c>
      <c r="N1869">
        <v>99</v>
      </c>
      <c r="O1869">
        <v>99</v>
      </c>
      <c r="P1869">
        <v>99</v>
      </c>
      <c r="Q1869">
        <v>13</v>
      </c>
      <c r="R1869">
        <v>26</v>
      </c>
      <c r="S1869">
        <v>4.1538461538461551</v>
      </c>
      <c r="T1869">
        <v>2</v>
      </c>
      <c r="U1869">
        <v>20.18461538461538</v>
      </c>
      <c r="V1869">
        <v>0</v>
      </c>
      <c r="W1869">
        <v>0</v>
      </c>
      <c r="X1869">
        <v>84.615384615384627</v>
      </c>
      <c r="Y1869">
        <v>15.38461538461538</v>
      </c>
      <c r="Z1869">
        <v>7.415041485837186</v>
      </c>
      <c r="AA1869">
        <v>1.1991120975476837</v>
      </c>
      <c r="AB1869">
        <v>0</v>
      </c>
      <c r="AC1869">
        <v>12.52780285919258</v>
      </c>
      <c r="AF1869">
        <v>4.8964218455743875</v>
      </c>
      <c r="AG1869">
        <v>4.3798300812872428</v>
      </c>
      <c r="AH1869">
        <v>0</v>
      </c>
      <c r="AI1869">
        <v>0</v>
      </c>
    </row>
    <row r="1870" spans="1:37">
      <c r="A1870">
        <v>17</v>
      </c>
      <c r="B1870">
        <v>194</v>
      </c>
      <c r="C1870">
        <v>2023</v>
      </c>
      <c r="D1870">
        <v>2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2</v>
      </c>
      <c r="N1870">
        <v>99</v>
      </c>
      <c r="O1870">
        <v>99</v>
      </c>
      <c r="P1870">
        <v>99</v>
      </c>
      <c r="Q1870">
        <v>16</v>
      </c>
      <c r="R1870">
        <v>47</v>
      </c>
      <c r="S1870">
        <v>3.936170212765957</v>
      </c>
      <c r="T1870">
        <v>2</v>
      </c>
      <c r="U1870">
        <v>17.087234042553188</v>
      </c>
      <c r="V1870">
        <v>0</v>
      </c>
      <c r="W1870">
        <v>0</v>
      </c>
      <c r="X1870">
        <v>55.319148936170201</v>
      </c>
      <c r="Y1870">
        <v>4.255319148936171</v>
      </c>
      <c r="Z1870">
        <v>5.352971615414841</v>
      </c>
      <c r="AA1870">
        <v>1.4499340457362404</v>
      </c>
      <c r="AB1870">
        <v>0</v>
      </c>
      <c r="AC1870">
        <v>16.218086575833095</v>
      </c>
      <c r="AF1870">
        <v>12.051282051282049</v>
      </c>
      <c r="AG1870">
        <v>9.6314596500485639</v>
      </c>
      <c r="AH1870">
        <v>0</v>
      </c>
      <c r="AI1870">
        <v>10</v>
      </c>
      <c r="AJ1870">
        <v>104.29</v>
      </c>
      <c r="AK1870">
        <v>13.617720614144559</v>
      </c>
    </row>
    <row r="1871" spans="1:37">
      <c r="A1871">
        <v>17</v>
      </c>
      <c r="B1871">
        <v>195</v>
      </c>
      <c r="C1871">
        <v>2023</v>
      </c>
      <c r="D1871">
        <v>3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2</v>
      </c>
      <c r="N1871">
        <v>99</v>
      </c>
      <c r="O1871">
        <v>99</v>
      </c>
      <c r="P1871">
        <v>99</v>
      </c>
      <c r="Q1871">
        <v>35</v>
      </c>
      <c r="R1871">
        <v>71</v>
      </c>
      <c r="S1871">
        <v>3.5774647887323945</v>
      </c>
      <c r="T1871">
        <v>1.8873239436619715</v>
      </c>
      <c r="U1871">
        <v>13.502816901408444</v>
      </c>
      <c r="V1871">
        <v>0</v>
      </c>
      <c r="W1871">
        <v>0</v>
      </c>
      <c r="X1871">
        <v>30.985915492957748</v>
      </c>
      <c r="Y1871">
        <v>1.4084507042253516</v>
      </c>
      <c r="Z1871">
        <v>5.583425467613095</v>
      </c>
      <c r="AA1871">
        <v>1.3496162399878859</v>
      </c>
      <c r="AB1871">
        <v>0.66182197884342164</v>
      </c>
      <c r="AC1871">
        <v>21.566423617679028</v>
      </c>
      <c r="AD1871">
        <v>77.763872970079518</v>
      </c>
      <c r="AE1871">
        <v>7.2845992531341857</v>
      </c>
      <c r="AF1871">
        <v>8.1986143187067011</v>
      </c>
      <c r="AG1871">
        <v>5.1798382347379262</v>
      </c>
      <c r="AH1871">
        <v>0</v>
      </c>
      <c r="AI1871">
        <v>0</v>
      </c>
    </row>
    <row r="1872" spans="1:37">
      <c r="A1872">
        <v>17</v>
      </c>
      <c r="B1872">
        <v>196</v>
      </c>
      <c r="C1872">
        <v>2023</v>
      </c>
      <c r="D1872">
        <v>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2</v>
      </c>
      <c r="N1872">
        <v>99</v>
      </c>
      <c r="O1872">
        <v>99</v>
      </c>
      <c r="P1872">
        <v>99</v>
      </c>
      <c r="Q1872">
        <v>14</v>
      </c>
      <c r="R1872">
        <v>78</v>
      </c>
      <c r="S1872">
        <v>3.6025641025641022</v>
      </c>
      <c r="T1872">
        <v>2</v>
      </c>
      <c r="U1872">
        <v>13.31794871794872</v>
      </c>
      <c r="V1872">
        <v>0</v>
      </c>
      <c r="W1872">
        <v>0</v>
      </c>
      <c r="X1872">
        <v>20.512820512820511</v>
      </c>
      <c r="Y1872">
        <v>0</v>
      </c>
      <c r="Z1872">
        <v>3.3437175530079224</v>
      </c>
      <c r="AA1872">
        <v>1.1912043419801659</v>
      </c>
      <c r="AB1872">
        <v>0</v>
      </c>
      <c r="AC1872">
        <v>29.791752196684008</v>
      </c>
      <c r="AF1872">
        <v>16.595744680851059</v>
      </c>
      <c r="AG1872">
        <v>11.399350364322704</v>
      </c>
      <c r="AH1872">
        <v>0</v>
      </c>
      <c r="AI1872">
        <v>0</v>
      </c>
    </row>
    <row r="1873" spans="1:37">
      <c r="A1873">
        <v>17</v>
      </c>
      <c r="B1873">
        <v>197</v>
      </c>
      <c r="C1873">
        <v>2023</v>
      </c>
      <c r="D1873">
        <v>5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2</v>
      </c>
      <c r="N1873">
        <v>99</v>
      </c>
      <c r="O1873">
        <v>99</v>
      </c>
      <c r="P1873">
        <v>99</v>
      </c>
      <c r="Q1873">
        <v>30</v>
      </c>
      <c r="R1873">
        <v>56</v>
      </c>
      <c r="S1873">
        <v>3.375</v>
      </c>
      <c r="T1873">
        <v>2</v>
      </c>
      <c r="U1873">
        <v>14.794642857142859</v>
      </c>
      <c r="V1873">
        <v>0</v>
      </c>
      <c r="W1873">
        <v>0</v>
      </c>
      <c r="X1873">
        <v>37.5</v>
      </c>
      <c r="Y1873">
        <v>1.785714285714286</v>
      </c>
      <c r="Z1873">
        <v>4.171776755894351</v>
      </c>
      <c r="AA1873">
        <v>1.303326787220195</v>
      </c>
      <c r="AB1873">
        <v>0</v>
      </c>
      <c r="AC1873">
        <v>16.523935433578739</v>
      </c>
      <c r="AF1873">
        <v>14.249363867684476</v>
      </c>
      <c r="AG1873">
        <v>10.286430850601539</v>
      </c>
      <c r="AH1873">
        <v>0</v>
      </c>
      <c r="AI1873">
        <v>2</v>
      </c>
      <c r="AJ1873">
        <v>84.35</v>
      </c>
      <c r="AK1873">
        <v>17.287757876875876</v>
      </c>
    </row>
    <row r="1874" spans="1:37">
      <c r="A1874">
        <v>17</v>
      </c>
      <c r="B1874">
        <v>198</v>
      </c>
      <c r="C1874">
        <v>2023</v>
      </c>
      <c r="D1874">
        <v>6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2</v>
      </c>
      <c r="N1874">
        <v>99</v>
      </c>
      <c r="O1874">
        <v>99</v>
      </c>
      <c r="P1874">
        <v>99</v>
      </c>
      <c r="Q1874">
        <v>43</v>
      </c>
      <c r="R1874">
        <v>144</v>
      </c>
      <c r="S1874">
        <v>2.9375</v>
      </c>
      <c r="T1874">
        <v>2</v>
      </c>
      <c r="U1874">
        <v>15.482638888888889</v>
      </c>
      <c r="V1874">
        <v>0</v>
      </c>
      <c r="W1874">
        <v>0</v>
      </c>
      <c r="X1874">
        <v>43.75</v>
      </c>
      <c r="Y1874">
        <v>2.0833333333333339</v>
      </c>
      <c r="Z1874">
        <v>3.4496845641045044</v>
      </c>
      <c r="AA1874">
        <v>1.0879309490955755</v>
      </c>
      <c r="AB1874">
        <v>0</v>
      </c>
      <c r="AC1874">
        <v>25.432074480691913</v>
      </c>
      <c r="AF1874">
        <v>17.163289630512519</v>
      </c>
      <c r="AG1874">
        <v>12.092465734849842</v>
      </c>
      <c r="AH1874">
        <v>0</v>
      </c>
      <c r="AI1874">
        <v>11</v>
      </c>
      <c r="AJ1874">
        <v>110.17272727272724</v>
      </c>
      <c r="AK1874">
        <v>11.450148873736357</v>
      </c>
    </row>
    <row r="1875" spans="1:37">
      <c r="A1875">
        <v>17</v>
      </c>
      <c r="B1875">
        <v>199</v>
      </c>
      <c r="C1875">
        <v>2023</v>
      </c>
      <c r="D1875">
        <v>7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2</v>
      </c>
      <c r="N1875">
        <v>99</v>
      </c>
      <c r="O1875">
        <v>99</v>
      </c>
      <c r="P1875">
        <v>99</v>
      </c>
      <c r="Q1875">
        <v>9</v>
      </c>
      <c r="R1875">
        <v>16</v>
      </c>
      <c r="S1875">
        <v>3.25</v>
      </c>
      <c r="T1875">
        <v>2</v>
      </c>
      <c r="U1875">
        <v>13.675000000000001</v>
      </c>
      <c r="V1875">
        <v>0</v>
      </c>
      <c r="W1875">
        <v>0</v>
      </c>
      <c r="X1875">
        <v>25</v>
      </c>
      <c r="Y1875">
        <v>0</v>
      </c>
      <c r="Z1875">
        <v>3.0849432733844502</v>
      </c>
      <c r="AA1875">
        <v>1.3462912017836259</v>
      </c>
      <c r="AB1875">
        <v>0</v>
      </c>
      <c r="AC1875">
        <v>-5.7184380922069318</v>
      </c>
      <c r="AF1875">
        <v>9.4117647058823515</v>
      </c>
      <c r="AG1875">
        <v>6.4561817645323112</v>
      </c>
      <c r="AH1875">
        <v>0</v>
      </c>
      <c r="AI1875">
        <v>6</v>
      </c>
      <c r="AJ1875">
        <v>112.25</v>
      </c>
      <c r="AK1875">
        <v>11.071669963623044</v>
      </c>
    </row>
    <row r="1876" spans="1:37">
      <c r="A1876">
        <v>17</v>
      </c>
      <c r="B1876">
        <v>200</v>
      </c>
      <c r="C1876">
        <v>2023</v>
      </c>
      <c r="D1876">
        <v>8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2</v>
      </c>
      <c r="N1876">
        <v>99</v>
      </c>
      <c r="O1876">
        <v>99</v>
      </c>
      <c r="P1876">
        <v>99</v>
      </c>
      <c r="Q1876">
        <v>17</v>
      </c>
      <c r="R1876">
        <v>73</v>
      </c>
      <c r="S1876">
        <v>3.6438356164383552</v>
      </c>
      <c r="T1876">
        <v>2</v>
      </c>
      <c r="U1876">
        <v>12.447945205479449</v>
      </c>
      <c r="V1876">
        <v>0</v>
      </c>
      <c r="W1876">
        <v>0</v>
      </c>
      <c r="X1876">
        <v>19.17808219178082</v>
      </c>
      <c r="Y1876">
        <v>0</v>
      </c>
      <c r="Z1876">
        <v>3.6570858069967871</v>
      </c>
      <c r="AA1876">
        <v>1.6665102822734843</v>
      </c>
      <c r="AB1876">
        <v>0</v>
      </c>
      <c r="AC1876">
        <v>-30.040979106305485</v>
      </c>
      <c r="AF1876">
        <v>17.632850241545896</v>
      </c>
      <c r="AG1876">
        <v>11.528507269544033</v>
      </c>
      <c r="AH1876">
        <v>0</v>
      </c>
      <c r="AI1876">
        <v>10</v>
      </c>
      <c r="AJ1876">
        <v>123.79999999999998</v>
      </c>
      <c r="AK1876">
        <v>4.448161148943413</v>
      </c>
    </row>
    <row r="1877" spans="1:37">
      <c r="A1877">
        <v>17</v>
      </c>
      <c r="B1877">
        <v>201</v>
      </c>
      <c r="C1877">
        <v>2023</v>
      </c>
      <c r="D1877">
        <v>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2</v>
      </c>
      <c r="N1877">
        <v>99</v>
      </c>
      <c r="O1877">
        <v>99</v>
      </c>
      <c r="P1877">
        <v>99</v>
      </c>
      <c r="Q1877">
        <v>36</v>
      </c>
      <c r="R1877">
        <v>96</v>
      </c>
      <c r="S1877">
        <v>3.7083333333333344</v>
      </c>
      <c r="T1877">
        <v>2</v>
      </c>
      <c r="U1877">
        <v>16.001041666666669</v>
      </c>
      <c r="V1877">
        <v>0</v>
      </c>
      <c r="W1877">
        <v>0</v>
      </c>
      <c r="X1877">
        <v>53.125</v>
      </c>
      <c r="Y1877">
        <v>5.2083333333333321</v>
      </c>
      <c r="Z1877">
        <v>4.1510414052697486</v>
      </c>
      <c r="AA1877">
        <v>1.8591926264435912</v>
      </c>
      <c r="AB1877">
        <v>0</v>
      </c>
      <c r="AC1877">
        <v>33.585251004751733</v>
      </c>
      <c r="AF1877">
        <v>13.186813186813184</v>
      </c>
      <c r="AG1877">
        <v>10.574394558947033</v>
      </c>
      <c r="AH1877">
        <v>0</v>
      </c>
      <c r="AI1877">
        <v>10</v>
      </c>
      <c r="AJ1877">
        <v>103.61</v>
      </c>
      <c r="AK1877">
        <v>15.336427138520907</v>
      </c>
    </row>
    <row r="1878" spans="1:37">
      <c r="A1878">
        <v>17</v>
      </c>
      <c r="B1878">
        <v>202</v>
      </c>
      <c r="C1878">
        <v>2023</v>
      </c>
      <c r="D1878">
        <v>10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2</v>
      </c>
      <c r="N1878">
        <v>99</v>
      </c>
      <c r="O1878">
        <v>99</v>
      </c>
      <c r="P1878">
        <v>99</v>
      </c>
      <c r="Q1878">
        <v>114</v>
      </c>
      <c r="R1878">
        <v>465</v>
      </c>
      <c r="S1878">
        <v>3.5161290322580641</v>
      </c>
      <c r="T1878">
        <v>2</v>
      </c>
      <c r="U1878">
        <v>16.843010752688166</v>
      </c>
      <c r="V1878">
        <v>0</v>
      </c>
      <c r="W1878">
        <v>0</v>
      </c>
      <c r="X1878">
        <v>61.075268817204304</v>
      </c>
      <c r="Y1878">
        <v>3.655913978494624</v>
      </c>
      <c r="Z1878">
        <v>3.9510771050698814</v>
      </c>
      <c r="AA1878">
        <v>1.5311314477315123</v>
      </c>
      <c r="AB1878">
        <v>0</v>
      </c>
      <c r="AC1878">
        <v>15.885740942298815</v>
      </c>
      <c r="AF1878">
        <v>17.673888255416188</v>
      </c>
      <c r="AG1878">
        <v>14.999521210380154</v>
      </c>
      <c r="AH1878">
        <v>1.290322580645161</v>
      </c>
      <c r="AI1878">
        <v>69</v>
      </c>
      <c r="AJ1878">
        <v>109.52028985507248</v>
      </c>
      <c r="AK1878">
        <v>13.377056686668997</v>
      </c>
    </row>
    <row r="1879" spans="1:37">
      <c r="A1879">
        <v>17</v>
      </c>
      <c r="B1879">
        <v>203</v>
      </c>
      <c r="C1879">
        <v>2023</v>
      </c>
      <c r="D1879">
        <v>11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2</v>
      </c>
      <c r="N1879">
        <v>99</v>
      </c>
      <c r="O1879">
        <v>99</v>
      </c>
      <c r="P1879">
        <v>99</v>
      </c>
      <c r="Q1879">
        <v>52</v>
      </c>
      <c r="R1879">
        <v>106</v>
      </c>
      <c r="S1879">
        <v>4.132075471698113</v>
      </c>
      <c r="T1879">
        <v>2</v>
      </c>
      <c r="U1879">
        <v>17.798113207547161</v>
      </c>
      <c r="V1879">
        <v>0</v>
      </c>
      <c r="W1879">
        <v>0</v>
      </c>
      <c r="X1879">
        <v>59.433962264150935</v>
      </c>
      <c r="Y1879">
        <v>10.377358490566039</v>
      </c>
      <c r="Z1879">
        <v>5.3541199289518442</v>
      </c>
      <c r="AA1879">
        <v>1.6082069688573621</v>
      </c>
      <c r="AB1879">
        <v>0</v>
      </c>
      <c r="AC1879">
        <v>33.178584631333209</v>
      </c>
      <c r="AF1879">
        <v>7.133243606998656</v>
      </c>
      <c r="AG1879">
        <v>5.8489612559796367</v>
      </c>
      <c r="AH1879">
        <v>0</v>
      </c>
      <c r="AI1879">
        <v>15</v>
      </c>
      <c r="AJ1879">
        <v>106.32</v>
      </c>
      <c r="AK1879">
        <v>13.471212801011861</v>
      </c>
    </row>
    <row r="1880" spans="1:37">
      <c r="A1880">
        <v>17</v>
      </c>
      <c r="B1880">
        <v>204</v>
      </c>
      <c r="C1880">
        <v>2023</v>
      </c>
      <c r="D1880">
        <v>12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2</v>
      </c>
      <c r="N1880">
        <v>99</v>
      </c>
      <c r="O1880">
        <v>99</v>
      </c>
      <c r="P1880">
        <v>99</v>
      </c>
      <c r="Q1880">
        <v>4</v>
      </c>
      <c r="R1880">
        <v>10</v>
      </c>
      <c r="S1880">
        <v>4.4000000000000004</v>
      </c>
      <c r="T1880">
        <v>2</v>
      </c>
      <c r="U1880">
        <v>18.25</v>
      </c>
      <c r="V1880">
        <v>0</v>
      </c>
      <c r="W1880">
        <v>0</v>
      </c>
      <c r="X1880">
        <v>70</v>
      </c>
      <c r="Y1880">
        <v>0</v>
      </c>
      <c r="Z1880">
        <v>2.8531561471465281</v>
      </c>
      <c r="AA1880">
        <v>0.48989794855663321</v>
      </c>
      <c r="AB1880">
        <v>0</v>
      </c>
      <c r="AC1880">
        <v>-29.332744241423757</v>
      </c>
      <c r="AF1880">
        <v>6.1728395061728403</v>
      </c>
      <c r="AG1880">
        <v>5.3222513852435123</v>
      </c>
      <c r="AH1880">
        <v>0</v>
      </c>
      <c r="AI1880">
        <v>0</v>
      </c>
    </row>
    <row r="1881" spans="1:37">
      <c r="A1881">
        <v>17</v>
      </c>
      <c r="B1881">
        <v>205</v>
      </c>
      <c r="C1881">
        <v>2023</v>
      </c>
      <c r="D1881">
        <v>1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3</v>
      </c>
      <c r="N1881">
        <v>99</v>
      </c>
      <c r="O1881">
        <v>99</v>
      </c>
      <c r="P1881">
        <v>99</v>
      </c>
      <c r="R1881">
        <v>0</v>
      </c>
    </row>
    <row r="1882" spans="1:37">
      <c r="A1882">
        <v>17</v>
      </c>
      <c r="B1882">
        <v>206</v>
      </c>
      <c r="C1882">
        <v>2023</v>
      </c>
      <c r="D1882">
        <v>2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3</v>
      </c>
      <c r="N1882">
        <v>99</v>
      </c>
      <c r="O1882">
        <v>99</v>
      </c>
      <c r="P1882">
        <v>99</v>
      </c>
      <c r="R1882">
        <v>0</v>
      </c>
    </row>
    <row r="1883" spans="1:37">
      <c r="A1883">
        <v>17</v>
      </c>
      <c r="B1883">
        <v>207</v>
      </c>
      <c r="C1883">
        <v>2023</v>
      </c>
      <c r="D1883">
        <v>3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3</v>
      </c>
      <c r="N1883">
        <v>99</v>
      </c>
      <c r="O1883">
        <v>99</v>
      </c>
      <c r="P1883">
        <v>99</v>
      </c>
      <c r="Q1883">
        <v>1</v>
      </c>
      <c r="R1883">
        <v>2</v>
      </c>
      <c r="S1883">
        <v>3.5</v>
      </c>
      <c r="T1883">
        <v>3</v>
      </c>
      <c r="U1883">
        <v>12.5</v>
      </c>
      <c r="V1883">
        <v>0</v>
      </c>
      <c r="W1883">
        <v>0</v>
      </c>
      <c r="X1883">
        <v>0</v>
      </c>
      <c r="Y1883">
        <v>0</v>
      </c>
      <c r="Z1883">
        <v>0.20000000000005125</v>
      </c>
      <c r="AA1883">
        <v>0.5</v>
      </c>
      <c r="AB1883">
        <v>0</v>
      </c>
      <c r="AC1883">
        <v>-99.999999999968736</v>
      </c>
      <c r="AF1883">
        <v>0.23094688221709003</v>
      </c>
      <c r="AG1883">
        <v>0.13507453412793183</v>
      </c>
      <c r="AH1883">
        <v>0</v>
      </c>
    </row>
    <row r="1884" spans="1:37">
      <c r="A1884">
        <v>17</v>
      </c>
      <c r="B1884">
        <v>208</v>
      </c>
      <c r="C1884">
        <v>2023</v>
      </c>
      <c r="D1884">
        <v>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3</v>
      </c>
      <c r="N1884">
        <v>99</v>
      </c>
      <c r="O1884">
        <v>99</v>
      </c>
      <c r="P1884">
        <v>99</v>
      </c>
      <c r="Q1884">
        <v>2</v>
      </c>
      <c r="R1884">
        <v>2</v>
      </c>
      <c r="S1884">
        <v>4.5</v>
      </c>
      <c r="T1884">
        <v>3</v>
      </c>
      <c r="U1884">
        <v>14.150000000000002</v>
      </c>
      <c r="V1884">
        <v>0</v>
      </c>
      <c r="W1884">
        <v>0</v>
      </c>
      <c r="X1884">
        <v>50</v>
      </c>
      <c r="Y1884">
        <v>0</v>
      </c>
      <c r="Z1884">
        <v>1.9499999999999944</v>
      </c>
      <c r="AA1884">
        <v>3.5</v>
      </c>
      <c r="AB1884">
        <v>0</v>
      </c>
      <c r="AC1884">
        <v>-100.00000000000033</v>
      </c>
      <c r="AF1884">
        <v>0.42553191489361714</v>
      </c>
      <c r="AG1884">
        <v>0.31055219032569575</v>
      </c>
      <c r="AH1884">
        <v>0</v>
      </c>
      <c r="AI1884">
        <v>2</v>
      </c>
      <c r="AJ1884">
        <v>98.949999999999989</v>
      </c>
      <c r="AK1884">
        <v>15.044140267997575</v>
      </c>
    </row>
    <row r="1885" spans="1:37">
      <c r="A1885">
        <v>17</v>
      </c>
      <c r="B1885">
        <v>209</v>
      </c>
      <c r="C1885">
        <v>2023</v>
      </c>
      <c r="D1885">
        <v>5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3</v>
      </c>
      <c r="N1885">
        <v>99</v>
      </c>
      <c r="O1885">
        <v>99</v>
      </c>
      <c r="P1885">
        <v>99</v>
      </c>
      <c r="Q1885">
        <v>3</v>
      </c>
      <c r="R1885">
        <v>3</v>
      </c>
      <c r="S1885">
        <v>3.6666666666666656</v>
      </c>
      <c r="T1885">
        <v>3</v>
      </c>
      <c r="U1885">
        <v>18.2</v>
      </c>
      <c r="V1885">
        <v>0</v>
      </c>
      <c r="W1885">
        <v>0</v>
      </c>
      <c r="X1885">
        <v>100</v>
      </c>
      <c r="Y1885">
        <v>0</v>
      </c>
      <c r="Z1885">
        <v>1.134313301811589</v>
      </c>
      <c r="AA1885">
        <v>0.47140452079103318</v>
      </c>
      <c r="AB1885">
        <v>0</v>
      </c>
      <c r="AC1885">
        <v>56.104085357329346</v>
      </c>
      <c r="AF1885">
        <v>0.76335877862595458</v>
      </c>
      <c r="AG1885">
        <v>0.6778987621518936</v>
      </c>
      <c r="AH1885">
        <v>0</v>
      </c>
      <c r="AI1885">
        <v>2</v>
      </c>
      <c r="AJ1885">
        <v>110</v>
      </c>
      <c r="AK1885">
        <v>13.30446488134228</v>
      </c>
    </row>
    <row r="1886" spans="1:37">
      <c r="A1886">
        <v>17</v>
      </c>
      <c r="B1886">
        <v>210</v>
      </c>
      <c r="C1886">
        <v>2023</v>
      </c>
      <c r="D1886">
        <v>6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3</v>
      </c>
      <c r="N1886">
        <v>99</v>
      </c>
      <c r="O1886">
        <v>99</v>
      </c>
      <c r="P1886">
        <v>99</v>
      </c>
      <c r="Q1886">
        <v>8</v>
      </c>
      <c r="R1886">
        <v>14</v>
      </c>
      <c r="S1886">
        <v>2.8571428571428577</v>
      </c>
      <c r="T1886">
        <v>3</v>
      </c>
      <c r="U1886">
        <v>14.542857142857139</v>
      </c>
      <c r="V1886">
        <v>0</v>
      </c>
      <c r="W1886">
        <v>0</v>
      </c>
      <c r="X1886">
        <v>42.857142857142847</v>
      </c>
      <c r="Y1886">
        <v>7.1428571428571441</v>
      </c>
      <c r="Z1886">
        <v>4.3496657155159353</v>
      </c>
      <c r="AA1886">
        <v>0.91473203391897828</v>
      </c>
      <c r="AB1886">
        <v>0</v>
      </c>
      <c r="AC1886">
        <v>-5.7704100109823555</v>
      </c>
      <c r="AF1886">
        <v>1.6686531585220505</v>
      </c>
      <c r="AG1886">
        <v>1.1042951440302431</v>
      </c>
      <c r="AH1886">
        <v>0</v>
      </c>
      <c r="AI1886">
        <v>14</v>
      </c>
      <c r="AJ1886">
        <v>104.85714285714288</v>
      </c>
      <c r="AK1886">
        <v>12.260224943629556</v>
      </c>
    </row>
    <row r="1887" spans="1:37">
      <c r="A1887">
        <v>17</v>
      </c>
      <c r="B1887">
        <v>211</v>
      </c>
      <c r="C1887">
        <v>2023</v>
      </c>
      <c r="D1887">
        <v>7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3</v>
      </c>
      <c r="N1887">
        <v>99</v>
      </c>
      <c r="O1887">
        <v>99</v>
      </c>
      <c r="P1887">
        <v>99</v>
      </c>
      <c r="Q1887">
        <v>2</v>
      </c>
      <c r="R1887">
        <v>3</v>
      </c>
      <c r="S1887">
        <v>3</v>
      </c>
      <c r="T1887">
        <v>3</v>
      </c>
      <c r="U1887">
        <v>17.533333333333339</v>
      </c>
      <c r="V1887">
        <v>0</v>
      </c>
      <c r="W1887">
        <v>0</v>
      </c>
      <c r="X1887">
        <v>100</v>
      </c>
      <c r="Y1887">
        <v>0</v>
      </c>
      <c r="Z1887">
        <v>0.75865377844938253</v>
      </c>
      <c r="AA1887">
        <v>0.81649658092772603</v>
      </c>
      <c r="AB1887">
        <v>0</v>
      </c>
      <c r="AC1887">
        <v>-10.762440050013838</v>
      </c>
      <c r="AF1887">
        <v>1.7647058823529411</v>
      </c>
      <c r="AG1887">
        <v>1.5520802596636176</v>
      </c>
      <c r="AH1887">
        <v>0</v>
      </c>
      <c r="AI1887">
        <v>3</v>
      </c>
      <c r="AJ1887">
        <v>116.1333333333333</v>
      </c>
      <c r="AK1887">
        <v>11.218431480634099</v>
      </c>
    </row>
    <row r="1888" spans="1:37">
      <c r="A1888">
        <v>17</v>
      </c>
      <c r="B1888">
        <v>212</v>
      </c>
      <c r="C1888">
        <v>2023</v>
      </c>
      <c r="D1888">
        <v>8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3</v>
      </c>
      <c r="N1888">
        <v>99</v>
      </c>
      <c r="O1888">
        <v>99</v>
      </c>
      <c r="P1888">
        <v>99</v>
      </c>
      <c r="Q1888">
        <v>6</v>
      </c>
      <c r="R1888">
        <v>7</v>
      </c>
      <c r="S1888">
        <v>3.7142857142857153</v>
      </c>
      <c r="T1888">
        <v>3</v>
      </c>
      <c r="U1888">
        <v>16.671428571428574</v>
      </c>
      <c r="V1888">
        <v>0</v>
      </c>
      <c r="W1888">
        <v>0</v>
      </c>
      <c r="X1888">
        <v>57.142857142857153</v>
      </c>
      <c r="Y1888">
        <v>0</v>
      </c>
      <c r="Z1888">
        <v>3.8927457389039848</v>
      </c>
      <c r="AA1888">
        <v>1.9794866372215736</v>
      </c>
      <c r="AB1888">
        <v>0</v>
      </c>
      <c r="AC1888">
        <v>-59.246307968143661</v>
      </c>
      <c r="AF1888">
        <v>1.6908212560386471</v>
      </c>
      <c r="AG1888">
        <v>1.4805511151708908</v>
      </c>
      <c r="AH1888">
        <v>0</v>
      </c>
      <c r="AI1888">
        <v>4</v>
      </c>
      <c r="AJ1888">
        <v>117.125</v>
      </c>
      <c r="AK1888">
        <v>10.246678560946995</v>
      </c>
    </row>
    <row r="1889" spans="1:37">
      <c r="A1889">
        <v>17</v>
      </c>
      <c r="B1889">
        <v>213</v>
      </c>
      <c r="C1889">
        <v>2023</v>
      </c>
      <c r="D1889">
        <v>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3</v>
      </c>
      <c r="N1889">
        <v>99</v>
      </c>
      <c r="O1889">
        <v>99</v>
      </c>
      <c r="P1889">
        <v>99</v>
      </c>
      <c r="Q1889">
        <v>5</v>
      </c>
      <c r="R1889">
        <v>6</v>
      </c>
      <c r="S1889">
        <v>3.6666666666666656</v>
      </c>
      <c r="T1889">
        <v>3</v>
      </c>
      <c r="U1889">
        <v>13.683333333333337</v>
      </c>
      <c r="V1889">
        <v>0</v>
      </c>
      <c r="W1889">
        <v>0</v>
      </c>
      <c r="X1889">
        <v>33.333333333333343</v>
      </c>
      <c r="Y1889">
        <v>0</v>
      </c>
      <c r="Z1889">
        <v>4.7001477518147077</v>
      </c>
      <c r="AA1889">
        <v>1.1055415967851339</v>
      </c>
      <c r="AB1889">
        <v>0</v>
      </c>
      <c r="AC1889">
        <v>-35.709795523659061</v>
      </c>
      <c r="AF1889">
        <v>0.82417582417582402</v>
      </c>
      <c r="AG1889">
        <v>0.5651701017443862</v>
      </c>
      <c r="AH1889">
        <v>0</v>
      </c>
      <c r="AI1889">
        <v>5</v>
      </c>
      <c r="AJ1889">
        <v>98.84</v>
      </c>
      <c r="AK1889">
        <v>14.082692586467225</v>
      </c>
    </row>
    <row r="1890" spans="1:37">
      <c r="A1890">
        <v>17</v>
      </c>
      <c r="B1890">
        <v>214</v>
      </c>
      <c r="C1890">
        <v>2023</v>
      </c>
      <c r="D1890">
        <v>10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3</v>
      </c>
      <c r="N1890">
        <v>99</v>
      </c>
      <c r="O1890">
        <v>99</v>
      </c>
      <c r="P1890">
        <v>99</v>
      </c>
      <c r="Q1890">
        <v>14</v>
      </c>
      <c r="R1890">
        <v>32</v>
      </c>
      <c r="S1890">
        <v>2.75</v>
      </c>
      <c r="T1890">
        <v>3</v>
      </c>
      <c r="U1890">
        <v>16.956250000000004</v>
      </c>
      <c r="V1890">
        <v>0</v>
      </c>
      <c r="W1890">
        <v>0</v>
      </c>
      <c r="X1890">
        <v>56.25</v>
      </c>
      <c r="Y1890">
        <v>0</v>
      </c>
      <c r="Z1890">
        <v>2.9185760119448498</v>
      </c>
      <c r="AA1890">
        <v>0.75</v>
      </c>
      <c r="AB1890">
        <v>0</v>
      </c>
      <c r="AC1890">
        <v>19.630006699221894</v>
      </c>
      <c r="AF1890">
        <v>1.2162675788673505</v>
      </c>
      <c r="AG1890">
        <v>1.0391649909029976</v>
      </c>
      <c r="AH1890">
        <v>0</v>
      </c>
      <c r="AI1890">
        <v>30</v>
      </c>
      <c r="AJ1890">
        <v>111.63000000000002</v>
      </c>
      <c r="AK1890">
        <v>12.269877299516944</v>
      </c>
    </row>
    <row r="1891" spans="1:37">
      <c r="A1891">
        <v>17</v>
      </c>
      <c r="B1891">
        <v>215</v>
      </c>
      <c r="C1891">
        <v>2023</v>
      </c>
      <c r="D1891">
        <v>11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3</v>
      </c>
      <c r="N1891">
        <v>99</v>
      </c>
      <c r="O1891">
        <v>99</v>
      </c>
      <c r="P1891">
        <v>99</v>
      </c>
      <c r="Q1891">
        <v>10</v>
      </c>
      <c r="R1891">
        <v>18</v>
      </c>
      <c r="S1891">
        <v>4.1111111111111116</v>
      </c>
      <c r="T1891">
        <v>3</v>
      </c>
      <c r="U1891">
        <v>16.544444444444437</v>
      </c>
      <c r="V1891">
        <v>0</v>
      </c>
      <c r="W1891">
        <v>0</v>
      </c>
      <c r="X1891">
        <v>55.555555555555557</v>
      </c>
      <c r="Y1891">
        <v>5.5555555555555562</v>
      </c>
      <c r="Z1891">
        <v>4.5210891291347508</v>
      </c>
      <c r="AA1891">
        <v>1.8525924445036743</v>
      </c>
      <c r="AB1891">
        <v>0</v>
      </c>
      <c r="AC1891">
        <v>-36.473671466233995</v>
      </c>
      <c r="AF1891">
        <v>1.2113055181695829</v>
      </c>
      <c r="AG1891">
        <v>0.92325912330686721</v>
      </c>
      <c r="AH1891">
        <v>0</v>
      </c>
      <c r="AI1891">
        <v>16</v>
      </c>
      <c r="AJ1891">
        <v>107.13124999999999</v>
      </c>
      <c r="AK1891">
        <v>13.441539950583723</v>
      </c>
    </row>
    <row r="1892" spans="1:37">
      <c r="A1892">
        <v>17</v>
      </c>
      <c r="B1892">
        <v>216</v>
      </c>
      <c r="C1892">
        <v>2023</v>
      </c>
      <c r="D1892">
        <v>12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3</v>
      </c>
      <c r="N1892">
        <v>99</v>
      </c>
      <c r="O1892">
        <v>99</v>
      </c>
      <c r="P1892">
        <v>99</v>
      </c>
      <c r="Q1892">
        <v>1</v>
      </c>
      <c r="R1892">
        <v>1</v>
      </c>
      <c r="S1892">
        <v>2</v>
      </c>
      <c r="T1892">
        <v>3</v>
      </c>
      <c r="U1892">
        <v>18.8</v>
      </c>
      <c r="V1892">
        <v>0</v>
      </c>
      <c r="W1892">
        <v>0</v>
      </c>
      <c r="X1892">
        <v>100</v>
      </c>
      <c r="Y1892">
        <v>0</v>
      </c>
      <c r="Z1892">
        <v>0</v>
      </c>
      <c r="AA1892">
        <v>0</v>
      </c>
      <c r="AB1892">
        <v>0</v>
      </c>
      <c r="AF1892">
        <v>0.61728395061728403</v>
      </c>
      <c r="AG1892">
        <v>0.54826480023330448</v>
      </c>
      <c r="AH1892">
        <v>0</v>
      </c>
      <c r="AI1892">
        <v>1</v>
      </c>
      <c r="AJ1892">
        <v>93.9</v>
      </c>
      <c r="AK1892">
        <v>22.707068624344984</v>
      </c>
    </row>
    <row r="1893" spans="1:37">
      <c r="A1893">
        <v>17</v>
      </c>
      <c r="B1893">
        <v>217</v>
      </c>
      <c r="C1893">
        <v>2023</v>
      </c>
      <c r="D1893">
        <v>1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4</v>
      </c>
      <c r="N1893">
        <v>99</v>
      </c>
      <c r="O1893">
        <v>99</v>
      </c>
      <c r="P1893">
        <v>99</v>
      </c>
      <c r="Q1893">
        <v>2</v>
      </c>
      <c r="R1893">
        <v>2</v>
      </c>
      <c r="S1893">
        <v>7</v>
      </c>
      <c r="T1893">
        <v>4</v>
      </c>
      <c r="U1893">
        <v>24.15</v>
      </c>
      <c r="V1893">
        <v>50</v>
      </c>
      <c r="W1893">
        <v>0</v>
      </c>
      <c r="X1893">
        <v>100</v>
      </c>
      <c r="Y1893">
        <v>50</v>
      </c>
      <c r="Z1893">
        <v>2.4500000000000122</v>
      </c>
      <c r="AA1893">
        <v>1</v>
      </c>
      <c r="AB1893">
        <v>0</v>
      </c>
      <c r="AC1893">
        <v>-99.999999999997939</v>
      </c>
      <c r="AF1893">
        <v>0.37664783427495274</v>
      </c>
      <c r="AG1893">
        <v>0.40309792859408128</v>
      </c>
      <c r="AH1893">
        <v>0</v>
      </c>
      <c r="AI1893">
        <v>2</v>
      </c>
      <c r="AJ1893">
        <v>105.25</v>
      </c>
      <c r="AK1893">
        <v>21.322369125260167</v>
      </c>
    </row>
    <row r="1894" spans="1:37">
      <c r="A1894">
        <v>17</v>
      </c>
      <c r="B1894">
        <v>218</v>
      </c>
      <c r="C1894">
        <v>2023</v>
      </c>
      <c r="D1894">
        <v>2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4</v>
      </c>
      <c r="N1894">
        <v>99</v>
      </c>
      <c r="O1894">
        <v>99</v>
      </c>
      <c r="P1894">
        <v>99</v>
      </c>
      <c r="R1894">
        <v>0</v>
      </c>
    </row>
    <row r="1895" spans="1:37">
      <c r="A1895">
        <v>17</v>
      </c>
      <c r="B1895">
        <v>219</v>
      </c>
      <c r="C1895">
        <v>2023</v>
      </c>
      <c r="D1895">
        <v>3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4</v>
      </c>
      <c r="N1895">
        <v>99</v>
      </c>
      <c r="O1895">
        <v>99</v>
      </c>
      <c r="P1895">
        <v>99</v>
      </c>
      <c r="Q1895">
        <v>2</v>
      </c>
      <c r="R1895">
        <v>2</v>
      </c>
      <c r="S1895">
        <v>5</v>
      </c>
      <c r="T1895">
        <v>4</v>
      </c>
      <c r="U1895">
        <v>16.25</v>
      </c>
      <c r="V1895">
        <v>0</v>
      </c>
      <c r="W1895">
        <v>0</v>
      </c>
      <c r="X1895">
        <v>50</v>
      </c>
      <c r="Y1895">
        <v>0</v>
      </c>
      <c r="Z1895">
        <v>2.5500000000000118</v>
      </c>
      <c r="AA1895">
        <v>1</v>
      </c>
      <c r="AB1895">
        <v>0</v>
      </c>
      <c r="AC1895">
        <v>-99.999999999999446</v>
      </c>
      <c r="AF1895">
        <v>0.23094688221709003</v>
      </c>
      <c r="AG1895">
        <v>0.17559689436631129</v>
      </c>
      <c r="AH1895">
        <v>0</v>
      </c>
      <c r="AI1895">
        <v>2</v>
      </c>
      <c r="AJ1895">
        <v>100.75</v>
      </c>
      <c r="AK1895">
        <v>16.51570482490785</v>
      </c>
    </row>
    <row r="1896" spans="1:37">
      <c r="A1896">
        <v>17</v>
      </c>
      <c r="B1896">
        <v>220</v>
      </c>
      <c r="C1896">
        <v>2023</v>
      </c>
      <c r="D1896">
        <v>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4</v>
      </c>
      <c r="N1896">
        <v>99</v>
      </c>
      <c r="O1896">
        <v>99</v>
      </c>
      <c r="P1896">
        <v>99</v>
      </c>
      <c r="R1896">
        <v>0</v>
      </c>
    </row>
    <row r="1897" spans="1:37">
      <c r="A1897">
        <v>17</v>
      </c>
      <c r="B1897">
        <v>221</v>
      </c>
      <c r="C1897">
        <v>2023</v>
      </c>
      <c r="D1897">
        <v>5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4</v>
      </c>
      <c r="N1897">
        <v>99</v>
      </c>
      <c r="O1897">
        <v>99</v>
      </c>
      <c r="P1897">
        <v>99</v>
      </c>
      <c r="Q1897">
        <v>2</v>
      </c>
      <c r="R1897">
        <v>3</v>
      </c>
      <c r="S1897">
        <v>4.3333333333333321</v>
      </c>
      <c r="T1897">
        <v>4</v>
      </c>
      <c r="U1897">
        <v>16.2</v>
      </c>
      <c r="V1897">
        <v>0</v>
      </c>
      <c r="W1897">
        <v>0</v>
      </c>
      <c r="X1897">
        <v>66.666666666666686</v>
      </c>
      <c r="Y1897">
        <v>0</v>
      </c>
      <c r="Z1897">
        <v>1.0230672835482033</v>
      </c>
      <c r="AA1897">
        <v>0.47140452079103318</v>
      </c>
      <c r="AB1897">
        <v>0</v>
      </c>
      <c r="AC1897">
        <v>89.851257128898823</v>
      </c>
      <c r="AF1897">
        <v>0.76335877862595458</v>
      </c>
      <c r="AG1897">
        <v>0.60340439268465285</v>
      </c>
      <c r="AH1897">
        <v>0</v>
      </c>
      <c r="AI1897">
        <v>3</v>
      </c>
      <c r="AJ1897">
        <v>108.8666666666667</v>
      </c>
      <c r="AK1897">
        <v>12.558294926500858</v>
      </c>
    </row>
    <row r="1898" spans="1:37">
      <c r="A1898">
        <v>17</v>
      </c>
      <c r="B1898">
        <v>222</v>
      </c>
      <c r="C1898">
        <v>2023</v>
      </c>
      <c r="D1898">
        <v>6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4</v>
      </c>
      <c r="N1898">
        <v>99</v>
      </c>
      <c r="O1898">
        <v>99</v>
      </c>
      <c r="P1898">
        <v>99</v>
      </c>
      <c r="Q1898">
        <v>10</v>
      </c>
      <c r="R1898">
        <v>26</v>
      </c>
      <c r="S1898">
        <v>3.5</v>
      </c>
      <c r="T1898">
        <v>4</v>
      </c>
      <c r="U1898">
        <v>15.94615384615385</v>
      </c>
      <c r="V1898">
        <v>0</v>
      </c>
      <c r="W1898">
        <v>0</v>
      </c>
      <c r="X1898">
        <v>65.384615384615401</v>
      </c>
      <c r="Y1898">
        <v>3.8461538461538449</v>
      </c>
      <c r="Z1898">
        <v>4.1898440185057257</v>
      </c>
      <c r="AA1898">
        <v>0.9707253433941514</v>
      </c>
      <c r="AB1898">
        <v>0</v>
      </c>
      <c r="AC1898">
        <v>-41.703357222655001</v>
      </c>
      <c r="AF1898">
        <v>3.0989272943980928</v>
      </c>
      <c r="AG1898">
        <v>2.2487267520380101</v>
      </c>
      <c r="AH1898">
        <v>0</v>
      </c>
      <c r="AI1898">
        <v>24</v>
      </c>
      <c r="AJ1898">
        <v>105.9166666666667</v>
      </c>
      <c r="AK1898">
        <v>12.87599657308281</v>
      </c>
    </row>
    <row r="1899" spans="1:37">
      <c r="A1899">
        <v>17</v>
      </c>
      <c r="B1899">
        <v>223</v>
      </c>
      <c r="C1899">
        <v>2023</v>
      </c>
      <c r="D1899">
        <v>7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4</v>
      </c>
      <c r="N1899">
        <v>99</v>
      </c>
      <c r="O1899">
        <v>99</v>
      </c>
      <c r="P1899">
        <v>99</v>
      </c>
      <c r="Q1899">
        <v>6</v>
      </c>
      <c r="R1899">
        <v>13</v>
      </c>
      <c r="S1899">
        <v>3.6153846153846145</v>
      </c>
      <c r="T1899">
        <v>4</v>
      </c>
      <c r="U1899">
        <v>19.484615384615381</v>
      </c>
      <c r="V1899">
        <v>7.6923076923076898</v>
      </c>
      <c r="W1899">
        <v>0</v>
      </c>
      <c r="X1899">
        <v>61.538461538461519</v>
      </c>
      <c r="Y1899">
        <v>15.38461538461538</v>
      </c>
      <c r="Z1899">
        <v>5.4621559780908964</v>
      </c>
      <c r="AA1899">
        <v>1.4432048491764404</v>
      </c>
      <c r="AB1899">
        <v>0</v>
      </c>
      <c r="AC1899">
        <v>52.521012776322415</v>
      </c>
      <c r="AF1899">
        <v>7.6470588235294112</v>
      </c>
      <c r="AG1899">
        <v>7.4741811743877244</v>
      </c>
      <c r="AH1899">
        <v>0</v>
      </c>
      <c r="AI1899">
        <v>13</v>
      </c>
      <c r="AJ1899">
        <v>111.93076923076924</v>
      </c>
      <c r="AK1899">
        <v>13.706619907016281</v>
      </c>
    </row>
    <row r="1900" spans="1:37">
      <c r="A1900">
        <v>17</v>
      </c>
      <c r="B1900">
        <v>224</v>
      </c>
      <c r="C1900">
        <v>2023</v>
      </c>
      <c r="D1900">
        <v>8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4</v>
      </c>
      <c r="N1900">
        <v>99</v>
      </c>
      <c r="O1900">
        <v>99</v>
      </c>
      <c r="P1900">
        <v>99</v>
      </c>
      <c r="Q1900">
        <v>3</v>
      </c>
      <c r="R1900">
        <v>6</v>
      </c>
      <c r="S1900">
        <v>3.6666666666666656</v>
      </c>
      <c r="T1900">
        <v>4</v>
      </c>
      <c r="U1900">
        <v>15.3</v>
      </c>
      <c r="V1900">
        <v>0</v>
      </c>
      <c r="W1900">
        <v>0</v>
      </c>
      <c r="X1900">
        <v>50</v>
      </c>
      <c r="Y1900">
        <v>0</v>
      </c>
      <c r="Z1900">
        <v>1.9815818596935877</v>
      </c>
      <c r="AA1900">
        <v>1.374368541872554</v>
      </c>
      <c r="AB1900">
        <v>0</v>
      </c>
      <c r="AC1900">
        <v>-51.405881627827846</v>
      </c>
      <c r="AF1900">
        <v>1.4492753623188404</v>
      </c>
      <c r="AG1900">
        <v>1.1646494633477964</v>
      </c>
      <c r="AH1900">
        <v>0</v>
      </c>
      <c r="AI1900">
        <v>4</v>
      </c>
      <c r="AJ1900">
        <v>103.25</v>
      </c>
      <c r="AK1900">
        <v>13.230158979693773</v>
      </c>
    </row>
    <row r="1901" spans="1:37">
      <c r="A1901">
        <v>17</v>
      </c>
      <c r="B1901">
        <v>225</v>
      </c>
      <c r="C1901">
        <v>2023</v>
      </c>
      <c r="D1901">
        <v>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4</v>
      </c>
      <c r="N1901">
        <v>99</v>
      </c>
      <c r="O1901">
        <v>99</v>
      </c>
      <c r="P1901">
        <v>99</v>
      </c>
      <c r="Q1901">
        <v>15</v>
      </c>
      <c r="R1901">
        <v>20</v>
      </c>
      <c r="S1901">
        <v>3.9</v>
      </c>
      <c r="T1901">
        <v>4</v>
      </c>
      <c r="U1901">
        <v>17.315000000000001</v>
      </c>
      <c r="V1901">
        <v>0</v>
      </c>
      <c r="W1901">
        <v>0</v>
      </c>
      <c r="X1901">
        <v>60</v>
      </c>
      <c r="Y1901">
        <v>10</v>
      </c>
      <c r="Z1901">
        <v>3.860087434242915</v>
      </c>
      <c r="AA1901">
        <v>0.99498743710661997</v>
      </c>
      <c r="AB1901">
        <v>0</v>
      </c>
      <c r="AC1901">
        <v>25.685164433267833</v>
      </c>
      <c r="AF1901">
        <v>2.7472527472527464</v>
      </c>
      <c r="AG1901">
        <v>2.3839026337890488</v>
      </c>
      <c r="AH1901">
        <v>0</v>
      </c>
      <c r="AI1901">
        <v>16</v>
      </c>
      <c r="AJ1901">
        <v>104.28125</v>
      </c>
      <c r="AK1901">
        <v>15.242481548228252</v>
      </c>
    </row>
    <row r="1902" spans="1:37">
      <c r="A1902">
        <v>17</v>
      </c>
      <c r="B1902">
        <v>226</v>
      </c>
      <c r="C1902">
        <v>2023</v>
      </c>
      <c r="D1902">
        <v>10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4</v>
      </c>
      <c r="N1902">
        <v>99</v>
      </c>
      <c r="O1902">
        <v>99</v>
      </c>
      <c r="P1902">
        <v>99</v>
      </c>
      <c r="Q1902">
        <v>31</v>
      </c>
      <c r="R1902">
        <v>103</v>
      </c>
      <c r="S1902">
        <v>3.970873786407767</v>
      </c>
      <c r="T1902">
        <v>4</v>
      </c>
      <c r="U1902">
        <v>16.584466019417476</v>
      </c>
      <c r="V1902">
        <v>0</v>
      </c>
      <c r="W1902">
        <v>0</v>
      </c>
      <c r="X1902">
        <v>57.281553398058243</v>
      </c>
      <c r="Y1902">
        <v>2.912621359223301</v>
      </c>
      <c r="Z1902">
        <v>3.6227639848080222</v>
      </c>
      <c r="AA1902">
        <v>1.1529305057376269</v>
      </c>
      <c r="AB1902">
        <v>0</v>
      </c>
      <c r="AC1902">
        <v>-6.6819945717526483</v>
      </c>
      <c r="AF1902">
        <v>3.9148612694792866</v>
      </c>
      <c r="AG1902">
        <v>3.2714737144498698</v>
      </c>
      <c r="AH1902">
        <v>2.912621359223301</v>
      </c>
      <c r="AI1902">
        <v>91</v>
      </c>
      <c r="AJ1902">
        <v>107.27252747252749</v>
      </c>
      <c r="AK1902">
        <v>13.074645347783601</v>
      </c>
    </row>
    <row r="1903" spans="1:37">
      <c r="A1903">
        <v>17</v>
      </c>
      <c r="B1903">
        <v>227</v>
      </c>
      <c r="C1903">
        <v>2023</v>
      </c>
      <c r="D1903">
        <v>11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4</v>
      </c>
      <c r="N1903">
        <v>99</v>
      </c>
      <c r="O1903">
        <v>99</v>
      </c>
      <c r="P1903">
        <v>99</v>
      </c>
      <c r="Q1903">
        <v>21</v>
      </c>
      <c r="R1903">
        <v>52</v>
      </c>
      <c r="S1903">
        <v>4.5192307692307683</v>
      </c>
      <c r="T1903">
        <v>4</v>
      </c>
      <c r="U1903">
        <v>18.413461538461544</v>
      </c>
      <c r="V1903">
        <v>1.9230769230769225</v>
      </c>
      <c r="W1903">
        <v>0</v>
      </c>
      <c r="X1903">
        <v>69.230769230769269</v>
      </c>
      <c r="Y1903">
        <v>13.46153846153846</v>
      </c>
      <c r="Z1903">
        <v>5.5701480730958108</v>
      </c>
      <c r="AA1903">
        <v>1.2167166507794756</v>
      </c>
      <c r="AB1903">
        <v>0</v>
      </c>
      <c r="AC1903">
        <v>-1.4083971109682678</v>
      </c>
      <c r="AF1903">
        <v>3.4993270524899058</v>
      </c>
      <c r="AG1903">
        <v>2.9685044008271499</v>
      </c>
      <c r="AH1903">
        <v>0</v>
      </c>
      <c r="AI1903">
        <v>36</v>
      </c>
      <c r="AJ1903">
        <v>108.0416666666667</v>
      </c>
      <c r="AK1903">
        <v>13.947263709059571</v>
      </c>
    </row>
    <row r="1904" spans="1:37">
      <c r="A1904">
        <v>17</v>
      </c>
      <c r="B1904">
        <v>228</v>
      </c>
      <c r="C1904">
        <v>2023</v>
      </c>
      <c r="D1904">
        <v>12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4</v>
      </c>
      <c r="N1904">
        <v>99</v>
      </c>
      <c r="O1904">
        <v>99</v>
      </c>
      <c r="P1904">
        <v>99</v>
      </c>
      <c r="Q1904">
        <v>3</v>
      </c>
      <c r="R1904">
        <v>4</v>
      </c>
      <c r="S1904">
        <v>4.75</v>
      </c>
      <c r="T1904">
        <v>4</v>
      </c>
      <c r="U1904">
        <v>12.450000000000003</v>
      </c>
      <c r="V1904">
        <v>0</v>
      </c>
      <c r="W1904">
        <v>0</v>
      </c>
      <c r="X1904">
        <v>25</v>
      </c>
      <c r="Y1904">
        <v>0</v>
      </c>
      <c r="Z1904">
        <v>5.2385589621574322</v>
      </c>
      <c r="AA1904">
        <v>0.82915619758885006</v>
      </c>
      <c r="AB1904">
        <v>0</v>
      </c>
      <c r="AC1904">
        <v>-66.477366295386119</v>
      </c>
      <c r="AF1904">
        <v>2.4691358024691361</v>
      </c>
      <c r="AG1904">
        <v>1.4523184601924763</v>
      </c>
      <c r="AH1904">
        <v>0</v>
      </c>
      <c r="AI1904">
        <v>4</v>
      </c>
      <c r="AJ1904">
        <v>99.474999999999994</v>
      </c>
      <c r="AK1904">
        <v>12.024635208916804</v>
      </c>
    </row>
    <row r="1905" spans="1:37">
      <c r="A1905">
        <v>17</v>
      </c>
      <c r="B1905">
        <v>229</v>
      </c>
      <c r="C1905">
        <v>2023</v>
      </c>
      <c r="D1905">
        <v>1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5</v>
      </c>
      <c r="N1905">
        <v>99</v>
      </c>
      <c r="O1905">
        <v>99</v>
      </c>
      <c r="P1905">
        <v>99</v>
      </c>
      <c r="Q1905">
        <v>43</v>
      </c>
      <c r="R1905">
        <v>289</v>
      </c>
      <c r="S1905">
        <v>5.3771626297577848</v>
      </c>
      <c r="T1905">
        <v>5</v>
      </c>
      <c r="U1905">
        <v>21.025259515570923</v>
      </c>
      <c r="V1905">
        <v>6.5743944636678204</v>
      </c>
      <c r="W1905">
        <v>0</v>
      </c>
      <c r="X1905">
        <v>86.505190311418687</v>
      </c>
      <c r="Y1905">
        <v>26.643598615916961</v>
      </c>
      <c r="Z1905">
        <v>4.9495187300681955</v>
      </c>
      <c r="AA1905">
        <v>1.4359319621239499</v>
      </c>
      <c r="AB1905">
        <v>0</v>
      </c>
      <c r="AC1905">
        <v>15.353013469464384</v>
      </c>
      <c r="AF1905">
        <v>54.425612052730706</v>
      </c>
      <c r="AG1905">
        <v>50.711054731184568</v>
      </c>
      <c r="AH1905">
        <v>2.7681660899653981</v>
      </c>
      <c r="AI1905">
        <v>0</v>
      </c>
    </row>
    <row r="1906" spans="1:37">
      <c r="A1906">
        <v>17</v>
      </c>
      <c r="B1906">
        <v>230</v>
      </c>
      <c r="C1906">
        <v>2023</v>
      </c>
      <c r="D1906">
        <v>2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5</v>
      </c>
      <c r="N1906">
        <v>99</v>
      </c>
      <c r="O1906">
        <v>99</v>
      </c>
      <c r="P1906">
        <v>99</v>
      </c>
      <c r="Q1906">
        <v>43</v>
      </c>
      <c r="R1906">
        <v>224</v>
      </c>
      <c r="S1906">
        <v>5.2232142857142847</v>
      </c>
      <c r="T1906">
        <v>5</v>
      </c>
      <c r="U1906">
        <v>20.626339285714295</v>
      </c>
      <c r="V1906">
        <v>6.6964285714285694</v>
      </c>
      <c r="W1906">
        <v>0</v>
      </c>
      <c r="X1906">
        <v>82.142857142857125</v>
      </c>
      <c r="Y1906">
        <v>29.910714285714281</v>
      </c>
      <c r="Z1906">
        <v>5.3607679513053279</v>
      </c>
      <c r="AA1906">
        <v>1.3542909414456099</v>
      </c>
      <c r="AB1906">
        <v>0</v>
      </c>
      <c r="AC1906">
        <v>34.827575024011423</v>
      </c>
      <c r="AF1906">
        <v>57.435897435897445</v>
      </c>
      <c r="AG1906">
        <v>55.410575297122911</v>
      </c>
      <c r="AH1906">
        <v>1.339285714285714</v>
      </c>
      <c r="AI1906">
        <v>9</v>
      </c>
      <c r="AJ1906">
        <v>106.06666666666663</v>
      </c>
      <c r="AK1906">
        <v>17.029801012180485</v>
      </c>
    </row>
    <row r="1907" spans="1:37">
      <c r="A1907">
        <v>17</v>
      </c>
      <c r="B1907">
        <v>231</v>
      </c>
      <c r="C1907">
        <v>2023</v>
      </c>
      <c r="D1907">
        <v>3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5</v>
      </c>
      <c r="N1907">
        <v>99</v>
      </c>
      <c r="O1907">
        <v>99</v>
      </c>
      <c r="P1907">
        <v>99</v>
      </c>
      <c r="Q1907">
        <v>122</v>
      </c>
      <c r="R1907">
        <v>476</v>
      </c>
      <c r="S1907">
        <v>5.1281512605042012</v>
      </c>
      <c r="T1907">
        <v>4.957983193277312</v>
      </c>
      <c r="U1907">
        <v>20.128571428571423</v>
      </c>
      <c r="V1907">
        <v>8.6134453781512601</v>
      </c>
      <c r="W1907">
        <v>0</v>
      </c>
      <c r="X1907">
        <v>82.352941176470608</v>
      </c>
      <c r="Y1907">
        <v>23.109243697478991</v>
      </c>
      <c r="Z1907">
        <v>5.0834116919419685</v>
      </c>
      <c r="AA1907">
        <v>1.3956586146751271</v>
      </c>
      <c r="AB1907">
        <v>0.64684051757733874</v>
      </c>
      <c r="AC1907">
        <v>32.461680527153398</v>
      </c>
      <c r="AD1907">
        <v>42.460217442458678</v>
      </c>
      <c r="AE1907">
        <v>5.2506607541925376</v>
      </c>
      <c r="AF1907">
        <v>54.96535796766743</v>
      </c>
      <c r="AG1907">
        <v>51.767045055461601</v>
      </c>
      <c r="AH1907">
        <v>0</v>
      </c>
      <c r="AI1907">
        <v>5</v>
      </c>
      <c r="AJ1907">
        <v>95.96</v>
      </c>
      <c r="AK1907">
        <v>17.999670340331996</v>
      </c>
    </row>
    <row r="1908" spans="1:37">
      <c r="A1908">
        <v>17</v>
      </c>
      <c r="B1908">
        <v>232</v>
      </c>
      <c r="C1908">
        <v>2023</v>
      </c>
      <c r="D1908">
        <v>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5</v>
      </c>
      <c r="N1908">
        <v>99</v>
      </c>
      <c r="O1908">
        <v>99</v>
      </c>
      <c r="P1908">
        <v>99</v>
      </c>
      <c r="Q1908">
        <v>51</v>
      </c>
      <c r="R1908">
        <v>213</v>
      </c>
      <c r="S1908">
        <v>4.910798122065728</v>
      </c>
      <c r="T1908">
        <v>5</v>
      </c>
      <c r="U1908">
        <v>17.825352112676057</v>
      </c>
      <c r="V1908">
        <v>5.1643192488262892</v>
      </c>
      <c r="W1908">
        <v>0</v>
      </c>
      <c r="X1908">
        <v>66.197183098591552</v>
      </c>
      <c r="Y1908">
        <v>12.676056338028172</v>
      </c>
      <c r="Z1908">
        <v>5.6545976551187902</v>
      </c>
      <c r="AA1908">
        <v>1.4652551321997775</v>
      </c>
      <c r="AB1908">
        <v>0</v>
      </c>
      <c r="AC1908">
        <v>21.723850442448001</v>
      </c>
      <c r="AF1908">
        <v>45.319148936170201</v>
      </c>
      <c r="AG1908">
        <v>41.664471951540698</v>
      </c>
      <c r="AH1908">
        <v>0</v>
      </c>
      <c r="AI1908">
        <v>1</v>
      </c>
      <c r="AJ1908">
        <v>124.5</v>
      </c>
      <c r="AK1908">
        <v>16.530372064863055</v>
      </c>
    </row>
    <row r="1909" spans="1:37">
      <c r="A1909">
        <v>17</v>
      </c>
      <c r="B1909">
        <v>233</v>
      </c>
      <c r="C1909">
        <v>2023</v>
      </c>
      <c r="D1909">
        <v>5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5</v>
      </c>
      <c r="N1909">
        <v>99</v>
      </c>
      <c r="O1909">
        <v>99</v>
      </c>
      <c r="P1909">
        <v>99</v>
      </c>
      <c r="Q1909">
        <v>65</v>
      </c>
      <c r="R1909">
        <v>206</v>
      </c>
      <c r="S1909">
        <v>4.8543689320388363</v>
      </c>
      <c r="T1909">
        <v>5</v>
      </c>
      <c r="U1909">
        <v>19.194660194174762</v>
      </c>
      <c r="V1909">
        <v>2.912621359223301</v>
      </c>
      <c r="W1909">
        <v>0</v>
      </c>
      <c r="X1909">
        <v>73.300970873786426</v>
      </c>
      <c r="Y1909">
        <v>16.990291262135923</v>
      </c>
      <c r="Z1909">
        <v>4.6489815808304256</v>
      </c>
      <c r="AA1909">
        <v>1.2877900615123303</v>
      </c>
      <c r="AB1909">
        <v>0</v>
      </c>
      <c r="AC1909">
        <v>16.884711136875563</v>
      </c>
      <c r="AF1909">
        <v>52.417302798982192</v>
      </c>
      <c r="AG1909">
        <v>49.093031051736361</v>
      </c>
      <c r="AH1909">
        <v>0</v>
      </c>
      <c r="AI1909">
        <v>16</v>
      </c>
      <c r="AJ1909">
        <v>105.27500000000001</v>
      </c>
      <c r="AK1909">
        <v>14.407222447435473</v>
      </c>
    </row>
    <row r="1910" spans="1:37">
      <c r="A1910">
        <v>17</v>
      </c>
      <c r="B1910">
        <v>234</v>
      </c>
      <c r="C1910">
        <v>2023</v>
      </c>
      <c r="D1910">
        <v>6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5</v>
      </c>
      <c r="N1910">
        <v>99</v>
      </c>
      <c r="O1910">
        <v>99</v>
      </c>
      <c r="P1910">
        <v>99</v>
      </c>
      <c r="Q1910">
        <v>78</v>
      </c>
      <c r="R1910">
        <v>307</v>
      </c>
      <c r="S1910">
        <v>4.8436482084690562</v>
      </c>
      <c r="T1910">
        <v>5</v>
      </c>
      <c r="U1910">
        <v>19.922475570032574</v>
      </c>
      <c r="V1910">
        <v>7.1661237785016301</v>
      </c>
      <c r="W1910">
        <v>0</v>
      </c>
      <c r="X1910">
        <v>76.872964169381106</v>
      </c>
      <c r="Y1910">
        <v>24.1042345276873</v>
      </c>
      <c r="Z1910">
        <v>5.3576256708739853</v>
      </c>
      <c r="AA1910">
        <v>1.2945577817092939</v>
      </c>
      <c r="AB1910">
        <v>0</v>
      </c>
      <c r="AC1910">
        <v>43.206158105266752</v>
      </c>
      <c r="AF1910">
        <v>36.591179976162095</v>
      </c>
      <c r="AG1910">
        <v>33.173329862071576</v>
      </c>
      <c r="AH1910">
        <v>0</v>
      </c>
      <c r="AI1910">
        <v>23</v>
      </c>
      <c r="AJ1910">
        <v>109.13478260869567</v>
      </c>
      <c r="AK1910">
        <v>14.784203806804452</v>
      </c>
    </row>
    <row r="1911" spans="1:37">
      <c r="A1911">
        <v>17</v>
      </c>
      <c r="B1911">
        <v>235</v>
      </c>
      <c r="C1911">
        <v>2023</v>
      </c>
      <c r="D1911">
        <v>7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5</v>
      </c>
      <c r="N1911">
        <v>99</v>
      </c>
      <c r="O1911">
        <v>99</v>
      </c>
      <c r="P1911">
        <v>99</v>
      </c>
      <c r="Q1911">
        <v>20</v>
      </c>
      <c r="R1911">
        <v>78</v>
      </c>
      <c r="S1911">
        <v>4.717948717948719</v>
      </c>
      <c r="T1911">
        <v>5</v>
      </c>
      <c r="U1911">
        <v>17.155128205128204</v>
      </c>
      <c r="V1911">
        <v>0</v>
      </c>
      <c r="W1911">
        <v>0</v>
      </c>
      <c r="X1911">
        <v>56.410256410256402</v>
      </c>
      <c r="Y1911">
        <v>7.6923076923076898</v>
      </c>
      <c r="Z1911">
        <v>5.4998752301907823</v>
      </c>
      <c r="AA1911">
        <v>1.1535612183796904</v>
      </c>
      <c r="AB1911">
        <v>0</v>
      </c>
      <c r="AC1911">
        <v>25.22151153673278</v>
      </c>
      <c r="AF1911">
        <v>45.882352941176471</v>
      </c>
      <c r="AG1911">
        <v>39.483623487754492</v>
      </c>
      <c r="AH1911">
        <v>0</v>
      </c>
      <c r="AI1911">
        <v>21</v>
      </c>
      <c r="AJ1911">
        <v>106.49047619047619</v>
      </c>
      <c r="AK1911">
        <v>13.893753905039228</v>
      </c>
    </row>
    <row r="1912" spans="1:37">
      <c r="A1912">
        <v>17</v>
      </c>
      <c r="B1912">
        <v>236</v>
      </c>
      <c r="C1912">
        <v>2023</v>
      </c>
      <c r="D1912">
        <v>8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5</v>
      </c>
      <c r="N1912">
        <v>99</v>
      </c>
      <c r="O1912">
        <v>99</v>
      </c>
      <c r="P1912">
        <v>99</v>
      </c>
      <c r="Q1912">
        <v>48</v>
      </c>
      <c r="R1912">
        <v>190</v>
      </c>
      <c r="S1912">
        <v>5.1368421052631561</v>
      </c>
      <c r="T1912">
        <v>5</v>
      </c>
      <c r="U1912">
        <v>17.721052631578949</v>
      </c>
      <c r="V1912">
        <v>3.6842105263157889</v>
      </c>
      <c r="W1912">
        <v>0</v>
      </c>
      <c r="X1912">
        <v>59.473684210526322</v>
      </c>
      <c r="Y1912">
        <v>14.210526315789473</v>
      </c>
      <c r="Z1912">
        <v>5.2503111634472717</v>
      </c>
      <c r="AA1912">
        <v>1.5156067141284897</v>
      </c>
      <c r="AB1912">
        <v>0</v>
      </c>
      <c r="AC1912">
        <v>16.843137889974535</v>
      </c>
      <c r="AF1912">
        <v>45.893719806763286</v>
      </c>
      <c r="AG1912">
        <v>42.716500469412097</v>
      </c>
      <c r="AH1912">
        <v>1.5789473684210529</v>
      </c>
      <c r="AI1912">
        <v>23</v>
      </c>
      <c r="AJ1912">
        <v>107.7391304347826</v>
      </c>
      <c r="AK1912">
        <v>14.78670915499346</v>
      </c>
    </row>
    <row r="1913" spans="1:37">
      <c r="A1913">
        <v>17</v>
      </c>
      <c r="B1913">
        <v>237</v>
      </c>
      <c r="C1913">
        <v>2023</v>
      </c>
      <c r="D1913">
        <v>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5</v>
      </c>
      <c r="N1913">
        <v>99</v>
      </c>
      <c r="O1913">
        <v>99</v>
      </c>
      <c r="P1913">
        <v>99</v>
      </c>
      <c r="Q1913">
        <v>80</v>
      </c>
      <c r="R1913">
        <v>382</v>
      </c>
      <c r="S1913">
        <v>5.2905759162303667</v>
      </c>
      <c r="T1913">
        <v>5</v>
      </c>
      <c r="U1913">
        <v>18.590052356020941</v>
      </c>
      <c r="V1913">
        <v>4.4502617801047117</v>
      </c>
      <c r="W1913">
        <v>0</v>
      </c>
      <c r="X1913">
        <v>70.157068062827221</v>
      </c>
      <c r="Y1913">
        <v>13.089005235602096</v>
      </c>
      <c r="Z1913">
        <v>5.0369998027561644</v>
      </c>
      <c r="AA1913">
        <v>1.2768027736384175</v>
      </c>
      <c r="AB1913">
        <v>0</v>
      </c>
      <c r="AC1913">
        <v>25.70090073840958</v>
      </c>
      <c r="AF1913">
        <v>52.472527472527474</v>
      </c>
      <c r="AG1913">
        <v>48.885492820067995</v>
      </c>
      <c r="AH1913">
        <v>0</v>
      </c>
      <c r="AI1913">
        <v>26</v>
      </c>
      <c r="AJ1913">
        <v>105.4</v>
      </c>
      <c r="AK1913">
        <v>17.574867277455859</v>
      </c>
    </row>
    <row r="1914" spans="1:37">
      <c r="A1914">
        <v>17</v>
      </c>
      <c r="B1914">
        <v>238</v>
      </c>
      <c r="C1914">
        <v>2023</v>
      </c>
      <c r="D1914">
        <v>10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5</v>
      </c>
      <c r="N1914">
        <v>99</v>
      </c>
      <c r="O1914">
        <v>99</v>
      </c>
      <c r="P1914">
        <v>99</v>
      </c>
      <c r="Q1914">
        <v>217</v>
      </c>
      <c r="R1914">
        <v>1347</v>
      </c>
      <c r="S1914">
        <v>4.9740163325909439</v>
      </c>
      <c r="T1914">
        <v>5</v>
      </c>
      <c r="U1914">
        <v>19.428953229398676</v>
      </c>
      <c r="V1914">
        <v>4.0831477357089838</v>
      </c>
      <c r="W1914">
        <v>0</v>
      </c>
      <c r="X1914">
        <v>79.06458797327393</v>
      </c>
      <c r="Y1914">
        <v>16.258351893095764</v>
      </c>
      <c r="Z1914">
        <v>4.5831111499674719</v>
      </c>
      <c r="AA1914">
        <v>1.4637643987426709</v>
      </c>
      <c r="AB1914">
        <v>0</v>
      </c>
      <c r="AC1914">
        <v>18.165412184672803</v>
      </c>
      <c r="AF1914">
        <v>51.197263397947552</v>
      </c>
      <c r="AG1914">
        <v>50.121229531743758</v>
      </c>
      <c r="AH1914">
        <v>1.1878247958426131</v>
      </c>
      <c r="AI1914">
        <v>214</v>
      </c>
      <c r="AJ1914">
        <v>108.17943925233639</v>
      </c>
      <c r="AK1914">
        <v>14.930944324139769</v>
      </c>
    </row>
    <row r="1915" spans="1:37">
      <c r="A1915">
        <v>17</v>
      </c>
      <c r="B1915">
        <v>239</v>
      </c>
      <c r="C1915">
        <v>2023</v>
      </c>
      <c r="D1915">
        <v>11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5</v>
      </c>
      <c r="N1915">
        <v>99</v>
      </c>
      <c r="O1915">
        <v>99</v>
      </c>
      <c r="P1915">
        <v>99</v>
      </c>
      <c r="Q1915">
        <v>134</v>
      </c>
      <c r="R1915">
        <v>786</v>
      </c>
      <c r="S1915">
        <v>5.3638676844783717</v>
      </c>
      <c r="T1915">
        <v>5</v>
      </c>
      <c r="U1915">
        <v>20.680025445292621</v>
      </c>
      <c r="V1915">
        <v>6.7430025445292605</v>
      </c>
      <c r="W1915">
        <v>0</v>
      </c>
      <c r="X1915">
        <v>85.75063613231552</v>
      </c>
      <c r="Y1915">
        <v>25.572519083969457</v>
      </c>
      <c r="Z1915">
        <v>4.8883509553801616</v>
      </c>
      <c r="AA1915">
        <v>1.3105239722070112</v>
      </c>
      <c r="AB1915">
        <v>0</v>
      </c>
      <c r="AC1915">
        <v>18.896645067479671</v>
      </c>
      <c r="AF1915">
        <v>52.89367429340512</v>
      </c>
      <c r="AG1915">
        <v>50.393268703127859</v>
      </c>
      <c r="AH1915">
        <v>0.76335877862595458</v>
      </c>
      <c r="AI1915">
        <v>106</v>
      </c>
      <c r="AJ1915">
        <v>107.82547169811326</v>
      </c>
      <c r="AK1915">
        <v>15.313535408081361</v>
      </c>
    </row>
    <row r="1916" spans="1:37">
      <c r="A1916">
        <v>17</v>
      </c>
      <c r="B1916">
        <v>240</v>
      </c>
      <c r="C1916">
        <v>2023</v>
      </c>
      <c r="D1916">
        <v>12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5</v>
      </c>
      <c r="N1916">
        <v>99</v>
      </c>
      <c r="O1916">
        <v>99</v>
      </c>
      <c r="P1916">
        <v>99</v>
      </c>
      <c r="Q1916">
        <v>19</v>
      </c>
      <c r="R1916">
        <v>96</v>
      </c>
      <c r="S1916">
        <v>5.1666666666666679</v>
      </c>
      <c r="T1916">
        <v>5</v>
      </c>
      <c r="U1916">
        <v>20.794791666666654</v>
      </c>
      <c r="V1916">
        <v>4.1666666666666679</v>
      </c>
      <c r="W1916">
        <v>0</v>
      </c>
      <c r="X1916">
        <v>87.5</v>
      </c>
      <c r="Y1916">
        <v>21.875</v>
      </c>
      <c r="Z1916">
        <v>4.4408935332052621</v>
      </c>
      <c r="AA1916">
        <v>0.83748963509340579</v>
      </c>
      <c r="AB1916">
        <v>0</v>
      </c>
      <c r="AC1916">
        <v>22.345554794322879</v>
      </c>
      <c r="AF1916">
        <v>59.259259259259267</v>
      </c>
      <c r="AG1916">
        <v>58.21813939924175</v>
      </c>
      <c r="AH1916">
        <v>0</v>
      </c>
      <c r="AI1916">
        <v>5</v>
      </c>
      <c r="AJ1916">
        <v>104.98</v>
      </c>
      <c r="AK1916">
        <v>15.094463925139925</v>
      </c>
    </row>
    <row r="1917" spans="1:37">
      <c r="A1917">
        <v>17</v>
      </c>
      <c r="B1917">
        <v>241</v>
      </c>
      <c r="C1917">
        <v>2023</v>
      </c>
      <c r="D1917">
        <v>1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6</v>
      </c>
      <c r="N1917">
        <v>99</v>
      </c>
      <c r="O1917">
        <v>99</v>
      </c>
      <c r="P1917">
        <v>99</v>
      </c>
      <c r="R1917">
        <v>0</v>
      </c>
    </row>
    <row r="1918" spans="1:37">
      <c r="A1918">
        <v>17</v>
      </c>
      <c r="B1918">
        <v>242</v>
      </c>
      <c r="C1918">
        <v>2023</v>
      </c>
      <c r="D1918">
        <v>2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6</v>
      </c>
      <c r="N1918">
        <v>99</v>
      </c>
      <c r="O1918">
        <v>99</v>
      </c>
      <c r="P1918">
        <v>99</v>
      </c>
      <c r="Q1918">
        <v>2</v>
      </c>
      <c r="R1918">
        <v>3</v>
      </c>
      <c r="S1918">
        <v>5</v>
      </c>
      <c r="T1918">
        <v>6</v>
      </c>
      <c r="U1918">
        <v>17.266666666666673</v>
      </c>
      <c r="V1918">
        <v>0</v>
      </c>
      <c r="W1918">
        <v>0</v>
      </c>
      <c r="X1918">
        <v>33.333333333333343</v>
      </c>
      <c r="Y1918">
        <v>0</v>
      </c>
      <c r="Z1918">
        <v>3.523571420527122</v>
      </c>
      <c r="AA1918">
        <v>0</v>
      </c>
      <c r="AB1918">
        <v>0</v>
      </c>
      <c r="AF1918">
        <v>0.76923076923076894</v>
      </c>
      <c r="AG1918">
        <v>0.62122974707074574</v>
      </c>
      <c r="AH1918">
        <v>0</v>
      </c>
      <c r="AI1918">
        <v>2</v>
      </c>
      <c r="AJ1918">
        <v>101.15</v>
      </c>
      <c r="AK1918">
        <v>14.331733503362072</v>
      </c>
    </row>
    <row r="1919" spans="1:37">
      <c r="A1919">
        <v>17</v>
      </c>
      <c r="B1919">
        <v>243</v>
      </c>
      <c r="C1919">
        <v>2023</v>
      </c>
      <c r="D1919">
        <v>3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6</v>
      </c>
      <c r="N1919">
        <v>99</v>
      </c>
      <c r="O1919">
        <v>99</v>
      </c>
      <c r="P1919">
        <v>99</v>
      </c>
      <c r="Q1919">
        <v>1</v>
      </c>
      <c r="R1919">
        <v>1</v>
      </c>
      <c r="S1919">
        <v>5</v>
      </c>
      <c r="T1919">
        <v>6</v>
      </c>
      <c r="U1919">
        <v>17.8</v>
      </c>
      <c r="V1919">
        <v>0</v>
      </c>
      <c r="W1919">
        <v>0</v>
      </c>
      <c r="X1919">
        <v>100</v>
      </c>
      <c r="Y1919">
        <v>0</v>
      </c>
      <c r="Z1919">
        <v>0</v>
      </c>
      <c r="AA1919">
        <v>0</v>
      </c>
      <c r="AB1919">
        <v>0</v>
      </c>
      <c r="AF1919">
        <v>0.11547344110854502</v>
      </c>
      <c r="AG1919">
        <v>9.6173068299087491E-2</v>
      </c>
      <c r="AH1919">
        <v>0</v>
      </c>
    </row>
    <row r="1920" spans="1:37">
      <c r="A1920">
        <v>17</v>
      </c>
      <c r="B1920">
        <v>244</v>
      </c>
      <c r="C1920">
        <v>2023</v>
      </c>
      <c r="D1920">
        <v>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6</v>
      </c>
      <c r="N1920">
        <v>99</v>
      </c>
      <c r="O1920">
        <v>99</v>
      </c>
      <c r="P1920">
        <v>99</v>
      </c>
      <c r="R1920">
        <v>0</v>
      </c>
    </row>
    <row r="1921" spans="1:37">
      <c r="A1921">
        <v>17</v>
      </c>
      <c r="B1921">
        <v>245</v>
      </c>
      <c r="C1921">
        <v>2023</v>
      </c>
      <c r="D1921">
        <v>5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6</v>
      </c>
      <c r="N1921">
        <v>99</v>
      </c>
      <c r="O1921">
        <v>99</v>
      </c>
      <c r="P1921">
        <v>99</v>
      </c>
      <c r="R1921">
        <v>0</v>
      </c>
    </row>
    <row r="1922" spans="1:37">
      <c r="A1922">
        <v>17</v>
      </c>
      <c r="B1922">
        <v>246</v>
      </c>
      <c r="C1922">
        <v>2023</v>
      </c>
      <c r="D1922">
        <v>6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6</v>
      </c>
      <c r="N1922">
        <v>99</v>
      </c>
      <c r="O1922">
        <v>99</v>
      </c>
      <c r="P1922">
        <v>99</v>
      </c>
      <c r="Q1922">
        <v>6</v>
      </c>
      <c r="R1922">
        <v>9</v>
      </c>
      <c r="S1922">
        <v>4.7777777777777777</v>
      </c>
      <c r="T1922">
        <v>6</v>
      </c>
      <c r="U1922">
        <v>20.588888888888889</v>
      </c>
      <c r="V1922">
        <v>0</v>
      </c>
      <c r="W1922">
        <v>0</v>
      </c>
      <c r="X1922">
        <v>77.777777777777771</v>
      </c>
      <c r="Y1922">
        <v>33.333333333333343</v>
      </c>
      <c r="Z1922">
        <v>5.4095480288600113</v>
      </c>
      <c r="AA1922">
        <v>1.133115447465064</v>
      </c>
      <c r="AB1922">
        <v>0</v>
      </c>
      <c r="AC1922">
        <v>-48.076435311679923</v>
      </c>
      <c r="AF1922">
        <v>1.0727056019070325</v>
      </c>
      <c r="AG1922">
        <v>1.0050387533831238</v>
      </c>
      <c r="AH1922">
        <v>11.111111111111112</v>
      </c>
      <c r="AI1922">
        <v>7</v>
      </c>
      <c r="AJ1922">
        <v>107.11428571428576</v>
      </c>
      <c r="AK1922">
        <v>15.168907659300659</v>
      </c>
    </row>
    <row r="1923" spans="1:37">
      <c r="A1923">
        <v>17</v>
      </c>
      <c r="B1923">
        <v>247</v>
      </c>
      <c r="C1923">
        <v>2023</v>
      </c>
      <c r="D1923">
        <v>7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6</v>
      </c>
      <c r="N1923">
        <v>99</v>
      </c>
      <c r="O1923">
        <v>99</v>
      </c>
      <c r="P1923">
        <v>99</v>
      </c>
      <c r="Q1923">
        <v>3</v>
      </c>
      <c r="R1923">
        <v>7</v>
      </c>
      <c r="S1923">
        <v>4.5714285714285694</v>
      </c>
      <c r="T1923">
        <v>6</v>
      </c>
      <c r="U1923">
        <v>18.614285714285721</v>
      </c>
      <c r="V1923">
        <v>0</v>
      </c>
      <c r="W1923">
        <v>0</v>
      </c>
      <c r="X1923">
        <v>71.428571428571445</v>
      </c>
      <c r="Y1923">
        <v>28.571428571428577</v>
      </c>
      <c r="Z1923">
        <v>3.8701895750645967</v>
      </c>
      <c r="AA1923">
        <v>0.90350790290525185</v>
      </c>
      <c r="AB1923">
        <v>0</v>
      </c>
      <c r="AC1923">
        <v>-39.045037414835299</v>
      </c>
      <c r="AF1923">
        <v>4.1176470588235308</v>
      </c>
      <c r="AG1923">
        <v>3.8447919740336376</v>
      </c>
      <c r="AH1923">
        <v>0</v>
      </c>
      <c r="AI1923">
        <v>7</v>
      </c>
      <c r="AJ1923">
        <v>107.84285714285718</v>
      </c>
      <c r="AK1923">
        <v>14.718020319987811</v>
      </c>
    </row>
    <row r="1924" spans="1:37">
      <c r="A1924">
        <v>17</v>
      </c>
      <c r="B1924">
        <v>248</v>
      </c>
      <c r="C1924">
        <v>2023</v>
      </c>
      <c r="D1924">
        <v>8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6</v>
      </c>
      <c r="N1924">
        <v>99</v>
      </c>
      <c r="O1924">
        <v>99</v>
      </c>
      <c r="P1924">
        <v>99</v>
      </c>
      <c r="Q1924">
        <v>4</v>
      </c>
      <c r="R1924">
        <v>4</v>
      </c>
      <c r="S1924">
        <v>4.75</v>
      </c>
      <c r="T1924">
        <v>6</v>
      </c>
      <c r="U1924">
        <v>23.025000000000006</v>
      </c>
      <c r="V1924">
        <v>0</v>
      </c>
      <c r="W1924">
        <v>0</v>
      </c>
      <c r="X1924">
        <v>100</v>
      </c>
      <c r="Y1924">
        <v>25</v>
      </c>
      <c r="Z1924">
        <v>6.2303190126991055</v>
      </c>
      <c r="AA1924">
        <v>0.82915619758885006</v>
      </c>
      <c r="AB1924">
        <v>0</v>
      </c>
      <c r="AC1924">
        <v>-77.793686875559018</v>
      </c>
      <c r="AF1924">
        <v>0.9661835748792269</v>
      </c>
      <c r="AG1924">
        <v>1.1684555073456651</v>
      </c>
      <c r="AH1924">
        <v>0</v>
      </c>
      <c r="AI1924">
        <v>3</v>
      </c>
      <c r="AJ1924">
        <v>119.8</v>
      </c>
      <c r="AK1924">
        <v>14.817142579650252</v>
      </c>
    </row>
    <row r="1925" spans="1:37">
      <c r="A1925">
        <v>17</v>
      </c>
      <c r="B1925">
        <v>249</v>
      </c>
      <c r="C1925">
        <v>2023</v>
      </c>
      <c r="D1925">
        <v>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6</v>
      </c>
      <c r="N1925">
        <v>99</v>
      </c>
      <c r="O1925">
        <v>99</v>
      </c>
      <c r="P1925">
        <v>99</v>
      </c>
      <c r="Q1925">
        <v>4</v>
      </c>
      <c r="R1925">
        <v>7</v>
      </c>
      <c r="S1925">
        <v>5.2857142857142847</v>
      </c>
      <c r="T1925">
        <v>6</v>
      </c>
      <c r="U1925">
        <v>19.68571428571428</v>
      </c>
      <c r="V1925">
        <v>14.285714285714288</v>
      </c>
      <c r="W1925">
        <v>0</v>
      </c>
      <c r="X1925">
        <v>85.714285714285694</v>
      </c>
      <c r="Y1925">
        <v>14.285714285714288</v>
      </c>
      <c r="Z1925">
        <v>4.1639365205222489</v>
      </c>
      <c r="AA1925">
        <v>0.69985421222376709</v>
      </c>
      <c r="AB1925">
        <v>0</v>
      </c>
      <c r="AC1925">
        <v>41.318471833178592</v>
      </c>
      <c r="AF1925">
        <v>0.96153846153846112</v>
      </c>
      <c r="AG1925">
        <v>0.94860462875001728</v>
      </c>
      <c r="AH1925">
        <v>0</v>
      </c>
      <c r="AI1925">
        <v>5</v>
      </c>
      <c r="AJ1925">
        <v>103.4</v>
      </c>
      <c r="AK1925">
        <v>16.004473982580663</v>
      </c>
    </row>
    <row r="1926" spans="1:37">
      <c r="A1926">
        <v>17</v>
      </c>
      <c r="B1926">
        <v>250</v>
      </c>
      <c r="C1926">
        <v>2023</v>
      </c>
      <c r="D1926">
        <v>10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6</v>
      </c>
      <c r="N1926">
        <v>99</v>
      </c>
      <c r="O1926">
        <v>99</v>
      </c>
      <c r="P1926">
        <v>99</v>
      </c>
      <c r="Q1926">
        <v>30</v>
      </c>
      <c r="R1926">
        <v>64</v>
      </c>
      <c r="S1926">
        <v>5.28125</v>
      </c>
      <c r="T1926">
        <v>6</v>
      </c>
      <c r="U1926">
        <v>19.032812500000006</v>
      </c>
      <c r="V1926">
        <v>3.125</v>
      </c>
      <c r="W1926">
        <v>0</v>
      </c>
      <c r="X1926">
        <v>70.3125</v>
      </c>
      <c r="Y1926">
        <v>15.625</v>
      </c>
      <c r="Z1926">
        <v>3.8363008992835375</v>
      </c>
      <c r="AA1926">
        <v>1.0964252995530519</v>
      </c>
      <c r="AB1926">
        <v>0</v>
      </c>
      <c r="AC1926">
        <v>-5.9400999539940758</v>
      </c>
      <c r="AF1926">
        <v>2.432535157734701</v>
      </c>
      <c r="AG1926">
        <v>2.3328545437134922</v>
      </c>
      <c r="AH1926">
        <v>0</v>
      </c>
      <c r="AI1926">
        <v>59</v>
      </c>
      <c r="AJ1926">
        <v>106.8576271186441</v>
      </c>
      <c r="AK1926">
        <v>15.525433448724023</v>
      </c>
    </row>
    <row r="1927" spans="1:37">
      <c r="A1927">
        <v>17</v>
      </c>
      <c r="B1927">
        <v>251</v>
      </c>
      <c r="C1927">
        <v>2023</v>
      </c>
      <c r="D1927">
        <v>11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6</v>
      </c>
      <c r="N1927">
        <v>99</v>
      </c>
      <c r="O1927">
        <v>99</v>
      </c>
      <c r="P1927">
        <v>99</v>
      </c>
      <c r="Q1927">
        <v>24</v>
      </c>
      <c r="R1927">
        <v>59</v>
      </c>
      <c r="S1927">
        <v>5.2203389830508478</v>
      </c>
      <c r="T1927">
        <v>6</v>
      </c>
      <c r="U1927">
        <v>20.654237288135576</v>
      </c>
      <c r="V1927">
        <v>6.7796610169491505</v>
      </c>
      <c r="W1927">
        <v>0</v>
      </c>
      <c r="X1927">
        <v>89.830508474576263</v>
      </c>
      <c r="Y1927">
        <v>22.033898305084747</v>
      </c>
      <c r="Z1927">
        <v>4.9849033798466715</v>
      </c>
      <c r="AA1927">
        <v>0.84508141439443218</v>
      </c>
      <c r="AB1927">
        <v>0</v>
      </c>
      <c r="AC1927">
        <v>16.37317264702904</v>
      </c>
      <c r="AF1927">
        <v>3.9703903095558553</v>
      </c>
      <c r="AG1927">
        <v>3.7779837732093622</v>
      </c>
      <c r="AH1927">
        <v>0</v>
      </c>
      <c r="AI1927">
        <v>50</v>
      </c>
      <c r="AJ1927">
        <v>109.54200000000002</v>
      </c>
      <c r="AK1927">
        <v>15.448745226878271</v>
      </c>
    </row>
    <row r="1928" spans="1:37">
      <c r="A1928">
        <v>17</v>
      </c>
      <c r="B1928">
        <v>252</v>
      </c>
      <c r="C1928">
        <v>2023</v>
      </c>
      <c r="D1928">
        <v>12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6</v>
      </c>
      <c r="N1928">
        <v>99</v>
      </c>
      <c r="O1928">
        <v>99</v>
      </c>
      <c r="P1928">
        <v>99</v>
      </c>
      <c r="Q1928">
        <v>3</v>
      </c>
      <c r="R1928">
        <v>4</v>
      </c>
      <c r="S1928">
        <v>5.25</v>
      </c>
      <c r="T1928">
        <v>6</v>
      </c>
      <c r="U1928">
        <v>15.8</v>
      </c>
      <c r="V1928">
        <v>0</v>
      </c>
      <c r="W1928">
        <v>0</v>
      </c>
      <c r="X1928">
        <v>50</v>
      </c>
      <c r="Y1928">
        <v>0</v>
      </c>
      <c r="Z1928">
        <v>2.3151673805580422</v>
      </c>
      <c r="AA1928">
        <v>0.4330127018922193</v>
      </c>
      <c r="AB1928">
        <v>0</v>
      </c>
      <c r="AC1928">
        <v>29.925280083228746</v>
      </c>
      <c r="AF1928">
        <v>2.4691358024691361</v>
      </c>
      <c r="AG1928">
        <v>1.8431029454651504</v>
      </c>
      <c r="AH1928">
        <v>0</v>
      </c>
      <c r="AI1928">
        <v>4</v>
      </c>
      <c r="AJ1928">
        <v>100.42500000000003</v>
      </c>
      <c r="AK1928">
        <v>15.510171760470532</v>
      </c>
    </row>
    <row r="1929" spans="1:37">
      <c r="A1929">
        <v>17</v>
      </c>
      <c r="B1929">
        <v>253</v>
      </c>
      <c r="C1929">
        <v>2023</v>
      </c>
      <c r="D1929">
        <v>1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7</v>
      </c>
      <c r="N1929">
        <v>99</v>
      </c>
      <c r="O1929">
        <v>99</v>
      </c>
      <c r="P1929">
        <v>99</v>
      </c>
      <c r="R1929">
        <v>0</v>
      </c>
    </row>
    <row r="1930" spans="1:37">
      <c r="A1930">
        <v>17</v>
      </c>
      <c r="B1930">
        <v>254</v>
      </c>
      <c r="C1930">
        <v>2023</v>
      </c>
      <c r="D1930">
        <v>2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7</v>
      </c>
      <c r="N1930">
        <v>99</v>
      </c>
      <c r="O1930">
        <v>99</v>
      </c>
      <c r="P1930">
        <v>99</v>
      </c>
      <c r="Q1930">
        <v>1</v>
      </c>
      <c r="R1930">
        <v>2</v>
      </c>
      <c r="S1930">
        <v>5.5</v>
      </c>
      <c r="T1930">
        <v>7</v>
      </c>
      <c r="U1930">
        <v>21.95</v>
      </c>
      <c r="V1930">
        <v>0</v>
      </c>
      <c r="W1930">
        <v>0</v>
      </c>
      <c r="X1930">
        <v>100</v>
      </c>
      <c r="Y1930">
        <v>50</v>
      </c>
      <c r="Z1930">
        <v>1.75</v>
      </c>
      <c r="AA1930">
        <v>0.5</v>
      </c>
      <c r="AB1930">
        <v>0</v>
      </c>
      <c r="AC1930">
        <v>100</v>
      </c>
      <c r="AF1930">
        <v>0.51282051282051277</v>
      </c>
      <c r="AG1930">
        <v>0.52648621421632702</v>
      </c>
      <c r="AH1930">
        <v>0</v>
      </c>
    </row>
    <row r="1931" spans="1:37">
      <c r="A1931">
        <v>17</v>
      </c>
      <c r="B1931">
        <v>255</v>
      </c>
      <c r="C1931">
        <v>2023</v>
      </c>
      <c r="D1931">
        <v>3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7</v>
      </c>
      <c r="N1931">
        <v>99</v>
      </c>
      <c r="O1931">
        <v>99</v>
      </c>
      <c r="P1931">
        <v>99</v>
      </c>
      <c r="Q1931">
        <v>2</v>
      </c>
      <c r="R1931">
        <v>2</v>
      </c>
      <c r="S1931">
        <v>6.5</v>
      </c>
      <c r="T1931">
        <v>7</v>
      </c>
      <c r="U1931">
        <v>24.55</v>
      </c>
      <c r="V1931">
        <v>50</v>
      </c>
      <c r="W1931">
        <v>0</v>
      </c>
      <c r="X1931">
        <v>100</v>
      </c>
      <c r="Y1931">
        <v>50</v>
      </c>
      <c r="Z1931">
        <v>3.4500000000000051</v>
      </c>
      <c r="AA1931">
        <v>1.5</v>
      </c>
      <c r="AB1931">
        <v>0</v>
      </c>
      <c r="AC1931">
        <v>99.999999999999517</v>
      </c>
      <c r="AF1931">
        <v>0.23094688221709003</v>
      </c>
      <c r="AG1931">
        <v>0.2652863850272581</v>
      </c>
      <c r="AH1931">
        <v>0</v>
      </c>
    </row>
    <row r="1932" spans="1:37">
      <c r="A1932">
        <v>17</v>
      </c>
      <c r="B1932">
        <v>256</v>
      </c>
      <c r="C1932">
        <v>2023</v>
      </c>
      <c r="D1932">
        <v>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7</v>
      </c>
      <c r="N1932">
        <v>99</v>
      </c>
      <c r="O1932">
        <v>99</v>
      </c>
      <c r="P1932">
        <v>99</v>
      </c>
      <c r="R1932">
        <v>0</v>
      </c>
    </row>
    <row r="1933" spans="1:37">
      <c r="A1933">
        <v>17</v>
      </c>
      <c r="B1933">
        <v>257</v>
      </c>
      <c r="C1933">
        <v>2023</v>
      </c>
      <c r="D1933">
        <v>5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7</v>
      </c>
      <c r="N1933">
        <v>99</v>
      </c>
      <c r="O1933">
        <v>99</v>
      </c>
      <c r="P1933">
        <v>99</v>
      </c>
      <c r="Q1933">
        <v>3</v>
      </c>
      <c r="R1933">
        <v>4</v>
      </c>
      <c r="S1933">
        <v>5</v>
      </c>
      <c r="T1933">
        <v>7</v>
      </c>
      <c r="U1933">
        <v>23.225000000000001</v>
      </c>
      <c r="V1933">
        <v>0</v>
      </c>
      <c r="W1933">
        <v>0</v>
      </c>
      <c r="X1933">
        <v>100</v>
      </c>
      <c r="Y1933">
        <v>50</v>
      </c>
      <c r="Z1933">
        <v>3.3506529214467959</v>
      </c>
      <c r="AA1933">
        <v>0.70710678118654757</v>
      </c>
      <c r="AB1933">
        <v>0</v>
      </c>
      <c r="AC1933">
        <v>65.42101116017065</v>
      </c>
      <c r="AF1933">
        <v>1.0178117048346056</v>
      </c>
      <c r="AG1933">
        <v>1.1534211539177837</v>
      </c>
      <c r="AH1933">
        <v>0</v>
      </c>
      <c r="AI1933">
        <v>4</v>
      </c>
      <c r="AJ1933">
        <v>109.85</v>
      </c>
      <c r="AK1933">
        <v>17.409886868673915</v>
      </c>
    </row>
    <row r="1934" spans="1:37">
      <c r="A1934">
        <v>17</v>
      </c>
      <c r="B1934">
        <v>258</v>
      </c>
      <c r="C1934">
        <v>2023</v>
      </c>
      <c r="D1934">
        <v>6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7</v>
      </c>
      <c r="N1934">
        <v>99</v>
      </c>
      <c r="O1934">
        <v>99</v>
      </c>
      <c r="P1934">
        <v>99</v>
      </c>
      <c r="Q1934">
        <v>12</v>
      </c>
      <c r="R1934">
        <v>27</v>
      </c>
      <c r="S1934">
        <v>5.1481481481481479</v>
      </c>
      <c r="T1934">
        <v>7</v>
      </c>
      <c r="U1934">
        <v>21.314814814814813</v>
      </c>
      <c r="V1934">
        <v>3.7037037037037042</v>
      </c>
      <c r="W1934">
        <v>0</v>
      </c>
      <c r="X1934">
        <v>96.296296296296291</v>
      </c>
      <c r="Y1934">
        <v>33.333333333333343</v>
      </c>
      <c r="Z1934">
        <v>3.4468132038163701</v>
      </c>
      <c r="AA1934">
        <v>1.1770554505237556</v>
      </c>
      <c r="AB1934">
        <v>0</v>
      </c>
      <c r="AC1934">
        <v>-28.810338856025595</v>
      </c>
      <c r="AF1934">
        <v>3.2181168057210967</v>
      </c>
      <c r="AG1934">
        <v>3.1214236512249753</v>
      </c>
      <c r="AH1934">
        <v>11.111111111111112</v>
      </c>
      <c r="AI1934">
        <v>25</v>
      </c>
      <c r="AJ1934">
        <v>108.14</v>
      </c>
      <c r="AK1934">
        <v>16.574881013112975</v>
      </c>
    </row>
    <row r="1935" spans="1:37">
      <c r="A1935">
        <v>17</v>
      </c>
      <c r="B1935">
        <v>259</v>
      </c>
      <c r="C1935">
        <v>2023</v>
      </c>
      <c r="D1935">
        <v>7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7</v>
      </c>
      <c r="N1935">
        <v>99</v>
      </c>
      <c r="O1935">
        <v>99</v>
      </c>
      <c r="P1935">
        <v>99</v>
      </c>
      <c r="Q1935">
        <v>4</v>
      </c>
      <c r="R1935">
        <v>6</v>
      </c>
      <c r="S1935">
        <v>4.1666666666666679</v>
      </c>
      <c r="T1935">
        <v>7</v>
      </c>
      <c r="U1935">
        <v>22.649999999999995</v>
      </c>
      <c r="V1935">
        <v>0</v>
      </c>
      <c r="W1935">
        <v>0</v>
      </c>
      <c r="X1935">
        <v>100</v>
      </c>
      <c r="Y1935">
        <v>33.333333333333343</v>
      </c>
      <c r="Z1935">
        <v>2.3221757039466739</v>
      </c>
      <c r="AA1935">
        <v>0.3726779962499609</v>
      </c>
      <c r="AB1935">
        <v>0</v>
      </c>
      <c r="AC1935">
        <v>-58.738081875398805</v>
      </c>
      <c r="AF1935">
        <v>3.5294117647058822</v>
      </c>
      <c r="AG1935">
        <v>4.0100324579521978</v>
      </c>
      <c r="AH1935">
        <v>0</v>
      </c>
      <c r="AI1935">
        <v>6</v>
      </c>
      <c r="AJ1935">
        <v>115.0833333333333</v>
      </c>
      <c r="AK1935">
        <v>14.847025505286503</v>
      </c>
    </row>
    <row r="1936" spans="1:37">
      <c r="A1936">
        <v>17</v>
      </c>
      <c r="B1936">
        <v>260</v>
      </c>
      <c r="C1936">
        <v>2023</v>
      </c>
      <c r="D1936">
        <v>8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7</v>
      </c>
      <c r="N1936">
        <v>99</v>
      </c>
      <c r="O1936">
        <v>99</v>
      </c>
      <c r="P1936">
        <v>99</v>
      </c>
      <c r="Q1936">
        <v>2</v>
      </c>
      <c r="R1936">
        <v>2</v>
      </c>
      <c r="S1936">
        <v>5.5</v>
      </c>
      <c r="T1936">
        <v>7</v>
      </c>
      <c r="U1936">
        <v>28.9</v>
      </c>
      <c r="V1936">
        <v>0</v>
      </c>
      <c r="W1936">
        <v>0</v>
      </c>
      <c r="X1936">
        <v>100</v>
      </c>
      <c r="Y1936">
        <v>50</v>
      </c>
      <c r="Z1936">
        <v>9.1000000000000014</v>
      </c>
      <c r="AA1936">
        <v>0.5</v>
      </c>
      <c r="AB1936">
        <v>0</v>
      </c>
      <c r="AC1936">
        <v>100.00000000000024</v>
      </c>
      <c r="AF1936">
        <v>0.48309178743961345</v>
      </c>
      <c r="AG1936">
        <v>0.73329781025602003</v>
      </c>
      <c r="AH1936">
        <v>0</v>
      </c>
      <c r="AI1936">
        <v>2</v>
      </c>
      <c r="AJ1936">
        <v>115</v>
      </c>
      <c r="AK1936">
        <v>18.541022164663392</v>
      </c>
    </row>
    <row r="1937" spans="1:37">
      <c r="A1937">
        <v>17</v>
      </c>
      <c r="B1937">
        <v>261</v>
      </c>
      <c r="C1937">
        <v>2023</v>
      </c>
      <c r="D1937">
        <v>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7</v>
      </c>
      <c r="N1937">
        <v>99</v>
      </c>
      <c r="O1937">
        <v>99</v>
      </c>
      <c r="P1937">
        <v>99</v>
      </c>
      <c r="Q1937">
        <v>8</v>
      </c>
      <c r="R1937">
        <v>10</v>
      </c>
      <c r="S1937">
        <v>5.5</v>
      </c>
      <c r="T1937">
        <v>7</v>
      </c>
      <c r="U1937">
        <v>26.009999999999994</v>
      </c>
      <c r="V1937">
        <v>20</v>
      </c>
      <c r="W1937">
        <v>0</v>
      </c>
      <c r="X1937">
        <v>100</v>
      </c>
      <c r="Y1937">
        <v>60</v>
      </c>
      <c r="Z1937">
        <v>7.1045689524418254</v>
      </c>
      <c r="AA1937">
        <v>0.67082039324993714</v>
      </c>
      <c r="AB1937">
        <v>0</v>
      </c>
      <c r="AC1937">
        <v>25.283841341387376</v>
      </c>
      <c r="AF1937">
        <v>1.3736263736263732</v>
      </c>
      <c r="AG1937">
        <v>1.7905084465738714</v>
      </c>
      <c r="AH1937">
        <v>0</v>
      </c>
      <c r="AI1937">
        <v>3</v>
      </c>
      <c r="AJ1937">
        <v>110.06666666666671</v>
      </c>
      <c r="AK1937">
        <v>16.346654292561652</v>
      </c>
    </row>
    <row r="1938" spans="1:37">
      <c r="A1938">
        <v>17</v>
      </c>
      <c r="B1938">
        <v>262</v>
      </c>
      <c r="C1938">
        <v>2023</v>
      </c>
      <c r="D1938">
        <v>10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7</v>
      </c>
      <c r="N1938">
        <v>99</v>
      </c>
      <c r="O1938">
        <v>99</v>
      </c>
      <c r="P1938">
        <v>99</v>
      </c>
      <c r="Q1938">
        <v>23</v>
      </c>
      <c r="R1938">
        <v>51</v>
      </c>
      <c r="S1938">
        <v>5.7254901960784323</v>
      </c>
      <c r="T1938">
        <v>7</v>
      </c>
      <c r="U1938">
        <v>20.388235294117639</v>
      </c>
      <c r="V1938">
        <v>13.725490196078436</v>
      </c>
      <c r="W1938">
        <v>0</v>
      </c>
      <c r="X1938">
        <v>78.431372549019613</v>
      </c>
      <c r="Y1938">
        <v>21.568627450980397</v>
      </c>
      <c r="Z1938">
        <v>4.7865271318412734</v>
      </c>
      <c r="AA1938">
        <v>1.237936793542322</v>
      </c>
      <c r="AB1938">
        <v>0</v>
      </c>
      <c r="AC1938">
        <v>6.464438111877568</v>
      </c>
      <c r="AF1938">
        <v>1.9384264538198408</v>
      </c>
      <c r="AG1938">
        <v>1.99138178684286</v>
      </c>
      <c r="AH1938">
        <v>5.882352941176471</v>
      </c>
      <c r="AI1938">
        <v>49</v>
      </c>
      <c r="AJ1938">
        <v>106.29999999999998</v>
      </c>
      <c r="AK1938">
        <v>16.535516371431942</v>
      </c>
    </row>
    <row r="1939" spans="1:37">
      <c r="A1939">
        <v>17</v>
      </c>
      <c r="B1939">
        <v>263</v>
      </c>
      <c r="C1939">
        <v>2023</v>
      </c>
      <c r="D1939">
        <v>11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7</v>
      </c>
      <c r="N1939">
        <v>99</v>
      </c>
      <c r="O1939">
        <v>99</v>
      </c>
      <c r="P1939">
        <v>99</v>
      </c>
      <c r="Q1939">
        <v>18</v>
      </c>
      <c r="R1939">
        <v>39</v>
      </c>
      <c r="S1939">
        <v>5.7692307692307692</v>
      </c>
      <c r="T1939">
        <v>7</v>
      </c>
      <c r="U1939">
        <v>23.233333333333327</v>
      </c>
      <c r="V1939">
        <v>23.07692307692308</v>
      </c>
      <c r="W1939">
        <v>0</v>
      </c>
      <c r="X1939">
        <v>100</v>
      </c>
      <c r="Y1939">
        <v>43.589743589743591</v>
      </c>
      <c r="Z1939">
        <v>4.3782875316043262</v>
      </c>
      <c r="AA1939">
        <v>0.97300851082103934</v>
      </c>
      <c r="AB1939">
        <v>0</v>
      </c>
      <c r="AC1939">
        <v>-1.9862248659299395</v>
      </c>
      <c r="AF1939">
        <v>2.6244952893674287</v>
      </c>
      <c r="AG1939">
        <v>2.8091507442187797</v>
      </c>
      <c r="AH1939">
        <v>0</v>
      </c>
      <c r="AI1939">
        <v>31</v>
      </c>
      <c r="AJ1939">
        <v>110.16129032258063</v>
      </c>
      <c r="AK1939">
        <v>16.743735032562562</v>
      </c>
    </row>
    <row r="1940" spans="1:37">
      <c r="A1940">
        <v>17</v>
      </c>
      <c r="B1940">
        <v>264</v>
      </c>
      <c r="C1940">
        <v>2023</v>
      </c>
      <c r="D1940">
        <v>12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7</v>
      </c>
      <c r="N1940">
        <v>99</v>
      </c>
      <c r="O1940">
        <v>99</v>
      </c>
      <c r="P1940">
        <v>99</v>
      </c>
      <c r="R1940">
        <v>0</v>
      </c>
    </row>
    <row r="1941" spans="1:37">
      <c r="A1941">
        <v>17</v>
      </c>
      <c r="B1941">
        <v>265</v>
      </c>
      <c r="C1941">
        <v>2023</v>
      </c>
      <c r="D1941">
        <v>1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8</v>
      </c>
      <c r="N1941">
        <v>99</v>
      </c>
      <c r="O1941">
        <v>99</v>
      </c>
      <c r="P1941">
        <v>99</v>
      </c>
      <c r="Q1941">
        <v>33</v>
      </c>
      <c r="R1941">
        <v>179</v>
      </c>
      <c r="S1941">
        <v>6.5474860335195544</v>
      </c>
      <c r="T1941">
        <v>8</v>
      </c>
      <c r="U1941">
        <v>23.983240223463703</v>
      </c>
      <c r="V1941">
        <v>0</v>
      </c>
      <c r="W1941">
        <v>0</v>
      </c>
      <c r="X1941">
        <v>91.061452513966486</v>
      </c>
      <c r="Y1941">
        <v>61.452513966480446</v>
      </c>
      <c r="Z1941">
        <v>5.0743685633380942</v>
      </c>
      <c r="AA1941">
        <v>1.8036994397069996</v>
      </c>
      <c r="AB1941">
        <v>0</v>
      </c>
      <c r="AC1941">
        <v>5.1664122568642545</v>
      </c>
      <c r="AF1941">
        <v>33.709981167608277</v>
      </c>
      <c r="AG1941">
        <v>35.828145081871476</v>
      </c>
      <c r="AH1941">
        <v>1.6759776536312851</v>
      </c>
      <c r="AI1941">
        <v>0</v>
      </c>
    </row>
    <row r="1942" spans="1:37">
      <c r="A1942">
        <v>17</v>
      </c>
      <c r="B1942">
        <v>266</v>
      </c>
      <c r="C1942">
        <v>2023</v>
      </c>
      <c r="D1942">
        <v>2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8</v>
      </c>
      <c r="N1942">
        <v>99</v>
      </c>
      <c r="O1942">
        <v>99</v>
      </c>
      <c r="P1942">
        <v>99</v>
      </c>
      <c r="Q1942">
        <v>31</v>
      </c>
      <c r="R1942">
        <v>103</v>
      </c>
      <c r="S1942">
        <v>5.5922330097087389</v>
      </c>
      <c r="T1942">
        <v>8</v>
      </c>
      <c r="U1942">
        <v>24.365048543689316</v>
      </c>
      <c r="V1942">
        <v>0</v>
      </c>
      <c r="W1942">
        <v>0</v>
      </c>
      <c r="X1942">
        <v>97.08737864077672</v>
      </c>
      <c r="Y1942">
        <v>60.194174757281552</v>
      </c>
      <c r="Z1942">
        <v>4.6732809775072388</v>
      </c>
      <c r="AA1942">
        <v>1.2955254824987288</v>
      </c>
      <c r="AB1942">
        <v>0</v>
      </c>
      <c r="AC1942">
        <v>44.793569658377926</v>
      </c>
      <c r="AF1942">
        <v>26.410256410256405</v>
      </c>
      <c r="AG1942">
        <v>30.097262031829025</v>
      </c>
      <c r="AH1942">
        <v>2.912621359223301</v>
      </c>
      <c r="AI1942">
        <v>1</v>
      </c>
      <c r="AJ1942">
        <v>107</v>
      </c>
      <c r="AK1942">
        <v>22.040042676053005</v>
      </c>
    </row>
    <row r="1943" spans="1:37">
      <c r="A1943">
        <v>17</v>
      </c>
      <c r="B1943">
        <v>267</v>
      </c>
      <c r="C1943">
        <v>2023</v>
      </c>
      <c r="D1943">
        <v>3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8</v>
      </c>
      <c r="N1943">
        <v>99</v>
      </c>
      <c r="O1943">
        <v>99</v>
      </c>
      <c r="P1943">
        <v>99</v>
      </c>
      <c r="Q1943">
        <v>88</v>
      </c>
      <c r="R1943">
        <v>287</v>
      </c>
      <c r="S1943">
        <v>6.1324041811846683</v>
      </c>
      <c r="T1943">
        <v>8</v>
      </c>
      <c r="U1943">
        <v>24.757491289198601</v>
      </c>
      <c r="V1943">
        <v>0</v>
      </c>
      <c r="W1943">
        <v>0</v>
      </c>
      <c r="X1943">
        <v>96.864111498257827</v>
      </c>
      <c r="Y1943">
        <v>63.066202090592334</v>
      </c>
      <c r="Z1943">
        <v>4.8216054816478282</v>
      </c>
      <c r="AA1943">
        <v>1.2810174542802579</v>
      </c>
      <c r="AB1943">
        <v>0</v>
      </c>
      <c r="AC1943">
        <v>39.229759412712653</v>
      </c>
      <c r="AF1943">
        <v>33.140877598152422</v>
      </c>
      <c r="AG1943">
        <v>38.390343791704254</v>
      </c>
      <c r="AH1943">
        <v>0</v>
      </c>
      <c r="AI1943">
        <v>0</v>
      </c>
    </row>
    <row r="1944" spans="1:37">
      <c r="A1944">
        <v>17</v>
      </c>
      <c r="B1944">
        <v>268</v>
      </c>
      <c r="C1944">
        <v>2023</v>
      </c>
      <c r="D1944">
        <v>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8</v>
      </c>
      <c r="N1944">
        <v>99</v>
      </c>
      <c r="O1944">
        <v>99</v>
      </c>
      <c r="P1944">
        <v>99</v>
      </c>
      <c r="Q1944">
        <v>46</v>
      </c>
      <c r="R1944">
        <v>165</v>
      </c>
      <c r="S1944">
        <v>6.4424242424242415</v>
      </c>
      <c r="T1944">
        <v>8</v>
      </c>
      <c r="U1944">
        <v>23.524242424242424</v>
      </c>
      <c r="V1944">
        <v>0</v>
      </c>
      <c r="W1944">
        <v>0</v>
      </c>
      <c r="X1944">
        <v>91.515151515151516</v>
      </c>
      <c r="Y1944">
        <v>53.33333333333335</v>
      </c>
      <c r="Z1944">
        <v>5.3758060877179883</v>
      </c>
      <c r="AA1944">
        <v>1.1875695330278295</v>
      </c>
      <c r="AB1944">
        <v>0</v>
      </c>
      <c r="AC1944">
        <v>38.289021374717393</v>
      </c>
      <c r="AF1944">
        <v>35.106382978723389</v>
      </c>
      <c r="AG1944">
        <v>42.593933807391807</v>
      </c>
      <c r="AH1944">
        <v>0</v>
      </c>
      <c r="AI1944">
        <v>0</v>
      </c>
    </row>
    <row r="1945" spans="1:37">
      <c r="A1945">
        <v>17</v>
      </c>
      <c r="B1945">
        <v>269</v>
      </c>
      <c r="C1945">
        <v>2023</v>
      </c>
      <c r="D1945">
        <v>5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8</v>
      </c>
      <c r="N1945">
        <v>99</v>
      </c>
      <c r="O1945">
        <v>99</v>
      </c>
      <c r="P1945">
        <v>99</v>
      </c>
      <c r="Q1945">
        <v>46</v>
      </c>
      <c r="R1945">
        <v>108</v>
      </c>
      <c r="S1945">
        <v>6.2222222222222223</v>
      </c>
      <c r="T1945">
        <v>8</v>
      </c>
      <c r="U1945">
        <v>24.858333333333327</v>
      </c>
      <c r="V1945">
        <v>0</v>
      </c>
      <c r="W1945">
        <v>0</v>
      </c>
      <c r="X1945">
        <v>98.148148148148167</v>
      </c>
      <c r="Y1945">
        <v>57.407407407407398</v>
      </c>
      <c r="Z1945">
        <v>5.1942476195627441</v>
      </c>
      <c r="AA1945">
        <v>1.2347839317162677</v>
      </c>
      <c r="AB1945">
        <v>0</v>
      </c>
      <c r="AC1945">
        <v>25.798067707688421</v>
      </c>
      <c r="AF1945">
        <v>27.48091603053436</v>
      </c>
      <c r="AG1945">
        <v>33.332505618117025</v>
      </c>
      <c r="AH1945">
        <v>0</v>
      </c>
      <c r="AI1945">
        <v>16</v>
      </c>
      <c r="AJ1945">
        <v>109.15</v>
      </c>
      <c r="AK1945">
        <v>17.392372790216729</v>
      </c>
    </row>
    <row r="1946" spans="1:37">
      <c r="A1946">
        <v>17</v>
      </c>
      <c r="B1946">
        <v>270</v>
      </c>
      <c r="C1946">
        <v>2023</v>
      </c>
      <c r="D1946">
        <v>6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8</v>
      </c>
      <c r="N1946">
        <v>99</v>
      </c>
      <c r="O1946">
        <v>99</v>
      </c>
      <c r="P1946">
        <v>99</v>
      </c>
      <c r="Q1946">
        <v>72</v>
      </c>
      <c r="R1946">
        <v>224</v>
      </c>
      <c r="S1946">
        <v>6.03125</v>
      </c>
      <c r="T1946">
        <v>8</v>
      </c>
      <c r="U1946">
        <v>26.218303571428557</v>
      </c>
      <c r="V1946">
        <v>0</v>
      </c>
      <c r="W1946">
        <v>0</v>
      </c>
      <c r="X1946">
        <v>98.214285714285694</v>
      </c>
      <c r="Y1946">
        <v>71.428571428571445</v>
      </c>
      <c r="Z1946">
        <v>5.3691059691391052</v>
      </c>
      <c r="AA1946">
        <v>1.0872254374257964</v>
      </c>
      <c r="AB1946">
        <v>0</v>
      </c>
      <c r="AC1946">
        <v>15.790333507351111</v>
      </c>
      <c r="AF1946">
        <v>26.698450536352809</v>
      </c>
      <c r="AG1946">
        <v>31.853708012648394</v>
      </c>
      <c r="AH1946">
        <v>1.339285714285714</v>
      </c>
      <c r="AI1946">
        <v>46</v>
      </c>
      <c r="AJ1946">
        <v>112.19782608695655</v>
      </c>
      <c r="AK1946">
        <v>18.201697670648631</v>
      </c>
    </row>
    <row r="1947" spans="1:37">
      <c r="A1947">
        <v>17</v>
      </c>
      <c r="B1947">
        <v>271</v>
      </c>
      <c r="C1947">
        <v>2023</v>
      </c>
      <c r="D1947">
        <v>7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8</v>
      </c>
      <c r="N1947">
        <v>99</v>
      </c>
      <c r="O1947">
        <v>99</v>
      </c>
      <c r="P1947">
        <v>99</v>
      </c>
      <c r="Q1947">
        <v>17</v>
      </c>
      <c r="R1947">
        <v>37</v>
      </c>
      <c r="S1947">
        <v>6.2162162162162176</v>
      </c>
      <c r="T1947">
        <v>8</v>
      </c>
      <c r="U1947">
        <v>25.559459459459472</v>
      </c>
      <c r="V1947">
        <v>0</v>
      </c>
      <c r="W1947">
        <v>0</v>
      </c>
      <c r="X1947">
        <v>97.297297297297305</v>
      </c>
      <c r="Y1947">
        <v>64.864864864864884</v>
      </c>
      <c r="Z1947">
        <v>6.0304389809043135</v>
      </c>
      <c r="AA1947">
        <v>1.2762939408775791</v>
      </c>
      <c r="AB1947">
        <v>0</v>
      </c>
      <c r="AC1947">
        <v>40.005076254955277</v>
      </c>
      <c r="AF1947">
        <v>21.764705882352938</v>
      </c>
      <c r="AG1947">
        <v>27.90498672174683</v>
      </c>
      <c r="AH1947">
        <v>0</v>
      </c>
      <c r="AI1947">
        <v>18</v>
      </c>
      <c r="AJ1947">
        <v>115.13333333333335</v>
      </c>
      <c r="AK1947">
        <v>17.218870781298751</v>
      </c>
    </row>
    <row r="1948" spans="1:37">
      <c r="A1948">
        <v>17</v>
      </c>
      <c r="B1948">
        <v>272</v>
      </c>
      <c r="C1948">
        <v>2023</v>
      </c>
      <c r="D1948">
        <v>8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8</v>
      </c>
      <c r="N1948">
        <v>99</v>
      </c>
      <c r="O1948">
        <v>99</v>
      </c>
      <c r="P1948">
        <v>99</v>
      </c>
      <c r="Q1948">
        <v>38</v>
      </c>
      <c r="R1948">
        <v>115</v>
      </c>
      <c r="S1948">
        <v>6.4173913043478255</v>
      </c>
      <c r="T1948">
        <v>8</v>
      </c>
      <c r="U1948">
        <v>23.679130434782607</v>
      </c>
      <c r="V1948">
        <v>0</v>
      </c>
      <c r="W1948">
        <v>0</v>
      </c>
      <c r="X1948">
        <v>92.173913043478251</v>
      </c>
      <c r="Y1948">
        <v>50.434782608695642</v>
      </c>
      <c r="Z1948">
        <v>5.8382471409353007</v>
      </c>
      <c r="AA1948">
        <v>1.1266156220842971</v>
      </c>
      <c r="AB1948">
        <v>0</v>
      </c>
      <c r="AC1948">
        <v>13.313151869139118</v>
      </c>
      <c r="AF1948">
        <v>27.777777777777779</v>
      </c>
      <c r="AG1948">
        <v>34.547461368653408</v>
      </c>
      <c r="AH1948">
        <v>0</v>
      </c>
      <c r="AI1948">
        <v>14</v>
      </c>
      <c r="AJ1948">
        <v>108.7</v>
      </c>
      <c r="AK1948">
        <v>17.715143522175254</v>
      </c>
    </row>
    <row r="1949" spans="1:37">
      <c r="A1949">
        <v>17</v>
      </c>
      <c r="B1949">
        <v>273</v>
      </c>
      <c r="C1949">
        <v>2023</v>
      </c>
      <c r="D1949">
        <v>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8</v>
      </c>
      <c r="N1949">
        <v>99</v>
      </c>
      <c r="O1949">
        <v>99</v>
      </c>
      <c r="P1949">
        <v>99</v>
      </c>
      <c r="Q1949">
        <v>52</v>
      </c>
      <c r="R1949">
        <v>171</v>
      </c>
      <c r="S1949">
        <v>6.0994152046783636</v>
      </c>
      <c r="T1949">
        <v>8</v>
      </c>
      <c r="U1949">
        <v>23.267251461988312</v>
      </c>
      <c r="V1949">
        <v>0</v>
      </c>
      <c r="W1949">
        <v>0</v>
      </c>
      <c r="X1949">
        <v>94.736842105263179</v>
      </c>
      <c r="Y1949">
        <v>44.44444444444445</v>
      </c>
      <c r="Z1949">
        <v>5.206449334024172</v>
      </c>
      <c r="AA1949">
        <v>1.1928391153422364</v>
      </c>
      <c r="AB1949">
        <v>0</v>
      </c>
      <c r="AC1949">
        <v>-4.4391530552776484</v>
      </c>
      <c r="AF1949">
        <v>23.489010989010996</v>
      </c>
      <c r="AG1949">
        <v>27.389065576253223</v>
      </c>
      <c r="AH1949">
        <v>0</v>
      </c>
      <c r="AI1949">
        <v>20</v>
      </c>
      <c r="AJ1949">
        <v>103.91</v>
      </c>
      <c r="AK1949">
        <v>20.055625329667279</v>
      </c>
    </row>
    <row r="1950" spans="1:37">
      <c r="A1950">
        <v>17</v>
      </c>
      <c r="B1950">
        <v>274</v>
      </c>
      <c r="C1950">
        <v>2023</v>
      </c>
      <c r="D1950">
        <v>10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8</v>
      </c>
      <c r="N1950">
        <v>99</v>
      </c>
      <c r="O1950">
        <v>99</v>
      </c>
      <c r="P1950">
        <v>99</v>
      </c>
      <c r="Q1950">
        <v>152</v>
      </c>
      <c r="R1950">
        <v>504</v>
      </c>
      <c r="S1950">
        <v>6.3373015873015888</v>
      </c>
      <c r="T1950">
        <v>8</v>
      </c>
      <c r="U1950">
        <v>23.423809523809517</v>
      </c>
      <c r="V1950">
        <v>0</v>
      </c>
      <c r="W1950">
        <v>0</v>
      </c>
      <c r="X1950">
        <v>96.23015873015872</v>
      </c>
      <c r="Y1950">
        <v>51.19047619047619</v>
      </c>
      <c r="Z1950">
        <v>5.1388719127010276</v>
      </c>
      <c r="AA1950">
        <v>1.3173587166790148</v>
      </c>
      <c r="AB1950">
        <v>0</v>
      </c>
      <c r="AC1950">
        <v>22.888755210020062</v>
      </c>
      <c r="AF1950">
        <v>19.156214367160775</v>
      </c>
      <c r="AG1950">
        <v>22.609594943981609</v>
      </c>
      <c r="AH1950">
        <v>0.19841269841269835</v>
      </c>
      <c r="AI1950">
        <v>57</v>
      </c>
      <c r="AJ1950">
        <v>108.36140350877196</v>
      </c>
      <c r="AK1950">
        <v>17.732055999088619</v>
      </c>
    </row>
    <row r="1951" spans="1:37">
      <c r="A1951">
        <v>17</v>
      </c>
      <c r="B1951">
        <v>275</v>
      </c>
      <c r="C1951">
        <v>2023</v>
      </c>
      <c r="D1951">
        <v>11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8</v>
      </c>
      <c r="N1951">
        <v>99</v>
      </c>
      <c r="O1951">
        <v>99</v>
      </c>
      <c r="P1951">
        <v>99</v>
      </c>
      <c r="Q1951">
        <v>103</v>
      </c>
      <c r="R1951">
        <v>378</v>
      </c>
      <c r="S1951">
        <v>6.5687830687830679</v>
      </c>
      <c r="T1951">
        <v>8</v>
      </c>
      <c r="U1951">
        <v>24.62910052910054</v>
      </c>
      <c r="V1951">
        <v>0</v>
      </c>
      <c r="W1951">
        <v>0</v>
      </c>
      <c r="X1951">
        <v>95.502645502645507</v>
      </c>
      <c r="Y1951">
        <v>63.75661375661376</v>
      </c>
      <c r="Z1951">
        <v>4.8950033627272012</v>
      </c>
      <c r="AA1951">
        <v>1.3922609606573311</v>
      </c>
      <c r="AB1951">
        <v>0</v>
      </c>
      <c r="AC1951">
        <v>19.612601189143898</v>
      </c>
      <c r="AF1951">
        <v>25.437415881561236</v>
      </c>
      <c r="AG1951">
        <v>28.862853546548951</v>
      </c>
      <c r="AH1951">
        <v>0.52910052910052907</v>
      </c>
      <c r="AI1951">
        <v>47</v>
      </c>
      <c r="AJ1951">
        <v>107.98936170212768</v>
      </c>
      <c r="AK1951">
        <v>18.515036623164718</v>
      </c>
    </row>
    <row r="1952" spans="1:37">
      <c r="A1952">
        <v>17</v>
      </c>
      <c r="B1952">
        <v>276</v>
      </c>
      <c r="C1952">
        <v>2023</v>
      </c>
      <c r="D1952">
        <v>12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8</v>
      </c>
      <c r="N1952">
        <v>99</v>
      </c>
      <c r="O1952">
        <v>99</v>
      </c>
      <c r="P1952">
        <v>99</v>
      </c>
      <c r="Q1952">
        <v>13</v>
      </c>
      <c r="R1952">
        <v>44</v>
      </c>
      <c r="S1952">
        <v>6.2272727272727284</v>
      </c>
      <c r="T1952">
        <v>8</v>
      </c>
      <c r="U1952">
        <v>23.379545454545447</v>
      </c>
      <c r="V1952">
        <v>0</v>
      </c>
      <c r="W1952">
        <v>0</v>
      </c>
      <c r="X1952">
        <v>93.181818181818173</v>
      </c>
      <c r="Y1952">
        <v>45.454545454545446</v>
      </c>
      <c r="Z1952">
        <v>4.8157213915114845</v>
      </c>
      <c r="AA1952">
        <v>1.0414944761263252</v>
      </c>
      <c r="AB1952">
        <v>0</v>
      </c>
      <c r="AC1952">
        <v>28.640283440665151</v>
      </c>
      <c r="AF1952">
        <v>27.160493827160501</v>
      </c>
      <c r="AG1952">
        <v>30.000000000000007</v>
      </c>
      <c r="AH1952">
        <v>20.454545454545453</v>
      </c>
      <c r="AI1952">
        <v>11</v>
      </c>
      <c r="AJ1952">
        <v>106.1</v>
      </c>
      <c r="AK1952">
        <v>17.287886696981818</v>
      </c>
    </row>
    <row r="1953" spans="1:37">
      <c r="A1953">
        <v>17</v>
      </c>
      <c r="B1953">
        <v>277</v>
      </c>
      <c r="C1953">
        <v>2023</v>
      </c>
      <c r="D1953">
        <v>1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</v>
      </c>
      <c r="N1953">
        <v>99</v>
      </c>
      <c r="O1953">
        <v>99</v>
      </c>
      <c r="P1953">
        <v>99</v>
      </c>
      <c r="R1953">
        <v>0</v>
      </c>
    </row>
    <row r="1954" spans="1:37">
      <c r="A1954">
        <v>17</v>
      </c>
      <c r="B1954">
        <v>278</v>
      </c>
      <c r="C1954">
        <v>2023</v>
      </c>
      <c r="D1954">
        <v>2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</v>
      </c>
      <c r="N1954">
        <v>99</v>
      </c>
      <c r="O1954">
        <v>99</v>
      </c>
      <c r="P1954">
        <v>99</v>
      </c>
      <c r="R1954">
        <v>0</v>
      </c>
    </row>
    <row r="1955" spans="1:37">
      <c r="A1955">
        <v>17</v>
      </c>
      <c r="B1955">
        <v>279</v>
      </c>
      <c r="C1955">
        <v>2023</v>
      </c>
      <c r="D1955">
        <v>3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</v>
      </c>
      <c r="N1955">
        <v>99</v>
      </c>
      <c r="O1955">
        <v>99</v>
      </c>
      <c r="P1955">
        <v>99</v>
      </c>
      <c r="R1955">
        <v>0</v>
      </c>
    </row>
    <row r="1956" spans="1:37">
      <c r="A1956">
        <v>17</v>
      </c>
      <c r="B1956">
        <v>280</v>
      </c>
      <c r="C1956">
        <v>2023</v>
      </c>
      <c r="D1956">
        <v>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</v>
      </c>
      <c r="N1956">
        <v>99</v>
      </c>
      <c r="O1956">
        <v>99</v>
      </c>
      <c r="P1956">
        <v>99</v>
      </c>
      <c r="R1956">
        <v>0</v>
      </c>
    </row>
    <row r="1957" spans="1:37">
      <c r="A1957">
        <v>17</v>
      </c>
      <c r="B1957">
        <v>281</v>
      </c>
      <c r="C1957">
        <v>2023</v>
      </c>
      <c r="D1957">
        <v>5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</v>
      </c>
      <c r="N1957">
        <v>99</v>
      </c>
      <c r="O1957">
        <v>99</v>
      </c>
      <c r="P1957">
        <v>99</v>
      </c>
      <c r="Q1957">
        <v>2</v>
      </c>
      <c r="R1957">
        <v>2</v>
      </c>
      <c r="S1957">
        <v>7</v>
      </c>
      <c r="T1957">
        <v>9</v>
      </c>
      <c r="U1957">
        <v>31.45</v>
      </c>
      <c r="V1957">
        <v>0</v>
      </c>
      <c r="W1957">
        <v>100</v>
      </c>
      <c r="X1957">
        <v>100</v>
      </c>
      <c r="Y1957">
        <v>100</v>
      </c>
      <c r="Z1957">
        <v>2.0499999999999687</v>
      </c>
      <c r="AA1957">
        <v>1</v>
      </c>
      <c r="AB1957">
        <v>0</v>
      </c>
      <c r="AC1957">
        <v>99.999999999999247</v>
      </c>
      <c r="AF1957">
        <v>0.5089058524173028</v>
      </c>
      <c r="AG1957">
        <v>0.78094930658157746</v>
      </c>
      <c r="AH1957">
        <v>0</v>
      </c>
      <c r="AI1957">
        <v>2</v>
      </c>
      <c r="AJ1957">
        <v>111.8</v>
      </c>
      <c r="AK1957">
        <v>22.505840627024263</v>
      </c>
    </row>
    <row r="1958" spans="1:37">
      <c r="A1958">
        <v>17</v>
      </c>
      <c r="B1958">
        <v>282</v>
      </c>
      <c r="C1958">
        <v>2023</v>
      </c>
      <c r="D1958">
        <v>6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</v>
      </c>
      <c r="N1958">
        <v>99</v>
      </c>
      <c r="O1958">
        <v>99</v>
      </c>
      <c r="P1958">
        <v>99</v>
      </c>
      <c r="Q1958">
        <v>6</v>
      </c>
      <c r="R1958">
        <v>29</v>
      </c>
      <c r="S1958">
        <v>7.31034482758621</v>
      </c>
      <c r="T1958">
        <v>9</v>
      </c>
      <c r="U1958">
        <v>31.065517241379322</v>
      </c>
      <c r="V1958">
        <v>0</v>
      </c>
      <c r="W1958">
        <v>100</v>
      </c>
      <c r="X1958">
        <v>100</v>
      </c>
      <c r="Y1958">
        <v>86.206896551724128</v>
      </c>
      <c r="Z1958">
        <v>7.1062515392686061</v>
      </c>
      <c r="AA1958">
        <v>1.053841847581799</v>
      </c>
      <c r="AB1958">
        <v>0</v>
      </c>
      <c r="AC1958">
        <v>47.063133476863278</v>
      </c>
      <c r="AF1958">
        <v>3.4564958283671041</v>
      </c>
      <c r="AG1958">
        <v>4.8863432969393239</v>
      </c>
      <c r="AH1958">
        <v>62.068965517241359</v>
      </c>
      <c r="AI1958">
        <v>29</v>
      </c>
      <c r="AJ1958">
        <v>112.25517241379312</v>
      </c>
      <c r="AK1958">
        <v>21.752707764714064</v>
      </c>
    </row>
    <row r="1959" spans="1:37">
      <c r="A1959">
        <v>17</v>
      </c>
      <c r="B1959">
        <v>283</v>
      </c>
      <c r="C1959">
        <v>2023</v>
      </c>
      <c r="D1959">
        <v>7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</v>
      </c>
      <c r="N1959">
        <v>99</v>
      </c>
      <c r="O1959">
        <v>99</v>
      </c>
      <c r="P1959">
        <v>99</v>
      </c>
      <c r="Q1959">
        <v>4</v>
      </c>
      <c r="R1959">
        <v>6</v>
      </c>
      <c r="S1959">
        <v>5.833333333333333</v>
      </c>
      <c r="T1959">
        <v>9</v>
      </c>
      <c r="U1959">
        <v>29.75</v>
      </c>
      <c r="V1959">
        <v>0</v>
      </c>
      <c r="W1959">
        <v>100</v>
      </c>
      <c r="X1959">
        <v>100</v>
      </c>
      <c r="Y1959">
        <v>83.333333333333314</v>
      </c>
      <c r="Z1959">
        <v>4.9101086206586739</v>
      </c>
      <c r="AA1959">
        <v>1.5723301886761023</v>
      </c>
      <c r="AB1959">
        <v>0</v>
      </c>
      <c r="AC1959">
        <v>57.532217074212198</v>
      </c>
      <c r="AF1959">
        <v>3.5294117647058822</v>
      </c>
      <c r="AG1959">
        <v>5.267040424904101</v>
      </c>
      <c r="AH1959">
        <v>0</v>
      </c>
      <c r="AI1959">
        <v>6</v>
      </c>
      <c r="AJ1959">
        <v>115.96666666666664</v>
      </c>
      <c r="AK1959">
        <v>19.121746298551518</v>
      </c>
    </row>
    <row r="1960" spans="1:37">
      <c r="A1960">
        <v>17</v>
      </c>
      <c r="B1960">
        <v>284</v>
      </c>
      <c r="C1960">
        <v>2023</v>
      </c>
      <c r="D1960">
        <v>8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</v>
      </c>
      <c r="N1960">
        <v>99</v>
      </c>
      <c r="O1960">
        <v>99</v>
      </c>
      <c r="P1960">
        <v>99</v>
      </c>
      <c r="Q1960">
        <v>2</v>
      </c>
      <c r="R1960">
        <v>3</v>
      </c>
      <c r="S1960">
        <v>5.3333333333333321</v>
      </c>
      <c r="T1960">
        <v>9</v>
      </c>
      <c r="U1960">
        <v>25.733333333333341</v>
      </c>
      <c r="V1960">
        <v>0</v>
      </c>
      <c r="W1960">
        <v>100</v>
      </c>
      <c r="X1960">
        <v>100</v>
      </c>
      <c r="Y1960">
        <v>100</v>
      </c>
      <c r="Z1960">
        <v>1.3424687043735233</v>
      </c>
      <c r="AA1960">
        <v>0.47140452079103318</v>
      </c>
      <c r="AB1960">
        <v>0</v>
      </c>
      <c r="AC1960">
        <v>98.321298210884493</v>
      </c>
      <c r="AF1960">
        <v>0.72463768115942018</v>
      </c>
      <c r="AG1960">
        <v>0.97942198878485698</v>
      </c>
      <c r="AH1960">
        <v>0</v>
      </c>
      <c r="AI1960">
        <v>3</v>
      </c>
      <c r="AJ1960">
        <v>110.46666666666664</v>
      </c>
      <c r="AK1960">
        <v>19.174121277259953</v>
      </c>
    </row>
    <row r="1961" spans="1:37">
      <c r="A1961">
        <v>17</v>
      </c>
      <c r="B1961">
        <v>285</v>
      </c>
      <c r="C1961">
        <v>2023</v>
      </c>
      <c r="D1961">
        <v>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</v>
      </c>
      <c r="N1961">
        <v>99</v>
      </c>
      <c r="O1961">
        <v>99</v>
      </c>
      <c r="P1961">
        <v>99</v>
      </c>
      <c r="Q1961">
        <v>3</v>
      </c>
      <c r="R1961">
        <v>3</v>
      </c>
      <c r="S1961">
        <v>6.333333333333333</v>
      </c>
      <c r="T1961">
        <v>9</v>
      </c>
      <c r="U1961">
        <v>21.63333333333334</v>
      </c>
      <c r="V1961">
        <v>0</v>
      </c>
      <c r="W1961">
        <v>100</v>
      </c>
      <c r="X1961">
        <v>100</v>
      </c>
      <c r="Y1961">
        <v>0</v>
      </c>
      <c r="Z1961">
        <v>0.67986926847895157</v>
      </c>
      <c r="AA1961">
        <v>0.4714045207910384</v>
      </c>
      <c r="AB1961">
        <v>0</v>
      </c>
      <c r="AC1961">
        <v>-97.072534339426397</v>
      </c>
      <c r="AF1961">
        <v>0.41208791208791201</v>
      </c>
      <c r="AG1961">
        <v>0.44676662123277294</v>
      </c>
      <c r="AH1961">
        <v>0</v>
      </c>
      <c r="AI1961">
        <v>2</v>
      </c>
      <c r="AJ1961">
        <v>106.4</v>
      </c>
      <c r="AK1961">
        <v>18.38781312276852</v>
      </c>
    </row>
    <row r="1962" spans="1:37">
      <c r="A1962">
        <v>17</v>
      </c>
      <c r="B1962">
        <v>286</v>
      </c>
      <c r="C1962">
        <v>2023</v>
      </c>
      <c r="D1962">
        <v>10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</v>
      </c>
      <c r="N1962">
        <v>99</v>
      </c>
      <c r="O1962">
        <v>99</v>
      </c>
      <c r="P1962">
        <v>99</v>
      </c>
      <c r="Q1962">
        <v>14</v>
      </c>
      <c r="R1962">
        <v>19</v>
      </c>
      <c r="S1962">
        <v>6.8947368421052646</v>
      </c>
      <c r="T1962">
        <v>9</v>
      </c>
      <c r="U1962">
        <v>25.563157894736857</v>
      </c>
      <c r="V1962">
        <v>0</v>
      </c>
      <c r="W1962">
        <v>100</v>
      </c>
      <c r="X1962">
        <v>94.736842105263179</v>
      </c>
      <c r="Y1962">
        <v>68.421052631578959</v>
      </c>
      <c r="Z1962">
        <v>5.3080088968230932</v>
      </c>
      <c r="AA1962">
        <v>1.2521449740389829</v>
      </c>
      <c r="AB1962">
        <v>0</v>
      </c>
      <c r="AC1962">
        <v>-17.717304378585148</v>
      </c>
      <c r="AF1962">
        <v>0.72215887495248932</v>
      </c>
      <c r="AG1962">
        <v>0.93019247342717615</v>
      </c>
      <c r="AH1962">
        <v>5.2631578947368443</v>
      </c>
      <c r="AI1962">
        <v>19</v>
      </c>
      <c r="AJ1962">
        <v>109.17368421052632</v>
      </c>
      <c r="AK1962">
        <v>19.468812008039297</v>
      </c>
    </row>
    <row r="1963" spans="1:37">
      <c r="A1963">
        <v>17</v>
      </c>
      <c r="B1963">
        <v>287</v>
      </c>
      <c r="C1963">
        <v>2023</v>
      </c>
      <c r="D1963">
        <v>11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</v>
      </c>
      <c r="N1963">
        <v>99</v>
      </c>
      <c r="O1963">
        <v>99</v>
      </c>
      <c r="P1963">
        <v>99</v>
      </c>
      <c r="Q1963">
        <v>8</v>
      </c>
      <c r="R1963">
        <v>12</v>
      </c>
      <c r="S1963">
        <v>7.8333333333333313</v>
      </c>
      <c r="T1963">
        <v>9</v>
      </c>
      <c r="U1963">
        <v>29.4</v>
      </c>
      <c r="V1963">
        <v>0</v>
      </c>
      <c r="W1963">
        <v>100</v>
      </c>
      <c r="X1963">
        <v>100</v>
      </c>
      <c r="Y1963">
        <v>100</v>
      </c>
      <c r="Z1963">
        <v>2.7931463740138258</v>
      </c>
      <c r="AA1963">
        <v>0.55277079839257237</v>
      </c>
      <c r="AB1963">
        <v>0</v>
      </c>
      <c r="AC1963">
        <v>36.701928015723453</v>
      </c>
      <c r="AF1963">
        <v>0.80753701211305517</v>
      </c>
      <c r="AG1963">
        <v>1.0937737364092106</v>
      </c>
      <c r="AH1963">
        <v>0</v>
      </c>
      <c r="AI1963">
        <v>12</v>
      </c>
      <c r="AJ1963">
        <v>113.19166666666663</v>
      </c>
      <c r="AK1963">
        <v>20.342662174076935</v>
      </c>
    </row>
    <row r="1964" spans="1:37">
      <c r="A1964">
        <v>17</v>
      </c>
      <c r="B1964">
        <v>288</v>
      </c>
      <c r="C1964">
        <v>2023</v>
      </c>
      <c r="D1964">
        <v>12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</v>
      </c>
      <c r="N1964">
        <v>99</v>
      </c>
      <c r="O1964">
        <v>99</v>
      </c>
      <c r="P1964">
        <v>99</v>
      </c>
      <c r="Q1964">
        <v>1</v>
      </c>
      <c r="R1964">
        <v>1</v>
      </c>
      <c r="S1964">
        <v>8</v>
      </c>
      <c r="T1964">
        <v>9</v>
      </c>
      <c r="U1964">
        <v>32.799999999999997</v>
      </c>
      <c r="V1964">
        <v>0</v>
      </c>
      <c r="W1964">
        <v>100</v>
      </c>
      <c r="X1964">
        <v>100</v>
      </c>
      <c r="Y1964">
        <v>100</v>
      </c>
      <c r="Z1964">
        <v>0</v>
      </c>
      <c r="AA1964">
        <v>0</v>
      </c>
      <c r="AB1964">
        <v>0</v>
      </c>
      <c r="AF1964">
        <v>0.61728395061728403</v>
      </c>
      <c r="AG1964">
        <v>0.95654709827938211</v>
      </c>
      <c r="AH1964">
        <v>100</v>
      </c>
      <c r="AI1964">
        <v>1</v>
      </c>
      <c r="AJ1964">
        <v>118.4</v>
      </c>
      <c r="AK1964">
        <v>19.761446755374799</v>
      </c>
    </row>
    <row r="1965" spans="1:37">
      <c r="A1965">
        <v>17</v>
      </c>
      <c r="B1965">
        <v>289</v>
      </c>
      <c r="C1965">
        <v>2023</v>
      </c>
      <c r="D1965">
        <v>1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10</v>
      </c>
      <c r="N1965">
        <v>99</v>
      </c>
      <c r="O1965">
        <v>99</v>
      </c>
      <c r="P1965">
        <v>99</v>
      </c>
      <c r="R1965">
        <v>0</v>
      </c>
    </row>
    <row r="1966" spans="1:37">
      <c r="A1966">
        <v>17</v>
      </c>
      <c r="B1966">
        <v>290</v>
      </c>
      <c r="C1966">
        <v>2023</v>
      </c>
      <c r="D1966">
        <v>2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10</v>
      </c>
      <c r="N1966">
        <v>99</v>
      </c>
      <c r="O1966">
        <v>99</v>
      </c>
      <c r="P1966">
        <v>99</v>
      </c>
      <c r="R1966">
        <v>0</v>
      </c>
    </row>
    <row r="1967" spans="1:37">
      <c r="A1967">
        <v>17</v>
      </c>
      <c r="B1967">
        <v>291</v>
      </c>
      <c r="C1967">
        <v>2023</v>
      </c>
      <c r="D1967">
        <v>3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10</v>
      </c>
      <c r="N1967">
        <v>99</v>
      </c>
      <c r="O1967">
        <v>99</v>
      </c>
      <c r="P1967">
        <v>99</v>
      </c>
      <c r="R1967">
        <v>0</v>
      </c>
    </row>
    <row r="1968" spans="1:37">
      <c r="A1968">
        <v>17</v>
      </c>
      <c r="B1968">
        <v>292</v>
      </c>
      <c r="C1968">
        <v>2023</v>
      </c>
      <c r="D1968">
        <v>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10</v>
      </c>
      <c r="N1968">
        <v>99</v>
      </c>
      <c r="O1968">
        <v>99</v>
      </c>
      <c r="P1968">
        <v>99</v>
      </c>
      <c r="R1968">
        <v>0</v>
      </c>
    </row>
    <row r="1969" spans="1:37">
      <c r="A1969">
        <v>17</v>
      </c>
      <c r="B1969">
        <v>293</v>
      </c>
      <c r="C1969">
        <v>2023</v>
      </c>
      <c r="D1969">
        <v>5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10</v>
      </c>
      <c r="N1969">
        <v>99</v>
      </c>
      <c r="O1969">
        <v>99</v>
      </c>
      <c r="P1969">
        <v>99</v>
      </c>
      <c r="Q1969">
        <v>1</v>
      </c>
      <c r="R1969">
        <v>2</v>
      </c>
      <c r="S1969">
        <v>7</v>
      </c>
      <c r="T1969">
        <v>10</v>
      </c>
      <c r="U1969">
        <v>25.05</v>
      </c>
      <c r="V1969">
        <v>0</v>
      </c>
      <c r="W1969">
        <v>100</v>
      </c>
      <c r="X1969">
        <v>100</v>
      </c>
      <c r="Y1969">
        <v>100</v>
      </c>
      <c r="Z1969">
        <v>1.6499999999999899</v>
      </c>
      <c r="AA1969">
        <v>1</v>
      </c>
      <c r="AB1969">
        <v>0</v>
      </c>
      <c r="AC1969">
        <v>100.00000000000094</v>
      </c>
      <c r="AF1969">
        <v>0.5089058524173028</v>
      </c>
      <c r="AG1969">
        <v>0.62202798505146284</v>
      </c>
      <c r="AH1969">
        <v>0</v>
      </c>
      <c r="AI1969">
        <v>2</v>
      </c>
      <c r="AJ1969">
        <v>109.6</v>
      </c>
      <c r="AK1969">
        <v>19.113101012266004</v>
      </c>
    </row>
    <row r="1970" spans="1:37">
      <c r="A1970">
        <v>17</v>
      </c>
      <c r="B1970">
        <v>294</v>
      </c>
      <c r="C1970">
        <v>2023</v>
      </c>
      <c r="D1970">
        <v>6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10</v>
      </c>
      <c r="N1970">
        <v>99</v>
      </c>
      <c r="O1970">
        <v>99</v>
      </c>
      <c r="P1970">
        <v>99</v>
      </c>
      <c r="Q1970">
        <v>4</v>
      </c>
      <c r="R1970">
        <v>13</v>
      </c>
      <c r="S1970">
        <v>8</v>
      </c>
      <c r="T1970">
        <v>10</v>
      </c>
      <c r="U1970">
        <v>33.092307692307685</v>
      </c>
      <c r="V1970">
        <v>0</v>
      </c>
      <c r="W1970">
        <v>100</v>
      </c>
      <c r="X1970">
        <v>100</v>
      </c>
      <c r="Y1970">
        <v>84.615384615384627</v>
      </c>
      <c r="Z1970">
        <v>7.7855350627312676</v>
      </c>
      <c r="AA1970">
        <v>0</v>
      </c>
      <c r="AB1970">
        <v>0</v>
      </c>
      <c r="AF1970">
        <v>1.5494636471990464</v>
      </c>
      <c r="AG1970">
        <v>2.333338757179817</v>
      </c>
      <c r="AH1970">
        <v>61.538461538461519</v>
      </c>
      <c r="AI1970">
        <v>13</v>
      </c>
      <c r="AJ1970">
        <v>111.78461538461536</v>
      </c>
      <c r="AK1970">
        <v>23.245202839500944</v>
      </c>
    </row>
    <row r="1971" spans="1:37">
      <c r="A1971">
        <v>17</v>
      </c>
      <c r="B1971">
        <v>295</v>
      </c>
      <c r="C1971">
        <v>2023</v>
      </c>
      <c r="D1971">
        <v>7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10</v>
      </c>
      <c r="N1971">
        <v>99</v>
      </c>
      <c r="O1971">
        <v>99</v>
      </c>
      <c r="P1971">
        <v>99</v>
      </c>
      <c r="Q1971">
        <v>2</v>
      </c>
      <c r="R1971">
        <v>2</v>
      </c>
      <c r="S1971">
        <v>7</v>
      </c>
      <c r="T1971">
        <v>10</v>
      </c>
      <c r="U1971">
        <v>36.1</v>
      </c>
      <c r="V1971">
        <v>0</v>
      </c>
      <c r="W1971">
        <v>100</v>
      </c>
      <c r="X1971">
        <v>100</v>
      </c>
      <c r="Y1971">
        <v>100</v>
      </c>
      <c r="Z1971">
        <v>0.70000000000000651</v>
      </c>
      <c r="AA1971">
        <v>1</v>
      </c>
      <c r="AB1971">
        <v>0</v>
      </c>
      <c r="AC1971">
        <v>-100.00000000000148</v>
      </c>
      <c r="AF1971">
        <v>1.1764705882352939</v>
      </c>
      <c r="AG1971">
        <v>2.1304219533785775</v>
      </c>
      <c r="AH1971">
        <v>0</v>
      </c>
      <c r="AI1971">
        <v>2</v>
      </c>
      <c r="AJ1971">
        <v>115</v>
      </c>
      <c r="AK1971">
        <v>23.736335990794775</v>
      </c>
    </row>
    <row r="1972" spans="1:37">
      <c r="A1972">
        <v>17</v>
      </c>
      <c r="B1972">
        <v>296</v>
      </c>
      <c r="C1972">
        <v>2023</v>
      </c>
      <c r="D1972">
        <v>8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10</v>
      </c>
      <c r="N1972">
        <v>99</v>
      </c>
      <c r="O1972">
        <v>99</v>
      </c>
      <c r="P1972">
        <v>99</v>
      </c>
      <c r="Q1972">
        <v>1</v>
      </c>
      <c r="R1972">
        <v>2</v>
      </c>
      <c r="S1972">
        <v>6</v>
      </c>
      <c r="T1972">
        <v>10</v>
      </c>
      <c r="U1972">
        <v>33.549999999999997</v>
      </c>
      <c r="V1972">
        <v>0</v>
      </c>
      <c r="W1972">
        <v>100</v>
      </c>
      <c r="X1972">
        <v>100</v>
      </c>
      <c r="Y1972">
        <v>100</v>
      </c>
      <c r="Z1972">
        <v>2.5500000000000553</v>
      </c>
      <c r="AA1972">
        <v>0</v>
      </c>
      <c r="AB1972">
        <v>0</v>
      </c>
      <c r="AF1972">
        <v>0.48309178743961345</v>
      </c>
      <c r="AG1972">
        <v>0.85128517418994687</v>
      </c>
      <c r="AH1972">
        <v>0</v>
      </c>
      <c r="AI1972">
        <v>2</v>
      </c>
      <c r="AJ1972">
        <v>102.7</v>
      </c>
      <c r="AK1972">
        <v>32.468115602501577</v>
      </c>
    </row>
    <row r="1973" spans="1:37">
      <c r="A1973">
        <v>17</v>
      </c>
      <c r="B1973">
        <v>297</v>
      </c>
      <c r="C1973">
        <v>2023</v>
      </c>
      <c r="D1973">
        <v>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10</v>
      </c>
      <c r="N1973">
        <v>99</v>
      </c>
      <c r="O1973">
        <v>99</v>
      </c>
      <c r="P1973">
        <v>99</v>
      </c>
      <c r="Q1973">
        <v>2</v>
      </c>
      <c r="R1973">
        <v>2</v>
      </c>
      <c r="S1973">
        <v>8</v>
      </c>
      <c r="T1973">
        <v>10</v>
      </c>
      <c r="U1973">
        <v>34.5</v>
      </c>
      <c r="V1973">
        <v>0</v>
      </c>
      <c r="W1973">
        <v>100</v>
      </c>
      <c r="X1973">
        <v>100</v>
      </c>
      <c r="Y1973">
        <v>100</v>
      </c>
      <c r="Z1973">
        <v>0.30000000000024257</v>
      </c>
      <c r="AA1973">
        <v>0</v>
      </c>
      <c r="AB1973">
        <v>0</v>
      </c>
      <c r="AF1973">
        <v>0.27472527472527464</v>
      </c>
      <c r="AG1973">
        <v>0.47499070670356447</v>
      </c>
      <c r="AH1973">
        <v>0</v>
      </c>
      <c r="AI1973">
        <v>2</v>
      </c>
      <c r="AJ1973">
        <v>111.7</v>
      </c>
      <c r="AK1973">
        <v>24.779396274340154</v>
      </c>
    </row>
    <row r="1974" spans="1:37">
      <c r="A1974">
        <v>17</v>
      </c>
      <c r="B1974">
        <v>298</v>
      </c>
      <c r="C1974">
        <v>2023</v>
      </c>
      <c r="D1974">
        <v>10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10</v>
      </c>
      <c r="N1974">
        <v>99</v>
      </c>
      <c r="O1974">
        <v>99</v>
      </c>
      <c r="P1974">
        <v>99</v>
      </c>
      <c r="Q1974">
        <v>4</v>
      </c>
      <c r="R1974">
        <v>4</v>
      </c>
      <c r="S1974">
        <v>6.75</v>
      </c>
      <c r="T1974">
        <v>10</v>
      </c>
      <c r="U1974">
        <v>33.024999999999999</v>
      </c>
      <c r="V1974">
        <v>0</v>
      </c>
      <c r="W1974">
        <v>100</v>
      </c>
      <c r="X1974">
        <v>100</v>
      </c>
      <c r="Y1974">
        <v>100</v>
      </c>
      <c r="Z1974">
        <v>2.4066314632697958</v>
      </c>
      <c r="AA1974">
        <v>1.299038105676658</v>
      </c>
      <c r="AB1974">
        <v>0</v>
      </c>
      <c r="AC1974">
        <v>-30.987050119009641</v>
      </c>
      <c r="AF1974">
        <v>0.15203344735841881</v>
      </c>
      <c r="AG1974">
        <v>0.25299243512400649</v>
      </c>
      <c r="AH1974">
        <v>0</v>
      </c>
      <c r="AI1974">
        <v>4</v>
      </c>
      <c r="AJ1974">
        <v>116.95</v>
      </c>
      <c r="AK1974">
        <v>20.62790965516934</v>
      </c>
    </row>
    <row r="1975" spans="1:37">
      <c r="A1975">
        <v>17</v>
      </c>
      <c r="B1975">
        <v>299</v>
      </c>
      <c r="C1975">
        <v>2023</v>
      </c>
      <c r="D1975">
        <v>11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10</v>
      </c>
      <c r="N1975">
        <v>99</v>
      </c>
      <c r="O1975">
        <v>99</v>
      </c>
      <c r="P1975">
        <v>99</v>
      </c>
      <c r="R1975">
        <v>0</v>
      </c>
    </row>
    <row r="1976" spans="1:37">
      <c r="A1976">
        <v>17</v>
      </c>
      <c r="B1976">
        <v>300</v>
      </c>
      <c r="C1976">
        <v>2023</v>
      </c>
      <c r="D1976">
        <v>12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10</v>
      </c>
      <c r="N1976">
        <v>99</v>
      </c>
      <c r="O1976">
        <v>99</v>
      </c>
      <c r="P1976">
        <v>99</v>
      </c>
      <c r="R1976">
        <v>0</v>
      </c>
    </row>
    <row r="1977" spans="1:37">
      <c r="A1977">
        <v>17</v>
      </c>
      <c r="B1977">
        <v>301</v>
      </c>
      <c r="C1977">
        <v>2023</v>
      </c>
      <c r="D1977">
        <v>1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11</v>
      </c>
      <c r="N1977">
        <v>99</v>
      </c>
      <c r="O1977">
        <v>99</v>
      </c>
      <c r="P1977">
        <v>99</v>
      </c>
      <c r="Q1977">
        <v>9</v>
      </c>
      <c r="R1977">
        <v>35</v>
      </c>
      <c r="S1977">
        <v>8.4285714285714306</v>
      </c>
      <c r="T1977">
        <v>11</v>
      </c>
      <c r="U1977">
        <v>29.708571428571403</v>
      </c>
      <c r="V1977">
        <v>0</v>
      </c>
      <c r="W1977">
        <v>100</v>
      </c>
      <c r="X1977">
        <v>100</v>
      </c>
      <c r="Y1977">
        <v>88.571428571428555</v>
      </c>
      <c r="Z1977">
        <v>5.1398372085711772</v>
      </c>
      <c r="AA1977">
        <v>1.6781914463529599</v>
      </c>
      <c r="AB1977">
        <v>0</v>
      </c>
      <c r="AC1977">
        <v>0.85175669033258272</v>
      </c>
      <c r="AF1977">
        <v>6.5913370998116783</v>
      </c>
      <c r="AG1977">
        <v>8.6778721770626426</v>
      </c>
      <c r="AH1977">
        <v>0</v>
      </c>
      <c r="AI1977">
        <v>0</v>
      </c>
    </row>
    <row r="1978" spans="1:37">
      <c r="A1978">
        <v>17</v>
      </c>
      <c r="B1978">
        <v>302</v>
      </c>
      <c r="C1978">
        <v>2023</v>
      </c>
      <c r="D1978">
        <v>2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11</v>
      </c>
      <c r="N1978">
        <v>99</v>
      </c>
      <c r="O1978">
        <v>99</v>
      </c>
      <c r="P1978">
        <v>99</v>
      </c>
      <c r="Q1978">
        <v>8</v>
      </c>
      <c r="R1978">
        <v>11</v>
      </c>
      <c r="S1978">
        <v>6.8181818181818192</v>
      </c>
      <c r="T1978">
        <v>11</v>
      </c>
      <c r="U1978">
        <v>28.145454545454552</v>
      </c>
      <c r="V1978">
        <v>0</v>
      </c>
      <c r="W1978">
        <v>100</v>
      </c>
      <c r="X1978">
        <v>100</v>
      </c>
      <c r="Y1978">
        <v>100</v>
      </c>
      <c r="Z1978">
        <v>3.094089273074065</v>
      </c>
      <c r="AA1978">
        <v>1.3360853142453673</v>
      </c>
      <c r="AB1978">
        <v>0</v>
      </c>
      <c r="AC1978">
        <v>10.755481925672122</v>
      </c>
      <c r="AF1978">
        <v>2.8205128205128198</v>
      </c>
      <c r="AG1978">
        <v>3.7129870597124111</v>
      </c>
      <c r="AH1978">
        <v>9.0909090909090917</v>
      </c>
      <c r="AI1978">
        <v>0</v>
      </c>
    </row>
    <row r="1979" spans="1:37">
      <c r="A1979">
        <v>17</v>
      </c>
      <c r="B1979">
        <v>303</v>
      </c>
      <c r="C1979">
        <v>2023</v>
      </c>
      <c r="D1979">
        <v>3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11</v>
      </c>
      <c r="N1979">
        <v>99</v>
      </c>
      <c r="O1979">
        <v>99</v>
      </c>
      <c r="P1979">
        <v>99</v>
      </c>
      <c r="Q1979">
        <v>13</v>
      </c>
      <c r="R1979">
        <v>25</v>
      </c>
      <c r="S1979">
        <v>7.04</v>
      </c>
      <c r="T1979">
        <v>11</v>
      </c>
      <c r="U1979">
        <v>29.544</v>
      </c>
      <c r="V1979">
        <v>0</v>
      </c>
      <c r="W1979">
        <v>100</v>
      </c>
      <c r="X1979">
        <v>100</v>
      </c>
      <c r="Y1979">
        <v>92</v>
      </c>
      <c r="Z1979">
        <v>4.9385082767977355</v>
      </c>
      <c r="AA1979">
        <v>1.2483589227461795</v>
      </c>
      <c r="AB1979">
        <v>0</v>
      </c>
      <c r="AC1979">
        <v>56.808150234593192</v>
      </c>
      <c r="AF1979">
        <v>2.8868360277136258</v>
      </c>
      <c r="AG1979">
        <v>3.9906420362756174</v>
      </c>
      <c r="AH1979">
        <v>0</v>
      </c>
      <c r="AI1979">
        <v>0</v>
      </c>
    </row>
    <row r="1980" spans="1:37">
      <c r="A1980">
        <v>17</v>
      </c>
      <c r="B1980">
        <v>304</v>
      </c>
      <c r="C1980">
        <v>2023</v>
      </c>
      <c r="D1980">
        <v>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11</v>
      </c>
      <c r="N1980">
        <v>99</v>
      </c>
      <c r="O1980">
        <v>99</v>
      </c>
      <c r="P1980">
        <v>99</v>
      </c>
      <c r="Q1980">
        <v>9</v>
      </c>
      <c r="R1980">
        <v>12</v>
      </c>
      <c r="S1980">
        <v>7.1666666666666687</v>
      </c>
      <c r="T1980">
        <v>11</v>
      </c>
      <c r="U1980">
        <v>30.616666666666674</v>
      </c>
      <c r="V1980">
        <v>0</v>
      </c>
      <c r="W1980">
        <v>100</v>
      </c>
      <c r="X1980">
        <v>100</v>
      </c>
      <c r="Y1980">
        <v>100</v>
      </c>
      <c r="Z1980">
        <v>3.7313610861929929</v>
      </c>
      <c r="AA1980">
        <v>0.9860132971832678</v>
      </c>
      <c r="AB1980">
        <v>0</v>
      </c>
      <c r="AC1980">
        <v>-5.9645068364479084</v>
      </c>
      <c r="AF1980">
        <v>2.5531914893617031</v>
      </c>
      <c r="AG1980">
        <v>4.0316916864191032</v>
      </c>
      <c r="AH1980">
        <v>0</v>
      </c>
      <c r="AI1980">
        <v>0</v>
      </c>
    </row>
    <row r="1981" spans="1:37">
      <c r="A1981">
        <v>17</v>
      </c>
      <c r="B1981">
        <v>305</v>
      </c>
      <c r="C1981">
        <v>2023</v>
      </c>
      <c r="D1981">
        <v>5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11</v>
      </c>
      <c r="N1981">
        <v>99</v>
      </c>
      <c r="O1981">
        <v>99</v>
      </c>
      <c r="P1981">
        <v>99</v>
      </c>
      <c r="Q1981">
        <v>7</v>
      </c>
      <c r="R1981">
        <v>9</v>
      </c>
      <c r="S1981">
        <v>7.5555555555555554</v>
      </c>
      <c r="T1981">
        <v>11</v>
      </c>
      <c r="U1981">
        <v>30.87777777777778</v>
      </c>
      <c r="V1981">
        <v>0</v>
      </c>
      <c r="W1981">
        <v>100</v>
      </c>
      <c r="X1981">
        <v>100</v>
      </c>
      <c r="Y1981">
        <v>100</v>
      </c>
      <c r="Z1981">
        <v>6.1122423195452118</v>
      </c>
      <c r="AA1981">
        <v>0.83147941928310243</v>
      </c>
      <c r="AB1981">
        <v>0</v>
      </c>
      <c r="AC1981">
        <v>-85.459185379600299</v>
      </c>
      <c r="AF1981">
        <v>2.2900763358778624</v>
      </c>
      <c r="AG1981">
        <v>3.4503308791577174</v>
      </c>
      <c r="AH1981">
        <v>0</v>
      </c>
      <c r="AI1981">
        <v>2</v>
      </c>
      <c r="AJ1981">
        <v>107.75</v>
      </c>
      <c r="AK1981">
        <v>20.199671995576296</v>
      </c>
    </row>
    <row r="1982" spans="1:37">
      <c r="A1982">
        <v>17</v>
      </c>
      <c r="B1982">
        <v>306</v>
      </c>
      <c r="C1982">
        <v>2023</v>
      </c>
      <c r="D1982">
        <v>6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11</v>
      </c>
      <c r="N1982">
        <v>99</v>
      </c>
      <c r="O1982">
        <v>99</v>
      </c>
      <c r="P1982">
        <v>99</v>
      </c>
      <c r="Q1982">
        <v>22</v>
      </c>
      <c r="R1982">
        <v>43</v>
      </c>
      <c r="S1982">
        <v>7.4883720930232514</v>
      </c>
      <c r="T1982">
        <v>11</v>
      </c>
      <c r="U1982">
        <v>32.737209302325589</v>
      </c>
      <c r="V1982">
        <v>0</v>
      </c>
      <c r="W1982">
        <v>100</v>
      </c>
      <c r="X1982">
        <v>100</v>
      </c>
      <c r="Y1982">
        <v>95.348837209302374</v>
      </c>
      <c r="Z1982">
        <v>6.4481482200567042</v>
      </c>
      <c r="AA1982">
        <v>0.94922472706783756</v>
      </c>
      <c r="AB1982">
        <v>0</v>
      </c>
      <c r="AC1982">
        <v>41.155752469709007</v>
      </c>
      <c r="AF1982">
        <v>5.1251489868891529</v>
      </c>
      <c r="AG1982">
        <v>7.6351486947513427</v>
      </c>
      <c r="AH1982">
        <v>23.255813953488367</v>
      </c>
      <c r="AI1982">
        <v>18</v>
      </c>
      <c r="AJ1982">
        <v>112.25555555555556</v>
      </c>
      <c r="AK1982">
        <v>25.134560638498556</v>
      </c>
    </row>
    <row r="1983" spans="1:37">
      <c r="A1983">
        <v>17</v>
      </c>
      <c r="B1983">
        <v>307</v>
      </c>
      <c r="C1983">
        <v>2023</v>
      </c>
      <c r="D1983">
        <v>7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11</v>
      </c>
      <c r="N1983">
        <v>99</v>
      </c>
      <c r="O1983">
        <v>99</v>
      </c>
      <c r="P1983">
        <v>99</v>
      </c>
      <c r="Q1983">
        <v>2</v>
      </c>
      <c r="R1983">
        <v>2</v>
      </c>
      <c r="S1983">
        <v>6</v>
      </c>
      <c r="T1983">
        <v>11</v>
      </c>
      <c r="U1983">
        <v>31.800000000000008</v>
      </c>
      <c r="V1983">
        <v>0</v>
      </c>
      <c r="W1983">
        <v>100</v>
      </c>
      <c r="X1983">
        <v>100</v>
      </c>
      <c r="Y1983">
        <v>100</v>
      </c>
      <c r="Z1983">
        <v>2.3999999999999746</v>
      </c>
      <c r="AA1983">
        <v>0</v>
      </c>
      <c r="AB1983">
        <v>0</v>
      </c>
      <c r="AF1983">
        <v>1.1764705882352939</v>
      </c>
      <c r="AG1983">
        <v>1.8766597816465036</v>
      </c>
      <c r="AH1983">
        <v>0</v>
      </c>
      <c r="AI1983">
        <v>1</v>
      </c>
      <c r="AJ1983">
        <v>115</v>
      </c>
      <c r="AK1983">
        <v>19.330977233500452</v>
      </c>
    </row>
    <row r="1984" spans="1:37">
      <c r="A1984">
        <v>17</v>
      </c>
      <c r="B1984">
        <v>308</v>
      </c>
      <c r="C1984">
        <v>2023</v>
      </c>
      <c r="D1984">
        <v>8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11</v>
      </c>
      <c r="N1984">
        <v>99</v>
      </c>
      <c r="O1984">
        <v>99</v>
      </c>
      <c r="P1984">
        <v>99</v>
      </c>
      <c r="Q1984">
        <v>7</v>
      </c>
      <c r="R1984">
        <v>12</v>
      </c>
      <c r="S1984">
        <v>7</v>
      </c>
      <c r="T1984">
        <v>11</v>
      </c>
      <c r="U1984">
        <v>31.725000000000001</v>
      </c>
      <c r="V1984">
        <v>0</v>
      </c>
      <c r="W1984">
        <v>100</v>
      </c>
      <c r="X1984">
        <v>100</v>
      </c>
      <c r="Y1984">
        <v>100</v>
      </c>
      <c r="Z1984">
        <v>6.9129256951501326</v>
      </c>
      <c r="AA1984">
        <v>1</v>
      </c>
      <c r="AB1984">
        <v>0</v>
      </c>
      <c r="AC1984">
        <v>3.4958666897903594</v>
      </c>
      <c r="AF1984">
        <v>2.8985507246376807</v>
      </c>
      <c r="AG1984">
        <v>4.8298698332952723</v>
      </c>
      <c r="AH1984">
        <v>0</v>
      </c>
      <c r="AI1984">
        <v>2</v>
      </c>
      <c r="AJ1984">
        <v>123.55</v>
      </c>
      <c r="AK1984">
        <v>20.340011506594237</v>
      </c>
    </row>
    <row r="1985" spans="1:37">
      <c r="A1985">
        <v>17</v>
      </c>
      <c r="B1985">
        <v>309</v>
      </c>
      <c r="C1985">
        <v>2023</v>
      </c>
      <c r="D1985">
        <v>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11</v>
      </c>
      <c r="N1985">
        <v>99</v>
      </c>
      <c r="O1985">
        <v>99</v>
      </c>
      <c r="P1985">
        <v>99</v>
      </c>
      <c r="Q1985">
        <v>16</v>
      </c>
      <c r="R1985">
        <v>25</v>
      </c>
      <c r="S1985">
        <v>7.28</v>
      </c>
      <c r="T1985">
        <v>11</v>
      </c>
      <c r="U1985">
        <v>30.307999999999993</v>
      </c>
      <c r="V1985">
        <v>0</v>
      </c>
      <c r="W1985">
        <v>100</v>
      </c>
      <c r="X1985">
        <v>100</v>
      </c>
      <c r="Y1985">
        <v>92</v>
      </c>
      <c r="Z1985">
        <v>4.5925957801661879</v>
      </c>
      <c r="AA1985">
        <v>1.4565713164826497</v>
      </c>
      <c r="AB1985">
        <v>0</v>
      </c>
      <c r="AC1985">
        <v>36.202713709602094</v>
      </c>
      <c r="AF1985">
        <v>3.434065934065933</v>
      </c>
      <c r="AG1985">
        <v>5.2159486734679827</v>
      </c>
      <c r="AH1985">
        <v>0</v>
      </c>
      <c r="AI1985">
        <v>4</v>
      </c>
      <c r="AJ1985">
        <v>109.62500000000001</v>
      </c>
      <c r="AK1985">
        <v>22.15371382725975</v>
      </c>
    </row>
    <row r="1986" spans="1:37">
      <c r="A1986">
        <v>17</v>
      </c>
      <c r="B1986">
        <v>310</v>
      </c>
      <c r="C1986">
        <v>2023</v>
      </c>
      <c r="D1986">
        <v>10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11</v>
      </c>
      <c r="N1986">
        <v>99</v>
      </c>
      <c r="O1986">
        <v>99</v>
      </c>
      <c r="P1986">
        <v>99</v>
      </c>
      <c r="Q1986">
        <v>25</v>
      </c>
      <c r="R1986">
        <v>38</v>
      </c>
      <c r="S1986">
        <v>7.4210526315789505</v>
      </c>
      <c r="T1986">
        <v>11</v>
      </c>
      <c r="U1986">
        <v>30.113157894736823</v>
      </c>
      <c r="V1986">
        <v>0</v>
      </c>
      <c r="W1986">
        <v>100</v>
      </c>
      <c r="X1986">
        <v>100</v>
      </c>
      <c r="Y1986">
        <v>92.105263157894726</v>
      </c>
      <c r="Z1986">
        <v>6.2457636612276373</v>
      </c>
      <c r="AA1986">
        <v>0.90703620734810642</v>
      </c>
      <c r="AB1986">
        <v>0</v>
      </c>
      <c r="AC1986">
        <v>21.31666743859844</v>
      </c>
      <c r="AF1986">
        <v>1.4443177499049786</v>
      </c>
      <c r="AG1986">
        <v>2.1915158479364165</v>
      </c>
      <c r="AH1986">
        <v>0</v>
      </c>
      <c r="AI1986">
        <v>2</v>
      </c>
      <c r="AJ1986">
        <v>122.1</v>
      </c>
      <c r="AK1986">
        <v>17.816185566528109</v>
      </c>
    </row>
    <row r="1987" spans="1:37">
      <c r="A1987">
        <v>17</v>
      </c>
      <c r="B1987">
        <v>311</v>
      </c>
      <c r="C1987">
        <v>2023</v>
      </c>
      <c r="D1987">
        <v>11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11</v>
      </c>
      <c r="N1987">
        <v>99</v>
      </c>
      <c r="O1987">
        <v>99</v>
      </c>
      <c r="P1987">
        <v>99</v>
      </c>
      <c r="Q1987">
        <v>20</v>
      </c>
      <c r="R1987">
        <v>34</v>
      </c>
      <c r="S1987">
        <v>7.7941176470588243</v>
      </c>
      <c r="T1987">
        <v>11</v>
      </c>
      <c r="U1987">
        <v>30.22058823529412</v>
      </c>
      <c r="V1987">
        <v>0</v>
      </c>
      <c r="W1987">
        <v>100</v>
      </c>
      <c r="X1987">
        <v>100</v>
      </c>
      <c r="Y1987">
        <v>100</v>
      </c>
      <c r="Z1987">
        <v>4.820469797202759</v>
      </c>
      <c r="AA1987">
        <v>1.3011174329761561</v>
      </c>
      <c r="AB1987">
        <v>0</v>
      </c>
      <c r="AC1987">
        <v>29.751343542444278</v>
      </c>
      <c r="AF1987">
        <v>2.2880215343203236</v>
      </c>
      <c r="AG1987">
        <v>3.1855229993210408</v>
      </c>
      <c r="AH1987">
        <v>0</v>
      </c>
      <c r="AI1987">
        <v>2</v>
      </c>
      <c r="AJ1987">
        <v>105.3</v>
      </c>
      <c r="AK1987">
        <v>22.652378322814361</v>
      </c>
    </row>
    <row r="1988" spans="1:37">
      <c r="A1988">
        <v>17</v>
      </c>
      <c r="B1988">
        <v>312</v>
      </c>
      <c r="C1988">
        <v>2023</v>
      </c>
      <c r="D1988">
        <v>12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11</v>
      </c>
      <c r="N1988">
        <v>99</v>
      </c>
      <c r="O1988">
        <v>99</v>
      </c>
      <c r="P1988">
        <v>99</v>
      </c>
      <c r="Q1988">
        <v>2</v>
      </c>
      <c r="R1988">
        <v>2</v>
      </c>
      <c r="S1988">
        <v>6.5</v>
      </c>
      <c r="T1988">
        <v>11</v>
      </c>
      <c r="U1988">
        <v>28.45</v>
      </c>
      <c r="V1988">
        <v>0</v>
      </c>
      <c r="W1988">
        <v>100</v>
      </c>
      <c r="X1988">
        <v>100</v>
      </c>
      <c r="Y1988">
        <v>100</v>
      </c>
      <c r="Z1988">
        <v>3.9500000000000113</v>
      </c>
      <c r="AA1988">
        <v>1.5</v>
      </c>
      <c r="AB1988">
        <v>0</v>
      </c>
      <c r="AC1988">
        <v>99.999999999999943</v>
      </c>
      <c r="AF1988">
        <v>1.2345679012345681</v>
      </c>
      <c r="AG1988">
        <v>1.6593759113444155</v>
      </c>
      <c r="AH1988">
        <v>0</v>
      </c>
      <c r="AI1988">
        <v>1</v>
      </c>
      <c r="AJ1988">
        <v>110.1</v>
      </c>
      <c r="AK1988">
        <v>18.357102270446049</v>
      </c>
    </row>
    <row r="1989" spans="1:37">
      <c r="A1989">
        <v>17</v>
      </c>
      <c r="B1989">
        <v>313</v>
      </c>
      <c r="C1989">
        <v>2023</v>
      </c>
      <c r="D1989">
        <v>1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12</v>
      </c>
      <c r="N1989">
        <v>99</v>
      </c>
      <c r="O1989">
        <v>99</v>
      </c>
      <c r="P1989">
        <v>99</v>
      </c>
      <c r="R1989">
        <v>0</v>
      </c>
    </row>
    <row r="1990" spans="1:37">
      <c r="A1990">
        <v>17</v>
      </c>
      <c r="B1990">
        <v>314</v>
      </c>
      <c r="C1990">
        <v>2023</v>
      </c>
      <c r="D1990">
        <v>2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12</v>
      </c>
      <c r="N1990">
        <v>99</v>
      </c>
      <c r="O1990">
        <v>99</v>
      </c>
      <c r="P1990">
        <v>99</v>
      </c>
      <c r="R1990">
        <v>0</v>
      </c>
    </row>
    <row r="1991" spans="1:37">
      <c r="A1991">
        <v>17</v>
      </c>
      <c r="B1991">
        <v>315</v>
      </c>
      <c r="C1991">
        <v>2023</v>
      </c>
      <c r="D1991">
        <v>3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12</v>
      </c>
      <c r="N1991">
        <v>99</v>
      </c>
      <c r="O1991">
        <v>99</v>
      </c>
      <c r="P1991">
        <v>99</v>
      </c>
      <c r="R1991">
        <v>0</v>
      </c>
    </row>
    <row r="1992" spans="1:37">
      <c r="A1992">
        <v>17</v>
      </c>
      <c r="B1992">
        <v>316</v>
      </c>
      <c r="C1992">
        <v>2023</v>
      </c>
      <c r="D1992">
        <v>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12</v>
      </c>
      <c r="N1992">
        <v>99</v>
      </c>
      <c r="O1992">
        <v>99</v>
      </c>
      <c r="P1992">
        <v>99</v>
      </c>
      <c r="R1992">
        <v>0</v>
      </c>
    </row>
    <row r="1993" spans="1:37">
      <c r="A1993">
        <v>17</v>
      </c>
      <c r="B1993">
        <v>317</v>
      </c>
      <c r="C1993">
        <v>2023</v>
      </c>
      <c r="D1993">
        <v>5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12</v>
      </c>
      <c r="N1993">
        <v>99</v>
      </c>
      <c r="O1993">
        <v>99</v>
      </c>
      <c r="P1993">
        <v>99</v>
      </c>
      <c r="R1993">
        <v>0</v>
      </c>
    </row>
    <row r="1994" spans="1:37">
      <c r="A1994">
        <v>17</v>
      </c>
      <c r="B1994">
        <v>318</v>
      </c>
      <c r="C1994">
        <v>2023</v>
      </c>
      <c r="D1994">
        <v>6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12</v>
      </c>
      <c r="N1994">
        <v>99</v>
      </c>
      <c r="O1994">
        <v>99</v>
      </c>
      <c r="P1994">
        <v>99</v>
      </c>
      <c r="Q1994">
        <v>2</v>
      </c>
      <c r="R1994">
        <v>2</v>
      </c>
      <c r="S1994">
        <v>8</v>
      </c>
      <c r="T1994">
        <v>12</v>
      </c>
      <c r="U1994">
        <v>33</v>
      </c>
      <c r="V1994">
        <v>0</v>
      </c>
      <c r="W1994">
        <v>100</v>
      </c>
      <c r="X1994">
        <v>100</v>
      </c>
      <c r="Y1994">
        <v>100</v>
      </c>
      <c r="Z1994">
        <v>9.9999999999954528E-2</v>
      </c>
      <c r="AA1994">
        <v>0</v>
      </c>
      <c r="AB1994">
        <v>0</v>
      </c>
      <c r="AF1994">
        <v>0.23837902264600713</v>
      </c>
      <c r="AG1994">
        <v>0.3579738679076428</v>
      </c>
      <c r="AH1994">
        <v>0</v>
      </c>
      <c r="AI1994">
        <v>2</v>
      </c>
      <c r="AJ1994">
        <v>111.15</v>
      </c>
      <c r="AK1994">
        <v>24.050381751827345</v>
      </c>
    </row>
    <row r="1995" spans="1:37">
      <c r="A1995">
        <v>17</v>
      </c>
      <c r="B1995">
        <v>319</v>
      </c>
      <c r="C1995">
        <v>2023</v>
      </c>
      <c r="D1995">
        <v>7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12</v>
      </c>
      <c r="N1995">
        <v>99</v>
      </c>
      <c r="O1995">
        <v>99</v>
      </c>
      <c r="P1995">
        <v>99</v>
      </c>
      <c r="R1995">
        <v>0</v>
      </c>
    </row>
    <row r="1996" spans="1:37">
      <c r="A1996">
        <v>17</v>
      </c>
      <c r="B1996">
        <v>320</v>
      </c>
      <c r="C1996">
        <v>2023</v>
      </c>
      <c r="D1996">
        <v>8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12</v>
      </c>
      <c r="N1996">
        <v>99</v>
      </c>
      <c r="O1996">
        <v>99</v>
      </c>
      <c r="P1996">
        <v>99</v>
      </c>
      <c r="R1996">
        <v>0</v>
      </c>
    </row>
    <row r="1997" spans="1:37">
      <c r="A1997">
        <v>17</v>
      </c>
      <c r="B1997">
        <v>321</v>
      </c>
      <c r="C1997">
        <v>2023</v>
      </c>
      <c r="D1997">
        <v>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12</v>
      </c>
      <c r="N1997">
        <v>99</v>
      </c>
      <c r="O1997">
        <v>99</v>
      </c>
      <c r="P1997">
        <v>99</v>
      </c>
      <c r="Q1997">
        <v>2</v>
      </c>
      <c r="R1997">
        <v>2</v>
      </c>
      <c r="S1997">
        <v>7.5</v>
      </c>
      <c r="T1997">
        <v>12</v>
      </c>
      <c r="U1997">
        <v>26.95</v>
      </c>
      <c r="V1997">
        <v>0</v>
      </c>
      <c r="W1997">
        <v>100</v>
      </c>
      <c r="X1997">
        <v>100</v>
      </c>
      <c r="Y1997">
        <v>50</v>
      </c>
      <c r="Z1997">
        <v>6.4499999999999984</v>
      </c>
      <c r="AA1997">
        <v>0.5</v>
      </c>
      <c r="AB1997">
        <v>0</v>
      </c>
      <c r="AC1997">
        <v>99.999999999999844</v>
      </c>
      <c r="AF1997">
        <v>0.27472527472527464</v>
      </c>
      <c r="AG1997">
        <v>0.37104346509162495</v>
      </c>
      <c r="AH1997">
        <v>0</v>
      </c>
      <c r="AI1997">
        <v>1</v>
      </c>
      <c r="AJ1997">
        <v>108.5</v>
      </c>
      <c r="AK1997">
        <v>26.149130487586344</v>
      </c>
    </row>
    <row r="1998" spans="1:37">
      <c r="A1998">
        <v>17</v>
      </c>
      <c r="B1998">
        <v>322</v>
      </c>
      <c r="C1998">
        <v>2023</v>
      </c>
      <c r="D1998">
        <v>10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12</v>
      </c>
      <c r="N1998">
        <v>99</v>
      </c>
      <c r="O1998">
        <v>99</v>
      </c>
      <c r="P1998">
        <v>99</v>
      </c>
      <c r="Q1998">
        <v>1</v>
      </c>
      <c r="R1998">
        <v>1</v>
      </c>
      <c r="S1998">
        <v>8</v>
      </c>
      <c r="T1998">
        <v>12</v>
      </c>
      <c r="U1998">
        <v>28.6</v>
      </c>
      <c r="V1998">
        <v>0</v>
      </c>
      <c r="W1998">
        <v>100</v>
      </c>
      <c r="X1998">
        <v>100</v>
      </c>
      <c r="Y1998">
        <v>100</v>
      </c>
      <c r="Z1998">
        <v>0</v>
      </c>
      <c r="AA1998">
        <v>0</v>
      </c>
      <c r="AB1998">
        <v>0</v>
      </c>
      <c r="AF1998">
        <v>3.8008361839604703E-2</v>
      </c>
      <c r="AG1998">
        <v>5.477353250981519E-2</v>
      </c>
      <c r="AH1998">
        <v>0</v>
      </c>
      <c r="AI1998">
        <v>1</v>
      </c>
      <c r="AJ1998">
        <v>116.1</v>
      </c>
      <c r="AK1998">
        <v>18.275504470843057</v>
      </c>
    </row>
    <row r="1999" spans="1:37">
      <c r="A1999">
        <v>17</v>
      </c>
      <c r="B1999">
        <v>323</v>
      </c>
      <c r="C1999">
        <v>2023</v>
      </c>
      <c r="D1999">
        <v>11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12</v>
      </c>
      <c r="N1999">
        <v>99</v>
      </c>
      <c r="O1999">
        <v>99</v>
      </c>
      <c r="P1999">
        <v>99</v>
      </c>
      <c r="R1999">
        <v>0</v>
      </c>
    </row>
    <row r="2000" spans="1:37">
      <c r="A2000">
        <v>17</v>
      </c>
      <c r="B2000">
        <v>324</v>
      </c>
      <c r="C2000">
        <v>2023</v>
      </c>
      <c r="D2000">
        <v>12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12</v>
      </c>
      <c r="N2000">
        <v>99</v>
      </c>
      <c r="O2000">
        <v>99</v>
      </c>
      <c r="P2000">
        <v>99</v>
      </c>
      <c r="R2000">
        <v>0</v>
      </c>
    </row>
    <row r="2001" spans="1:18">
      <c r="A2001">
        <v>17</v>
      </c>
      <c r="B2001">
        <v>325</v>
      </c>
      <c r="C2001">
        <v>2023</v>
      </c>
      <c r="D2001">
        <v>1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13</v>
      </c>
      <c r="N2001">
        <v>99</v>
      </c>
      <c r="O2001">
        <v>99</v>
      </c>
      <c r="P2001">
        <v>99</v>
      </c>
      <c r="R2001">
        <v>0</v>
      </c>
    </row>
    <row r="2002" spans="1:18">
      <c r="A2002">
        <v>17</v>
      </c>
      <c r="B2002">
        <v>326</v>
      </c>
      <c r="C2002">
        <v>2023</v>
      </c>
      <c r="D2002">
        <v>2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13</v>
      </c>
      <c r="N2002">
        <v>99</v>
      </c>
      <c r="O2002">
        <v>99</v>
      </c>
      <c r="P2002">
        <v>99</v>
      </c>
      <c r="R2002">
        <v>0</v>
      </c>
    </row>
    <row r="2003" spans="1:18">
      <c r="A2003">
        <v>17</v>
      </c>
      <c r="B2003">
        <v>327</v>
      </c>
      <c r="C2003">
        <v>2023</v>
      </c>
      <c r="D2003">
        <v>3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13</v>
      </c>
      <c r="N2003">
        <v>99</v>
      </c>
      <c r="O2003">
        <v>99</v>
      </c>
      <c r="P2003">
        <v>99</v>
      </c>
      <c r="R2003">
        <v>0</v>
      </c>
    </row>
    <row r="2004" spans="1:18">
      <c r="A2004">
        <v>17</v>
      </c>
      <c r="B2004">
        <v>328</v>
      </c>
      <c r="C2004">
        <v>2023</v>
      </c>
      <c r="D2004">
        <v>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13</v>
      </c>
      <c r="N2004">
        <v>99</v>
      </c>
      <c r="O2004">
        <v>99</v>
      </c>
      <c r="P2004">
        <v>99</v>
      </c>
      <c r="R2004">
        <v>0</v>
      </c>
    </row>
    <row r="2005" spans="1:18">
      <c r="A2005">
        <v>17</v>
      </c>
      <c r="B2005">
        <v>329</v>
      </c>
      <c r="C2005">
        <v>2023</v>
      </c>
      <c r="D2005">
        <v>5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13</v>
      </c>
      <c r="N2005">
        <v>99</v>
      </c>
      <c r="O2005">
        <v>99</v>
      </c>
      <c r="P2005">
        <v>99</v>
      </c>
      <c r="R2005">
        <v>0</v>
      </c>
    </row>
    <row r="2006" spans="1:18">
      <c r="A2006">
        <v>17</v>
      </c>
      <c r="B2006">
        <v>330</v>
      </c>
      <c r="C2006">
        <v>2023</v>
      </c>
      <c r="D2006">
        <v>6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13</v>
      </c>
      <c r="N2006">
        <v>99</v>
      </c>
      <c r="O2006">
        <v>99</v>
      </c>
      <c r="P2006">
        <v>99</v>
      </c>
      <c r="R2006">
        <v>0</v>
      </c>
    </row>
    <row r="2007" spans="1:18">
      <c r="A2007">
        <v>17</v>
      </c>
      <c r="B2007">
        <v>331</v>
      </c>
      <c r="C2007">
        <v>2023</v>
      </c>
      <c r="D2007">
        <v>7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13</v>
      </c>
      <c r="N2007">
        <v>99</v>
      </c>
      <c r="O2007">
        <v>99</v>
      </c>
      <c r="P2007">
        <v>99</v>
      </c>
      <c r="R2007">
        <v>0</v>
      </c>
    </row>
    <row r="2008" spans="1:18">
      <c r="A2008">
        <v>17</v>
      </c>
      <c r="B2008">
        <v>332</v>
      </c>
      <c r="C2008">
        <v>2023</v>
      </c>
      <c r="D2008">
        <v>8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13</v>
      </c>
      <c r="N2008">
        <v>99</v>
      </c>
      <c r="O2008">
        <v>99</v>
      </c>
      <c r="P2008">
        <v>99</v>
      </c>
      <c r="R2008">
        <v>0</v>
      </c>
    </row>
    <row r="2009" spans="1:18">
      <c r="A2009">
        <v>17</v>
      </c>
      <c r="B2009">
        <v>333</v>
      </c>
      <c r="C2009">
        <v>2023</v>
      </c>
      <c r="D2009">
        <v>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13</v>
      </c>
      <c r="N2009">
        <v>99</v>
      </c>
      <c r="O2009">
        <v>99</v>
      </c>
      <c r="P2009">
        <v>99</v>
      </c>
      <c r="R2009">
        <v>0</v>
      </c>
    </row>
    <row r="2010" spans="1:18">
      <c r="A2010">
        <v>17</v>
      </c>
      <c r="B2010">
        <v>334</v>
      </c>
      <c r="C2010">
        <v>2023</v>
      </c>
      <c r="D2010">
        <v>10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13</v>
      </c>
      <c r="N2010">
        <v>99</v>
      </c>
      <c r="O2010">
        <v>99</v>
      </c>
      <c r="P2010">
        <v>99</v>
      </c>
      <c r="R2010">
        <v>0</v>
      </c>
    </row>
    <row r="2011" spans="1:18">
      <c r="A2011">
        <v>17</v>
      </c>
      <c r="B2011">
        <v>335</v>
      </c>
      <c r="C2011">
        <v>2023</v>
      </c>
      <c r="D2011">
        <v>11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13</v>
      </c>
      <c r="N2011">
        <v>99</v>
      </c>
      <c r="O2011">
        <v>99</v>
      </c>
      <c r="P2011">
        <v>99</v>
      </c>
      <c r="R2011">
        <v>0</v>
      </c>
    </row>
    <row r="2012" spans="1:18">
      <c r="A2012">
        <v>17</v>
      </c>
      <c r="B2012">
        <v>336</v>
      </c>
      <c r="C2012">
        <v>2023</v>
      </c>
      <c r="D2012">
        <v>12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13</v>
      </c>
      <c r="N2012">
        <v>99</v>
      </c>
      <c r="O2012">
        <v>99</v>
      </c>
      <c r="P2012">
        <v>99</v>
      </c>
      <c r="R2012">
        <v>0</v>
      </c>
    </row>
    <row r="2013" spans="1:18">
      <c r="A2013">
        <v>17</v>
      </c>
      <c r="B2013">
        <v>337</v>
      </c>
      <c r="C2013">
        <v>2023</v>
      </c>
      <c r="D2013">
        <v>1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14</v>
      </c>
      <c r="N2013">
        <v>99</v>
      </c>
      <c r="O2013">
        <v>99</v>
      </c>
      <c r="P2013">
        <v>99</v>
      </c>
      <c r="R2013">
        <v>0</v>
      </c>
    </row>
    <row r="2014" spans="1:18">
      <c r="A2014">
        <v>17</v>
      </c>
      <c r="B2014">
        <v>338</v>
      </c>
      <c r="C2014">
        <v>2023</v>
      </c>
      <c r="D2014">
        <v>2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14</v>
      </c>
      <c r="N2014">
        <v>99</v>
      </c>
      <c r="O2014">
        <v>99</v>
      </c>
      <c r="P2014">
        <v>99</v>
      </c>
      <c r="R2014">
        <v>0</v>
      </c>
    </row>
    <row r="2015" spans="1:18">
      <c r="A2015">
        <v>17</v>
      </c>
      <c r="B2015">
        <v>339</v>
      </c>
      <c r="C2015">
        <v>2023</v>
      </c>
      <c r="D2015">
        <v>3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14</v>
      </c>
      <c r="N2015">
        <v>99</v>
      </c>
      <c r="O2015">
        <v>99</v>
      </c>
      <c r="P2015">
        <v>99</v>
      </c>
      <c r="R2015">
        <v>0</v>
      </c>
    </row>
    <row r="2016" spans="1:18">
      <c r="A2016">
        <v>17</v>
      </c>
      <c r="B2016">
        <v>340</v>
      </c>
      <c r="C2016">
        <v>2023</v>
      </c>
      <c r="D2016">
        <v>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14</v>
      </c>
      <c r="N2016">
        <v>99</v>
      </c>
      <c r="O2016">
        <v>99</v>
      </c>
      <c r="P2016">
        <v>99</v>
      </c>
      <c r="R2016">
        <v>0</v>
      </c>
    </row>
    <row r="2017" spans="1:37">
      <c r="A2017">
        <v>17</v>
      </c>
      <c r="B2017">
        <v>341</v>
      </c>
      <c r="C2017">
        <v>2023</v>
      </c>
      <c r="D2017">
        <v>5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14</v>
      </c>
      <c r="N2017">
        <v>99</v>
      </c>
      <c r="O2017">
        <v>99</v>
      </c>
      <c r="P2017">
        <v>99</v>
      </c>
      <c r="R2017">
        <v>0</v>
      </c>
    </row>
    <row r="2018" spans="1:37">
      <c r="A2018">
        <v>17</v>
      </c>
      <c r="B2018">
        <v>342</v>
      </c>
      <c r="C2018">
        <v>2023</v>
      </c>
      <c r="D2018">
        <v>6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14</v>
      </c>
      <c r="N2018">
        <v>99</v>
      </c>
      <c r="O2018">
        <v>99</v>
      </c>
      <c r="P2018">
        <v>99</v>
      </c>
      <c r="Q2018">
        <v>1</v>
      </c>
      <c r="R2018">
        <v>1</v>
      </c>
      <c r="S2018">
        <v>8</v>
      </c>
      <c r="T2018">
        <v>14</v>
      </c>
      <c r="U2018">
        <v>34.700000000000003</v>
      </c>
      <c r="V2018">
        <v>0</v>
      </c>
      <c r="W2018">
        <v>100</v>
      </c>
      <c r="X2018">
        <v>100</v>
      </c>
      <c r="Y2018">
        <v>100</v>
      </c>
      <c r="Z2018">
        <v>0</v>
      </c>
      <c r="AA2018">
        <v>0</v>
      </c>
      <c r="AB2018">
        <v>0</v>
      </c>
      <c r="AF2018">
        <v>0.11918951132300357</v>
      </c>
      <c r="AG2018">
        <v>0.18820747297568485</v>
      </c>
      <c r="AH2018">
        <v>0</v>
      </c>
      <c r="AI2018">
        <v>1</v>
      </c>
      <c r="AJ2018">
        <v>108.6</v>
      </c>
      <c r="AK2018">
        <v>27.091933382612854</v>
      </c>
    </row>
    <row r="2019" spans="1:37">
      <c r="A2019">
        <v>17</v>
      </c>
      <c r="B2019">
        <v>343</v>
      </c>
      <c r="C2019">
        <v>2023</v>
      </c>
      <c r="D2019">
        <v>7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14</v>
      </c>
      <c r="N2019">
        <v>99</v>
      </c>
      <c r="O2019">
        <v>99</v>
      </c>
      <c r="P2019">
        <v>99</v>
      </c>
      <c r="R2019">
        <v>0</v>
      </c>
    </row>
    <row r="2020" spans="1:37">
      <c r="A2020">
        <v>17</v>
      </c>
      <c r="B2020">
        <v>344</v>
      </c>
      <c r="C2020">
        <v>2023</v>
      </c>
      <c r="D2020">
        <v>8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14</v>
      </c>
      <c r="N2020">
        <v>99</v>
      </c>
      <c r="O2020">
        <v>99</v>
      </c>
      <c r="P2020">
        <v>99</v>
      </c>
      <c r="R2020">
        <v>0</v>
      </c>
    </row>
    <row r="2021" spans="1:37">
      <c r="A2021">
        <v>17</v>
      </c>
      <c r="B2021">
        <v>345</v>
      </c>
      <c r="C2021">
        <v>2023</v>
      </c>
      <c r="D2021">
        <v>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14</v>
      </c>
      <c r="N2021">
        <v>99</v>
      </c>
      <c r="O2021">
        <v>99</v>
      </c>
      <c r="P2021">
        <v>99</v>
      </c>
      <c r="Q2021">
        <v>3</v>
      </c>
      <c r="R2021">
        <v>4</v>
      </c>
      <c r="S2021">
        <v>7.5</v>
      </c>
      <c r="T2021">
        <v>14</v>
      </c>
      <c r="U2021">
        <v>34.650000000000006</v>
      </c>
      <c r="V2021">
        <v>0</v>
      </c>
      <c r="W2021">
        <v>100</v>
      </c>
      <c r="X2021">
        <v>100</v>
      </c>
      <c r="Y2021">
        <v>100</v>
      </c>
      <c r="Z2021">
        <v>4.3002906878488849</v>
      </c>
      <c r="AA2021">
        <v>0.8660254037844386</v>
      </c>
      <c r="AB2021">
        <v>0</v>
      </c>
      <c r="AC2021">
        <v>90.62443913481917</v>
      </c>
      <c r="AF2021">
        <v>0.54945054945054927</v>
      </c>
      <c r="AG2021">
        <v>0.95411176737846437</v>
      </c>
      <c r="AH2021">
        <v>0</v>
      </c>
      <c r="AI2021">
        <v>0</v>
      </c>
    </row>
    <row r="2022" spans="1:37">
      <c r="A2022">
        <v>17</v>
      </c>
      <c r="B2022">
        <v>346</v>
      </c>
      <c r="C2022">
        <v>2023</v>
      </c>
      <c r="D2022">
        <v>10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14</v>
      </c>
      <c r="N2022">
        <v>99</v>
      </c>
      <c r="O2022">
        <v>99</v>
      </c>
      <c r="P2022">
        <v>99</v>
      </c>
      <c r="Q2022">
        <v>2</v>
      </c>
      <c r="R2022">
        <v>3</v>
      </c>
      <c r="S2022">
        <v>9</v>
      </c>
      <c r="T2022">
        <v>14</v>
      </c>
      <c r="U2022">
        <v>35.733333333333327</v>
      </c>
      <c r="V2022">
        <v>0</v>
      </c>
      <c r="W2022">
        <v>100</v>
      </c>
      <c r="X2022">
        <v>100</v>
      </c>
      <c r="Y2022">
        <v>100</v>
      </c>
      <c r="Z2022">
        <v>6.5280590955931181</v>
      </c>
      <c r="AA2022">
        <v>1.4142135623730951</v>
      </c>
      <c r="AB2022">
        <v>0</v>
      </c>
      <c r="AC2022">
        <v>66.796144971491927</v>
      </c>
      <c r="AF2022">
        <v>0.11402508551881416</v>
      </c>
      <c r="AG2022">
        <v>0.20530498898783875</v>
      </c>
      <c r="AH2022">
        <v>0</v>
      </c>
      <c r="AI2022">
        <v>0</v>
      </c>
    </row>
    <row r="2023" spans="1:37">
      <c r="A2023">
        <v>17</v>
      </c>
      <c r="B2023">
        <v>347</v>
      </c>
      <c r="C2023">
        <v>2023</v>
      </c>
      <c r="D2023">
        <v>11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14</v>
      </c>
      <c r="N2023">
        <v>99</v>
      </c>
      <c r="O2023">
        <v>99</v>
      </c>
      <c r="P2023">
        <v>99</v>
      </c>
      <c r="Q2023">
        <v>1</v>
      </c>
      <c r="R2023">
        <v>1</v>
      </c>
      <c r="S2023">
        <v>8</v>
      </c>
      <c r="T2023">
        <v>14</v>
      </c>
      <c r="U2023">
        <v>26.6</v>
      </c>
      <c r="V2023">
        <v>0</v>
      </c>
      <c r="W2023">
        <v>100</v>
      </c>
      <c r="X2023">
        <v>100</v>
      </c>
      <c r="Y2023">
        <v>100</v>
      </c>
      <c r="Z2023">
        <v>0</v>
      </c>
      <c r="AA2023">
        <v>0</v>
      </c>
      <c r="AB2023">
        <v>0</v>
      </c>
      <c r="AF2023">
        <v>6.7294751009421283E-2</v>
      </c>
      <c r="AG2023">
        <v>8.2467067427678578E-2</v>
      </c>
      <c r="AH2023">
        <v>0</v>
      </c>
      <c r="AI2023">
        <v>0</v>
      </c>
    </row>
    <row r="2024" spans="1:37">
      <c r="A2024">
        <v>17</v>
      </c>
      <c r="B2024">
        <v>348</v>
      </c>
      <c r="C2024">
        <v>2023</v>
      </c>
      <c r="D2024">
        <v>12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14</v>
      </c>
      <c r="N2024">
        <v>99</v>
      </c>
      <c r="O2024">
        <v>99</v>
      </c>
      <c r="P2024">
        <v>99</v>
      </c>
      <c r="R2024">
        <v>0</v>
      </c>
    </row>
    <row r="2025" spans="1:37">
      <c r="A2025">
        <v>17</v>
      </c>
      <c r="B2025">
        <v>349</v>
      </c>
      <c r="C2025">
        <v>2023</v>
      </c>
      <c r="D2025">
        <v>1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15</v>
      </c>
      <c r="N2025">
        <v>99</v>
      </c>
      <c r="O2025">
        <v>99</v>
      </c>
      <c r="P2025">
        <v>99</v>
      </c>
      <c r="R2025">
        <v>0</v>
      </c>
    </row>
    <row r="2026" spans="1:37">
      <c r="A2026">
        <v>17</v>
      </c>
      <c r="B2026">
        <v>350</v>
      </c>
      <c r="C2026">
        <v>2023</v>
      </c>
      <c r="D2026">
        <v>2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15</v>
      </c>
      <c r="N2026">
        <v>99</v>
      </c>
      <c r="O2026">
        <v>99</v>
      </c>
      <c r="P2026">
        <v>99</v>
      </c>
      <c r="R2026">
        <v>0</v>
      </c>
    </row>
    <row r="2027" spans="1:37">
      <c r="A2027">
        <v>17</v>
      </c>
      <c r="B2027">
        <v>351</v>
      </c>
      <c r="C2027">
        <v>2023</v>
      </c>
      <c r="D2027">
        <v>3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15</v>
      </c>
      <c r="N2027">
        <v>99</v>
      </c>
      <c r="O2027">
        <v>99</v>
      </c>
      <c r="P2027">
        <v>99</v>
      </c>
      <c r="R2027">
        <v>0</v>
      </c>
    </row>
    <row r="2028" spans="1:37">
      <c r="A2028">
        <v>17</v>
      </c>
      <c r="B2028">
        <v>352</v>
      </c>
      <c r="C2028">
        <v>2023</v>
      </c>
      <c r="D2028">
        <v>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15</v>
      </c>
      <c r="N2028">
        <v>99</v>
      </c>
      <c r="O2028">
        <v>99</v>
      </c>
      <c r="P2028">
        <v>99</v>
      </c>
      <c r="R2028">
        <v>0</v>
      </c>
    </row>
    <row r="2029" spans="1:37">
      <c r="A2029">
        <v>17</v>
      </c>
      <c r="B2029">
        <v>353</v>
      </c>
      <c r="C2029">
        <v>2023</v>
      </c>
      <c r="D2029">
        <v>5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15</v>
      </c>
      <c r="N2029">
        <v>99</v>
      </c>
      <c r="O2029">
        <v>99</v>
      </c>
      <c r="P2029">
        <v>99</v>
      </c>
      <c r="R2029">
        <v>0</v>
      </c>
    </row>
    <row r="2030" spans="1:37">
      <c r="A2030">
        <v>17</v>
      </c>
      <c r="B2030">
        <v>354</v>
      </c>
      <c r="C2030">
        <v>2023</v>
      </c>
      <c r="D2030">
        <v>6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15</v>
      </c>
      <c r="N2030">
        <v>99</v>
      </c>
      <c r="O2030">
        <v>99</v>
      </c>
      <c r="P2030">
        <v>99</v>
      </c>
      <c r="R2030">
        <v>0</v>
      </c>
    </row>
    <row r="2031" spans="1:37">
      <c r="A2031">
        <v>17</v>
      </c>
      <c r="B2031">
        <v>355</v>
      </c>
      <c r="C2031">
        <v>2023</v>
      </c>
      <c r="D2031">
        <v>7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15</v>
      </c>
      <c r="N2031">
        <v>99</v>
      </c>
      <c r="O2031">
        <v>99</v>
      </c>
      <c r="P2031">
        <v>99</v>
      </c>
      <c r="R2031">
        <v>0</v>
      </c>
    </row>
    <row r="2032" spans="1:37">
      <c r="A2032">
        <v>17</v>
      </c>
      <c r="B2032">
        <v>356</v>
      </c>
      <c r="C2032">
        <v>2023</v>
      </c>
      <c r="D2032">
        <v>8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15</v>
      </c>
      <c r="N2032">
        <v>99</v>
      </c>
      <c r="O2032">
        <v>99</v>
      </c>
      <c r="P2032">
        <v>99</v>
      </c>
      <c r="R2032">
        <v>0</v>
      </c>
    </row>
    <row r="2033" spans="1:18">
      <c r="A2033">
        <v>17</v>
      </c>
      <c r="B2033">
        <v>357</v>
      </c>
      <c r="C2033">
        <v>2023</v>
      </c>
      <c r="D2033">
        <v>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15</v>
      </c>
      <c r="N2033">
        <v>99</v>
      </c>
      <c r="O2033">
        <v>99</v>
      </c>
      <c r="P2033">
        <v>99</v>
      </c>
      <c r="R2033">
        <v>0</v>
      </c>
    </row>
    <row r="2034" spans="1:18">
      <c r="A2034">
        <v>17</v>
      </c>
      <c r="B2034">
        <v>358</v>
      </c>
      <c r="C2034">
        <v>2023</v>
      </c>
      <c r="D2034">
        <v>10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15</v>
      </c>
      <c r="N2034">
        <v>99</v>
      </c>
      <c r="O2034">
        <v>99</v>
      </c>
      <c r="P2034">
        <v>99</v>
      </c>
      <c r="R2034">
        <v>0</v>
      </c>
    </row>
    <row r="2035" spans="1:18">
      <c r="A2035">
        <v>17</v>
      </c>
      <c r="B2035">
        <v>359</v>
      </c>
      <c r="C2035">
        <v>2023</v>
      </c>
      <c r="D2035">
        <v>11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15</v>
      </c>
      <c r="N2035">
        <v>99</v>
      </c>
      <c r="O2035">
        <v>99</v>
      </c>
      <c r="P2035">
        <v>99</v>
      </c>
      <c r="R2035">
        <v>0</v>
      </c>
    </row>
    <row r="2036" spans="1:18">
      <c r="A2036">
        <v>17</v>
      </c>
      <c r="B2036">
        <v>360</v>
      </c>
      <c r="C2036">
        <v>2023</v>
      </c>
      <c r="D2036">
        <v>12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15</v>
      </c>
      <c r="N2036">
        <v>99</v>
      </c>
      <c r="O2036">
        <v>99</v>
      </c>
      <c r="P2036">
        <v>99</v>
      </c>
      <c r="R2036">
        <v>0</v>
      </c>
    </row>
    <row r="2037" spans="1:18" s="432" customFormat="1">
      <c r="A2037" s="432">
        <v>17</v>
      </c>
      <c r="B2037" s="432">
        <v>361</v>
      </c>
      <c r="C2037" s="432">
        <v>2022</v>
      </c>
      <c r="D2037" s="432">
        <v>1</v>
      </c>
      <c r="E2037" s="432">
        <v>99</v>
      </c>
      <c r="F2037" s="432">
        <v>99</v>
      </c>
      <c r="G2037" s="432">
        <v>99</v>
      </c>
      <c r="H2037" s="432">
        <v>99</v>
      </c>
      <c r="I2037" s="432">
        <v>99</v>
      </c>
      <c r="J2037" s="432">
        <v>999</v>
      </c>
      <c r="K2037" s="432">
        <v>99</v>
      </c>
      <c r="L2037" s="432">
        <v>99</v>
      </c>
      <c r="M2037" s="432">
        <v>1</v>
      </c>
      <c r="N2037" s="432">
        <v>99</v>
      </c>
      <c r="O2037" s="432">
        <v>99</v>
      </c>
      <c r="P2037" s="432">
        <v>99</v>
      </c>
      <c r="R2037" s="432">
        <v>0</v>
      </c>
    </row>
    <row r="2038" spans="1:18" s="432" customFormat="1">
      <c r="A2038" s="432">
        <v>17</v>
      </c>
      <c r="B2038" s="432">
        <v>362</v>
      </c>
      <c r="C2038" s="432">
        <v>2022</v>
      </c>
      <c r="D2038" s="432">
        <v>2</v>
      </c>
      <c r="E2038" s="432">
        <v>99</v>
      </c>
      <c r="F2038" s="432">
        <v>99</v>
      </c>
      <c r="G2038" s="432">
        <v>99</v>
      </c>
      <c r="H2038" s="432">
        <v>99</v>
      </c>
      <c r="I2038" s="432">
        <v>99</v>
      </c>
      <c r="J2038" s="432">
        <v>999</v>
      </c>
      <c r="K2038" s="432">
        <v>99</v>
      </c>
      <c r="L2038" s="432">
        <v>99</v>
      </c>
      <c r="M2038" s="432">
        <v>1</v>
      </c>
      <c r="N2038" s="432">
        <v>99</v>
      </c>
      <c r="O2038" s="432">
        <v>99</v>
      </c>
      <c r="P2038" s="432">
        <v>99</v>
      </c>
      <c r="R2038" s="432">
        <v>0</v>
      </c>
    </row>
    <row r="2039" spans="1:18" s="432" customFormat="1">
      <c r="A2039" s="432">
        <v>17</v>
      </c>
      <c r="B2039" s="432">
        <v>363</v>
      </c>
      <c r="C2039" s="432">
        <v>2022</v>
      </c>
      <c r="D2039" s="432">
        <v>3</v>
      </c>
      <c r="E2039" s="432">
        <v>99</v>
      </c>
      <c r="F2039" s="432">
        <v>99</v>
      </c>
      <c r="G2039" s="432">
        <v>99</v>
      </c>
      <c r="H2039" s="432">
        <v>99</v>
      </c>
      <c r="I2039" s="432">
        <v>99</v>
      </c>
      <c r="J2039" s="432">
        <v>999</v>
      </c>
      <c r="K2039" s="432">
        <v>99</v>
      </c>
      <c r="L2039" s="432">
        <v>99</v>
      </c>
      <c r="M2039" s="432">
        <v>1</v>
      </c>
      <c r="N2039" s="432">
        <v>99</v>
      </c>
      <c r="O2039" s="432">
        <v>99</v>
      </c>
      <c r="P2039" s="432">
        <v>99</v>
      </c>
      <c r="R2039" s="432">
        <v>0</v>
      </c>
    </row>
    <row r="2040" spans="1:18" s="432" customFormat="1">
      <c r="A2040" s="432">
        <v>17</v>
      </c>
      <c r="B2040" s="432">
        <v>364</v>
      </c>
      <c r="C2040" s="432">
        <v>2022</v>
      </c>
      <c r="D2040" s="432">
        <v>4</v>
      </c>
      <c r="E2040" s="432">
        <v>99</v>
      </c>
      <c r="F2040" s="432">
        <v>99</v>
      </c>
      <c r="G2040" s="432">
        <v>99</v>
      </c>
      <c r="H2040" s="432">
        <v>99</v>
      </c>
      <c r="I2040" s="432">
        <v>99</v>
      </c>
      <c r="J2040" s="432">
        <v>999</v>
      </c>
      <c r="K2040" s="432">
        <v>99</v>
      </c>
      <c r="L2040" s="432">
        <v>99</v>
      </c>
      <c r="M2040" s="432">
        <v>1</v>
      </c>
      <c r="N2040" s="432">
        <v>99</v>
      </c>
      <c r="O2040" s="432">
        <v>99</v>
      </c>
      <c r="P2040" s="432">
        <v>99</v>
      </c>
      <c r="R2040" s="432">
        <v>0</v>
      </c>
    </row>
    <row r="2041" spans="1:18" s="432" customFormat="1">
      <c r="A2041" s="432">
        <v>17</v>
      </c>
      <c r="B2041" s="432">
        <v>365</v>
      </c>
      <c r="C2041" s="432">
        <v>2022</v>
      </c>
      <c r="D2041" s="432">
        <v>5</v>
      </c>
      <c r="E2041" s="432">
        <v>99</v>
      </c>
      <c r="F2041" s="432">
        <v>99</v>
      </c>
      <c r="G2041" s="432">
        <v>99</v>
      </c>
      <c r="H2041" s="432">
        <v>99</v>
      </c>
      <c r="I2041" s="432">
        <v>99</v>
      </c>
      <c r="J2041" s="432">
        <v>999</v>
      </c>
      <c r="K2041" s="432">
        <v>99</v>
      </c>
      <c r="L2041" s="432">
        <v>99</v>
      </c>
      <c r="M2041" s="432">
        <v>1</v>
      </c>
      <c r="N2041" s="432">
        <v>99</v>
      </c>
      <c r="O2041" s="432">
        <v>99</v>
      </c>
      <c r="P2041" s="432">
        <v>99</v>
      </c>
      <c r="R2041" s="432">
        <v>0</v>
      </c>
    </row>
    <row r="2042" spans="1:18" s="432" customFormat="1">
      <c r="A2042" s="432">
        <v>17</v>
      </c>
      <c r="B2042" s="432">
        <v>366</v>
      </c>
      <c r="C2042" s="432">
        <v>2022</v>
      </c>
      <c r="D2042" s="432">
        <v>6</v>
      </c>
      <c r="E2042" s="432">
        <v>99</v>
      </c>
      <c r="F2042" s="432">
        <v>99</v>
      </c>
      <c r="G2042" s="432">
        <v>99</v>
      </c>
      <c r="H2042" s="432">
        <v>99</v>
      </c>
      <c r="I2042" s="432">
        <v>99</v>
      </c>
      <c r="J2042" s="432">
        <v>999</v>
      </c>
      <c r="K2042" s="432">
        <v>99</v>
      </c>
      <c r="L2042" s="432">
        <v>99</v>
      </c>
      <c r="M2042" s="432">
        <v>1</v>
      </c>
      <c r="N2042" s="432">
        <v>99</v>
      </c>
      <c r="O2042" s="432">
        <v>99</v>
      </c>
      <c r="P2042" s="432">
        <v>99</v>
      </c>
      <c r="R2042" s="432">
        <v>0</v>
      </c>
    </row>
    <row r="2043" spans="1:18" s="432" customFormat="1">
      <c r="A2043" s="432">
        <v>17</v>
      </c>
      <c r="B2043" s="432">
        <v>367</v>
      </c>
      <c r="C2043" s="432">
        <v>2022</v>
      </c>
      <c r="D2043" s="432">
        <v>7</v>
      </c>
      <c r="E2043" s="432">
        <v>99</v>
      </c>
      <c r="F2043" s="432">
        <v>99</v>
      </c>
      <c r="G2043" s="432">
        <v>99</v>
      </c>
      <c r="H2043" s="432">
        <v>99</v>
      </c>
      <c r="I2043" s="432">
        <v>99</v>
      </c>
      <c r="J2043" s="432">
        <v>999</v>
      </c>
      <c r="K2043" s="432">
        <v>99</v>
      </c>
      <c r="L2043" s="432">
        <v>99</v>
      </c>
      <c r="M2043" s="432">
        <v>1</v>
      </c>
      <c r="N2043" s="432">
        <v>99</v>
      </c>
      <c r="O2043" s="432">
        <v>99</v>
      </c>
      <c r="P2043" s="432">
        <v>99</v>
      </c>
      <c r="R2043" s="432">
        <v>0</v>
      </c>
    </row>
    <row r="2044" spans="1:18" s="432" customFormat="1">
      <c r="A2044" s="432">
        <v>17</v>
      </c>
      <c r="B2044" s="432">
        <v>368</v>
      </c>
      <c r="C2044" s="432">
        <v>2022</v>
      </c>
      <c r="D2044" s="432">
        <v>8</v>
      </c>
      <c r="E2044" s="432">
        <v>99</v>
      </c>
      <c r="F2044" s="432">
        <v>99</v>
      </c>
      <c r="G2044" s="432">
        <v>99</v>
      </c>
      <c r="H2044" s="432">
        <v>99</v>
      </c>
      <c r="I2044" s="432">
        <v>99</v>
      </c>
      <c r="J2044" s="432">
        <v>999</v>
      </c>
      <c r="K2044" s="432">
        <v>99</v>
      </c>
      <c r="L2044" s="432">
        <v>99</v>
      </c>
      <c r="M2044" s="432">
        <v>1</v>
      </c>
      <c r="N2044" s="432">
        <v>99</v>
      </c>
      <c r="O2044" s="432">
        <v>99</v>
      </c>
      <c r="P2044" s="432">
        <v>99</v>
      </c>
      <c r="R2044" s="432">
        <v>0</v>
      </c>
    </row>
    <row r="2045" spans="1:18" s="432" customFormat="1">
      <c r="A2045" s="432">
        <v>17</v>
      </c>
      <c r="B2045" s="432">
        <v>369</v>
      </c>
      <c r="C2045" s="432">
        <v>2022</v>
      </c>
      <c r="D2045" s="432">
        <v>9</v>
      </c>
      <c r="E2045" s="432">
        <v>99</v>
      </c>
      <c r="F2045" s="432">
        <v>99</v>
      </c>
      <c r="G2045" s="432">
        <v>99</v>
      </c>
      <c r="H2045" s="432">
        <v>99</v>
      </c>
      <c r="I2045" s="432">
        <v>99</v>
      </c>
      <c r="J2045" s="432">
        <v>999</v>
      </c>
      <c r="K2045" s="432">
        <v>99</v>
      </c>
      <c r="L2045" s="432">
        <v>99</v>
      </c>
      <c r="M2045" s="432">
        <v>1</v>
      </c>
      <c r="N2045" s="432">
        <v>99</v>
      </c>
      <c r="O2045" s="432">
        <v>99</v>
      </c>
      <c r="P2045" s="432">
        <v>99</v>
      </c>
      <c r="R2045" s="432">
        <v>0</v>
      </c>
    </row>
    <row r="2046" spans="1:18" s="432" customFormat="1">
      <c r="A2046" s="432">
        <v>17</v>
      </c>
      <c r="B2046" s="432">
        <v>370</v>
      </c>
      <c r="C2046" s="432">
        <v>2022</v>
      </c>
      <c r="D2046" s="432">
        <v>10</v>
      </c>
      <c r="E2046" s="432">
        <v>99</v>
      </c>
      <c r="F2046" s="432">
        <v>99</v>
      </c>
      <c r="G2046" s="432">
        <v>99</v>
      </c>
      <c r="H2046" s="432">
        <v>99</v>
      </c>
      <c r="I2046" s="432">
        <v>99</v>
      </c>
      <c r="J2046" s="432">
        <v>999</v>
      </c>
      <c r="K2046" s="432">
        <v>99</v>
      </c>
      <c r="L2046" s="432">
        <v>99</v>
      </c>
      <c r="M2046" s="432">
        <v>1</v>
      </c>
      <c r="N2046" s="432">
        <v>99</v>
      </c>
      <c r="O2046" s="432">
        <v>99</v>
      </c>
      <c r="P2046" s="432">
        <v>99</v>
      </c>
      <c r="R2046" s="432">
        <v>0</v>
      </c>
    </row>
    <row r="2047" spans="1:18" s="432" customFormat="1">
      <c r="A2047" s="432">
        <v>17</v>
      </c>
      <c r="B2047" s="432">
        <v>371</v>
      </c>
      <c r="C2047" s="432">
        <v>2022</v>
      </c>
      <c r="D2047" s="432">
        <v>11</v>
      </c>
      <c r="E2047" s="432">
        <v>99</v>
      </c>
      <c r="F2047" s="432">
        <v>99</v>
      </c>
      <c r="G2047" s="432">
        <v>99</v>
      </c>
      <c r="H2047" s="432">
        <v>99</v>
      </c>
      <c r="I2047" s="432">
        <v>99</v>
      </c>
      <c r="J2047" s="432">
        <v>999</v>
      </c>
      <c r="K2047" s="432">
        <v>99</v>
      </c>
      <c r="L2047" s="432">
        <v>99</v>
      </c>
      <c r="M2047" s="432">
        <v>1</v>
      </c>
      <c r="N2047" s="432">
        <v>99</v>
      </c>
      <c r="O2047" s="432">
        <v>99</v>
      </c>
      <c r="P2047" s="432">
        <v>99</v>
      </c>
      <c r="R2047" s="432">
        <v>0</v>
      </c>
    </row>
    <row r="2048" spans="1:18" s="432" customFormat="1">
      <c r="A2048" s="432">
        <v>17</v>
      </c>
      <c r="B2048" s="432">
        <v>372</v>
      </c>
      <c r="C2048" s="432">
        <v>2022</v>
      </c>
      <c r="D2048" s="432">
        <v>12</v>
      </c>
      <c r="E2048" s="432">
        <v>99</v>
      </c>
      <c r="F2048" s="432">
        <v>99</v>
      </c>
      <c r="G2048" s="432">
        <v>99</v>
      </c>
      <c r="H2048" s="432">
        <v>99</v>
      </c>
      <c r="I2048" s="432">
        <v>99</v>
      </c>
      <c r="J2048" s="432">
        <v>999</v>
      </c>
      <c r="K2048" s="432">
        <v>99</v>
      </c>
      <c r="L2048" s="432">
        <v>99</v>
      </c>
      <c r="M2048" s="432">
        <v>1</v>
      </c>
      <c r="N2048" s="432">
        <v>99</v>
      </c>
      <c r="O2048" s="432">
        <v>99</v>
      </c>
      <c r="P2048" s="432">
        <v>99</v>
      </c>
      <c r="R2048" s="432">
        <v>0</v>
      </c>
    </row>
    <row r="2049" spans="1:37" s="432" customFormat="1">
      <c r="A2049" s="432">
        <v>17</v>
      </c>
      <c r="B2049" s="432">
        <v>373</v>
      </c>
      <c r="C2049" s="432">
        <v>2022</v>
      </c>
      <c r="D2049" s="432">
        <v>1</v>
      </c>
      <c r="E2049" s="432">
        <v>99</v>
      </c>
      <c r="F2049" s="432">
        <v>99</v>
      </c>
      <c r="G2049" s="432">
        <v>99</v>
      </c>
      <c r="H2049" s="432">
        <v>99</v>
      </c>
      <c r="I2049" s="432">
        <v>99</v>
      </c>
      <c r="J2049" s="432">
        <v>999</v>
      </c>
      <c r="K2049" s="432">
        <v>99</v>
      </c>
      <c r="L2049" s="432">
        <v>99</v>
      </c>
      <c r="M2049" s="432">
        <v>2</v>
      </c>
      <c r="N2049" s="432">
        <v>99</v>
      </c>
      <c r="O2049" s="432">
        <v>99</v>
      </c>
      <c r="P2049" s="432">
        <v>99</v>
      </c>
      <c r="Q2049" s="432">
        <v>18</v>
      </c>
      <c r="R2049" s="432">
        <v>52</v>
      </c>
      <c r="S2049" s="432">
        <v>4.0192307692307692</v>
      </c>
      <c r="T2049" s="432">
        <v>2</v>
      </c>
      <c r="U2049" s="432">
        <v>18.518269230769224</v>
      </c>
      <c r="V2049" s="432">
        <v>0</v>
      </c>
      <c r="W2049" s="432">
        <v>0</v>
      </c>
      <c r="X2049" s="432">
        <v>88.461538461538439</v>
      </c>
      <c r="Y2049" s="432">
        <v>5.7692307692307692</v>
      </c>
      <c r="Z2049" s="432">
        <v>3.088053109070191</v>
      </c>
      <c r="AA2049" s="432">
        <v>1.2008071742883963</v>
      </c>
      <c r="AB2049" s="432">
        <v>0</v>
      </c>
      <c r="AC2049" s="432">
        <v>36.189314642158472</v>
      </c>
      <c r="AF2049" s="432">
        <v>7.6358296622613775</v>
      </c>
      <c r="AG2049" s="432">
        <v>6.3240013896450407</v>
      </c>
      <c r="AH2049" s="432">
        <v>0</v>
      </c>
      <c r="AI2049" s="432">
        <v>0</v>
      </c>
    </row>
    <row r="2050" spans="1:37" s="432" customFormat="1">
      <c r="A2050" s="432">
        <v>17</v>
      </c>
      <c r="B2050" s="432">
        <v>374</v>
      </c>
      <c r="C2050" s="432">
        <v>2022</v>
      </c>
      <c r="D2050" s="432">
        <v>2</v>
      </c>
      <c r="E2050" s="432">
        <v>99</v>
      </c>
      <c r="F2050" s="432">
        <v>99</v>
      </c>
      <c r="G2050" s="432">
        <v>99</v>
      </c>
      <c r="H2050" s="432">
        <v>99</v>
      </c>
      <c r="I2050" s="432">
        <v>99</v>
      </c>
      <c r="J2050" s="432">
        <v>999</v>
      </c>
      <c r="K2050" s="432">
        <v>99</v>
      </c>
      <c r="L2050" s="432">
        <v>99</v>
      </c>
      <c r="M2050" s="432">
        <v>2</v>
      </c>
      <c r="N2050" s="432">
        <v>99</v>
      </c>
      <c r="O2050" s="432">
        <v>99</v>
      </c>
      <c r="P2050" s="432">
        <v>99</v>
      </c>
      <c r="Q2050" s="432">
        <v>14</v>
      </c>
      <c r="R2050" s="432">
        <v>26</v>
      </c>
      <c r="S2050" s="432">
        <v>3.7692307692307687</v>
      </c>
      <c r="T2050" s="432">
        <v>2</v>
      </c>
      <c r="U2050" s="432">
        <v>16.688461538461542</v>
      </c>
      <c r="V2050" s="432">
        <v>0</v>
      </c>
      <c r="W2050" s="432">
        <v>0</v>
      </c>
      <c r="X2050" s="432">
        <v>42.307692307692314</v>
      </c>
      <c r="Y2050" s="432">
        <v>7.6923076923076898</v>
      </c>
      <c r="Z2050" s="432">
        <v>6.1752811784675945</v>
      </c>
      <c r="AA2050" s="432">
        <v>1.3099527973789544</v>
      </c>
      <c r="AB2050" s="432">
        <v>0</v>
      </c>
      <c r="AC2050" s="432">
        <v>35.674152726583259</v>
      </c>
      <c r="AF2050" s="432">
        <v>8.1761006289308185</v>
      </c>
      <c r="AG2050" s="432">
        <v>5.9708270262831951</v>
      </c>
      <c r="AH2050" s="432">
        <v>0</v>
      </c>
      <c r="AI2050" s="432">
        <v>0</v>
      </c>
    </row>
    <row r="2051" spans="1:37" s="432" customFormat="1">
      <c r="A2051" s="432">
        <v>17</v>
      </c>
      <c r="B2051" s="432">
        <v>375</v>
      </c>
      <c r="C2051" s="432">
        <v>2022</v>
      </c>
      <c r="D2051" s="432">
        <v>3</v>
      </c>
      <c r="E2051" s="432">
        <v>99</v>
      </c>
      <c r="F2051" s="432">
        <v>99</v>
      </c>
      <c r="G2051" s="432">
        <v>99</v>
      </c>
      <c r="H2051" s="432">
        <v>99</v>
      </c>
      <c r="I2051" s="432">
        <v>99</v>
      </c>
      <c r="J2051" s="432">
        <v>999</v>
      </c>
      <c r="K2051" s="432">
        <v>99</v>
      </c>
      <c r="L2051" s="432">
        <v>99</v>
      </c>
      <c r="M2051" s="432">
        <v>2</v>
      </c>
      <c r="N2051" s="432">
        <v>99</v>
      </c>
      <c r="O2051" s="432">
        <v>99</v>
      </c>
      <c r="P2051" s="432">
        <v>99</v>
      </c>
      <c r="Q2051" s="432">
        <v>33</v>
      </c>
      <c r="R2051" s="432">
        <v>74</v>
      </c>
      <c r="S2051" s="432">
        <v>3.2567567567567561</v>
      </c>
      <c r="T2051" s="432">
        <v>2</v>
      </c>
      <c r="U2051" s="432">
        <v>17.581081081081091</v>
      </c>
      <c r="V2051" s="432">
        <v>0</v>
      </c>
      <c r="W2051" s="432">
        <v>0</v>
      </c>
      <c r="X2051" s="432">
        <v>66.21621621621621</v>
      </c>
      <c r="Y2051" s="432">
        <v>4.0540540540540553</v>
      </c>
      <c r="Z2051" s="432">
        <v>2.7660917729042014</v>
      </c>
      <c r="AA2051" s="432">
        <v>1.315816577322634</v>
      </c>
      <c r="AB2051" s="432">
        <v>0</v>
      </c>
      <c r="AC2051" s="432">
        <v>5.4056956837469841</v>
      </c>
      <c r="AF2051" s="432">
        <v>9.3316519546027763</v>
      </c>
      <c r="AG2051" s="432">
        <v>7.2861071130550723</v>
      </c>
      <c r="AH2051" s="432">
        <v>2.7027027027027031</v>
      </c>
      <c r="AI2051" s="432">
        <v>0</v>
      </c>
    </row>
    <row r="2052" spans="1:37" s="432" customFormat="1">
      <c r="A2052" s="432">
        <v>17</v>
      </c>
      <c r="B2052" s="432">
        <v>376</v>
      </c>
      <c r="C2052" s="432">
        <v>2022</v>
      </c>
      <c r="D2052" s="432">
        <v>4</v>
      </c>
      <c r="E2052" s="432">
        <v>99</v>
      </c>
      <c r="F2052" s="432">
        <v>99</v>
      </c>
      <c r="G2052" s="432">
        <v>99</v>
      </c>
      <c r="H2052" s="432">
        <v>99</v>
      </c>
      <c r="I2052" s="432">
        <v>99</v>
      </c>
      <c r="J2052" s="432">
        <v>999</v>
      </c>
      <c r="K2052" s="432">
        <v>99</v>
      </c>
      <c r="L2052" s="432">
        <v>99</v>
      </c>
      <c r="M2052" s="432">
        <v>2</v>
      </c>
      <c r="N2052" s="432">
        <v>99</v>
      </c>
      <c r="O2052" s="432">
        <v>99</v>
      </c>
      <c r="P2052" s="432">
        <v>99</v>
      </c>
      <c r="Q2052" s="432">
        <v>27</v>
      </c>
      <c r="R2052" s="432">
        <v>61</v>
      </c>
      <c r="S2052" s="432">
        <v>3.2131147540983602</v>
      </c>
      <c r="T2052" s="432">
        <v>2</v>
      </c>
      <c r="U2052" s="432">
        <v>16.84590163934427</v>
      </c>
      <c r="V2052" s="432">
        <v>0</v>
      </c>
      <c r="W2052" s="432">
        <v>0</v>
      </c>
      <c r="X2052" s="432">
        <v>57.37704918032788</v>
      </c>
      <c r="Y2052" s="432">
        <v>8.1967213114754092</v>
      </c>
      <c r="Z2052" s="432">
        <v>4.3016037333591761</v>
      </c>
      <c r="AA2052" s="432">
        <v>1.5900794298992973</v>
      </c>
      <c r="AB2052" s="432">
        <v>0</v>
      </c>
      <c r="AC2052" s="432">
        <v>24.687209022369924</v>
      </c>
      <c r="AF2052" s="432">
        <v>8.8921282798833818</v>
      </c>
      <c r="AG2052" s="432">
        <v>6.6592789885361396</v>
      </c>
      <c r="AH2052" s="432">
        <v>0</v>
      </c>
      <c r="AI2052" s="432">
        <v>0</v>
      </c>
    </row>
    <row r="2053" spans="1:37" s="432" customFormat="1">
      <c r="A2053" s="432">
        <v>17</v>
      </c>
      <c r="B2053" s="432">
        <v>377</v>
      </c>
      <c r="C2053" s="432">
        <v>2022</v>
      </c>
      <c r="D2053" s="432">
        <v>5</v>
      </c>
      <c r="E2053" s="432">
        <v>99</v>
      </c>
      <c r="F2053" s="432">
        <v>99</v>
      </c>
      <c r="G2053" s="432">
        <v>99</v>
      </c>
      <c r="H2053" s="432">
        <v>99</v>
      </c>
      <c r="I2053" s="432">
        <v>99</v>
      </c>
      <c r="J2053" s="432">
        <v>999</v>
      </c>
      <c r="K2053" s="432">
        <v>99</v>
      </c>
      <c r="L2053" s="432">
        <v>99</v>
      </c>
      <c r="M2053" s="432">
        <v>2</v>
      </c>
      <c r="N2053" s="432">
        <v>99</v>
      </c>
      <c r="O2053" s="432">
        <v>99</v>
      </c>
      <c r="P2053" s="432">
        <v>99</v>
      </c>
      <c r="Q2053" s="432">
        <v>27</v>
      </c>
      <c r="R2053" s="432">
        <v>65</v>
      </c>
      <c r="S2053" s="432">
        <v>3.123076923076924</v>
      </c>
      <c r="T2053" s="432">
        <v>2</v>
      </c>
      <c r="U2053" s="432">
        <v>16.25076923076923</v>
      </c>
      <c r="V2053" s="432">
        <v>0</v>
      </c>
      <c r="W2053" s="432">
        <v>0</v>
      </c>
      <c r="X2053" s="432">
        <v>58.461538461538481</v>
      </c>
      <c r="Y2053" s="432">
        <v>1.5384615384615381</v>
      </c>
      <c r="Z2053" s="432">
        <v>3.6524859006487578</v>
      </c>
      <c r="AA2053" s="432">
        <v>1.3978851312739131</v>
      </c>
      <c r="AB2053" s="432">
        <v>0</v>
      </c>
      <c r="AC2053" s="432">
        <v>22.114965027448601</v>
      </c>
      <c r="AF2053" s="432">
        <v>13.457556935817802</v>
      </c>
      <c r="AG2053" s="432">
        <v>9.9527941883144386</v>
      </c>
      <c r="AH2053" s="432">
        <v>0</v>
      </c>
      <c r="AI2053" s="432">
        <v>0</v>
      </c>
    </row>
    <row r="2054" spans="1:37" s="432" customFormat="1">
      <c r="A2054" s="432">
        <v>17</v>
      </c>
      <c r="B2054" s="432">
        <v>378</v>
      </c>
      <c r="C2054" s="432">
        <v>2022</v>
      </c>
      <c r="D2054" s="432">
        <v>6</v>
      </c>
      <c r="E2054" s="432">
        <v>99</v>
      </c>
      <c r="F2054" s="432">
        <v>99</v>
      </c>
      <c r="G2054" s="432">
        <v>99</v>
      </c>
      <c r="H2054" s="432">
        <v>99</v>
      </c>
      <c r="I2054" s="432">
        <v>99</v>
      </c>
      <c r="J2054" s="432">
        <v>999</v>
      </c>
      <c r="K2054" s="432">
        <v>99</v>
      </c>
      <c r="L2054" s="432">
        <v>99</v>
      </c>
      <c r="M2054" s="432">
        <v>2</v>
      </c>
      <c r="N2054" s="432">
        <v>99</v>
      </c>
      <c r="O2054" s="432">
        <v>99</v>
      </c>
      <c r="P2054" s="432">
        <v>99</v>
      </c>
      <c r="Q2054" s="432">
        <v>45</v>
      </c>
      <c r="R2054" s="432">
        <v>104</v>
      </c>
      <c r="S2054" s="432">
        <v>3.6346153846153855</v>
      </c>
      <c r="T2054" s="432">
        <v>2</v>
      </c>
      <c r="U2054" s="432">
        <v>16.283653846153843</v>
      </c>
      <c r="V2054" s="432">
        <v>0</v>
      </c>
      <c r="W2054" s="432">
        <v>0</v>
      </c>
      <c r="X2054" s="432">
        <v>51.923076923076913</v>
      </c>
      <c r="Y2054" s="432">
        <v>7.6923076923076898</v>
      </c>
      <c r="Z2054" s="432">
        <v>4.9593367767064445</v>
      </c>
      <c r="AA2054" s="432">
        <v>1.3661969414547228</v>
      </c>
      <c r="AB2054" s="432">
        <v>0</v>
      </c>
      <c r="AC2054" s="432">
        <v>20.134803641510903</v>
      </c>
      <c r="AF2054" s="432">
        <v>15.24926686217009</v>
      </c>
      <c r="AG2054" s="432">
        <v>11.455958654373024</v>
      </c>
      <c r="AH2054" s="432">
        <v>3.8461538461538449</v>
      </c>
      <c r="AI2054" s="432">
        <v>0</v>
      </c>
    </row>
    <row r="2055" spans="1:37" s="432" customFormat="1">
      <c r="A2055" s="432">
        <v>17</v>
      </c>
      <c r="B2055" s="432">
        <v>379</v>
      </c>
      <c r="C2055" s="432">
        <v>2022</v>
      </c>
      <c r="D2055" s="432">
        <v>7</v>
      </c>
      <c r="E2055" s="432">
        <v>99</v>
      </c>
      <c r="F2055" s="432">
        <v>99</v>
      </c>
      <c r="G2055" s="432">
        <v>99</v>
      </c>
      <c r="H2055" s="432">
        <v>99</v>
      </c>
      <c r="I2055" s="432">
        <v>99</v>
      </c>
      <c r="J2055" s="432">
        <v>999</v>
      </c>
      <c r="K2055" s="432">
        <v>99</v>
      </c>
      <c r="L2055" s="432">
        <v>99</v>
      </c>
      <c r="M2055" s="432">
        <v>2</v>
      </c>
      <c r="N2055" s="432">
        <v>99</v>
      </c>
      <c r="O2055" s="432">
        <v>99</v>
      </c>
      <c r="P2055" s="432">
        <v>99</v>
      </c>
      <c r="Q2055" s="432">
        <v>8</v>
      </c>
      <c r="R2055" s="432">
        <v>24</v>
      </c>
      <c r="S2055" s="432">
        <v>3.2916666666666656</v>
      </c>
      <c r="T2055" s="432">
        <v>2</v>
      </c>
      <c r="U2055" s="432">
        <v>17.329166666666662</v>
      </c>
      <c r="V2055" s="432">
        <v>0</v>
      </c>
      <c r="W2055" s="432">
        <v>0</v>
      </c>
      <c r="X2055" s="432">
        <v>70.833333333333314</v>
      </c>
      <c r="Y2055" s="432">
        <v>0</v>
      </c>
      <c r="Z2055" s="432">
        <v>2.9280936868360179</v>
      </c>
      <c r="AA2055" s="432">
        <v>1.2068956964966873</v>
      </c>
      <c r="AB2055" s="432">
        <v>0</v>
      </c>
      <c r="AC2055" s="432">
        <v>23.340375573581401</v>
      </c>
      <c r="AF2055" s="432">
        <v>24.242424242424246</v>
      </c>
      <c r="AG2055" s="432">
        <v>20.696690719084351</v>
      </c>
      <c r="AH2055" s="432">
        <v>0</v>
      </c>
      <c r="AI2055" s="432">
        <v>0</v>
      </c>
    </row>
    <row r="2056" spans="1:37" s="432" customFormat="1">
      <c r="A2056" s="432">
        <v>17</v>
      </c>
      <c r="B2056" s="432">
        <v>380</v>
      </c>
      <c r="C2056" s="432">
        <v>2022</v>
      </c>
      <c r="D2056" s="432">
        <v>8</v>
      </c>
      <c r="E2056" s="432">
        <v>99</v>
      </c>
      <c r="F2056" s="432">
        <v>99</v>
      </c>
      <c r="G2056" s="432">
        <v>99</v>
      </c>
      <c r="H2056" s="432">
        <v>99</v>
      </c>
      <c r="I2056" s="432">
        <v>99</v>
      </c>
      <c r="J2056" s="432">
        <v>999</v>
      </c>
      <c r="K2056" s="432">
        <v>99</v>
      </c>
      <c r="L2056" s="432">
        <v>99</v>
      </c>
      <c r="M2056" s="432">
        <v>2</v>
      </c>
      <c r="N2056" s="432">
        <v>99</v>
      </c>
      <c r="O2056" s="432">
        <v>99</v>
      </c>
      <c r="P2056" s="432">
        <v>99</v>
      </c>
      <c r="Q2056" s="432">
        <v>30</v>
      </c>
      <c r="R2056" s="432">
        <v>111</v>
      </c>
      <c r="S2056" s="432">
        <v>3.3333333333333344</v>
      </c>
      <c r="T2056" s="432">
        <v>2</v>
      </c>
      <c r="U2056" s="432">
        <v>14.539639639639638</v>
      </c>
      <c r="V2056" s="432">
        <v>0</v>
      </c>
      <c r="W2056" s="432">
        <v>0</v>
      </c>
      <c r="X2056" s="432">
        <v>40.540540540540547</v>
      </c>
      <c r="Y2056" s="432">
        <v>4.5045045045045029</v>
      </c>
      <c r="Z2056" s="432">
        <v>4.5650114567074525</v>
      </c>
      <c r="AA2056" s="432">
        <v>1.6237723475403303</v>
      </c>
      <c r="AB2056" s="432">
        <v>0</v>
      </c>
      <c r="AC2056" s="432">
        <v>2.8358731027538431E-2</v>
      </c>
      <c r="AF2056" s="432">
        <v>29.521276595744681</v>
      </c>
      <c r="AG2056" s="432">
        <v>22.410920098869671</v>
      </c>
      <c r="AH2056" s="432">
        <v>7.2072072072072046</v>
      </c>
      <c r="AI2056" s="432">
        <v>1</v>
      </c>
      <c r="AJ2056" s="432">
        <v>106.9</v>
      </c>
      <c r="AK2056" s="432">
        <v>12.770017215022817</v>
      </c>
    </row>
    <row r="2057" spans="1:37" s="432" customFormat="1">
      <c r="A2057" s="432">
        <v>17</v>
      </c>
      <c r="B2057" s="432">
        <v>381</v>
      </c>
      <c r="C2057" s="432">
        <v>2022</v>
      </c>
      <c r="D2057" s="432">
        <v>9</v>
      </c>
      <c r="E2057" s="432">
        <v>99</v>
      </c>
      <c r="F2057" s="432">
        <v>99</v>
      </c>
      <c r="G2057" s="432">
        <v>99</v>
      </c>
      <c r="H2057" s="432">
        <v>99</v>
      </c>
      <c r="I2057" s="432">
        <v>99</v>
      </c>
      <c r="J2057" s="432">
        <v>999</v>
      </c>
      <c r="K2057" s="432">
        <v>99</v>
      </c>
      <c r="L2057" s="432">
        <v>99</v>
      </c>
      <c r="M2057" s="432">
        <v>2</v>
      </c>
      <c r="N2057" s="432">
        <v>99</v>
      </c>
      <c r="O2057" s="432">
        <v>99</v>
      </c>
      <c r="P2057" s="432">
        <v>99</v>
      </c>
      <c r="Q2057" s="432">
        <v>30</v>
      </c>
      <c r="R2057" s="432">
        <v>70</v>
      </c>
      <c r="S2057" s="432">
        <v>3.1714285714285704</v>
      </c>
      <c r="T2057" s="432">
        <v>2</v>
      </c>
      <c r="U2057" s="432">
        <v>15.934285714285721</v>
      </c>
      <c r="V2057" s="432">
        <v>0</v>
      </c>
      <c r="W2057" s="432">
        <v>0</v>
      </c>
      <c r="X2057" s="432">
        <v>42.857142857142847</v>
      </c>
      <c r="Y2057" s="432">
        <v>4.2857142857142847</v>
      </c>
      <c r="Z2057" s="432">
        <v>6.3063207682969065</v>
      </c>
      <c r="AA2057" s="432">
        <v>1.7806213086723299</v>
      </c>
      <c r="AB2057" s="432">
        <v>0</v>
      </c>
      <c r="AC2057" s="432">
        <v>49.359786185130787</v>
      </c>
      <c r="AF2057" s="432">
        <v>13.059701492537309</v>
      </c>
      <c r="AG2057" s="432">
        <v>10.376586164551783</v>
      </c>
      <c r="AH2057" s="432">
        <v>4.2857142857142847</v>
      </c>
      <c r="AI2057" s="432">
        <v>0</v>
      </c>
    </row>
    <row r="2058" spans="1:37" s="432" customFormat="1">
      <c r="A2058" s="432">
        <v>17</v>
      </c>
      <c r="B2058" s="432">
        <v>382</v>
      </c>
      <c r="C2058" s="432">
        <v>2022</v>
      </c>
      <c r="D2058" s="432">
        <v>10</v>
      </c>
      <c r="E2058" s="432">
        <v>99</v>
      </c>
      <c r="F2058" s="432">
        <v>99</v>
      </c>
      <c r="G2058" s="432">
        <v>99</v>
      </c>
      <c r="H2058" s="432">
        <v>99</v>
      </c>
      <c r="I2058" s="432">
        <v>99</v>
      </c>
      <c r="J2058" s="432">
        <v>999</v>
      </c>
      <c r="K2058" s="432">
        <v>99</v>
      </c>
      <c r="L2058" s="432">
        <v>99</v>
      </c>
      <c r="M2058" s="432">
        <v>2</v>
      </c>
      <c r="N2058" s="432">
        <v>99</v>
      </c>
      <c r="O2058" s="432">
        <v>99</v>
      </c>
      <c r="P2058" s="432">
        <v>99</v>
      </c>
      <c r="Q2058" s="432">
        <v>105</v>
      </c>
      <c r="R2058" s="432">
        <v>338</v>
      </c>
      <c r="S2058" s="432">
        <v>3.1686390532544375</v>
      </c>
      <c r="T2058" s="432">
        <v>2</v>
      </c>
      <c r="U2058" s="432">
        <v>16.800295857988171</v>
      </c>
      <c r="V2058" s="432">
        <v>0</v>
      </c>
      <c r="W2058" s="432">
        <v>0</v>
      </c>
      <c r="X2058" s="432">
        <v>57.692307692307693</v>
      </c>
      <c r="Y2058" s="432">
        <v>5.6213017751479297</v>
      </c>
      <c r="Z2058" s="432">
        <v>4.1909771955113637</v>
      </c>
      <c r="AA2058" s="432">
        <v>1.4051759496942378</v>
      </c>
      <c r="AB2058" s="432">
        <v>0</v>
      </c>
      <c r="AC2058" s="432">
        <v>16.271426539077769</v>
      </c>
      <c r="AF2058" s="432">
        <v>16.049382716049383</v>
      </c>
      <c r="AG2058" s="432">
        <v>12.938085842268595</v>
      </c>
      <c r="AH2058" s="432">
        <v>0.59171597633136108</v>
      </c>
      <c r="AI2058" s="432">
        <v>8</v>
      </c>
      <c r="AJ2058" s="432">
        <v>104.33750000000001</v>
      </c>
      <c r="AK2058" s="432">
        <v>13.440016660576797</v>
      </c>
    </row>
    <row r="2059" spans="1:37" s="432" customFormat="1">
      <c r="A2059" s="432">
        <v>17</v>
      </c>
      <c r="B2059" s="432">
        <v>383</v>
      </c>
      <c r="C2059" s="432">
        <v>2022</v>
      </c>
      <c r="D2059" s="432">
        <v>11</v>
      </c>
      <c r="E2059" s="432">
        <v>99</v>
      </c>
      <c r="F2059" s="432">
        <v>99</v>
      </c>
      <c r="G2059" s="432">
        <v>99</v>
      </c>
      <c r="H2059" s="432">
        <v>99</v>
      </c>
      <c r="I2059" s="432">
        <v>99</v>
      </c>
      <c r="J2059" s="432">
        <v>999</v>
      </c>
      <c r="K2059" s="432">
        <v>99</v>
      </c>
      <c r="L2059" s="432">
        <v>99</v>
      </c>
      <c r="M2059" s="432">
        <v>2</v>
      </c>
      <c r="N2059" s="432">
        <v>99</v>
      </c>
      <c r="O2059" s="432">
        <v>99</v>
      </c>
      <c r="P2059" s="432">
        <v>99</v>
      </c>
      <c r="Q2059" s="432">
        <v>59</v>
      </c>
      <c r="R2059" s="432">
        <v>193</v>
      </c>
      <c r="S2059" s="432">
        <v>3.6476683937823839</v>
      </c>
      <c r="T2059" s="432">
        <v>2</v>
      </c>
      <c r="U2059" s="432">
        <v>17.459585492227976</v>
      </c>
      <c r="V2059" s="432">
        <v>0</v>
      </c>
      <c r="W2059" s="432">
        <v>0</v>
      </c>
      <c r="X2059" s="432">
        <v>67.357512953367888</v>
      </c>
      <c r="Y2059" s="432">
        <v>6.2176165803108816</v>
      </c>
      <c r="Z2059" s="432">
        <v>3.6312009795068927</v>
      </c>
      <c r="AA2059" s="432">
        <v>1.4611398963730564</v>
      </c>
      <c r="AB2059" s="432">
        <v>0</v>
      </c>
      <c r="AC2059" s="432">
        <v>20.639852216556505</v>
      </c>
      <c r="AF2059" s="432">
        <v>12.222925902469919</v>
      </c>
      <c r="AG2059" s="432">
        <v>10.105169089224283</v>
      </c>
      <c r="AH2059" s="432">
        <v>1.0362694300518138</v>
      </c>
      <c r="AI2059" s="432">
        <v>1</v>
      </c>
      <c r="AJ2059" s="432">
        <v>109.4</v>
      </c>
      <c r="AK2059" s="432">
        <v>15.045764510976939</v>
      </c>
    </row>
    <row r="2060" spans="1:37" s="432" customFormat="1">
      <c r="A2060" s="432">
        <v>17</v>
      </c>
      <c r="B2060" s="432">
        <v>384</v>
      </c>
      <c r="C2060" s="432">
        <v>2022</v>
      </c>
      <c r="D2060" s="432">
        <v>12</v>
      </c>
      <c r="E2060" s="432">
        <v>99</v>
      </c>
      <c r="F2060" s="432">
        <v>99</v>
      </c>
      <c r="G2060" s="432">
        <v>99</v>
      </c>
      <c r="H2060" s="432">
        <v>99</v>
      </c>
      <c r="I2060" s="432">
        <v>99</v>
      </c>
      <c r="J2060" s="432">
        <v>999</v>
      </c>
      <c r="K2060" s="432">
        <v>99</v>
      </c>
      <c r="L2060" s="432">
        <v>99</v>
      </c>
      <c r="M2060" s="432">
        <v>2</v>
      </c>
      <c r="N2060" s="432">
        <v>99</v>
      </c>
      <c r="O2060" s="432">
        <v>99</v>
      </c>
      <c r="P2060" s="432">
        <v>99</v>
      </c>
      <c r="Q2060" s="432">
        <v>14</v>
      </c>
      <c r="R2060" s="432">
        <v>22</v>
      </c>
      <c r="S2060" s="432">
        <v>3.954545454545455</v>
      </c>
      <c r="T2060" s="432">
        <v>2</v>
      </c>
      <c r="U2060" s="432">
        <v>16.795454545454547</v>
      </c>
      <c r="V2060" s="432">
        <v>0</v>
      </c>
      <c r="W2060" s="432">
        <v>0</v>
      </c>
      <c r="X2060" s="432">
        <v>63.636363636363633</v>
      </c>
      <c r="Y2060" s="432">
        <v>4.5454545454545459</v>
      </c>
      <c r="Z2060" s="432">
        <v>4.0352399131928642</v>
      </c>
      <c r="AA2060" s="432">
        <v>1.6645303112364138</v>
      </c>
      <c r="AB2060" s="432">
        <v>0</v>
      </c>
      <c r="AC2060" s="432">
        <v>-2.7776742960531591</v>
      </c>
      <c r="AF2060" s="432">
        <v>7.8291814946619214</v>
      </c>
      <c r="AG2060" s="432">
        <v>6.5658540052597889</v>
      </c>
      <c r="AH2060" s="432">
        <v>0</v>
      </c>
      <c r="AI2060" s="432">
        <v>0</v>
      </c>
    </row>
    <row r="2061" spans="1:37" s="432" customFormat="1">
      <c r="A2061" s="432">
        <v>17</v>
      </c>
      <c r="B2061" s="432">
        <v>385</v>
      </c>
      <c r="C2061" s="432">
        <v>2022</v>
      </c>
      <c r="D2061" s="432">
        <v>1</v>
      </c>
      <c r="E2061" s="432">
        <v>99</v>
      </c>
      <c r="F2061" s="432">
        <v>99</v>
      </c>
      <c r="G2061" s="432">
        <v>99</v>
      </c>
      <c r="H2061" s="432">
        <v>99</v>
      </c>
      <c r="I2061" s="432">
        <v>99</v>
      </c>
      <c r="J2061" s="432">
        <v>999</v>
      </c>
      <c r="K2061" s="432">
        <v>99</v>
      </c>
      <c r="L2061" s="432">
        <v>99</v>
      </c>
      <c r="M2061" s="432">
        <v>3</v>
      </c>
      <c r="N2061" s="432">
        <v>99</v>
      </c>
      <c r="O2061" s="432">
        <v>99</v>
      </c>
      <c r="P2061" s="432">
        <v>99</v>
      </c>
      <c r="R2061" s="432">
        <v>0</v>
      </c>
    </row>
    <row r="2062" spans="1:37" s="432" customFormat="1">
      <c r="A2062" s="432">
        <v>17</v>
      </c>
      <c r="B2062" s="432">
        <v>386</v>
      </c>
      <c r="C2062" s="432">
        <v>2022</v>
      </c>
      <c r="D2062" s="432">
        <v>2</v>
      </c>
      <c r="E2062" s="432">
        <v>99</v>
      </c>
      <c r="F2062" s="432">
        <v>99</v>
      </c>
      <c r="G2062" s="432">
        <v>99</v>
      </c>
      <c r="H2062" s="432">
        <v>99</v>
      </c>
      <c r="I2062" s="432">
        <v>99</v>
      </c>
      <c r="J2062" s="432">
        <v>999</v>
      </c>
      <c r="K2062" s="432">
        <v>99</v>
      </c>
      <c r="L2062" s="432">
        <v>99</v>
      </c>
      <c r="M2062" s="432">
        <v>3</v>
      </c>
      <c r="N2062" s="432">
        <v>99</v>
      </c>
      <c r="O2062" s="432">
        <v>99</v>
      </c>
      <c r="P2062" s="432">
        <v>99</v>
      </c>
      <c r="R2062" s="432">
        <v>0</v>
      </c>
    </row>
    <row r="2063" spans="1:37" s="432" customFormat="1">
      <c r="A2063" s="432">
        <v>17</v>
      </c>
      <c r="B2063" s="432">
        <v>387</v>
      </c>
      <c r="C2063" s="432">
        <v>2022</v>
      </c>
      <c r="D2063" s="432">
        <v>3</v>
      </c>
      <c r="E2063" s="432">
        <v>99</v>
      </c>
      <c r="F2063" s="432">
        <v>99</v>
      </c>
      <c r="G2063" s="432">
        <v>99</v>
      </c>
      <c r="H2063" s="432">
        <v>99</v>
      </c>
      <c r="I2063" s="432">
        <v>99</v>
      </c>
      <c r="J2063" s="432">
        <v>999</v>
      </c>
      <c r="K2063" s="432">
        <v>99</v>
      </c>
      <c r="L2063" s="432">
        <v>99</v>
      </c>
      <c r="M2063" s="432">
        <v>3</v>
      </c>
      <c r="N2063" s="432">
        <v>99</v>
      </c>
      <c r="O2063" s="432">
        <v>99</v>
      </c>
      <c r="P2063" s="432">
        <v>99</v>
      </c>
      <c r="R2063" s="432">
        <v>0</v>
      </c>
    </row>
    <row r="2064" spans="1:37" s="432" customFormat="1">
      <c r="A2064" s="432">
        <v>17</v>
      </c>
      <c r="B2064" s="432">
        <v>388</v>
      </c>
      <c r="C2064" s="432">
        <v>2022</v>
      </c>
      <c r="D2064" s="432">
        <v>4</v>
      </c>
      <c r="E2064" s="432">
        <v>99</v>
      </c>
      <c r="F2064" s="432">
        <v>99</v>
      </c>
      <c r="G2064" s="432">
        <v>99</v>
      </c>
      <c r="H2064" s="432">
        <v>99</v>
      </c>
      <c r="I2064" s="432">
        <v>99</v>
      </c>
      <c r="J2064" s="432">
        <v>999</v>
      </c>
      <c r="K2064" s="432">
        <v>99</v>
      </c>
      <c r="L2064" s="432">
        <v>99</v>
      </c>
      <c r="M2064" s="432">
        <v>3</v>
      </c>
      <c r="N2064" s="432">
        <v>99</v>
      </c>
      <c r="O2064" s="432">
        <v>99</v>
      </c>
      <c r="P2064" s="432">
        <v>99</v>
      </c>
      <c r="Q2064" s="432">
        <v>1</v>
      </c>
      <c r="R2064" s="432">
        <v>9</v>
      </c>
      <c r="S2064" s="432">
        <v>3.1111111111111112</v>
      </c>
      <c r="T2064" s="432">
        <v>3</v>
      </c>
      <c r="U2064" s="432">
        <v>14.52222222222222</v>
      </c>
      <c r="V2064" s="432">
        <v>0</v>
      </c>
      <c r="W2064" s="432">
        <v>0</v>
      </c>
      <c r="X2064" s="432">
        <v>11.111111111111112</v>
      </c>
      <c r="Y2064" s="432">
        <v>0</v>
      </c>
      <c r="Z2064" s="432">
        <v>1.5404023844998489</v>
      </c>
      <c r="AA2064" s="432">
        <v>0.99380798999990627</v>
      </c>
      <c r="AB2064" s="432">
        <v>0</v>
      </c>
      <c r="AC2064" s="432">
        <v>46.290322580644641</v>
      </c>
      <c r="AF2064" s="432">
        <v>1.3119533527696798</v>
      </c>
      <c r="AG2064" s="432">
        <v>0.84699081724569214</v>
      </c>
      <c r="AH2064" s="432">
        <v>0</v>
      </c>
      <c r="AI2064" s="432">
        <v>9</v>
      </c>
      <c r="AJ2064" s="432">
        <v>105.41111111111113</v>
      </c>
      <c r="AK2064" s="432">
        <v>12.378299475046385</v>
      </c>
    </row>
    <row r="2065" spans="1:37" s="432" customFormat="1">
      <c r="A2065" s="432">
        <v>17</v>
      </c>
      <c r="B2065" s="432">
        <v>389</v>
      </c>
      <c r="C2065" s="432">
        <v>2022</v>
      </c>
      <c r="D2065" s="432">
        <v>5</v>
      </c>
      <c r="E2065" s="432">
        <v>99</v>
      </c>
      <c r="F2065" s="432">
        <v>99</v>
      </c>
      <c r="G2065" s="432">
        <v>99</v>
      </c>
      <c r="H2065" s="432">
        <v>99</v>
      </c>
      <c r="I2065" s="432">
        <v>99</v>
      </c>
      <c r="J2065" s="432">
        <v>999</v>
      </c>
      <c r="K2065" s="432">
        <v>99</v>
      </c>
      <c r="L2065" s="432">
        <v>99</v>
      </c>
      <c r="M2065" s="432">
        <v>3</v>
      </c>
      <c r="N2065" s="432">
        <v>99</v>
      </c>
      <c r="O2065" s="432">
        <v>99</v>
      </c>
      <c r="P2065" s="432">
        <v>99</v>
      </c>
      <c r="R2065" s="432">
        <v>0</v>
      </c>
    </row>
    <row r="2066" spans="1:37" s="432" customFormat="1">
      <c r="A2066" s="432">
        <v>17</v>
      </c>
      <c r="B2066" s="432">
        <v>390</v>
      </c>
      <c r="C2066" s="432">
        <v>2022</v>
      </c>
      <c r="D2066" s="432">
        <v>6</v>
      </c>
      <c r="E2066" s="432">
        <v>99</v>
      </c>
      <c r="F2066" s="432">
        <v>99</v>
      </c>
      <c r="G2066" s="432">
        <v>99</v>
      </c>
      <c r="H2066" s="432">
        <v>99</v>
      </c>
      <c r="I2066" s="432">
        <v>99</v>
      </c>
      <c r="J2066" s="432">
        <v>999</v>
      </c>
      <c r="K2066" s="432">
        <v>99</v>
      </c>
      <c r="L2066" s="432">
        <v>99</v>
      </c>
      <c r="M2066" s="432">
        <v>3</v>
      </c>
      <c r="N2066" s="432">
        <v>99</v>
      </c>
      <c r="O2066" s="432">
        <v>99</v>
      </c>
      <c r="P2066" s="432">
        <v>99</v>
      </c>
      <c r="Q2066" s="432">
        <v>1</v>
      </c>
      <c r="R2066" s="432">
        <v>1</v>
      </c>
      <c r="S2066" s="432">
        <v>2</v>
      </c>
      <c r="T2066" s="432">
        <v>3</v>
      </c>
      <c r="U2066" s="432">
        <v>16.3</v>
      </c>
      <c r="V2066" s="432">
        <v>0</v>
      </c>
      <c r="W2066" s="432">
        <v>0</v>
      </c>
      <c r="X2066" s="432">
        <v>100</v>
      </c>
      <c r="Y2066" s="432">
        <v>0</v>
      </c>
      <c r="Z2066" s="432">
        <v>0</v>
      </c>
      <c r="AA2066" s="432">
        <v>0</v>
      </c>
      <c r="AB2066" s="432">
        <v>0</v>
      </c>
      <c r="AF2066" s="432">
        <v>0.1466275659824047</v>
      </c>
      <c r="AG2066" s="432">
        <v>0.11026402483984664</v>
      </c>
      <c r="AH2066" s="432">
        <v>0</v>
      </c>
    </row>
    <row r="2067" spans="1:37" s="432" customFormat="1">
      <c r="A2067" s="432">
        <v>17</v>
      </c>
      <c r="B2067" s="432">
        <v>391</v>
      </c>
      <c r="C2067" s="432">
        <v>2022</v>
      </c>
      <c r="D2067" s="432">
        <v>7</v>
      </c>
      <c r="E2067" s="432">
        <v>99</v>
      </c>
      <c r="F2067" s="432">
        <v>99</v>
      </c>
      <c r="G2067" s="432">
        <v>99</v>
      </c>
      <c r="H2067" s="432">
        <v>99</v>
      </c>
      <c r="I2067" s="432">
        <v>99</v>
      </c>
      <c r="J2067" s="432">
        <v>999</v>
      </c>
      <c r="K2067" s="432">
        <v>99</v>
      </c>
      <c r="L2067" s="432">
        <v>99</v>
      </c>
      <c r="M2067" s="432">
        <v>3</v>
      </c>
      <c r="N2067" s="432">
        <v>99</v>
      </c>
      <c r="O2067" s="432">
        <v>99</v>
      </c>
      <c r="P2067" s="432">
        <v>99</v>
      </c>
      <c r="R2067" s="432">
        <v>0</v>
      </c>
    </row>
    <row r="2068" spans="1:37" s="432" customFormat="1">
      <c r="A2068" s="432">
        <v>17</v>
      </c>
      <c r="B2068" s="432">
        <v>392</v>
      </c>
      <c r="C2068" s="432">
        <v>2022</v>
      </c>
      <c r="D2068" s="432">
        <v>8</v>
      </c>
      <c r="E2068" s="432">
        <v>99</v>
      </c>
      <c r="F2068" s="432">
        <v>99</v>
      </c>
      <c r="G2068" s="432">
        <v>99</v>
      </c>
      <c r="H2068" s="432">
        <v>99</v>
      </c>
      <c r="I2068" s="432">
        <v>99</v>
      </c>
      <c r="J2068" s="432">
        <v>999</v>
      </c>
      <c r="K2068" s="432">
        <v>99</v>
      </c>
      <c r="L2068" s="432">
        <v>99</v>
      </c>
      <c r="M2068" s="432">
        <v>3</v>
      </c>
      <c r="N2068" s="432">
        <v>99</v>
      </c>
      <c r="O2068" s="432">
        <v>99</v>
      </c>
      <c r="P2068" s="432">
        <v>99</v>
      </c>
      <c r="R2068" s="432">
        <v>0</v>
      </c>
    </row>
    <row r="2069" spans="1:37" s="432" customFormat="1">
      <c r="A2069" s="432">
        <v>17</v>
      </c>
      <c r="B2069" s="432">
        <v>393</v>
      </c>
      <c r="C2069" s="432">
        <v>2022</v>
      </c>
      <c r="D2069" s="432">
        <v>9</v>
      </c>
      <c r="E2069" s="432">
        <v>99</v>
      </c>
      <c r="F2069" s="432">
        <v>99</v>
      </c>
      <c r="G2069" s="432">
        <v>99</v>
      </c>
      <c r="H2069" s="432">
        <v>99</v>
      </c>
      <c r="I2069" s="432">
        <v>99</v>
      </c>
      <c r="J2069" s="432">
        <v>999</v>
      </c>
      <c r="K2069" s="432">
        <v>99</v>
      </c>
      <c r="L2069" s="432">
        <v>99</v>
      </c>
      <c r="M2069" s="432">
        <v>3</v>
      </c>
      <c r="N2069" s="432">
        <v>99</v>
      </c>
      <c r="O2069" s="432">
        <v>99</v>
      </c>
      <c r="P2069" s="432">
        <v>99</v>
      </c>
      <c r="R2069" s="432">
        <v>0</v>
      </c>
    </row>
    <row r="2070" spans="1:37" s="432" customFormat="1">
      <c r="A2070" s="432">
        <v>17</v>
      </c>
      <c r="B2070" s="432">
        <v>394</v>
      </c>
      <c r="C2070" s="432">
        <v>2022</v>
      </c>
      <c r="D2070" s="432">
        <v>10</v>
      </c>
      <c r="E2070" s="432">
        <v>99</v>
      </c>
      <c r="F2070" s="432">
        <v>99</v>
      </c>
      <c r="G2070" s="432">
        <v>99</v>
      </c>
      <c r="H2070" s="432">
        <v>99</v>
      </c>
      <c r="I2070" s="432">
        <v>99</v>
      </c>
      <c r="J2070" s="432">
        <v>999</v>
      </c>
      <c r="K2070" s="432">
        <v>99</v>
      </c>
      <c r="L2070" s="432">
        <v>99</v>
      </c>
      <c r="M2070" s="432">
        <v>3</v>
      </c>
      <c r="N2070" s="432">
        <v>99</v>
      </c>
      <c r="O2070" s="432">
        <v>99</v>
      </c>
      <c r="P2070" s="432">
        <v>99</v>
      </c>
      <c r="Q2070" s="432">
        <v>5</v>
      </c>
      <c r="R2070" s="432">
        <v>6</v>
      </c>
      <c r="S2070" s="432">
        <v>3</v>
      </c>
      <c r="T2070" s="432">
        <v>3</v>
      </c>
      <c r="U2070" s="432">
        <v>14.233333333333338</v>
      </c>
      <c r="V2070" s="432">
        <v>0</v>
      </c>
      <c r="W2070" s="432">
        <v>0</v>
      </c>
      <c r="X2070" s="432">
        <v>50</v>
      </c>
      <c r="Y2070" s="432">
        <v>0</v>
      </c>
      <c r="Z2070" s="432">
        <v>3.2902212016147976</v>
      </c>
      <c r="AA2070" s="432">
        <v>0.81649658092772603</v>
      </c>
      <c r="AB2070" s="432">
        <v>0</v>
      </c>
      <c r="AC2070" s="432">
        <v>51.492902805243475</v>
      </c>
      <c r="AF2070" s="432">
        <v>0.28490028490028496</v>
      </c>
      <c r="AG2070" s="432">
        <v>0.19457823913528879</v>
      </c>
      <c r="AH2070" s="432">
        <v>0</v>
      </c>
      <c r="AI2070" s="432">
        <v>2</v>
      </c>
      <c r="AJ2070" s="432">
        <v>109.7</v>
      </c>
      <c r="AK2070" s="432">
        <v>11.432195849084248</v>
      </c>
    </row>
    <row r="2071" spans="1:37" s="432" customFormat="1">
      <c r="A2071" s="432">
        <v>17</v>
      </c>
      <c r="B2071" s="432">
        <v>395</v>
      </c>
      <c r="C2071" s="432">
        <v>2022</v>
      </c>
      <c r="D2071" s="432">
        <v>11</v>
      </c>
      <c r="E2071" s="432">
        <v>99</v>
      </c>
      <c r="F2071" s="432">
        <v>99</v>
      </c>
      <c r="G2071" s="432">
        <v>99</v>
      </c>
      <c r="H2071" s="432">
        <v>99</v>
      </c>
      <c r="I2071" s="432">
        <v>99</v>
      </c>
      <c r="J2071" s="432">
        <v>999</v>
      </c>
      <c r="K2071" s="432">
        <v>99</v>
      </c>
      <c r="L2071" s="432">
        <v>99</v>
      </c>
      <c r="M2071" s="432">
        <v>3</v>
      </c>
      <c r="N2071" s="432">
        <v>99</v>
      </c>
      <c r="O2071" s="432">
        <v>99</v>
      </c>
      <c r="P2071" s="432">
        <v>99</v>
      </c>
      <c r="Q2071" s="432">
        <v>3</v>
      </c>
      <c r="R2071" s="432">
        <v>6</v>
      </c>
      <c r="S2071" s="432">
        <v>4.8333333333333321</v>
      </c>
      <c r="T2071" s="432">
        <v>3</v>
      </c>
      <c r="U2071" s="432">
        <v>15.85</v>
      </c>
      <c r="V2071" s="432">
        <v>0</v>
      </c>
      <c r="W2071" s="432">
        <v>0</v>
      </c>
      <c r="X2071" s="432">
        <v>50</v>
      </c>
      <c r="Y2071" s="432">
        <v>0</v>
      </c>
      <c r="Z2071" s="432">
        <v>1.3462912017836122</v>
      </c>
      <c r="AA2071" s="432">
        <v>0.68718427093628121</v>
      </c>
      <c r="AB2071" s="432">
        <v>0</v>
      </c>
      <c r="AC2071" s="432">
        <v>9.9083016804432358</v>
      </c>
      <c r="AF2071" s="432">
        <v>0.3799873337555415</v>
      </c>
      <c r="AG2071" s="432">
        <v>0.28518906145509382</v>
      </c>
      <c r="AH2071" s="432">
        <v>0</v>
      </c>
      <c r="AI2071" s="432">
        <v>3</v>
      </c>
      <c r="AJ2071" s="432">
        <v>102.13333333333333</v>
      </c>
      <c r="AK2071" s="432">
        <v>15.147295612833124</v>
      </c>
    </row>
    <row r="2072" spans="1:37" s="432" customFormat="1">
      <c r="A2072" s="432">
        <v>17</v>
      </c>
      <c r="B2072" s="432">
        <v>396</v>
      </c>
      <c r="C2072" s="432">
        <v>2022</v>
      </c>
      <c r="D2072" s="432">
        <v>12</v>
      </c>
      <c r="E2072" s="432">
        <v>99</v>
      </c>
      <c r="F2072" s="432">
        <v>99</v>
      </c>
      <c r="G2072" s="432">
        <v>99</v>
      </c>
      <c r="H2072" s="432">
        <v>99</v>
      </c>
      <c r="I2072" s="432">
        <v>99</v>
      </c>
      <c r="J2072" s="432">
        <v>999</v>
      </c>
      <c r="K2072" s="432">
        <v>99</v>
      </c>
      <c r="L2072" s="432">
        <v>99</v>
      </c>
      <c r="M2072" s="432">
        <v>3</v>
      </c>
      <c r="N2072" s="432">
        <v>99</v>
      </c>
      <c r="O2072" s="432">
        <v>99</v>
      </c>
      <c r="P2072" s="432">
        <v>99</v>
      </c>
      <c r="R2072" s="432">
        <v>0</v>
      </c>
    </row>
    <row r="2073" spans="1:37" s="432" customFormat="1">
      <c r="A2073" s="432">
        <v>17</v>
      </c>
      <c r="B2073" s="432">
        <v>397</v>
      </c>
      <c r="C2073" s="432">
        <v>2022</v>
      </c>
      <c r="D2073" s="432">
        <v>1</v>
      </c>
      <c r="E2073" s="432">
        <v>99</v>
      </c>
      <c r="F2073" s="432">
        <v>99</v>
      </c>
      <c r="G2073" s="432">
        <v>99</v>
      </c>
      <c r="H2073" s="432">
        <v>99</v>
      </c>
      <c r="I2073" s="432">
        <v>99</v>
      </c>
      <c r="J2073" s="432">
        <v>999</v>
      </c>
      <c r="K2073" s="432">
        <v>99</v>
      </c>
      <c r="L2073" s="432">
        <v>99</v>
      </c>
      <c r="M2073" s="432">
        <v>4</v>
      </c>
      <c r="N2073" s="432">
        <v>99</v>
      </c>
      <c r="O2073" s="432">
        <v>99</v>
      </c>
      <c r="P2073" s="432">
        <v>99</v>
      </c>
      <c r="R2073" s="432">
        <v>0</v>
      </c>
    </row>
    <row r="2074" spans="1:37" s="432" customFormat="1">
      <c r="A2074" s="432">
        <v>17</v>
      </c>
      <c r="B2074" s="432">
        <v>398</v>
      </c>
      <c r="C2074" s="432">
        <v>2022</v>
      </c>
      <c r="D2074" s="432">
        <v>2</v>
      </c>
      <c r="E2074" s="432">
        <v>99</v>
      </c>
      <c r="F2074" s="432">
        <v>99</v>
      </c>
      <c r="G2074" s="432">
        <v>99</v>
      </c>
      <c r="H2074" s="432">
        <v>99</v>
      </c>
      <c r="I2074" s="432">
        <v>99</v>
      </c>
      <c r="J2074" s="432">
        <v>999</v>
      </c>
      <c r="K2074" s="432">
        <v>99</v>
      </c>
      <c r="L2074" s="432">
        <v>99</v>
      </c>
      <c r="M2074" s="432">
        <v>4</v>
      </c>
      <c r="N2074" s="432">
        <v>99</v>
      </c>
      <c r="O2074" s="432">
        <v>99</v>
      </c>
      <c r="P2074" s="432">
        <v>99</v>
      </c>
      <c r="R2074" s="432">
        <v>0</v>
      </c>
    </row>
    <row r="2075" spans="1:37" s="432" customFormat="1">
      <c r="A2075" s="432">
        <v>17</v>
      </c>
      <c r="B2075" s="432">
        <v>399</v>
      </c>
      <c r="C2075" s="432">
        <v>2022</v>
      </c>
      <c r="D2075" s="432">
        <v>3</v>
      </c>
      <c r="E2075" s="432">
        <v>99</v>
      </c>
      <c r="F2075" s="432">
        <v>99</v>
      </c>
      <c r="G2075" s="432">
        <v>99</v>
      </c>
      <c r="H2075" s="432">
        <v>99</v>
      </c>
      <c r="I2075" s="432">
        <v>99</v>
      </c>
      <c r="J2075" s="432">
        <v>999</v>
      </c>
      <c r="K2075" s="432">
        <v>99</v>
      </c>
      <c r="L2075" s="432">
        <v>99</v>
      </c>
      <c r="M2075" s="432">
        <v>4</v>
      </c>
      <c r="N2075" s="432">
        <v>99</v>
      </c>
      <c r="O2075" s="432">
        <v>99</v>
      </c>
      <c r="P2075" s="432">
        <v>99</v>
      </c>
      <c r="R2075" s="432">
        <v>0</v>
      </c>
    </row>
    <row r="2076" spans="1:37" s="432" customFormat="1">
      <c r="A2076" s="432">
        <v>17</v>
      </c>
      <c r="B2076" s="432">
        <v>400</v>
      </c>
      <c r="C2076" s="432">
        <v>2022</v>
      </c>
      <c r="D2076" s="432">
        <v>4</v>
      </c>
      <c r="E2076" s="432">
        <v>99</v>
      </c>
      <c r="F2076" s="432">
        <v>99</v>
      </c>
      <c r="G2076" s="432">
        <v>99</v>
      </c>
      <c r="H2076" s="432">
        <v>99</v>
      </c>
      <c r="I2076" s="432">
        <v>99</v>
      </c>
      <c r="J2076" s="432">
        <v>999</v>
      </c>
      <c r="K2076" s="432">
        <v>99</v>
      </c>
      <c r="L2076" s="432">
        <v>99</v>
      </c>
      <c r="M2076" s="432">
        <v>4</v>
      </c>
      <c r="N2076" s="432">
        <v>99</v>
      </c>
      <c r="O2076" s="432">
        <v>99</v>
      </c>
      <c r="P2076" s="432">
        <v>99</v>
      </c>
      <c r="Q2076" s="432">
        <v>2</v>
      </c>
      <c r="R2076" s="432">
        <v>33</v>
      </c>
      <c r="S2076" s="432">
        <v>3.6060606060606064</v>
      </c>
      <c r="T2076" s="432">
        <v>4</v>
      </c>
      <c r="U2076" s="432">
        <v>16.612121212121213</v>
      </c>
      <c r="V2076" s="432">
        <v>0</v>
      </c>
      <c r="W2076" s="432">
        <v>0</v>
      </c>
      <c r="X2076" s="432">
        <v>57.575757575757585</v>
      </c>
      <c r="Y2076" s="432">
        <v>0</v>
      </c>
      <c r="Z2076" s="432">
        <v>2.5651224290892425</v>
      </c>
      <c r="AA2076" s="432">
        <v>0.64851316845553597</v>
      </c>
      <c r="AB2076" s="432">
        <v>0</v>
      </c>
      <c r="AC2076" s="432">
        <v>20.507090174111365</v>
      </c>
      <c r="AF2076" s="432">
        <v>4.8104956268221564</v>
      </c>
      <c r="AG2076" s="432">
        <v>3.552565922066476</v>
      </c>
      <c r="AH2076" s="432">
        <v>0</v>
      </c>
      <c r="AI2076" s="432">
        <v>33</v>
      </c>
      <c r="AJ2076" s="432">
        <v>108.6393939393939</v>
      </c>
      <c r="AK2076" s="432">
        <v>12.864447807400889</v>
      </c>
    </row>
    <row r="2077" spans="1:37" s="432" customFormat="1">
      <c r="A2077" s="432">
        <v>17</v>
      </c>
      <c r="B2077" s="432">
        <v>401</v>
      </c>
      <c r="C2077" s="432">
        <v>2022</v>
      </c>
      <c r="D2077" s="432">
        <v>5</v>
      </c>
      <c r="E2077" s="432">
        <v>99</v>
      </c>
      <c r="F2077" s="432">
        <v>99</v>
      </c>
      <c r="G2077" s="432">
        <v>99</v>
      </c>
      <c r="H2077" s="432">
        <v>99</v>
      </c>
      <c r="I2077" s="432">
        <v>99</v>
      </c>
      <c r="J2077" s="432">
        <v>999</v>
      </c>
      <c r="K2077" s="432">
        <v>99</v>
      </c>
      <c r="L2077" s="432">
        <v>99</v>
      </c>
      <c r="M2077" s="432">
        <v>4</v>
      </c>
      <c r="N2077" s="432">
        <v>99</v>
      </c>
      <c r="O2077" s="432">
        <v>99</v>
      </c>
      <c r="P2077" s="432">
        <v>99</v>
      </c>
      <c r="R2077" s="432">
        <v>0</v>
      </c>
    </row>
    <row r="2078" spans="1:37" s="432" customFormat="1">
      <c r="A2078" s="432">
        <v>17</v>
      </c>
      <c r="B2078" s="432">
        <v>402</v>
      </c>
      <c r="C2078" s="432">
        <v>2022</v>
      </c>
      <c r="D2078" s="432">
        <v>6</v>
      </c>
      <c r="E2078" s="432">
        <v>99</v>
      </c>
      <c r="F2078" s="432">
        <v>99</v>
      </c>
      <c r="G2078" s="432">
        <v>99</v>
      </c>
      <c r="H2078" s="432">
        <v>99</v>
      </c>
      <c r="I2078" s="432">
        <v>99</v>
      </c>
      <c r="J2078" s="432">
        <v>999</v>
      </c>
      <c r="K2078" s="432">
        <v>99</v>
      </c>
      <c r="L2078" s="432">
        <v>99</v>
      </c>
      <c r="M2078" s="432">
        <v>4</v>
      </c>
      <c r="N2078" s="432">
        <v>99</v>
      </c>
      <c r="O2078" s="432">
        <v>99</v>
      </c>
      <c r="P2078" s="432">
        <v>99</v>
      </c>
      <c r="Q2078" s="432">
        <v>1</v>
      </c>
      <c r="R2078" s="432">
        <v>1</v>
      </c>
      <c r="S2078" s="432">
        <v>4</v>
      </c>
      <c r="T2078" s="432">
        <v>4</v>
      </c>
      <c r="U2078" s="432">
        <v>21.1</v>
      </c>
      <c r="V2078" s="432">
        <v>0</v>
      </c>
      <c r="W2078" s="432">
        <v>0</v>
      </c>
      <c r="X2078" s="432">
        <v>100</v>
      </c>
      <c r="Y2078" s="432">
        <v>0</v>
      </c>
      <c r="Z2078" s="432">
        <v>0</v>
      </c>
      <c r="AA2078" s="432">
        <v>0</v>
      </c>
      <c r="AB2078" s="432">
        <v>0</v>
      </c>
      <c r="AF2078" s="432">
        <v>0.1466275659824047</v>
      </c>
      <c r="AG2078" s="432">
        <v>0.14273441252274624</v>
      </c>
      <c r="AH2078" s="432">
        <v>0</v>
      </c>
    </row>
    <row r="2079" spans="1:37" s="432" customFormat="1">
      <c r="A2079" s="432">
        <v>17</v>
      </c>
      <c r="B2079" s="432">
        <v>403</v>
      </c>
      <c r="C2079" s="432">
        <v>2022</v>
      </c>
      <c r="D2079" s="432">
        <v>7</v>
      </c>
      <c r="E2079" s="432">
        <v>99</v>
      </c>
      <c r="F2079" s="432">
        <v>99</v>
      </c>
      <c r="G2079" s="432">
        <v>99</v>
      </c>
      <c r="H2079" s="432">
        <v>99</v>
      </c>
      <c r="I2079" s="432">
        <v>99</v>
      </c>
      <c r="J2079" s="432">
        <v>999</v>
      </c>
      <c r="K2079" s="432">
        <v>99</v>
      </c>
      <c r="L2079" s="432">
        <v>99</v>
      </c>
      <c r="M2079" s="432">
        <v>4</v>
      </c>
      <c r="N2079" s="432">
        <v>99</v>
      </c>
      <c r="O2079" s="432">
        <v>99</v>
      </c>
      <c r="P2079" s="432">
        <v>99</v>
      </c>
      <c r="R2079" s="432">
        <v>0</v>
      </c>
    </row>
    <row r="2080" spans="1:37" s="432" customFormat="1">
      <c r="A2080" s="432">
        <v>17</v>
      </c>
      <c r="B2080" s="432">
        <v>404</v>
      </c>
      <c r="C2080" s="432">
        <v>2022</v>
      </c>
      <c r="D2080" s="432">
        <v>8</v>
      </c>
      <c r="E2080" s="432">
        <v>99</v>
      </c>
      <c r="F2080" s="432">
        <v>99</v>
      </c>
      <c r="G2080" s="432">
        <v>99</v>
      </c>
      <c r="H2080" s="432">
        <v>99</v>
      </c>
      <c r="I2080" s="432">
        <v>99</v>
      </c>
      <c r="J2080" s="432">
        <v>999</v>
      </c>
      <c r="K2080" s="432">
        <v>99</v>
      </c>
      <c r="L2080" s="432">
        <v>99</v>
      </c>
      <c r="M2080" s="432">
        <v>4</v>
      </c>
      <c r="N2080" s="432">
        <v>99</v>
      </c>
      <c r="O2080" s="432">
        <v>99</v>
      </c>
      <c r="P2080" s="432">
        <v>99</v>
      </c>
      <c r="Q2080" s="432">
        <v>1</v>
      </c>
      <c r="R2080" s="432">
        <v>1</v>
      </c>
      <c r="S2080" s="432">
        <v>4</v>
      </c>
      <c r="T2080" s="432">
        <v>4</v>
      </c>
      <c r="U2080" s="432">
        <v>12.4</v>
      </c>
      <c r="V2080" s="432">
        <v>0</v>
      </c>
      <c r="W2080" s="432">
        <v>0</v>
      </c>
      <c r="X2080" s="432">
        <v>0</v>
      </c>
      <c r="Y2080" s="432">
        <v>0</v>
      </c>
      <c r="Z2080" s="432">
        <v>0</v>
      </c>
      <c r="AA2080" s="432">
        <v>0</v>
      </c>
      <c r="AB2080" s="432">
        <v>0</v>
      </c>
      <c r="AF2080" s="432">
        <v>0.26595744680851074</v>
      </c>
      <c r="AG2080" s="432">
        <v>0.17218874107812379</v>
      </c>
      <c r="AH2080" s="432">
        <v>0</v>
      </c>
      <c r="AI2080" s="432">
        <v>1</v>
      </c>
      <c r="AJ2080" s="432">
        <v>92.3</v>
      </c>
      <c r="AK2080" s="432">
        <v>15.769451293561541</v>
      </c>
    </row>
    <row r="2081" spans="1:37" s="432" customFormat="1">
      <c r="A2081" s="432">
        <v>17</v>
      </c>
      <c r="B2081" s="432">
        <v>405</v>
      </c>
      <c r="C2081" s="432">
        <v>2022</v>
      </c>
      <c r="D2081" s="432">
        <v>9</v>
      </c>
      <c r="E2081" s="432">
        <v>99</v>
      </c>
      <c r="F2081" s="432">
        <v>99</v>
      </c>
      <c r="G2081" s="432">
        <v>99</v>
      </c>
      <c r="H2081" s="432">
        <v>99</v>
      </c>
      <c r="I2081" s="432">
        <v>99</v>
      </c>
      <c r="J2081" s="432">
        <v>999</v>
      </c>
      <c r="K2081" s="432">
        <v>99</v>
      </c>
      <c r="L2081" s="432">
        <v>99</v>
      </c>
      <c r="M2081" s="432">
        <v>4</v>
      </c>
      <c r="N2081" s="432">
        <v>99</v>
      </c>
      <c r="O2081" s="432">
        <v>99</v>
      </c>
      <c r="P2081" s="432">
        <v>99</v>
      </c>
      <c r="R2081" s="432">
        <v>0</v>
      </c>
    </row>
    <row r="2082" spans="1:37" s="432" customFormat="1">
      <c r="A2082" s="432">
        <v>17</v>
      </c>
      <c r="B2082" s="432">
        <v>406</v>
      </c>
      <c r="C2082" s="432">
        <v>2022</v>
      </c>
      <c r="D2082" s="432">
        <v>10</v>
      </c>
      <c r="E2082" s="432">
        <v>99</v>
      </c>
      <c r="F2082" s="432">
        <v>99</v>
      </c>
      <c r="G2082" s="432">
        <v>99</v>
      </c>
      <c r="H2082" s="432">
        <v>99</v>
      </c>
      <c r="I2082" s="432">
        <v>99</v>
      </c>
      <c r="J2082" s="432">
        <v>999</v>
      </c>
      <c r="K2082" s="432">
        <v>99</v>
      </c>
      <c r="L2082" s="432">
        <v>99</v>
      </c>
      <c r="M2082" s="432">
        <v>4</v>
      </c>
      <c r="N2082" s="432">
        <v>99</v>
      </c>
      <c r="O2082" s="432">
        <v>99</v>
      </c>
      <c r="P2082" s="432">
        <v>99</v>
      </c>
      <c r="Q2082" s="432">
        <v>4</v>
      </c>
      <c r="R2082" s="432">
        <v>6</v>
      </c>
      <c r="S2082" s="432">
        <v>4</v>
      </c>
      <c r="T2082" s="432">
        <v>4</v>
      </c>
      <c r="U2082" s="432">
        <v>18.516666666666666</v>
      </c>
      <c r="V2082" s="432">
        <v>0</v>
      </c>
      <c r="W2082" s="432">
        <v>0</v>
      </c>
      <c r="X2082" s="432">
        <v>83.333333333333314</v>
      </c>
      <c r="Y2082" s="432">
        <v>33.333333333333343</v>
      </c>
      <c r="Z2082" s="432">
        <v>5.2202862841887265</v>
      </c>
      <c r="AA2082" s="432">
        <v>1.4142135623730951</v>
      </c>
      <c r="AB2082" s="432">
        <v>0</v>
      </c>
      <c r="AC2082" s="432">
        <v>25.5104356109394</v>
      </c>
      <c r="AF2082" s="432">
        <v>0.28490028490028496</v>
      </c>
      <c r="AG2082" s="432">
        <v>0.25313398557295758</v>
      </c>
      <c r="AH2082" s="432">
        <v>0</v>
      </c>
      <c r="AI2082" s="432">
        <v>2</v>
      </c>
      <c r="AJ2082" s="432">
        <v>97.449999999999989</v>
      </c>
      <c r="AK2082" s="432">
        <v>16.188039249145909</v>
      </c>
    </row>
    <row r="2083" spans="1:37" s="432" customFormat="1">
      <c r="A2083" s="432">
        <v>17</v>
      </c>
      <c r="B2083" s="432">
        <v>407</v>
      </c>
      <c r="C2083" s="432">
        <v>2022</v>
      </c>
      <c r="D2083" s="432">
        <v>11</v>
      </c>
      <c r="E2083" s="432">
        <v>99</v>
      </c>
      <c r="F2083" s="432">
        <v>99</v>
      </c>
      <c r="G2083" s="432">
        <v>99</v>
      </c>
      <c r="H2083" s="432">
        <v>99</v>
      </c>
      <c r="I2083" s="432">
        <v>99</v>
      </c>
      <c r="J2083" s="432">
        <v>999</v>
      </c>
      <c r="K2083" s="432">
        <v>99</v>
      </c>
      <c r="L2083" s="432">
        <v>99</v>
      </c>
      <c r="M2083" s="432">
        <v>4</v>
      </c>
      <c r="N2083" s="432">
        <v>99</v>
      </c>
      <c r="O2083" s="432">
        <v>99</v>
      </c>
      <c r="P2083" s="432">
        <v>99</v>
      </c>
      <c r="Q2083" s="432">
        <v>5</v>
      </c>
      <c r="R2083" s="432">
        <v>13</v>
      </c>
      <c r="S2083" s="432">
        <v>5.1538461538461524</v>
      </c>
      <c r="T2083" s="432">
        <v>4</v>
      </c>
      <c r="U2083" s="432">
        <v>16.953846153846158</v>
      </c>
      <c r="V2083" s="432">
        <v>0</v>
      </c>
      <c r="W2083" s="432">
        <v>0</v>
      </c>
      <c r="X2083" s="432">
        <v>69.230769230769269</v>
      </c>
      <c r="Y2083" s="432">
        <v>0</v>
      </c>
      <c r="Z2083" s="432">
        <v>3.660520220409075</v>
      </c>
      <c r="AA2083" s="432">
        <v>0.76923076923076883</v>
      </c>
      <c r="AB2083" s="432">
        <v>0</v>
      </c>
      <c r="AC2083" s="432">
        <v>-28.159091295883339</v>
      </c>
      <c r="AF2083" s="432">
        <v>0.82330588980367314</v>
      </c>
      <c r="AG2083" s="432">
        <v>0.66094289321453903</v>
      </c>
      <c r="AH2083" s="432">
        <v>0</v>
      </c>
      <c r="AI2083" s="432">
        <v>7</v>
      </c>
      <c r="AJ2083" s="432">
        <v>98.742857142857119</v>
      </c>
      <c r="AK2083" s="432">
        <v>15.797649823832071</v>
      </c>
    </row>
    <row r="2084" spans="1:37" s="432" customFormat="1">
      <c r="A2084" s="432">
        <v>17</v>
      </c>
      <c r="B2084" s="432">
        <v>408</v>
      </c>
      <c r="C2084" s="432">
        <v>2022</v>
      </c>
      <c r="D2084" s="432">
        <v>12</v>
      </c>
      <c r="E2084" s="432">
        <v>99</v>
      </c>
      <c r="F2084" s="432">
        <v>99</v>
      </c>
      <c r="G2084" s="432">
        <v>99</v>
      </c>
      <c r="H2084" s="432">
        <v>99</v>
      </c>
      <c r="I2084" s="432">
        <v>99</v>
      </c>
      <c r="J2084" s="432">
        <v>999</v>
      </c>
      <c r="K2084" s="432">
        <v>99</v>
      </c>
      <c r="L2084" s="432">
        <v>99</v>
      </c>
      <c r="M2084" s="432">
        <v>4</v>
      </c>
      <c r="N2084" s="432">
        <v>99</v>
      </c>
      <c r="O2084" s="432">
        <v>99</v>
      </c>
      <c r="P2084" s="432">
        <v>99</v>
      </c>
      <c r="R2084" s="432">
        <v>0</v>
      </c>
    </row>
    <row r="2085" spans="1:37" s="432" customFormat="1">
      <c r="A2085" s="432">
        <v>17</v>
      </c>
      <c r="B2085" s="432">
        <v>409</v>
      </c>
      <c r="C2085" s="432">
        <v>2022</v>
      </c>
      <c r="D2085" s="432">
        <v>1</v>
      </c>
      <c r="E2085" s="432">
        <v>99</v>
      </c>
      <c r="F2085" s="432">
        <v>99</v>
      </c>
      <c r="G2085" s="432">
        <v>99</v>
      </c>
      <c r="H2085" s="432">
        <v>99</v>
      </c>
      <c r="I2085" s="432">
        <v>99</v>
      </c>
      <c r="J2085" s="432">
        <v>999</v>
      </c>
      <c r="K2085" s="432">
        <v>99</v>
      </c>
      <c r="L2085" s="432">
        <v>99</v>
      </c>
      <c r="M2085" s="432">
        <v>5</v>
      </c>
      <c r="N2085" s="432">
        <v>99</v>
      </c>
      <c r="O2085" s="432">
        <v>99</v>
      </c>
      <c r="P2085" s="432">
        <v>99</v>
      </c>
      <c r="Q2085" s="432">
        <v>49</v>
      </c>
      <c r="R2085" s="432">
        <v>458</v>
      </c>
      <c r="S2085" s="432">
        <v>5.4082969432314405</v>
      </c>
      <c r="T2085" s="432">
        <v>4.9781659388646302</v>
      </c>
      <c r="U2085" s="432">
        <v>21.33224890829695</v>
      </c>
      <c r="V2085" s="432">
        <v>8.7336244541484689</v>
      </c>
      <c r="W2085" s="432">
        <v>0</v>
      </c>
      <c r="X2085" s="432">
        <v>93.231441048034938</v>
      </c>
      <c r="Y2085" s="432">
        <v>29.694323144104807</v>
      </c>
      <c r="Z2085" s="432">
        <v>4.6665786499450412</v>
      </c>
      <c r="AA2085" s="432">
        <v>1.1678447207301912</v>
      </c>
      <c r="AB2085" s="432">
        <v>0.4667589154242851</v>
      </c>
      <c r="AC2085" s="432">
        <v>32.057331730115237</v>
      </c>
      <c r="AD2085" s="432">
        <v>31.608090221584398</v>
      </c>
      <c r="AE2085" s="432">
        <v>1.6354336397846203</v>
      </c>
      <c r="AF2085" s="432">
        <v>67.25403817914831</v>
      </c>
      <c r="AG2085" s="432">
        <v>64.163838887863662</v>
      </c>
      <c r="AH2085" s="432">
        <v>0</v>
      </c>
      <c r="AI2085" s="432">
        <v>0</v>
      </c>
    </row>
    <row r="2086" spans="1:37" s="432" customFormat="1">
      <c r="A2086" s="432">
        <v>17</v>
      </c>
      <c r="B2086" s="432">
        <v>410</v>
      </c>
      <c r="C2086" s="432">
        <v>2022</v>
      </c>
      <c r="D2086" s="432">
        <v>2</v>
      </c>
      <c r="E2086" s="432">
        <v>99</v>
      </c>
      <c r="F2086" s="432">
        <v>99</v>
      </c>
      <c r="G2086" s="432">
        <v>99</v>
      </c>
      <c r="H2086" s="432">
        <v>99</v>
      </c>
      <c r="I2086" s="432">
        <v>99</v>
      </c>
      <c r="J2086" s="432">
        <v>999</v>
      </c>
      <c r="K2086" s="432">
        <v>99</v>
      </c>
      <c r="L2086" s="432">
        <v>99</v>
      </c>
      <c r="M2086" s="432">
        <v>5</v>
      </c>
      <c r="N2086" s="432">
        <v>99</v>
      </c>
      <c r="O2086" s="432">
        <v>99</v>
      </c>
      <c r="P2086" s="432">
        <v>99</v>
      </c>
      <c r="Q2086" s="432">
        <v>38</v>
      </c>
      <c r="R2086" s="432">
        <v>179</v>
      </c>
      <c r="S2086" s="432">
        <v>5.4636871508379885</v>
      </c>
      <c r="T2086" s="432">
        <v>5</v>
      </c>
      <c r="U2086" s="432">
        <v>21.769832402234645</v>
      </c>
      <c r="V2086" s="432">
        <v>10.055865921787712</v>
      </c>
      <c r="W2086" s="432">
        <v>0</v>
      </c>
      <c r="X2086" s="432">
        <v>88.26815642458098</v>
      </c>
      <c r="Y2086" s="432">
        <v>35.19553072625699</v>
      </c>
      <c r="Z2086" s="432">
        <v>5.5294827336306751</v>
      </c>
      <c r="AA2086" s="432">
        <v>1.2063935044587499</v>
      </c>
      <c r="AB2086" s="432">
        <v>0</v>
      </c>
      <c r="AC2086" s="432">
        <v>33.666948171131445</v>
      </c>
      <c r="AF2086" s="432">
        <v>56.289308176100626</v>
      </c>
      <c r="AG2086" s="432">
        <v>53.62322829228016</v>
      </c>
      <c r="AH2086" s="432">
        <v>1.1173184357541901</v>
      </c>
      <c r="AI2086" s="432">
        <v>0</v>
      </c>
    </row>
    <row r="2087" spans="1:37" s="432" customFormat="1">
      <c r="A2087" s="432">
        <v>17</v>
      </c>
      <c r="B2087" s="432">
        <v>411</v>
      </c>
      <c r="C2087" s="432">
        <v>2022</v>
      </c>
      <c r="D2087" s="432">
        <v>3</v>
      </c>
      <c r="E2087" s="432">
        <v>99</v>
      </c>
      <c r="F2087" s="432">
        <v>99</v>
      </c>
      <c r="G2087" s="432">
        <v>99</v>
      </c>
      <c r="H2087" s="432">
        <v>99</v>
      </c>
      <c r="I2087" s="432">
        <v>99</v>
      </c>
      <c r="J2087" s="432">
        <v>999</v>
      </c>
      <c r="K2087" s="432">
        <v>99</v>
      </c>
      <c r="L2087" s="432">
        <v>99</v>
      </c>
      <c r="M2087" s="432">
        <v>5</v>
      </c>
      <c r="N2087" s="432">
        <v>99</v>
      </c>
      <c r="O2087" s="432">
        <v>99</v>
      </c>
      <c r="P2087" s="432">
        <v>99</v>
      </c>
      <c r="Q2087" s="432">
        <v>107</v>
      </c>
      <c r="R2087" s="432">
        <v>403</v>
      </c>
      <c r="S2087" s="432">
        <v>4.9230769230769216</v>
      </c>
      <c r="T2087" s="432">
        <v>4.9255583126550873</v>
      </c>
      <c r="U2087" s="432">
        <v>21.008436724565744</v>
      </c>
      <c r="V2087" s="432">
        <v>10.421836228287839</v>
      </c>
      <c r="W2087" s="432">
        <v>0</v>
      </c>
      <c r="X2087" s="432">
        <v>88.08933002481389</v>
      </c>
      <c r="Y2087" s="432">
        <v>30.521091811414394</v>
      </c>
      <c r="Z2087" s="432">
        <v>5.8845196491795431</v>
      </c>
      <c r="AA2087" s="432">
        <v>1.3334923872810203</v>
      </c>
      <c r="AB2087" s="432">
        <v>0.85957856455030868</v>
      </c>
      <c r="AC2087" s="432">
        <v>27.462747595962341</v>
      </c>
      <c r="AD2087" s="432">
        <v>56.476681855070304</v>
      </c>
      <c r="AE2087" s="432">
        <v>10.324455897559265</v>
      </c>
      <c r="AF2087" s="432">
        <v>50.819672131147534</v>
      </c>
      <c r="AG2087" s="432">
        <v>47.415140093750495</v>
      </c>
      <c r="AH2087" s="432">
        <v>0.74441687344913132</v>
      </c>
      <c r="AI2087" s="432">
        <v>3</v>
      </c>
      <c r="AJ2087" s="432">
        <v>110.7</v>
      </c>
      <c r="AK2087" s="432">
        <v>12.920866875764965</v>
      </c>
    </row>
    <row r="2088" spans="1:37" s="432" customFormat="1">
      <c r="A2088" s="432">
        <v>17</v>
      </c>
      <c r="B2088" s="432">
        <v>412</v>
      </c>
      <c r="C2088" s="432">
        <v>2022</v>
      </c>
      <c r="D2088" s="432">
        <v>4</v>
      </c>
      <c r="E2088" s="432">
        <v>99</v>
      </c>
      <c r="F2088" s="432">
        <v>99</v>
      </c>
      <c r="G2088" s="432">
        <v>99</v>
      </c>
      <c r="H2088" s="432">
        <v>99</v>
      </c>
      <c r="I2088" s="432">
        <v>99</v>
      </c>
      <c r="J2088" s="432">
        <v>999</v>
      </c>
      <c r="K2088" s="432">
        <v>99</v>
      </c>
      <c r="L2088" s="432">
        <v>99</v>
      </c>
      <c r="M2088" s="432">
        <v>5</v>
      </c>
      <c r="N2088" s="432">
        <v>99</v>
      </c>
      <c r="O2088" s="432">
        <v>99</v>
      </c>
      <c r="P2088" s="432">
        <v>99</v>
      </c>
      <c r="Q2088" s="432">
        <v>72</v>
      </c>
      <c r="R2088" s="432">
        <v>328</v>
      </c>
      <c r="S2088" s="432">
        <v>5.0304878048780486</v>
      </c>
      <c r="T2088" s="432">
        <v>5</v>
      </c>
      <c r="U2088" s="432">
        <v>21.425914634146352</v>
      </c>
      <c r="V2088" s="432">
        <v>10.365853658536585</v>
      </c>
      <c r="W2088" s="432">
        <v>0</v>
      </c>
      <c r="X2088" s="432">
        <v>89.634146341463435</v>
      </c>
      <c r="Y2088" s="432">
        <v>35.365853658536594</v>
      </c>
      <c r="Z2088" s="432">
        <v>4.7513828942052703</v>
      </c>
      <c r="AA2088" s="432">
        <v>1.1838536726065296</v>
      </c>
      <c r="AB2088" s="432">
        <v>0</v>
      </c>
      <c r="AC2088" s="432">
        <v>36.322371435865072</v>
      </c>
      <c r="AF2088" s="432">
        <v>47.813411078717195</v>
      </c>
      <c r="AG2088" s="432">
        <v>45.542443506943762</v>
      </c>
      <c r="AH2088" s="432">
        <v>0</v>
      </c>
      <c r="AI2088" s="432">
        <v>39</v>
      </c>
      <c r="AJ2088" s="432">
        <v>109.52307692307699</v>
      </c>
      <c r="AK2088" s="432">
        <v>14.101339084985378</v>
      </c>
    </row>
    <row r="2089" spans="1:37" s="432" customFormat="1">
      <c r="A2089" s="432">
        <v>17</v>
      </c>
      <c r="B2089" s="432">
        <v>413</v>
      </c>
      <c r="C2089" s="432">
        <v>2022</v>
      </c>
      <c r="D2089" s="432">
        <v>5</v>
      </c>
      <c r="E2089" s="432">
        <v>99</v>
      </c>
      <c r="F2089" s="432">
        <v>99</v>
      </c>
      <c r="G2089" s="432">
        <v>99</v>
      </c>
      <c r="H2089" s="432">
        <v>99</v>
      </c>
      <c r="I2089" s="432">
        <v>99</v>
      </c>
      <c r="J2089" s="432">
        <v>999</v>
      </c>
      <c r="K2089" s="432">
        <v>99</v>
      </c>
      <c r="L2089" s="432">
        <v>99</v>
      </c>
      <c r="M2089" s="432">
        <v>5</v>
      </c>
      <c r="N2089" s="432">
        <v>99</v>
      </c>
      <c r="O2089" s="432">
        <v>99</v>
      </c>
      <c r="P2089" s="432">
        <v>99</v>
      </c>
      <c r="Q2089" s="432">
        <v>59</v>
      </c>
      <c r="R2089" s="432">
        <v>245</v>
      </c>
      <c r="S2089" s="432">
        <v>5.1632653061224492</v>
      </c>
      <c r="T2089" s="432">
        <v>5</v>
      </c>
      <c r="U2089" s="432">
        <v>20.051836734693872</v>
      </c>
      <c r="V2089" s="432">
        <v>11.836734693877551</v>
      </c>
      <c r="W2089" s="432">
        <v>0</v>
      </c>
      <c r="X2089" s="432">
        <v>75.91836734693878</v>
      </c>
      <c r="Y2089" s="432">
        <v>29.387755102040821</v>
      </c>
      <c r="Z2089" s="432">
        <v>5.3434574427736088</v>
      </c>
      <c r="AA2089" s="432">
        <v>1.3393104953975563</v>
      </c>
      <c r="AB2089" s="432">
        <v>0</v>
      </c>
      <c r="AC2089" s="432">
        <v>18.029813471377256</v>
      </c>
      <c r="AF2089" s="432">
        <v>50.724637681159422</v>
      </c>
      <c r="AG2089" s="432">
        <v>46.289020173182195</v>
      </c>
      <c r="AH2089" s="432">
        <v>0</v>
      </c>
      <c r="AI2089" s="432">
        <v>0</v>
      </c>
    </row>
    <row r="2090" spans="1:37" s="432" customFormat="1">
      <c r="A2090" s="432">
        <v>17</v>
      </c>
      <c r="B2090" s="432">
        <v>414</v>
      </c>
      <c r="C2090" s="432">
        <v>2022</v>
      </c>
      <c r="D2090" s="432">
        <v>6</v>
      </c>
      <c r="E2090" s="432">
        <v>99</v>
      </c>
      <c r="F2090" s="432">
        <v>99</v>
      </c>
      <c r="G2090" s="432">
        <v>99</v>
      </c>
      <c r="H2090" s="432">
        <v>99</v>
      </c>
      <c r="I2090" s="432">
        <v>99</v>
      </c>
      <c r="J2090" s="432">
        <v>999</v>
      </c>
      <c r="K2090" s="432">
        <v>99</v>
      </c>
      <c r="L2090" s="432">
        <v>99</v>
      </c>
      <c r="M2090" s="432">
        <v>5</v>
      </c>
      <c r="N2090" s="432">
        <v>99</v>
      </c>
      <c r="O2090" s="432">
        <v>99</v>
      </c>
      <c r="P2090" s="432">
        <v>99</v>
      </c>
      <c r="Q2090" s="432">
        <v>76</v>
      </c>
      <c r="R2090" s="432">
        <v>378</v>
      </c>
      <c r="S2090" s="432">
        <v>5.0634920634920642</v>
      </c>
      <c r="T2090" s="432">
        <v>4.947089947089947</v>
      </c>
      <c r="U2090" s="432">
        <v>19.892328042328035</v>
      </c>
      <c r="V2090" s="432">
        <v>9.7883597883597844</v>
      </c>
      <c r="W2090" s="432">
        <v>0</v>
      </c>
      <c r="X2090" s="432">
        <v>78.835978835978821</v>
      </c>
      <c r="Y2090" s="432">
        <v>25.925925925925927</v>
      </c>
      <c r="Z2090" s="432">
        <v>5.4838164382451247</v>
      </c>
      <c r="AA2090" s="432">
        <v>1.3958329807876273</v>
      </c>
      <c r="AB2090" s="432">
        <v>0.72546609528053518</v>
      </c>
      <c r="AC2090" s="432">
        <v>19.713297073503679</v>
      </c>
      <c r="AD2090" s="432">
        <v>42.614974079645904</v>
      </c>
      <c r="AE2090" s="432">
        <v>0.33174704384183923</v>
      </c>
      <c r="AF2090" s="432">
        <v>55.425219941348978</v>
      </c>
      <c r="AG2090" s="432">
        <v>50.865538771672306</v>
      </c>
      <c r="AH2090" s="432">
        <v>2.1164021164021163</v>
      </c>
      <c r="AI2090" s="432">
        <v>0</v>
      </c>
    </row>
    <row r="2091" spans="1:37" s="432" customFormat="1">
      <c r="A2091" s="432">
        <v>17</v>
      </c>
      <c r="B2091" s="432">
        <v>415</v>
      </c>
      <c r="C2091" s="432">
        <v>2022</v>
      </c>
      <c r="D2091" s="432">
        <v>7</v>
      </c>
      <c r="E2091" s="432">
        <v>99</v>
      </c>
      <c r="F2091" s="432">
        <v>99</v>
      </c>
      <c r="G2091" s="432">
        <v>99</v>
      </c>
      <c r="H2091" s="432">
        <v>99</v>
      </c>
      <c r="I2091" s="432">
        <v>99</v>
      </c>
      <c r="J2091" s="432">
        <v>999</v>
      </c>
      <c r="K2091" s="432">
        <v>99</v>
      </c>
      <c r="L2091" s="432">
        <v>99</v>
      </c>
      <c r="M2091" s="432">
        <v>5</v>
      </c>
      <c r="N2091" s="432">
        <v>99</v>
      </c>
      <c r="O2091" s="432">
        <v>99</v>
      </c>
      <c r="P2091" s="432">
        <v>99</v>
      </c>
      <c r="Q2091" s="432">
        <v>13</v>
      </c>
      <c r="R2091" s="432">
        <v>51</v>
      </c>
      <c r="S2091" s="432">
        <v>4.5490196078431389</v>
      </c>
      <c r="T2091" s="432">
        <v>5</v>
      </c>
      <c r="U2091" s="432">
        <v>19.476470588235298</v>
      </c>
      <c r="V2091" s="432">
        <v>1.9607843137254899</v>
      </c>
      <c r="W2091" s="432">
        <v>0</v>
      </c>
      <c r="X2091" s="432">
        <v>82.352941176470608</v>
      </c>
      <c r="Y2091" s="432">
        <v>17.647058823529413</v>
      </c>
      <c r="Z2091" s="432">
        <v>3.5904878818243038</v>
      </c>
      <c r="AA2091" s="432">
        <v>1.1081467569368473</v>
      </c>
      <c r="AB2091" s="432">
        <v>0</v>
      </c>
      <c r="AC2091" s="432">
        <v>18.805031072371786</v>
      </c>
      <c r="AF2091" s="432">
        <v>51.515151515151508</v>
      </c>
      <c r="AG2091" s="432">
        <v>49.430206519034577</v>
      </c>
      <c r="AH2091" s="432">
        <v>0</v>
      </c>
      <c r="AI2091" s="432">
        <v>0</v>
      </c>
    </row>
    <row r="2092" spans="1:37" s="432" customFormat="1">
      <c r="A2092" s="432">
        <v>17</v>
      </c>
      <c r="B2092" s="432">
        <v>416</v>
      </c>
      <c r="C2092" s="432">
        <v>2022</v>
      </c>
      <c r="D2092" s="432">
        <v>8</v>
      </c>
      <c r="E2092" s="432">
        <v>99</v>
      </c>
      <c r="F2092" s="432">
        <v>99</v>
      </c>
      <c r="G2092" s="432">
        <v>99</v>
      </c>
      <c r="H2092" s="432">
        <v>99</v>
      </c>
      <c r="I2092" s="432">
        <v>99</v>
      </c>
      <c r="J2092" s="432">
        <v>999</v>
      </c>
      <c r="K2092" s="432">
        <v>99</v>
      </c>
      <c r="L2092" s="432">
        <v>99</v>
      </c>
      <c r="M2092" s="432">
        <v>5</v>
      </c>
      <c r="N2092" s="432">
        <v>99</v>
      </c>
      <c r="O2092" s="432">
        <v>99</v>
      </c>
      <c r="P2092" s="432">
        <v>99</v>
      </c>
      <c r="Q2092" s="432">
        <v>51</v>
      </c>
      <c r="R2092" s="432">
        <v>171</v>
      </c>
      <c r="S2092" s="432">
        <v>5.0994152046783636</v>
      </c>
      <c r="T2092" s="432">
        <v>5</v>
      </c>
      <c r="U2092" s="432">
        <v>18.488304093567244</v>
      </c>
      <c r="V2092" s="432">
        <v>7.6023391812865508</v>
      </c>
      <c r="W2092" s="432">
        <v>0</v>
      </c>
      <c r="X2092" s="432">
        <v>66.666666666666686</v>
      </c>
      <c r="Y2092" s="432">
        <v>18.128654970760238</v>
      </c>
      <c r="Z2092" s="432">
        <v>6.5426341817484177</v>
      </c>
      <c r="AA2092" s="432">
        <v>1.212290716297642</v>
      </c>
      <c r="AB2092" s="432">
        <v>0</v>
      </c>
      <c r="AC2092" s="432">
        <v>26.137213094263544</v>
      </c>
      <c r="AF2092" s="432">
        <v>45.478723404255319</v>
      </c>
      <c r="AG2092" s="432">
        <v>43.901185880523236</v>
      </c>
      <c r="AH2092" s="432">
        <v>4.0935672514619883</v>
      </c>
      <c r="AI2092" s="432">
        <v>2</v>
      </c>
      <c r="AJ2092" s="432">
        <v>100.80000000000003</v>
      </c>
      <c r="AK2092" s="432">
        <v>17.053740074338862</v>
      </c>
    </row>
    <row r="2093" spans="1:37" s="432" customFormat="1">
      <c r="A2093" s="432">
        <v>17</v>
      </c>
      <c r="B2093" s="432">
        <v>417</v>
      </c>
      <c r="C2093" s="432">
        <v>2022</v>
      </c>
      <c r="D2093" s="432">
        <v>9</v>
      </c>
      <c r="E2093" s="432">
        <v>99</v>
      </c>
      <c r="F2093" s="432">
        <v>99</v>
      </c>
      <c r="G2093" s="432">
        <v>99</v>
      </c>
      <c r="H2093" s="432">
        <v>99</v>
      </c>
      <c r="I2093" s="432">
        <v>99</v>
      </c>
      <c r="J2093" s="432">
        <v>999</v>
      </c>
      <c r="K2093" s="432">
        <v>99</v>
      </c>
      <c r="L2093" s="432">
        <v>99</v>
      </c>
      <c r="M2093" s="432">
        <v>5</v>
      </c>
      <c r="N2093" s="432">
        <v>99</v>
      </c>
      <c r="O2093" s="432">
        <v>99</v>
      </c>
      <c r="P2093" s="432">
        <v>99</v>
      </c>
      <c r="Q2093" s="432">
        <v>71</v>
      </c>
      <c r="R2093" s="432">
        <v>275</v>
      </c>
      <c r="S2093" s="432">
        <v>4.5236363636363643</v>
      </c>
      <c r="T2093" s="432">
        <v>5</v>
      </c>
      <c r="U2093" s="432">
        <v>18.175636363636361</v>
      </c>
      <c r="V2093" s="432">
        <v>2.9090909090909096</v>
      </c>
      <c r="W2093" s="432">
        <v>0</v>
      </c>
      <c r="X2093" s="432">
        <v>61.090909090909101</v>
      </c>
      <c r="Y2093" s="432">
        <v>13.09090909090909</v>
      </c>
      <c r="Z2093" s="432">
        <v>4.9860119839539516</v>
      </c>
      <c r="AA2093" s="432">
        <v>1.7210951731503175</v>
      </c>
      <c r="AB2093" s="432">
        <v>0</v>
      </c>
      <c r="AC2093" s="432">
        <v>27.412703427342048</v>
      </c>
      <c r="AF2093" s="432">
        <v>51.305970149253746</v>
      </c>
      <c r="AG2093" s="432">
        <v>46.49927436460387</v>
      </c>
      <c r="AH2093" s="432">
        <v>4</v>
      </c>
      <c r="AI2093" s="432">
        <v>0</v>
      </c>
    </row>
    <row r="2094" spans="1:37" s="432" customFormat="1">
      <c r="A2094" s="432">
        <v>17</v>
      </c>
      <c r="B2094" s="432">
        <v>418</v>
      </c>
      <c r="C2094" s="432">
        <v>2022</v>
      </c>
      <c r="D2094" s="432">
        <v>10</v>
      </c>
      <c r="E2094" s="432">
        <v>99</v>
      </c>
      <c r="F2094" s="432">
        <v>99</v>
      </c>
      <c r="G2094" s="432">
        <v>99</v>
      </c>
      <c r="H2094" s="432">
        <v>99</v>
      </c>
      <c r="I2094" s="432">
        <v>99</v>
      </c>
      <c r="J2094" s="432">
        <v>999</v>
      </c>
      <c r="K2094" s="432">
        <v>99</v>
      </c>
      <c r="L2094" s="432">
        <v>99</v>
      </c>
      <c r="M2094" s="432">
        <v>5</v>
      </c>
      <c r="N2094" s="432">
        <v>99</v>
      </c>
      <c r="O2094" s="432">
        <v>99</v>
      </c>
      <c r="P2094" s="432">
        <v>99</v>
      </c>
      <c r="Q2094" s="432">
        <v>204</v>
      </c>
      <c r="R2094" s="432">
        <v>1176</v>
      </c>
      <c r="S2094" s="432">
        <v>4.7517006802721085</v>
      </c>
      <c r="T2094" s="432">
        <v>5</v>
      </c>
      <c r="U2094" s="432">
        <v>19.964455782312928</v>
      </c>
      <c r="V2094" s="432">
        <v>4.1666666666666679</v>
      </c>
      <c r="W2094" s="432">
        <v>0</v>
      </c>
      <c r="X2094" s="432">
        <v>82.568027210884381</v>
      </c>
      <c r="Y2094" s="432">
        <v>18.622448979591834</v>
      </c>
      <c r="Z2094" s="432">
        <v>4.6684709447879857</v>
      </c>
      <c r="AA2094" s="432">
        <v>1.4654457073846356</v>
      </c>
      <c r="AB2094" s="432">
        <v>0</v>
      </c>
      <c r="AC2094" s="432">
        <v>13.533334262796979</v>
      </c>
      <c r="AF2094" s="432">
        <v>55.840455840455839</v>
      </c>
      <c r="AG2094" s="432">
        <v>53.493522412952451</v>
      </c>
      <c r="AH2094" s="432">
        <v>0.17006802721088435</v>
      </c>
      <c r="AI2094" s="432">
        <v>3</v>
      </c>
      <c r="AJ2094" s="432">
        <v>107.1333333333333</v>
      </c>
      <c r="AK2094" s="432">
        <v>15.389984811425387</v>
      </c>
    </row>
    <row r="2095" spans="1:37" s="432" customFormat="1">
      <c r="A2095" s="432">
        <v>17</v>
      </c>
      <c r="B2095" s="432">
        <v>419</v>
      </c>
      <c r="C2095" s="432">
        <v>2022</v>
      </c>
      <c r="D2095" s="432">
        <v>11</v>
      </c>
      <c r="E2095" s="432">
        <v>99</v>
      </c>
      <c r="F2095" s="432">
        <v>99</v>
      </c>
      <c r="G2095" s="432">
        <v>99</v>
      </c>
      <c r="H2095" s="432">
        <v>99</v>
      </c>
      <c r="I2095" s="432">
        <v>99</v>
      </c>
      <c r="J2095" s="432">
        <v>999</v>
      </c>
      <c r="K2095" s="432">
        <v>99</v>
      </c>
      <c r="L2095" s="432">
        <v>99</v>
      </c>
      <c r="M2095" s="432">
        <v>5</v>
      </c>
      <c r="N2095" s="432">
        <v>99</v>
      </c>
      <c r="O2095" s="432">
        <v>99</v>
      </c>
      <c r="P2095" s="432">
        <v>99</v>
      </c>
      <c r="Q2095" s="432">
        <v>132</v>
      </c>
      <c r="R2095" s="432">
        <v>983</v>
      </c>
      <c r="S2095" s="432">
        <v>5.3184130213631748</v>
      </c>
      <c r="T2095" s="432">
        <v>5</v>
      </c>
      <c r="U2095" s="432">
        <v>20.559918616480179</v>
      </c>
      <c r="V2095" s="432">
        <v>7.6297049847405889</v>
      </c>
      <c r="W2095" s="432">
        <v>0</v>
      </c>
      <c r="X2095" s="432">
        <v>88.708036622583919</v>
      </c>
      <c r="Y2095" s="432">
        <v>21.159715157680569</v>
      </c>
      <c r="Z2095" s="432">
        <v>4.2598985074151612</v>
      </c>
      <c r="AA2095" s="432">
        <v>1.3782708158501864</v>
      </c>
      <c r="AB2095" s="432">
        <v>0</v>
      </c>
      <c r="AC2095" s="432">
        <v>31.384409356450121</v>
      </c>
      <c r="AF2095" s="432">
        <v>62.254591513616234</v>
      </c>
      <c r="AG2095" s="432">
        <v>60.607623634406245</v>
      </c>
      <c r="AH2095" s="432">
        <v>0.40691759918616471</v>
      </c>
      <c r="AI2095" s="432">
        <v>5</v>
      </c>
      <c r="AJ2095" s="432">
        <v>100.92</v>
      </c>
      <c r="AK2095" s="432">
        <v>17.698958246161286</v>
      </c>
    </row>
    <row r="2096" spans="1:37" s="432" customFormat="1">
      <c r="A2096" s="432">
        <v>17</v>
      </c>
      <c r="B2096" s="432">
        <v>420</v>
      </c>
      <c r="C2096" s="432">
        <v>2022</v>
      </c>
      <c r="D2096" s="432">
        <v>12</v>
      </c>
      <c r="E2096" s="432">
        <v>99</v>
      </c>
      <c r="F2096" s="432">
        <v>99</v>
      </c>
      <c r="G2096" s="432">
        <v>99</v>
      </c>
      <c r="H2096" s="432">
        <v>99</v>
      </c>
      <c r="I2096" s="432">
        <v>99</v>
      </c>
      <c r="J2096" s="432">
        <v>999</v>
      </c>
      <c r="K2096" s="432">
        <v>99</v>
      </c>
      <c r="L2096" s="432">
        <v>99</v>
      </c>
      <c r="M2096" s="432">
        <v>5</v>
      </c>
      <c r="N2096" s="432">
        <v>99</v>
      </c>
      <c r="O2096" s="432">
        <v>99</v>
      </c>
      <c r="P2096" s="432">
        <v>99</v>
      </c>
      <c r="Q2096" s="432">
        <v>40</v>
      </c>
      <c r="R2096" s="432">
        <v>209</v>
      </c>
      <c r="S2096" s="432">
        <v>5.1531100478468916</v>
      </c>
      <c r="T2096" s="432">
        <v>5</v>
      </c>
      <c r="U2096" s="432">
        <v>19.578947368421066</v>
      </c>
      <c r="V2096" s="432">
        <v>4.3062200956937797</v>
      </c>
      <c r="W2096" s="432">
        <v>0</v>
      </c>
      <c r="X2096" s="432">
        <v>80.382775119617193</v>
      </c>
      <c r="Y2096" s="432">
        <v>18.660287081339721</v>
      </c>
      <c r="Z2096" s="432">
        <v>4.2827836990140966</v>
      </c>
      <c r="AA2096" s="432">
        <v>1.0606048614352082</v>
      </c>
      <c r="AB2096" s="432">
        <v>0</v>
      </c>
      <c r="AC2096" s="432">
        <v>20.042536667792017</v>
      </c>
      <c r="AF2096" s="432">
        <v>74.37722419928825</v>
      </c>
      <c r="AG2096" s="432">
        <v>72.71305707584051</v>
      </c>
      <c r="AH2096" s="432">
        <v>1.4354066985645937</v>
      </c>
      <c r="AI2096" s="432">
        <v>0</v>
      </c>
    </row>
    <row r="2097" spans="1:37" s="432" customFormat="1">
      <c r="A2097" s="432">
        <v>17</v>
      </c>
      <c r="B2097" s="432">
        <v>421</v>
      </c>
      <c r="C2097" s="432">
        <v>2022</v>
      </c>
      <c r="D2097" s="432">
        <v>1</v>
      </c>
      <c r="E2097" s="432">
        <v>99</v>
      </c>
      <c r="F2097" s="432">
        <v>99</v>
      </c>
      <c r="G2097" s="432">
        <v>99</v>
      </c>
      <c r="H2097" s="432">
        <v>99</v>
      </c>
      <c r="I2097" s="432">
        <v>99</v>
      </c>
      <c r="J2097" s="432">
        <v>999</v>
      </c>
      <c r="K2097" s="432">
        <v>99</v>
      </c>
      <c r="L2097" s="432">
        <v>99</v>
      </c>
      <c r="M2097" s="432">
        <v>6</v>
      </c>
      <c r="N2097" s="432">
        <v>99</v>
      </c>
      <c r="O2097" s="432">
        <v>99</v>
      </c>
      <c r="P2097" s="432">
        <v>99</v>
      </c>
      <c r="R2097" s="432">
        <v>0</v>
      </c>
    </row>
    <row r="2098" spans="1:37" s="432" customFormat="1">
      <c r="A2098" s="432">
        <v>17</v>
      </c>
      <c r="B2098" s="432">
        <v>422</v>
      </c>
      <c r="C2098" s="432">
        <v>2022</v>
      </c>
      <c r="D2098" s="432">
        <v>2</v>
      </c>
      <c r="E2098" s="432">
        <v>99</v>
      </c>
      <c r="F2098" s="432">
        <v>99</v>
      </c>
      <c r="G2098" s="432">
        <v>99</v>
      </c>
      <c r="H2098" s="432">
        <v>99</v>
      </c>
      <c r="I2098" s="432">
        <v>99</v>
      </c>
      <c r="J2098" s="432">
        <v>999</v>
      </c>
      <c r="K2098" s="432">
        <v>99</v>
      </c>
      <c r="L2098" s="432">
        <v>99</v>
      </c>
      <c r="M2098" s="432">
        <v>6</v>
      </c>
      <c r="N2098" s="432">
        <v>99</v>
      </c>
      <c r="O2098" s="432">
        <v>99</v>
      </c>
      <c r="P2098" s="432">
        <v>99</v>
      </c>
      <c r="R2098" s="432">
        <v>0</v>
      </c>
    </row>
    <row r="2099" spans="1:37" s="432" customFormat="1">
      <c r="A2099" s="432">
        <v>17</v>
      </c>
      <c r="B2099" s="432">
        <v>423</v>
      </c>
      <c r="C2099" s="432">
        <v>2022</v>
      </c>
      <c r="D2099" s="432">
        <v>3</v>
      </c>
      <c r="E2099" s="432">
        <v>99</v>
      </c>
      <c r="F2099" s="432">
        <v>99</v>
      </c>
      <c r="G2099" s="432">
        <v>99</v>
      </c>
      <c r="H2099" s="432">
        <v>99</v>
      </c>
      <c r="I2099" s="432">
        <v>99</v>
      </c>
      <c r="J2099" s="432">
        <v>999</v>
      </c>
      <c r="K2099" s="432">
        <v>99</v>
      </c>
      <c r="L2099" s="432">
        <v>99</v>
      </c>
      <c r="M2099" s="432">
        <v>6</v>
      </c>
      <c r="N2099" s="432">
        <v>99</v>
      </c>
      <c r="O2099" s="432">
        <v>99</v>
      </c>
      <c r="P2099" s="432">
        <v>99</v>
      </c>
      <c r="R2099" s="432">
        <v>0</v>
      </c>
    </row>
    <row r="2100" spans="1:37" s="432" customFormat="1">
      <c r="A2100" s="432">
        <v>17</v>
      </c>
      <c r="B2100" s="432">
        <v>424</v>
      </c>
      <c r="C2100" s="432">
        <v>2022</v>
      </c>
      <c r="D2100" s="432">
        <v>4</v>
      </c>
      <c r="E2100" s="432">
        <v>99</v>
      </c>
      <c r="F2100" s="432">
        <v>99</v>
      </c>
      <c r="G2100" s="432">
        <v>99</v>
      </c>
      <c r="H2100" s="432">
        <v>99</v>
      </c>
      <c r="I2100" s="432">
        <v>99</v>
      </c>
      <c r="J2100" s="432">
        <v>999</v>
      </c>
      <c r="K2100" s="432">
        <v>99</v>
      </c>
      <c r="L2100" s="432">
        <v>99</v>
      </c>
      <c r="M2100" s="432">
        <v>6</v>
      </c>
      <c r="N2100" s="432">
        <v>99</v>
      </c>
      <c r="O2100" s="432">
        <v>99</v>
      </c>
      <c r="P2100" s="432">
        <v>99</v>
      </c>
      <c r="Q2100" s="432">
        <v>1</v>
      </c>
      <c r="R2100" s="432">
        <v>15</v>
      </c>
      <c r="S2100" s="432">
        <v>5.2</v>
      </c>
      <c r="T2100" s="432">
        <v>6</v>
      </c>
      <c r="U2100" s="432">
        <v>18.959999999999997</v>
      </c>
      <c r="V2100" s="432">
        <v>0</v>
      </c>
      <c r="W2100" s="432">
        <v>0</v>
      </c>
      <c r="X2100" s="432">
        <v>86.666666666666686</v>
      </c>
      <c r="Y2100" s="432">
        <v>6.6666666666666687</v>
      </c>
      <c r="Z2100" s="432">
        <v>2.5392387310635995</v>
      </c>
      <c r="AA2100" s="432">
        <v>0.65319726474217998</v>
      </c>
      <c r="AB2100" s="432">
        <v>0</v>
      </c>
      <c r="AC2100" s="432">
        <v>46.30344764958312</v>
      </c>
      <c r="AF2100" s="432">
        <v>2.1865889212827985</v>
      </c>
      <c r="AG2100" s="432">
        <v>1.8430312809845055</v>
      </c>
      <c r="AH2100" s="432">
        <v>0</v>
      </c>
      <c r="AI2100" s="432">
        <v>15</v>
      </c>
      <c r="AJ2100" s="432">
        <v>106.93333333333329</v>
      </c>
      <c r="AK2100" s="432">
        <v>15.490830230422118</v>
      </c>
    </row>
    <row r="2101" spans="1:37" s="432" customFormat="1">
      <c r="A2101" s="432">
        <v>17</v>
      </c>
      <c r="B2101" s="432">
        <v>425</v>
      </c>
      <c r="C2101" s="432">
        <v>2022</v>
      </c>
      <c r="D2101" s="432">
        <v>5</v>
      </c>
      <c r="E2101" s="432">
        <v>99</v>
      </c>
      <c r="F2101" s="432">
        <v>99</v>
      </c>
      <c r="G2101" s="432">
        <v>99</v>
      </c>
      <c r="H2101" s="432">
        <v>99</v>
      </c>
      <c r="I2101" s="432">
        <v>99</v>
      </c>
      <c r="J2101" s="432">
        <v>999</v>
      </c>
      <c r="K2101" s="432">
        <v>99</v>
      </c>
      <c r="L2101" s="432">
        <v>99</v>
      </c>
      <c r="M2101" s="432">
        <v>6</v>
      </c>
      <c r="N2101" s="432">
        <v>99</v>
      </c>
      <c r="O2101" s="432">
        <v>99</v>
      </c>
      <c r="P2101" s="432">
        <v>99</v>
      </c>
      <c r="R2101" s="432">
        <v>0</v>
      </c>
    </row>
    <row r="2102" spans="1:37" s="432" customFormat="1">
      <c r="A2102" s="432">
        <v>17</v>
      </c>
      <c r="B2102" s="432">
        <v>426</v>
      </c>
      <c r="C2102" s="432">
        <v>2022</v>
      </c>
      <c r="D2102" s="432">
        <v>6</v>
      </c>
      <c r="E2102" s="432">
        <v>99</v>
      </c>
      <c r="F2102" s="432">
        <v>99</v>
      </c>
      <c r="G2102" s="432">
        <v>99</v>
      </c>
      <c r="H2102" s="432">
        <v>99</v>
      </c>
      <c r="I2102" s="432">
        <v>99</v>
      </c>
      <c r="J2102" s="432">
        <v>999</v>
      </c>
      <c r="K2102" s="432">
        <v>99</v>
      </c>
      <c r="L2102" s="432">
        <v>99</v>
      </c>
      <c r="M2102" s="432">
        <v>6</v>
      </c>
      <c r="N2102" s="432">
        <v>99</v>
      </c>
      <c r="O2102" s="432">
        <v>99</v>
      </c>
      <c r="P2102" s="432">
        <v>99</v>
      </c>
      <c r="Q2102" s="432">
        <v>1</v>
      </c>
      <c r="R2102" s="432">
        <v>1</v>
      </c>
      <c r="S2102" s="432">
        <v>8</v>
      </c>
      <c r="T2102" s="432">
        <v>6</v>
      </c>
      <c r="U2102" s="432">
        <v>41.5</v>
      </c>
      <c r="V2102" s="432">
        <v>0</v>
      </c>
      <c r="W2102" s="432">
        <v>0</v>
      </c>
      <c r="X2102" s="432">
        <v>100</v>
      </c>
      <c r="Y2102" s="432">
        <v>100</v>
      </c>
      <c r="Z2102" s="432">
        <v>0</v>
      </c>
      <c r="AA2102" s="432">
        <v>0</v>
      </c>
      <c r="AB2102" s="432">
        <v>0</v>
      </c>
      <c r="AF2102" s="432">
        <v>0.1466275659824047</v>
      </c>
      <c r="AG2102" s="432">
        <v>0.28073356017506962</v>
      </c>
      <c r="AH2102" s="432">
        <v>0</v>
      </c>
      <c r="AI2102" s="432">
        <v>1</v>
      </c>
      <c r="AJ2102" s="432">
        <v>128.1</v>
      </c>
      <c r="AK2102" s="432">
        <v>19.742434575502063</v>
      </c>
    </row>
    <row r="2103" spans="1:37" s="432" customFormat="1">
      <c r="A2103" s="432">
        <v>17</v>
      </c>
      <c r="B2103" s="432">
        <v>427</v>
      </c>
      <c r="C2103" s="432">
        <v>2022</v>
      </c>
      <c r="D2103" s="432">
        <v>7</v>
      </c>
      <c r="E2103" s="432">
        <v>99</v>
      </c>
      <c r="F2103" s="432">
        <v>99</v>
      </c>
      <c r="G2103" s="432">
        <v>99</v>
      </c>
      <c r="H2103" s="432">
        <v>99</v>
      </c>
      <c r="I2103" s="432">
        <v>99</v>
      </c>
      <c r="J2103" s="432">
        <v>999</v>
      </c>
      <c r="K2103" s="432">
        <v>99</v>
      </c>
      <c r="L2103" s="432">
        <v>99</v>
      </c>
      <c r="M2103" s="432">
        <v>6</v>
      </c>
      <c r="N2103" s="432">
        <v>99</v>
      </c>
      <c r="O2103" s="432">
        <v>99</v>
      </c>
      <c r="P2103" s="432">
        <v>99</v>
      </c>
      <c r="R2103" s="432">
        <v>0</v>
      </c>
    </row>
    <row r="2104" spans="1:37" s="432" customFormat="1">
      <c r="A2104" s="432">
        <v>17</v>
      </c>
      <c r="B2104" s="432">
        <v>428</v>
      </c>
      <c r="C2104" s="432">
        <v>2022</v>
      </c>
      <c r="D2104" s="432">
        <v>8</v>
      </c>
      <c r="E2104" s="432">
        <v>99</v>
      </c>
      <c r="F2104" s="432">
        <v>99</v>
      </c>
      <c r="G2104" s="432">
        <v>99</v>
      </c>
      <c r="H2104" s="432">
        <v>99</v>
      </c>
      <c r="I2104" s="432">
        <v>99</v>
      </c>
      <c r="J2104" s="432">
        <v>999</v>
      </c>
      <c r="K2104" s="432">
        <v>99</v>
      </c>
      <c r="L2104" s="432">
        <v>99</v>
      </c>
      <c r="M2104" s="432">
        <v>6</v>
      </c>
      <c r="N2104" s="432">
        <v>99</v>
      </c>
      <c r="O2104" s="432">
        <v>99</v>
      </c>
      <c r="P2104" s="432">
        <v>99</v>
      </c>
      <c r="R2104" s="432">
        <v>0</v>
      </c>
    </row>
    <row r="2105" spans="1:37" s="432" customFormat="1">
      <c r="A2105" s="432">
        <v>17</v>
      </c>
      <c r="B2105" s="432">
        <v>429</v>
      </c>
      <c r="C2105" s="432">
        <v>2022</v>
      </c>
      <c r="D2105" s="432">
        <v>9</v>
      </c>
      <c r="E2105" s="432">
        <v>99</v>
      </c>
      <c r="F2105" s="432">
        <v>99</v>
      </c>
      <c r="G2105" s="432">
        <v>99</v>
      </c>
      <c r="H2105" s="432">
        <v>99</v>
      </c>
      <c r="I2105" s="432">
        <v>99</v>
      </c>
      <c r="J2105" s="432">
        <v>999</v>
      </c>
      <c r="K2105" s="432">
        <v>99</v>
      </c>
      <c r="L2105" s="432">
        <v>99</v>
      </c>
      <c r="M2105" s="432">
        <v>6</v>
      </c>
      <c r="N2105" s="432">
        <v>99</v>
      </c>
      <c r="O2105" s="432">
        <v>99</v>
      </c>
      <c r="P2105" s="432">
        <v>99</v>
      </c>
      <c r="R2105" s="432">
        <v>0</v>
      </c>
    </row>
    <row r="2106" spans="1:37" s="432" customFormat="1">
      <c r="A2106" s="432">
        <v>17</v>
      </c>
      <c r="B2106" s="432">
        <v>430</v>
      </c>
      <c r="C2106" s="432">
        <v>2022</v>
      </c>
      <c r="D2106" s="432">
        <v>10</v>
      </c>
      <c r="E2106" s="432">
        <v>99</v>
      </c>
      <c r="F2106" s="432">
        <v>99</v>
      </c>
      <c r="G2106" s="432">
        <v>99</v>
      </c>
      <c r="H2106" s="432">
        <v>99</v>
      </c>
      <c r="I2106" s="432">
        <v>99</v>
      </c>
      <c r="J2106" s="432">
        <v>999</v>
      </c>
      <c r="K2106" s="432">
        <v>99</v>
      </c>
      <c r="L2106" s="432">
        <v>99</v>
      </c>
      <c r="M2106" s="432">
        <v>6</v>
      </c>
      <c r="N2106" s="432">
        <v>99</v>
      </c>
      <c r="O2106" s="432">
        <v>99</v>
      </c>
      <c r="P2106" s="432">
        <v>99</v>
      </c>
      <c r="Q2106" s="432">
        <v>4</v>
      </c>
      <c r="R2106" s="432">
        <v>6</v>
      </c>
      <c r="S2106" s="432">
        <v>4.6666666666666679</v>
      </c>
      <c r="T2106" s="432">
        <v>6</v>
      </c>
      <c r="U2106" s="432">
        <v>18.566666666666663</v>
      </c>
      <c r="V2106" s="432">
        <v>0</v>
      </c>
      <c r="W2106" s="432">
        <v>0</v>
      </c>
      <c r="X2106" s="432">
        <v>66.666666666666686</v>
      </c>
      <c r="Y2106" s="432">
        <v>0</v>
      </c>
      <c r="Z2106" s="432">
        <v>2.6824532718307568</v>
      </c>
      <c r="AA2106" s="432">
        <v>0.74535599249992757</v>
      </c>
      <c r="AB2106" s="432">
        <v>0</v>
      </c>
      <c r="AC2106" s="432">
        <v>38.623033640687055</v>
      </c>
      <c r="AF2106" s="432">
        <v>0.28490028490028496</v>
      </c>
      <c r="AG2106" s="432">
        <v>0.25381751568701599</v>
      </c>
      <c r="AH2106" s="432">
        <v>0</v>
      </c>
      <c r="AI2106" s="432">
        <v>1</v>
      </c>
      <c r="AJ2106" s="432">
        <v>105</v>
      </c>
      <c r="AK2106" s="432">
        <v>13.303099017384739</v>
      </c>
    </row>
    <row r="2107" spans="1:37" s="432" customFormat="1">
      <c r="A2107" s="432">
        <v>17</v>
      </c>
      <c r="B2107" s="432">
        <v>431</v>
      </c>
      <c r="C2107" s="432">
        <v>2022</v>
      </c>
      <c r="D2107" s="432">
        <v>11</v>
      </c>
      <c r="E2107" s="432">
        <v>99</v>
      </c>
      <c r="F2107" s="432">
        <v>99</v>
      </c>
      <c r="G2107" s="432">
        <v>99</v>
      </c>
      <c r="H2107" s="432">
        <v>99</v>
      </c>
      <c r="I2107" s="432">
        <v>99</v>
      </c>
      <c r="J2107" s="432">
        <v>999</v>
      </c>
      <c r="K2107" s="432">
        <v>99</v>
      </c>
      <c r="L2107" s="432">
        <v>99</v>
      </c>
      <c r="M2107" s="432">
        <v>6</v>
      </c>
      <c r="N2107" s="432">
        <v>99</v>
      </c>
      <c r="O2107" s="432">
        <v>99</v>
      </c>
      <c r="P2107" s="432">
        <v>99</v>
      </c>
      <c r="Q2107" s="432">
        <v>3</v>
      </c>
      <c r="R2107" s="432">
        <v>5</v>
      </c>
      <c r="S2107" s="432">
        <v>6.2</v>
      </c>
      <c r="T2107" s="432">
        <v>6</v>
      </c>
      <c r="U2107" s="432">
        <v>19.18</v>
      </c>
      <c r="V2107" s="432">
        <v>0</v>
      </c>
      <c r="W2107" s="432">
        <v>0</v>
      </c>
      <c r="X2107" s="432">
        <v>60</v>
      </c>
      <c r="Y2107" s="432">
        <v>20</v>
      </c>
      <c r="Z2107" s="432">
        <v>4.2442431598578434</v>
      </c>
      <c r="AA2107" s="432">
        <v>0.97979589711326975</v>
      </c>
      <c r="AB2107" s="432">
        <v>0</v>
      </c>
      <c r="AC2107" s="432">
        <v>29.433746412900842</v>
      </c>
      <c r="AF2107" s="432">
        <v>0.31665611146295114</v>
      </c>
      <c r="AG2107" s="432">
        <v>0.28758812821812302</v>
      </c>
      <c r="AH2107" s="432">
        <v>0</v>
      </c>
      <c r="AI2107" s="432">
        <v>2</v>
      </c>
      <c r="AJ2107" s="432">
        <v>95.5</v>
      </c>
      <c r="AK2107" s="432">
        <v>16.178079017780025</v>
      </c>
    </row>
    <row r="2108" spans="1:37" s="432" customFormat="1">
      <c r="A2108" s="432">
        <v>17</v>
      </c>
      <c r="B2108" s="432">
        <v>432</v>
      </c>
      <c r="C2108" s="432">
        <v>2022</v>
      </c>
      <c r="D2108" s="432">
        <v>12</v>
      </c>
      <c r="E2108" s="432">
        <v>99</v>
      </c>
      <c r="F2108" s="432">
        <v>99</v>
      </c>
      <c r="G2108" s="432">
        <v>99</v>
      </c>
      <c r="H2108" s="432">
        <v>99</v>
      </c>
      <c r="I2108" s="432">
        <v>99</v>
      </c>
      <c r="J2108" s="432">
        <v>999</v>
      </c>
      <c r="K2108" s="432">
        <v>99</v>
      </c>
      <c r="L2108" s="432">
        <v>99</v>
      </c>
      <c r="M2108" s="432">
        <v>6</v>
      </c>
      <c r="N2108" s="432">
        <v>99</v>
      </c>
      <c r="O2108" s="432">
        <v>99</v>
      </c>
      <c r="P2108" s="432">
        <v>99</v>
      </c>
      <c r="R2108" s="432">
        <v>0</v>
      </c>
    </row>
    <row r="2109" spans="1:37" s="432" customFormat="1">
      <c r="A2109" s="432">
        <v>17</v>
      </c>
      <c r="B2109" s="432">
        <v>433</v>
      </c>
      <c r="C2109" s="432">
        <v>2022</v>
      </c>
      <c r="D2109" s="432">
        <v>1</v>
      </c>
      <c r="E2109" s="432">
        <v>99</v>
      </c>
      <c r="F2109" s="432">
        <v>99</v>
      </c>
      <c r="G2109" s="432">
        <v>99</v>
      </c>
      <c r="H2109" s="432">
        <v>99</v>
      </c>
      <c r="I2109" s="432">
        <v>99</v>
      </c>
      <c r="J2109" s="432">
        <v>999</v>
      </c>
      <c r="K2109" s="432">
        <v>99</v>
      </c>
      <c r="L2109" s="432">
        <v>99</v>
      </c>
      <c r="M2109" s="432">
        <v>7</v>
      </c>
      <c r="N2109" s="432">
        <v>99</v>
      </c>
      <c r="O2109" s="432">
        <v>99</v>
      </c>
      <c r="P2109" s="432">
        <v>99</v>
      </c>
      <c r="R2109" s="432">
        <v>0</v>
      </c>
    </row>
    <row r="2110" spans="1:37" s="432" customFormat="1">
      <c r="A2110" s="432">
        <v>17</v>
      </c>
      <c r="B2110" s="432">
        <v>434</v>
      </c>
      <c r="C2110" s="432">
        <v>2022</v>
      </c>
      <c r="D2110" s="432">
        <v>2</v>
      </c>
      <c r="E2110" s="432">
        <v>99</v>
      </c>
      <c r="F2110" s="432">
        <v>99</v>
      </c>
      <c r="G2110" s="432">
        <v>99</v>
      </c>
      <c r="H2110" s="432">
        <v>99</v>
      </c>
      <c r="I2110" s="432">
        <v>99</v>
      </c>
      <c r="J2110" s="432">
        <v>999</v>
      </c>
      <c r="K2110" s="432">
        <v>99</v>
      </c>
      <c r="L2110" s="432">
        <v>99</v>
      </c>
      <c r="M2110" s="432">
        <v>7</v>
      </c>
      <c r="N2110" s="432">
        <v>99</v>
      </c>
      <c r="O2110" s="432">
        <v>99</v>
      </c>
      <c r="P2110" s="432">
        <v>99</v>
      </c>
      <c r="R2110" s="432">
        <v>0</v>
      </c>
    </row>
    <row r="2111" spans="1:37" s="432" customFormat="1">
      <c r="A2111" s="432">
        <v>17</v>
      </c>
      <c r="B2111" s="432">
        <v>435</v>
      </c>
      <c r="C2111" s="432">
        <v>2022</v>
      </c>
      <c r="D2111" s="432">
        <v>3</v>
      </c>
      <c r="E2111" s="432">
        <v>99</v>
      </c>
      <c r="F2111" s="432">
        <v>99</v>
      </c>
      <c r="G2111" s="432">
        <v>99</v>
      </c>
      <c r="H2111" s="432">
        <v>99</v>
      </c>
      <c r="I2111" s="432">
        <v>99</v>
      </c>
      <c r="J2111" s="432">
        <v>999</v>
      </c>
      <c r="K2111" s="432">
        <v>99</v>
      </c>
      <c r="L2111" s="432">
        <v>99</v>
      </c>
      <c r="M2111" s="432">
        <v>7</v>
      </c>
      <c r="N2111" s="432">
        <v>99</v>
      </c>
      <c r="O2111" s="432">
        <v>99</v>
      </c>
      <c r="P2111" s="432">
        <v>99</v>
      </c>
      <c r="R2111" s="432">
        <v>0</v>
      </c>
    </row>
    <row r="2112" spans="1:37" s="432" customFormat="1">
      <c r="A2112" s="432">
        <v>17</v>
      </c>
      <c r="B2112" s="432">
        <v>436</v>
      </c>
      <c r="C2112" s="432">
        <v>2022</v>
      </c>
      <c r="D2112" s="432">
        <v>4</v>
      </c>
      <c r="E2112" s="432">
        <v>99</v>
      </c>
      <c r="F2112" s="432">
        <v>99</v>
      </c>
      <c r="G2112" s="432">
        <v>99</v>
      </c>
      <c r="H2112" s="432">
        <v>99</v>
      </c>
      <c r="I2112" s="432">
        <v>99</v>
      </c>
      <c r="J2112" s="432">
        <v>999</v>
      </c>
      <c r="K2112" s="432">
        <v>99</v>
      </c>
      <c r="L2112" s="432">
        <v>99</v>
      </c>
      <c r="M2112" s="432">
        <v>7</v>
      </c>
      <c r="N2112" s="432">
        <v>99</v>
      </c>
      <c r="O2112" s="432">
        <v>99</v>
      </c>
      <c r="P2112" s="432">
        <v>99</v>
      </c>
      <c r="Q2112" s="432">
        <v>2</v>
      </c>
      <c r="R2112" s="432">
        <v>8</v>
      </c>
      <c r="S2112" s="432">
        <v>5.625</v>
      </c>
      <c r="T2112" s="432">
        <v>7</v>
      </c>
      <c r="U2112" s="432">
        <v>20.462500000000006</v>
      </c>
      <c r="V2112" s="432">
        <v>12.5</v>
      </c>
      <c r="W2112" s="432">
        <v>0</v>
      </c>
      <c r="X2112" s="432">
        <v>87.5</v>
      </c>
      <c r="Y2112" s="432">
        <v>37.5</v>
      </c>
      <c r="Z2112" s="432">
        <v>3.9849521640792513</v>
      </c>
      <c r="AA2112" s="432">
        <v>1.1110243021644484</v>
      </c>
      <c r="AB2112" s="432">
        <v>0</v>
      </c>
      <c r="AC2112" s="432">
        <v>78.735923406809619</v>
      </c>
      <c r="AF2112" s="432">
        <v>1.1661807580174921</v>
      </c>
      <c r="AG2112" s="432">
        <v>1.0608446578662576</v>
      </c>
      <c r="AH2112" s="432">
        <v>0</v>
      </c>
      <c r="AI2112" s="432">
        <v>8</v>
      </c>
      <c r="AJ2112" s="432">
        <v>107.93749999999999</v>
      </c>
      <c r="AK2112" s="432">
        <v>16.140376448803043</v>
      </c>
    </row>
    <row r="2113" spans="1:37" s="432" customFormat="1">
      <c r="A2113" s="432">
        <v>17</v>
      </c>
      <c r="B2113" s="432">
        <v>437</v>
      </c>
      <c r="C2113" s="432">
        <v>2022</v>
      </c>
      <c r="D2113" s="432">
        <v>5</v>
      </c>
      <c r="E2113" s="432">
        <v>99</v>
      </c>
      <c r="F2113" s="432">
        <v>99</v>
      </c>
      <c r="G2113" s="432">
        <v>99</v>
      </c>
      <c r="H2113" s="432">
        <v>99</v>
      </c>
      <c r="I2113" s="432">
        <v>99</v>
      </c>
      <c r="J2113" s="432">
        <v>999</v>
      </c>
      <c r="K2113" s="432">
        <v>99</v>
      </c>
      <c r="L2113" s="432">
        <v>99</v>
      </c>
      <c r="M2113" s="432">
        <v>7</v>
      </c>
      <c r="N2113" s="432">
        <v>99</v>
      </c>
      <c r="O2113" s="432">
        <v>99</v>
      </c>
      <c r="P2113" s="432">
        <v>99</v>
      </c>
      <c r="R2113" s="432">
        <v>0</v>
      </c>
    </row>
    <row r="2114" spans="1:37" s="432" customFormat="1">
      <c r="A2114" s="432">
        <v>17</v>
      </c>
      <c r="B2114" s="432">
        <v>438</v>
      </c>
      <c r="C2114" s="432">
        <v>2022</v>
      </c>
      <c r="D2114" s="432">
        <v>6</v>
      </c>
      <c r="E2114" s="432">
        <v>99</v>
      </c>
      <c r="F2114" s="432">
        <v>99</v>
      </c>
      <c r="G2114" s="432">
        <v>99</v>
      </c>
      <c r="H2114" s="432">
        <v>99</v>
      </c>
      <c r="I2114" s="432">
        <v>99</v>
      </c>
      <c r="J2114" s="432">
        <v>999</v>
      </c>
      <c r="K2114" s="432">
        <v>99</v>
      </c>
      <c r="L2114" s="432">
        <v>99</v>
      </c>
      <c r="M2114" s="432">
        <v>7</v>
      </c>
      <c r="N2114" s="432">
        <v>99</v>
      </c>
      <c r="O2114" s="432">
        <v>99</v>
      </c>
      <c r="P2114" s="432">
        <v>99</v>
      </c>
      <c r="R2114" s="432">
        <v>0</v>
      </c>
    </row>
    <row r="2115" spans="1:37" s="432" customFormat="1">
      <c r="A2115" s="432">
        <v>17</v>
      </c>
      <c r="B2115" s="432">
        <v>439</v>
      </c>
      <c r="C2115" s="432">
        <v>2022</v>
      </c>
      <c r="D2115" s="432">
        <v>7</v>
      </c>
      <c r="E2115" s="432">
        <v>99</v>
      </c>
      <c r="F2115" s="432">
        <v>99</v>
      </c>
      <c r="G2115" s="432">
        <v>99</v>
      </c>
      <c r="H2115" s="432">
        <v>99</v>
      </c>
      <c r="I2115" s="432">
        <v>99</v>
      </c>
      <c r="J2115" s="432">
        <v>999</v>
      </c>
      <c r="K2115" s="432">
        <v>99</v>
      </c>
      <c r="L2115" s="432">
        <v>99</v>
      </c>
      <c r="M2115" s="432">
        <v>7</v>
      </c>
      <c r="N2115" s="432">
        <v>99</v>
      </c>
      <c r="O2115" s="432">
        <v>99</v>
      </c>
      <c r="P2115" s="432">
        <v>99</v>
      </c>
      <c r="R2115" s="432">
        <v>0</v>
      </c>
    </row>
    <row r="2116" spans="1:37" s="432" customFormat="1">
      <c r="A2116" s="432">
        <v>17</v>
      </c>
      <c r="B2116" s="432">
        <v>440</v>
      </c>
      <c r="C2116" s="432">
        <v>2022</v>
      </c>
      <c r="D2116" s="432">
        <v>8</v>
      </c>
      <c r="E2116" s="432">
        <v>99</v>
      </c>
      <c r="F2116" s="432">
        <v>99</v>
      </c>
      <c r="G2116" s="432">
        <v>99</v>
      </c>
      <c r="H2116" s="432">
        <v>99</v>
      </c>
      <c r="I2116" s="432">
        <v>99</v>
      </c>
      <c r="J2116" s="432">
        <v>999</v>
      </c>
      <c r="K2116" s="432">
        <v>99</v>
      </c>
      <c r="L2116" s="432">
        <v>99</v>
      </c>
      <c r="M2116" s="432">
        <v>7</v>
      </c>
      <c r="N2116" s="432">
        <v>99</v>
      </c>
      <c r="O2116" s="432">
        <v>99</v>
      </c>
      <c r="P2116" s="432">
        <v>99</v>
      </c>
      <c r="R2116" s="432">
        <v>0</v>
      </c>
    </row>
    <row r="2117" spans="1:37" s="432" customFormat="1">
      <c r="A2117" s="432">
        <v>17</v>
      </c>
      <c r="B2117" s="432">
        <v>441</v>
      </c>
      <c r="C2117" s="432">
        <v>2022</v>
      </c>
      <c r="D2117" s="432">
        <v>9</v>
      </c>
      <c r="E2117" s="432">
        <v>99</v>
      </c>
      <c r="F2117" s="432">
        <v>99</v>
      </c>
      <c r="G2117" s="432">
        <v>99</v>
      </c>
      <c r="H2117" s="432">
        <v>99</v>
      </c>
      <c r="I2117" s="432">
        <v>99</v>
      </c>
      <c r="J2117" s="432">
        <v>999</v>
      </c>
      <c r="K2117" s="432">
        <v>99</v>
      </c>
      <c r="L2117" s="432">
        <v>99</v>
      </c>
      <c r="M2117" s="432">
        <v>7</v>
      </c>
      <c r="N2117" s="432">
        <v>99</v>
      </c>
      <c r="O2117" s="432">
        <v>99</v>
      </c>
      <c r="P2117" s="432">
        <v>99</v>
      </c>
      <c r="R2117" s="432">
        <v>0</v>
      </c>
    </row>
    <row r="2118" spans="1:37" s="432" customFormat="1">
      <c r="A2118" s="432">
        <v>17</v>
      </c>
      <c r="B2118" s="432">
        <v>442</v>
      </c>
      <c r="C2118" s="432">
        <v>2022</v>
      </c>
      <c r="D2118" s="432">
        <v>10</v>
      </c>
      <c r="E2118" s="432">
        <v>99</v>
      </c>
      <c r="F2118" s="432">
        <v>99</v>
      </c>
      <c r="G2118" s="432">
        <v>99</v>
      </c>
      <c r="H2118" s="432">
        <v>99</v>
      </c>
      <c r="I2118" s="432">
        <v>99</v>
      </c>
      <c r="J2118" s="432">
        <v>999</v>
      </c>
      <c r="K2118" s="432">
        <v>99</v>
      </c>
      <c r="L2118" s="432">
        <v>99</v>
      </c>
      <c r="M2118" s="432">
        <v>7</v>
      </c>
      <c r="N2118" s="432">
        <v>99</v>
      </c>
      <c r="O2118" s="432">
        <v>99</v>
      </c>
      <c r="P2118" s="432">
        <v>99</v>
      </c>
      <c r="Q2118" s="432">
        <v>2</v>
      </c>
      <c r="R2118" s="432">
        <v>3</v>
      </c>
      <c r="S2118" s="432">
        <v>6.6666666666666687</v>
      </c>
      <c r="T2118" s="432">
        <v>7</v>
      </c>
      <c r="U2118" s="432">
        <v>26.433333333333323</v>
      </c>
      <c r="V2118" s="432">
        <v>33.333333333333343</v>
      </c>
      <c r="W2118" s="432">
        <v>0</v>
      </c>
      <c r="X2118" s="432">
        <v>66.666666666666686</v>
      </c>
      <c r="Y2118" s="432">
        <v>66.666666666666686</v>
      </c>
      <c r="Z2118" s="432">
        <v>8.0292520753111809</v>
      </c>
      <c r="AA2118" s="432">
        <v>0.9428090415820618</v>
      </c>
      <c r="AB2118" s="432">
        <v>0</v>
      </c>
      <c r="AC2118" s="432">
        <v>16.439048691390109</v>
      </c>
      <c r="AF2118" s="432">
        <v>0.14245014245014248</v>
      </c>
      <c r="AG2118" s="432">
        <v>0.18067979348276819</v>
      </c>
      <c r="AH2118" s="432">
        <v>0</v>
      </c>
    </row>
    <row r="2119" spans="1:37" s="432" customFormat="1">
      <c r="A2119" s="432">
        <v>17</v>
      </c>
      <c r="B2119" s="432">
        <v>443</v>
      </c>
      <c r="C2119" s="432">
        <v>2022</v>
      </c>
      <c r="D2119" s="432">
        <v>11</v>
      </c>
      <c r="E2119" s="432">
        <v>99</v>
      </c>
      <c r="F2119" s="432">
        <v>99</v>
      </c>
      <c r="G2119" s="432">
        <v>99</v>
      </c>
      <c r="H2119" s="432">
        <v>99</v>
      </c>
      <c r="I2119" s="432">
        <v>99</v>
      </c>
      <c r="J2119" s="432">
        <v>999</v>
      </c>
      <c r="K2119" s="432">
        <v>99</v>
      </c>
      <c r="L2119" s="432">
        <v>99</v>
      </c>
      <c r="M2119" s="432">
        <v>7</v>
      </c>
      <c r="N2119" s="432">
        <v>99</v>
      </c>
      <c r="O2119" s="432">
        <v>99</v>
      </c>
      <c r="P2119" s="432">
        <v>99</v>
      </c>
      <c r="R2119" s="432">
        <v>0</v>
      </c>
    </row>
    <row r="2120" spans="1:37" s="432" customFormat="1">
      <c r="A2120" s="432">
        <v>17</v>
      </c>
      <c r="B2120" s="432">
        <v>444</v>
      </c>
      <c r="C2120" s="432">
        <v>2022</v>
      </c>
      <c r="D2120" s="432">
        <v>12</v>
      </c>
      <c r="E2120" s="432">
        <v>99</v>
      </c>
      <c r="F2120" s="432">
        <v>99</v>
      </c>
      <c r="G2120" s="432">
        <v>99</v>
      </c>
      <c r="H2120" s="432">
        <v>99</v>
      </c>
      <c r="I2120" s="432">
        <v>99</v>
      </c>
      <c r="J2120" s="432">
        <v>999</v>
      </c>
      <c r="K2120" s="432">
        <v>99</v>
      </c>
      <c r="L2120" s="432">
        <v>99</v>
      </c>
      <c r="M2120" s="432">
        <v>7</v>
      </c>
      <c r="N2120" s="432">
        <v>99</v>
      </c>
      <c r="O2120" s="432">
        <v>99</v>
      </c>
      <c r="P2120" s="432">
        <v>99</v>
      </c>
      <c r="R2120" s="432">
        <v>0</v>
      </c>
    </row>
    <row r="2121" spans="1:37" s="432" customFormat="1">
      <c r="A2121" s="432">
        <v>17</v>
      </c>
      <c r="B2121" s="432">
        <v>445</v>
      </c>
      <c r="C2121" s="432">
        <v>2022</v>
      </c>
      <c r="D2121" s="432">
        <v>1</v>
      </c>
      <c r="E2121" s="432">
        <v>99</v>
      </c>
      <c r="F2121" s="432">
        <v>99</v>
      </c>
      <c r="G2121" s="432">
        <v>99</v>
      </c>
      <c r="H2121" s="432">
        <v>99</v>
      </c>
      <c r="I2121" s="432">
        <v>99</v>
      </c>
      <c r="J2121" s="432">
        <v>999</v>
      </c>
      <c r="K2121" s="432">
        <v>99</v>
      </c>
      <c r="L2121" s="432">
        <v>99</v>
      </c>
      <c r="M2121" s="432">
        <v>8</v>
      </c>
      <c r="N2121" s="432">
        <v>99</v>
      </c>
      <c r="O2121" s="432">
        <v>99</v>
      </c>
      <c r="P2121" s="432">
        <v>99</v>
      </c>
      <c r="Q2121" s="432">
        <v>38</v>
      </c>
      <c r="R2121" s="432">
        <v>142</v>
      </c>
      <c r="S2121" s="432">
        <v>6.2253521126760551</v>
      </c>
      <c r="T2121" s="432">
        <v>8</v>
      </c>
      <c r="U2121" s="432">
        <v>25.488873239436607</v>
      </c>
      <c r="V2121" s="432">
        <v>0</v>
      </c>
      <c r="W2121" s="432">
        <v>0</v>
      </c>
      <c r="X2121" s="432">
        <v>99.295774647887356</v>
      </c>
      <c r="Y2121" s="432">
        <v>67.605633802816882</v>
      </c>
      <c r="Z2121" s="432">
        <v>4.626374953382439</v>
      </c>
      <c r="AA2121" s="432">
        <v>0.99572583899344347</v>
      </c>
      <c r="AB2121" s="432">
        <v>0</v>
      </c>
      <c r="AC2121" s="432">
        <v>33.026099967638871</v>
      </c>
      <c r="AF2121" s="432">
        <v>20.851688693098382</v>
      </c>
      <c r="AG2121" s="432">
        <v>23.76989159323854</v>
      </c>
      <c r="AH2121" s="432">
        <v>1.4084507042253516</v>
      </c>
      <c r="AI2121" s="432">
        <v>0</v>
      </c>
    </row>
    <row r="2122" spans="1:37" s="432" customFormat="1">
      <c r="A2122" s="432">
        <v>17</v>
      </c>
      <c r="B2122" s="432">
        <v>446</v>
      </c>
      <c r="C2122" s="432">
        <v>2022</v>
      </c>
      <c r="D2122" s="432">
        <v>2</v>
      </c>
      <c r="E2122" s="432">
        <v>99</v>
      </c>
      <c r="F2122" s="432">
        <v>99</v>
      </c>
      <c r="G2122" s="432">
        <v>99</v>
      </c>
      <c r="H2122" s="432">
        <v>99</v>
      </c>
      <c r="I2122" s="432">
        <v>99</v>
      </c>
      <c r="J2122" s="432">
        <v>999</v>
      </c>
      <c r="K2122" s="432">
        <v>99</v>
      </c>
      <c r="L2122" s="432">
        <v>99</v>
      </c>
      <c r="M2122" s="432">
        <v>8</v>
      </c>
      <c r="N2122" s="432">
        <v>99</v>
      </c>
      <c r="O2122" s="432">
        <v>99</v>
      </c>
      <c r="P2122" s="432">
        <v>99</v>
      </c>
      <c r="Q2122" s="432">
        <v>30</v>
      </c>
      <c r="R2122" s="432">
        <v>95</v>
      </c>
      <c r="S2122" s="432">
        <v>6.2947368421052623</v>
      </c>
      <c r="T2122" s="432">
        <v>8</v>
      </c>
      <c r="U2122" s="432">
        <v>25.035789473684218</v>
      </c>
      <c r="V2122" s="432">
        <v>0</v>
      </c>
      <c r="W2122" s="432">
        <v>0</v>
      </c>
      <c r="X2122" s="432">
        <v>91.578947368421055</v>
      </c>
      <c r="Y2122" s="432">
        <v>62.105263157894761</v>
      </c>
      <c r="Z2122" s="432">
        <v>6.5520413177392962</v>
      </c>
      <c r="AA2122" s="432">
        <v>1.0748188019679001</v>
      </c>
      <c r="AB2122" s="432">
        <v>0</v>
      </c>
      <c r="AC2122" s="432">
        <v>-16.890832174474987</v>
      </c>
      <c r="AF2122" s="432">
        <v>29.874213836477992</v>
      </c>
      <c r="AG2122" s="432">
        <v>32.728773909453707</v>
      </c>
      <c r="AH2122" s="432">
        <v>5.2631578947368443</v>
      </c>
      <c r="AI2122" s="432">
        <v>0</v>
      </c>
    </row>
    <row r="2123" spans="1:37" s="432" customFormat="1">
      <c r="A2123" s="432">
        <v>17</v>
      </c>
      <c r="B2123" s="432">
        <v>447</v>
      </c>
      <c r="C2123" s="432">
        <v>2022</v>
      </c>
      <c r="D2123" s="432">
        <v>3</v>
      </c>
      <c r="E2123" s="432">
        <v>99</v>
      </c>
      <c r="F2123" s="432">
        <v>99</v>
      </c>
      <c r="G2123" s="432">
        <v>99</v>
      </c>
      <c r="H2123" s="432">
        <v>99</v>
      </c>
      <c r="I2123" s="432">
        <v>99</v>
      </c>
      <c r="J2123" s="432">
        <v>999</v>
      </c>
      <c r="K2123" s="432">
        <v>99</v>
      </c>
      <c r="L2123" s="432">
        <v>99</v>
      </c>
      <c r="M2123" s="432">
        <v>8</v>
      </c>
      <c r="N2123" s="432">
        <v>99</v>
      </c>
      <c r="O2123" s="432">
        <v>99</v>
      </c>
      <c r="P2123" s="432">
        <v>99</v>
      </c>
      <c r="Q2123" s="432">
        <v>84</v>
      </c>
      <c r="R2123" s="432">
        <v>278</v>
      </c>
      <c r="S2123" s="432">
        <v>5.9244604316546772</v>
      </c>
      <c r="T2123" s="432">
        <v>8</v>
      </c>
      <c r="U2123" s="432">
        <v>25.103237410071944</v>
      </c>
      <c r="V2123" s="432">
        <v>0</v>
      </c>
      <c r="W2123" s="432">
        <v>0</v>
      </c>
      <c r="X2123" s="432">
        <v>97.122302158273413</v>
      </c>
      <c r="Y2123" s="432">
        <v>64.028776978417284</v>
      </c>
      <c r="Z2123" s="432">
        <v>5.1574933563325676</v>
      </c>
      <c r="AA2123" s="432">
        <v>1.2194669036139871</v>
      </c>
      <c r="AB2123" s="432">
        <v>0</v>
      </c>
      <c r="AC2123" s="432">
        <v>39.364440033716726</v>
      </c>
      <c r="AF2123" s="432">
        <v>35.056746532156367</v>
      </c>
      <c r="AG2123" s="432">
        <v>39.083440207438471</v>
      </c>
      <c r="AH2123" s="432">
        <v>0.35971223021582727</v>
      </c>
      <c r="AI2123" s="432">
        <v>9</v>
      </c>
      <c r="AJ2123" s="432">
        <v>109.47777777777777</v>
      </c>
      <c r="AK2123" s="432">
        <v>15.0793688865792</v>
      </c>
    </row>
    <row r="2124" spans="1:37" s="432" customFormat="1">
      <c r="A2124" s="432">
        <v>17</v>
      </c>
      <c r="B2124" s="432">
        <v>448</v>
      </c>
      <c r="C2124" s="432">
        <v>2022</v>
      </c>
      <c r="D2124" s="432">
        <v>4</v>
      </c>
      <c r="E2124" s="432">
        <v>99</v>
      </c>
      <c r="F2124" s="432">
        <v>99</v>
      </c>
      <c r="G2124" s="432">
        <v>99</v>
      </c>
      <c r="H2124" s="432">
        <v>99</v>
      </c>
      <c r="I2124" s="432">
        <v>99</v>
      </c>
      <c r="J2124" s="432">
        <v>999</v>
      </c>
      <c r="K2124" s="432">
        <v>99</v>
      </c>
      <c r="L2124" s="432">
        <v>99</v>
      </c>
      <c r="M2124" s="432">
        <v>8</v>
      </c>
      <c r="N2124" s="432">
        <v>99</v>
      </c>
      <c r="O2124" s="432">
        <v>99</v>
      </c>
      <c r="P2124" s="432">
        <v>99</v>
      </c>
      <c r="Q2124" s="432">
        <v>62</v>
      </c>
      <c r="R2124" s="432">
        <v>206</v>
      </c>
      <c r="S2124" s="432">
        <v>6.140776699029125</v>
      </c>
      <c r="T2124" s="432">
        <v>8</v>
      </c>
      <c r="U2124" s="432">
        <v>26.230582524271849</v>
      </c>
      <c r="V2124" s="432">
        <v>0</v>
      </c>
      <c r="W2124" s="432">
        <v>0</v>
      </c>
      <c r="X2124" s="432">
        <v>96.601941747572837</v>
      </c>
      <c r="Y2124" s="432">
        <v>69.417475728155352</v>
      </c>
      <c r="Z2124" s="432">
        <v>5.5085799493811516</v>
      </c>
      <c r="AA2124" s="432">
        <v>1.2826653751855128</v>
      </c>
      <c r="AB2124" s="432">
        <v>0</v>
      </c>
      <c r="AC2124" s="432">
        <v>39.409308766592851</v>
      </c>
      <c r="AF2124" s="432">
        <v>30.029154518950438</v>
      </c>
      <c r="AG2124" s="432">
        <v>35.016946296764331</v>
      </c>
      <c r="AH2124" s="432">
        <v>0</v>
      </c>
      <c r="AI2124" s="432">
        <v>2</v>
      </c>
      <c r="AJ2124" s="432">
        <v>113.25</v>
      </c>
      <c r="AK2124" s="432">
        <v>20.485811104754823</v>
      </c>
    </row>
    <row r="2125" spans="1:37" s="432" customFormat="1">
      <c r="A2125" s="432">
        <v>17</v>
      </c>
      <c r="B2125" s="432">
        <v>449</v>
      </c>
      <c r="C2125" s="432">
        <v>2022</v>
      </c>
      <c r="D2125" s="432">
        <v>5</v>
      </c>
      <c r="E2125" s="432">
        <v>99</v>
      </c>
      <c r="F2125" s="432">
        <v>99</v>
      </c>
      <c r="G2125" s="432">
        <v>99</v>
      </c>
      <c r="H2125" s="432">
        <v>99</v>
      </c>
      <c r="I2125" s="432">
        <v>99</v>
      </c>
      <c r="J2125" s="432">
        <v>999</v>
      </c>
      <c r="K2125" s="432">
        <v>99</v>
      </c>
      <c r="L2125" s="432">
        <v>99</v>
      </c>
      <c r="M2125" s="432">
        <v>8</v>
      </c>
      <c r="N2125" s="432">
        <v>99</v>
      </c>
      <c r="O2125" s="432">
        <v>99</v>
      </c>
      <c r="P2125" s="432">
        <v>99</v>
      </c>
      <c r="Q2125" s="432">
        <v>37</v>
      </c>
      <c r="R2125" s="432">
        <v>144</v>
      </c>
      <c r="S2125" s="432">
        <v>6.270833333333333</v>
      </c>
      <c r="T2125" s="432">
        <v>8</v>
      </c>
      <c r="U2125" s="432">
        <v>25.825694444444444</v>
      </c>
      <c r="V2125" s="432">
        <v>0</v>
      </c>
      <c r="W2125" s="432">
        <v>0</v>
      </c>
      <c r="X2125" s="432">
        <v>97.916666666666686</v>
      </c>
      <c r="Y2125" s="432">
        <v>66.666666666666686</v>
      </c>
      <c r="Z2125" s="432">
        <v>5.5272525137793558</v>
      </c>
      <c r="AA2125" s="432">
        <v>1.1679680242008148</v>
      </c>
      <c r="AB2125" s="432">
        <v>0</v>
      </c>
      <c r="AC2125" s="432">
        <v>46.556723701178363</v>
      </c>
      <c r="AF2125" s="432">
        <v>29.813664596273298</v>
      </c>
      <c r="AG2125" s="432">
        <v>35.04065730088287</v>
      </c>
      <c r="AH2125" s="432">
        <v>0</v>
      </c>
      <c r="AI2125" s="432">
        <v>0</v>
      </c>
    </row>
    <row r="2126" spans="1:37" s="432" customFormat="1">
      <c r="A2126" s="432">
        <v>17</v>
      </c>
      <c r="B2126" s="432">
        <v>450</v>
      </c>
      <c r="C2126" s="432">
        <v>2022</v>
      </c>
      <c r="D2126" s="432">
        <v>6</v>
      </c>
      <c r="E2126" s="432">
        <v>99</v>
      </c>
      <c r="F2126" s="432">
        <v>99</v>
      </c>
      <c r="G2126" s="432">
        <v>99</v>
      </c>
      <c r="H2126" s="432">
        <v>99</v>
      </c>
      <c r="I2126" s="432">
        <v>99</v>
      </c>
      <c r="J2126" s="432">
        <v>999</v>
      </c>
      <c r="K2126" s="432">
        <v>99</v>
      </c>
      <c r="L2126" s="432">
        <v>99</v>
      </c>
      <c r="M2126" s="432">
        <v>8</v>
      </c>
      <c r="N2126" s="432">
        <v>99</v>
      </c>
      <c r="O2126" s="432">
        <v>99</v>
      </c>
      <c r="P2126" s="432">
        <v>99</v>
      </c>
      <c r="Q2126" s="432">
        <v>55</v>
      </c>
      <c r="R2126" s="432">
        <v>171</v>
      </c>
      <c r="S2126" s="432">
        <v>6.4736842105263186</v>
      </c>
      <c r="T2126" s="432">
        <v>8</v>
      </c>
      <c r="U2126" s="432">
        <v>27.180701754385957</v>
      </c>
      <c r="V2126" s="432">
        <v>0</v>
      </c>
      <c r="W2126" s="432">
        <v>0</v>
      </c>
      <c r="X2126" s="432">
        <v>99.415204678362571</v>
      </c>
      <c r="Y2126" s="432">
        <v>77.777777777777771</v>
      </c>
      <c r="Z2126" s="432">
        <v>5.485966314891666</v>
      </c>
      <c r="AA2126" s="432">
        <v>1.5571596179311866</v>
      </c>
      <c r="AB2126" s="432">
        <v>0</v>
      </c>
      <c r="AC2126" s="432">
        <v>41.961595456154726</v>
      </c>
      <c r="AF2126" s="432">
        <v>25.073313782991203</v>
      </c>
      <c r="AG2126" s="432">
        <v>31.441482273197749</v>
      </c>
      <c r="AH2126" s="432">
        <v>0</v>
      </c>
      <c r="AI2126" s="432">
        <v>1</v>
      </c>
      <c r="AJ2126" s="432">
        <v>106</v>
      </c>
      <c r="AK2126" s="432">
        <v>16.456537947433119</v>
      </c>
    </row>
    <row r="2127" spans="1:37" s="432" customFormat="1">
      <c r="A2127" s="432">
        <v>17</v>
      </c>
      <c r="B2127" s="432">
        <v>451</v>
      </c>
      <c r="C2127" s="432">
        <v>2022</v>
      </c>
      <c r="D2127" s="432">
        <v>7</v>
      </c>
      <c r="E2127" s="432">
        <v>99</v>
      </c>
      <c r="F2127" s="432">
        <v>99</v>
      </c>
      <c r="G2127" s="432">
        <v>99</v>
      </c>
      <c r="H2127" s="432">
        <v>99</v>
      </c>
      <c r="I2127" s="432">
        <v>99</v>
      </c>
      <c r="J2127" s="432">
        <v>999</v>
      </c>
      <c r="K2127" s="432">
        <v>99</v>
      </c>
      <c r="L2127" s="432">
        <v>99</v>
      </c>
      <c r="M2127" s="432">
        <v>8</v>
      </c>
      <c r="N2127" s="432">
        <v>99</v>
      </c>
      <c r="O2127" s="432">
        <v>99</v>
      </c>
      <c r="P2127" s="432">
        <v>99</v>
      </c>
      <c r="Q2127" s="432">
        <v>9</v>
      </c>
      <c r="R2127" s="432">
        <v>23</v>
      </c>
      <c r="S2127" s="432">
        <v>5.7826086956521747</v>
      </c>
      <c r="T2127" s="432">
        <v>8</v>
      </c>
      <c r="U2127" s="432">
        <v>24.739130434782609</v>
      </c>
      <c r="V2127" s="432">
        <v>0</v>
      </c>
      <c r="W2127" s="432">
        <v>0</v>
      </c>
      <c r="X2127" s="432">
        <v>95.652173913043484</v>
      </c>
      <c r="Y2127" s="432">
        <v>69.565217391304344</v>
      </c>
      <c r="Z2127" s="432">
        <v>4.7067702514970868</v>
      </c>
      <c r="AA2127" s="432">
        <v>0.83178810737865183</v>
      </c>
      <c r="AB2127" s="432">
        <v>0</v>
      </c>
      <c r="AC2127" s="432">
        <v>0.10622611594532939</v>
      </c>
      <c r="AF2127" s="432">
        <v>23.232323232323235</v>
      </c>
      <c r="AG2127" s="432">
        <v>28.315501368499639</v>
      </c>
      <c r="AH2127" s="432">
        <v>0</v>
      </c>
      <c r="AI2127" s="432">
        <v>0</v>
      </c>
    </row>
    <row r="2128" spans="1:37" s="432" customFormat="1">
      <c r="A2128" s="432">
        <v>17</v>
      </c>
      <c r="B2128" s="432">
        <v>452</v>
      </c>
      <c r="C2128" s="432">
        <v>2022</v>
      </c>
      <c r="D2128" s="432">
        <v>8</v>
      </c>
      <c r="E2128" s="432">
        <v>99</v>
      </c>
      <c r="F2128" s="432">
        <v>99</v>
      </c>
      <c r="G2128" s="432">
        <v>99</v>
      </c>
      <c r="H2128" s="432">
        <v>99</v>
      </c>
      <c r="I2128" s="432">
        <v>99</v>
      </c>
      <c r="J2128" s="432">
        <v>999</v>
      </c>
      <c r="K2128" s="432">
        <v>99</v>
      </c>
      <c r="L2128" s="432">
        <v>99</v>
      </c>
      <c r="M2128" s="432">
        <v>8</v>
      </c>
      <c r="N2128" s="432">
        <v>99</v>
      </c>
      <c r="O2128" s="432">
        <v>99</v>
      </c>
      <c r="P2128" s="432">
        <v>99</v>
      </c>
      <c r="Q2128" s="432">
        <v>38</v>
      </c>
      <c r="R2128" s="432">
        <v>87</v>
      </c>
      <c r="S2128" s="432">
        <v>6.2528735632183912</v>
      </c>
      <c r="T2128" s="432">
        <v>8</v>
      </c>
      <c r="U2128" s="432">
        <v>25.681609195402288</v>
      </c>
      <c r="V2128" s="432">
        <v>0</v>
      </c>
      <c r="W2128" s="432">
        <v>0</v>
      </c>
      <c r="X2128" s="432">
        <v>94.252873563218387</v>
      </c>
      <c r="Y2128" s="432">
        <v>67.816091954022994</v>
      </c>
      <c r="Z2128" s="432">
        <v>7.0143453784834282</v>
      </c>
      <c r="AA2128" s="432">
        <v>1.1468937639785191</v>
      </c>
      <c r="AB2128" s="432">
        <v>0</v>
      </c>
      <c r="AC2128" s="432">
        <v>11.716789083836899</v>
      </c>
      <c r="AF2128" s="432">
        <v>23.138297872340424</v>
      </c>
      <c r="AG2128" s="432">
        <v>31.025911628294505</v>
      </c>
      <c r="AH2128" s="432">
        <v>2.298850574712644</v>
      </c>
      <c r="AI2128" s="432">
        <v>0</v>
      </c>
    </row>
    <row r="2129" spans="1:37" s="432" customFormat="1">
      <c r="A2129" s="432">
        <v>17</v>
      </c>
      <c r="B2129" s="432">
        <v>453</v>
      </c>
      <c r="C2129" s="432">
        <v>2022</v>
      </c>
      <c r="D2129" s="432">
        <v>9</v>
      </c>
      <c r="E2129" s="432">
        <v>99</v>
      </c>
      <c r="F2129" s="432">
        <v>99</v>
      </c>
      <c r="G2129" s="432">
        <v>99</v>
      </c>
      <c r="H2129" s="432">
        <v>99</v>
      </c>
      <c r="I2129" s="432">
        <v>99</v>
      </c>
      <c r="J2129" s="432">
        <v>999</v>
      </c>
      <c r="K2129" s="432">
        <v>99</v>
      </c>
      <c r="L2129" s="432">
        <v>99</v>
      </c>
      <c r="M2129" s="432">
        <v>8</v>
      </c>
      <c r="N2129" s="432">
        <v>99</v>
      </c>
      <c r="O2129" s="432">
        <v>99</v>
      </c>
      <c r="P2129" s="432">
        <v>99</v>
      </c>
      <c r="Q2129" s="432">
        <v>47</v>
      </c>
      <c r="R2129" s="432">
        <v>169</v>
      </c>
      <c r="S2129" s="432">
        <v>6.337278106508875</v>
      </c>
      <c r="T2129" s="432">
        <v>8</v>
      </c>
      <c r="U2129" s="432">
        <v>23.469822485207089</v>
      </c>
      <c r="V2129" s="432">
        <v>0</v>
      </c>
      <c r="W2129" s="432">
        <v>0</v>
      </c>
      <c r="X2129" s="432">
        <v>94.674556213017766</v>
      </c>
      <c r="Y2129" s="432">
        <v>50.295857988165686</v>
      </c>
      <c r="Z2129" s="432">
        <v>5.5556123841185938</v>
      </c>
      <c r="AA2129" s="432">
        <v>1.5872553586440779</v>
      </c>
      <c r="AB2129" s="432">
        <v>0</v>
      </c>
      <c r="AC2129" s="432">
        <v>22.527444252593536</v>
      </c>
      <c r="AF2129" s="432">
        <v>31.529850746268661</v>
      </c>
      <c r="AG2129" s="432">
        <v>36.899490194619126</v>
      </c>
      <c r="AH2129" s="432">
        <v>6.508875739644969</v>
      </c>
      <c r="AI2129" s="432">
        <v>0</v>
      </c>
    </row>
    <row r="2130" spans="1:37" s="432" customFormat="1">
      <c r="A2130" s="432">
        <v>17</v>
      </c>
      <c r="B2130" s="432">
        <v>454</v>
      </c>
      <c r="C2130" s="432">
        <v>2022</v>
      </c>
      <c r="D2130" s="432">
        <v>10</v>
      </c>
      <c r="E2130" s="432">
        <v>99</v>
      </c>
      <c r="F2130" s="432">
        <v>99</v>
      </c>
      <c r="G2130" s="432">
        <v>99</v>
      </c>
      <c r="H2130" s="432">
        <v>99</v>
      </c>
      <c r="I2130" s="432">
        <v>99</v>
      </c>
      <c r="J2130" s="432">
        <v>999</v>
      </c>
      <c r="K2130" s="432">
        <v>99</v>
      </c>
      <c r="L2130" s="432">
        <v>99</v>
      </c>
      <c r="M2130" s="432">
        <v>8</v>
      </c>
      <c r="N2130" s="432">
        <v>99</v>
      </c>
      <c r="O2130" s="432">
        <v>99</v>
      </c>
      <c r="P2130" s="432">
        <v>99</v>
      </c>
      <c r="Q2130" s="432">
        <v>148</v>
      </c>
      <c r="R2130" s="432">
        <v>519</v>
      </c>
      <c r="S2130" s="432">
        <v>6.4547206165703281</v>
      </c>
      <c r="T2130" s="432">
        <v>8</v>
      </c>
      <c r="U2130" s="432">
        <v>24.632177263969179</v>
      </c>
      <c r="V2130" s="432">
        <v>0</v>
      </c>
      <c r="W2130" s="432">
        <v>0</v>
      </c>
      <c r="X2130" s="432">
        <v>97.687861271676283</v>
      </c>
      <c r="Y2130" s="432">
        <v>61.849710982658969</v>
      </c>
      <c r="Z2130" s="432">
        <v>4.525447771560744</v>
      </c>
      <c r="AA2130" s="432">
        <v>1.4720818326251097</v>
      </c>
      <c r="AB2130" s="432">
        <v>0</v>
      </c>
      <c r="AC2130" s="432">
        <v>25.778998600540241</v>
      </c>
      <c r="AF2130" s="432">
        <v>24.643874643874646</v>
      </c>
      <c r="AG2130" s="432">
        <v>29.127724437112953</v>
      </c>
      <c r="AH2130" s="432">
        <v>0</v>
      </c>
      <c r="AI2130" s="432">
        <v>0</v>
      </c>
    </row>
    <row r="2131" spans="1:37" s="432" customFormat="1">
      <c r="A2131" s="432">
        <v>17</v>
      </c>
      <c r="B2131" s="432">
        <v>455</v>
      </c>
      <c r="C2131" s="432">
        <v>2022</v>
      </c>
      <c r="D2131" s="432">
        <v>11</v>
      </c>
      <c r="E2131" s="432">
        <v>99</v>
      </c>
      <c r="F2131" s="432">
        <v>99</v>
      </c>
      <c r="G2131" s="432">
        <v>99</v>
      </c>
      <c r="H2131" s="432">
        <v>99</v>
      </c>
      <c r="I2131" s="432">
        <v>99</v>
      </c>
      <c r="J2131" s="432">
        <v>999</v>
      </c>
      <c r="K2131" s="432">
        <v>99</v>
      </c>
      <c r="L2131" s="432">
        <v>99</v>
      </c>
      <c r="M2131" s="432">
        <v>8</v>
      </c>
      <c r="N2131" s="432">
        <v>99</v>
      </c>
      <c r="O2131" s="432">
        <v>99</v>
      </c>
      <c r="P2131" s="432">
        <v>99</v>
      </c>
      <c r="Q2131" s="432">
        <v>91</v>
      </c>
      <c r="R2131" s="432">
        <v>330</v>
      </c>
      <c r="S2131" s="432">
        <v>6.1575757575757581</v>
      </c>
      <c r="T2131" s="432">
        <v>8</v>
      </c>
      <c r="U2131" s="432">
        <v>24.039090909090913</v>
      </c>
      <c r="V2131" s="432">
        <v>0</v>
      </c>
      <c r="W2131" s="432">
        <v>0</v>
      </c>
      <c r="X2131" s="432">
        <v>97.272727272727266</v>
      </c>
      <c r="Y2131" s="432">
        <v>56.66666666666665</v>
      </c>
      <c r="Z2131" s="432">
        <v>4.8122022071651003</v>
      </c>
      <c r="AA2131" s="432">
        <v>1.3117257434688747</v>
      </c>
      <c r="AB2131" s="432">
        <v>0</v>
      </c>
      <c r="AC2131" s="432">
        <v>25.691454798792844</v>
      </c>
      <c r="AF2131" s="432">
        <v>20.899303356554778</v>
      </c>
      <c r="AG2131" s="432">
        <v>23.789445905542735</v>
      </c>
      <c r="AH2131" s="432">
        <v>1.2121212121212122</v>
      </c>
      <c r="AI2131" s="432">
        <v>1</v>
      </c>
      <c r="AJ2131" s="432">
        <v>108.4</v>
      </c>
      <c r="AK2131" s="432">
        <v>23.081258440203847</v>
      </c>
    </row>
    <row r="2132" spans="1:37" s="432" customFormat="1">
      <c r="A2132" s="432">
        <v>17</v>
      </c>
      <c r="B2132" s="432">
        <v>456</v>
      </c>
      <c r="C2132" s="432">
        <v>2022</v>
      </c>
      <c r="D2132" s="432">
        <v>12</v>
      </c>
      <c r="E2132" s="432">
        <v>99</v>
      </c>
      <c r="F2132" s="432">
        <v>99</v>
      </c>
      <c r="G2132" s="432">
        <v>99</v>
      </c>
      <c r="H2132" s="432">
        <v>99</v>
      </c>
      <c r="I2132" s="432">
        <v>99</v>
      </c>
      <c r="J2132" s="432">
        <v>999</v>
      </c>
      <c r="K2132" s="432">
        <v>99</v>
      </c>
      <c r="L2132" s="432">
        <v>99</v>
      </c>
      <c r="M2132" s="432">
        <v>8</v>
      </c>
      <c r="N2132" s="432">
        <v>99</v>
      </c>
      <c r="O2132" s="432">
        <v>99</v>
      </c>
      <c r="P2132" s="432">
        <v>99</v>
      </c>
      <c r="Q2132" s="432">
        <v>20</v>
      </c>
      <c r="R2132" s="432">
        <v>46</v>
      </c>
      <c r="S2132" s="432">
        <v>5.5869565217391308</v>
      </c>
      <c r="T2132" s="432">
        <v>8</v>
      </c>
      <c r="U2132" s="432">
        <v>22.704347826086956</v>
      </c>
      <c r="V2132" s="432">
        <v>0</v>
      </c>
      <c r="W2132" s="432">
        <v>0</v>
      </c>
      <c r="X2132" s="432">
        <v>95.652173913043484</v>
      </c>
      <c r="Y2132" s="432">
        <v>39.130434782608695</v>
      </c>
      <c r="Z2132" s="432">
        <v>4.5422153435128285</v>
      </c>
      <c r="AA2132" s="432">
        <v>1.3444909648753223</v>
      </c>
      <c r="AB2132" s="432">
        <v>0</v>
      </c>
      <c r="AC2132" s="432">
        <v>39.791544900239693</v>
      </c>
      <c r="AF2132" s="432">
        <v>16.37010676156584</v>
      </c>
      <c r="AG2132" s="432">
        <v>18.558532944772193</v>
      </c>
      <c r="AH2132" s="432">
        <v>4.3478260869565215</v>
      </c>
      <c r="AI2132" s="432">
        <v>0</v>
      </c>
    </row>
    <row r="2133" spans="1:37" s="432" customFormat="1">
      <c r="A2133" s="432">
        <v>17</v>
      </c>
      <c r="B2133" s="432">
        <v>457</v>
      </c>
      <c r="C2133" s="432">
        <v>2022</v>
      </c>
      <c r="D2133" s="432">
        <v>1</v>
      </c>
      <c r="E2133" s="432">
        <v>99</v>
      </c>
      <c r="F2133" s="432">
        <v>99</v>
      </c>
      <c r="G2133" s="432">
        <v>99</v>
      </c>
      <c r="H2133" s="432">
        <v>99</v>
      </c>
      <c r="I2133" s="432">
        <v>99</v>
      </c>
      <c r="J2133" s="432">
        <v>999</v>
      </c>
      <c r="K2133" s="432">
        <v>99</v>
      </c>
      <c r="L2133" s="432">
        <v>99</v>
      </c>
      <c r="M2133" s="432">
        <v>9</v>
      </c>
      <c r="N2133" s="432">
        <v>99</v>
      </c>
      <c r="O2133" s="432">
        <v>99</v>
      </c>
      <c r="P2133" s="432">
        <v>99</v>
      </c>
      <c r="R2133" s="432">
        <v>0</v>
      </c>
    </row>
    <row r="2134" spans="1:37" s="432" customFormat="1">
      <c r="A2134" s="432">
        <v>17</v>
      </c>
      <c r="B2134" s="432">
        <v>458</v>
      </c>
      <c r="C2134" s="432">
        <v>2022</v>
      </c>
      <c r="D2134" s="432">
        <v>2</v>
      </c>
      <c r="E2134" s="432">
        <v>99</v>
      </c>
      <c r="F2134" s="432">
        <v>99</v>
      </c>
      <c r="G2134" s="432">
        <v>99</v>
      </c>
      <c r="H2134" s="432">
        <v>99</v>
      </c>
      <c r="I2134" s="432">
        <v>99</v>
      </c>
      <c r="J2134" s="432">
        <v>999</v>
      </c>
      <c r="K2134" s="432">
        <v>99</v>
      </c>
      <c r="L2134" s="432">
        <v>99</v>
      </c>
      <c r="M2134" s="432">
        <v>9</v>
      </c>
      <c r="N2134" s="432">
        <v>99</v>
      </c>
      <c r="O2134" s="432">
        <v>99</v>
      </c>
      <c r="P2134" s="432">
        <v>99</v>
      </c>
      <c r="R2134" s="432">
        <v>0</v>
      </c>
    </row>
    <row r="2135" spans="1:37" s="432" customFormat="1">
      <c r="A2135" s="432">
        <v>17</v>
      </c>
      <c r="B2135" s="432">
        <v>459</v>
      </c>
      <c r="C2135" s="432">
        <v>2022</v>
      </c>
      <c r="D2135" s="432">
        <v>3</v>
      </c>
      <c r="E2135" s="432">
        <v>99</v>
      </c>
      <c r="F2135" s="432">
        <v>99</v>
      </c>
      <c r="G2135" s="432">
        <v>99</v>
      </c>
      <c r="H2135" s="432">
        <v>99</v>
      </c>
      <c r="I2135" s="432">
        <v>99</v>
      </c>
      <c r="J2135" s="432">
        <v>999</v>
      </c>
      <c r="K2135" s="432">
        <v>99</v>
      </c>
      <c r="L2135" s="432">
        <v>99</v>
      </c>
      <c r="M2135" s="432">
        <v>9</v>
      </c>
      <c r="N2135" s="432">
        <v>99</v>
      </c>
      <c r="O2135" s="432">
        <v>99</v>
      </c>
      <c r="P2135" s="432">
        <v>99</v>
      </c>
      <c r="Q2135" s="432">
        <v>1</v>
      </c>
      <c r="R2135" s="432">
        <v>2</v>
      </c>
      <c r="S2135" s="432">
        <v>8</v>
      </c>
      <c r="T2135" s="432">
        <v>9</v>
      </c>
      <c r="U2135" s="432">
        <v>23.4</v>
      </c>
      <c r="V2135" s="432">
        <v>0</v>
      </c>
      <c r="W2135" s="432">
        <v>100</v>
      </c>
      <c r="X2135" s="432">
        <v>100</v>
      </c>
      <c r="Y2135" s="432">
        <v>100</v>
      </c>
      <c r="Z2135" s="432">
        <v>9.9999999999954528E-2</v>
      </c>
      <c r="AA2135" s="432">
        <v>0</v>
      </c>
      <c r="AB2135" s="432">
        <v>0</v>
      </c>
      <c r="AF2135" s="432">
        <v>0.25220680958385883</v>
      </c>
      <c r="AG2135" s="432">
        <v>0.26209824203764592</v>
      </c>
      <c r="AH2135" s="432">
        <v>0</v>
      </c>
      <c r="AI2135" s="432">
        <v>2</v>
      </c>
      <c r="AJ2135" s="432">
        <v>106.15</v>
      </c>
      <c r="AK2135" s="432">
        <v>19.660050753697796</v>
      </c>
    </row>
    <row r="2136" spans="1:37" s="432" customFormat="1">
      <c r="A2136" s="432">
        <v>17</v>
      </c>
      <c r="B2136" s="432">
        <v>460</v>
      </c>
      <c r="C2136" s="432">
        <v>2022</v>
      </c>
      <c r="D2136" s="432">
        <v>4</v>
      </c>
      <c r="E2136" s="432">
        <v>99</v>
      </c>
      <c r="F2136" s="432">
        <v>99</v>
      </c>
      <c r="G2136" s="432">
        <v>99</v>
      </c>
      <c r="H2136" s="432">
        <v>99</v>
      </c>
      <c r="I2136" s="432">
        <v>99</v>
      </c>
      <c r="J2136" s="432">
        <v>999</v>
      </c>
      <c r="K2136" s="432">
        <v>99</v>
      </c>
      <c r="L2136" s="432">
        <v>99</v>
      </c>
      <c r="M2136" s="432">
        <v>9</v>
      </c>
      <c r="N2136" s="432">
        <v>99</v>
      </c>
      <c r="O2136" s="432">
        <v>99</v>
      </c>
      <c r="P2136" s="432">
        <v>99</v>
      </c>
      <c r="R2136" s="432">
        <v>0</v>
      </c>
    </row>
    <row r="2137" spans="1:37" s="432" customFormat="1">
      <c r="A2137" s="432">
        <v>17</v>
      </c>
      <c r="B2137" s="432">
        <v>461</v>
      </c>
      <c r="C2137" s="432">
        <v>2022</v>
      </c>
      <c r="D2137" s="432">
        <v>5</v>
      </c>
      <c r="E2137" s="432">
        <v>99</v>
      </c>
      <c r="F2137" s="432">
        <v>99</v>
      </c>
      <c r="G2137" s="432">
        <v>99</v>
      </c>
      <c r="H2137" s="432">
        <v>99</v>
      </c>
      <c r="I2137" s="432">
        <v>99</v>
      </c>
      <c r="J2137" s="432">
        <v>999</v>
      </c>
      <c r="K2137" s="432">
        <v>99</v>
      </c>
      <c r="L2137" s="432">
        <v>99</v>
      </c>
      <c r="M2137" s="432">
        <v>9</v>
      </c>
      <c r="N2137" s="432">
        <v>99</v>
      </c>
      <c r="O2137" s="432">
        <v>99</v>
      </c>
      <c r="P2137" s="432">
        <v>99</v>
      </c>
      <c r="R2137" s="432">
        <v>0</v>
      </c>
    </row>
    <row r="2138" spans="1:37" s="432" customFormat="1">
      <c r="A2138" s="432">
        <v>17</v>
      </c>
      <c r="B2138" s="432">
        <v>462</v>
      </c>
      <c r="C2138" s="432">
        <v>2022</v>
      </c>
      <c r="D2138" s="432">
        <v>6</v>
      </c>
      <c r="E2138" s="432">
        <v>99</v>
      </c>
      <c r="F2138" s="432">
        <v>99</v>
      </c>
      <c r="G2138" s="432">
        <v>99</v>
      </c>
      <c r="H2138" s="432">
        <v>99</v>
      </c>
      <c r="I2138" s="432">
        <v>99</v>
      </c>
      <c r="J2138" s="432">
        <v>999</v>
      </c>
      <c r="K2138" s="432">
        <v>99</v>
      </c>
      <c r="L2138" s="432">
        <v>99</v>
      </c>
      <c r="M2138" s="432">
        <v>9</v>
      </c>
      <c r="N2138" s="432">
        <v>99</v>
      </c>
      <c r="O2138" s="432">
        <v>99</v>
      </c>
      <c r="P2138" s="432">
        <v>99</v>
      </c>
      <c r="R2138" s="432">
        <v>0</v>
      </c>
    </row>
    <row r="2139" spans="1:37" s="432" customFormat="1">
      <c r="A2139" s="432">
        <v>17</v>
      </c>
      <c r="B2139" s="432">
        <v>463</v>
      </c>
      <c r="C2139" s="432">
        <v>2022</v>
      </c>
      <c r="D2139" s="432">
        <v>7</v>
      </c>
      <c r="E2139" s="432">
        <v>99</v>
      </c>
      <c r="F2139" s="432">
        <v>99</v>
      </c>
      <c r="G2139" s="432">
        <v>99</v>
      </c>
      <c r="H2139" s="432">
        <v>99</v>
      </c>
      <c r="I2139" s="432">
        <v>99</v>
      </c>
      <c r="J2139" s="432">
        <v>999</v>
      </c>
      <c r="K2139" s="432">
        <v>99</v>
      </c>
      <c r="L2139" s="432">
        <v>99</v>
      </c>
      <c r="M2139" s="432">
        <v>9</v>
      </c>
      <c r="N2139" s="432">
        <v>99</v>
      </c>
      <c r="O2139" s="432">
        <v>99</v>
      </c>
      <c r="P2139" s="432">
        <v>99</v>
      </c>
      <c r="R2139" s="432">
        <v>0</v>
      </c>
    </row>
    <row r="2140" spans="1:37" s="432" customFormat="1">
      <c r="A2140" s="432">
        <v>17</v>
      </c>
      <c r="B2140" s="432">
        <v>464</v>
      </c>
      <c r="C2140" s="432">
        <v>2022</v>
      </c>
      <c r="D2140" s="432">
        <v>8</v>
      </c>
      <c r="E2140" s="432">
        <v>99</v>
      </c>
      <c r="F2140" s="432">
        <v>99</v>
      </c>
      <c r="G2140" s="432">
        <v>99</v>
      </c>
      <c r="H2140" s="432">
        <v>99</v>
      </c>
      <c r="I2140" s="432">
        <v>99</v>
      </c>
      <c r="J2140" s="432">
        <v>999</v>
      </c>
      <c r="K2140" s="432">
        <v>99</v>
      </c>
      <c r="L2140" s="432">
        <v>99</v>
      </c>
      <c r="M2140" s="432">
        <v>9</v>
      </c>
      <c r="N2140" s="432">
        <v>99</v>
      </c>
      <c r="O2140" s="432">
        <v>99</v>
      </c>
      <c r="P2140" s="432">
        <v>99</v>
      </c>
      <c r="R2140" s="432">
        <v>0</v>
      </c>
    </row>
    <row r="2141" spans="1:37" s="432" customFormat="1">
      <c r="A2141" s="432">
        <v>17</v>
      </c>
      <c r="B2141" s="432">
        <v>465</v>
      </c>
      <c r="C2141" s="432">
        <v>2022</v>
      </c>
      <c r="D2141" s="432">
        <v>9</v>
      </c>
      <c r="E2141" s="432">
        <v>99</v>
      </c>
      <c r="F2141" s="432">
        <v>99</v>
      </c>
      <c r="G2141" s="432">
        <v>99</v>
      </c>
      <c r="H2141" s="432">
        <v>99</v>
      </c>
      <c r="I2141" s="432">
        <v>99</v>
      </c>
      <c r="J2141" s="432">
        <v>999</v>
      </c>
      <c r="K2141" s="432">
        <v>99</v>
      </c>
      <c r="L2141" s="432">
        <v>99</v>
      </c>
      <c r="M2141" s="432">
        <v>9</v>
      </c>
      <c r="N2141" s="432">
        <v>99</v>
      </c>
      <c r="O2141" s="432">
        <v>99</v>
      </c>
      <c r="P2141" s="432">
        <v>99</v>
      </c>
      <c r="R2141" s="432">
        <v>0</v>
      </c>
    </row>
    <row r="2142" spans="1:37" s="432" customFormat="1">
      <c r="A2142" s="432">
        <v>17</v>
      </c>
      <c r="B2142" s="432">
        <v>466</v>
      </c>
      <c r="C2142" s="432">
        <v>2022</v>
      </c>
      <c r="D2142" s="432">
        <v>10</v>
      </c>
      <c r="E2142" s="432">
        <v>99</v>
      </c>
      <c r="F2142" s="432">
        <v>99</v>
      </c>
      <c r="G2142" s="432">
        <v>99</v>
      </c>
      <c r="H2142" s="432">
        <v>99</v>
      </c>
      <c r="I2142" s="432">
        <v>99</v>
      </c>
      <c r="J2142" s="432">
        <v>999</v>
      </c>
      <c r="K2142" s="432">
        <v>99</v>
      </c>
      <c r="L2142" s="432">
        <v>99</v>
      </c>
      <c r="M2142" s="432">
        <v>9</v>
      </c>
      <c r="N2142" s="432">
        <v>99</v>
      </c>
      <c r="O2142" s="432">
        <v>99</v>
      </c>
      <c r="P2142" s="432">
        <v>99</v>
      </c>
      <c r="R2142" s="432">
        <v>0</v>
      </c>
    </row>
    <row r="2143" spans="1:37" s="432" customFormat="1">
      <c r="A2143" s="432">
        <v>17</v>
      </c>
      <c r="B2143" s="432">
        <v>467</v>
      </c>
      <c r="C2143" s="432">
        <v>2022</v>
      </c>
      <c r="D2143" s="432">
        <v>11</v>
      </c>
      <c r="E2143" s="432">
        <v>99</v>
      </c>
      <c r="F2143" s="432">
        <v>99</v>
      </c>
      <c r="G2143" s="432">
        <v>99</v>
      </c>
      <c r="H2143" s="432">
        <v>99</v>
      </c>
      <c r="I2143" s="432">
        <v>99</v>
      </c>
      <c r="J2143" s="432">
        <v>999</v>
      </c>
      <c r="K2143" s="432">
        <v>99</v>
      </c>
      <c r="L2143" s="432">
        <v>99</v>
      </c>
      <c r="M2143" s="432">
        <v>9</v>
      </c>
      <c r="N2143" s="432">
        <v>99</v>
      </c>
      <c r="O2143" s="432">
        <v>99</v>
      </c>
      <c r="P2143" s="432">
        <v>99</v>
      </c>
      <c r="R2143" s="432">
        <v>0</v>
      </c>
    </row>
    <row r="2144" spans="1:37" s="432" customFormat="1">
      <c r="A2144" s="432">
        <v>17</v>
      </c>
      <c r="B2144" s="432">
        <v>468</v>
      </c>
      <c r="C2144" s="432">
        <v>2022</v>
      </c>
      <c r="D2144" s="432">
        <v>12</v>
      </c>
      <c r="E2144" s="432">
        <v>99</v>
      </c>
      <c r="F2144" s="432">
        <v>99</v>
      </c>
      <c r="G2144" s="432">
        <v>99</v>
      </c>
      <c r="H2144" s="432">
        <v>99</v>
      </c>
      <c r="I2144" s="432">
        <v>99</v>
      </c>
      <c r="J2144" s="432">
        <v>999</v>
      </c>
      <c r="K2144" s="432">
        <v>99</v>
      </c>
      <c r="L2144" s="432">
        <v>99</v>
      </c>
      <c r="M2144" s="432">
        <v>9</v>
      </c>
      <c r="N2144" s="432">
        <v>99</v>
      </c>
      <c r="O2144" s="432">
        <v>99</v>
      </c>
      <c r="P2144" s="432">
        <v>99</v>
      </c>
      <c r="R2144" s="432">
        <v>0</v>
      </c>
    </row>
    <row r="2145" spans="1:35" s="432" customFormat="1">
      <c r="A2145" s="432">
        <v>17</v>
      </c>
      <c r="B2145" s="432">
        <v>469</v>
      </c>
      <c r="C2145" s="432">
        <v>2022</v>
      </c>
      <c r="D2145" s="432">
        <v>1</v>
      </c>
      <c r="E2145" s="432">
        <v>99</v>
      </c>
      <c r="F2145" s="432">
        <v>99</v>
      </c>
      <c r="G2145" s="432">
        <v>99</v>
      </c>
      <c r="H2145" s="432">
        <v>99</v>
      </c>
      <c r="I2145" s="432">
        <v>99</v>
      </c>
      <c r="J2145" s="432">
        <v>999</v>
      </c>
      <c r="K2145" s="432">
        <v>99</v>
      </c>
      <c r="L2145" s="432">
        <v>99</v>
      </c>
      <c r="M2145" s="432">
        <v>10</v>
      </c>
      <c r="N2145" s="432">
        <v>99</v>
      </c>
      <c r="O2145" s="432">
        <v>99</v>
      </c>
      <c r="P2145" s="432">
        <v>99</v>
      </c>
      <c r="R2145" s="432">
        <v>0</v>
      </c>
    </row>
    <row r="2146" spans="1:35" s="432" customFormat="1">
      <c r="A2146" s="432">
        <v>17</v>
      </c>
      <c r="B2146" s="432">
        <v>470</v>
      </c>
      <c r="C2146" s="432">
        <v>2022</v>
      </c>
      <c r="D2146" s="432">
        <v>2</v>
      </c>
      <c r="E2146" s="432">
        <v>99</v>
      </c>
      <c r="F2146" s="432">
        <v>99</v>
      </c>
      <c r="G2146" s="432">
        <v>99</v>
      </c>
      <c r="H2146" s="432">
        <v>99</v>
      </c>
      <c r="I2146" s="432">
        <v>99</v>
      </c>
      <c r="J2146" s="432">
        <v>999</v>
      </c>
      <c r="K2146" s="432">
        <v>99</v>
      </c>
      <c r="L2146" s="432">
        <v>99</v>
      </c>
      <c r="M2146" s="432">
        <v>10</v>
      </c>
      <c r="N2146" s="432">
        <v>99</v>
      </c>
      <c r="O2146" s="432">
        <v>99</v>
      </c>
      <c r="P2146" s="432">
        <v>99</v>
      </c>
      <c r="R2146" s="432">
        <v>0</v>
      </c>
    </row>
    <row r="2147" spans="1:35" s="432" customFormat="1">
      <c r="A2147" s="432">
        <v>17</v>
      </c>
      <c r="B2147" s="432">
        <v>471</v>
      </c>
      <c r="C2147" s="432">
        <v>2022</v>
      </c>
      <c r="D2147" s="432">
        <v>3</v>
      </c>
      <c r="E2147" s="432">
        <v>99</v>
      </c>
      <c r="F2147" s="432">
        <v>99</v>
      </c>
      <c r="G2147" s="432">
        <v>99</v>
      </c>
      <c r="H2147" s="432">
        <v>99</v>
      </c>
      <c r="I2147" s="432">
        <v>99</v>
      </c>
      <c r="J2147" s="432">
        <v>999</v>
      </c>
      <c r="K2147" s="432">
        <v>99</v>
      </c>
      <c r="L2147" s="432">
        <v>99</v>
      </c>
      <c r="M2147" s="432">
        <v>10</v>
      </c>
      <c r="N2147" s="432">
        <v>99</v>
      </c>
      <c r="O2147" s="432">
        <v>99</v>
      </c>
      <c r="P2147" s="432">
        <v>99</v>
      </c>
      <c r="R2147" s="432">
        <v>0</v>
      </c>
    </row>
    <row r="2148" spans="1:35" s="432" customFormat="1">
      <c r="A2148" s="432">
        <v>17</v>
      </c>
      <c r="B2148" s="432">
        <v>472</v>
      </c>
      <c r="C2148" s="432">
        <v>2022</v>
      </c>
      <c r="D2148" s="432">
        <v>4</v>
      </c>
      <c r="E2148" s="432">
        <v>99</v>
      </c>
      <c r="F2148" s="432">
        <v>99</v>
      </c>
      <c r="G2148" s="432">
        <v>99</v>
      </c>
      <c r="H2148" s="432">
        <v>99</v>
      </c>
      <c r="I2148" s="432">
        <v>99</v>
      </c>
      <c r="J2148" s="432">
        <v>999</v>
      </c>
      <c r="K2148" s="432">
        <v>99</v>
      </c>
      <c r="L2148" s="432">
        <v>99</v>
      </c>
      <c r="M2148" s="432">
        <v>10</v>
      </c>
      <c r="N2148" s="432">
        <v>99</v>
      </c>
      <c r="O2148" s="432">
        <v>99</v>
      </c>
      <c r="P2148" s="432">
        <v>99</v>
      </c>
      <c r="R2148" s="432">
        <v>0</v>
      </c>
    </row>
    <row r="2149" spans="1:35" s="432" customFormat="1">
      <c r="A2149" s="432">
        <v>17</v>
      </c>
      <c r="B2149" s="432">
        <v>473</v>
      </c>
      <c r="C2149" s="432">
        <v>2022</v>
      </c>
      <c r="D2149" s="432">
        <v>5</v>
      </c>
      <c r="E2149" s="432">
        <v>99</v>
      </c>
      <c r="F2149" s="432">
        <v>99</v>
      </c>
      <c r="G2149" s="432">
        <v>99</v>
      </c>
      <c r="H2149" s="432">
        <v>99</v>
      </c>
      <c r="I2149" s="432">
        <v>99</v>
      </c>
      <c r="J2149" s="432">
        <v>999</v>
      </c>
      <c r="K2149" s="432">
        <v>99</v>
      </c>
      <c r="L2149" s="432">
        <v>99</v>
      </c>
      <c r="M2149" s="432">
        <v>10</v>
      </c>
      <c r="N2149" s="432">
        <v>99</v>
      </c>
      <c r="O2149" s="432">
        <v>99</v>
      </c>
      <c r="P2149" s="432">
        <v>99</v>
      </c>
      <c r="R2149" s="432">
        <v>0</v>
      </c>
    </row>
    <row r="2150" spans="1:35" s="432" customFormat="1">
      <c r="A2150" s="432">
        <v>17</v>
      </c>
      <c r="B2150" s="432">
        <v>474</v>
      </c>
      <c r="C2150" s="432">
        <v>2022</v>
      </c>
      <c r="D2150" s="432">
        <v>6</v>
      </c>
      <c r="E2150" s="432">
        <v>99</v>
      </c>
      <c r="F2150" s="432">
        <v>99</v>
      </c>
      <c r="G2150" s="432">
        <v>99</v>
      </c>
      <c r="H2150" s="432">
        <v>99</v>
      </c>
      <c r="I2150" s="432">
        <v>99</v>
      </c>
      <c r="J2150" s="432">
        <v>999</v>
      </c>
      <c r="K2150" s="432">
        <v>99</v>
      </c>
      <c r="L2150" s="432">
        <v>99</v>
      </c>
      <c r="M2150" s="432">
        <v>10</v>
      </c>
      <c r="N2150" s="432">
        <v>99</v>
      </c>
      <c r="O2150" s="432">
        <v>99</v>
      </c>
      <c r="P2150" s="432">
        <v>99</v>
      </c>
      <c r="R2150" s="432">
        <v>0</v>
      </c>
    </row>
    <row r="2151" spans="1:35" s="432" customFormat="1">
      <c r="A2151" s="432">
        <v>17</v>
      </c>
      <c r="B2151" s="432">
        <v>475</v>
      </c>
      <c r="C2151" s="432">
        <v>2022</v>
      </c>
      <c r="D2151" s="432">
        <v>7</v>
      </c>
      <c r="E2151" s="432">
        <v>99</v>
      </c>
      <c r="F2151" s="432">
        <v>99</v>
      </c>
      <c r="G2151" s="432">
        <v>99</v>
      </c>
      <c r="H2151" s="432">
        <v>99</v>
      </c>
      <c r="I2151" s="432">
        <v>99</v>
      </c>
      <c r="J2151" s="432">
        <v>999</v>
      </c>
      <c r="K2151" s="432">
        <v>99</v>
      </c>
      <c r="L2151" s="432">
        <v>99</v>
      </c>
      <c r="M2151" s="432">
        <v>10</v>
      </c>
      <c r="N2151" s="432">
        <v>99</v>
      </c>
      <c r="O2151" s="432">
        <v>99</v>
      </c>
      <c r="P2151" s="432">
        <v>99</v>
      </c>
      <c r="R2151" s="432">
        <v>0</v>
      </c>
    </row>
    <row r="2152" spans="1:35" s="432" customFormat="1">
      <c r="A2152" s="432">
        <v>17</v>
      </c>
      <c r="B2152" s="432">
        <v>476</v>
      </c>
      <c r="C2152" s="432">
        <v>2022</v>
      </c>
      <c r="D2152" s="432">
        <v>8</v>
      </c>
      <c r="E2152" s="432">
        <v>99</v>
      </c>
      <c r="F2152" s="432">
        <v>99</v>
      </c>
      <c r="G2152" s="432">
        <v>99</v>
      </c>
      <c r="H2152" s="432">
        <v>99</v>
      </c>
      <c r="I2152" s="432">
        <v>99</v>
      </c>
      <c r="J2152" s="432">
        <v>999</v>
      </c>
      <c r="K2152" s="432">
        <v>99</v>
      </c>
      <c r="L2152" s="432">
        <v>99</v>
      </c>
      <c r="M2152" s="432">
        <v>10</v>
      </c>
      <c r="N2152" s="432">
        <v>99</v>
      </c>
      <c r="O2152" s="432">
        <v>99</v>
      </c>
      <c r="P2152" s="432">
        <v>99</v>
      </c>
      <c r="R2152" s="432">
        <v>0</v>
      </c>
    </row>
    <row r="2153" spans="1:35" s="432" customFormat="1">
      <c r="A2153" s="432">
        <v>17</v>
      </c>
      <c r="B2153" s="432">
        <v>477</v>
      </c>
      <c r="C2153" s="432">
        <v>2022</v>
      </c>
      <c r="D2153" s="432">
        <v>9</v>
      </c>
      <c r="E2153" s="432">
        <v>99</v>
      </c>
      <c r="F2153" s="432">
        <v>99</v>
      </c>
      <c r="G2153" s="432">
        <v>99</v>
      </c>
      <c r="H2153" s="432">
        <v>99</v>
      </c>
      <c r="I2153" s="432">
        <v>99</v>
      </c>
      <c r="J2153" s="432">
        <v>999</v>
      </c>
      <c r="K2153" s="432">
        <v>99</v>
      </c>
      <c r="L2153" s="432">
        <v>99</v>
      </c>
      <c r="M2153" s="432">
        <v>10</v>
      </c>
      <c r="N2153" s="432">
        <v>99</v>
      </c>
      <c r="O2153" s="432">
        <v>99</v>
      </c>
      <c r="P2153" s="432">
        <v>99</v>
      </c>
      <c r="R2153" s="432">
        <v>0</v>
      </c>
    </row>
    <row r="2154" spans="1:35" s="432" customFormat="1">
      <c r="A2154" s="432">
        <v>17</v>
      </c>
      <c r="B2154" s="432">
        <v>478</v>
      </c>
      <c r="C2154" s="432">
        <v>2022</v>
      </c>
      <c r="D2154" s="432">
        <v>10</v>
      </c>
      <c r="E2154" s="432">
        <v>99</v>
      </c>
      <c r="F2154" s="432">
        <v>99</v>
      </c>
      <c r="G2154" s="432">
        <v>99</v>
      </c>
      <c r="H2154" s="432">
        <v>99</v>
      </c>
      <c r="I2154" s="432">
        <v>99</v>
      </c>
      <c r="J2154" s="432">
        <v>999</v>
      </c>
      <c r="K2154" s="432">
        <v>99</v>
      </c>
      <c r="L2154" s="432">
        <v>99</v>
      </c>
      <c r="M2154" s="432">
        <v>10</v>
      </c>
      <c r="N2154" s="432">
        <v>99</v>
      </c>
      <c r="O2154" s="432">
        <v>99</v>
      </c>
      <c r="P2154" s="432">
        <v>99</v>
      </c>
      <c r="R2154" s="432">
        <v>0</v>
      </c>
    </row>
    <row r="2155" spans="1:35" s="432" customFormat="1">
      <c r="A2155" s="432">
        <v>17</v>
      </c>
      <c r="B2155" s="432">
        <v>479</v>
      </c>
      <c r="C2155" s="432">
        <v>2022</v>
      </c>
      <c r="D2155" s="432">
        <v>11</v>
      </c>
      <c r="E2155" s="432">
        <v>99</v>
      </c>
      <c r="F2155" s="432">
        <v>99</v>
      </c>
      <c r="G2155" s="432">
        <v>99</v>
      </c>
      <c r="H2155" s="432">
        <v>99</v>
      </c>
      <c r="I2155" s="432">
        <v>99</v>
      </c>
      <c r="J2155" s="432">
        <v>999</v>
      </c>
      <c r="K2155" s="432">
        <v>99</v>
      </c>
      <c r="L2155" s="432">
        <v>99</v>
      </c>
      <c r="M2155" s="432">
        <v>10</v>
      </c>
      <c r="N2155" s="432">
        <v>99</v>
      </c>
      <c r="O2155" s="432">
        <v>99</v>
      </c>
      <c r="P2155" s="432">
        <v>99</v>
      </c>
      <c r="R2155" s="432">
        <v>0</v>
      </c>
    </row>
    <row r="2156" spans="1:35" s="432" customFormat="1">
      <c r="A2156" s="432">
        <v>17</v>
      </c>
      <c r="B2156" s="432">
        <v>480</v>
      </c>
      <c r="C2156" s="432">
        <v>2022</v>
      </c>
      <c r="D2156" s="432">
        <v>12</v>
      </c>
      <c r="E2156" s="432">
        <v>99</v>
      </c>
      <c r="F2156" s="432">
        <v>99</v>
      </c>
      <c r="G2156" s="432">
        <v>99</v>
      </c>
      <c r="H2156" s="432">
        <v>99</v>
      </c>
      <c r="I2156" s="432">
        <v>99</v>
      </c>
      <c r="J2156" s="432">
        <v>999</v>
      </c>
      <c r="K2156" s="432">
        <v>99</v>
      </c>
      <c r="L2156" s="432">
        <v>99</v>
      </c>
      <c r="M2156" s="432">
        <v>10</v>
      </c>
      <c r="N2156" s="432">
        <v>99</v>
      </c>
      <c r="O2156" s="432">
        <v>99</v>
      </c>
      <c r="P2156" s="432">
        <v>99</v>
      </c>
      <c r="R2156" s="432">
        <v>0</v>
      </c>
    </row>
    <row r="2157" spans="1:35" s="432" customFormat="1">
      <c r="A2157" s="432">
        <v>17</v>
      </c>
      <c r="B2157" s="432">
        <v>481</v>
      </c>
      <c r="C2157" s="432">
        <v>2022</v>
      </c>
      <c r="D2157" s="432">
        <v>1</v>
      </c>
      <c r="E2157" s="432">
        <v>99</v>
      </c>
      <c r="F2157" s="432">
        <v>99</v>
      </c>
      <c r="G2157" s="432">
        <v>99</v>
      </c>
      <c r="H2157" s="432">
        <v>99</v>
      </c>
      <c r="I2157" s="432">
        <v>99</v>
      </c>
      <c r="J2157" s="432">
        <v>999</v>
      </c>
      <c r="K2157" s="432">
        <v>99</v>
      </c>
      <c r="L2157" s="432">
        <v>99</v>
      </c>
      <c r="M2157" s="432">
        <v>11</v>
      </c>
      <c r="N2157" s="432">
        <v>99</v>
      </c>
      <c r="O2157" s="432">
        <v>99</v>
      </c>
      <c r="P2157" s="432">
        <v>99</v>
      </c>
      <c r="Q2157" s="432">
        <v>8</v>
      </c>
      <c r="R2157" s="432">
        <v>29</v>
      </c>
      <c r="S2157" s="432">
        <v>7.5172413793103487</v>
      </c>
      <c r="T2157" s="432">
        <v>11</v>
      </c>
      <c r="U2157" s="432">
        <v>30.150689655172425</v>
      </c>
      <c r="V2157" s="432">
        <v>0</v>
      </c>
      <c r="W2157" s="432">
        <v>100</v>
      </c>
      <c r="X2157" s="432">
        <v>100</v>
      </c>
      <c r="Y2157" s="432">
        <v>100</v>
      </c>
      <c r="Z2157" s="432">
        <v>4.340372565475719</v>
      </c>
      <c r="AA2157" s="432">
        <v>0.85583956179246978</v>
      </c>
      <c r="AB2157" s="432">
        <v>0</v>
      </c>
      <c r="AC2157" s="432">
        <v>37.604617933416968</v>
      </c>
      <c r="AF2157" s="432">
        <v>4.2584434654919239</v>
      </c>
      <c r="AG2157" s="432">
        <v>5.7422681292527535</v>
      </c>
      <c r="AH2157" s="432">
        <v>0</v>
      </c>
      <c r="AI2157" s="432">
        <v>0</v>
      </c>
    </row>
    <row r="2158" spans="1:35" s="432" customFormat="1">
      <c r="A2158" s="432">
        <v>17</v>
      </c>
      <c r="B2158" s="432">
        <v>482</v>
      </c>
      <c r="C2158" s="432">
        <v>2022</v>
      </c>
      <c r="D2158" s="432">
        <v>2</v>
      </c>
      <c r="E2158" s="432">
        <v>99</v>
      </c>
      <c r="F2158" s="432">
        <v>99</v>
      </c>
      <c r="G2158" s="432">
        <v>99</v>
      </c>
      <c r="H2158" s="432">
        <v>99</v>
      </c>
      <c r="I2158" s="432">
        <v>99</v>
      </c>
      <c r="J2158" s="432">
        <v>999</v>
      </c>
      <c r="K2158" s="432">
        <v>99</v>
      </c>
      <c r="L2158" s="432">
        <v>99</v>
      </c>
      <c r="M2158" s="432">
        <v>11</v>
      </c>
      <c r="N2158" s="432">
        <v>99</v>
      </c>
      <c r="O2158" s="432">
        <v>99</v>
      </c>
      <c r="P2158" s="432">
        <v>99</v>
      </c>
      <c r="Q2158" s="432">
        <v>7</v>
      </c>
      <c r="R2158" s="432">
        <v>16</v>
      </c>
      <c r="S2158" s="432">
        <v>7.3125</v>
      </c>
      <c r="T2158" s="432">
        <v>11</v>
      </c>
      <c r="U2158" s="432">
        <v>30.162500000000001</v>
      </c>
      <c r="V2158" s="432">
        <v>0</v>
      </c>
      <c r="W2158" s="432">
        <v>100</v>
      </c>
      <c r="X2158" s="432">
        <v>100</v>
      </c>
      <c r="Y2158" s="432">
        <v>93.75</v>
      </c>
      <c r="Z2158" s="432">
        <v>4.2395275385354054</v>
      </c>
      <c r="AA2158" s="432">
        <v>1.0439558180306294</v>
      </c>
      <c r="AB2158" s="432">
        <v>0</v>
      </c>
      <c r="AC2158" s="432">
        <v>24.41252105386322</v>
      </c>
      <c r="AF2158" s="432">
        <v>5.0314465408805011</v>
      </c>
      <c r="AG2158" s="432">
        <v>6.6409797715701107</v>
      </c>
      <c r="AH2158" s="432">
        <v>0</v>
      </c>
      <c r="AI2158" s="432">
        <v>0</v>
      </c>
    </row>
    <row r="2159" spans="1:35" s="432" customFormat="1">
      <c r="A2159" s="432">
        <v>17</v>
      </c>
      <c r="B2159" s="432">
        <v>483</v>
      </c>
      <c r="C2159" s="432">
        <v>2022</v>
      </c>
      <c r="D2159" s="432">
        <v>3</v>
      </c>
      <c r="E2159" s="432">
        <v>99</v>
      </c>
      <c r="F2159" s="432">
        <v>99</v>
      </c>
      <c r="G2159" s="432">
        <v>99</v>
      </c>
      <c r="H2159" s="432">
        <v>99</v>
      </c>
      <c r="I2159" s="432">
        <v>99</v>
      </c>
      <c r="J2159" s="432">
        <v>999</v>
      </c>
      <c r="K2159" s="432">
        <v>99</v>
      </c>
      <c r="L2159" s="432">
        <v>99</v>
      </c>
      <c r="M2159" s="432">
        <v>11</v>
      </c>
      <c r="N2159" s="432">
        <v>99</v>
      </c>
      <c r="O2159" s="432">
        <v>99</v>
      </c>
      <c r="P2159" s="432">
        <v>99</v>
      </c>
      <c r="Q2159" s="432">
        <v>19</v>
      </c>
      <c r="R2159" s="432">
        <v>36</v>
      </c>
      <c r="S2159" s="432">
        <v>7.3333333333333313</v>
      </c>
      <c r="T2159" s="432">
        <v>11</v>
      </c>
      <c r="U2159" s="432">
        <v>29.527777777777779</v>
      </c>
      <c r="V2159" s="432">
        <v>0</v>
      </c>
      <c r="W2159" s="432">
        <v>100</v>
      </c>
      <c r="X2159" s="432">
        <v>100</v>
      </c>
      <c r="Y2159" s="432">
        <v>88.8888888888889</v>
      </c>
      <c r="Z2159" s="432">
        <v>4.3069460120388072</v>
      </c>
      <c r="AA2159" s="432">
        <v>1.0274023338281657</v>
      </c>
      <c r="AB2159" s="432">
        <v>0</v>
      </c>
      <c r="AC2159" s="432">
        <v>36.890843129280057</v>
      </c>
      <c r="AF2159" s="432">
        <v>4.5397225725094588</v>
      </c>
      <c r="AG2159" s="432">
        <v>5.9532143437183276</v>
      </c>
      <c r="AH2159" s="432">
        <v>0</v>
      </c>
      <c r="AI2159" s="432">
        <v>0</v>
      </c>
    </row>
    <row r="2160" spans="1:35" s="432" customFormat="1">
      <c r="A2160" s="432">
        <v>17</v>
      </c>
      <c r="B2160" s="432">
        <v>484</v>
      </c>
      <c r="C2160" s="432">
        <v>2022</v>
      </c>
      <c r="D2160" s="432">
        <v>4</v>
      </c>
      <c r="E2160" s="432">
        <v>99</v>
      </c>
      <c r="F2160" s="432">
        <v>99</v>
      </c>
      <c r="G2160" s="432">
        <v>99</v>
      </c>
      <c r="H2160" s="432">
        <v>99</v>
      </c>
      <c r="I2160" s="432">
        <v>99</v>
      </c>
      <c r="J2160" s="432">
        <v>999</v>
      </c>
      <c r="K2160" s="432">
        <v>99</v>
      </c>
      <c r="L2160" s="432">
        <v>99</v>
      </c>
      <c r="M2160" s="432">
        <v>11</v>
      </c>
      <c r="N2160" s="432">
        <v>99</v>
      </c>
      <c r="O2160" s="432">
        <v>99</v>
      </c>
      <c r="P2160" s="432">
        <v>99</v>
      </c>
      <c r="Q2160" s="432">
        <v>15</v>
      </c>
      <c r="R2160" s="432">
        <v>26</v>
      </c>
      <c r="S2160" s="432">
        <v>7.1153846153846141</v>
      </c>
      <c r="T2160" s="432">
        <v>11</v>
      </c>
      <c r="U2160" s="432">
        <v>32.511538461538471</v>
      </c>
      <c r="V2160" s="432">
        <v>0</v>
      </c>
      <c r="W2160" s="432">
        <v>100</v>
      </c>
      <c r="X2160" s="432">
        <v>100</v>
      </c>
      <c r="Y2160" s="432">
        <v>100</v>
      </c>
      <c r="Z2160" s="432">
        <v>5.3377701281366718</v>
      </c>
      <c r="AA2160" s="432">
        <v>1.0497956972273987</v>
      </c>
      <c r="AB2160" s="432">
        <v>0</v>
      </c>
      <c r="AC2160" s="432">
        <v>33.608657655046869</v>
      </c>
      <c r="AF2160" s="432">
        <v>3.7900874635568504</v>
      </c>
      <c r="AG2160" s="432">
        <v>5.4778985295928333</v>
      </c>
      <c r="AH2160" s="432">
        <v>0</v>
      </c>
      <c r="AI2160" s="432">
        <v>0</v>
      </c>
    </row>
    <row r="2161" spans="1:37" s="432" customFormat="1">
      <c r="A2161" s="432">
        <v>17</v>
      </c>
      <c r="B2161" s="432">
        <v>485</v>
      </c>
      <c r="C2161" s="432">
        <v>2022</v>
      </c>
      <c r="D2161" s="432">
        <v>5</v>
      </c>
      <c r="E2161" s="432">
        <v>99</v>
      </c>
      <c r="F2161" s="432">
        <v>99</v>
      </c>
      <c r="G2161" s="432">
        <v>99</v>
      </c>
      <c r="H2161" s="432">
        <v>99</v>
      </c>
      <c r="I2161" s="432">
        <v>99</v>
      </c>
      <c r="J2161" s="432">
        <v>999</v>
      </c>
      <c r="K2161" s="432">
        <v>99</v>
      </c>
      <c r="L2161" s="432">
        <v>99</v>
      </c>
      <c r="M2161" s="432">
        <v>11</v>
      </c>
      <c r="N2161" s="432">
        <v>99</v>
      </c>
      <c r="O2161" s="432">
        <v>99</v>
      </c>
      <c r="P2161" s="432">
        <v>99</v>
      </c>
      <c r="Q2161" s="432">
        <v>10</v>
      </c>
      <c r="R2161" s="432">
        <v>28</v>
      </c>
      <c r="S2161" s="432">
        <v>7.6428571428571441</v>
      </c>
      <c r="T2161" s="432">
        <v>11</v>
      </c>
      <c r="U2161" s="432">
        <v>31.589285714285705</v>
      </c>
      <c r="V2161" s="432">
        <v>0</v>
      </c>
      <c r="W2161" s="432">
        <v>100</v>
      </c>
      <c r="X2161" s="432">
        <v>100</v>
      </c>
      <c r="Y2161" s="432">
        <v>92.857142857142875</v>
      </c>
      <c r="Z2161" s="432">
        <v>4.5011378946816754</v>
      </c>
      <c r="AA2161" s="432">
        <v>0.76598609248311245</v>
      </c>
      <c r="AB2161" s="432">
        <v>0</v>
      </c>
      <c r="AC2161" s="432">
        <v>18.327226074008159</v>
      </c>
      <c r="AF2161" s="432">
        <v>5.7971014492753614</v>
      </c>
      <c r="AG2161" s="432">
        <v>8.3340400071609597</v>
      </c>
      <c r="AH2161" s="432">
        <v>0</v>
      </c>
      <c r="AI2161" s="432">
        <v>0</v>
      </c>
    </row>
    <row r="2162" spans="1:37" s="432" customFormat="1">
      <c r="A2162" s="432">
        <v>17</v>
      </c>
      <c r="B2162" s="432">
        <v>486</v>
      </c>
      <c r="C2162" s="432">
        <v>2022</v>
      </c>
      <c r="D2162" s="432">
        <v>6</v>
      </c>
      <c r="E2162" s="432">
        <v>99</v>
      </c>
      <c r="F2162" s="432">
        <v>99</v>
      </c>
      <c r="G2162" s="432">
        <v>99</v>
      </c>
      <c r="H2162" s="432">
        <v>99</v>
      </c>
      <c r="I2162" s="432">
        <v>99</v>
      </c>
      <c r="J2162" s="432">
        <v>999</v>
      </c>
      <c r="K2162" s="432">
        <v>99</v>
      </c>
      <c r="L2162" s="432">
        <v>99</v>
      </c>
      <c r="M2162" s="432">
        <v>11</v>
      </c>
      <c r="N2162" s="432">
        <v>99</v>
      </c>
      <c r="O2162" s="432">
        <v>99</v>
      </c>
      <c r="P2162" s="432">
        <v>99</v>
      </c>
      <c r="Q2162" s="432">
        <v>15</v>
      </c>
      <c r="R2162" s="432">
        <v>25</v>
      </c>
      <c r="S2162" s="432">
        <v>7.56</v>
      </c>
      <c r="T2162" s="432">
        <v>11</v>
      </c>
      <c r="U2162" s="432">
        <v>32.412000000000006</v>
      </c>
      <c r="V2162" s="432">
        <v>0</v>
      </c>
      <c r="W2162" s="432">
        <v>100</v>
      </c>
      <c r="X2162" s="432">
        <v>100</v>
      </c>
      <c r="Y2162" s="432">
        <v>100</v>
      </c>
      <c r="Z2162" s="432">
        <v>5.239184669392734</v>
      </c>
      <c r="AA2162" s="432">
        <v>1.498799519615617</v>
      </c>
      <c r="AB2162" s="432">
        <v>0</v>
      </c>
      <c r="AC2162" s="432">
        <v>57.526739389941802</v>
      </c>
      <c r="AF2162" s="432">
        <v>3.6656891495601176</v>
      </c>
      <c r="AG2162" s="432">
        <v>5.4814073207194909</v>
      </c>
      <c r="AH2162" s="432">
        <v>0</v>
      </c>
      <c r="AI2162" s="432">
        <v>0</v>
      </c>
    </row>
    <row r="2163" spans="1:37" s="432" customFormat="1">
      <c r="A2163" s="432">
        <v>17</v>
      </c>
      <c r="B2163" s="432">
        <v>487</v>
      </c>
      <c r="C2163" s="432">
        <v>2022</v>
      </c>
      <c r="D2163" s="432">
        <v>7</v>
      </c>
      <c r="E2163" s="432">
        <v>99</v>
      </c>
      <c r="F2163" s="432">
        <v>99</v>
      </c>
      <c r="G2163" s="432">
        <v>99</v>
      </c>
      <c r="H2163" s="432">
        <v>99</v>
      </c>
      <c r="I2163" s="432">
        <v>99</v>
      </c>
      <c r="J2163" s="432">
        <v>999</v>
      </c>
      <c r="K2163" s="432">
        <v>99</v>
      </c>
      <c r="L2163" s="432">
        <v>99</v>
      </c>
      <c r="M2163" s="432">
        <v>11</v>
      </c>
      <c r="N2163" s="432">
        <v>99</v>
      </c>
      <c r="O2163" s="432">
        <v>99</v>
      </c>
      <c r="P2163" s="432">
        <v>99</v>
      </c>
      <c r="Q2163" s="432">
        <v>1</v>
      </c>
      <c r="R2163" s="432">
        <v>1</v>
      </c>
      <c r="S2163" s="432">
        <v>8</v>
      </c>
      <c r="T2163" s="432">
        <v>11</v>
      </c>
      <c r="U2163" s="432">
        <v>31.3</v>
      </c>
      <c r="V2163" s="432">
        <v>0</v>
      </c>
      <c r="W2163" s="432">
        <v>100</v>
      </c>
      <c r="X2163" s="432">
        <v>100</v>
      </c>
      <c r="Y2163" s="432">
        <v>100</v>
      </c>
      <c r="Z2163" s="432">
        <v>0</v>
      </c>
      <c r="AA2163" s="432">
        <v>0</v>
      </c>
      <c r="AB2163" s="432">
        <v>0</v>
      </c>
      <c r="AF2163" s="432">
        <v>1.0101010101010102</v>
      </c>
      <c r="AG2163" s="432">
        <v>1.5576013933814381</v>
      </c>
      <c r="AH2163" s="432">
        <v>0</v>
      </c>
      <c r="AI2163" s="432">
        <v>0</v>
      </c>
    </row>
    <row r="2164" spans="1:37" s="432" customFormat="1">
      <c r="A2164" s="432">
        <v>17</v>
      </c>
      <c r="B2164" s="432">
        <v>488</v>
      </c>
      <c r="C2164" s="432">
        <v>2022</v>
      </c>
      <c r="D2164" s="432">
        <v>8</v>
      </c>
      <c r="E2164" s="432">
        <v>99</v>
      </c>
      <c r="F2164" s="432">
        <v>99</v>
      </c>
      <c r="G2164" s="432">
        <v>99</v>
      </c>
      <c r="H2164" s="432">
        <v>99</v>
      </c>
      <c r="I2164" s="432">
        <v>99</v>
      </c>
      <c r="J2164" s="432">
        <v>999</v>
      </c>
      <c r="K2164" s="432">
        <v>99</v>
      </c>
      <c r="L2164" s="432">
        <v>99</v>
      </c>
      <c r="M2164" s="432">
        <v>11</v>
      </c>
      <c r="N2164" s="432">
        <v>99</v>
      </c>
      <c r="O2164" s="432">
        <v>99</v>
      </c>
      <c r="P2164" s="432">
        <v>99</v>
      </c>
      <c r="Q2164" s="432">
        <v>6</v>
      </c>
      <c r="R2164" s="432">
        <v>6</v>
      </c>
      <c r="S2164" s="432">
        <v>7.3333333333333313</v>
      </c>
      <c r="T2164" s="432">
        <v>11</v>
      </c>
      <c r="U2164" s="432">
        <v>29.883333333333336</v>
      </c>
      <c r="V2164" s="432">
        <v>0</v>
      </c>
      <c r="W2164" s="432">
        <v>100</v>
      </c>
      <c r="X2164" s="432">
        <v>100</v>
      </c>
      <c r="Y2164" s="432">
        <v>100</v>
      </c>
      <c r="Z2164" s="432">
        <v>4.4786220599147901</v>
      </c>
      <c r="AA2164" s="432">
        <v>0.94280904158206635</v>
      </c>
      <c r="AB2164" s="432">
        <v>0</v>
      </c>
      <c r="AC2164" s="432">
        <v>66.837939593411519</v>
      </c>
      <c r="AF2164" s="432">
        <v>1.5957446808510645</v>
      </c>
      <c r="AG2164" s="432">
        <v>2.4897936512344838</v>
      </c>
      <c r="AH2164" s="432">
        <v>0</v>
      </c>
      <c r="AI2164" s="432">
        <v>0</v>
      </c>
    </row>
    <row r="2165" spans="1:37" s="432" customFormat="1">
      <c r="A2165" s="432">
        <v>17</v>
      </c>
      <c r="B2165" s="432">
        <v>489</v>
      </c>
      <c r="C2165" s="432">
        <v>2022</v>
      </c>
      <c r="D2165" s="432">
        <v>9</v>
      </c>
      <c r="E2165" s="432">
        <v>99</v>
      </c>
      <c r="F2165" s="432">
        <v>99</v>
      </c>
      <c r="G2165" s="432">
        <v>99</v>
      </c>
      <c r="H2165" s="432">
        <v>99</v>
      </c>
      <c r="I2165" s="432">
        <v>99</v>
      </c>
      <c r="J2165" s="432">
        <v>999</v>
      </c>
      <c r="K2165" s="432">
        <v>99</v>
      </c>
      <c r="L2165" s="432">
        <v>99</v>
      </c>
      <c r="M2165" s="432">
        <v>11</v>
      </c>
      <c r="N2165" s="432">
        <v>99</v>
      </c>
      <c r="O2165" s="432">
        <v>99</v>
      </c>
      <c r="P2165" s="432">
        <v>99</v>
      </c>
      <c r="Q2165" s="432">
        <v>14</v>
      </c>
      <c r="R2165" s="432">
        <v>22</v>
      </c>
      <c r="S2165" s="432">
        <v>8.045454545454545</v>
      </c>
      <c r="T2165" s="432">
        <v>11</v>
      </c>
      <c r="U2165" s="432">
        <v>30.413636363636375</v>
      </c>
      <c r="V2165" s="432">
        <v>0</v>
      </c>
      <c r="W2165" s="432">
        <v>100</v>
      </c>
      <c r="X2165" s="432">
        <v>100</v>
      </c>
      <c r="Y2165" s="432">
        <v>86.363636363636346</v>
      </c>
      <c r="Z2165" s="432">
        <v>6.3175293973158606</v>
      </c>
      <c r="AA2165" s="432">
        <v>1.8944241803795221</v>
      </c>
      <c r="AB2165" s="432">
        <v>0</v>
      </c>
      <c r="AC2165" s="432">
        <v>49.216658264823359</v>
      </c>
      <c r="AF2165" s="432">
        <v>4.1044776119402977</v>
      </c>
      <c r="AG2165" s="432">
        <v>6.2246492762252092</v>
      </c>
      <c r="AH2165" s="432">
        <v>0</v>
      </c>
      <c r="AI2165" s="432">
        <v>0</v>
      </c>
    </row>
    <row r="2166" spans="1:37" s="432" customFormat="1">
      <c r="A2166" s="432">
        <v>17</v>
      </c>
      <c r="B2166" s="432">
        <v>490</v>
      </c>
      <c r="C2166" s="432">
        <v>2022</v>
      </c>
      <c r="D2166" s="432">
        <v>10</v>
      </c>
      <c r="E2166" s="432">
        <v>99</v>
      </c>
      <c r="F2166" s="432">
        <v>99</v>
      </c>
      <c r="G2166" s="432">
        <v>99</v>
      </c>
      <c r="H2166" s="432">
        <v>99</v>
      </c>
      <c r="I2166" s="432">
        <v>99</v>
      </c>
      <c r="J2166" s="432">
        <v>999</v>
      </c>
      <c r="K2166" s="432">
        <v>99</v>
      </c>
      <c r="L2166" s="432">
        <v>99</v>
      </c>
      <c r="M2166" s="432">
        <v>11</v>
      </c>
      <c r="N2166" s="432">
        <v>99</v>
      </c>
      <c r="O2166" s="432">
        <v>99</v>
      </c>
      <c r="P2166" s="432">
        <v>99</v>
      </c>
      <c r="Q2166" s="432">
        <v>28</v>
      </c>
      <c r="R2166" s="432">
        <v>51</v>
      </c>
      <c r="S2166" s="432">
        <v>7.3725490196078418</v>
      </c>
      <c r="T2166" s="432">
        <v>11</v>
      </c>
      <c r="U2166" s="432">
        <v>29.788235294117655</v>
      </c>
      <c r="V2166" s="432">
        <v>0</v>
      </c>
      <c r="W2166" s="432">
        <v>100</v>
      </c>
      <c r="X2166" s="432">
        <v>100</v>
      </c>
      <c r="Y2166" s="432">
        <v>92.15686274509801</v>
      </c>
      <c r="Z2166" s="432">
        <v>4.5377132989923483</v>
      </c>
      <c r="AA2166" s="432">
        <v>1.2979740520341503</v>
      </c>
      <c r="AB2166" s="432">
        <v>0</v>
      </c>
      <c r="AC2166" s="432">
        <v>40.423099705609552</v>
      </c>
      <c r="AF2166" s="432">
        <v>2.4216524216524218</v>
      </c>
      <c r="AG2166" s="432">
        <v>3.461396497591696</v>
      </c>
      <c r="AH2166" s="432">
        <v>0</v>
      </c>
      <c r="AI2166" s="432">
        <v>0</v>
      </c>
    </row>
    <row r="2167" spans="1:37" s="432" customFormat="1">
      <c r="A2167" s="432">
        <v>17</v>
      </c>
      <c r="B2167" s="432">
        <v>491</v>
      </c>
      <c r="C2167" s="432">
        <v>2022</v>
      </c>
      <c r="D2167" s="432">
        <v>11</v>
      </c>
      <c r="E2167" s="432">
        <v>99</v>
      </c>
      <c r="F2167" s="432">
        <v>99</v>
      </c>
      <c r="G2167" s="432">
        <v>99</v>
      </c>
      <c r="H2167" s="432">
        <v>99</v>
      </c>
      <c r="I2167" s="432">
        <v>99</v>
      </c>
      <c r="J2167" s="432">
        <v>999</v>
      </c>
      <c r="K2167" s="432">
        <v>99</v>
      </c>
      <c r="L2167" s="432">
        <v>99</v>
      </c>
      <c r="M2167" s="432">
        <v>11</v>
      </c>
      <c r="N2167" s="432">
        <v>99</v>
      </c>
      <c r="O2167" s="432">
        <v>99</v>
      </c>
      <c r="P2167" s="432">
        <v>99</v>
      </c>
      <c r="Q2167" s="432">
        <v>23</v>
      </c>
      <c r="R2167" s="432">
        <v>47</v>
      </c>
      <c r="S2167" s="432">
        <v>7.2978723404255348</v>
      </c>
      <c r="T2167" s="432">
        <v>11</v>
      </c>
      <c r="U2167" s="432">
        <v>28.551063829787243</v>
      </c>
      <c r="V2167" s="432">
        <v>0</v>
      </c>
      <c r="W2167" s="432">
        <v>100</v>
      </c>
      <c r="X2167" s="432">
        <v>100</v>
      </c>
      <c r="Y2167" s="432">
        <v>85.106382978723417</v>
      </c>
      <c r="Z2167" s="432">
        <v>5.9481043767554391</v>
      </c>
      <c r="AA2167" s="432">
        <v>1.5005657602132279</v>
      </c>
      <c r="AB2167" s="432">
        <v>0</v>
      </c>
      <c r="AC2167" s="432">
        <v>29.57932001827534</v>
      </c>
      <c r="AF2167" s="432">
        <v>2.976567447751743</v>
      </c>
      <c r="AG2167" s="432">
        <v>4.0241346116360717</v>
      </c>
      <c r="AH2167" s="432">
        <v>0</v>
      </c>
      <c r="AI2167" s="432">
        <v>1</v>
      </c>
      <c r="AJ2167" s="432">
        <v>110.6</v>
      </c>
      <c r="AK2167" s="432">
        <v>24.465979802294431</v>
      </c>
    </row>
    <row r="2168" spans="1:37" s="432" customFormat="1">
      <c r="A2168" s="432">
        <v>17</v>
      </c>
      <c r="B2168" s="432">
        <v>492</v>
      </c>
      <c r="C2168" s="432">
        <v>2022</v>
      </c>
      <c r="D2168" s="432">
        <v>12</v>
      </c>
      <c r="E2168" s="432">
        <v>99</v>
      </c>
      <c r="F2168" s="432">
        <v>99</v>
      </c>
      <c r="G2168" s="432">
        <v>99</v>
      </c>
      <c r="H2168" s="432">
        <v>99</v>
      </c>
      <c r="I2168" s="432">
        <v>99</v>
      </c>
      <c r="J2168" s="432">
        <v>999</v>
      </c>
      <c r="K2168" s="432">
        <v>99</v>
      </c>
      <c r="L2168" s="432">
        <v>99</v>
      </c>
      <c r="M2168" s="432">
        <v>11</v>
      </c>
      <c r="N2168" s="432">
        <v>99</v>
      </c>
      <c r="O2168" s="432">
        <v>99</v>
      </c>
      <c r="P2168" s="432">
        <v>99</v>
      </c>
      <c r="Q2168" s="432">
        <v>3</v>
      </c>
      <c r="R2168" s="432">
        <v>4</v>
      </c>
      <c r="S2168" s="432">
        <v>7.5</v>
      </c>
      <c r="T2168" s="432">
        <v>11</v>
      </c>
      <c r="U2168" s="432">
        <v>30.425000000000008</v>
      </c>
      <c r="V2168" s="432">
        <v>0</v>
      </c>
      <c r="W2168" s="432">
        <v>100</v>
      </c>
      <c r="X2168" s="432">
        <v>100</v>
      </c>
      <c r="Y2168" s="432">
        <v>100</v>
      </c>
      <c r="Z2168" s="432">
        <v>2.6994212342647956</v>
      </c>
      <c r="AA2168" s="432">
        <v>0.8660254037844386</v>
      </c>
      <c r="AB2168" s="432">
        <v>0</v>
      </c>
      <c r="AC2168" s="432">
        <v>-31.547193755651399</v>
      </c>
      <c r="AF2168" s="432">
        <v>1.4234875444839861</v>
      </c>
      <c r="AG2168" s="432">
        <v>2.1625559741275144</v>
      </c>
      <c r="AH2168" s="432">
        <v>0</v>
      </c>
      <c r="AI2168" s="432">
        <v>0</v>
      </c>
    </row>
    <row r="2169" spans="1:37" s="432" customFormat="1">
      <c r="A2169" s="432">
        <v>17</v>
      </c>
      <c r="B2169" s="432">
        <v>493</v>
      </c>
      <c r="C2169" s="432">
        <v>2022</v>
      </c>
      <c r="D2169" s="432">
        <v>1</v>
      </c>
      <c r="E2169" s="432">
        <v>99</v>
      </c>
      <c r="F2169" s="432">
        <v>99</v>
      </c>
      <c r="G2169" s="432">
        <v>99</v>
      </c>
      <c r="H2169" s="432">
        <v>99</v>
      </c>
      <c r="I2169" s="432">
        <v>99</v>
      </c>
      <c r="J2169" s="432">
        <v>999</v>
      </c>
      <c r="K2169" s="432">
        <v>99</v>
      </c>
      <c r="L2169" s="432">
        <v>99</v>
      </c>
      <c r="M2169" s="432">
        <v>12</v>
      </c>
      <c r="N2169" s="432">
        <v>99</v>
      </c>
      <c r="O2169" s="432">
        <v>99</v>
      </c>
      <c r="P2169" s="432">
        <v>99</v>
      </c>
      <c r="R2169" s="432">
        <v>0</v>
      </c>
    </row>
    <row r="2170" spans="1:37" s="432" customFormat="1">
      <c r="A2170" s="432">
        <v>17</v>
      </c>
      <c r="B2170" s="432">
        <v>494</v>
      </c>
      <c r="C2170" s="432">
        <v>2022</v>
      </c>
      <c r="D2170" s="432">
        <v>2</v>
      </c>
      <c r="E2170" s="432">
        <v>99</v>
      </c>
      <c r="F2170" s="432">
        <v>99</v>
      </c>
      <c r="G2170" s="432">
        <v>99</v>
      </c>
      <c r="H2170" s="432">
        <v>99</v>
      </c>
      <c r="I2170" s="432">
        <v>99</v>
      </c>
      <c r="J2170" s="432">
        <v>999</v>
      </c>
      <c r="K2170" s="432">
        <v>99</v>
      </c>
      <c r="L2170" s="432">
        <v>99</v>
      </c>
      <c r="M2170" s="432">
        <v>12</v>
      </c>
      <c r="N2170" s="432">
        <v>99</v>
      </c>
      <c r="O2170" s="432">
        <v>99</v>
      </c>
      <c r="P2170" s="432">
        <v>99</v>
      </c>
      <c r="R2170" s="432">
        <v>0</v>
      </c>
    </row>
    <row r="2171" spans="1:37" s="432" customFormat="1">
      <c r="A2171" s="432">
        <v>17</v>
      </c>
      <c r="B2171" s="432">
        <v>495</v>
      </c>
      <c r="C2171" s="432">
        <v>2022</v>
      </c>
      <c r="D2171" s="432">
        <v>3</v>
      </c>
      <c r="E2171" s="432">
        <v>99</v>
      </c>
      <c r="F2171" s="432">
        <v>99</v>
      </c>
      <c r="G2171" s="432">
        <v>99</v>
      </c>
      <c r="H2171" s="432">
        <v>99</v>
      </c>
      <c r="I2171" s="432">
        <v>99</v>
      </c>
      <c r="J2171" s="432">
        <v>999</v>
      </c>
      <c r="K2171" s="432">
        <v>99</v>
      </c>
      <c r="L2171" s="432">
        <v>99</v>
      </c>
      <c r="M2171" s="432">
        <v>12</v>
      </c>
      <c r="N2171" s="432">
        <v>99</v>
      </c>
      <c r="O2171" s="432">
        <v>99</v>
      </c>
      <c r="P2171" s="432">
        <v>99</v>
      </c>
      <c r="R2171" s="432">
        <v>0</v>
      </c>
    </row>
    <row r="2172" spans="1:37" s="432" customFormat="1">
      <c r="A2172" s="432">
        <v>17</v>
      </c>
      <c r="B2172" s="432">
        <v>496</v>
      </c>
      <c r="C2172" s="432">
        <v>2022</v>
      </c>
      <c r="D2172" s="432">
        <v>4</v>
      </c>
      <c r="E2172" s="432">
        <v>99</v>
      </c>
      <c r="F2172" s="432">
        <v>99</v>
      </c>
      <c r="G2172" s="432">
        <v>99</v>
      </c>
      <c r="H2172" s="432">
        <v>99</v>
      </c>
      <c r="I2172" s="432">
        <v>99</v>
      </c>
      <c r="J2172" s="432">
        <v>999</v>
      </c>
      <c r="K2172" s="432">
        <v>99</v>
      </c>
      <c r="L2172" s="432">
        <v>99</v>
      </c>
      <c r="M2172" s="432">
        <v>12</v>
      </c>
      <c r="N2172" s="432">
        <v>99</v>
      </c>
      <c r="O2172" s="432">
        <v>99</v>
      </c>
      <c r="P2172" s="432">
        <v>99</v>
      </c>
      <c r="R2172" s="432">
        <v>0</v>
      </c>
    </row>
    <row r="2173" spans="1:37" s="432" customFormat="1">
      <c r="A2173" s="432">
        <v>17</v>
      </c>
      <c r="B2173" s="432">
        <v>497</v>
      </c>
      <c r="C2173" s="432">
        <v>2022</v>
      </c>
      <c r="D2173" s="432">
        <v>5</v>
      </c>
      <c r="E2173" s="432">
        <v>99</v>
      </c>
      <c r="F2173" s="432">
        <v>99</v>
      </c>
      <c r="G2173" s="432">
        <v>99</v>
      </c>
      <c r="H2173" s="432">
        <v>99</v>
      </c>
      <c r="I2173" s="432">
        <v>99</v>
      </c>
      <c r="J2173" s="432">
        <v>999</v>
      </c>
      <c r="K2173" s="432">
        <v>99</v>
      </c>
      <c r="L2173" s="432">
        <v>99</v>
      </c>
      <c r="M2173" s="432">
        <v>12</v>
      </c>
      <c r="N2173" s="432">
        <v>99</v>
      </c>
      <c r="O2173" s="432">
        <v>99</v>
      </c>
      <c r="P2173" s="432">
        <v>99</v>
      </c>
      <c r="R2173" s="432">
        <v>0</v>
      </c>
    </row>
    <row r="2174" spans="1:37" s="432" customFormat="1">
      <c r="A2174" s="432">
        <v>17</v>
      </c>
      <c r="B2174" s="432">
        <v>498</v>
      </c>
      <c r="C2174" s="432">
        <v>2022</v>
      </c>
      <c r="D2174" s="432">
        <v>6</v>
      </c>
      <c r="E2174" s="432">
        <v>99</v>
      </c>
      <c r="F2174" s="432">
        <v>99</v>
      </c>
      <c r="G2174" s="432">
        <v>99</v>
      </c>
      <c r="H2174" s="432">
        <v>99</v>
      </c>
      <c r="I2174" s="432">
        <v>99</v>
      </c>
      <c r="J2174" s="432">
        <v>999</v>
      </c>
      <c r="K2174" s="432">
        <v>99</v>
      </c>
      <c r="L2174" s="432">
        <v>99</v>
      </c>
      <c r="M2174" s="432">
        <v>12</v>
      </c>
      <c r="N2174" s="432">
        <v>99</v>
      </c>
      <c r="O2174" s="432">
        <v>99</v>
      </c>
      <c r="P2174" s="432">
        <v>99</v>
      </c>
      <c r="R2174" s="432">
        <v>0</v>
      </c>
    </row>
    <row r="2175" spans="1:37" s="432" customFormat="1">
      <c r="A2175" s="432">
        <v>17</v>
      </c>
      <c r="B2175" s="432">
        <v>499</v>
      </c>
      <c r="C2175" s="432">
        <v>2022</v>
      </c>
      <c r="D2175" s="432">
        <v>7</v>
      </c>
      <c r="E2175" s="432">
        <v>99</v>
      </c>
      <c r="F2175" s="432">
        <v>99</v>
      </c>
      <c r="G2175" s="432">
        <v>99</v>
      </c>
      <c r="H2175" s="432">
        <v>99</v>
      </c>
      <c r="I2175" s="432">
        <v>99</v>
      </c>
      <c r="J2175" s="432">
        <v>999</v>
      </c>
      <c r="K2175" s="432">
        <v>99</v>
      </c>
      <c r="L2175" s="432">
        <v>99</v>
      </c>
      <c r="M2175" s="432">
        <v>12</v>
      </c>
      <c r="N2175" s="432">
        <v>99</v>
      </c>
      <c r="O2175" s="432">
        <v>99</v>
      </c>
      <c r="P2175" s="432">
        <v>99</v>
      </c>
      <c r="R2175" s="432">
        <v>0</v>
      </c>
    </row>
    <row r="2176" spans="1:37" s="432" customFormat="1">
      <c r="A2176" s="432">
        <v>17</v>
      </c>
      <c r="B2176" s="432">
        <v>500</v>
      </c>
      <c r="C2176" s="432">
        <v>2022</v>
      </c>
      <c r="D2176" s="432">
        <v>8</v>
      </c>
      <c r="E2176" s="432">
        <v>99</v>
      </c>
      <c r="F2176" s="432">
        <v>99</v>
      </c>
      <c r="G2176" s="432">
        <v>99</v>
      </c>
      <c r="H2176" s="432">
        <v>99</v>
      </c>
      <c r="I2176" s="432">
        <v>99</v>
      </c>
      <c r="J2176" s="432">
        <v>999</v>
      </c>
      <c r="K2176" s="432">
        <v>99</v>
      </c>
      <c r="L2176" s="432">
        <v>99</v>
      </c>
      <c r="M2176" s="432">
        <v>12</v>
      </c>
      <c r="N2176" s="432">
        <v>99</v>
      </c>
      <c r="O2176" s="432">
        <v>99</v>
      </c>
      <c r="P2176" s="432">
        <v>99</v>
      </c>
      <c r="R2176" s="432">
        <v>0</v>
      </c>
    </row>
    <row r="2177" spans="1:18" s="432" customFormat="1">
      <c r="A2177" s="432">
        <v>17</v>
      </c>
      <c r="B2177" s="432">
        <v>501</v>
      </c>
      <c r="C2177" s="432">
        <v>2022</v>
      </c>
      <c r="D2177" s="432">
        <v>9</v>
      </c>
      <c r="E2177" s="432">
        <v>99</v>
      </c>
      <c r="F2177" s="432">
        <v>99</v>
      </c>
      <c r="G2177" s="432">
        <v>99</v>
      </c>
      <c r="H2177" s="432">
        <v>99</v>
      </c>
      <c r="I2177" s="432">
        <v>99</v>
      </c>
      <c r="J2177" s="432">
        <v>999</v>
      </c>
      <c r="K2177" s="432">
        <v>99</v>
      </c>
      <c r="L2177" s="432">
        <v>99</v>
      </c>
      <c r="M2177" s="432">
        <v>12</v>
      </c>
      <c r="N2177" s="432">
        <v>99</v>
      </c>
      <c r="O2177" s="432">
        <v>99</v>
      </c>
      <c r="P2177" s="432">
        <v>99</v>
      </c>
      <c r="R2177" s="432">
        <v>0</v>
      </c>
    </row>
    <row r="2178" spans="1:18" s="432" customFormat="1">
      <c r="A2178" s="432">
        <v>17</v>
      </c>
      <c r="B2178" s="432">
        <v>502</v>
      </c>
      <c r="C2178" s="432">
        <v>2022</v>
      </c>
      <c r="D2178" s="432">
        <v>10</v>
      </c>
      <c r="E2178" s="432">
        <v>99</v>
      </c>
      <c r="F2178" s="432">
        <v>99</v>
      </c>
      <c r="G2178" s="432">
        <v>99</v>
      </c>
      <c r="H2178" s="432">
        <v>99</v>
      </c>
      <c r="I2178" s="432">
        <v>99</v>
      </c>
      <c r="J2178" s="432">
        <v>999</v>
      </c>
      <c r="K2178" s="432">
        <v>99</v>
      </c>
      <c r="L2178" s="432">
        <v>99</v>
      </c>
      <c r="M2178" s="432">
        <v>12</v>
      </c>
      <c r="N2178" s="432">
        <v>99</v>
      </c>
      <c r="O2178" s="432">
        <v>99</v>
      </c>
      <c r="P2178" s="432">
        <v>99</v>
      </c>
      <c r="R2178" s="432">
        <v>0</v>
      </c>
    </row>
    <row r="2179" spans="1:18" s="432" customFormat="1">
      <c r="A2179" s="432">
        <v>17</v>
      </c>
      <c r="B2179" s="432">
        <v>503</v>
      </c>
      <c r="C2179" s="432">
        <v>2022</v>
      </c>
      <c r="D2179" s="432">
        <v>11</v>
      </c>
      <c r="E2179" s="432">
        <v>99</v>
      </c>
      <c r="F2179" s="432">
        <v>99</v>
      </c>
      <c r="G2179" s="432">
        <v>99</v>
      </c>
      <c r="H2179" s="432">
        <v>99</v>
      </c>
      <c r="I2179" s="432">
        <v>99</v>
      </c>
      <c r="J2179" s="432">
        <v>999</v>
      </c>
      <c r="K2179" s="432">
        <v>99</v>
      </c>
      <c r="L2179" s="432">
        <v>99</v>
      </c>
      <c r="M2179" s="432">
        <v>12</v>
      </c>
      <c r="N2179" s="432">
        <v>99</v>
      </c>
      <c r="O2179" s="432">
        <v>99</v>
      </c>
      <c r="P2179" s="432">
        <v>99</v>
      </c>
      <c r="R2179" s="432">
        <v>0</v>
      </c>
    </row>
    <row r="2180" spans="1:18" s="432" customFormat="1">
      <c r="A2180" s="432">
        <v>17</v>
      </c>
      <c r="B2180" s="432">
        <v>504</v>
      </c>
      <c r="C2180" s="432">
        <v>2022</v>
      </c>
      <c r="D2180" s="432">
        <v>12</v>
      </c>
      <c r="E2180" s="432">
        <v>99</v>
      </c>
      <c r="F2180" s="432">
        <v>99</v>
      </c>
      <c r="G2180" s="432">
        <v>99</v>
      </c>
      <c r="H2180" s="432">
        <v>99</v>
      </c>
      <c r="I2180" s="432">
        <v>99</v>
      </c>
      <c r="J2180" s="432">
        <v>999</v>
      </c>
      <c r="K2180" s="432">
        <v>99</v>
      </c>
      <c r="L2180" s="432">
        <v>99</v>
      </c>
      <c r="M2180" s="432">
        <v>12</v>
      </c>
      <c r="N2180" s="432">
        <v>99</v>
      </c>
      <c r="O2180" s="432">
        <v>99</v>
      </c>
      <c r="P2180" s="432">
        <v>99</v>
      </c>
      <c r="R2180" s="432">
        <v>0</v>
      </c>
    </row>
    <row r="2181" spans="1:18" s="432" customFormat="1">
      <c r="A2181" s="432">
        <v>17</v>
      </c>
      <c r="B2181" s="432">
        <v>505</v>
      </c>
      <c r="C2181" s="432">
        <v>2022</v>
      </c>
      <c r="D2181" s="432">
        <v>1</v>
      </c>
      <c r="E2181" s="432">
        <v>99</v>
      </c>
      <c r="F2181" s="432">
        <v>99</v>
      </c>
      <c r="G2181" s="432">
        <v>99</v>
      </c>
      <c r="H2181" s="432">
        <v>99</v>
      </c>
      <c r="I2181" s="432">
        <v>99</v>
      </c>
      <c r="J2181" s="432">
        <v>999</v>
      </c>
      <c r="K2181" s="432">
        <v>99</v>
      </c>
      <c r="L2181" s="432">
        <v>99</v>
      </c>
      <c r="M2181" s="432">
        <v>13</v>
      </c>
      <c r="N2181" s="432">
        <v>99</v>
      </c>
      <c r="O2181" s="432">
        <v>99</v>
      </c>
      <c r="P2181" s="432">
        <v>99</v>
      </c>
      <c r="R2181" s="432">
        <v>0</v>
      </c>
    </row>
    <row r="2182" spans="1:18" s="432" customFormat="1">
      <c r="A2182" s="432">
        <v>17</v>
      </c>
      <c r="B2182" s="432">
        <v>506</v>
      </c>
      <c r="C2182" s="432">
        <v>2022</v>
      </c>
      <c r="D2182" s="432">
        <v>2</v>
      </c>
      <c r="E2182" s="432">
        <v>99</v>
      </c>
      <c r="F2182" s="432">
        <v>99</v>
      </c>
      <c r="G2182" s="432">
        <v>99</v>
      </c>
      <c r="H2182" s="432">
        <v>99</v>
      </c>
      <c r="I2182" s="432">
        <v>99</v>
      </c>
      <c r="J2182" s="432">
        <v>999</v>
      </c>
      <c r="K2182" s="432">
        <v>99</v>
      </c>
      <c r="L2182" s="432">
        <v>99</v>
      </c>
      <c r="M2182" s="432">
        <v>13</v>
      </c>
      <c r="N2182" s="432">
        <v>99</v>
      </c>
      <c r="O2182" s="432">
        <v>99</v>
      </c>
      <c r="P2182" s="432">
        <v>99</v>
      </c>
      <c r="R2182" s="432">
        <v>0</v>
      </c>
    </row>
    <row r="2183" spans="1:18" s="432" customFormat="1">
      <c r="A2183" s="432">
        <v>17</v>
      </c>
      <c r="B2183" s="432">
        <v>507</v>
      </c>
      <c r="C2183" s="432">
        <v>2022</v>
      </c>
      <c r="D2183" s="432">
        <v>3</v>
      </c>
      <c r="E2183" s="432">
        <v>99</v>
      </c>
      <c r="F2183" s="432">
        <v>99</v>
      </c>
      <c r="G2183" s="432">
        <v>99</v>
      </c>
      <c r="H2183" s="432">
        <v>99</v>
      </c>
      <c r="I2183" s="432">
        <v>99</v>
      </c>
      <c r="J2183" s="432">
        <v>999</v>
      </c>
      <c r="K2183" s="432">
        <v>99</v>
      </c>
      <c r="L2183" s="432">
        <v>99</v>
      </c>
      <c r="M2183" s="432">
        <v>13</v>
      </c>
      <c r="N2183" s="432">
        <v>99</v>
      </c>
      <c r="O2183" s="432">
        <v>99</v>
      </c>
      <c r="P2183" s="432">
        <v>99</v>
      </c>
      <c r="R2183" s="432">
        <v>0</v>
      </c>
    </row>
    <row r="2184" spans="1:18" s="432" customFormat="1">
      <c r="A2184" s="432">
        <v>17</v>
      </c>
      <c r="B2184" s="432">
        <v>508</v>
      </c>
      <c r="C2184" s="432">
        <v>2022</v>
      </c>
      <c r="D2184" s="432">
        <v>4</v>
      </c>
      <c r="E2184" s="432">
        <v>99</v>
      </c>
      <c r="F2184" s="432">
        <v>99</v>
      </c>
      <c r="G2184" s="432">
        <v>99</v>
      </c>
      <c r="H2184" s="432">
        <v>99</v>
      </c>
      <c r="I2184" s="432">
        <v>99</v>
      </c>
      <c r="J2184" s="432">
        <v>999</v>
      </c>
      <c r="K2184" s="432">
        <v>99</v>
      </c>
      <c r="L2184" s="432">
        <v>99</v>
      </c>
      <c r="M2184" s="432">
        <v>13</v>
      </c>
      <c r="N2184" s="432">
        <v>99</v>
      </c>
      <c r="O2184" s="432">
        <v>99</v>
      </c>
      <c r="P2184" s="432">
        <v>99</v>
      </c>
      <c r="R2184" s="432">
        <v>0</v>
      </c>
    </row>
    <row r="2185" spans="1:18" s="432" customFormat="1">
      <c r="A2185" s="432">
        <v>17</v>
      </c>
      <c r="B2185" s="432">
        <v>509</v>
      </c>
      <c r="C2185" s="432">
        <v>2022</v>
      </c>
      <c r="D2185" s="432">
        <v>5</v>
      </c>
      <c r="E2185" s="432">
        <v>99</v>
      </c>
      <c r="F2185" s="432">
        <v>99</v>
      </c>
      <c r="G2185" s="432">
        <v>99</v>
      </c>
      <c r="H2185" s="432">
        <v>99</v>
      </c>
      <c r="I2185" s="432">
        <v>99</v>
      </c>
      <c r="J2185" s="432">
        <v>999</v>
      </c>
      <c r="K2185" s="432">
        <v>99</v>
      </c>
      <c r="L2185" s="432">
        <v>99</v>
      </c>
      <c r="M2185" s="432">
        <v>13</v>
      </c>
      <c r="N2185" s="432">
        <v>99</v>
      </c>
      <c r="O2185" s="432">
        <v>99</v>
      </c>
      <c r="P2185" s="432">
        <v>99</v>
      </c>
      <c r="R2185" s="432">
        <v>0</v>
      </c>
    </row>
    <row r="2186" spans="1:18" s="432" customFormat="1">
      <c r="A2186" s="432">
        <v>17</v>
      </c>
      <c r="B2186" s="432">
        <v>510</v>
      </c>
      <c r="C2186" s="432">
        <v>2022</v>
      </c>
      <c r="D2186" s="432">
        <v>6</v>
      </c>
      <c r="E2186" s="432">
        <v>99</v>
      </c>
      <c r="F2186" s="432">
        <v>99</v>
      </c>
      <c r="G2186" s="432">
        <v>99</v>
      </c>
      <c r="H2186" s="432">
        <v>99</v>
      </c>
      <c r="I2186" s="432">
        <v>99</v>
      </c>
      <c r="J2186" s="432">
        <v>999</v>
      </c>
      <c r="K2186" s="432">
        <v>99</v>
      </c>
      <c r="L2186" s="432">
        <v>99</v>
      </c>
      <c r="M2186" s="432">
        <v>13</v>
      </c>
      <c r="N2186" s="432">
        <v>99</v>
      </c>
      <c r="O2186" s="432">
        <v>99</v>
      </c>
      <c r="P2186" s="432">
        <v>99</v>
      </c>
      <c r="R2186" s="432">
        <v>0</v>
      </c>
    </row>
    <row r="2187" spans="1:18" s="432" customFormat="1">
      <c r="A2187" s="432">
        <v>17</v>
      </c>
      <c r="B2187" s="432">
        <v>511</v>
      </c>
      <c r="C2187" s="432">
        <v>2022</v>
      </c>
      <c r="D2187" s="432">
        <v>7</v>
      </c>
      <c r="E2187" s="432">
        <v>99</v>
      </c>
      <c r="F2187" s="432">
        <v>99</v>
      </c>
      <c r="G2187" s="432">
        <v>99</v>
      </c>
      <c r="H2187" s="432">
        <v>99</v>
      </c>
      <c r="I2187" s="432">
        <v>99</v>
      </c>
      <c r="J2187" s="432">
        <v>999</v>
      </c>
      <c r="K2187" s="432">
        <v>99</v>
      </c>
      <c r="L2187" s="432">
        <v>99</v>
      </c>
      <c r="M2187" s="432">
        <v>13</v>
      </c>
      <c r="N2187" s="432">
        <v>99</v>
      </c>
      <c r="O2187" s="432">
        <v>99</v>
      </c>
      <c r="P2187" s="432">
        <v>99</v>
      </c>
      <c r="R2187" s="432">
        <v>0</v>
      </c>
    </row>
    <row r="2188" spans="1:18" s="432" customFormat="1">
      <c r="A2188" s="432">
        <v>17</v>
      </c>
      <c r="B2188" s="432">
        <v>512</v>
      </c>
      <c r="C2188" s="432">
        <v>2022</v>
      </c>
      <c r="D2188" s="432">
        <v>8</v>
      </c>
      <c r="E2188" s="432">
        <v>99</v>
      </c>
      <c r="F2188" s="432">
        <v>99</v>
      </c>
      <c r="G2188" s="432">
        <v>99</v>
      </c>
      <c r="H2188" s="432">
        <v>99</v>
      </c>
      <c r="I2188" s="432">
        <v>99</v>
      </c>
      <c r="J2188" s="432">
        <v>999</v>
      </c>
      <c r="K2188" s="432">
        <v>99</v>
      </c>
      <c r="L2188" s="432">
        <v>99</v>
      </c>
      <c r="M2188" s="432">
        <v>13</v>
      </c>
      <c r="N2188" s="432">
        <v>99</v>
      </c>
      <c r="O2188" s="432">
        <v>99</v>
      </c>
      <c r="P2188" s="432">
        <v>99</v>
      </c>
      <c r="R2188" s="432">
        <v>0</v>
      </c>
    </row>
    <row r="2189" spans="1:18" s="432" customFormat="1">
      <c r="A2189" s="432">
        <v>17</v>
      </c>
      <c r="B2189" s="432">
        <v>513</v>
      </c>
      <c r="C2189" s="432">
        <v>2022</v>
      </c>
      <c r="D2189" s="432">
        <v>9</v>
      </c>
      <c r="E2189" s="432">
        <v>99</v>
      </c>
      <c r="F2189" s="432">
        <v>99</v>
      </c>
      <c r="G2189" s="432">
        <v>99</v>
      </c>
      <c r="H2189" s="432">
        <v>99</v>
      </c>
      <c r="I2189" s="432">
        <v>99</v>
      </c>
      <c r="J2189" s="432">
        <v>999</v>
      </c>
      <c r="K2189" s="432">
        <v>99</v>
      </c>
      <c r="L2189" s="432">
        <v>99</v>
      </c>
      <c r="M2189" s="432">
        <v>13</v>
      </c>
      <c r="N2189" s="432">
        <v>99</v>
      </c>
      <c r="O2189" s="432">
        <v>99</v>
      </c>
      <c r="P2189" s="432">
        <v>99</v>
      </c>
      <c r="R2189" s="432">
        <v>0</v>
      </c>
    </row>
    <row r="2190" spans="1:18" s="432" customFormat="1">
      <c r="A2190" s="432">
        <v>17</v>
      </c>
      <c r="B2190" s="432">
        <v>514</v>
      </c>
      <c r="C2190" s="432">
        <v>2022</v>
      </c>
      <c r="D2190" s="432">
        <v>10</v>
      </c>
      <c r="E2190" s="432">
        <v>99</v>
      </c>
      <c r="F2190" s="432">
        <v>99</v>
      </c>
      <c r="G2190" s="432">
        <v>99</v>
      </c>
      <c r="H2190" s="432">
        <v>99</v>
      </c>
      <c r="I2190" s="432">
        <v>99</v>
      </c>
      <c r="J2190" s="432">
        <v>999</v>
      </c>
      <c r="K2190" s="432">
        <v>99</v>
      </c>
      <c r="L2190" s="432">
        <v>99</v>
      </c>
      <c r="M2190" s="432">
        <v>13</v>
      </c>
      <c r="N2190" s="432">
        <v>99</v>
      </c>
      <c r="O2190" s="432">
        <v>99</v>
      </c>
      <c r="P2190" s="432">
        <v>99</v>
      </c>
      <c r="R2190" s="432">
        <v>0</v>
      </c>
    </row>
    <row r="2191" spans="1:18" s="432" customFormat="1">
      <c r="A2191" s="432">
        <v>17</v>
      </c>
      <c r="B2191" s="432">
        <v>515</v>
      </c>
      <c r="C2191" s="432">
        <v>2022</v>
      </c>
      <c r="D2191" s="432">
        <v>11</v>
      </c>
      <c r="E2191" s="432">
        <v>99</v>
      </c>
      <c r="F2191" s="432">
        <v>99</v>
      </c>
      <c r="G2191" s="432">
        <v>99</v>
      </c>
      <c r="H2191" s="432">
        <v>99</v>
      </c>
      <c r="I2191" s="432">
        <v>99</v>
      </c>
      <c r="J2191" s="432">
        <v>999</v>
      </c>
      <c r="K2191" s="432">
        <v>99</v>
      </c>
      <c r="L2191" s="432">
        <v>99</v>
      </c>
      <c r="M2191" s="432">
        <v>13</v>
      </c>
      <c r="N2191" s="432">
        <v>99</v>
      </c>
      <c r="O2191" s="432">
        <v>99</v>
      </c>
      <c r="P2191" s="432">
        <v>99</v>
      </c>
      <c r="R2191" s="432">
        <v>0</v>
      </c>
    </row>
    <row r="2192" spans="1:18" s="432" customFormat="1">
      <c r="A2192" s="432">
        <v>17</v>
      </c>
      <c r="B2192" s="432">
        <v>516</v>
      </c>
      <c r="C2192" s="432">
        <v>2022</v>
      </c>
      <c r="D2192" s="432">
        <v>12</v>
      </c>
      <c r="E2192" s="432">
        <v>99</v>
      </c>
      <c r="F2192" s="432">
        <v>99</v>
      </c>
      <c r="G2192" s="432">
        <v>99</v>
      </c>
      <c r="H2192" s="432">
        <v>99</v>
      </c>
      <c r="I2192" s="432">
        <v>99</v>
      </c>
      <c r="J2192" s="432">
        <v>999</v>
      </c>
      <c r="K2192" s="432">
        <v>99</v>
      </c>
      <c r="L2192" s="432">
        <v>99</v>
      </c>
      <c r="M2192" s="432">
        <v>13</v>
      </c>
      <c r="N2192" s="432">
        <v>99</v>
      </c>
      <c r="O2192" s="432">
        <v>99</v>
      </c>
      <c r="P2192" s="432">
        <v>99</v>
      </c>
      <c r="R2192" s="432">
        <v>0</v>
      </c>
    </row>
    <row r="2193" spans="1:35" s="432" customFormat="1">
      <c r="A2193" s="432">
        <v>17</v>
      </c>
      <c r="B2193" s="432">
        <v>517</v>
      </c>
      <c r="C2193" s="432">
        <v>2022</v>
      </c>
      <c r="D2193" s="432">
        <v>1</v>
      </c>
      <c r="E2193" s="432">
        <v>99</v>
      </c>
      <c r="F2193" s="432">
        <v>99</v>
      </c>
      <c r="G2193" s="432">
        <v>99</v>
      </c>
      <c r="H2193" s="432">
        <v>99</v>
      </c>
      <c r="I2193" s="432">
        <v>99</v>
      </c>
      <c r="J2193" s="432">
        <v>999</v>
      </c>
      <c r="K2193" s="432">
        <v>99</v>
      </c>
      <c r="L2193" s="432">
        <v>99</v>
      </c>
      <c r="M2193" s="432">
        <v>14</v>
      </c>
      <c r="N2193" s="432">
        <v>99</v>
      </c>
      <c r="O2193" s="432">
        <v>99</v>
      </c>
      <c r="P2193" s="432">
        <v>99</v>
      </c>
      <c r="R2193" s="432">
        <v>0</v>
      </c>
    </row>
    <row r="2194" spans="1:35" s="432" customFormat="1">
      <c r="A2194" s="432">
        <v>17</v>
      </c>
      <c r="B2194" s="432">
        <v>518</v>
      </c>
      <c r="C2194" s="432">
        <v>2022</v>
      </c>
      <c r="D2194" s="432">
        <v>2</v>
      </c>
      <c r="E2194" s="432">
        <v>99</v>
      </c>
      <c r="F2194" s="432">
        <v>99</v>
      </c>
      <c r="G2194" s="432">
        <v>99</v>
      </c>
      <c r="H2194" s="432">
        <v>99</v>
      </c>
      <c r="I2194" s="432">
        <v>99</v>
      </c>
      <c r="J2194" s="432">
        <v>999</v>
      </c>
      <c r="K2194" s="432">
        <v>99</v>
      </c>
      <c r="L2194" s="432">
        <v>99</v>
      </c>
      <c r="M2194" s="432">
        <v>14</v>
      </c>
      <c r="N2194" s="432">
        <v>99</v>
      </c>
      <c r="O2194" s="432">
        <v>99</v>
      </c>
      <c r="P2194" s="432">
        <v>99</v>
      </c>
      <c r="Q2194" s="432">
        <v>2</v>
      </c>
      <c r="R2194" s="432">
        <v>2</v>
      </c>
      <c r="S2194" s="432">
        <v>8</v>
      </c>
      <c r="T2194" s="432">
        <v>14</v>
      </c>
      <c r="U2194" s="432">
        <v>37.65</v>
      </c>
      <c r="V2194" s="432">
        <v>0</v>
      </c>
      <c r="W2194" s="432">
        <v>100</v>
      </c>
      <c r="X2194" s="432">
        <v>100</v>
      </c>
      <c r="Y2194" s="432">
        <v>100</v>
      </c>
      <c r="Z2194" s="432">
        <v>0.75000000000015132</v>
      </c>
      <c r="AA2194" s="432">
        <v>0</v>
      </c>
      <c r="AB2194" s="432">
        <v>0</v>
      </c>
      <c r="AF2194" s="432">
        <v>0.62893081761006253</v>
      </c>
      <c r="AG2194" s="432">
        <v>1.0361910004128247</v>
      </c>
      <c r="AH2194" s="432">
        <v>0</v>
      </c>
      <c r="AI2194" s="432">
        <v>0</v>
      </c>
    </row>
    <row r="2195" spans="1:35" s="432" customFormat="1">
      <c r="A2195" s="432">
        <v>17</v>
      </c>
      <c r="B2195" s="432">
        <v>519</v>
      </c>
      <c r="C2195" s="432">
        <v>2022</v>
      </c>
      <c r="D2195" s="432">
        <v>3</v>
      </c>
      <c r="E2195" s="432">
        <v>99</v>
      </c>
      <c r="F2195" s="432">
        <v>99</v>
      </c>
      <c r="G2195" s="432">
        <v>99</v>
      </c>
      <c r="H2195" s="432">
        <v>99</v>
      </c>
      <c r="I2195" s="432">
        <v>99</v>
      </c>
      <c r="J2195" s="432">
        <v>999</v>
      </c>
      <c r="K2195" s="432">
        <v>99</v>
      </c>
      <c r="L2195" s="432">
        <v>99</v>
      </c>
      <c r="M2195" s="432">
        <v>14</v>
      </c>
      <c r="N2195" s="432">
        <v>99</v>
      </c>
      <c r="O2195" s="432">
        <v>99</v>
      </c>
      <c r="P2195" s="432">
        <v>99</v>
      </c>
      <c r="R2195" s="432">
        <v>0</v>
      </c>
    </row>
    <row r="2196" spans="1:35" s="432" customFormat="1">
      <c r="A2196" s="432">
        <v>17</v>
      </c>
      <c r="B2196" s="432">
        <v>520</v>
      </c>
      <c r="C2196" s="432">
        <v>2022</v>
      </c>
      <c r="D2196" s="432">
        <v>4</v>
      </c>
      <c r="E2196" s="432">
        <v>99</v>
      </c>
      <c r="F2196" s="432">
        <v>99</v>
      </c>
      <c r="G2196" s="432">
        <v>99</v>
      </c>
      <c r="H2196" s="432">
        <v>99</v>
      </c>
      <c r="I2196" s="432">
        <v>99</v>
      </c>
      <c r="J2196" s="432">
        <v>999</v>
      </c>
      <c r="K2196" s="432">
        <v>99</v>
      </c>
      <c r="L2196" s="432">
        <v>99</v>
      </c>
      <c r="M2196" s="432">
        <v>14</v>
      </c>
      <c r="N2196" s="432">
        <v>99</v>
      </c>
      <c r="O2196" s="432">
        <v>99</v>
      </c>
      <c r="P2196" s="432">
        <v>99</v>
      </c>
      <c r="R2196" s="432">
        <v>0</v>
      </c>
    </row>
    <row r="2197" spans="1:35" s="432" customFormat="1">
      <c r="A2197" s="432">
        <v>17</v>
      </c>
      <c r="B2197" s="432">
        <v>521</v>
      </c>
      <c r="C2197" s="432">
        <v>2022</v>
      </c>
      <c r="D2197" s="432">
        <v>5</v>
      </c>
      <c r="E2197" s="432">
        <v>99</v>
      </c>
      <c r="F2197" s="432">
        <v>99</v>
      </c>
      <c r="G2197" s="432">
        <v>99</v>
      </c>
      <c r="H2197" s="432">
        <v>99</v>
      </c>
      <c r="I2197" s="432">
        <v>99</v>
      </c>
      <c r="J2197" s="432">
        <v>999</v>
      </c>
      <c r="K2197" s="432">
        <v>99</v>
      </c>
      <c r="L2197" s="432">
        <v>99</v>
      </c>
      <c r="M2197" s="432">
        <v>14</v>
      </c>
      <c r="N2197" s="432">
        <v>99</v>
      </c>
      <c r="O2197" s="432">
        <v>99</v>
      </c>
      <c r="P2197" s="432">
        <v>99</v>
      </c>
      <c r="Q2197" s="432">
        <v>1</v>
      </c>
      <c r="R2197" s="432">
        <v>1</v>
      </c>
      <c r="S2197" s="432">
        <v>8</v>
      </c>
      <c r="T2197" s="432">
        <v>14</v>
      </c>
      <c r="U2197" s="432">
        <v>40.700000000000003</v>
      </c>
      <c r="V2197" s="432">
        <v>0</v>
      </c>
      <c r="W2197" s="432">
        <v>100</v>
      </c>
      <c r="X2197" s="432">
        <v>100</v>
      </c>
      <c r="Y2197" s="432">
        <v>100</v>
      </c>
      <c r="Z2197" s="432">
        <v>0</v>
      </c>
      <c r="AA2197" s="432">
        <v>0</v>
      </c>
      <c r="AB2197" s="432">
        <v>0</v>
      </c>
      <c r="AF2197" s="432">
        <v>0.20703933747412012</v>
      </c>
      <c r="AG2197" s="432">
        <v>0.38348833045952646</v>
      </c>
      <c r="AH2197" s="432">
        <v>0</v>
      </c>
      <c r="AI2197" s="432">
        <v>0</v>
      </c>
    </row>
    <row r="2198" spans="1:35" s="432" customFormat="1">
      <c r="A2198" s="432">
        <v>17</v>
      </c>
      <c r="B2198" s="432">
        <v>522</v>
      </c>
      <c r="C2198" s="432">
        <v>2022</v>
      </c>
      <c r="D2198" s="432">
        <v>6</v>
      </c>
      <c r="E2198" s="432">
        <v>99</v>
      </c>
      <c r="F2198" s="432">
        <v>99</v>
      </c>
      <c r="G2198" s="432">
        <v>99</v>
      </c>
      <c r="H2198" s="432">
        <v>99</v>
      </c>
      <c r="I2198" s="432">
        <v>99</v>
      </c>
      <c r="J2198" s="432">
        <v>999</v>
      </c>
      <c r="K2198" s="432">
        <v>99</v>
      </c>
      <c r="L2198" s="432">
        <v>99</v>
      </c>
      <c r="M2198" s="432">
        <v>14</v>
      </c>
      <c r="N2198" s="432">
        <v>99</v>
      </c>
      <c r="O2198" s="432">
        <v>99</v>
      </c>
      <c r="P2198" s="432">
        <v>99</v>
      </c>
      <c r="Q2198" s="432">
        <v>1</v>
      </c>
      <c r="R2198" s="432">
        <v>1</v>
      </c>
      <c r="S2198" s="432">
        <v>8</v>
      </c>
      <c r="T2198" s="432">
        <v>14</v>
      </c>
      <c r="U2198" s="432">
        <v>32.799999999999997</v>
      </c>
      <c r="V2198" s="432">
        <v>0</v>
      </c>
      <c r="W2198" s="432">
        <v>100</v>
      </c>
      <c r="X2198" s="432">
        <v>100</v>
      </c>
      <c r="Y2198" s="432">
        <v>100</v>
      </c>
      <c r="Z2198" s="432">
        <v>0</v>
      </c>
      <c r="AA2198" s="432">
        <v>0</v>
      </c>
      <c r="AB2198" s="432">
        <v>0</v>
      </c>
      <c r="AF2198" s="432">
        <v>0.1466275659824047</v>
      </c>
      <c r="AG2198" s="432">
        <v>0.22188098249981403</v>
      </c>
      <c r="AH2198" s="432">
        <v>0</v>
      </c>
      <c r="AI2198" s="432">
        <v>0</v>
      </c>
    </row>
    <row r="2199" spans="1:35" s="432" customFormat="1">
      <c r="A2199" s="432">
        <v>17</v>
      </c>
      <c r="B2199" s="432">
        <v>523</v>
      </c>
      <c r="C2199" s="432">
        <v>2022</v>
      </c>
      <c r="D2199" s="432">
        <v>7</v>
      </c>
      <c r="E2199" s="432">
        <v>99</v>
      </c>
      <c r="F2199" s="432">
        <v>99</v>
      </c>
      <c r="G2199" s="432">
        <v>99</v>
      </c>
      <c r="H2199" s="432">
        <v>99</v>
      </c>
      <c r="I2199" s="432">
        <v>99</v>
      </c>
      <c r="J2199" s="432">
        <v>999</v>
      </c>
      <c r="K2199" s="432">
        <v>99</v>
      </c>
      <c r="L2199" s="432">
        <v>99</v>
      </c>
      <c r="M2199" s="432">
        <v>14</v>
      </c>
      <c r="N2199" s="432">
        <v>99</v>
      </c>
      <c r="O2199" s="432">
        <v>99</v>
      </c>
      <c r="P2199" s="432">
        <v>99</v>
      </c>
      <c r="R2199" s="432">
        <v>0</v>
      </c>
    </row>
    <row r="2200" spans="1:35" s="432" customFormat="1">
      <c r="A2200" s="432">
        <v>17</v>
      </c>
      <c r="B2200" s="432">
        <v>524</v>
      </c>
      <c r="C2200" s="432">
        <v>2022</v>
      </c>
      <c r="D2200" s="432">
        <v>8</v>
      </c>
      <c r="E2200" s="432">
        <v>99</v>
      </c>
      <c r="F2200" s="432">
        <v>99</v>
      </c>
      <c r="G2200" s="432">
        <v>99</v>
      </c>
      <c r="H2200" s="432">
        <v>99</v>
      </c>
      <c r="I2200" s="432">
        <v>99</v>
      </c>
      <c r="J2200" s="432">
        <v>999</v>
      </c>
      <c r="K2200" s="432">
        <v>99</v>
      </c>
      <c r="L2200" s="432">
        <v>99</v>
      </c>
      <c r="M2200" s="432">
        <v>14</v>
      </c>
      <c r="N2200" s="432">
        <v>99</v>
      </c>
      <c r="O2200" s="432">
        <v>99</v>
      </c>
      <c r="P2200" s="432">
        <v>99</v>
      </c>
      <c r="R2200" s="432">
        <v>0</v>
      </c>
    </row>
    <row r="2201" spans="1:35" s="432" customFormat="1">
      <c r="A2201" s="432">
        <v>17</v>
      </c>
      <c r="B2201" s="432">
        <v>525</v>
      </c>
      <c r="C2201" s="432">
        <v>2022</v>
      </c>
      <c r="D2201" s="432">
        <v>9</v>
      </c>
      <c r="E2201" s="432">
        <v>99</v>
      </c>
      <c r="F2201" s="432">
        <v>99</v>
      </c>
      <c r="G2201" s="432">
        <v>99</v>
      </c>
      <c r="H2201" s="432">
        <v>99</v>
      </c>
      <c r="I2201" s="432">
        <v>99</v>
      </c>
      <c r="J2201" s="432">
        <v>999</v>
      </c>
      <c r="K2201" s="432">
        <v>99</v>
      </c>
      <c r="L2201" s="432">
        <v>99</v>
      </c>
      <c r="M2201" s="432">
        <v>14</v>
      </c>
      <c r="N2201" s="432">
        <v>99</v>
      </c>
      <c r="O2201" s="432">
        <v>99</v>
      </c>
      <c r="P2201" s="432">
        <v>99</v>
      </c>
      <c r="R2201" s="432">
        <v>0</v>
      </c>
    </row>
    <row r="2202" spans="1:35" s="432" customFormat="1">
      <c r="A2202" s="432">
        <v>17</v>
      </c>
      <c r="B2202" s="432">
        <v>526</v>
      </c>
      <c r="C2202" s="432">
        <v>2022</v>
      </c>
      <c r="D2202" s="432">
        <v>10</v>
      </c>
      <c r="E2202" s="432">
        <v>99</v>
      </c>
      <c r="F2202" s="432">
        <v>99</v>
      </c>
      <c r="G2202" s="432">
        <v>99</v>
      </c>
      <c r="H2202" s="432">
        <v>99</v>
      </c>
      <c r="I2202" s="432">
        <v>99</v>
      </c>
      <c r="J2202" s="432">
        <v>999</v>
      </c>
      <c r="K2202" s="432">
        <v>99</v>
      </c>
      <c r="L2202" s="432">
        <v>99</v>
      </c>
      <c r="M2202" s="432">
        <v>14</v>
      </c>
      <c r="N2202" s="432">
        <v>99</v>
      </c>
      <c r="O2202" s="432">
        <v>99</v>
      </c>
      <c r="P2202" s="432">
        <v>99</v>
      </c>
      <c r="Q2202" s="432">
        <v>1</v>
      </c>
      <c r="R2202" s="432">
        <v>1</v>
      </c>
      <c r="S2202" s="432">
        <v>11</v>
      </c>
      <c r="T2202" s="432">
        <v>14</v>
      </c>
      <c r="U2202" s="432">
        <v>42.6</v>
      </c>
      <c r="V2202" s="432">
        <v>0</v>
      </c>
      <c r="W2202" s="432">
        <v>100</v>
      </c>
      <c r="X2202" s="432">
        <v>100</v>
      </c>
      <c r="Y2202" s="432">
        <v>100</v>
      </c>
      <c r="Z2202" s="432">
        <v>0</v>
      </c>
      <c r="AA2202" s="432">
        <v>0</v>
      </c>
      <c r="AB2202" s="432">
        <v>0</v>
      </c>
      <c r="AF2202" s="432">
        <v>4.7483380816714174E-2</v>
      </c>
      <c r="AG2202" s="432">
        <v>9.7061276196291582E-2</v>
      </c>
      <c r="AH2202" s="432">
        <v>0</v>
      </c>
      <c r="AI2202" s="432">
        <v>0</v>
      </c>
    </row>
    <row r="2203" spans="1:35" s="432" customFormat="1">
      <c r="A2203" s="432">
        <v>17</v>
      </c>
      <c r="B2203" s="432">
        <v>527</v>
      </c>
      <c r="C2203" s="432">
        <v>2022</v>
      </c>
      <c r="D2203" s="432">
        <v>11</v>
      </c>
      <c r="E2203" s="432">
        <v>99</v>
      </c>
      <c r="F2203" s="432">
        <v>99</v>
      </c>
      <c r="G2203" s="432">
        <v>99</v>
      </c>
      <c r="H2203" s="432">
        <v>99</v>
      </c>
      <c r="I2203" s="432">
        <v>99</v>
      </c>
      <c r="J2203" s="432">
        <v>999</v>
      </c>
      <c r="K2203" s="432">
        <v>99</v>
      </c>
      <c r="L2203" s="432">
        <v>99</v>
      </c>
      <c r="M2203" s="432">
        <v>14</v>
      </c>
      <c r="N2203" s="432">
        <v>99</v>
      </c>
      <c r="O2203" s="432">
        <v>99</v>
      </c>
      <c r="P2203" s="432">
        <v>99</v>
      </c>
      <c r="Q2203" s="432">
        <v>2</v>
      </c>
      <c r="R2203" s="432">
        <v>2</v>
      </c>
      <c r="S2203" s="432">
        <v>8.5</v>
      </c>
      <c r="T2203" s="432">
        <v>14</v>
      </c>
      <c r="U2203" s="432">
        <v>40</v>
      </c>
      <c r="V2203" s="432">
        <v>0</v>
      </c>
      <c r="W2203" s="432">
        <v>100</v>
      </c>
      <c r="X2203" s="432">
        <v>100</v>
      </c>
      <c r="Y2203" s="432">
        <v>100</v>
      </c>
      <c r="Z2203" s="432">
        <v>5.3999999999999844</v>
      </c>
      <c r="AA2203" s="432">
        <v>2.5</v>
      </c>
      <c r="AB2203" s="432">
        <v>0</v>
      </c>
      <c r="AC2203" s="432">
        <v>100.00000000000028</v>
      </c>
      <c r="AF2203" s="432">
        <v>0.12666244458518047</v>
      </c>
      <c r="AG2203" s="432">
        <v>0.23990667630291795</v>
      </c>
      <c r="AH2203" s="432">
        <v>0</v>
      </c>
      <c r="AI2203" s="432">
        <v>0</v>
      </c>
    </row>
    <row r="2204" spans="1:35" s="432" customFormat="1">
      <c r="A2204" s="432">
        <v>17</v>
      </c>
      <c r="B2204" s="432">
        <v>528</v>
      </c>
      <c r="C2204" s="432">
        <v>2022</v>
      </c>
      <c r="D2204" s="432">
        <v>12</v>
      </c>
      <c r="E2204" s="432">
        <v>99</v>
      </c>
      <c r="F2204" s="432">
        <v>99</v>
      </c>
      <c r="G2204" s="432">
        <v>99</v>
      </c>
      <c r="H2204" s="432">
        <v>99</v>
      </c>
      <c r="I2204" s="432">
        <v>99</v>
      </c>
      <c r="J2204" s="432">
        <v>999</v>
      </c>
      <c r="K2204" s="432">
        <v>99</v>
      </c>
      <c r="L2204" s="432">
        <v>99</v>
      </c>
      <c r="M2204" s="432">
        <v>14</v>
      </c>
      <c r="N2204" s="432">
        <v>99</v>
      </c>
      <c r="O2204" s="432">
        <v>99</v>
      </c>
      <c r="P2204" s="432">
        <v>99</v>
      </c>
      <c r="R2204" s="432">
        <v>0</v>
      </c>
    </row>
    <row r="2205" spans="1:35" s="432" customFormat="1">
      <c r="A2205" s="432">
        <v>17</v>
      </c>
      <c r="B2205" s="432">
        <v>529</v>
      </c>
      <c r="C2205" s="432">
        <v>2022</v>
      </c>
      <c r="D2205" s="432">
        <v>1</v>
      </c>
      <c r="E2205" s="432">
        <v>99</v>
      </c>
      <c r="F2205" s="432">
        <v>99</v>
      </c>
      <c r="G2205" s="432">
        <v>99</v>
      </c>
      <c r="H2205" s="432">
        <v>99</v>
      </c>
      <c r="I2205" s="432">
        <v>99</v>
      </c>
      <c r="J2205" s="432">
        <v>999</v>
      </c>
      <c r="K2205" s="432">
        <v>99</v>
      </c>
      <c r="L2205" s="432">
        <v>99</v>
      </c>
      <c r="M2205" s="432">
        <v>15</v>
      </c>
      <c r="N2205" s="432">
        <v>99</v>
      </c>
      <c r="O2205" s="432">
        <v>99</v>
      </c>
      <c r="P2205" s="432">
        <v>99</v>
      </c>
      <c r="R2205" s="432">
        <v>0</v>
      </c>
    </row>
    <row r="2206" spans="1:35" s="432" customFormat="1">
      <c r="A2206" s="432">
        <v>17</v>
      </c>
      <c r="B2206" s="432">
        <v>530</v>
      </c>
      <c r="C2206" s="432">
        <v>2022</v>
      </c>
      <c r="D2206" s="432">
        <v>2</v>
      </c>
      <c r="E2206" s="432">
        <v>99</v>
      </c>
      <c r="F2206" s="432">
        <v>99</v>
      </c>
      <c r="G2206" s="432">
        <v>99</v>
      </c>
      <c r="H2206" s="432">
        <v>99</v>
      </c>
      <c r="I2206" s="432">
        <v>99</v>
      </c>
      <c r="J2206" s="432">
        <v>999</v>
      </c>
      <c r="K2206" s="432">
        <v>99</v>
      </c>
      <c r="L2206" s="432">
        <v>99</v>
      </c>
      <c r="M2206" s="432">
        <v>15</v>
      </c>
      <c r="N2206" s="432">
        <v>99</v>
      </c>
      <c r="O2206" s="432">
        <v>99</v>
      </c>
      <c r="P2206" s="432">
        <v>99</v>
      </c>
      <c r="R2206" s="432">
        <v>0</v>
      </c>
    </row>
    <row r="2207" spans="1:35" s="432" customFormat="1">
      <c r="A2207" s="432">
        <v>17</v>
      </c>
      <c r="B2207" s="432">
        <v>531</v>
      </c>
      <c r="C2207" s="432">
        <v>2022</v>
      </c>
      <c r="D2207" s="432">
        <v>3</v>
      </c>
      <c r="E2207" s="432">
        <v>99</v>
      </c>
      <c r="F2207" s="432">
        <v>99</v>
      </c>
      <c r="G2207" s="432">
        <v>99</v>
      </c>
      <c r="H2207" s="432">
        <v>99</v>
      </c>
      <c r="I2207" s="432">
        <v>99</v>
      </c>
      <c r="J2207" s="432">
        <v>999</v>
      </c>
      <c r="K2207" s="432">
        <v>99</v>
      </c>
      <c r="L2207" s="432">
        <v>99</v>
      </c>
      <c r="M2207" s="432">
        <v>15</v>
      </c>
      <c r="N2207" s="432">
        <v>99</v>
      </c>
      <c r="O2207" s="432">
        <v>99</v>
      </c>
      <c r="P2207" s="432">
        <v>99</v>
      </c>
      <c r="R2207" s="432">
        <v>0</v>
      </c>
    </row>
    <row r="2208" spans="1:35" s="432" customFormat="1">
      <c r="A2208" s="432">
        <v>17</v>
      </c>
      <c r="B2208" s="432">
        <v>532</v>
      </c>
      <c r="C2208" s="432">
        <v>2022</v>
      </c>
      <c r="D2208" s="432">
        <v>4</v>
      </c>
      <c r="E2208" s="432">
        <v>99</v>
      </c>
      <c r="F2208" s="432">
        <v>99</v>
      </c>
      <c r="G2208" s="432">
        <v>99</v>
      </c>
      <c r="H2208" s="432">
        <v>99</v>
      </c>
      <c r="I2208" s="432">
        <v>99</v>
      </c>
      <c r="J2208" s="432">
        <v>999</v>
      </c>
      <c r="K2208" s="432">
        <v>99</v>
      </c>
      <c r="L2208" s="432">
        <v>99</v>
      </c>
      <c r="M2208" s="432">
        <v>15</v>
      </c>
      <c r="N2208" s="432">
        <v>99</v>
      </c>
      <c r="O2208" s="432">
        <v>99</v>
      </c>
      <c r="P2208" s="432">
        <v>99</v>
      </c>
      <c r="R2208" s="432">
        <v>0</v>
      </c>
    </row>
    <row r="2209" spans="1:37" s="432" customFormat="1">
      <c r="A2209" s="432">
        <v>17</v>
      </c>
      <c r="B2209" s="432">
        <v>533</v>
      </c>
      <c r="C2209" s="432">
        <v>2022</v>
      </c>
      <c r="D2209" s="432">
        <v>5</v>
      </c>
      <c r="E2209" s="432">
        <v>99</v>
      </c>
      <c r="F2209" s="432">
        <v>99</v>
      </c>
      <c r="G2209" s="432">
        <v>99</v>
      </c>
      <c r="H2209" s="432">
        <v>99</v>
      </c>
      <c r="I2209" s="432">
        <v>99</v>
      </c>
      <c r="J2209" s="432">
        <v>999</v>
      </c>
      <c r="K2209" s="432">
        <v>99</v>
      </c>
      <c r="L2209" s="432">
        <v>99</v>
      </c>
      <c r="M2209" s="432">
        <v>15</v>
      </c>
      <c r="N2209" s="432">
        <v>99</v>
      </c>
      <c r="O2209" s="432">
        <v>99</v>
      </c>
      <c r="P2209" s="432">
        <v>99</v>
      </c>
      <c r="R2209" s="432">
        <v>0</v>
      </c>
    </row>
    <row r="2210" spans="1:37" s="432" customFormat="1">
      <c r="A2210" s="432">
        <v>17</v>
      </c>
      <c r="B2210" s="432">
        <v>534</v>
      </c>
      <c r="C2210" s="432">
        <v>2022</v>
      </c>
      <c r="D2210" s="432">
        <v>6</v>
      </c>
      <c r="E2210" s="432">
        <v>99</v>
      </c>
      <c r="F2210" s="432">
        <v>99</v>
      </c>
      <c r="G2210" s="432">
        <v>99</v>
      </c>
      <c r="H2210" s="432">
        <v>99</v>
      </c>
      <c r="I2210" s="432">
        <v>99</v>
      </c>
      <c r="J2210" s="432">
        <v>999</v>
      </c>
      <c r="K2210" s="432">
        <v>99</v>
      </c>
      <c r="L2210" s="432">
        <v>99</v>
      </c>
      <c r="M2210" s="432">
        <v>15</v>
      </c>
      <c r="N2210" s="432">
        <v>99</v>
      </c>
      <c r="O2210" s="432">
        <v>99</v>
      </c>
      <c r="P2210" s="432">
        <v>99</v>
      </c>
      <c r="R2210" s="432">
        <v>0</v>
      </c>
    </row>
    <row r="2211" spans="1:37" s="432" customFormat="1">
      <c r="A2211" s="432">
        <v>17</v>
      </c>
      <c r="B2211" s="432">
        <v>535</v>
      </c>
      <c r="C2211" s="432">
        <v>2022</v>
      </c>
      <c r="D2211" s="432">
        <v>7</v>
      </c>
      <c r="E2211" s="432">
        <v>99</v>
      </c>
      <c r="F2211" s="432">
        <v>99</v>
      </c>
      <c r="G2211" s="432">
        <v>99</v>
      </c>
      <c r="H2211" s="432">
        <v>99</v>
      </c>
      <c r="I2211" s="432">
        <v>99</v>
      </c>
      <c r="J2211" s="432">
        <v>999</v>
      </c>
      <c r="K2211" s="432">
        <v>99</v>
      </c>
      <c r="L2211" s="432">
        <v>99</v>
      </c>
      <c r="M2211" s="432">
        <v>15</v>
      </c>
      <c r="N2211" s="432">
        <v>99</v>
      </c>
      <c r="O2211" s="432">
        <v>99</v>
      </c>
      <c r="P2211" s="432">
        <v>99</v>
      </c>
      <c r="R2211" s="432">
        <v>0</v>
      </c>
    </row>
    <row r="2212" spans="1:37" s="432" customFormat="1">
      <c r="A2212" s="432">
        <v>17</v>
      </c>
      <c r="B2212" s="432">
        <v>536</v>
      </c>
      <c r="C2212" s="432">
        <v>2022</v>
      </c>
      <c r="D2212" s="432">
        <v>8</v>
      </c>
      <c r="E2212" s="432">
        <v>99</v>
      </c>
      <c r="F2212" s="432">
        <v>99</v>
      </c>
      <c r="G2212" s="432">
        <v>99</v>
      </c>
      <c r="H2212" s="432">
        <v>99</v>
      </c>
      <c r="I2212" s="432">
        <v>99</v>
      </c>
      <c r="J2212" s="432">
        <v>999</v>
      </c>
      <c r="K2212" s="432">
        <v>99</v>
      </c>
      <c r="L2212" s="432">
        <v>99</v>
      </c>
      <c r="M2212" s="432">
        <v>15</v>
      </c>
      <c r="N2212" s="432">
        <v>99</v>
      </c>
      <c r="O2212" s="432">
        <v>99</v>
      </c>
      <c r="P2212" s="432">
        <v>99</v>
      </c>
      <c r="R2212" s="432">
        <v>0</v>
      </c>
    </row>
    <row r="2213" spans="1:37" s="432" customFormat="1">
      <c r="A2213" s="432">
        <v>17</v>
      </c>
      <c r="B2213" s="432">
        <v>537</v>
      </c>
      <c r="C2213" s="432">
        <v>2022</v>
      </c>
      <c r="D2213" s="432">
        <v>9</v>
      </c>
      <c r="E2213" s="432">
        <v>99</v>
      </c>
      <c r="F2213" s="432">
        <v>99</v>
      </c>
      <c r="G2213" s="432">
        <v>99</v>
      </c>
      <c r="H2213" s="432">
        <v>99</v>
      </c>
      <c r="I2213" s="432">
        <v>99</v>
      </c>
      <c r="J2213" s="432">
        <v>999</v>
      </c>
      <c r="K2213" s="432">
        <v>99</v>
      </c>
      <c r="L2213" s="432">
        <v>99</v>
      </c>
      <c r="M2213" s="432">
        <v>15</v>
      </c>
      <c r="N2213" s="432">
        <v>99</v>
      </c>
      <c r="O2213" s="432">
        <v>99</v>
      </c>
      <c r="P2213" s="432">
        <v>99</v>
      </c>
      <c r="R2213" s="432">
        <v>0</v>
      </c>
    </row>
    <row r="2214" spans="1:37" s="432" customFormat="1">
      <c r="A2214" s="432">
        <v>17</v>
      </c>
      <c r="B2214" s="432">
        <v>538</v>
      </c>
      <c r="C2214" s="432">
        <v>2022</v>
      </c>
      <c r="D2214" s="432">
        <v>10</v>
      </c>
      <c r="E2214" s="432">
        <v>99</v>
      </c>
      <c r="F2214" s="432">
        <v>99</v>
      </c>
      <c r="G2214" s="432">
        <v>99</v>
      </c>
      <c r="H2214" s="432">
        <v>99</v>
      </c>
      <c r="I2214" s="432">
        <v>99</v>
      </c>
      <c r="J2214" s="432">
        <v>999</v>
      </c>
      <c r="K2214" s="432">
        <v>99</v>
      </c>
      <c r="L2214" s="432">
        <v>99</v>
      </c>
      <c r="M2214" s="432">
        <v>15</v>
      </c>
      <c r="N2214" s="432">
        <v>99</v>
      </c>
      <c r="O2214" s="432">
        <v>99</v>
      </c>
      <c r="P2214" s="432">
        <v>99</v>
      </c>
      <c r="R2214" s="432">
        <v>0</v>
      </c>
    </row>
    <row r="2215" spans="1:37" s="432" customFormat="1">
      <c r="A2215" s="432">
        <v>17</v>
      </c>
      <c r="B2215" s="432">
        <v>539</v>
      </c>
      <c r="C2215" s="432">
        <v>2022</v>
      </c>
      <c r="D2215" s="432">
        <v>11</v>
      </c>
      <c r="E2215" s="432">
        <v>99</v>
      </c>
      <c r="F2215" s="432">
        <v>99</v>
      </c>
      <c r="G2215" s="432">
        <v>99</v>
      </c>
      <c r="H2215" s="432">
        <v>99</v>
      </c>
      <c r="I2215" s="432">
        <v>99</v>
      </c>
      <c r="J2215" s="432">
        <v>999</v>
      </c>
      <c r="K2215" s="432">
        <v>99</v>
      </c>
      <c r="L2215" s="432">
        <v>99</v>
      </c>
      <c r="M2215" s="432">
        <v>15</v>
      </c>
      <c r="N2215" s="432">
        <v>99</v>
      </c>
      <c r="O2215" s="432">
        <v>99</v>
      </c>
      <c r="P2215" s="432">
        <v>99</v>
      </c>
      <c r="R2215" s="432">
        <v>0</v>
      </c>
    </row>
    <row r="2216" spans="1:37" s="432" customFormat="1">
      <c r="A2216" s="432">
        <v>17</v>
      </c>
      <c r="B2216" s="432">
        <v>540</v>
      </c>
      <c r="C2216" s="432">
        <v>2022</v>
      </c>
      <c r="D2216" s="432">
        <v>12</v>
      </c>
      <c r="E2216" s="432">
        <v>99</v>
      </c>
      <c r="F2216" s="432">
        <v>99</v>
      </c>
      <c r="G2216" s="432">
        <v>99</v>
      </c>
      <c r="H2216" s="432">
        <v>99</v>
      </c>
      <c r="I2216" s="432">
        <v>99</v>
      </c>
      <c r="J2216" s="432">
        <v>999</v>
      </c>
      <c r="K2216" s="432">
        <v>99</v>
      </c>
      <c r="L2216" s="432">
        <v>99</v>
      </c>
      <c r="M2216" s="432">
        <v>15</v>
      </c>
      <c r="N2216" s="432">
        <v>99</v>
      </c>
      <c r="O2216" s="432">
        <v>99</v>
      </c>
      <c r="P2216" s="432">
        <v>99</v>
      </c>
      <c r="R2216" s="432">
        <v>0</v>
      </c>
    </row>
    <row r="2217" spans="1:37">
      <c r="A2217">
        <v>18</v>
      </c>
      <c r="B2217">
        <v>1</v>
      </c>
      <c r="C2217">
        <v>2024</v>
      </c>
      <c r="E2217">
        <v>99</v>
      </c>
      <c r="G2217">
        <v>99</v>
      </c>
      <c r="H2217">
        <v>1</v>
      </c>
      <c r="I2217">
        <v>99</v>
      </c>
      <c r="J2217">
        <v>103</v>
      </c>
      <c r="K2217">
        <v>99</v>
      </c>
      <c r="L2217">
        <v>1</v>
      </c>
      <c r="M2217">
        <v>99</v>
      </c>
      <c r="N2217">
        <v>99</v>
      </c>
      <c r="O2217">
        <v>99</v>
      </c>
      <c r="P2217">
        <v>99</v>
      </c>
      <c r="R2217">
        <v>0</v>
      </c>
    </row>
    <row r="2218" spans="1:37">
      <c r="A2218">
        <v>18</v>
      </c>
      <c r="B2218">
        <v>2</v>
      </c>
      <c r="C2218">
        <v>2024</v>
      </c>
      <c r="E2218">
        <v>99</v>
      </c>
      <c r="G2218">
        <v>99</v>
      </c>
      <c r="H2218">
        <v>2</v>
      </c>
      <c r="I2218">
        <v>99</v>
      </c>
      <c r="J2218">
        <v>106</v>
      </c>
      <c r="K2218">
        <v>99</v>
      </c>
      <c r="L2218">
        <v>1</v>
      </c>
      <c r="M2218">
        <v>99</v>
      </c>
      <c r="N2218">
        <v>99</v>
      </c>
      <c r="O2218">
        <v>99</v>
      </c>
      <c r="P2218">
        <v>99</v>
      </c>
      <c r="R2218">
        <v>0</v>
      </c>
    </row>
    <row r="2219" spans="1:37">
      <c r="A2219">
        <v>18</v>
      </c>
      <c r="B2219">
        <v>3</v>
      </c>
      <c r="C2219">
        <v>2024</v>
      </c>
      <c r="E2219">
        <v>99</v>
      </c>
      <c r="G2219">
        <v>99</v>
      </c>
      <c r="H2219">
        <v>1</v>
      </c>
      <c r="I2219">
        <v>99</v>
      </c>
      <c r="J2219">
        <v>110</v>
      </c>
      <c r="K2219">
        <v>99</v>
      </c>
      <c r="L2219">
        <v>1</v>
      </c>
      <c r="M2219">
        <v>99</v>
      </c>
      <c r="N2219">
        <v>99</v>
      </c>
      <c r="O2219">
        <v>99</v>
      </c>
      <c r="P2219">
        <v>99</v>
      </c>
      <c r="Q2219">
        <v>8</v>
      </c>
      <c r="R2219">
        <v>14</v>
      </c>
      <c r="S2219">
        <v>1</v>
      </c>
      <c r="T2219">
        <v>3.1428571428571423</v>
      </c>
      <c r="U2219">
        <v>14.485714285714279</v>
      </c>
      <c r="V2219">
        <v>0</v>
      </c>
      <c r="W2219">
        <v>0</v>
      </c>
      <c r="X2219">
        <v>28.571428571428577</v>
      </c>
      <c r="Y2219">
        <v>0</v>
      </c>
      <c r="Z2219">
        <v>2.7057761344568023</v>
      </c>
      <c r="AA2219">
        <v>0</v>
      </c>
      <c r="AB2219">
        <v>0.74230748895809084</v>
      </c>
      <c r="AD2219">
        <v>44.555140111393129</v>
      </c>
      <c r="AF2219">
        <v>1.0827532869296206</v>
      </c>
      <c r="AG2219">
        <v>0.75943394460026736</v>
      </c>
      <c r="AH2219">
        <v>0</v>
      </c>
      <c r="AI2219">
        <v>14</v>
      </c>
      <c r="AJ2219">
        <v>109.97142857142852</v>
      </c>
      <c r="AK2219">
        <v>10.774845886927919</v>
      </c>
    </row>
    <row r="2220" spans="1:37">
      <c r="A2220">
        <v>18</v>
      </c>
      <c r="B2220">
        <v>4</v>
      </c>
      <c r="C2220">
        <v>2024</v>
      </c>
      <c r="E2220">
        <v>99</v>
      </c>
      <c r="G2220">
        <v>99</v>
      </c>
      <c r="H2220">
        <v>1</v>
      </c>
      <c r="I2220">
        <v>99</v>
      </c>
      <c r="J2220">
        <v>111</v>
      </c>
      <c r="K2220">
        <v>99</v>
      </c>
      <c r="L2220">
        <v>1</v>
      </c>
      <c r="M2220">
        <v>99</v>
      </c>
      <c r="N2220">
        <v>99</v>
      </c>
      <c r="O2220">
        <v>99</v>
      </c>
      <c r="P2220">
        <v>99</v>
      </c>
      <c r="R2220">
        <v>0</v>
      </c>
    </row>
    <row r="2221" spans="1:37">
      <c r="A2221">
        <v>18</v>
      </c>
      <c r="B2221">
        <v>5</v>
      </c>
      <c r="C2221">
        <v>2024</v>
      </c>
      <c r="E2221">
        <v>99</v>
      </c>
      <c r="G2221">
        <v>99</v>
      </c>
      <c r="H2221">
        <v>1</v>
      </c>
      <c r="I2221">
        <v>99</v>
      </c>
      <c r="J2221">
        <v>116</v>
      </c>
      <c r="K2221">
        <v>99</v>
      </c>
      <c r="L2221">
        <v>1</v>
      </c>
      <c r="M2221">
        <v>99</v>
      </c>
      <c r="N2221">
        <v>99</v>
      </c>
      <c r="O2221">
        <v>99</v>
      </c>
      <c r="P2221">
        <v>99</v>
      </c>
      <c r="Q2221">
        <v>1</v>
      </c>
      <c r="R2221">
        <v>2</v>
      </c>
      <c r="S2221">
        <v>1</v>
      </c>
      <c r="T2221">
        <v>2</v>
      </c>
      <c r="U2221">
        <v>13.35</v>
      </c>
      <c r="V2221">
        <v>0</v>
      </c>
      <c r="W2221">
        <v>0</v>
      </c>
      <c r="X2221">
        <v>0</v>
      </c>
      <c r="Y2221">
        <v>0</v>
      </c>
      <c r="Z2221">
        <v>1.0499999999999963</v>
      </c>
      <c r="AA2221">
        <v>0</v>
      </c>
      <c r="AB2221">
        <v>0</v>
      </c>
      <c r="AF2221">
        <v>0.7272727272727274</v>
      </c>
      <c r="AG2221">
        <v>0.43311110029685129</v>
      </c>
      <c r="AH2221">
        <v>0</v>
      </c>
      <c r="AI2221">
        <v>2</v>
      </c>
      <c r="AJ2221">
        <v>110.3</v>
      </c>
      <c r="AK2221">
        <v>9.9256835924084772</v>
      </c>
    </row>
    <row r="2222" spans="1:37">
      <c r="A2222">
        <v>18</v>
      </c>
      <c r="B2222">
        <v>6</v>
      </c>
      <c r="C2222">
        <v>2024</v>
      </c>
      <c r="E2222">
        <v>99</v>
      </c>
      <c r="G2222">
        <v>99</v>
      </c>
      <c r="H2222">
        <v>2</v>
      </c>
      <c r="I2222">
        <v>99</v>
      </c>
      <c r="J2222">
        <v>117</v>
      </c>
      <c r="K2222">
        <v>99</v>
      </c>
      <c r="L2222">
        <v>1</v>
      </c>
      <c r="M2222">
        <v>99</v>
      </c>
      <c r="N2222">
        <v>99</v>
      </c>
      <c r="O2222">
        <v>99</v>
      </c>
      <c r="P2222">
        <v>99</v>
      </c>
      <c r="Q2222">
        <v>2</v>
      </c>
      <c r="R2222">
        <v>3</v>
      </c>
      <c r="S2222">
        <v>1</v>
      </c>
      <c r="T2222">
        <v>2.3333333333333339</v>
      </c>
      <c r="U2222">
        <v>11</v>
      </c>
      <c r="V2222">
        <v>0</v>
      </c>
      <c r="W2222">
        <v>0</v>
      </c>
      <c r="X2222">
        <v>0</v>
      </c>
      <c r="Y2222">
        <v>0</v>
      </c>
      <c r="Z2222">
        <v>3.3536050254415275</v>
      </c>
      <c r="AA2222">
        <v>0</v>
      </c>
      <c r="AB2222">
        <v>0.4714045207910309</v>
      </c>
      <c r="AD2222">
        <v>-96.99088499635937</v>
      </c>
      <c r="AF2222">
        <v>2.4193548387096779</v>
      </c>
      <c r="AG2222">
        <v>1.6667508460023237</v>
      </c>
      <c r="AH2222">
        <v>0</v>
      </c>
      <c r="AI2222">
        <v>3</v>
      </c>
      <c r="AJ2222">
        <v>99.766666666666637</v>
      </c>
      <c r="AK2222">
        <v>10.731529697709748</v>
      </c>
    </row>
    <row r="2223" spans="1:37">
      <c r="A2223">
        <v>18</v>
      </c>
      <c r="B2223">
        <v>7</v>
      </c>
      <c r="C2223">
        <v>2024</v>
      </c>
      <c r="E2223">
        <v>99</v>
      </c>
      <c r="G2223">
        <v>99</v>
      </c>
      <c r="H2223">
        <v>1</v>
      </c>
      <c r="I2223">
        <v>99</v>
      </c>
      <c r="J2223">
        <v>134</v>
      </c>
      <c r="K2223">
        <v>99</v>
      </c>
      <c r="L2223">
        <v>1</v>
      </c>
      <c r="M2223">
        <v>99</v>
      </c>
      <c r="N2223">
        <v>99</v>
      </c>
      <c r="O2223">
        <v>99</v>
      </c>
      <c r="P2223">
        <v>99</v>
      </c>
      <c r="Q2223">
        <v>10</v>
      </c>
      <c r="R2223">
        <v>18</v>
      </c>
      <c r="S2223">
        <v>1</v>
      </c>
      <c r="T2223">
        <v>2.6666666666666661</v>
      </c>
      <c r="U2223">
        <v>12.83333333333333</v>
      </c>
      <c r="V2223">
        <v>0</v>
      </c>
      <c r="W2223">
        <v>0</v>
      </c>
      <c r="X2223">
        <v>16.666666666666671</v>
      </c>
      <c r="Y2223">
        <v>0</v>
      </c>
      <c r="Z2223">
        <v>3.0477678535099999</v>
      </c>
      <c r="AA2223">
        <v>0</v>
      </c>
      <c r="AB2223">
        <v>0.7453559924999299</v>
      </c>
      <c r="AD2223">
        <v>-4.8911598804448886</v>
      </c>
      <c r="AF2223">
        <v>0.9419152276295133</v>
      </c>
      <c r="AG2223">
        <v>0.57776432717968451</v>
      </c>
      <c r="AH2223">
        <v>0</v>
      </c>
      <c r="AI2223">
        <v>18</v>
      </c>
      <c r="AJ2223">
        <v>106.68888888888888</v>
      </c>
      <c r="AK2223">
        <v>10.363512986078968</v>
      </c>
    </row>
    <row r="2224" spans="1:37">
      <c r="A2224">
        <v>18</v>
      </c>
      <c r="B2224">
        <v>8</v>
      </c>
      <c r="C2224">
        <v>2024</v>
      </c>
      <c r="E2224">
        <v>99</v>
      </c>
      <c r="G2224">
        <v>99</v>
      </c>
      <c r="H2224">
        <v>2</v>
      </c>
      <c r="I2224">
        <v>99</v>
      </c>
      <c r="J2224">
        <v>141</v>
      </c>
      <c r="K2224">
        <v>99</v>
      </c>
      <c r="L2224">
        <v>1</v>
      </c>
      <c r="M2224">
        <v>99</v>
      </c>
      <c r="N2224">
        <v>99</v>
      </c>
      <c r="O2224">
        <v>99</v>
      </c>
      <c r="P2224">
        <v>99</v>
      </c>
      <c r="Q2224">
        <v>10</v>
      </c>
      <c r="R2224">
        <v>29</v>
      </c>
      <c r="S2224">
        <v>1</v>
      </c>
      <c r="T2224">
        <v>2.2413793103448274</v>
      </c>
      <c r="U2224">
        <v>10.94137931034483</v>
      </c>
      <c r="V2224">
        <v>0</v>
      </c>
      <c r="W2224">
        <v>0</v>
      </c>
      <c r="X2224">
        <v>0</v>
      </c>
      <c r="Y2224">
        <v>0</v>
      </c>
      <c r="Z2224">
        <v>2.1435576681800081</v>
      </c>
      <c r="AA2224">
        <v>0</v>
      </c>
      <c r="AB2224">
        <v>0.42791978089623689</v>
      </c>
      <c r="AD2224">
        <v>32.368681716584256</v>
      </c>
      <c r="AF2224">
        <v>2.7077497665732957</v>
      </c>
      <c r="AG2224">
        <v>1.4337549196365229</v>
      </c>
      <c r="AH2224">
        <v>0</v>
      </c>
      <c r="AI2224">
        <v>29</v>
      </c>
      <c r="AJ2224">
        <v>102.73448275862069</v>
      </c>
      <c r="AK2224">
        <v>9.9724067803564616</v>
      </c>
    </row>
    <row r="2225" spans="1:37">
      <c r="A2225">
        <v>18</v>
      </c>
      <c r="B2225">
        <v>9</v>
      </c>
      <c r="C2225">
        <v>2024</v>
      </c>
      <c r="E2225">
        <v>99</v>
      </c>
      <c r="G2225">
        <v>99</v>
      </c>
      <c r="H2225">
        <v>2</v>
      </c>
      <c r="I2225">
        <v>99</v>
      </c>
      <c r="J2225">
        <v>143</v>
      </c>
      <c r="K2225">
        <v>99</v>
      </c>
      <c r="L2225">
        <v>1</v>
      </c>
      <c r="M2225">
        <v>99</v>
      </c>
      <c r="N2225">
        <v>99</v>
      </c>
      <c r="O2225">
        <v>99</v>
      </c>
      <c r="P2225">
        <v>99</v>
      </c>
      <c r="R2225">
        <v>0</v>
      </c>
    </row>
    <row r="2226" spans="1:37">
      <c r="A2226">
        <v>18</v>
      </c>
      <c r="B2226">
        <v>10</v>
      </c>
      <c r="C2226">
        <v>2024</v>
      </c>
      <c r="E2226">
        <v>99</v>
      </c>
      <c r="G2226">
        <v>99</v>
      </c>
      <c r="H2226">
        <v>2</v>
      </c>
      <c r="I2226">
        <v>99</v>
      </c>
      <c r="J2226">
        <v>147</v>
      </c>
      <c r="K2226">
        <v>99</v>
      </c>
      <c r="L2226">
        <v>1</v>
      </c>
      <c r="M2226">
        <v>99</v>
      </c>
      <c r="N2226">
        <v>99</v>
      </c>
      <c r="O2226">
        <v>99</v>
      </c>
      <c r="P2226">
        <v>99</v>
      </c>
      <c r="R2226">
        <v>0</v>
      </c>
    </row>
    <row r="2227" spans="1:37">
      <c r="A2227">
        <v>18</v>
      </c>
      <c r="B2227">
        <v>11</v>
      </c>
      <c r="C2227">
        <v>2024</v>
      </c>
      <c r="E2227">
        <v>99</v>
      </c>
      <c r="G2227">
        <v>99</v>
      </c>
      <c r="H2227">
        <v>1</v>
      </c>
      <c r="I2227">
        <v>99</v>
      </c>
      <c r="J2227">
        <v>155</v>
      </c>
      <c r="K2227">
        <v>99</v>
      </c>
      <c r="L2227">
        <v>1</v>
      </c>
      <c r="M2227">
        <v>99</v>
      </c>
      <c r="N2227">
        <v>99</v>
      </c>
      <c r="O2227">
        <v>99</v>
      </c>
      <c r="P2227">
        <v>99</v>
      </c>
      <c r="Q2227">
        <v>10</v>
      </c>
      <c r="R2227">
        <v>14</v>
      </c>
      <c r="S2227">
        <v>1</v>
      </c>
      <c r="T2227">
        <v>2.7142857142857153</v>
      </c>
      <c r="U2227">
        <v>13.849999999999998</v>
      </c>
      <c r="V2227">
        <v>0</v>
      </c>
      <c r="W2227">
        <v>0</v>
      </c>
      <c r="X2227">
        <v>14.285714285714288</v>
      </c>
      <c r="Y2227">
        <v>0</v>
      </c>
      <c r="Z2227">
        <v>2.7157608773338677</v>
      </c>
      <c r="AA2227">
        <v>0</v>
      </c>
      <c r="AB2227">
        <v>1.0301575072754252</v>
      </c>
      <c r="AD2227">
        <v>-19.148645902568592</v>
      </c>
      <c r="AF2227">
        <v>0.88161209068010082</v>
      </c>
      <c r="AG2227">
        <v>0.54239886317226405</v>
      </c>
      <c r="AH2227">
        <v>0</v>
      </c>
      <c r="AI2227">
        <v>14</v>
      </c>
      <c r="AJ2227">
        <v>110.6142857142857</v>
      </c>
      <c r="AK2227">
        <v>10.177752607044923</v>
      </c>
    </row>
    <row r="2228" spans="1:37">
      <c r="A2228">
        <v>18</v>
      </c>
      <c r="B2228">
        <v>12</v>
      </c>
      <c r="C2228">
        <v>2024</v>
      </c>
      <c r="E2228">
        <v>99</v>
      </c>
      <c r="G2228">
        <v>99</v>
      </c>
      <c r="H2228">
        <v>2</v>
      </c>
      <c r="I2228">
        <v>99</v>
      </c>
      <c r="J2228">
        <v>160</v>
      </c>
      <c r="K2228">
        <v>99</v>
      </c>
      <c r="L2228">
        <v>1</v>
      </c>
      <c r="M2228">
        <v>99</v>
      </c>
      <c r="N2228">
        <v>99</v>
      </c>
      <c r="O2228">
        <v>99</v>
      </c>
      <c r="P2228">
        <v>99</v>
      </c>
      <c r="Q2228">
        <v>1</v>
      </c>
      <c r="R2228">
        <v>1</v>
      </c>
      <c r="S2228">
        <v>1</v>
      </c>
      <c r="T2228">
        <v>2</v>
      </c>
      <c r="U2228">
        <v>12.6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F2228">
        <v>0.46082949308755761</v>
      </c>
      <c r="AG2228">
        <v>0.33390751291904058</v>
      </c>
      <c r="AH2228">
        <v>0</v>
      </c>
      <c r="AI2228">
        <v>1</v>
      </c>
      <c r="AJ2228">
        <v>106.4</v>
      </c>
      <c r="AK2228">
        <v>10.460336635018493</v>
      </c>
    </row>
    <row r="2229" spans="1:37">
      <c r="A2229">
        <v>18</v>
      </c>
      <c r="B2229">
        <v>13</v>
      </c>
      <c r="C2229">
        <v>2024</v>
      </c>
      <c r="E2229">
        <v>99</v>
      </c>
      <c r="G2229">
        <v>99</v>
      </c>
      <c r="H2229">
        <v>1</v>
      </c>
      <c r="I2229">
        <v>99</v>
      </c>
      <c r="J2229">
        <v>171</v>
      </c>
      <c r="K2229">
        <v>99</v>
      </c>
      <c r="L2229">
        <v>1</v>
      </c>
      <c r="M2229">
        <v>99</v>
      </c>
      <c r="N2229">
        <v>99</v>
      </c>
      <c r="O2229">
        <v>99</v>
      </c>
      <c r="P2229">
        <v>99</v>
      </c>
      <c r="R2229">
        <v>0</v>
      </c>
    </row>
    <row r="2230" spans="1:37">
      <c r="A2230">
        <v>18</v>
      </c>
      <c r="B2230">
        <v>14</v>
      </c>
      <c r="C2230">
        <v>2024</v>
      </c>
      <c r="E2230">
        <v>99</v>
      </c>
      <c r="G2230">
        <v>99</v>
      </c>
      <c r="H2230">
        <v>2</v>
      </c>
      <c r="I2230">
        <v>99</v>
      </c>
      <c r="J2230">
        <v>175</v>
      </c>
      <c r="K2230">
        <v>99</v>
      </c>
      <c r="L2230">
        <v>1</v>
      </c>
      <c r="M2230">
        <v>99</v>
      </c>
      <c r="N2230">
        <v>99</v>
      </c>
      <c r="O2230">
        <v>99</v>
      </c>
      <c r="P2230">
        <v>99</v>
      </c>
      <c r="Q2230">
        <v>2</v>
      </c>
      <c r="R2230">
        <v>2</v>
      </c>
      <c r="S2230">
        <v>1</v>
      </c>
      <c r="T2230">
        <v>3.5</v>
      </c>
      <c r="U2230">
        <v>15.1</v>
      </c>
      <c r="V2230">
        <v>0</v>
      </c>
      <c r="W2230">
        <v>0</v>
      </c>
      <c r="X2230">
        <v>50</v>
      </c>
      <c r="Y2230">
        <v>0</v>
      </c>
      <c r="Z2230">
        <v>1.2999999999999989</v>
      </c>
      <c r="AA2230">
        <v>0</v>
      </c>
      <c r="AB2230">
        <v>1.5</v>
      </c>
      <c r="AD2230">
        <v>99.999999999999844</v>
      </c>
      <c r="AF2230">
        <v>0.36563071297989042</v>
      </c>
      <c r="AG2230">
        <v>0.25836035280731617</v>
      </c>
      <c r="AH2230">
        <v>0</v>
      </c>
      <c r="AI2230">
        <v>1</v>
      </c>
      <c r="AJ2230">
        <v>109.1</v>
      </c>
      <c r="AK2230">
        <v>10.626856953251576</v>
      </c>
    </row>
    <row r="2231" spans="1:37">
      <c r="A2231">
        <v>18</v>
      </c>
      <c r="B2231">
        <v>15</v>
      </c>
      <c r="C2231">
        <v>2024</v>
      </c>
      <c r="E2231">
        <v>99</v>
      </c>
      <c r="G2231">
        <v>99</v>
      </c>
      <c r="H2231">
        <v>2</v>
      </c>
      <c r="I2231">
        <v>99</v>
      </c>
      <c r="J2231">
        <v>177</v>
      </c>
      <c r="K2231">
        <v>99</v>
      </c>
      <c r="L2231">
        <v>1</v>
      </c>
      <c r="M2231">
        <v>99</v>
      </c>
      <c r="N2231">
        <v>99</v>
      </c>
      <c r="O2231">
        <v>99</v>
      </c>
      <c r="P2231">
        <v>99</v>
      </c>
      <c r="R2231">
        <v>0</v>
      </c>
    </row>
    <row r="2232" spans="1:37">
      <c r="A2232">
        <v>18</v>
      </c>
      <c r="B2232">
        <v>16</v>
      </c>
      <c r="C2232">
        <v>2024</v>
      </c>
      <c r="E2232">
        <v>99</v>
      </c>
      <c r="G2232">
        <v>99</v>
      </c>
      <c r="H2232">
        <v>2</v>
      </c>
      <c r="I2232">
        <v>99</v>
      </c>
      <c r="J2232">
        <v>178</v>
      </c>
      <c r="K2232">
        <v>99</v>
      </c>
      <c r="L2232">
        <v>1</v>
      </c>
      <c r="M2232">
        <v>99</v>
      </c>
      <c r="N2232">
        <v>99</v>
      </c>
      <c r="O2232">
        <v>99</v>
      </c>
      <c r="P2232">
        <v>99</v>
      </c>
      <c r="R2232">
        <v>0</v>
      </c>
    </row>
    <row r="2233" spans="1:37">
      <c r="A2233">
        <v>18</v>
      </c>
      <c r="B2233">
        <v>17</v>
      </c>
      <c r="C2233">
        <v>2024</v>
      </c>
      <c r="E2233">
        <v>99</v>
      </c>
      <c r="G2233">
        <v>99</v>
      </c>
      <c r="H2233">
        <v>2</v>
      </c>
      <c r="I2233">
        <v>99</v>
      </c>
      <c r="J2233">
        <v>181</v>
      </c>
      <c r="K2233">
        <v>99</v>
      </c>
      <c r="L2233">
        <v>1</v>
      </c>
      <c r="M2233">
        <v>99</v>
      </c>
      <c r="N2233">
        <v>99</v>
      </c>
      <c r="O2233">
        <v>99</v>
      </c>
      <c r="P2233">
        <v>99</v>
      </c>
      <c r="Q2233">
        <v>2</v>
      </c>
      <c r="R2233">
        <v>3</v>
      </c>
      <c r="S2233">
        <v>1</v>
      </c>
      <c r="T2233">
        <v>3</v>
      </c>
      <c r="U2233">
        <v>11.700000000000003</v>
      </c>
      <c r="V2233">
        <v>0</v>
      </c>
      <c r="W2233">
        <v>0</v>
      </c>
      <c r="X2233">
        <v>0</v>
      </c>
      <c r="Y2233">
        <v>0</v>
      </c>
      <c r="Z2233">
        <v>2.9200456617434356</v>
      </c>
      <c r="AA2233">
        <v>0</v>
      </c>
      <c r="AB2233">
        <v>0</v>
      </c>
      <c r="AF2233">
        <v>1.0638297872340428</v>
      </c>
      <c r="AG2233">
        <v>0.57645880208247802</v>
      </c>
      <c r="AH2233">
        <v>0</v>
      </c>
      <c r="AI2233">
        <v>3</v>
      </c>
      <c r="AJ2233">
        <v>103.93333333333332</v>
      </c>
      <c r="AK2233">
        <v>10.205792937936508</v>
      </c>
    </row>
    <row r="2234" spans="1:37">
      <c r="A2234">
        <v>18</v>
      </c>
      <c r="B2234">
        <v>18</v>
      </c>
      <c r="C2234">
        <v>2024</v>
      </c>
      <c r="E2234">
        <v>99</v>
      </c>
      <c r="G2234">
        <v>99</v>
      </c>
      <c r="H2234">
        <v>1</v>
      </c>
      <c r="I2234">
        <v>99</v>
      </c>
      <c r="J2234">
        <v>262</v>
      </c>
      <c r="K2234">
        <v>99</v>
      </c>
      <c r="L2234">
        <v>1</v>
      </c>
      <c r="M2234">
        <v>99</v>
      </c>
      <c r="N2234">
        <v>99</v>
      </c>
      <c r="O2234">
        <v>99</v>
      </c>
      <c r="P2234">
        <v>99</v>
      </c>
      <c r="R2234">
        <v>0</v>
      </c>
    </row>
    <row r="2235" spans="1:37">
      <c r="A2235">
        <v>18</v>
      </c>
      <c r="B2235">
        <v>19</v>
      </c>
      <c r="C2235">
        <v>2024</v>
      </c>
      <c r="E2235">
        <v>99</v>
      </c>
      <c r="G2235">
        <v>99</v>
      </c>
      <c r="H2235">
        <v>1</v>
      </c>
      <c r="I2235">
        <v>99</v>
      </c>
      <c r="J2235">
        <v>309</v>
      </c>
      <c r="K2235">
        <v>99</v>
      </c>
      <c r="L2235">
        <v>1</v>
      </c>
      <c r="M2235">
        <v>99</v>
      </c>
      <c r="N2235">
        <v>99</v>
      </c>
      <c r="O2235">
        <v>99</v>
      </c>
      <c r="P2235">
        <v>99</v>
      </c>
      <c r="R2235">
        <v>0</v>
      </c>
    </row>
    <row r="2236" spans="1:37">
      <c r="A2236">
        <v>18</v>
      </c>
      <c r="B2236">
        <v>20</v>
      </c>
      <c r="C2236">
        <v>2024</v>
      </c>
      <c r="E2236">
        <v>99</v>
      </c>
      <c r="G2236">
        <v>99</v>
      </c>
      <c r="H2236">
        <v>2</v>
      </c>
      <c r="I2236">
        <v>99</v>
      </c>
      <c r="J2236">
        <v>470</v>
      </c>
      <c r="K2236">
        <v>99</v>
      </c>
      <c r="L2236">
        <v>1</v>
      </c>
      <c r="M2236">
        <v>99</v>
      </c>
      <c r="N2236">
        <v>99</v>
      </c>
      <c r="O2236">
        <v>99</v>
      </c>
      <c r="P2236">
        <v>99</v>
      </c>
      <c r="Q2236">
        <v>3</v>
      </c>
      <c r="R2236">
        <v>5</v>
      </c>
      <c r="S2236">
        <v>1</v>
      </c>
      <c r="T2236">
        <v>2</v>
      </c>
      <c r="U2236">
        <v>9.92</v>
      </c>
      <c r="V2236">
        <v>0</v>
      </c>
      <c r="W2236">
        <v>0</v>
      </c>
      <c r="X2236">
        <v>20</v>
      </c>
      <c r="Y2236">
        <v>0</v>
      </c>
      <c r="Z2236">
        <v>5.0129432472351008</v>
      </c>
      <c r="AA2236">
        <v>0</v>
      </c>
      <c r="AB2236">
        <v>0.89442719099991597</v>
      </c>
      <c r="AD2236">
        <v>-4.01453014825133</v>
      </c>
      <c r="AF2236">
        <v>2.4509803921568634</v>
      </c>
      <c r="AG2236">
        <v>1.1376668654525437</v>
      </c>
      <c r="AH2236">
        <v>60</v>
      </c>
      <c r="AI2236">
        <v>5</v>
      </c>
      <c r="AJ2236">
        <v>97.9</v>
      </c>
      <c r="AK2236">
        <v>9.679647052882089</v>
      </c>
    </row>
    <row r="2237" spans="1:37">
      <c r="A2237">
        <v>18</v>
      </c>
      <c r="B2237">
        <v>21</v>
      </c>
      <c r="C2237">
        <v>2024</v>
      </c>
      <c r="E2237">
        <v>99</v>
      </c>
      <c r="G2237">
        <v>99</v>
      </c>
      <c r="H2237">
        <v>2</v>
      </c>
      <c r="I2237">
        <v>99</v>
      </c>
      <c r="J2237">
        <v>629</v>
      </c>
      <c r="K2237">
        <v>99</v>
      </c>
      <c r="L2237">
        <v>1</v>
      </c>
      <c r="M2237">
        <v>99</v>
      </c>
      <c r="N2237">
        <v>99</v>
      </c>
      <c r="O2237">
        <v>99</v>
      </c>
      <c r="P2237">
        <v>99</v>
      </c>
      <c r="R2237">
        <v>0</v>
      </c>
    </row>
    <row r="2238" spans="1:37">
      <c r="A2238">
        <v>18</v>
      </c>
      <c r="B2238">
        <v>22</v>
      </c>
      <c r="C2238">
        <v>2024</v>
      </c>
      <c r="E2238">
        <v>99</v>
      </c>
      <c r="G2238">
        <v>99</v>
      </c>
      <c r="H2238">
        <v>1</v>
      </c>
      <c r="I2238">
        <v>99</v>
      </c>
      <c r="J2238">
        <v>643</v>
      </c>
      <c r="K2238">
        <v>99</v>
      </c>
      <c r="L2238">
        <v>1</v>
      </c>
      <c r="M2238">
        <v>99</v>
      </c>
      <c r="N2238">
        <v>99</v>
      </c>
      <c r="O2238">
        <v>99</v>
      </c>
      <c r="P2238">
        <v>99</v>
      </c>
      <c r="R2238">
        <v>0</v>
      </c>
    </row>
    <row r="2239" spans="1:37">
      <c r="A2239">
        <v>18</v>
      </c>
      <c r="B2239">
        <v>23</v>
      </c>
      <c r="C2239">
        <v>2024</v>
      </c>
      <c r="E2239">
        <v>99</v>
      </c>
      <c r="G2239">
        <v>99</v>
      </c>
      <c r="H2239">
        <v>2</v>
      </c>
      <c r="I2239">
        <v>99</v>
      </c>
      <c r="J2239">
        <v>704</v>
      </c>
      <c r="K2239">
        <v>99</v>
      </c>
      <c r="L2239">
        <v>1</v>
      </c>
      <c r="M2239">
        <v>99</v>
      </c>
      <c r="N2239">
        <v>99</v>
      </c>
      <c r="O2239">
        <v>99</v>
      </c>
      <c r="P2239">
        <v>99</v>
      </c>
      <c r="R2239">
        <v>0</v>
      </c>
    </row>
    <row r="2240" spans="1:37">
      <c r="A2240">
        <v>18</v>
      </c>
      <c r="B2240">
        <v>24</v>
      </c>
      <c r="C2240">
        <v>2024</v>
      </c>
      <c r="E2240">
        <v>99</v>
      </c>
      <c r="G2240">
        <v>99</v>
      </c>
      <c r="H2240">
        <v>1</v>
      </c>
      <c r="I2240">
        <v>99</v>
      </c>
      <c r="J2240">
        <v>802</v>
      </c>
      <c r="K2240">
        <v>99</v>
      </c>
      <c r="L2240">
        <v>1</v>
      </c>
      <c r="M2240">
        <v>99</v>
      </c>
      <c r="N2240">
        <v>99</v>
      </c>
      <c r="O2240">
        <v>99</v>
      </c>
      <c r="P2240">
        <v>99</v>
      </c>
      <c r="R2240">
        <v>0</v>
      </c>
    </row>
    <row r="2241" spans="1:37">
      <c r="A2241">
        <v>18</v>
      </c>
      <c r="B2241">
        <v>25</v>
      </c>
      <c r="C2241">
        <v>2024</v>
      </c>
      <c r="E2241">
        <v>99</v>
      </c>
      <c r="G2241">
        <v>99</v>
      </c>
      <c r="H2241">
        <v>1</v>
      </c>
      <c r="I2241">
        <v>99</v>
      </c>
      <c r="J2241">
        <v>103</v>
      </c>
      <c r="K2241">
        <v>99</v>
      </c>
      <c r="L2241">
        <v>2</v>
      </c>
      <c r="M2241">
        <v>99</v>
      </c>
      <c r="N2241">
        <v>99</v>
      </c>
      <c r="O2241">
        <v>99</v>
      </c>
      <c r="P2241">
        <v>99</v>
      </c>
      <c r="R2241">
        <v>0</v>
      </c>
    </row>
    <row r="2242" spans="1:37">
      <c r="A2242">
        <v>18</v>
      </c>
      <c r="B2242">
        <v>26</v>
      </c>
      <c r="C2242">
        <v>2024</v>
      </c>
      <c r="E2242">
        <v>99</v>
      </c>
      <c r="G2242">
        <v>99</v>
      </c>
      <c r="H2242">
        <v>2</v>
      </c>
      <c r="I2242">
        <v>99</v>
      </c>
      <c r="J2242">
        <v>106</v>
      </c>
      <c r="K2242">
        <v>99</v>
      </c>
      <c r="L2242">
        <v>2</v>
      </c>
      <c r="M2242">
        <v>99</v>
      </c>
      <c r="N2242">
        <v>99</v>
      </c>
      <c r="O2242">
        <v>99</v>
      </c>
      <c r="P2242">
        <v>99</v>
      </c>
      <c r="Q2242">
        <v>2</v>
      </c>
      <c r="R2242">
        <v>2</v>
      </c>
      <c r="S2242">
        <v>2</v>
      </c>
      <c r="T2242">
        <v>2.5</v>
      </c>
      <c r="U2242">
        <v>9.8000000000000007</v>
      </c>
      <c r="V2242">
        <v>0</v>
      </c>
      <c r="W2242">
        <v>0</v>
      </c>
      <c r="X2242">
        <v>0</v>
      </c>
      <c r="Y2242">
        <v>0</v>
      </c>
      <c r="Z2242">
        <v>3.1999999999999966</v>
      </c>
      <c r="AA2242">
        <v>0</v>
      </c>
      <c r="AB2242">
        <v>0.5</v>
      </c>
      <c r="AD2242">
        <v>100.00000000000018</v>
      </c>
      <c r="AF2242">
        <v>1.8691588785046724</v>
      </c>
      <c r="AG2242">
        <v>0.8619552311007519</v>
      </c>
      <c r="AH2242">
        <v>0</v>
      </c>
      <c r="AI2242">
        <v>2</v>
      </c>
      <c r="AJ2242">
        <v>93.75</v>
      </c>
      <c r="AK2242">
        <v>11.404282879984022</v>
      </c>
    </row>
    <row r="2243" spans="1:37">
      <c r="A2243">
        <v>18</v>
      </c>
      <c r="B2243">
        <v>27</v>
      </c>
      <c r="C2243">
        <v>2024</v>
      </c>
      <c r="E2243">
        <v>99</v>
      </c>
      <c r="G2243">
        <v>99</v>
      </c>
      <c r="H2243">
        <v>1</v>
      </c>
      <c r="I2243">
        <v>99</v>
      </c>
      <c r="J2243">
        <v>110</v>
      </c>
      <c r="K2243">
        <v>99</v>
      </c>
      <c r="L2243">
        <v>2</v>
      </c>
      <c r="M2243">
        <v>99</v>
      </c>
      <c r="N2243">
        <v>99</v>
      </c>
      <c r="O2243">
        <v>99</v>
      </c>
      <c r="P2243">
        <v>99</v>
      </c>
      <c r="Q2243">
        <v>26</v>
      </c>
      <c r="R2243">
        <v>66</v>
      </c>
      <c r="S2243">
        <v>2</v>
      </c>
      <c r="T2243">
        <v>3.2121212121212119</v>
      </c>
      <c r="U2243">
        <v>15.60454545454545</v>
      </c>
      <c r="V2243">
        <v>0</v>
      </c>
      <c r="W2243">
        <v>0</v>
      </c>
      <c r="X2243">
        <v>46.969696969696962</v>
      </c>
      <c r="Y2243">
        <v>0</v>
      </c>
      <c r="Z2243">
        <v>3.1865927380569139</v>
      </c>
      <c r="AA2243">
        <v>0</v>
      </c>
      <c r="AB2243">
        <v>0.80744924814995389</v>
      </c>
      <c r="AD2243">
        <v>28.64015504718606</v>
      </c>
      <c r="AF2243">
        <v>5.104408352668214</v>
      </c>
      <c r="AG2243">
        <v>3.856711141734789</v>
      </c>
      <c r="AH2243">
        <v>0</v>
      </c>
      <c r="AI2243">
        <v>66</v>
      </c>
      <c r="AJ2243">
        <v>109.95909090909092</v>
      </c>
      <c r="AK2243">
        <v>11.815523150118484</v>
      </c>
    </row>
    <row r="2244" spans="1:37">
      <c r="A2244">
        <v>18</v>
      </c>
      <c r="B2244">
        <v>28</v>
      </c>
      <c r="C2244">
        <v>2024</v>
      </c>
      <c r="E2244">
        <v>99</v>
      </c>
      <c r="G2244">
        <v>99</v>
      </c>
      <c r="H2244">
        <v>1</v>
      </c>
      <c r="I2244">
        <v>99</v>
      </c>
      <c r="J2244">
        <v>111</v>
      </c>
      <c r="K2244">
        <v>99</v>
      </c>
      <c r="L2244">
        <v>2</v>
      </c>
      <c r="M2244">
        <v>99</v>
      </c>
      <c r="N2244">
        <v>99</v>
      </c>
      <c r="O2244">
        <v>99</v>
      </c>
      <c r="P2244">
        <v>99</v>
      </c>
      <c r="Q2244">
        <v>1</v>
      </c>
      <c r="R2244">
        <v>6</v>
      </c>
      <c r="S2244">
        <v>2</v>
      </c>
      <c r="T2244">
        <v>2.6666666666666661</v>
      </c>
      <c r="U2244">
        <v>14.716666666666669</v>
      </c>
      <c r="V2244">
        <v>0</v>
      </c>
      <c r="W2244">
        <v>0</v>
      </c>
      <c r="X2244">
        <v>16.666666666666671</v>
      </c>
      <c r="Y2244">
        <v>0</v>
      </c>
      <c r="Z2244">
        <v>1.4564988461680413</v>
      </c>
      <c r="AA2244">
        <v>0</v>
      </c>
      <c r="AB2244">
        <v>0.47140452079103218</v>
      </c>
      <c r="AD2244">
        <v>44.502693413934111</v>
      </c>
      <c r="AF2244">
        <v>3.7037037037037042</v>
      </c>
      <c r="AG2244">
        <v>3.2199248805747009</v>
      </c>
      <c r="AH2244">
        <v>0</v>
      </c>
      <c r="AI2244">
        <v>6</v>
      </c>
      <c r="AJ2244">
        <v>107.13333333333335</v>
      </c>
      <c r="AK2244">
        <v>11.942409581344556</v>
      </c>
    </row>
    <row r="2245" spans="1:37">
      <c r="A2245">
        <v>18</v>
      </c>
      <c r="B2245">
        <v>29</v>
      </c>
      <c r="C2245">
        <v>2024</v>
      </c>
      <c r="E2245">
        <v>99</v>
      </c>
      <c r="G2245">
        <v>99</v>
      </c>
      <c r="H2245">
        <v>1</v>
      </c>
      <c r="I2245">
        <v>99</v>
      </c>
      <c r="J2245">
        <v>116</v>
      </c>
      <c r="K2245">
        <v>99</v>
      </c>
      <c r="L2245">
        <v>2</v>
      </c>
      <c r="M2245">
        <v>99</v>
      </c>
      <c r="N2245">
        <v>99</v>
      </c>
      <c r="O2245">
        <v>99</v>
      </c>
      <c r="P2245">
        <v>99</v>
      </c>
      <c r="Q2245">
        <v>5</v>
      </c>
      <c r="R2245">
        <v>24</v>
      </c>
      <c r="S2245">
        <v>2</v>
      </c>
      <c r="T2245">
        <v>2.4583333333333339</v>
      </c>
      <c r="U2245">
        <v>15.737500000000004</v>
      </c>
      <c r="V2245">
        <v>0</v>
      </c>
      <c r="W2245">
        <v>0</v>
      </c>
      <c r="X2245">
        <v>25</v>
      </c>
      <c r="Y2245">
        <v>0</v>
      </c>
      <c r="Z2245">
        <v>1.467654733466488</v>
      </c>
      <c r="AA2245">
        <v>0</v>
      </c>
      <c r="AB2245">
        <v>0.64415103473917845</v>
      </c>
      <c r="AD2245">
        <v>-19.006679785455372</v>
      </c>
      <c r="AF2245">
        <v>8.7272727272727266</v>
      </c>
      <c r="AG2245">
        <v>6.1268188233004048</v>
      </c>
      <c r="AH2245">
        <v>0</v>
      </c>
      <c r="AI2245">
        <v>23</v>
      </c>
      <c r="AJ2245">
        <v>109.89130434782609</v>
      </c>
      <c r="AK2245">
        <v>11.899724565637268</v>
      </c>
    </row>
    <row r="2246" spans="1:37">
      <c r="A2246">
        <v>18</v>
      </c>
      <c r="B2246">
        <v>30</v>
      </c>
      <c r="C2246">
        <v>2024</v>
      </c>
      <c r="E2246">
        <v>99</v>
      </c>
      <c r="G2246">
        <v>99</v>
      </c>
      <c r="H2246">
        <v>2</v>
      </c>
      <c r="I2246">
        <v>99</v>
      </c>
      <c r="J2246">
        <v>117</v>
      </c>
      <c r="K2246">
        <v>99</v>
      </c>
      <c r="L2246">
        <v>2</v>
      </c>
      <c r="M2246">
        <v>99</v>
      </c>
      <c r="N2246">
        <v>99</v>
      </c>
      <c r="O2246">
        <v>99</v>
      </c>
      <c r="P2246">
        <v>99</v>
      </c>
      <c r="Q2246">
        <v>2</v>
      </c>
      <c r="R2246">
        <v>6</v>
      </c>
      <c r="S2246">
        <v>2</v>
      </c>
      <c r="T2246">
        <v>3</v>
      </c>
      <c r="U2246">
        <v>14.433333333333332</v>
      </c>
      <c r="V2246">
        <v>0</v>
      </c>
      <c r="W2246">
        <v>0</v>
      </c>
      <c r="X2246">
        <v>33.333333333333343</v>
      </c>
      <c r="Y2246">
        <v>0</v>
      </c>
      <c r="Z2246">
        <v>3.3509534298299255</v>
      </c>
      <c r="AA2246">
        <v>0</v>
      </c>
      <c r="AB2246">
        <v>0.57735026918962584</v>
      </c>
      <c r="AD2246">
        <v>48.242411826445661</v>
      </c>
      <c r="AF2246">
        <v>4.8387096774193559</v>
      </c>
      <c r="AG2246">
        <v>4.3739582807212498</v>
      </c>
      <c r="AH2246">
        <v>0</v>
      </c>
      <c r="AI2246">
        <v>6</v>
      </c>
      <c r="AJ2246">
        <v>106.8</v>
      </c>
      <c r="AK2246">
        <v>11.659006405137699</v>
      </c>
    </row>
    <row r="2247" spans="1:37">
      <c r="A2247">
        <v>18</v>
      </c>
      <c r="B2247">
        <v>31</v>
      </c>
      <c r="C2247">
        <v>2024</v>
      </c>
      <c r="E2247">
        <v>99</v>
      </c>
      <c r="G2247">
        <v>99</v>
      </c>
      <c r="H2247">
        <v>1</v>
      </c>
      <c r="I2247">
        <v>99</v>
      </c>
      <c r="J2247">
        <v>134</v>
      </c>
      <c r="K2247">
        <v>99</v>
      </c>
      <c r="L2247">
        <v>2</v>
      </c>
      <c r="M2247">
        <v>99</v>
      </c>
      <c r="N2247">
        <v>99</v>
      </c>
      <c r="O2247">
        <v>99</v>
      </c>
      <c r="P2247">
        <v>99</v>
      </c>
      <c r="Q2247">
        <v>44</v>
      </c>
      <c r="R2247">
        <v>115</v>
      </c>
      <c r="S2247">
        <v>2</v>
      </c>
      <c r="T2247">
        <v>2.8434782608695648</v>
      </c>
      <c r="U2247">
        <v>15.024347826086956</v>
      </c>
      <c r="V2247">
        <v>0</v>
      </c>
      <c r="W2247">
        <v>0</v>
      </c>
      <c r="X2247">
        <v>38.260869565217391</v>
      </c>
      <c r="Y2247">
        <v>0</v>
      </c>
      <c r="Z2247">
        <v>2.9122407719485834</v>
      </c>
      <c r="AA2247">
        <v>0</v>
      </c>
      <c r="AB2247">
        <v>0.62681117533704722</v>
      </c>
      <c r="AD2247">
        <v>-2.8399527832590938</v>
      </c>
      <c r="AF2247">
        <v>6.0177917320774483</v>
      </c>
      <c r="AG2247">
        <v>4.3214770757621608</v>
      </c>
      <c r="AH2247">
        <v>0</v>
      </c>
      <c r="AI2247">
        <v>114</v>
      </c>
      <c r="AJ2247">
        <v>108.07894736842108</v>
      </c>
      <c r="AK2247">
        <v>11.735339536897097</v>
      </c>
    </row>
    <row r="2248" spans="1:37">
      <c r="A2248">
        <v>18</v>
      </c>
      <c r="B2248">
        <v>32</v>
      </c>
      <c r="C2248">
        <v>2024</v>
      </c>
      <c r="E2248">
        <v>99</v>
      </c>
      <c r="G2248">
        <v>99</v>
      </c>
      <c r="H2248">
        <v>2</v>
      </c>
      <c r="I2248">
        <v>99</v>
      </c>
      <c r="J2248">
        <v>141</v>
      </c>
      <c r="K2248">
        <v>99</v>
      </c>
      <c r="L2248">
        <v>2</v>
      </c>
      <c r="M2248">
        <v>99</v>
      </c>
      <c r="N2248">
        <v>99</v>
      </c>
      <c r="O2248">
        <v>99</v>
      </c>
      <c r="P2248">
        <v>99</v>
      </c>
      <c r="Q2248">
        <v>25</v>
      </c>
      <c r="R2248">
        <v>60</v>
      </c>
      <c r="S2248">
        <v>2</v>
      </c>
      <c r="T2248">
        <v>2.6833333333333322</v>
      </c>
      <c r="U2248">
        <v>13.606666666666673</v>
      </c>
      <c r="V2248">
        <v>0</v>
      </c>
      <c r="W2248">
        <v>0</v>
      </c>
      <c r="X2248">
        <v>11.666666666666664</v>
      </c>
      <c r="Y2248">
        <v>0</v>
      </c>
      <c r="Z2248">
        <v>2.2922235686967274</v>
      </c>
      <c r="AA2248">
        <v>0</v>
      </c>
      <c r="AB2248">
        <v>0.46517619123176335</v>
      </c>
      <c r="AD2248">
        <v>-12.150148582329589</v>
      </c>
      <c r="AF2248">
        <v>5.6022408963585439</v>
      </c>
      <c r="AG2248">
        <v>3.6889931181571294</v>
      </c>
      <c r="AH2248">
        <v>0</v>
      </c>
      <c r="AI2248">
        <v>60</v>
      </c>
      <c r="AJ2248">
        <v>104.72333333333331</v>
      </c>
      <c r="AK2248">
        <v>11.763233904966892</v>
      </c>
    </row>
    <row r="2249" spans="1:37">
      <c r="A2249">
        <v>18</v>
      </c>
      <c r="B2249">
        <v>33</v>
      </c>
      <c r="C2249">
        <v>2024</v>
      </c>
      <c r="E2249">
        <v>99</v>
      </c>
      <c r="G2249">
        <v>99</v>
      </c>
      <c r="H2249">
        <v>2</v>
      </c>
      <c r="I2249">
        <v>99</v>
      </c>
      <c r="J2249">
        <v>143</v>
      </c>
      <c r="K2249">
        <v>99</v>
      </c>
      <c r="L2249">
        <v>2</v>
      </c>
      <c r="M2249">
        <v>99</v>
      </c>
      <c r="N2249">
        <v>99</v>
      </c>
      <c r="O2249">
        <v>99</v>
      </c>
      <c r="P2249">
        <v>99</v>
      </c>
      <c r="R2249">
        <v>0</v>
      </c>
    </row>
    <row r="2250" spans="1:37">
      <c r="A2250">
        <v>18</v>
      </c>
      <c r="B2250">
        <v>34</v>
      </c>
      <c r="C2250">
        <v>2024</v>
      </c>
      <c r="E2250">
        <v>99</v>
      </c>
      <c r="G2250">
        <v>99</v>
      </c>
      <c r="H2250">
        <v>2</v>
      </c>
      <c r="I2250">
        <v>99</v>
      </c>
      <c r="J2250">
        <v>147</v>
      </c>
      <c r="K2250">
        <v>99</v>
      </c>
      <c r="L2250">
        <v>2</v>
      </c>
      <c r="M2250">
        <v>99</v>
      </c>
      <c r="N2250">
        <v>99</v>
      </c>
      <c r="O2250">
        <v>99</v>
      </c>
      <c r="P2250">
        <v>99</v>
      </c>
      <c r="Q2250">
        <v>1</v>
      </c>
      <c r="R2250">
        <v>1</v>
      </c>
      <c r="S2250">
        <v>2</v>
      </c>
      <c r="T2250">
        <v>5</v>
      </c>
      <c r="U2250">
        <v>7.9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F2250">
        <v>5.5555555555555562</v>
      </c>
      <c r="AG2250">
        <v>2.2577879394112599</v>
      </c>
      <c r="AH2250">
        <v>0</v>
      </c>
      <c r="AI2250">
        <v>1</v>
      </c>
      <c r="AJ2250">
        <v>95.5</v>
      </c>
      <c r="AK2250">
        <v>9.0702023616682901</v>
      </c>
    </row>
    <row r="2251" spans="1:37">
      <c r="A2251">
        <v>18</v>
      </c>
      <c r="B2251">
        <v>35</v>
      </c>
      <c r="C2251">
        <v>2024</v>
      </c>
      <c r="E2251">
        <v>99</v>
      </c>
      <c r="G2251">
        <v>99</v>
      </c>
      <c r="H2251">
        <v>1</v>
      </c>
      <c r="I2251">
        <v>99</v>
      </c>
      <c r="J2251">
        <v>155</v>
      </c>
      <c r="K2251">
        <v>99</v>
      </c>
      <c r="L2251">
        <v>2</v>
      </c>
      <c r="M2251">
        <v>99</v>
      </c>
      <c r="N2251">
        <v>99</v>
      </c>
      <c r="O2251">
        <v>99</v>
      </c>
      <c r="P2251">
        <v>99</v>
      </c>
      <c r="Q2251">
        <v>25</v>
      </c>
      <c r="R2251">
        <v>46</v>
      </c>
      <c r="S2251">
        <v>2</v>
      </c>
      <c r="T2251">
        <v>2.8478260869565224</v>
      </c>
      <c r="U2251">
        <v>15.55434782608695</v>
      </c>
      <c r="V2251">
        <v>0</v>
      </c>
      <c r="W2251">
        <v>0</v>
      </c>
      <c r="X2251">
        <v>45.652173913043477</v>
      </c>
      <c r="Y2251">
        <v>0</v>
      </c>
      <c r="Z2251">
        <v>2.4025988213616656</v>
      </c>
      <c r="AA2251">
        <v>0</v>
      </c>
      <c r="AB2251">
        <v>0.75086591474654429</v>
      </c>
      <c r="AD2251">
        <v>4.6760474257422979</v>
      </c>
      <c r="AF2251">
        <v>2.896725440806045</v>
      </c>
      <c r="AG2251">
        <v>2.0014769809167343</v>
      </c>
      <c r="AH2251">
        <v>0</v>
      </c>
      <c r="AI2251">
        <v>41</v>
      </c>
      <c r="AJ2251">
        <v>109.49756097560976</v>
      </c>
      <c r="AK2251">
        <v>11.769409498886084</v>
      </c>
    </row>
    <row r="2252" spans="1:37">
      <c r="A2252">
        <v>18</v>
      </c>
      <c r="B2252">
        <v>36</v>
      </c>
      <c r="C2252">
        <v>2024</v>
      </c>
      <c r="E2252">
        <v>99</v>
      </c>
      <c r="G2252">
        <v>99</v>
      </c>
      <c r="H2252">
        <v>2</v>
      </c>
      <c r="I2252">
        <v>99</v>
      </c>
      <c r="J2252">
        <v>160</v>
      </c>
      <c r="K2252">
        <v>99</v>
      </c>
      <c r="L2252">
        <v>2</v>
      </c>
      <c r="M2252">
        <v>99</v>
      </c>
      <c r="N2252">
        <v>99</v>
      </c>
      <c r="O2252">
        <v>99</v>
      </c>
      <c r="P2252">
        <v>99</v>
      </c>
      <c r="Q2252">
        <v>6</v>
      </c>
      <c r="R2252">
        <v>12</v>
      </c>
      <c r="S2252">
        <v>2</v>
      </c>
      <c r="T2252">
        <v>2.6666666666666661</v>
      </c>
      <c r="U2252">
        <v>14.625000000000004</v>
      </c>
      <c r="V2252">
        <v>0</v>
      </c>
      <c r="W2252">
        <v>0</v>
      </c>
      <c r="X2252">
        <v>58.33333333333335</v>
      </c>
      <c r="Y2252">
        <v>0</v>
      </c>
      <c r="Z2252">
        <v>5.5331011497471554</v>
      </c>
      <c r="AA2252">
        <v>0</v>
      </c>
      <c r="AB2252">
        <v>0.84983658559879771</v>
      </c>
      <c r="AD2252">
        <v>-18.253743581170625</v>
      </c>
      <c r="AF2252">
        <v>5.5299539170506886</v>
      </c>
      <c r="AG2252">
        <v>4.6508546442294971</v>
      </c>
      <c r="AH2252">
        <v>0</v>
      </c>
      <c r="AI2252">
        <v>12</v>
      </c>
      <c r="AJ2252">
        <v>105.825</v>
      </c>
      <c r="AK2252">
        <v>11.639831924537971</v>
      </c>
    </row>
    <row r="2253" spans="1:37">
      <c r="A2253">
        <v>18</v>
      </c>
      <c r="B2253">
        <v>37</v>
      </c>
      <c r="C2253">
        <v>2024</v>
      </c>
      <c r="E2253">
        <v>99</v>
      </c>
      <c r="G2253">
        <v>99</v>
      </c>
      <c r="H2253">
        <v>1</v>
      </c>
      <c r="I2253">
        <v>99</v>
      </c>
      <c r="J2253">
        <v>171</v>
      </c>
      <c r="K2253">
        <v>99</v>
      </c>
      <c r="L2253">
        <v>2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37">
      <c r="A2254">
        <v>18</v>
      </c>
      <c r="B2254">
        <v>38</v>
      </c>
      <c r="C2254">
        <v>2024</v>
      </c>
      <c r="E2254">
        <v>99</v>
      </c>
      <c r="G2254">
        <v>99</v>
      </c>
      <c r="H2254">
        <v>2</v>
      </c>
      <c r="I2254">
        <v>99</v>
      </c>
      <c r="J2254">
        <v>175</v>
      </c>
      <c r="K2254">
        <v>99</v>
      </c>
      <c r="L2254">
        <v>2</v>
      </c>
      <c r="M2254">
        <v>99</v>
      </c>
      <c r="N2254">
        <v>99</v>
      </c>
      <c r="O2254">
        <v>99</v>
      </c>
      <c r="P2254">
        <v>99</v>
      </c>
      <c r="Q2254">
        <v>11</v>
      </c>
      <c r="R2254">
        <v>17</v>
      </c>
      <c r="S2254">
        <v>2</v>
      </c>
      <c r="T2254">
        <v>2.5882352941176472</v>
      </c>
      <c r="U2254">
        <v>15.429411764705877</v>
      </c>
      <c r="V2254">
        <v>0</v>
      </c>
      <c r="W2254">
        <v>0</v>
      </c>
      <c r="X2254">
        <v>52.941176470588239</v>
      </c>
      <c r="Y2254">
        <v>0</v>
      </c>
      <c r="Z2254">
        <v>2.4511137218637522</v>
      </c>
      <c r="AA2254">
        <v>0</v>
      </c>
      <c r="AB2254">
        <v>0.77146335580023506</v>
      </c>
      <c r="AD2254">
        <v>-37.000240347173069</v>
      </c>
      <c r="AF2254">
        <v>3.1078610603290682</v>
      </c>
      <c r="AG2254">
        <v>2.2439708788529482</v>
      </c>
      <c r="AH2254">
        <v>0</v>
      </c>
      <c r="AI2254">
        <v>12</v>
      </c>
      <c r="AJ2254">
        <v>108.81666666666663</v>
      </c>
      <c r="AK2254">
        <v>11.892044671449405</v>
      </c>
    </row>
    <row r="2255" spans="1:37">
      <c r="A2255">
        <v>18</v>
      </c>
      <c r="B2255">
        <v>39</v>
      </c>
      <c r="C2255">
        <v>2024</v>
      </c>
      <c r="E2255">
        <v>99</v>
      </c>
      <c r="G2255">
        <v>99</v>
      </c>
      <c r="H2255">
        <v>2</v>
      </c>
      <c r="I2255">
        <v>99</v>
      </c>
      <c r="J2255">
        <v>177</v>
      </c>
      <c r="K2255">
        <v>99</v>
      </c>
      <c r="L2255">
        <v>2</v>
      </c>
      <c r="M2255">
        <v>99</v>
      </c>
      <c r="N2255">
        <v>99</v>
      </c>
      <c r="O2255">
        <v>99</v>
      </c>
      <c r="P2255">
        <v>99</v>
      </c>
      <c r="Q2255">
        <v>4</v>
      </c>
      <c r="R2255">
        <v>4</v>
      </c>
      <c r="S2255">
        <v>2</v>
      </c>
      <c r="T2255">
        <v>2.5</v>
      </c>
      <c r="U2255">
        <v>15.000000000000004</v>
      </c>
      <c r="V2255">
        <v>0</v>
      </c>
      <c r="W2255">
        <v>0</v>
      </c>
      <c r="X2255">
        <v>50</v>
      </c>
      <c r="Y2255">
        <v>0</v>
      </c>
      <c r="Z2255">
        <v>2.9453352950046296</v>
      </c>
      <c r="AA2255">
        <v>0</v>
      </c>
      <c r="AB2255">
        <v>0.5</v>
      </c>
      <c r="AD2255">
        <v>-52.625587403540784</v>
      </c>
      <c r="AF2255">
        <v>2.4691358024691361</v>
      </c>
      <c r="AG2255">
        <v>1.7768301350390907</v>
      </c>
      <c r="AH2255">
        <v>25</v>
      </c>
      <c r="AI2255">
        <v>3</v>
      </c>
      <c r="AJ2255">
        <v>103.63333333333333</v>
      </c>
      <c r="AK2255">
        <v>12.194738053141039</v>
      </c>
    </row>
    <row r="2256" spans="1:37">
      <c r="A2256">
        <v>18</v>
      </c>
      <c r="B2256">
        <v>40</v>
      </c>
      <c r="C2256">
        <v>2024</v>
      </c>
      <c r="E2256">
        <v>99</v>
      </c>
      <c r="G2256">
        <v>99</v>
      </c>
      <c r="H2256">
        <v>2</v>
      </c>
      <c r="I2256">
        <v>99</v>
      </c>
      <c r="J2256">
        <v>178</v>
      </c>
      <c r="K2256">
        <v>99</v>
      </c>
      <c r="L2256">
        <v>2</v>
      </c>
      <c r="M2256">
        <v>99</v>
      </c>
      <c r="N2256">
        <v>99</v>
      </c>
      <c r="O2256">
        <v>99</v>
      </c>
      <c r="P2256">
        <v>99</v>
      </c>
      <c r="Q2256">
        <v>4</v>
      </c>
      <c r="R2256">
        <v>5</v>
      </c>
      <c r="S2256">
        <v>2</v>
      </c>
      <c r="T2256">
        <v>3.2</v>
      </c>
      <c r="U2256">
        <v>16.920000000000005</v>
      </c>
      <c r="V2256">
        <v>0</v>
      </c>
      <c r="W2256">
        <v>0</v>
      </c>
      <c r="X2256">
        <v>40</v>
      </c>
      <c r="Y2256">
        <v>20</v>
      </c>
      <c r="Z2256">
        <v>5.6615898827096212</v>
      </c>
      <c r="AA2256">
        <v>0</v>
      </c>
      <c r="AB2256">
        <v>1.1661903789690591</v>
      </c>
      <c r="AD2256">
        <v>-38.833824192060945</v>
      </c>
      <c r="AF2256">
        <v>2.9761904761904776</v>
      </c>
      <c r="AG2256">
        <v>2.525599307400662</v>
      </c>
      <c r="AH2256">
        <v>0</v>
      </c>
      <c r="AI2256">
        <v>4</v>
      </c>
      <c r="AJ2256">
        <v>109.57500000000002</v>
      </c>
      <c r="AK2256">
        <v>10.774163659787588</v>
      </c>
    </row>
    <row r="2257" spans="1:37">
      <c r="A2257">
        <v>18</v>
      </c>
      <c r="B2257">
        <v>41</v>
      </c>
      <c r="C2257">
        <v>2024</v>
      </c>
      <c r="E2257">
        <v>99</v>
      </c>
      <c r="G2257">
        <v>99</v>
      </c>
      <c r="H2257">
        <v>2</v>
      </c>
      <c r="I2257">
        <v>99</v>
      </c>
      <c r="J2257">
        <v>181</v>
      </c>
      <c r="K2257">
        <v>99</v>
      </c>
      <c r="L2257">
        <v>2</v>
      </c>
      <c r="M2257">
        <v>99</v>
      </c>
      <c r="N2257">
        <v>99</v>
      </c>
      <c r="O2257">
        <v>99</v>
      </c>
      <c r="P2257">
        <v>99</v>
      </c>
      <c r="Q2257">
        <v>4</v>
      </c>
      <c r="R2257">
        <v>6</v>
      </c>
      <c r="S2257">
        <v>2</v>
      </c>
      <c r="T2257">
        <v>3.5</v>
      </c>
      <c r="U2257">
        <v>12.966666666666663</v>
      </c>
      <c r="V2257">
        <v>0</v>
      </c>
      <c r="W2257">
        <v>0</v>
      </c>
      <c r="X2257">
        <v>33.333333333333343</v>
      </c>
      <c r="Y2257">
        <v>0</v>
      </c>
      <c r="Z2257">
        <v>2.6505764572174759</v>
      </c>
      <c r="AA2257">
        <v>0</v>
      </c>
      <c r="AB2257">
        <v>1.258305739211792</v>
      </c>
      <c r="AD2257">
        <v>-10.494011377270471</v>
      </c>
      <c r="AF2257">
        <v>2.1276595744680855</v>
      </c>
      <c r="AG2257">
        <v>1.2777348946443527</v>
      </c>
      <c r="AH2257">
        <v>0</v>
      </c>
      <c r="AI2257">
        <v>4</v>
      </c>
      <c r="AJ2257">
        <v>105.125</v>
      </c>
      <c r="AK2257">
        <v>11.957809407869096</v>
      </c>
    </row>
    <row r="2258" spans="1:37">
      <c r="A2258">
        <v>18</v>
      </c>
      <c r="B2258">
        <v>42</v>
      </c>
      <c r="C2258">
        <v>2024</v>
      </c>
      <c r="E2258">
        <v>99</v>
      </c>
      <c r="G2258">
        <v>99</v>
      </c>
      <c r="H2258">
        <v>1</v>
      </c>
      <c r="I2258">
        <v>99</v>
      </c>
      <c r="J2258">
        <v>262</v>
      </c>
      <c r="K2258">
        <v>99</v>
      </c>
      <c r="L2258">
        <v>2</v>
      </c>
      <c r="M2258">
        <v>99</v>
      </c>
      <c r="N2258">
        <v>99</v>
      </c>
      <c r="O2258">
        <v>99</v>
      </c>
      <c r="P2258">
        <v>99</v>
      </c>
      <c r="R2258">
        <v>0</v>
      </c>
    </row>
    <row r="2259" spans="1:37">
      <c r="A2259">
        <v>18</v>
      </c>
      <c r="B2259">
        <v>43</v>
      </c>
      <c r="C2259">
        <v>2024</v>
      </c>
      <c r="E2259">
        <v>99</v>
      </c>
      <c r="G2259">
        <v>99</v>
      </c>
      <c r="H2259">
        <v>1</v>
      </c>
      <c r="I2259">
        <v>99</v>
      </c>
      <c r="J2259">
        <v>309</v>
      </c>
      <c r="K2259">
        <v>99</v>
      </c>
      <c r="L2259">
        <v>2</v>
      </c>
      <c r="M2259">
        <v>99</v>
      </c>
      <c r="N2259">
        <v>99</v>
      </c>
      <c r="O2259">
        <v>99</v>
      </c>
      <c r="P2259">
        <v>99</v>
      </c>
      <c r="Q2259">
        <v>5</v>
      </c>
      <c r="R2259">
        <v>9</v>
      </c>
      <c r="S2259">
        <v>2</v>
      </c>
      <c r="T2259">
        <v>4.2222222222222223</v>
      </c>
      <c r="U2259">
        <v>14.366666666666671</v>
      </c>
      <c r="V2259">
        <v>0</v>
      </c>
      <c r="W2259">
        <v>0</v>
      </c>
      <c r="X2259">
        <v>44.44444444444445</v>
      </c>
      <c r="Y2259">
        <v>0</v>
      </c>
      <c r="Z2259">
        <v>3.1584102892999115</v>
      </c>
      <c r="AA2259">
        <v>0</v>
      </c>
      <c r="AB2259">
        <v>1.1331154474650622</v>
      </c>
      <c r="AD2259">
        <v>41.499025874312551</v>
      </c>
      <c r="AF2259">
        <v>2.0930232558139537</v>
      </c>
      <c r="AG2259">
        <v>1.5265282992137146</v>
      </c>
      <c r="AH2259">
        <v>0</v>
      </c>
      <c r="AI2259">
        <v>9</v>
      </c>
      <c r="AJ2259">
        <v>108.34444444444443</v>
      </c>
      <c r="AK2259">
        <v>11.106481638527782</v>
      </c>
    </row>
    <row r="2260" spans="1:37">
      <c r="A2260">
        <v>18</v>
      </c>
      <c r="B2260">
        <v>44</v>
      </c>
      <c r="C2260">
        <v>2024</v>
      </c>
      <c r="E2260">
        <v>99</v>
      </c>
      <c r="G2260">
        <v>99</v>
      </c>
      <c r="H2260">
        <v>2</v>
      </c>
      <c r="I2260">
        <v>99</v>
      </c>
      <c r="J2260">
        <v>470</v>
      </c>
      <c r="K2260">
        <v>99</v>
      </c>
      <c r="L2260">
        <v>2</v>
      </c>
      <c r="M2260">
        <v>99</v>
      </c>
      <c r="N2260">
        <v>99</v>
      </c>
      <c r="O2260">
        <v>99</v>
      </c>
      <c r="P2260">
        <v>99</v>
      </c>
      <c r="Q2260">
        <v>4</v>
      </c>
      <c r="R2260">
        <v>4</v>
      </c>
      <c r="S2260">
        <v>2</v>
      </c>
      <c r="T2260">
        <v>3</v>
      </c>
      <c r="U2260">
        <v>16.524999999999999</v>
      </c>
      <c r="V2260">
        <v>0</v>
      </c>
      <c r="W2260">
        <v>0</v>
      </c>
      <c r="X2260">
        <v>50</v>
      </c>
      <c r="Y2260">
        <v>0</v>
      </c>
      <c r="Z2260">
        <v>2.6639960585556546</v>
      </c>
      <c r="AA2260">
        <v>0</v>
      </c>
      <c r="AB2260">
        <v>0.70710678118654757</v>
      </c>
      <c r="AD2260">
        <v>45.123247241922655</v>
      </c>
      <c r="AF2260">
        <v>1.9607843137254899</v>
      </c>
      <c r="AG2260">
        <v>1.5161245928712324</v>
      </c>
      <c r="AH2260">
        <v>25</v>
      </c>
      <c r="AI2260">
        <v>4</v>
      </c>
      <c r="AJ2260">
        <v>111.45</v>
      </c>
      <c r="AK2260">
        <v>11.862832896749904</v>
      </c>
    </row>
    <row r="2261" spans="1:37">
      <c r="A2261">
        <v>18</v>
      </c>
      <c r="B2261">
        <v>45</v>
      </c>
      <c r="C2261">
        <v>2024</v>
      </c>
      <c r="E2261">
        <v>99</v>
      </c>
      <c r="G2261">
        <v>99</v>
      </c>
      <c r="H2261">
        <v>2</v>
      </c>
      <c r="I2261">
        <v>99</v>
      </c>
      <c r="J2261">
        <v>629</v>
      </c>
      <c r="K2261">
        <v>99</v>
      </c>
      <c r="L2261">
        <v>2</v>
      </c>
      <c r="M2261">
        <v>99</v>
      </c>
      <c r="N2261">
        <v>99</v>
      </c>
      <c r="O2261">
        <v>99</v>
      </c>
      <c r="P2261">
        <v>99</v>
      </c>
      <c r="Q2261">
        <v>3</v>
      </c>
      <c r="R2261">
        <v>10</v>
      </c>
      <c r="S2261">
        <v>2</v>
      </c>
      <c r="T2261">
        <v>2.9</v>
      </c>
      <c r="U2261">
        <v>16.610000000000003</v>
      </c>
      <c r="V2261">
        <v>0</v>
      </c>
      <c r="W2261">
        <v>0</v>
      </c>
      <c r="X2261">
        <v>70</v>
      </c>
      <c r="Y2261">
        <v>0</v>
      </c>
      <c r="Z2261">
        <v>1.6052725625263553</v>
      </c>
      <c r="AA2261">
        <v>0</v>
      </c>
      <c r="AB2261">
        <v>1.3747727084867527</v>
      </c>
      <c r="AD2261">
        <v>22.701682268871604</v>
      </c>
      <c r="AF2261">
        <v>3.6231884057971007</v>
      </c>
      <c r="AG2261">
        <v>2.5597558908289546</v>
      </c>
      <c r="AH2261">
        <v>0</v>
      </c>
    </row>
    <row r="2262" spans="1:37">
      <c r="A2262">
        <v>18</v>
      </c>
      <c r="B2262">
        <v>46</v>
      </c>
      <c r="C2262">
        <v>2024</v>
      </c>
      <c r="E2262">
        <v>99</v>
      </c>
      <c r="G2262">
        <v>99</v>
      </c>
      <c r="H2262">
        <v>1</v>
      </c>
      <c r="I2262">
        <v>99</v>
      </c>
      <c r="J2262">
        <v>643</v>
      </c>
      <c r="K2262">
        <v>99</v>
      </c>
      <c r="L2262">
        <v>2</v>
      </c>
      <c r="M2262">
        <v>99</v>
      </c>
      <c r="N2262">
        <v>99</v>
      </c>
      <c r="O2262">
        <v>99</v>
      </c>
      <c r="P2262">
        <v>99</v>
      </c>
      <c r="Q2262">
        <v>9</v>
      </c>
      <c r="R2262">
        <v>25</v>
      </c>
      <c r="S2262">
        <v>2</v>
      </c>
      <c r="T2262">
        <v>3.04</v>
      </c>
      <c r="U2262">
        <v>15.551999999999996</v>
      </c>
      <c r="V2262">
        <v>0</v>
      </c>
      <c r="W2262">
        <v>0</v>
      </c>
      <c r="X2262">
        <v>44</v>
      </c>
      <c r="Y2262">
        <v>0</v>
      </c>
      <c r="Z2262">
        <v>2.7945833320908569</v>
      </c>
      <c r="AA2262">
        <v>0</v>
      </c>
      <c r="AB2262">
        <v>0.9991996797437438</v>
      </c>
      <c r="AD2262">
        <v>-10.101897192206776</v>
      </c>
      <c r="AF2262">
        <v>7.267441860465115</v>
      </c>
      <c r="AG2262">
        <v>5.3492563598090337</v>
      </c>
      <c r="AH2262">
        <v>0</v>
      </c>
      <c r="AI2262">
        <v>18</v>
      </c>
      <c r="AJ2262">
        <v>110.83333333333336</v>
      </c>
      <c r="AK2262">
        <v>11.698477452350861</v>
      </c>
    </row>
    <row r="2263" spans="1:37">
      <c r="A2263">
        <v>18</v>
      </c>
      <c r="B2263">
        <v>47</v>
      </c>
      <c r="C2263">
        <v>2024</v>
      </c>
      <c r="E2263">
        <v>99</v>
      </c>
      <c r="G2263">
        <v>99</v>
      </c>
      <c r="H2263">
        <v>2</v>
      </c>
      <c r="I2263">
        <v>99</v>
      </c>
      <c r="J2263">
        <v>704</v>
      </c>
      <c r="K2263">
        <v>99</v>
      </c>
      <c r="L2263">
        <v>2</v>
      </c>
      <c r="M2263">
        <v>99</v>
      </c>
      <c r="N2263">
        <v>99</v>
      </c>
      <c r="O2263">
        <v>99</v>
      </c>
      <c r="P2263">
        <v>99</v>
      </c>
      <c r="R2263">
        <v>0</v>
      </c>
    </row>
    <row r="2264" spans="1:37">
      <c r="A2264">
        <v>18</v>
      </c>
      <c r="B2264">
        <v>48</v>
      </c>
      <c r="C2264">
        <v>2024</v>
      </c>
      <c r="E2264">
        <v>99</v>
      </c>
      <c r="G2264">
        <v>99</v>
      </c>
      <c r="H2264">
        <v>1</v>
      </c>
      <c r="I2264">
        <v>99</v>
      </c>
      <c r="J2264">
        <v>802</v>
      </c>
      <c r="K2264">
        <v>99</v>
      </c>
      <c r="L2264">
        <v>2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37">
      <c r="A2265">
        <v>18</v>
      </c>
      <c r="B2265">
        <v>49</v>
      </c>
      <c r="C2265">
        <v>2024</v>
      </c>
      <c r="E2265">
        <v>99</v>
      </c>
      <c r="G2265">
        <v>99</v>
      </c>
      <c r="H2265">
        <v>1</v>
      </c>
      <c r="I2265">
        <v>99</v>
      </c>
      <c r="J2265">
        <v>103</v>
      </c>
      <c r="K2265">
        <v>99</v>
      </c>
      <c r="L2265">
        <v>3</v>
      </c>
      <c r="M2265">
        <v>99</v>
      </c>
      <c r="N2265">
        <v>99</v>
      </c>
      <c r="O2265">
        <v>99</v>
      </c>
      <c r="P2265">
        <v>99</v>
      </c>
      <c r="R2265">
        <v>0</v>
      </c>
    </row>
    <row r="2266" spans="1:37">
      <c r="A2266">
        <v>18</v>
      </c>
      <c r="B2266">
        <v>50</v>
      </c>
      <c r="C2266">
        <v>2024</v>
      </c>
      <c r="E2266">
        <v>99</v>
      </c>
      <c r="G2266">
        <v>99</v>
      </c>
      <c r="H2266">
        <v>2</v>
      </c>
      <c r="I2266">
        <v>99</v>
      </c>
      <c r="J2266">
        <v>106</v>
      </c>
      <c r="K2266">
        <v>99</v>
      </c>
      <c r="L2266">
        <v>3</v>
      </c>
      <c r="M2266">
        <v>99</v>
      </c>
      <c r="N2266">
        <v>99</v>
      </c>
      <c r="O2266">
        <v>99</v>
      </c>
      <c r="P2266">
        <v>99</v>
      </c>
      <c r="Q2266">
        <v>3</v>
      </c>
      <c r="R2266">
        <v>3</v>
      </c>
      <c r="S2266">
        <v>3</v>
      </c>
      <c r="T2266">
        <v>3.3333333333333344</v>
      </c>
      <c r="U2266">
        <v>19.7</v>
      </c>
      <c r="V2266">
        <v>0</v>
      </c>
      <c r="W2266">
        <v>0</v>
      </c>
      <c r="X2266">
        <v>66.666666666666686</v>
      </c>
      <c r="Y2266">
        <v>0</v>
      </c>
      <c r="Z2266">
        <v>4.1142030414974249</v>
      </c>
      <c r="AA2266">
        <v>0</v>
      </c>
      <c r="AB2266">
        <v>0.4714045207910309</v>
      </c>
      <c r="AD2266">
        <v>-99.684417358976347</v>
      </c>
      <c r="AF2266">
        <v>2.8037383177570097</v>
      </c>
      <c r="AG2266">
        <v>2.5990588856150216</v>
      </c>
      <c r="AH2266">
        <v>0</v>
      </c>
      <c r="AI2266">
        <v>3</v>
      </c>
      <c r="AJ2266">
        <v>114.2</v>
      </c>
      <c r="AK2266">
        <v>12.989977639619884</v>
      </c>
    </row>
    <row r="2267" spans="1:37">
      <c r="A2267">
        <v>18</v>
      </c>
      <c r="B2267">
        <v>51</v>
      </c>
      <c r="C2267">
        <v>2024</v>
      </c>
      <c r="E2267">
        <v>99</v>
      </c>
      <c r="G2267">
        <v>99</v>
      </c>
      <c r="H2267">
        <v>1</v>
      </c>
      <c r="I2267">
        <v>99</v>
      </c>
      <c r="J2267">
        <v>110</v>
      </c>
      <c r="K2267">
        <v>99</v>
      </c>
      <c r="L2267">
        <v>3</v>
      </c>
      <c r="M2267">
        <v>99</v>
      </c>
      <c r="N2267">
        <v>99</v>
      </c>
      <c r="O2267">
        <v>99</v>
      </c>
      <c r="P2267">
        <v>99</v>
      </c>
      <c r="Q2267">
        <v>27</v>
      </c>
      <c r="R2267">
        <v>82</v>
      </c>
      <c r="S2267">
        <v>3</v>
      </c>
      <c r="T2267">
        <v>4.2439024390243905</v>
      </c>
      <c r="U2267">
        <v>17.247560975609755</v>
      </c>
      <c r="V2267">
        <v>0</v>
      </c>
      <c r="W2267">
        <v>0</v>
      </c>
      <c r="X2267">
        <v>69.512195121951223</v>
      </c>
      <c r="Y2267">
        <v>7.3170731707317085</v>
      </c>
      <c r="Z2267">
        <v>3.4618909822684141</v>
      </c>
      <c r="AA2267">
        <v>0</v>
      </c>
      <c r="AB2267">
        <v>1.0994563580082579</v>
      </c>
      <c r="AD2267">
        <v>21.802942608882002</v>
      </c>
      <c r="AF2267">
        <v>6.3418406805877803</v>
      </c>
      <c r="AG2267">
        <v>5.296190472624053</v>
      </c>
      <c r="AH2267">
        <v>1.2195121951219512</v>
      </c>
      <c r="AI2267">
        <v>82</v>
      </c>
      <c r="AJ2267">
        <v>110.36585365853659</v>
      </c>
      <c r="AK2267">
        <v>12.71509434785542</v>
      </c>
    </row>
    <row r="2268" spans="1:37">
      <c r="A2268">
        <v>18</v>
      </c>
      <c r="B2268">
        <v>52</v>
      </c>
      <c r="C2268">
        <v>2024</v>
      </c>
      <c r="E2268">
        <v>99</v>
      </c>
      <c r="G2268">
        <v>99</v>
      </c>
      <c r="H2268">
        <v>1</v>
      </c>
      <c r="I2268">
        <v>99</v>
      </c>
      <c r="J2268">
        <v>111</v>
      </c>
      <c r="K2268">
        <v>99</v>
      </c>
      <c r="L2268">
        <v>3</v>
      </c>
      <c r="M2268">
        <v>99</v>
      </c>
      <c r="N2268">
        <v>99</v>
      </c>
      <c r="O2268">
        <v>99</v>
      </c>
      <c r="P2268">
        <v>99</v>
      </c>
      <c r="Q2268">
        <v>3</v>
      </c>
      <c r="R2268">
        <v>9</v>
      </c>
      <c r="S2268">
        <v>3</v>
      </c>
      <c r="T2268">
        <v>3.2222222222222219</v>
      </c>
      <c r="U2268">
        <v>12.866666666666671</v>
      </c>
      <c r="V2268">
        <v>0</v>
      </c>
      <c r="W2268">
        <v>0</v>
      </c>
      <c r="X2268">
        <v>33.333333333333343</v>
      </c>
      <c r="Y2268">
        <v>0</v>
      </c>
      <c r="Z2268">
        <v>4.4862753667899931</v>
      </c>
      <c r="AA2268">
        <v>0</v>
      </c>
      <c r="AB2268">
        <v>1.1331154474650622</v>
      </c>
      <c r="AD2268">
        <v>66.373470382373867</v>
      </c>
      <c r="AF2268">
        <v>5.5555555555555562</v>
      </c>
      <c r="AG2268">
        <v>4.2227327425883399</v>
      </c>
      <c r="AH2268">
        <v>0</v>
      </c>
      <c r="AI2268">
        <v>9</v>
      </c>
      <c r="AJ2268">
        <v>97.688888888888883</v>
      </c>
      <c r="AK2268">
        <v>13.323026972203742</v>
      </c>
    </row>
    <row r="2269" spans="1:37">
      <c r="A2269">
        <v>18</v>
      </c>
      <c r="B2269">
        <v>53</v>
      </c>
      <c r="C2269">
        <v>2024</v>
      </c>
      <c r="E2269">
        <v>99</v>
      </c>
      <c r="G2269">
        <v>99</v>
      </c>
      <c r="H2269">
        <v>1</v>
      </c>
      <c r="I2269">
        <v>99</v>
      </c>
      <c r="J2269">
        <v>116</v>
      </c>
      <c r="K2269">
        <v>99</v>
      </c>
      <c r="L2269">
        <v>3</v>
      </c>
      <c r="M2269">
        <v>99</v>
      </c>
      <c r="N2269">
        <v>99</v>
      </c>
      <c r="O2269">
        <v>99</v>
      </c>
      <c r="P2269">
        <v>99</v>
      </c>
      <c r="Q2269">
        <v>11</v>
      </c>
      <c r="R2269">
        <v>18</v>
      </c>
      <c r="S2269">
        <v>3</v>
      </c>
      <c r="T2269">
        <v>3</v>
      </c>
      <c r="U2269">
        <v>16.916666666666671</v>
      </c>
      <c r="V2269">
        <v>0</v>
      </c>
      <c r="W2269">
        <v>0</v>
      </c>
      <c r="X2269">
        <v>77.777777777777771</v>
      </c>
      <c r="Y2269">
        <v>0</v>
      </c>
      <c r="Z2269">
        <v>2.7295196972686879</v>
      </c>
      <c r="AA2269">
        <v>0</v>
      </c>
      <c r="AB2269">
        <v>1.333333333333333</v>
      </c>
      <c r="AD2269">
        <v>-16.944373050789839</v>
      </c>
      <c r="AF2269">
        <v>6.545454545454545</v>
      </c>
      <c r="AG2269">
        <v>4.9394131101270142</v>
      </c>
      <c r="AH2269">
        <v>0</v>
      </c>
      <c r="AI2269">
        <v>16</v>
      </c>
      <c r="AJ2269">
        <v>108.10000000000002</v>
      </c>
      <c r="AK2269">
        <v>13.224330949828651</v>
      </c>
    </row>
    <row r="2270" spans="1:37">
      <c r="A2270">
        <v>18</v>
      </c>
      <c r="B2270">
        <v>54</v>
      </c>
      <c r="C2270">
        <v>2024</v>
      </c>
      <c r="E2270">
        <v>99</v>
      </c>
      <c r="G2270">
        <v>99</v>
      </c>
      <c r="H2270">
        <v>2</v>
      </c>
      <c r="I2270">
        <v>99</v>
      </c>
      <c r="J2270">
        <v>117</v>
      </c>
      <c r="K2270">
        <v>99</v>
      </c>
      <c r="L2270">
        <v>3</v>
      </c>
      <c r="M2270">
        <v>99</v>
      </c>
      <c r="N2270">
        <v>99</v>
      </c>
      <c r="O2270">
        <v>99</v>
      </c>
      <c r="P2270">
        <v>99</v>
      </c>
      <c r="Q2270">
        <v>4</v>
      </c>
      <c r="R2270">
        <v>15</v>
      </c>
      <c r="S2270">
        <v>3</v>
      </c>
      <c r="T2270">
        <v>3.1333333333333324</v>
      </c>
      <c r="U2270">
        <v>11.25333333333333</v>
      </c>
      <c r="V2270">
        <v>0</v>
      </c>
      <c r="W2270">
        <v>0</v>
      </c>
      <c r="X2270">
        <v>6.6666666666666687</v>
      </c>
      <c r="Y2270">
        <v>0</v>
      </c>
      <c r="Z2270">
        <v>3.4469052141820713</v>
      </c>
      <c r="AA2270">
        <v>0</v>
      </c>
      <c r="AB2270">
        <v>1.0241527663824816</v>
      </c>
      <c r="AD2270">
        <v>-17.575545640328421</v>
      </c>
      <c r="AF2270">
        <v>12.09677419354839</v>
      </c>
      <c r="AG2270">
        <v>8.5256831153088566</v>
      </c>
      <c r="AH2270">
        <v>0</v>
      </c>
      <c r="AI2270">
        <v>15</v>
      </c>
      <c r="AJ2270">
        <v>95.166666666666686</v>
      </c>
      <c r="AK2270">
        <v>12.657594336848575</v>
      </c>
    </row>
    <row r="2271" spans="1:37">
      <c r="A2271">
        <v>18</v>
      </c>
      <c r="B2271">
        <v>55</v>
      </c>
      <c r="C2271">
        <v>2024</v>
      </c>
      <c r="E2271">
        <v>99</v>
      </c>
      <c r="G2271">
        <v>99</v>
      </c>
      <c r="H2271">
        <v>1</v>
      </c>
      <c r="I2271">
        <v>99</v>
      </c>
      <c r="J2271">
        <v>134</v>
      </c>
      <c r="K2271">
        <v>99</v>
      </c>
      <c r="L2271">
        <v>3</v>
      </c>
      <c r="M2271">
        <v>99</v>
      </c>
      <c r="N2271">
        <v>99</v>
      </c>
      <c r="O2271">
        <v>99</v>
      </c>
      <c r="P2271">
        <v>99</v>
      </c>
      <c r="Q2271">
        <v>56</v>
      </c>
      <c r="R2271">
        <v>220</v>
      </c>
      <c r="S2271">
        <v>3</v>
      </c>
      <c r="T2271">
        <v>3.3</v>
      </c>
      <c r="U2271">
        <v>16.073636363636364</v>
      </c>
      <c r="V2271">
        <v>0</v>
      </c>
      <c r="W2271">
        <v>0</v>
      </c>
      <c r="X2271">
        <v>58.181818181818173</v>
      </c>
      <c r="Y2271">
        <v>0</v>
      </c>
      <c r="Z2271">
        <v>3.407429777112112</v>
      </c>
      <c r="AA2271">
        <v>0</v>
      </c>
      <c r="AB2271">
        <v>0.84799228126847359</v>
      </c>
      <c r="AD2271">
        <v>-19.154161509389496</v>
      </c>
      <c r="AF2271">
        <v>11.512297226582945</v>
      </c>
      <c r="AG2271">
        <v>8.8445463799688344</v>
      </c>
      <c r="AH2271">
        <v>0</v>
      </c>
      <c r="AI2271">
        <v>217</v>
      </c>
      <c r="AJ2271">
        <v>107.33271889400928</v>
      </c>
      <c r="AK2271">
        <v>12.88037979846721</v>
      </c>
    </row>
    <row r="2272" spans="1:37">
      <c r="A2272">
        <v>18</v>
      </c>
      <c r="B2272">
        <v>56</v>
      </c>
      <c r="C2272">
        <v>2024</v>
      </c>
      <c r="E2272">
        <v>99</v>
      </c>
      <c r="G2272">
        <v>99</v>
      </c>
      <c r="H2272">
        <v>2</v>
      </c>
      <c r="I2272">
        <v>99</v>
      </c>
      <c r="J2272">
        <v>141</v>
      </c>
      <c r="K2272">
        <v>99</v>
      </c>
      <c r="L2272">
        <v>3</v>
      </c>
      <c r="M2272">
        <v>99</v>
      </c>
      <c r="N2272">
        <v>99</v>
      </c>
      <c r="O2272">
        <v>99</v>
      </c>
      <c r="P2272">
        <v>99</v>
      </c>
      <c r="Q2272">
        <v>29</v>
      </c>
      <c r="R2272">
        <v>70</v>
      </c>
      <c r="S2272">
        <v>3</v>
      </c>
      <c r="T2272">
        <v>3.5571428571428556</v>
      </c>
      <c r="U2272">
        <v>16.659999999999997</v>
      </c>
      <c r="V2272">
        <v>0</v>
      </c>
      <c r="W2272">
        <v>0</v>
      </c>
      <c r="X2272">
        <v>57.142857142857153</v>
      </c>
      <c r="Y2272">
        <v>2.8571428571428577</v>
      </c>
      <c r="Z2272">
        <v>3.3826194414557458</v>
      </c>
      <c r="AA2272">
        <v>0</v>
      </c>
      <c r="AB2272">
        <v>1.0090407649377326</v>
      </c>
      <c r="AD2272">
        <v>-15.209853478581541</v>
      </c>
      <c r="AF2272">
        <v>6.5359477124182996</v>
      </c>
      <c r="AG2272">
        <v>5.2696028593763424</v>
      </c>
      <c r="AH2272">
        <v>0</v>
      </c>
      <c r="AI2272">
        <v>70</v>
      </c>
      <c r="AJ2272">
        <v>108.75857142857149</v>
      </c>
      <c r="AK2272">
        <v>12.835866638031076</v>
      </c>
    </row>
    <row r="2273" spans="1:37">
      <c r="A2273">
        <v>18</v>
      </c>
      <c r="B2273">
        <v>57</v>
      </c>
      <c r="C2273">
        <v>2024</v>
      </c>
      <c r="E2273">
        <v>99</v>
      </c>
      <c r="G2273">
        <v>99</v>
      </c>
      <c r="H2273">
        <v>2</v>
      </c>
      <c r="I2273">
        <v>99</v>
      </c>
      <c r="J2273">
        <v>143</v>
      </c>
      <c r="K2273">
        <v>99</v>
      </c>
      <c r="L2273">
        <v>3</v>
      </c>
      <c r="M2273">
        <v>99</v>
      </c>
      <c r="N2273">
        <v>99</v>
      </c>
      <c r="O2273">
        <v>99</v>
      </c>
      <c r="P2273">
        <v>99</v>
      </c>
      <c r="R2273">
        <v>0</v>
      </c>
    </row>
    <row r="2274" spans="1:37">
      <c r="A2274">
        <v>18</v>
      </c>
      <c r="B2274">
        <v>58</v>
      </c>
      <c r="C2274">
        <v>2024</v>
      </c>
      <c r="E2274">
        <v>99</v>
      </c>
      <c r="G2274">
        <v>99</v>
      </c>
      <c r="H2274">
        <v>2</v>
      </c>
      <c r="I2274">
        <v>99</v>
      </c>
      <c r="J2274">
        <v>147</v>
      </c>
      <c r="K2274">
        <v>99</v>
      </c>
      <c r="L2274">
        <v>3</v>
      </c>
      <c r="M2274">
        <v>99</v>
      </c>
      <c r="N2274">
        <v>99</v>
      </c>
      <c r="O2274">
        <v>99</v>
      </c>
      <c r="P2274">
        <v>99</v>
      </c>
      <c r="Q2274">
        <v>1</v>
      </c>
      <c r="R2274">
        <v>1</v>
      </c>
      <c r="S2274">
        <v>3</v>
      </c>
      <c r="T2274">
        <v>5</v>
      </c>
      <c r="U2274">
        <v>10.1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F2274">
        <v>5.5555555555555562</v>
      </c>
      <c r="AG2274">
        <v>2.8865390111460423</v>
      </c>
      <c r="AH2274">
        <v>0</v>
      </c>
    </row>
    <row r="2275" spans="1:37">
      <c r="A2275">
        <v>18</v>
      </c>
      <c r="B2275">
        <v>59</v>
      </c>
      <c r="C2275">
        <v>2024</v>
      </c>
      <c r="E2275">
        <v>99</v>
      </c>
      <c r="G2275">
        <v>99</v>
      </c>
      <c r="H2275">
        <v>1</v>
      </c>
      <c r="I2275">
        <v>99</v>
      </c>
      <c r="J2275">
        <v>155</v>
      </c>
      <c r="K2275">
        <v>99</v>
      </c>
      <c r="L2275">
        <v>3</v>
      </c>
      <c r="M2275">
        <v>99</v>
      </c>
      <c r="N2275">
        <v>99</v>
      </c>
      <c r="O2275">
        <v>99</v>
      </c>
      <c r="P2275">
        <v>99</v>
      </c>
      <c r="Q2275">
        <v>33</v>
      </c>
      <c r="R2275">
        <v>81</v>
      </c>
      <c r="S2275">
        <v>3</v>
      </c>
      <c r="T2275">
        <v>3.6049382716049374</v>
      </c>
      <c r="U2275">
        <v>17.155555555555566</v>
      </c>
      <c r="V2275">
        <v>0</v>
      </c>
      <c r="W2275">
        <v>0</v>
      </c>
      <c r="X2275">
        <v>66.666666666666686</v>
      </c>
      <c r="Y2275">
        <v>1.2345679012345681</v>
      </c>
      <c r="Z2275">
        <v>3.2630365317304371</v>
      </c>
      <c r="AA2275">
        <v>0</v>
      </c>
      <c r="AB2275">
        <v>1.1296127638220117</v>
      </c>
      <c r="AD2275">
        <v>-20.807046463146676</v>
      </c>
      <c r="AF2275">
        <v>5.1007556675062959</v>
      </c>
      <c r="AG2275">
        <v>3.887145230862187</v>
      </c>
      <c r="AH2275">
        <v>0</v>
      </c>
      <c r="AI2275">
        <v>72</v>
      </c>
      <c r="AJ2275">
        <v>108.49166666666676</v>
      </c>
      <c r="AK2275">
        <v>13.504809348087599</v>
      </c>
    </row>
    <row r="2276" spans="1:37">
      <c r="A2276">
        <v>18</v>
      </c>
      <c r="B2276">
        <v>60</v>
      </c>
      <c r="C2276">
        <v>2024</v>
      </c>
      <c r="E2276">
        <v>99</v>
      </c>
      <c r="G2276">
        <v>99</v>
      </c>
      <c r="H2276">
        <v>2</v>
      </c>
      <c r="I2276">
        <v>99</v>
      </c>
      <c r="J2276">
        <v>160</v>
      </c>
      <c r="K2276">
        <v>99</v>
      </c>
      <c r="L2276">
        <v>3</v>
      </c>
      <c r="M2276">
        <v>99</v>
      </c>
      <c r="N2276">
        <v>99</v>
      </c>
      <c r="O2276">
        <v>99</v>
      </c>
      <c r="P2276">
        <v>99</v>
      </c>
      <c r="Q2276">
        <v>9</v>
      </c>
      <c r="R2276">
        <v>26</v>
      </c>
      <c r="S2276">
        <v>3</v>
      </c>
      <c r="T2276">
        <v>3.538461538461537</v>
      </c>
      <c r="U2276">
        <v>15.44615384615385</v>
      </c>
      <c r="V2276">
        <v>0</v>
      </c>
      <c r="W2276">
        <v>0</v>
      </c>
      <c r="X2276">
        <v>42.307692307692314</v>
      </c>
      <c r="Y2276">
        <v>3.8461538461538449</v>
      </c>
      <c r="Z2276">
        <v>3.5027715146757323</v>
      </c>
      <c r="AA2276">
        <v>0</v>
      </c>
      <c r="AB2276">
        <v>1.0824036368823311</v>
      </c>
      <c r="AD2276">
        <v>8.0686854712883704</v>
      </c>
      <c r="AF2276">
        <v>11.981566820276498</v>
      </c>
      <c r="AG2276">
        <v>10.642639459387841</v>
      </c>
      <c r="AH2276">
        <v>0</v>
      </c>
      <c r="AI2276">
        <v>26</v>
      </c>
      <c r="AJ2276">
        <v>107.18076923076919</v>
      </c>
      <c r="AK2276">
        <v>12.379763517897141</v>
      </c>
    </row>
    <row r="2277" spans="1:37">
      <c r="A2277">
        <v>18</v>
      </c>
      <c r="B2277">
        <v>61</v>
      </c>
      <c r="C2277">
        <v>2024</v>
      </c>
      <c r="E2277">
        <v>99</v>
      </c>
      <c r="G2277">
        <v>99</v>
      </c>
      <c r="H2277">
        <v>1</v>
      </c>
      <c r="I2277">
        <v>99</v>
      </c>
      <c r="J2277">
        <v>171</v>
      </c>
      <c r="K2277">
        <v>99</v>
      </c>
      <c r="L2277">
        <v>3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37">
      <c r="A2278">
        <v>18</v>
      </c>
      <c r="B2278">
        <v>62</v>
      </c>
      <c r="C2278">
        <v>2024</v>
      </c>
      <c r="E2278">
        <v>99</v>
      </c>
      <c r="G2278">
        <v>99</v>
      </c>
      <c r="H2278">
        <v>2</v>
      </c>
      <c r="I2278">
        <v>99</v>
      </c>
      <c r="J2278">
        <v>175</v>
      </c>
      <c r="K2278">
        <v>99</v>
      </c>
      <c r="L2278">
        <v>3</v>
      </c>
      <c r="M2278">
        <v>99</v>
      </c>
      <c r="N2278">
        <v>99</v>
      </c>
      <c r="O2278">
        <v>99</v>
      </c>
      <c r="P2278">
        <v>99</v>
      </c>
      <c r="Q2278">
        <v>12</v>
      </c>
      <c r="R2278">
        <v>53</v>
      </c>
      <c r="S2278">
        <v>3</v>
      </c>
      <c r="T2278">
        <v>3.4339622641509431</v>
      </c>
      <c r="U2278">
        <v>17.515094339622649</v>
      </c>
      <c r="V2278">
        <v>0</v>
      </c>
      <c r="W2278">
        <v>0</v>
      </c>
      <c r="X2278">
        <v>69.811320754716988</v>
      </c>
      <c r="Y2278">
        <v>5.6603773584905639</v>
      </c>
      <c r="Z2278">
        <v>3.0468911608091402</v>
      </c>
      <c r="AA2278">
        <v>0</v>
      </c>
      <c r="AB2278">
        <v>1.2363890509740278</v>
      </c>
      <c r="AD2278">
        <v>-12.745342980989122</v>
      </c>
      <c r="AF2278">
        <v>9.6892138939670911</v>
      </c>
      <c r="AG2278">
        <v>7.9415866063255551</v>
      </c>
      <c r="AH2278">
        <v>0</v>
      </c>
      <c r="AI2278">
        <v>38</v>
      </c>
      <c r="AJ2278">
        <v>108.8315789473684</v>
      </c>
      <c r="AK2278">
        <v>13.588506168843155</v>
      </c>
    </row>
    <row r="2279" spans="1:37">
      <c r="A2279">
        <v>18</v>
      </c>
      <c r="B2279">
        <v>63</v>
      </c>
      <c r="C2279">
        <v>2024</v>
      </c>
      <c r="E2279">
        <v>99</v>
      </c>
      <c r="G2279">
        <v>99</v>
      </c>
      <c r="H2279">
        <v>2</v>
      </c>
      <c r="I2279">
        <v>99</v>
      </c>
      <c r="J2279">
        <v>177</v>
      </c>
      <c r="K2279">
        <v>99</v>
      </c>
      <c r="L2279">
        <v>3</v>
      </c>
      <c r="M2279">
        <v>99</v>
      </c>
      <c r="N2279">
        <v>99</v>
      </c>
      <c r="O2279">
        <v>99</v>
      </c>
      <c r="P2279">
        <v>99</v>
      </c>
      <c r="Q2279">
        <v>7</v>
      </c>
      <c r="R2279">
        <v>8</v>
      </c>
      <c r="S2279">
        <v>3</v>
      </c>
      <c r="T2279">
        <v>3.625</v>
      </c>
      <c r="U2279">
        <v>15.5875</v>
      </c>
      <c r="V2279">
        <v>0</v>
      </c>
      <c r="W2279">
        <v>0</v>
      </c>
      <c r="X2279">
        <v>50</v>
      </c>
      <c r="Y2279">
        <v>0</v>
      </c>
      <c r="Z2279">
        <v>2.847120255626729</v>
      </c>
      <c r="AA2279">
        <v>0</v>
      </c>
      <c r="AB2279">
        <v>0.69597054535375247</v>
      </c>
      <c r="AD2279">
        <v>16.795887553440114</v>
      </c>
      <c r="AF2279">
        <v>4.9382716049382722</v>
      </c>
      <c r="AG2279">
        <v>3.6928452973229104</v>
      </c>
      <c r="AH2279">
        <v>12.5</v>
      </c>
      <c r="AI2279">
        <v>8</v>
      </c>
      <c r="AJ2279">
        <v>107.15</v>
      </c>
      <c r="AK2279">
        <v>12.625789806603597</v>
      </c>
    </row>
    <row r="2280" spans="1:37">
      <c r="A2280">
        <v>18</v>
      </c>
      <c r="B2280">
        <v>64</v>
      </c>
      <c r="C2280">
        <v>2024</v>
      </c>
      <c r="E2280">
        <v>99</v>
      </c>
      <c r="G2280">
        <v>99</v>
      </c>
      <c r="H2280">
        <v>2</v>
      </c>
      <c r="I2280">
        <v>99</v>
      </c>
      <c r="J2280">
        <v>178</v>
      </c>
      <c r="K2280">
        <v>99</v>
      </c>
      <c r="L2280">
        <v>3</v>
      </c>
      <c r="M2280">
        <v>99</v>
      </c>
      <c r="N2280">
        <v>99</v>
      </c>
      <c r="O2280">
        <v>99</v>
      </c>
      <c r="P2280">
        <v>99</v>
      </c>
      <c r="Q2280">
        <v>5</v>
      </c>
      <c r="R2280">
        <v>13</v>
      </c>
      <c r="S2280">
        <v>3</v>
      </c>
      <c r="T2280">
        <v>4.0769230769230758</v>
      </c>
      <c r="U2280">
        <v>15.030769230769236</v>
      </c>
      <c r="V2280">
        <v>0</v>
      </c>
      <c r="W2280">
        <v>0</v>
      </c>
      <c r="X2280">
        <v>38.461538461538446</v>
      </c>
      <c r="Y2280">
        <v>0</v>
      </c>
      <c r="Z2280">
        <v>2.3920974431479078</v>
      </c>
      <c r="AA2280">
        <v>0</v>
      </c>
      <c r="AB2280">
        <v>0.82848689340531012</v>
      </c>
      <c r="AD2280">
        <v>-49.80177622371361</v>
      </c>
      <c r="AF2280">
        <v>7.7380952380952355</v>
      </c>
      <c r="AG2280">
        <v>5.8333582111830893</v>
      </c>
      <c r="AH2280">
        <v>15.38461538461538</v>
      </c>
      <c r="AI2280">
        <v>13</v>
      </c>
      <c r="AJ2280">
        <v>107.00769230769228</v>
      </c>
      <c r="AK2280">
        <v>12.206517393755464</v>
      </c>
    </row>
    <row r="2281" spans="1:37">
      <c r="A2281">
        <v>18</v>
      </c>
      <c r="B2281">
        <v>65</v>
      </c>
      <c r="C2281">
        <v>2024</v>
      </c>
      <c r="E2281">
        <v>99</v>
      </c>
      <c r="G2281">
        <v>99</v>
      </c>
      <c r="H2281">
        <v>2</v>
      </c>
      <c r="I2281">
        <v>99</v>
      </c>
      <c r="J2281">
        <v>181</v>
      </c>
      <c r="K2281">
        <v>99</v>
      </c>
      <c r="L2281">
        <v>3</v>
      </c>
      <c r="M2281">
        <v>99</v>
      </c>
      <c r="N2281">
        <v>99</v>
      </c>
      <c r="O2281">
        <v>99</v>
      </c>
      <c r="P2281">
        <v>99</v>
      </c>
      <c r="Q2281">
        <v>6</v>
      </c>
      <c r="R2281">
        <v>11</v>
      </c>
      <c r="S2281">
        <v>3</v>
      </c>
      <c r="T2281">
        <v>3.8181818181818192</v>
      </c>
      <c r="U2281">
        <v>14.345454545454547</v>
      </c>
      <c r="V2281">
        <v>0</v>
      </c>
      <c r="W2281">
        <v>0</v>
      </c>
      <c r="X2281">
        <v>27.272727272727277</v>
      </c>
      <c r="Y2281">
        <v>0</v>
      </c>
      <c r="Z2281">
        <v>2.5546263332392303</v>
      </c>
      <c r="AA2281">
        <v>0</v>
      </c>
      <c r="AB2281">
        <v>1.1922615498730904</v>
      </c>
      <c r="AD2281">
        <v>-20.024978967678098</v>
      </c>
      <c r="AF2281">
        <v>3.9007092198581552</v>
      </c>
      <c r="AG2281">
        <v>2.5916011102169527</v>
      </c>
      <c r="AH2281">
        <v>0</v>
      </c>
      <c r="AI2281">
        <v>5</v>
      </c>
      <c r="AJ2281">
        <v>105.6</v>
      </c>
      <c r="AK2281">
        <v>12.553292442101336</v>
      </c>
    </row>
    <row r="2282" spans="1:37">
      <c r="A2282">
        <v>18</v>
      </c>
      <c r="B2282">
        <v>66</v>
      </c>
      <c r="C2282">
        <v>2024</v>
      </c>
      <c r="E2282">
        <v>99</v>
      </c>
      <c r="G2282">
        <v>99</v>
      </c>
      <c r="H2282">
        <v>1</v>
      </c>
      <c r="I2282">
        <v>99</v>
      </c>
      <c r="J2282">
        <v>262</v>
      </c>
      <c r="K2282">
        <v>99</v>
      </c>
      <c r="L2282">
        <v>3</v>
      </c>
      <c r="M2282">
        <v>99</v>
      </c>
      <c r="N2282">
        <v>99</v>
      </c>
      <c r="O2282">
        <v>99</v>
      </c>
      <c r="P2282">
        <v>99</v>
      </c>
      <c r="R2282">
        <v>0</v>
      </c>
    </row>
    <row r="2283" spans="1:37">
      <c r="A2283">
        <v>18</v>
      </c>
      <c r="B2283">
        <v>67</v>
      </c>
      <c r="C2283">
        <v>2024</v>
      </c>
      <c r="E2283">
        <v>99</v>
      </c>
      <c r="G2283">
        <v>99</v>
      </c>
      <c r="H2283">
        <v>1</v>
      </c>
      <c r="I2283">
        <v>99</v>
      </c>
      <c r="J2283">
        <v>309</v>
      </c>
      <c r="K2283">
        <v>99</v>
      </c>
      <c r="L2283">
        <v>3</v>
      </c>
      <c r="M2283">
        <v>99</v>
      </c>
      <c r="N2283">
        <v>99</v>
      </c>
      <c r="O2283">
        <v>99</v>
      </c>
      <c r="P2283">
        <v>99</v>
      </c>
      <c r="Q2283">
        <v>11</v>
      </c>
      <c r="R2283">
        <v>30</v>
      </c>
      <c r="S2283">
        <v>3</v>
      </c>
      <c r="T2283">
        <v>4.3</v>
      </c>
      <c r="U2283">
        <v>13.940000000000001</v>
      </c>
      <c r="V2283">
        <v>0</v>
      </c>
      <c r="W2283">
        <v>0</v>
      </c>
      <c r="X2283">
        <v>33.333333333333343</v>
      </c>
      <c r="Y2283">
        <v>0</v>
      </c>
      <c r="Z2283">
        <v>3.5958865388106882</v>
      </c>
      <c r="AA2283">
        <v>0</v>
      </c>
      <c r="AB2283">
        <v>1.0049875621120901</v>
      </c>
      <c r="AD2283">
        <v>-18.779751969385895</v>
      </c>
      <c r="AF2283">
        <v>6.9767441860465107</v>
      </c>
      <c r="AG2283">
        <v>4.9373096266912224</v>
      </c>
      <c r="AH2283">
        <v>0</v>
      </c>
      <c r="AI2283">
        <v>30</v>
      </c>
      <c r="AJ2283">
        <v>103.37666666666668</v>
      </c>
      <c r="AK2283">
        <v>12.367230430108519</v>
      </c>
    </row>
    <row r="2284" spans="1:37">
      <c r="A2284">
        <v>18</v>
      </c>
      <c r="B2284">
        <v>68</v>
      </c>
      <c r="C2284">
        <v>2024</v>
      </c>
      <c r="E2284">
        <v>99</v>
      </c>
      <c r="G2284">
        <v>99</v>
      </c>
      <c r="H2284">
        <v>2</v>
      </c>
      <c r="I2284">
        <v>99</v>
      </c>
      <c r="J2284">
        <v>470</v>
      </c>
      <c r="K2284">
        <v>99</v>
      </c>
      <c r="L2284">
        <v>3</v>
      </c>
      <c r="M2284">
        <v>99</v>
      </c>
      <c r="N2284">
        <v>99</v>
      </c>
      <c r="O2284">
        <v>99</v>
      </c>
      <c r="P2284">
        <v>99</v>
      </c>
      <c r="Q2284">
        <v>6</v>
      </c>
      <c r="R2284">
        <v>10</v>
      </c>
      <c r="S2284">
        <v>3</v>
      </c>
      <c r="T2284">
        <v>4.2</v>
      </c>
      <c r="U2284">
        <v>13.470000000000002</v>
      </c>
      <c r="V2284">
        <v>0</v>
      </c>
      <c r="W2284">
        <v>0</v>
      </c>
      <c r="X2284">
        <v>40</v>
      </c>
      <c r="Y2284">
        <v>10</v>
      </c>
      <c r="Z2284">
        <v>4.9906011661923033</v>
      </c>
      <c r="AA2284">
        <v>0</v>
      </c>
      <c r="AB2284">
        <v>0.74833147735478811</v>
      </c>
      <c r="AD2284">
        <v>-88.737180772706694</v>
      </c>
      <c r="AF2284">
        <v>4.9019607843137267</v>
      </c>
      <c r="AG2284">
        <v>3.0895912656543878</v>
      </c>
      <c r="AH2284">
        <v>30</v>
      </c>
      <c r="AI2284">
        <v>10</v>
      </c>
      <c r="AJ2284">
        <v>101.8</v>
      </c>
      <c r="AK2284">
        <v>12.159745098681563</v>
      </c>
    </row>
    <row r="2285" spans="1:37">
      <c r="A2285">
        <v>18</v>
      </c>
      <c r="B2285">
        <v>69</v>
      </c>
      <c r="C2285">
        <v>2024</v>
      </c>
      <c r="E2285">
        <v>99</v>
      </c>
      <c r="G2285">
        <v>99</v>
      </c>
      <c r="H2285">
        <v>2</v>
      </c>
      <c r="I2285">
        <v>99</v>
      </c>
      <c r="J2285">
        <v>629</v>
      </c>
      <c r="K2285">
        <v>99</v>
      </c>
      <c r="L2285">
        <v>3</v>
      </c>
      <c r="M2285">
        <v>99</v>
      </c>
      <c r="N2285">
        <v>99</v>
      </c>
      <c r="O2285">
        <v>99</v>
      </c>
      <c r="P2285">
        <v>99</v>
      </c>
      <c r="Q2285">
        <v>3</v>
      </c>
      <c r="R2285">
        <v>11</v>
      </c>
      <c r="S2285">
        <v>3</v>
      </c>
      <c r="T2285">
        <v>3.2727272727272725</v>
      </c>
      <c r="U2285">
        <v>16.863636363636363</v>
      </c>
      <c r="V2285">
        <v>0</v>
      </c>
      <c r="W2285">
        <v>0</v>
      </c>
      <c r="X2285">
        <v>63.636363636363633</v>
      </c>
      <c r="Y2285">
        <v>0</v>
      </c>
      <c r="Z2285">
        <v>2.85092416508075</v>
      </c>
      <c r="AA2285">
        <v>0</v>
      </c>
      <c r="AB2285">
        <v>1.3545149477955758</v>
      </c>
      <c r="AD2285">
        <v>12.969337338568209</v>
      </c>
      <c r="AF2285">
        <v>3.985507246376812</v>
      </c>
      <c r="AG2285">
        <v>2.8587279816301687</v>
      </c>
      <c r="AH2285">
        <v>0</v>
      </c>
    </row>
    <row r="2286" spans="1:37">
      <c r="A2286">
        <v>18</v>
      </c>
      <c r="B2286">
        <v>70</v>
      </c>
      <c r="C2286">
        <v>2024</v>
      </c>
      <c r="E2286">
        <v>99</v>
      </c>
      <c r="G2286">
        <v>99</v>
      </c>
      <c r="H2286">
        <v>1</v>
      </c>
      <c r="I2286">
        <v>99</v>
      </c>
      <c r="J2286">
        <v>643</v>
      </c>
      <c r="K2286">
        <v>99</v>
      </c>
      <c r="L2286">
        <v>3</v>
      </c>
      <c r="M2286">
        <v>99</v>
      </c>
      <c r="N2286">
        <v>99</v>
      </c>
      <c r="O2286">
        <v>99</v>
      </c>
      <c r="P2286">
        <v>99</v>
      </c>
      <c r="Q2286">
        <v>9</v>
      </c>
      <c r="R2286">
        <v>34</v>
      </c>
      <c r="S2286">
        <v>3</v>
      </c>
      <c r="T2286">
        <v>3.3823529411764697</v>
      </c>
      <c r="U2286">
        <v>16.408823529411755</v>
      </c>
      <c r="V2286">
        <v>0</v>
      </c>
      <c r="W2286">
        <v>0</v>
      </c>
      <c r="X2286">
        <v>52.941176470588239</v>
      </c>
      <c r="Y2286">
        <v>0</v>
      </c>
      <c r="Z2286">
        <v>3.3605293391736022</v>
      </c>
      <c r="AA2286">
        <v>0</v>
      </c>
      <c r="AB2286">
        <v>1.4351615175006884</v>
      </c>
      <c r="AD2286">
        <v>18.408060066500095</v>
      </c>
      <c r="AF2286">
        <v>9.8837209302325562</v>
      </c>
      <c r="AG2286">
        <v>7.6757976418144516</v>
      </c>
      <c r="AH2286">
        <v>0</v>
      </c>
      <c r="AI2286">
        <v>28</v>
      </c>
      <c r="AJ2286">
        <v>110.25714285714294</v>
      </c>
      <c r="AK2286">
        <v>12.233099898539352</v>
      </c>
    </row>
    <row r="2287" spans="1:37">
      <c r="A2287">
        <v>18</v>
      </c>
      <c r="B2287">
        <v>71</v>
      </c>
      <c r="C2287">
        <v>2024</v>
      </c>
      <c r="E2287">
        <v>99</v>
      </c>
      <c r="G2287">
        <v>99</v>
      </c>
      <c r="H2287">
        <v>2</v>
      </c>
      <c r="I2287">
        <v>99</v>
      </c>
      <c r="J2287">
        <v>704</v>
      </c>
      <c r="K2287">
        <v>99</v>
      </c>
      <c r="L2287">
        <v>3</v>
      </c>
      <c r="M2287">
        <v>99</v>
      </c>
      <c r="N2287">
        <v>99</v>
      </c>
      <c r="O2287">
        <v>99</v>
      </c>
      <c r="P2287">
        <v>99</v>
      </c>
      <c r="R2287">
        <v>0</v>
      </c>
    </row>
    <row r="2288" spans="1:37">
      <c r="A2288">
        <v>18</v>
      </c>
      <c r="B2288">
        <v>72</v>
      </c>
      <c r="C2288">
        <v>2024</v>
      </c>
      <c r="E2288">
        <v>99</v>
      </c>
      <c r="G2288">
        <v>99</v>
      </c>
      <c r="H2288">
        <v>1</v>
      </c>
      <c r="I2288">
        <v>99</v>
      </c>
      <c r="J2288">
        <v>802</v>
      </c>
      <c r="K2288">
        <v>99</v>
      </c>
      <c r="L2288">
        <v>3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37">
      <c r="A2289">
        <v>18</v>
      </c>
      <c r="B2289">
        <v>73</v>
      </c>
      <c r="C2289">
        <v>2024</v>
      </c>
      <c r="E2289">
        <v>99</v>
      </c>
      <c r="G2289">
        <v>99</v>
      </c>
      <c r="H2289">
        <v>1</v>
      </c>
      <c r="I2289">
        <v>99</v>
      </c>
      <c r="J2289">
        <v>103</v>
      </c>
      <c r="K2289">
        <v>99</v>
      </c>
      <c r="L2289">
        <v>4</v>
      </c>
      <c r="M2289">
        <v>99</v>
      </c>
      <c r="N2289">
        <v>99</v>
      </c>
      <c r="O2289">
        <v>99</v>
      </c>
      <c r="P2289">
        <v>99</v>
      </c>
      <c r="R2289">
        <v>0</v>
      </c>
    </row>
    <row r="2290" spans="1:37">
      <c r="A2290">
        <v>18</v>
      </c>
      <c r="B2290">
        <v>74</v>
      </c>
      <c r="C2290">
        <v>2024</v>
      </c>
      <c r="E2290">
        <v>99</v>
      </c>
      <c r="G2290">
        <v>99</v>
      </c>
      <c r="H2290">
        <v>2</v>
      </c>
      <c r="I2290">
        <v>99</v>
      </c>
      <c r="J2290">
        <v>106</v>
      </c>
      <c r="K2290">
        <v>99</v>
      </c>
      <c r="L2290">
        <v>4</v>
      </c>
      <c r="M2290">
        <v>99</v>
      </c>
      <c r="N2290">
        <v>99</v>
      </c>
      <c r="O2290">
        <v>99</v>
      </c>
      <c r="P2290">
        <v>99</v>
      </c>
      <c r="Q2290">
        <v>4</v>
      </c>
      <c r="R2290">
        <v>13</v>
      </c>
      <c r="S2290">
        <v>4</v>
      </c>
      <c r="T2290">
        <v>4.6923076923076943</v>
      </c>
      <c r="U2290">
        <v>18.576923076923073</v>
      </c>
      <c r="V2290">
        <v>0</v>
      </c>
      <c r="W2290">
        <v>0</v>
      </c>
      <c r="X2290">
        <v>84.615384615384627</v>
      </c>
      <c r="Y2290">
        <v>0</v>
      </c>
      <c r="Z2290">
        <v>3.0171698012321762</v>
      </c>
      <c r="AA2290">
        <v>0</v>
      </c>
      <c r="AB2290">
        <v>0.91016612047686396</v>
      </c>
      <c r="AD2290">
        <v>35.316026270058138</v>
      </c>
      <c r="AF2290">
        <v>12.149532710280372</v>
      </c>
      <c r="AG2290">
        <v>10.620519811777122</v>
      </c>
      <c r="AH2290">
        <v>0</v>
      </c>
      <c r="AI2290">
        <v>13</v>
      </c>
      <c r="AJ2290">
        <v>111.1846153846154</v>
      </c>
      <c r="AK2290">
        <v>13.433415974696519</v>
      </c>
    </row>
    <row r="2291" spans="1:37">
      <c r="A2291">
        <v>18</v>
      </c>
      <c r="B2291">
        <v>75</v>
      </c>
      <c r="C2291">
        <v>2024</v>
      </c>
      <c r="E2291">
        <v>99</v>
      </c>
      <c r="G2291">
        <v>99</v>
      </c>
      <c r="H2291">
        <v>1</v>
      </c>
      <c r="I2291">
        <v>99</v>
      </c>
      <c r="J2291">
        <v>110</v>
      </c>
      <c r="K2291">
        <v>99</v>
      </c>
      <c r="L2291">
        <v>4</v>
      </c>
      <c r="M2291">
        <v>99</v>
      </c>
      <c r="N2291">
        <v>99</v>
      </c>
      <c r="O2291">
        <v>99</v>
      </c>
      <c r="P2291">
        <v>99</v>
      </c>
      <c r="Q2291">
        <v>49</v>
      </c>
      <c r="R2291">
        <v>281</v>
      </c>
      <c r="S2291">
        <v>4</v>
      </c>
      <c r="T2291">
        <v>4.8327402135231319</v>
      </c>
      <c r="U2291">
        <v>18.033096085409252</v>
      </c>
      <c r="V2291">
        <v>0</v>
      </c>
      <c r="W2291">
        <v>0</v>
      </c>
      <c r="X2291">
        <v>73.665480427046262</v>
      </c>
      <c r="Y2291">
        <v>4.2704626334519569</v>
      </c>
      <c r="Z2291">
        <v>3.073756558712287</v>
      </c>
      <c r="AA2291">
        <v>0</v>
      </c>
      <c r="AB2291">
        <v>0.98591285813083429</v>
      </c>
      <c r="AD2291">
        <v>20.110841800707188</v>
      </c>
      <c r="AF2291">
        <v>21.732405259087393</v>
      </c>
      <c r="AG2291">
        <v>18.975737808051942</v>
      </c>
      <c r="AH2291">
        <v>1.7793594306049825</v>
      </c>
      <c r="AI2291">
        <v>281</v>
      </c>
      <c r="AJ2291">
        <v>110.13202846975096</v>
      </c>
      <c r="AK2291">
        <v>13.401453500227785</v>
      </c>
    </row>
    <row r="2292" spans="1:37">
      <c r="A2292">
        <v>18</v>
      </c>
      <c r="B2292">
        <v>76</v>
      </c>
      <c r="C2292">
        <v>2024</v>
      </c>
      <c r="E2292">
        <v>99</v>
      </c>
      <c r="G2292">
        <v>99</v>
      </c>
      <c r="H2292">
        <v>1</v>
      </c>
      <c r="I2292">
        <v>99</v>
      </c>
      <c r="J2292">
        <v>111</v>
      </c>
      <c r="K2292">
        <v>99</v>
      </c>
      <c r="L2292">
        <v>4</v>
      </c>
      <c r="M2292">
        <v>99</v>
      </c>
      <c r="N2292">
        <v>99</v>
      </c>
      <c r="O2292">
        <v>99</v>
      </c>
      <c r="P2292">
        <v>99</v>
      </c>
      <c r="Q2292">
        <v>7</v>
      </c>
      <c r="R2292">
        <v>21</v>
      </c>
      <c r="S2292">
        <v>4</v>
      </c>
      <c r="T2292">
        <v>4.2380952380952364</v>
      </c>
      <c r="U2292">
        <v>14.038095238095242</v>
      </c>
      <c r="V2292">
        <v>0</v>
      </c>
      <c r="W2292">
        <v>0</v>
      </c>
      <c r="X2292">
        <v>38.095238095238109</v>
      </c>
      <c r="Y2292">
        <v>0</v>
      </c>
      <c r="Z2292">
        <v>4.448057488331413</v>
      </c>
      <c r="AA2292">
        <v>0</v>
      </c>
      <c r="AB2292">
        <v>1.0647942749998998</v>
      </c>
      <c r="AD2292">
        <v>61.339783881328749</v>
      </c>
      <c r="AF2292">
        <v>12.962962962962964</v>
      </c>
      <c r="AG2292">
        <v>10.750100280786201</v>
      </c>
      <c r="AH2292">
        <v>0</v>
      </c>
      <c r="AI2292">
        <v>21</v>
      </c>
      <c r="AJ2292">
        <v>99.53333333333336</v>
      </c>
      <c r="AK2292">
        <v>13.867019056314771</v>
      </c>
    </row>
    <row r="2293" spans="1:37">
      <c r="A2293">
        <v>18</v>
      </c>
      <c r="B2293">
        <v>77</v>
      </c>
      <c r="C2293">
        <v>2024</v>
      </c>
      <c r="E2293">
        <v>99</v>
      </c>
      <c r="G2293">
        <v>99</v>
      </c>
      <c r="H2293">
        <v>1</v>
      </c>
      <c r="I2293">
        <v>99</v>
      </c>
      <c r="J2293">
        <v>116</v>
      </c>
      <c r="K2293">
        <v>99</v>
      </c>
      <c r="L2293">
        <v>4</v>
      </c>
      <c r="M2293">
        <v>99</v>
      </c>
      <c r="N2293">
        <v>99</v>
      </c>
      <c r="O2293">
        <v>99</v>
      </c>
      <c r="P2293">
        <v>99</v>
      </c>
      <c r="Q2293">
        <v>18</v>
      </c>
      <c r="R2293">
        <v>29</v>
      </c>
      <c r="S2293">
        <v>4</v>
      </c>
      <c r="T2293">
        <v>4.4827586206896548</v>
      </c>
      <c r="U2293">
        <v>17.644827586206905</v>
      </c>
      <c r="V2293">
        <v>0</v>
      </c>
      <c r="W2293">
        <v>0</v>
      </c>
      <c r="X2293">
        <v>58.620689655172413</v>
      </c>
      <c r="Y2293">
        <v>6.8965517241379306</v>
      </c>
      <c r="Z2293">
        <v>4.0035834127300411</v>
      </c>
      <c r="AA2293">
        <v>0</v>
      </c>
      <c r="AB2293">
        <v>1.133219084493448</v>
      </c>
      <c r="AD2293">
        <v>23.464420212138204</v>
      </c>
      <c r="AF2293">
        <v>10.545454545454543</v>
      </c>
      <c r="AG2293">
        <v>8.3004850195467768</v>
      </c>
      <c r="AH2293">
        <v>0</v>
      </c>
      <c r="AI2293">
        <v>29</v>
      </c>
      <c r="AJ2293">
        <v>106.75862068965516</v>
      </c>
      <c r="AK2293">
        <v>14.319933979254644</v>
      </c>
    </row>
    <row r="2294" spans="1:37">
      <c r="A2294">
        <v>18</v>
      </c>
      <c r="B2294">
        <v>78</v>
      </c>
      <c r="C2294">
        <v>2024</v>
      </c>
      <c r="E2294">
        <v>99</v>
      </c>
      <c r="G2294">
        <v>99</v>
      </c>
      <c r="H2294">
        <v>2</v>
      </c>
      <c r="I2294">
        <v>99</v>
      </c>
      <c r="J2294">
        <v>117</v>
      </c>
      <c r="K2294">
        <v>99</v>
      </c>
      <c r="L2294">
        <v>4</v>
      </c>
      <c r="M2294">
        <v>99</v>
      </c>
      <c r="N2294">
        <v>99</v>
      </c>
      <c r="O2294">
        <v>99</v>
      </c>
      <c r="P2294">
        <v>99</v>
      </c>
      <c r="Q2294">
        <v>6</v>
      </c>
      <c r="R2294">
        <v>29</v>
      </c>
      <c r="S2294">
        <v>4</v>
      </c>
      <c r="T2294">
        <v>4.3448275862068977</v>
      </c>
      <c r="U2294">
        <v>13.37931034482758</v>
      </c>
      <c r="V2294">
        <v>0</v>
      </c>
      <c r="W2294">
        <v>0</v>
      </c>
      <c r="X2294">
        <v>31.03448275862068</v>
      </c>
      <c r="Y2294">
        <v>0</v>
      </c>
      <c r="Z2294">
        <v>4.4307218459411244</v>
      </c>
      <c r="AA2294">
        <v>0</v>
      </c>
      <c r="AB2294">
        <v>0.75547938966229855</v>
      </c>
      <c r="AD2294">
        <v>-0.19892754542428048</v>
      </c>
      <c r="AF2294">
        <v>23.387096774193555</v>
      </c>
      <c r="AG2294">
        <v>19.59694934087581</v>
      </c>
      <c r="AH2294">
        <v>0</v>
      </c>
      <c r="AI2294">
        <v>29</v>
      </c>
      <c r="AJ2294">
        <v>97.506896551724097</v>
      </c>
      <c r="AK2294">
        <v>13.953248710974522</v>
      </c>
    </row>
    <row r="2295" spans="1:37">
      <c r="A2295">
        <v>18</v>
      </c>
      <c r="B2295">
        <v>79</v>
      </c>
      <c r="C2295">
        <v>2024</v>
      </c>
      <c r="E2295">
        <v>99</v>
      </c>
      <c r="G2295">
        <v>99</v>
      </c>
      <c r="H2295">
        <v>1</v>
      </c>
      <c r="I2295">
        <v>99</v>
      </c>
      <c r="J2295">
        <v>134</v>
      </c>
      <c r="K2295">
        <v>99</v>
      </c>
      <c r="L2295">
        <v>4</v>
      </c>
      <c r="M2295">
        <v>99</v>
      </c>
      <c r="N2295">
        <v>99</v>
      </c>
      <c r="O2295">
        <v>99</v>
      </c>
      <c r="P2295">
        <v>99</v>
      </c>
      <c r="Q2295">
        <v>79</v>
      </c>
      <c r="R2295">
        <v>341</v>
      </c>
      <c r="S2295">
        <v>4</v>
      </c>
      <c r="T2295">
        <v>4.290322580645161</v>
      </c>
      <c r="U2295">
        <v>17.474193548387088</v>
      </c>
      <c r="V2295">
        <v>0</v>
      </c>
      <c r="W2295">
        <v>0</v>
      </c>
      <c r="X2295">
        <v>70.967741935483886</v>
      </c>
      <c r="Y2295">
        <v>4.1055718475073313</v>
      </c>
      <c r="Z2295">
        <v>3.7655456479845553</v>
      </c>
      <c r="AA2295">
        <v>0</v>
      </c>
      <c r="AB2295">
        <v>1.0363737600057874</v>
      </c>
      <c r="AD2295">
        <v>16.791560520958971</v>
      </c>
      <c r="AF2295">
        <v>17.844060701203556</v>
      </c>
      <c r="AG2295">
        <v>14.903568382535003</v>
      </c>
      <c r="AH2295">
        <v>0</v>
      </c>
      <c r="AI2295">
        <v>332</v>
      </c>
      <c r="AJ2295">
        <v>108.52319277108435</v>
      </c>
      <c r="AK2295">
        <v>13.592432081241837</v>
      </c>
    </row>
    <row r="2296" spans="1:37">
      <c r="A2296">
        <v>18</v>
      </c>
      <c r="B2296">
        <v>80</v>
      </c>
      <c r="C2296">
        <v>2024</v>
      </c>
      <c r="E2296">
        <v>99</v>
      </c>
      <c r="G2296">
        <v>99</v>
      </c>
      <c r="H2296">
        <v>2</v>
      </c>
      <c r="I2296">
        <v>99</v>
      </c>
      <c r="J2296">
        <v>141</v>
      </c>
      <c r="K2296">
        <v>99</v>
      </c>
      <c r="L2296">
        <v>4</v>
      </c>
      <c r="M2296">
        <v>99</v>
      </c>
      <c r="N2296">
        <v>99</v>
      </c>
      <c r="O2296">
        <v>99</v>
      </c>
      <c r="P2296">
        <v>99</v>
      </c>
      <c r="Q2296">
        <v>52</v>
      </c>
      <c r="R2296">
        <v>180</v>
      </c>
      <c r="S2296">
        <v>4</v>
      </c>
      <c r="T2296">
        <v>4.5777777777777775</v>
      </c>
      <c r="U2296">
        <v>16.597777777777772</v>
      </c>
      <c r="V2296">
        <v>0</v>
      </c>
      <c r="W2296">
        <v>0</v>
      </c>
      <c r="X2296">
        <v>58.888888888888879</v>
      </c>
      <c r="Y2296">
        <v>2.2222222222222223</v>
      </c>
      <c r="Z2296">
        <v>3.531649843526989</v>
      </c>
      <c r="AA2296">
        <v>0</v>
      </c>
      <c r="AB2296">
        <v>0.97727259676871492</v>
      </c>
      <c r="AD2296">
        <v>-3.5845338389749526</v>
      </c>
      <c r="AF2296">
        <v>16.80672268907562</v>
      </c>
      <c r="AG2296">
        <v>13.499798921859671</v>
      </c>
      <c r="AH2296">
        <v>2.7777777777777781</v>
      </c>
      <c r="AI2296">
        <v>180</v>
      </c>
      <c r="AJ2296">
        <v>106.80111111111113</v>
      </c>
      <c r="AK2296">
        <v>13.455353364661359</v>
      </c>
    </row>
    <row r="2297" spans="1:37">
      <c r="A2297">
        <v>18</v>
      </c>
      <c r="B2297">
        <v>81</v>
      </c>
      <c r="C2297">
        <v>2024</v>
      </c>
      <c r="E2297">
        <v>99</v>
      </c>
      <c r="G2297">
        <v>99</v>
      </c>
      <c r="H2297">
        <v>2</v>
      </c>
      <c r="I2297">
        <v>99</v>
      </c>
      <c r="J2297">
        <v>143</v>
      </c>
      <c r="K2297">
        <v>99</v>
      </c>
      <c r="L2297">
        <v>4</v>
      </c>
      <c r="M2297">
        <v>99</v>
      </c>
      <c r="N2297">
        <v>99</v>
      </c>
      <c r="O2297">
        <v>99</v>
      </c>
      <c r="P2297">
        <v>99</v>
      </c>
      <c r="R2297">
        <v>0</v>
      </c>
    </row>
    <row r="2298" spans="1:37">
      <c r="A2298">
        <v>18</v>
      </c>
      <c r="B2298">
        <v>82</v>
      </c>
      <c r="C2298">
        <v>2024</v>
      </c>
      <c r="E2298">
        <v>99</v>
      </c>
      <c r="G2298">
        <v>99</v>
      </c>
      <c r="H2298">
        <v>2</v>
      </c>
      <c r="I2298">
        <v>99</v>
      </c>
      <c r="J2298">
        <v>147</v>
      </c>
      <c r="K2298">
        <v>99</v>
      </c>
      <c r="L2298">
        <v>4</v>
      </c>
      <c r="M2298">
        <v>99</v>
      </c>
      <c r="N2298">
        <v>99</v>
      </c>
      <c r="O2298">
        <v>99</v>
      </c>
      <c r="P2298">
        <v>99</v>
      </c>
      <c r="Q2298">
        <v>2</v>
      </c>
      <c r="R2298">
        <v>3</v>
      </c>
      <c r="S2298">
        <v>4</v>
      </c>
      <c r="T2298">
        <v>6</v>
      </c>
      <c r="U2298">
        <v>12.93333333333333</v>
      </c>
      <c r="V2298">
        <v>0</v>
      </c>
      <c r="W2298">
        <v>0</v>
      </c>
      <c r="X2298">
        <v>0</v>
      </c>
      <c r="Y2298">
        <v>0</v>
      </c>
      <c r="Z2298">
        <v>0.82192186706254866</v>
      </c>
      <c r="AA2298">
        <v>0</v>
      </c>
      <c r="AB2298">
        <v>0</v>
      </c>
      <c r="AF2298">
        <v>16.666666666666671</v>
      </c>
      <c r="AG2298">
        <v>11.088882537867963</v>
      </c>
      <c r="AH2298">
        <v>0</v>
      </c>
      <c r="AI2298">
        <v>3</v>
      </c>
      <c r="AJ2298">
        <v>97.433333333333366</v>
      </c>
      <c r="AK2298">
        <v>13.984326136739888</v>
      </c>
    </row>
    <row r="2299" spans="1:37">
      <c r="A2299">
        <v>18</v>
      </c>
      <c r="B2299">
        <v>83</v>
      </c>
      <c r="C2299">
        <v>2024</v>
      </c>
      <c r="E2299">
        <v>99</v>
      </c>
      <c r="G2299">
        <v>99</v>
      </c>
      <c r="H2299">
        <v>1</v>
      </c>
      <c r="I2299">
        <v>99</v>
      </c>
      <c r="J2299">
        <v>155</v>
      </c>
      <c r="K2299">
        <v>99</v>
      </c>
      <c r="L2299">
        <v>4</v>
      </c>
      <c r="M2299">
        <v>99</v>
      </c>
      <c r="N2299">
        <v>99</v>
      </c>
      <c r="O2299">
        <v>99</v>
      </c>
      <c r="P2299">
        <v>99</v>
      </c>
      <c r="Q2299">
        <v>44</v>
      </c>
      <c r="R2299">
        <v>226</v>
      </c>
      <c r="S2299">
        <v>4</v>
      </c>
      <c r="T2299">
        <v>4.6194690265486722</v>
      </c>
      <c r="U2299">
        <v>18.029203539823023</v>
      </c>
      <c r="V2299">
        <v>0</v>
      </c>
      <c r="W2299">
        <v>0</v>
      </c>
      <c r="X2299">
        <v>80.088495575221245</v>
      </c>
      <c r="Y2299">
        <v>2.6548672566371678</v>
      </c>
      <c r="Z2299">
        <v>2.7271717469444821</v>
      </c>
      <c r="AA2299">
        <v>0</v>
      </c>
      <c r="AB2299">
        <v>1.0752121344164598</v>
      </c>
      <c r="AD2299">
        <v>-5.4758794500118011</v>
      </c>
      <c r="AF2299">
        <v>14.231738035264479</v>
      </c>
      <c r="AG2299">
        <v>11.397928869941763</v>
      </c>
      <c r="AH2299">
        <v>0</v>
      </c>
      <c r="AI2299">
        <v>196</v>
      </c>
      <c r="AJ2299">
        <v>109.22602040816328</v>
      </c>
      <c r="AK2299">
        <v>13.505460555860578</v>
      </c>
    </row>
    <row r="2300" spans="1:37">
      <c r="A2300">
        <v>18</v>
      </c>
      <c r="B2300">
        <v>84</v>
      </c>
      <c r="C2300">
        <v>2024</v>
      </c>
      <c r="E2300">
        <v>99</v>
      </c>
      <c r="G2300">
        <v>99</v>
      </c>
      <c r="H2300">
        <v>2</v>
      </c>
      <c r="I2300">
        <v>99</v>
      </c>
      <c r="J2300">
        <v>160</v>
      </c>
      <c r="K2300">
        <v>99</v>
      </c>
      <c r="L2300">
        <v>4</v>
      </c>
      <c r="M2300">
        <v>99</v>
      </c>
      <c r="N2300">
        <v>99</v>
      </c>
      <c r="O2300">
        <v>99</v>
      </c>
      <c r="P2300">
        <v>99</v>
      </c>
      <c r="Q2300">
        <v>11</v>
      </c>
      <c r="R2300">
        <v>33</v>
      </c>
      <c r="S2300">
        <v>4</v>
      </c>
      <c r="T2300">
        <v>4.1212121212121211</v>
      </c>
      <c r="U2300">
        <v>15.357575757575759</v>
      </c>
      <c r="V2300">
        <v>0</v>
      </c>
      <c r="W2300">
        <v>0</v>
      </c>
      <c r="X2300">
        <v>39.393939393939391</v>
      </c>
      <c r="Y2300">
        <v>0</v>
      </c>
      <c r="Z2300">
        <v>3.3697432959536244</v>
      </c>
      <c r="AA2300">
        <v>0</v>
      </c>
      <c r="AB2300">
        <v>0.94572645662589283</v>
      </c>
      <c r="AD2300">
        <v>-15.813349382851252</v>
      </c>
      <c r="AF2300">
        <v>15.207373271889402</v>
      </c>
      <c r="AG2300">
        <v>13.43050218629919</v>
      </c>
      <c r="AH2300">
        <v>0</v>
      </c>
      <c r="AI2300">
        <v>33</v>
      </c>
      <c r="AJ2300">
        <v>103.48181818181818</v>
      </c>
      <c r="AK2300">
        <v>13.682198127149736</v>
      </c>
    </row>
    <row r="2301" spans="1:37">
      <c r="A2301">
        <v>18</v>
      </c>
      <c r="B2301">
        <v>85</v>
      </c>
      <c r="C2301">
        <v>2024</v>
      </c>
      <c r="E2301">
        <v>99</v>
      </c>
      <c r="G2301">
        <v>99</v>
      </c>
      <c r="H2301">
        <v>1</v>
      </c>
      <c r="I2301">
        <v>99</v>
      </c>
      <c r="J2301">
        <v>171</v>
      </c>
      <c r="K2301">
        <v>99</v>
      </c>
      <c r="L2301">
        <v>4</v>
      </c>
      <c r="M2301">
        <v>99</v>
      </c>
      <c r="N2301">
        <v>99</v>
      </c>
      <c r="O2301">
        <v>99</v>
      </c>
      <c r="P2301">
        <v>99</v>
      </c>
      <c r="R2301">
        <v>0</v>
      </c>
    </row>
    <row r="2302" spans="1:37">
      <c r="A2302">
        <v>18</v>
      </c>
      <c r="B2302">
        <v>86</v>
      </c>
      <c r="C2302">
        <v>2024</v>
      </c>
      <c r="E2302">
        <v>99</v>
      </c>
      <c r="G2302">
        <v>99</v>
      </c>
      <c r="H2302">
        <v>2</v>
      </c>
      <c r="I2302">
        <v>99</v>
      </c>
      <c r="J2302">
        <v>175</v>
      </c>
      <c r="K2302">
        <v>99</v>
      </c>
      <c r="L2302">
        <v>4</v>
      </c>
      <c r="M2302">
        <v>99</v>
      </c>
      <c r="N2302">
        <v>99</v>
      </c>
      <c r="O2302">
        <v>99</v>
      </c>
      <c r="P2302">
        <v>99</v>
      </c>
      <c r="Q2302">
        <v>17</v>
      </c>
      <c r="R2302">
        <v>73</v>
      </c>
      <c r="S2302">
        <v>4</v>
      </c>
      <c r="T2302">
        <v>4.0136986301369859</v>
      </c>
      <c r="U2302">
        <v>18.310958904109579</v>
      </c>
      <c r="V2302">
        <v>0</v>
      </c>
      <c r="W2302">
        <v>0</v>
      </c>
      <c r="X2302">
        <v>71.232876712328746</v>
      </c>
      <c r="Y2302">
        <v>6.8493150684931505</v>
      </c>
      <c r="Z2302">
        <v>4.1281712307800689</v>
      </c>
      <c r="AA2302">
        <v>0</v>
      </c>
      <c r="AB2302">
        <v>1.2550517173749449</v>
      </c>
      <c r="AD2302">
        <v>4.0952681775778155</v>
      </c>
      <c r="AF2302">
        <v>13.345521023765995</v>
      </c>
      <c r="AG2302">
        <v>11.43543985422316</v>
      </c>
      <c r="AH2302">
        <v>0</v>
      </c>
      <c r="AI2302">
        <v>46</v>
      </c>
      <c r="AJ2302">
        <v>106.65</v>
      </c>
      <c r="AK2302">
        <v>14.676616127812171</v>
      </c>
    </row>
    <row r="2303" spans="1:37">
      <c r="A2303">
        <v>18</v>
      </c>
      <c r="B2303">
        <v>87</v>
      </c>
      <c r="C2303">
        <v>2024</v>
      </c>
      <c r="E2303">
        <v>99</v>
      </c>
      <c r="G2303">
        <v>99</v>
      </c>
      <c r="H2303">
        <v>2</v>
      </c>
      <c r="I2303">
        <v>99</v>
      </c>
      <c r="J2303">
        <v>177</v>
      </c>
      <c r="K2303">
        <v>99</v>
      </c>
      <c r="L2303">
        <v>4</v>
      </c>
      <c r="M2303">
        <v>99</v>
      </c>
      <c r="N2303">
        <v>99</v>
      </c>
      <c r="O2303">
        <v>99</v>
      </c>
      <c r="P2303">
        <v>99</v>
      </c>
      <c r="Q2303">
        <v>12</v>
      </c>
      <c r="R2303">
        <v>27</v>
      </c>
      <c r="S2303">
        <v>4</v>
      </c>
      <c r="T2303">
        <v>4.5185185185185182</v>
      </c>
      <c r="U2303">
        <v>17.037037037037035</v>
      </c>
      <c r="V2303">
        <v>0</v>
      </c>
      <c r="W2303">
        <v>0</v>
      </c>
      <c r="X2303">
        <v>48.148148148148145</v>
      </c>
      <c r="Y2303">
        <v>7.4074074074074083</v>
      </c>
      <c r="Z2303">
        <v>3.6824054284351977</v>
      </c>
      <c r="AA2303">
        <v>0</v>
      </c>
      <c r="AB2303">
        <v>0.56897375910137893</v>
      </c>
      <c r="AD2303">
        <v>48.932986853940641</v>
      </c>
      <c r="AF2303">
        <v>16.666666666666671</v>
      </c>
      <c r="AG2303">
        <v>13.622364368633022</v>
      </c>
      <c r="AH2303">
        <v>11.111111111111112</v>
      </c>
      <c r="AI2303">
        <v>27</v>
      </c>
      <c r="AJ2303">
        <v>107.5925925925926</v>
      </c>
      <c r="AK2303">
        <v>13.500219592468348</v>
      </c>
    </row>
    <row r="2304" spans="1:37">
      <c r="A2304">
        <v>18</v>
      </c>
      <c r="B2304">
        <v>88</v>
      </c>
      <c r="C2304">
        <v>2024</v>
      </c>
      <c r="E2304">
        <v>99</v>
      </c>
      <c r="G2304">
        <v>99</v>
      </c>
      <c r="H2304">
        <v>2</v>
      </c>
      <c r="I2304">
        <v>99</v>
      </c>
      <c r="J2304">
        <v>178</v>
      </c>
      <c r="K2304">
        <v>99</v>
      </c>
      <c r="L2304">
        <v>4</v>
      </c>
      <c r="M2304">
        <v>99</v>
      </c>
      <c r="N2304">
        <v>99</v>
      </c>
      <c r="O2304">
        <v>99</v>
      </c>
      <c r="P2304">
        <v>99</v>
      </c>
      <c r="Q2304">
        <v>9</v>
      </c>
      <c r="R2304">
        <v>28</v>
      </c>
      <c r="S2304">
        <v>4</v>
      </c>
      <c r="T2304">
        <v>4.5357142857142847</v>
      </c>
      <c r="U2304">
        <v>16.589285714285701</v>
      </c>
      <c r="V2304">
        <v>0</v>
      </c>
      <c r="W2304">
        <v>0</v>
      </c>
      <c r="X2304">
        <v>53.571428571428562</v>
      </c>
      <c r="Y2304">
        <v>3.5714285714285721</v>
      </c>
      <c r="Z2304">
        <v>2.9984923932958503</v>
      </c>
      <c r="AA2304">
        <v>0</v>
      </c>
      <c r="AB2304">
        <v>0.90562302379328485</v>
      </c>
      <c r="AD2304">
        <v>10.338405760671701</v>
      </c>
      <c r="AF2304">
        <v>16.666666666666671</v>
      </c>
      <c r="AG2304">
        <v>13.86691345493626</v>
      </c>
      <c r="AH2304">
        <v>25</v>
      </c>
      <c r="AI2304">
        <v>27</v>
      </c>
      <c r="AJ2304">
        <v>107.79629629629632</v>
      </c>
      <c r="AK2304">
        <v>13.363603664605652</v>
      </c>
    </row>
    <row r="2305" spans="1:37">
      <c r="A2305">
        <v>18</v>
      </c>
      <c r="B2305">
        <v>89</v>
      </c>
      <c r="C2305">
        <v>2024</v>
      </c>
      <c r="E2305">
        <v>99</v>
      </c>
      <c r="G2305">
        <v>99</v>
      </c>
      <c r="H2305">
        <v>2</v>
      </c>
      <c r="I2305">
        <v>99</v>
      </c>
      <c r="J2305">
        <v>181</v>
      </c>
      <c r="K2305">
        <v>99</v>
      </c>
      <c r="L2305">
        <v>4</v>
      </c>
      <c r="M2305">
        <v>99</v>
      </c>
      <c r="N2305">
        <v>99</v>
      </c>
      <c r="O2305">
        <v>99</v>
      </c>
      <c r="P2305">
        <v>99</v>
      </c>
      <c r="Q2305">
        <v>11</v>
      </c>
      <c r="R2305">
        <v>35</v>
      </c>
      <c r="S2305">
        <v>4</v>
      </c>
      <c r="T2305">
        <v>4.7714285714285722</v>
      </c>
      <c r="U2305">
        <v>16.865714285714297</v>
      </c>
      <c r="V2305">
        <v>0</v>
      </c>
      <c r="W2305">
        <v>0</v>
      </c>
      <c r="X2305">
        <v>71.428571428571445</v>
      </c>
      <c r="Y2305">
        <v>0</v>
      </c>
      <c r="Z2305">
        <v>3.2337455379299049</v>
      </c>
      <c r="AA2305">
        <v>0</v>
      </c>
      <c r="AB2305">
        <v>0.48318670072251113</v>
      </c>
      <c r="AD2305">
        <v>3.3384429170893677</v>
      </c>
      <c r="AF2305">
        <v>12.411347517730498</v>
      </c>
      <c r="AG2305">
        <v>9.6946903381563239</v>
      </c>
      <c r="AH2305">
        <v>0</v>
      </c>
      <c r="AI2305">
        <v>18</v>
      </c>
      <c r="AJ2305">
        <v>108.0333333333333</v>
      </c>
      <c r="AK2305">
        <v>13.483338176793003</v>
      </c>
    </row>
    <row r="2306" spans="1:37">
      <c r="A2306">
        <v>18</v>
      </c>
      <c r="B2306">
        <v>90</v>
      </c>
      <c r="C2306">
        <v>2024</v>
      </c>
      <c r="E2306">
        <v>99</v>
      </c>
      <c r="G2306">
        <v>99</v>
      </c>
      <c r="H2306">
        <v>1</v>
      </c>
      <c r="I2306">
        <v>99</v>
      </c>
      <c r="J2306">
        <v>262</v>
      </c>
      <c r="K2306">
        <v>99</v>
      </c>
      <c r="L2306">
        <v>4</v>
      </c>
      <c r="M2306">
        <v>99</v>
      </c>
      <c r="N2306">
        <v>99</v>
      </c>
      <c r="O2306">
        <v>99</v>
      </c>
      <c r="P2306">
        <v>99</v>
      </c>
      <c r="R2306">
        <v>0</v>
      </c>
    </row>
    <row r="2307" spans="1:37">
      <c r="A2307">
        <v>18</v>
      </c>
      <c r="B2307">
        <v>91</v>
      </c>
      <c r="C2307">
        <v>2024</v>
      </c>
      <c r="E2307">
        <v>99</v>
      </c>
      <c r="G2307">
        <v>99</v>
      </c>
      <c r="H2307">
        <v>1</v>
      </c>
      <c r="I2307">
        <v>99</v>
      </c>
      <c r="J2307">
        <v>309</v>
      </c>
      <c r="K2307">
        <v>99</v>
      </c>
      <c r="L2307">
        <v>4</v>
      </c>
      <c r="M2307">
        <v>99</v>
      </c>
      <c r="N2307">
        <v>99</v>
      </c>
      <c r="O2307">
        <v>99</v>
      </c>
      <c r="P2307">
        <v>99</v>
      </c>
      <c r="Q2307">
        <v>21</v>
      </c>
      <c r="R2307">
        <v>55</v>
      </c>
      <c r="S2307">
        <v>4</v>
      </c>
      <c r="T2307">
        <v>5.0181818181818194</v>
      </c>
      <c r="U2307">
        <v>14.863636363636363</v>
      </c>
      <c r="V2307">
        <v>0</v>
      </c>
      <c r="W2307">
        <v>0</v>
      </c>
      <c r="X2307">
        <v>32.727272727272727</v>
      </c>
      <c r="Y2307">
        <v>3.6363636363636358</v>
      </c>
      <c r="Z2307">
        <v>3.7092201403511753</v>
      </c>
      <c r="AA2307">
        <v>0</v>
      </c>
      <c r="AB2307">
        <v>0.77438325232897409</v>
      </c>
      <c r="AD2307">
        <v>0.65601068863858514</v>
      </c>
      <c r="AF2307">
        <v>12.790697674418603</v>
      </c>
      <c r="AG2307">
        <v>9.6514840263512092</v>
      </c>
      <c r="AH2307">
        <v>0</v>
      </c>
      <c r="AI2307">
        <v>55</v>
      </c>
      <c r="AJ2307">
        <v>103.14545454545456</v>
      </c>
      <c r="AK2307">
        <v>13.358121023008357</v>
      </c>
    </row>
    <row r="2308" spans="1:37">
      <c r="A2308">
        <v>18</v>
      </c>
      <c r="B2308">
        <v>92</v>
      </c>
      <c r="C2308">
        <v>2024</v>
      </c>
      <c r="E2308">
        <v>99</v>
      </c>
      <c r="G2308">
        <v>99</v>
      </c>
      <c r="H2308">
        <v>2</v>
      </c>
      <c r="I2308">
        <v>99</v>
      </c>
      <c r="J2308">
        <v>470</v>
      </c>
      <c r="K2308">
        <v>99</v>
      </c>
      <c r="L2308">
        <v>4</v>
      </c>
      <c r="M2308">
        <v>99</v>
      </c>
      <c r="N2308">
        <v>99</v>
      </c>
      <c r="O2308">
        <v>99</v>
      </c>
      <c r="P2308">
        <v>99</v>
      </c>
      <c r="Q2308">
        <v>7</v>
      </c>
      <c r="R2308">
        <v>26</v>
      </c>
      <c r="S2308">
        <v>4</v>
      </c>
      <c r="T2308">
        <v>4.8846153846153859</v>
      </c>
      <c r="U2308">
        <v>15.55384615384615</v>
      </c>
      <c r="V2308">
        <v>0</v>
      </c>
      <c r="W2308">
        <v>0</v>
      </c>
      <c r="X2308">
        <v>53.84615384615384</v>
      </c>
      <c r="Y2308">
        <v>0</v>
      </c>
      <c r="Z2308">
        <v>3.7882643447312496</v>
      </c>
      <c r="AA2308">
        <v>0</v>
      </c>
      <c r="AB2308">
        <v>0.69762912104680785</v>
      </c>
      <c r="AD2308">
        <v>-33.819653022147023</v>
      </c>
      <c r="AF2308">
        <v>12.745098039215684</v>
      </c>
      <c r="AG2308">
        <v>9.2756548465525981</v>
      </c>
      <c r="AH2308">
        <v>30.769230769230759</v>
      </c>
      <c r="AI2308">
        <v>26</v>
      </c>
      <c r="AJ2308">
        <v>105.14615384615382</v>
      </c>
      <c r="AK2308">
        <v>13.108022148832273</v>
      </c>
    </row>
    <row r="2309" spans="1:37">
      <c r="A2309">
        <v>18</v>
      </c>
      <c r="B2309">
        <v>93</v>
      </c>
      <c r="C2309">
        <v>2024</v>
      </c>
      <c r="E2309">
        <v>99</v>
      </c>
      <c r="G2309">
        <v>99</v>
      </c>
      <c r="H2309">
        <v>2</v>
      </c>
      <c r="I2309">
        <v>99</v>
      </c>
      <c r="J2309">
        <v>629</v>
      </c>
      <c r="K2309">
        <v>99</v>
      </c>
      <c r="L2309">
        <v>4</v>
      </c>
      <c r="M2309">
        <v>99</v>
      </c>
      <c r="N2309">
        <v>99</v>
      </c>
      <c r="O2309">
        <v>99</v>
      </c>
      <c r="P2309">
        <v>99</v>
      </c>
      <c r="Q2309">
        <v>4</v>
      </c>
      <c r="R2309">
        <v>23</v>
      </c>
      <c r="S2309">
        <v>4</v>
      </c>
      <c r="T2309">
        <v>4.3913043478260869</v>
      </c>
      <c r="U2309">
        <v>18.221739130434777</v>
      </c>
      <c r="V2309">
        <v>0</v>
      </c>
      <c r="W2309">
        <v>0</v>
      </c>
      <c r="X2309">
        <v>91.304347826086953</v>
      </c>
      <c r="Y2309">
        <v>0</v>
      </c>
      <c r="Z2309">
        <v>2.2043349626586775</v>
      </c>
      <c r="AA2309">
        <v>0</v>
      </c>
      <c r="AB2309">
        <v>1.7628812984968076</v>
      </c>
      <c r="AD2309">
        <v>-38.707313188565905</v>
      </c>
      <c r="AF2309">
        <v>8.3333333333333357</v>
      </c>
      <c r="AG2309">
        <v>6.4587218172571603</v>
      </c>
      <c r="AH2309">
        <v>0</v>
      </c>
    </row>
    <row r="2310" spans="1:37">
      <c r="A2310">
        <v>18</v>
      </c>
      <c r="B2310">
        <v>94</v>
      </c>
      <c r="C2310">
        <v>2024</v>
      </c>
      <c r="E2310">
        <v>99</v>
      </c>
      <c r="G2310">
        <v>99</v>
      </c>
      <c r="H2310">
        <v>1</v>
      </c>
      <c r="I2310">
        <v>99</v>
      </c>
      <c r="J2310">
        <v>643</v>
      </c>
      <c r="K2310">
        <v>99</v>
      </c>
      <c r="L2310">
        <v>4</v>
      </c>
      <c r="M2310">
        <v>99</v>
      </c>
      <c r="N2310">
        <v>99</v>
      </c>
      <c r="O2310">
        <v>99</v>
      </c>
      <c r="P2310">
        <v>99</v>
      </c>
      <c r="Q2310">
        <v>14</v>
      </c>
      <c r="R2310">
        <v>53</v>
      </c>
      <c r="S2310">
        <v>4</v>
      </c>
      <c r="T2310">
        <v>4.3584905660377355</v>
      </c>
      <c r="U2310">
        <v>16.807547169811325</v>
      </c>
      <c r="V2310">
        <v>0</v>
      </c>
      <c r="W2310">
        <v>0</v>
      </c>
      <c r="X2310">
        <v>60.377358490566017</v>
      </c>
      <c r="Y2310">
        <v>3.7735849056603761</v>
      </c>
      <c r="Z2310">
        <v>3.0003049566136553</v>
      </c>
      <c r="AA2310">
        <v>0</v>
      </c>
      <c r="AB2310">
        <v>1.1005031374654874</v>
      </c>
      <c r="AD2310">
        <v>-17.967882310045862</v>
      </c>
      <c r="AF2310">
        <v>15.406976744186037</v>
      </c>
      <c r="AG2310">
        <v>12.255960816146835</v>
      </c>
      <c r="AH2310">
        <v>0</v>
      </c>
      <c r="AI2310">
        <v>35</v>
      </c>
      <c r="AJ2310">
        <v>107.52285714285718</v>
      </c>
      <c r="AK2310">
        <v>13.527910209607828</v>
      </c>
    </row>
    <row r="2311" spans="1:37">
      <c r="A2311">
        <v>18</v>
      </c>
      <c r="B2311">
        <v>95</v>
      </c>
      <c r="C2311">
        <v>2024</v>
      </c>
      <c r="E2311">
        <v>99</v>
      </c>
      <c r="G2311">
        <v>99</v>
      </c>
      <c r="H2311">
        <v>2</v>
      </c>
      <c r="I2311">
        <v>99</v>
      </c>
      <c r="J2311">
        <v>704</v>
      </c>
      <c r="K2311">
        <v>99</v>
      </c>
      <c r="L2311">
        <v>4</v>
      </c>
      <c r="M2311">
        <v>99</v>
      </c>
      <c r="N2311">
        <v>99</v>
      </c>
      <c r="O2311">
        <v>99</v>
      </c>
      <c r="P2311">
        <v>99</v>
      </c>
      <c r="R2311">
        <v>0</v>
      </c>
    </row>
    <row r="2312" spans="1:37">
      <c r="A2312">
        <v>18</v>
      </c>
      <c r="B2312">
        <v>96</v>
      </c>
      <c r="C2312">
        <v>2024</v>
      </c>
      <c r="E2312">
        <v>99</v>
      </c>
      <c r="G2312">
        <v>99</v>
      </c>
      <c r="H2312">
        <v>1</v>
      </c>
      <c r="I2312">
        <v>99</v>
      </c>
      <c r="J2312">
        <v>802</v>
      </c>
      <c r="K2312">
        <v>99</v>
      </c>
      <c r="L2312">
        <v>4</v>
      </c>
      <c r="M2312">
        <v>99</v>
      </c>
      <c r="N2312">
        <v>99</v>
      </c>
      <c r="O2312">
        <v>99</v>
      </c>
      <c r="P2312">
        <v>99</v>
      </c>
      <c r="R2312">
        <v>0</v>
      </c>
    </row>
    <row r="2313" spans="1:37">
      <c r="A2313">
        <v>18</v>
      </c>
      <c r="B2313">
        <v>97</v>
      </c>
      <c r="C2313">
        <v>2024</v>
      </c>
      <c r="E2313">
        <v>99</v>
      </c>
      <c r="G2313">
        <v>99</v>
      </c>
      <c r="H2313">
        <v>1</v>
      </c>
      <c r="I2313">
        <v>99</v>
      </c>
      <c r="J2313">
        <v>103</v>
      </c>
      <c r="K2313">
        <v>99</v>
      </c>
      <c r="L2313">
        <v>5</v>
      </c>
      <c r="M2313">
        <v>99</v>
      </c>
      <c r="N2313">
        <v>99</v>
      </c>
      <c r="O2313">
        <v>99</v>
      </c>
      <c r="P2313">
        <v>99</v>
      </c>
      <c r="R2313">
        <v>0</v>
      </c>
    </row>
    <row r="2314" spans="1:37">
      <c r="A2314">
        <v>18</v>
      </c>
      <c r="B2314">
        <v>98</v>
      </c>
      <c r="C2314">
        <v>2024</v>
      </c>
      <c r="E2314">
        <v>99</v>
      </c>
      <c r="G2314">
        <v>99</v>
      </c>
      <c r="H2314">
        <v>2</v>
      </c>
      <c r="I2314">
        <v>99</v>
      </c>
      <c r="J2314">
        <v>106</v>
      </c>
      <c r="K2314">
        <v>99</v>
      </c>
      <c r="L2314">
        <v>5</v>
      </c>
      <c r="M2314">
        <v>99</v>
      </c>
      <c r="N2314">
        <v>99</v>
      </c>
      <c r="O2314">
        <v>99</v>
      </c>
      <c r="P2314">
        <v>99</v>
      </c>
      <c r="Q2314">
        <v>8</v>
      </c>
      <c r="R2314">
        <v>30</v>
      </c>
      <c r="S2314">
        <v>5</v>
      </c>
      <c r="T2314">
        <v>4.5999999999999996</v>
      </c>
      <c r="U2314">
        <v>18.216666666666665</v>
      </c>
      <c r="V2314">
        <v>0</v>
      </c>
      <c r="W2314">
        <v>0</v>
      </c>
      <c r="X2314">
        <v>66.666666666666686</v>
      </c>
      <c r="Y2314">
        <v>20</v>
      </c>
      <c r="Z2314">
        <v>5.2978664468717005</v>
      </c>
      <c r="AA2314">
        <v>0</v>
      </c>
      <c r="AB2314">
        <v>1.5620499351813317</v>
      </c>
      <c r="AD2314">
        <v>74.597420179633986</v>
      </c>
      <c r="AF2314">
        <v>28.037383177570096</v>
      </c>
      <c r="AG2314">
        <v>24.03359866308984</v>
      </c>
      <c r="AH2314">
        <v>0</v>
      </c>
      <c r="AI2314">
        <v>30</v>
      </c>
      <c r="AJ2314">
        <v>105.52</v>
      </c>
      <c r="AK2314">
        <v>15.116877112251135</v>
      </c>
    </row>
    <row r="2315" spans="1:37">
      <c r="A2315">
        <v>18</v>
      </c>
      <c r="B2315">
        <v>99</v>
      </c>
      <c r="C2315">
        <v>2024</v>
      </c>
      <c r="E2315">
        <v>99</v>
      </c>
      <c r="G2315">
        <v>99</v>
      </c>
      <c r="H2315">
        <v>1</v>
      </c>
      <c r="I2315">
        <v>99</v>
      </c>
      <c r="J2315">
        <v>110</v>
      </c>
      <c r="K2315">
        <v>99</v>
      </c>
      <c r="L2315">
        <v>5</v>
      </c>
      <c r="M2315">
        <v>99</v>
      </c>
      <c r="N2315">
        <v>99</v>
      </c>
      <c r="O2315">
        <v>99</v>
      </c>
      <c r="P2315">
        <v>99</v>
      </c>
      <c r="Q2315">
        <v>60</v>
      </c>
      <c r="R2315">
        <v>369</v>
      </c>
      <c r="S2315">
        <v>5</v>
      </c>
      <c r="T2315">
        <v>5.6016260162601608</v>
      </c>
      <c r="U2315">
        <v>19.958536585365863</v>
      </c>
      <c r="V2315">
        <v>0</v>
      </c>
      <c r="W2315">
        <v>1.3550135501355018</v>
      </c>
      <c r="X2315">
        <v>90.514905149051486</v>
      </c>
      <c r="Y2315">
        <v>14.092140921409216</v>
      </c>
      <c r="Z2315">
        <v>3.5629589457645641</v>
      </c>
      <c r="AA2315">
        <v>0</v>
      </c>
      <c r="AB2315">
        <v>1.1481563215551038</v>
      </c>
      <c r="AD2315">
        <v>2.5044342575704746</v>
      </c>
      <c r="AF2315">
        <v>28.538283062645007</v>
      </c>
      <c r="AG2315">
        <v>27.57891110353842</v>
      </c>
      <c r="AH2315">
        <v>1.0840108401084014</v>
      </c>
      <c r="AI2315">
        <v>369</v>
      </c>
      <c r="AJ2315">
        <v>109.87642276422764</v>
      </c>
      <c r="AK2315">
        <v>15.034915284634453</v>
      </c>
    </row>
    <row r="2316" spans="1:37">
      <c r="A2316">
        <v>18</v>
      </c>
      <c r="B2316">
        <v>100</v>
      </c>
      <c r="C2316">
        <v>2024</v>
      </c>
      <c r="E2316">
        <v>99</v>
      </c>
      <c r="G2316">
        <v>99</v>
      </c>
      <c r="H2316">
        <v>1</v>
      </c>
      <c r="I2316">
        <v>99</v>
      </c>
      <c r="J2316">
        <v>111</v>
      </c>
      <c r="K2316">
        <v>99</v>
      </c>
      <c r="L2316">
        <v>5</v>
      </c>
      <c r="M2316">
        <v>99</v>
      </c>
      <c r="N2316">
        <v>99</v>
      </c>
      <c r="O2316">
        <v>99</v>
      </c>
      <c r="P2316">
        <v>99</v>
      </c>
      <c r="Q2316">
        <v>11</v>
      </c>
      <c r="R2316">
        <v>23</v>
      </c>
      <c r="S2316">
        <v>5</v>
      </c>
      <c r="T2316">
        <v>4.7826086956521747</v>
      </c>
      <c r="U2316">
        <v>18.395652173913049</v>
      </c>
      <c r="V2316">
        <v>0</v>
      </c>
      <c r="W2316">
        <v>0</v>
      </c>
      <c r="X2316">
        <v>73.913043478260875</v>
      </c>
      <c r="Y2316">
        <v>17.391304347826086</v>
      </c>
      <c r="Z2316">
        <v>5.4355095166050305</v>
      </c>
      <c r="AA2316">
        <v>0</v>
      </c>
      <c r="AB2316">
        <v>1.2838976574115999</v>
      </c>
      <c r="AD2316">
        <v>77.240848691221743</v>
      </c>
      <c r="AF2316">
        <v>14.197530864197528</v>
      </c>
      <c r="AG2316">
        <v>15.428654778835297</v>
      </c>
      <c r="AH2316">
        <v>0</v>
      </c>
      <c r="AI2316">
        <v>23</v>
      </c>
      <c r="AJ2316">
        <v>105.45217391304348</v>
      </c>
      <c r="AK2316">
        <v>15.21788309245818</v>
      </c>
    </row>
    <row r="2317" spans="1:37">
      <c r="A2317">
        <v>18</v>
      </c>
      <c r="B2317">
        <v>101</v>
      </c>
      <c r="C2317">
        <v>2024</v>
      </c>
      <c r="E2317">
        <v>99</v>
      </c>
      <c r="G2317">
        <v>99</v>
      </c>
      <c r="H2317">
        <v>1</v>
      </c>
      <c r="I2317">
        <v>99</v>
      </c>
      <c r="J2317">
        <v>116</v>
      </c>
      <c r="K2317">
        <v>99</v>
      </c>
      <c r="L2317">
        <v>5</v>
      </c>
      <c r="M2317">
        <v>99</v>
      </c>
      <c r="N2317">
        <v>99</v>
      </c>
      <c r="O2317">
        <v>99</v>
      </c>
      <c r="P2317">
        <v>99</v>
      </c>
      <c r="Q2317">
        <v>24</v>
      </c>
      <c r="R2317">
        <v>50</v>
      </c>
      <c r="S2317">
        <v>5</v>
      </c>
      <c r="T2317">
        <v>5.26</v>
      </c>
      <c r="U2317">
        <v>19.574000000000002</v>
      </c>
      <c r="V2317">
        <v>0</v>
      </c>
      <c r="W2317">
        <v>0</v>
      </c>
      <c r="X2317">
        <v>90</v>
      </c>
      <c r="Y2317">
        <v>14</v>
      </c>
      <c r="Z2317">
        <v>3.1249198389719082</v>
      </c>
      <c r="AA2317">
        <v>0</v>
      </c>
      <c r="AB2317">
        <v>1.1101351269102342</v>
      </c>
      <c r="AD2317">
        <v>22.045017021166075</v>
      </c>
      <c r="AF2317">
        <v>18.181818181818183</v>
      </c>
      <c r="AG2317">
        <v>15.875873927360614</v>
      </c>
      <c r="AH2317">
        <v>0</v>
      </c>
      <c r="AI2317">
        <v>47</v>
      </c>
      <c r="AJ2317">
        <v>107.43404255319152</v>
      </c>
      <c r="AK2317">
        <v>15.639620303538976</v>
      </c>
    </row>
    <row r="2318" spans="1:37">
      <c r="A2318">
        <v>18</v>
      </c>
      <c r="B2318">
        <v>102</v>
      </c>
      <c r="C2318">
        <v>2024</v>
      </c>
      <c r="E2318">
        <v>99</v>
      </c>
      <c r="G2318">
        <v>99</v>
      </c>
      <c r="H2318">
        <v>2</v>
      </c>
      <c r="I2318">
        <v>99</v>
      </c>
      <c r="J2318">
        <v>117</v>
      </c>
      <c r="K2318">
        <v>99</v>
      </c>
      <c r="L2318">
        <v>5</v>
      </c>
      <c r="M2318">
        <v>99</v>
      </c>
      <c r="N2318">
        <v>99</v>
      </c>
      <c r="O2318">
        <v>99</v>
      </c>
      <c r="P2318">
        <v>99</v>
      </c>
      <c r="Q2318">
        <v>8</v>
      </c>
      <c r="R2318">
        <v>40</v>
      </c>
      <c r="S2318">
        <v>5</v>
      </c>
      <c r="T2318">
        <v>5.2</v>
      </c>
      <c r="U2318">
        <v>14.97</v>
      </c>
      <c r="V2318">
        <v>0</v>
      </c>
      <c r="W2318">
        <v>0</v>
      </c>
      <c r="X2318">
        <v>30</v>
      </c>
      <c r="Y2318">
        <v>7.5</v>
      </c>
      <c r="Z2318">
        <v>5.3096233388066336</v>
      </c>
      <c r="AA2318">
        <v>0</v>
      </c>
      <c r="AB2318">
        <v>1.1224972160321811</v>
      </c>
      <c r="AD2318">
        <v>-24.773334409592078</v>
      </c>
      <c r="AF2318">
        <v>32.258064516129025</v>
      </c>
      <c r="AG2318">
        <v>30.243951714733068</v>
      </c>
      <c r="AH2318">
        <v>0</v>
      </c>
      <c r="AI2318">
        <v>39</v>
      </c>
      <c r="AJ2318">
        <v>95.776923076923026</v>
      </c>
      <c r="AK2318">
        <v>16.03361416769545</v>
      </c>
    </row>
    <row r="2319" spans="1:37">
      <c r="A2319">
        <v>18</v>
      </c>
      <c r="B2319">
        <v>103</v>
      </c>
      <c r="C2319">
        <v>2024</v>
      </c>
      <c r="E2319">
        <v>99</v>
      </c>
      <c r="G2319">
        <v>99</v>
      </c>
      <c r="H2319">
        <v>1</v>
      </c>
      <c r="I2319">
        <v>99</v>
      </c>
      <c r="J2319">
        <v>134</v>
      </c>
      <c r="K2319">
        <v>99</v>
      </c>
      <c r="L2319">
        <v>5</v>
      </c>
      <c r="M2319">
        <v>99</v>
      </c>
      <c r="N2319">
        <v>99</v>
      </c>
      <c r="O2319">
        <v>99</v>
      </c>
      <c r="P2319">
        <v>99</v>
      </c>
      <c r="Q2319">
        <v>89</v>
      </c>
      <c r="R2319">
        <v>474</v>
      </c>
      <c r="S2319">
        <v>5</v>
      </c>
      <c r="T2319">
        <v>5.0822784810126578</v>
      </c>
      <c r="U2319">
        <v>20.139451476793255</v>
      </c>
      <c r="V2319">
        <v>0</v>
      </c>
      <c r="W2319">
        <v>0</v>
      </c>
      <c r="X2319">
        <v>88.396624472573819</v>
      </c>
      <c r="Y2319">
        <v>18.14345991561181</v>
      </c>
      <c r="Z2319">
        <v>3.6764940008030247</v>
      </c>
      <c r="AA2319">
        <v>0</v>
      </c>
      <c r="AB2319">
        <v>1.1563356381701331</v>
      </c>
      <c r="AD2319">
        <v>25.689145709718261</v>
      </c>
      <c r="AF2319">
        <v>24.803767660910523</v>
      </c>
      <c r="AG2319">
        <v>23.876173349307297</v>
      </c>
      <c r="AH2319">
        <v>0</v>
      </c>
      <c r="AI2319">
        <v>438</v>
      </c>
      <c r="AJ2319">
        <v>109.48881278538812</v>
      </c>
      <c r="AK2319">
        <v>15.138842938645364</v>
      </c>
    </row>
    <row r="2320" spans="1:37">
      <c r="A2320">
        <v>18</v>
      </c>
      <c r="B2320">
        <v>104</v>
      </c>
      <c r="C2320">
        <v>2024</v>
      </c>
      <c r="E2320">
        <v>99</v>
      </c>
      <c r="G2320">
        <v>99</v>
      </c>
      <c r="H2320">
        <v>2</v>
      </c>
      <c r="I2320">
        <v>99</v>
      </c>
      <c r="J2320">
        <v>141</v>
      </c>
      <c r="K2320">
        <v>99</v>
      </c>
      <c r="L2320">
        <v>5</v>
      </c>
      <c r="M2320">
        <v>99</v>
      </c>
      <c r="N2320">
        <v>99</v>
      </c>
      <c r="O2320">
        <v>99</v>
      </c>
      <c r="P2320">
        <v>99</v>
      </c>
      <c r="Q2320">
        <v>61</v>
      </c>
      <c r="R2320">
        <v>267</v>
      </c>
      <c r="S2320">
        <v>5</v>
      </c>
      <c r="T2320">
        <v>5.3483146067415746</v>
      </c>
      <c r="U2320">
        <v>19.440823970037464</v>
      </c>
      <c r="V2320">
        <v>0</v>
      </c>
      <c r="W2320">
        <v>0</v>
      </c>
      <c r="X2320">
        <v>83.146067415730357</v>
      </c>
      <c r="Y2320">
        <v>14.232209737827713</v>
      </c>
      <c r="Z2320">
        <v>4.0526243491200091</v>
      </c>
      <c r="AA2320">
        <v>0</v>
      </c>
      <c r="AB2320">
        <v>1.0957984819334359</v>
      </c>
      <c r="AD2320">
        <v>1.0376378550489782</v>
      </c>
      <c r="AF2320">
        <v>24.929971988795511</v>
      </c>
      <c r="AG2320">
        <v>23.454748381208017</v>
      </c>
      <c r="AH2320">
        <v>0.74906367041198507</v>
      </c>
      <c r="AI2320">
        <v>264</v>
      </c>
      <c r="AJ2320">
        <v>108.43901515151512</v>
      </c>
      <c r="AK2320">
        <v>15.09868084676302</v>
      </c>
    </row>
    <row r="2321" spans="1:37">
      <c r="A2321">
        <v>18</v>
      </c>
      <c r="B2321">
        <v>105</v>
      </c>
      <c r="C2321">
        <v>2024</v>
      </c>
      <c r="E2321">
        <v>99</v>
      </c>
      <c r="G2321">
        <v>99</v>
      </c>
      <c r="H2321">
        <v>2</v>
      </c>
      <c r="I2321">
        <v>99</v>
      </c>
      <c r="J2321">
        <v>143</v>
      </c>
      <c r="K2321">
        <v>99</v>
      </c>
      <c r="L2321">
        <v>5</v>
      </c>
      <c r="M2321">
        <v>99</v>
      </c>
      <c r="N2321">
        <v>99</v>
      </c>
      <c r="O2321">
        <v>99</v>
      </c>
      <c r="P2321">
        <v>99</v>
      </c>
      <c r="R2321">
        <v>0</v>
      </c>
    </row>
    <row r="2322" spans="1:37">
      <c r="A2322">
        <v>18</v>
      </c>
      <c r="B2322">
        <v>106</v>
      </c>
      <c r="C2322">
        <v>2024</v>
      </c>
      <c r="E2322">
        <v>99</v>
      </c>
      <c r="G2322">
        <v>99</v>
      </c>
      <c r="H2322">
        <v>2</v>
      </c>
      <c r="I2322">
        <v>99</v>
      </c>
      <c r="J2322">
        <v>147</v>
      </c>
      <c r="K2322">
        <v>99</v>
      </c>
      <c r="L2322">
        <v>5</v>
      </c>
      <c r="M2322">
        <v>99</v>
      </c>
      <c r="N2322">
        <v>99</v>
      </c>
      <c r="O2322">
        <v>99</v>
      </c>
      <c r="P2322">
        <v>99</v>
      </c>
      <c r="Q2322">
        <v>3</v>
      </c>
      <c r="R2322">
        <v>3</v>
      </c>
      <c r="S2322">
        <v>5</v>
      </c>
      <c r="T2322">
        <v>5</v>
      </c>
      <c r="U2322">
        <v>14.566666666666668</v>
      </c>
      <c r="V2322">
        <v>0</v>
      </c>
      <c r="W2322">
        <v>0</v>
      </c>
      <c r="X2322">
        <v>0</v>
      </c>
      <c r="Y2322">
        <v>0</v>
      </c>
      <c r="Z2322">
        <v>0.75424723326560927</v>
      </c>
      <c r="AA2322">
        <v>0</v>
      </c>
      <c r="AB2322">
        <v>0</v>
      </c>
      <c r="AF2322">
        <v>16.666666666666671</v>
      </c>
      <c r="AG2322">
        <v>12.48928265218634</v>
      </c>
      <c r="AH2322">
        <v>0</v>
      </c>
      <c r="AI2322">
        <v>2</v>
      </c>
      <c r="AJ2322">
        <v>98.95</v>
      </c>
      <c r="AK2322">
        <v>14.76135200137422</v>
      </c>
    </row>
    <row r="2323" spans="1:37">
      <c r="A2323">
        <v>18</v>
      </c>
      <c r="B2323">
        <v>107</v>
      </c>
      <c r="C2323">
        <v>2024</v>
      </c>
      <c r="E2323">
        <v>99</v>
      </c>
      <c r="G2323">
        <v>99</v>
      </c>
      <c r="H2323">
        <v>1</v>
      </c>
      <c r="I2323">
        <v>99</v>
      </c>
      <c r="J2323">
        <v>155</v>
      </c>
      <c r="K2323">
        <v>99</v>
      </c>
      <c r="L2323">
        <v>5</v>
      </c>
      <c r="M2323">
        <v>99</v>
      </c>
      <c r="N2323">
        <v>99</v>
      </c>
      <c r="O2323">
        <v>99</v>
      </c>
      <c r="P2323">
        <v>99</v>
      </c>
      <c r="Q2323">
        <v>48</v>
      </c>
      <c r="R2323">
        <v>490</v>
      </c>
      <c r="S2323">
        <v>5</v>
      </c>
      <c r="T2323">
        <v>5.1163265306122447</v>
      </c>
      <c r="U2323">
        <v>21.236938775510204</v>
      </c>
      <c r="V2323">
        <v>0</v>
      </c>
      <c r="W2323">
        <v>0</v>
      </c>
      <c r="X2323">
        <v>93.877551020408163</v>
      </c>
      <c r="Y2323">
        <v>26.326530612244905</v>
      </c>
      <c r="Z2323">
        <v>3.7448035855316553</v>
      </c>
      <c r="AA2323">
        <v>0</v>
      </c>
      <c r="AB2323">
        <v>0.99423787626616389</v>
      </c>
      <c r="AD2323">
        <v>12.847894746448031</v>
      </c>
      <c r="AF2323">
        <v>30.856423173803528</v>
      </c>
      <c r="AG2323">
        <v>29.1091119652238</v>
      </c>
      <c r="AH2323">
        <v>0</v>
      </c>
      <c r="AI2323">
        <v>360</v>
      </c>
      <c r="AJ2323">
        <v>110.625</v>
      </c>
      <c r="AK2323">
        <v>15.289418727576827</v>
      </c>
    </row>
    <row r="2324" spans="1:37">
      <c r="A2324">
        <v>18</v>
      </c>
      <c r="B2324">
        <v>108</v>
      </c>
      <c r="C2324">
        <v>2024</v>
      </c>
      <c r="E2324">
        <v>99</v>
      </c>
      <c r="G2324">
        <v>99</v>
      </c>
      <c r="H2324">
        <v>2</v>
      </c>
      <c r="I2324">
        <v>99</v>
      </c>
      <c r="J2324">
        <v>160</v>
      </c>
      <c r="K2324">
        <v>99</v>
      </c>
      <c r="L2324">
        <v>5</v>
      </c>
      <c r="M2324">
        <v>99</v>
      </c>
      <c r="N2324">
        <v>99</v>
      </c>
      <c r="O2324">
        <v>99</v>
      </c>
      <c r="P2324">
        <v>99</v>
      </c>
      <c r="Q2324">
        <v>23</v>
      </c>
      <c r="R2324">
        <v>63</v>
      </c>
      <c r="S2324">
        <v>5</v>
      </c>
      <c r="T2324">
        <v>4.9365079365079358</v>
      </c>
      <c r="U2324">
        <v>15.646031746031751</v>
      </c>
      <c r="V2324">
        <v>0</v>
      </c>
      <c r="W2324">
        <v>0</v>
      </c>
      <c r="X2324">
        <v>46.031746031746032</v>
      </c>
      <c r="Y2324">
        <v>7.9365079365079394</v>
      </c>
      <c r="Z2324">
        <v>5.406428431038794</v>
      </c>
      <c r="AA2324">
        <v>0</v>
      </c>
      <c r="AB2324">
        <v>1.0059034614447517</v>
      </c>
      <c r="AD2324">
        <v>4.4026369022734686</v>
      </c>
      <c r="AF2324">
        <v>29.032258064516121</v>
      </c>
      <c r="AG2324">
        <v>26.121637736849081</v>
      </c>
      <c r="AH2324">
        <v>1.5873015873015868</v>
      </c>
      <c r="AI2324">
        <v>62</v>
      </c>
      <c r="AJ2324">
        <v>99.77258064516127</v>
      </c>
      <c r="AK2324">
        <v>15.260917937795776</v>
      </c>
    </row>
    <row r="2325" spans="1:37">
      <c r="A2325">
        <v>18</v>
      </c>
      <c r="B2325">
        <v>109</v>
      </c>
      <c r="C2325">
        <v>2024</v>
      </c>
      <c r="E2325">
        <v>99</v>
      </c>
      <c r="G2325">
        <v>99</v>
      </c>
      <c r="H2325">
        <v>1</v>
      </c>
      <c r="I2325">
        <v>99</v>
      </c>
      <c r="J2325">
        <v>171</v>
      </c>
      <c r="K2325">
        <v>99</v>
      </c>
      <c r="L2325">
        <v>5</v>
      </c>
      <c r="M2325">
        <v>99</v>
      </c>
      <c r="N2325">
        <v>99</v>
      </c>
      <c r="O2325">
        <v>99</v>
      </c>
      <c r="P2325">
        <v>99</v>
      </c>
      <c r="R2325">
        <v>0</v>
      </c>
    </row>
    <row r="2326" spans="1:37">
      <c r="A2326">
        <v>18</v>
      </c>
      <c r="B2326">
        <v>110</v>
      </c>
      <c r="C2326">
        <v>2024</v>
      </c>
      <c r="E2326">
        <v>99</v>
      </c>
      <c r="G2326">
        <v>99</v>
      </c>
      <c r="H2326">
        <v>2</v>
      </c>
      <c r="I2326">
        <v>99</v>
      </c>
      <c r="J2326">
        <v>175</v>
      </c>
      <c r="K2326">
        <v>99</v>
      </c>
      <c r="L2326">
        <v>5</v>
      </c>
      <c r="M2326">
        <v>99</v>
      </c>
      <c r="N2326">
        <v>99</v>
      </c>
      <c r="O2326">
        <v>99</v>
      </c>
      <c r="P2326">
        <v>99</v>
      </c>
      <c r="Q2326">
        <v>23</v>
      </c>
      <c r="R2326">
        <v>172</v>
      </c>
      <c r="S2326">
        <v>5</v>
      </c>
      <c r="T2326">
        <v>5.1918604651162781</v>
      </c>
      <c r="U2326">
        <v>20.356395348837211</v>
      </c>
      <c r="V2326">
        <v>0</v>
      </c>
      <c r="W2326">
        <v>0.58139534883720945</v>
      </c>
      <c r="X2326">
        <v>85.465116279069804</v>
      </c>
      <c r="Y2326">
        <v>16.279069767441861</v>
      </c>
      <c r="Z2326">
        <v>4.2041528230998306</v>
      </c>
      <c r="AA2326">
        <v>0</v>
      </c>
      <c r="AB2326">
        <v>1.5032302517686182</v>
      </c>
      <c r="AD2326">
        <v>29.184621149486794</v>
      </c>
      <c r="AF2326">
        <v>31.44424131627056</v>
      </c>
      <c r="AG2326">
        <v>29.953546466366099</v>
      </c>
      <c r="AH2326">
        <v>0</v>
      </c>
      <c r="AI2326">
        <v>78</v>
      </c>
      <c r="AJ2326">
        <v>107.91923076923084</v>
      </c>
      <c r="AK2326">
        <v>15.555102783760058</v>
      </c>
    </row>
    <row r="2327" spans="1:37">
      <c r="A2327">
        <v>18</v>
      </c>
      <c r="B2327">
        <v>111</v>
      </c>
      <c r="C2327">
        <v>2024</v>
      </c>
      <c r="E2327">
        <v>99</v>
      </c>
      <c r="G2327">
        <v>99</v>
      </c>
      <c r="H2327">
        <v>2</v>
      </c>
      <c r="I2327">
        <v>99</v>
      </c>
      <c r="J2327">
        <v>177</v>
      </c>
      <c r="K2327">
        <v>99</v>
      </c>
      <c r="L2327">
        <v>5</v>
      </c>
      <c r="M2327">
        <v>99</v>
      </c>
      <c r="N2327">
        <v>99</v>
      </c>
      <c r="O2327">
        <v>99</v>
      </c>
      <c r="P2327">
        <v>99</v>
      </c>
      <c r="Q2327">
        <v>18</v>
      </c>
      <c r="R2327">
        <v>57</v>
      </c>
      <c r="S2327">
        <v>5</v>
      </c>
      <c r="T2327">
        <v>4.912280701754387</v>
      </c>
      <c r="U2327">
        <v>18.26315789473685</v>
      </c>
      <c r="V2327">
        <v>0</v>
      </c>
      <c r="W2327">
        <v>0</v>
      </c>
      <c r="X2327">
        <v>77.192982456140356</v>
      </c>
      <c r="Y2327">
        <v>3.5087719298245608</v>
      </c>
      <c r="Z2327">
        <v>2.833300200773067</v>
      </c>
      <c r="AA2327">
        <v>0</v>
      </c>
      <c r="AB2327">
        <v>0.97837498200692508</v>
      </c>
      <c r="AD2327">
        <v>20.199136533921951</v>
      </c>
      <c r="AF2327">
        <v>35.185185185185176</v>
      </c>
      <c r="AG2327">
        <v>30.828002842928225</v>
      </c>
      <c r="AH2327">
        <v>10.526315789473689</v>
      </c>
      <c r="AI2327">
        <v>54</v>
      </c>
      <c r="AJ2327">
        <v>105.99999999999999</v>
      </c>
      <c r="AK2327">
        <v>15.40607617627145</v>
      </c>
    </row>
    <row r="2328" spans="1:37">
      <c r="A2328">
        <v>18</v>
      </c>
      <c r="B2328">
        <v>112</v>
      </c>
      <c r="C2328">
        <v>2024</v>
      </c>
      <c r="E2328">
        <v>99</v>
      </c>
      <c r="G2328">
        <v>99</v>
      </c>
      <c r="H2328">
        <v>2</v>
      </c>
      <c r="I2328">
        <v>99</v>
      </c>
      <c r="J2328">
        <v>178</v>
      </c>
      <c r="K2328">
        <v>99</v>
      </c>
      <c r="L2328">
        <v>5</v>
      </c>
      <c r="M2328">
        <v>99</v>
      </c>
      <c r="N2328">
        <v>99</v>
      </c>
      <c r="O2328">
        <v>99</v>
      </c>
      <c r="P2328">
        <v>99</v>
      </c>
      <c r="Q2328">
        <v>11</v>
      </c>
      <c r="R2328">
        <v>45</v>
      </c>
      <c r="S2328">
        <v>5</v>
      </c>
      <c r="T2328">
        <v>4.7777777777777777</v>
      </c>
      <c r="U2328">
        <v>18.531111111111112</v>
      </c>
      <c r="V2328">
        <v>0</v>
      </c>
      <c r="W2328">
        <v>0</v>
      </c>
      <c r="X2328">
        <v>77.777777777777771</v>
      </c>
      <c r="Y2328">
        <v>6.6666666666666687</v>
      </c>
      <c r="Z2328">
        <v>3.5467557772152856</v>
      </c>
      <c r="AA2328">
        <v>0</v>
      </c>
      <c r="AB2328">
        <v>1.245237842321947</v>
      </c>
      <c r="AD2328">
        <v>-18.963444514536828</v>
      </c>
      <c r="AF2328">
        <v>26.785714285714281</v>
      </c>
      <c r="AG2328">
        <v>24.894766695524961</v>
      </c>
      <c r="AH2328">
        <v>15.555555555555555</v>
      </c>
      <c r="AI2328">
        <v>42</v>
      </c>
      <c r="AJ2328">
        <v>107.89523809523806</v>
      </c>
      <c r="AK2328">
        <v>15.012830849702839</v>
      </c>
    </row>
    <row r="2329" spans="1:37">
      <c r="A2329">
        <v>18</v>
      </c>
      <c r="B2329">
        <v>113</v>
      </c>
      <c r="C2329">
        <v>2024</v>
      </c>
      <c r="E2329">
        <v>99</v>
      </c>
      <c r="G2329">
        <v>99</v>
      </c>
      <c r="H2329">
        <v>2</v>
      </c>
      <c r="I2329">
        <v>99</v>
      </c>
      <c r="J2329">
        <v>181</v>
      </c>
      <c r="K2329">
        <v>99</v>
      </c>
      <c r="L2329">
        <v>5</v>
      </c>
      <c r="M2329">
        <v>99</v>
      </c>
      <c r="N2329">
        <v>99</v>
      </c>
      <c r="O2329">
        <v>99</v>
      </c>
      <c r="P2329">
        <v>99</v>
      </c>
      <c r="Q2329">
        <v>11</v>
      </c>
      <c r="R2329">
        <v>61</v>
      </c>
      <c r="S2329">
        <v>5</v>
      </c>
      <c r="T2329">
        <v>5.2295081967213122</v>
      </c>
      <c r="U2329">
        <v>19.218032786885249</v>
      </c>
      <c r="V2329">
        <v>0</v>
      </c>
      <c r="W2329">
        <v>0</v>
      </c>
      <c r="X2329">
        <v>86.885245901639351</v>
      </c>
      <c r="Y2329">
        <v>4.918032786885246</v>
      </c>
      <c r="Z2329">
        <v>2.9867196873373087</v>
      </c>
      <c r="AA2329">
        <v>0</v>
      </c>
      <c r="AB2329">
        <v>1.206450458555679</v>
      </c>
      <c r="AD2329">
        <v>32.277772409428827</v>
      </c>
      <c r="AF2329">
        <v>21.63120567375887</v>
      </c>
      <c r="AG2329">
        <v>19.253067056446984</v>
      </c>
      <c r="AH2329">
        <v>0</v>
      </c>
      <c r="AI2329">
        <v>38</v>
      </c>
      <c r="AJ2329">
        <v>107.23157894736843</v>
      </c>
      <c r="AK2329">
        <v>15.348804196786348</v>
      </c>
    </row>
    <row r="2330" spans="1:37">
      <c r="A2330">
        <v>18</v>
      </c>
      <c r="B2330">
        <v>114</v>
      </c>
      <c r="C2330">
        <v>2024</v>
      </c>
      <c r="E2330">
        <v>99</v>
      </c>
      <c r="G2330">
        <v>99</v>
      </c>
      <c r="H2330">
        <v>1</v>
      </c>
      <c r="I2330">
        <v>99</v>
      </c>
      <c r="J2330">
        <v>262</v>
      </c>
      <c r="K2330">
        <v>99</v>
      </c>
      <c r="L2330">
        <v>5</v>
      </c>
      <c r="M2330">
        <v>99</v>
      </c>
      <c r="N2330">
        <v>99</v>
      </c>
      <c r="O2330">
        <v>99</v>
      </c>
      <c r="P2330">
        <v>99</v>
      </c>
      <c r="R2330">
        <v>0</v>
      </c>
    </row>
    <row r="2331" spans="1:37">
      <c r="A2331">
        <v>18</v>
      </c>
      <c r="B2331">
        <v>115</v>
      </c>
      <c r="C2331">
        <v>2024</v>
      </c>
      <c r="E2331">
        <v>99</v>
      </c>
      <c r="G2331">
        <v>99</v>
      </c>
      <c r="H2331">
        <v>1</v>
      </c>
      <c r="I2331">
        <v>99</v>
      </c>
      <c r="J2331">
        <v>309</v>
      </c>
      <c r="K2331">
        <v>99</v>
      </c>
      <c r="L2331">
        <v>5</v>
      </c>
      <c r="M2331">
        <v>99</v>
      </c>
      <c r="N2331">
        <v>99</v>
      </c>
      <c r="O2331">
        <v>99</v>
      </c>
      <c r="P2331">
        <v>99</v>
      </c>
      <c r="Q2331">
        <v>36</v>
      </c>
      <c r="R2331">
        <v>105</v>
      </c>
      <c r="S2331">
        <v>5</v>
      </c>
      <c r="T2331">
        <v>5.5428571428571436</v>
      </c>
      <c r="U2331">
        <v>16.808571428571423</v>
      </c>
      <c r="V2331">
        <v>0</v>
      </c>
      <c r="W2331">
        <v>0</v>
      </c>
      <c r="X2331">
        <v>54.285714285714306</v>
      </c>
      <c r="Y2331">
        <v>6.6666666666666687</v>
      </c>
      <c r="Z2331">
        <v>4.049059015569501</v>
      </c>
      <c r="AA2331">
        <v>0</v>
      </c>
      <c r="AB2331">
        <v>0.98588680339866963</v>
      </c>
      <c r="AD2331">
        <v>29.681771524415019</v>
      </c>
      <c r="AF2331">
        <v>24.418604651162795</v>
      </c>
      <c r="AG2331">
        <v>20.83658000991711</v>
      </c>
      <c r="AH2331">
        <v>0</v>
      </c>
      <c r="AI2331">
        <v>104</v>
      </c>
      <c r="AJ2331">
        <v>102.93269230769228</v>
      </c>
      <c r="AK2331">
        <v>15.254346428422288</v>
      </c>
    </row>
    <row r="2332" spans="1:37">
      <c r="A2332">
        <v>18</v>
      </c>
      <c r="B2332">
        <v>116</v>
      </c>
      <c r="C2332">
        <v>2024</v>
      </c>
      <c r="E2332">
        <v>99</v>
      </c>
      <c r="G2332">
        <v>99</v>
      </c>
      <c r="H2332">
        <v>2</v>
      </c>
      <c r="I2332">
        <v>99</v>
      </c>
      <c r="J2332">
        <v>470</v>
      </c>
      <c r="K2332">
        <v>99</v>
      </c>
      <c r="L2332">
        <v>5</v>
      </c>
      <c r="M2332">
        <v>99</v>
      </c>
      <c r="N2332">
        <v>99</v>
      </c>
      <c r="O2332">
        <v>99</v>
      </c>
      <c r="P2332">
        <v>99</v>
      </c>
      <c r="Q2332">
        <v>15</v>
      </c>
      <c r="R2332">
        <v>44</v>
      </c>
      <c r="S2332">
        <v>5</v>
      </c>
      <c r="T2332">
        <v>5.3181818181818192</v>
      </c>
      <c r="U2332">
        <v>19.218181818181822</v>
      </c>
      <c r="V2332">
        <v>0</v>
      </c>
      <c r="W2332">
        <v>2.2727272727272729</v>
      </c>
      <c r="X2332">
        <v>75</v>
      </c>
      <c r="Y2332">
        <v>18.181818181818183</v>
      </c>
      <c r="Z2332">
        <v>3.7996574443250366</v>
      </c>
      <c r="AA2332">
        <v>0</v>
      </c>
      <c r="AB2332">
        <v>1.0823528090718775</v>
      </c>
      <c r="AD2332">
        <v>6.711935942754395</v>
      </c>
      <c r="AF2332">
        <v>21.568627450980397</v>
      </c>
      <c r="AG2332">
        <v>19.395385109408689</v>
      </c>
      <c r="AH2332">
        <v>11.363636363636362</v>
      </c>
      <c r="AI2332">
        <v>44</v>
      </c>
      <c r="AJ2332">
        <v>107.98636363636363</v>
      </c>
      <c r="AK2332">
        <v>15.113046644693062</v>
      </c>
    </row>
    <row r="2333" spans="1:37">
      <c r="A2333">
        <v>18</v>
      </c>
      <c r="B2333">
        <v>117</v>
      </c>
      <c r="C2333">
        <v>2024</v>
      </c>
      <c r="E2333">
        <v>99</v>
      </c>
      <c r="G2333">
        <v>99</v>
      </c>
      <c r="H2333">
        <v>2</v>
      </c>
      <c r="I2333">
        <v>99</v>
      </c>
      <c r="J2333">
        <v>629</v>
      </c>
      <c r="K2333">
        <v>99</v>
      </c>
      <c r="L2333">
        <v>5</v>
      </c>
      <c r="M2333">
        <v>99</v>
      </c>
      <c r="N2333">
        <v>99</v>
      </c>
      <c r="O2333">
        <v>99</v>
      </c>
      <c r="P2333">
        <v>99</v>
      </c>
      <c r="Q2333">
        <v>4</v>
      </c>
      <c r="R2333">
        <v>61</v>
      </c>
      <c r="S2333">
        <v>5</v>
      </c>
      <c r="T2333">
        <v>4.8688524590163933</v>
      </c>
      <c r="U2333">
        <v>20.678688524590164</v>
      </c>
      <c r="V2333">
        <v>0</v>
      </c>
      <c r="W2333">
        <v>0</v>
      </c>
      <c r="X2333">
        <v>96.721311475409834</v>
      </c>
      <c r="Y2333">
        <v>19.672131147540984</v>
      </c>
      <c r="Z2333">
        <v>2.6678483228015017</v>
      </c>
      <c r="AA2333">
        <v>0</v>
      </c>
      <c r="AB2333">
        <v>1.8771744535474928</v>
      </c>
      <c r="AD2333">
        <v>-0.28495027544397855</v>
      </c>
      <c r="AF2333">
        <v>22.10144927536232</v>
      </c>
      <c r="AG2333">
        <v>19.43935027508515</v>
      </c>
      <c r="AH2333">
        <v>0</v>
      </c>
    </row>
    <row r="2334" spans="1:37">
      <c r="A2334">
        <v>18</v>
      </c>
      <c r="B2334">
        <v>118</v>
      </c>
      <c r="C2334">
        <v>2024</v>
      </c>
      <c r="E2334">
        <v>99</v>
      </c>
      <c r="G2334">
        <v>99</v>
      </c>
      <c r="H2334">
        <v>1</v>
      </c>
      <c r="I2334">
        <v>99</v>
      </c>
      <c r="J2334">
        <v>643</v>
      </c>
      <c r="K2334">
        <v>99</v>
      </c>
      <c r="L2334">
        <v>5</v>
      </c>
      <c r="M2334">
        <v>99</v>
      </c>
      <c r="N2334">
        <v>99</v>
      </c>
      <c r="O2334">
        <v>99</v>
      </c>
      <c r="P2334">
        <v>99</v>
      </c>
      <c r="Q2334">
        <v>17</v>
      </c>
      <c r="R2334">
        <v>104</v>
      </c>
      <c r="S2334">
        <v>5</v>
      </c>
      <c r="T2334">
        <v>5.2115384615384626</v>
      </c>
      <c r="U2334">
        <v>20.537500000000005</v>
      </c>
      <c r="V2334">
        <v>0</v>
      </c>
      <c r="W2334">
        <v>0</v>
      </c>
      <c r="X2334">
        <v>90.384615384615358</v>
      </c>
      <c r="Y2334">
        <v>21.153846153846157</v>
      </c>
      <c r="Z2334">
        <v>4.2897280597868708</v>
      </c>
      <c r="AA2334">
        <v>0</v>
      </c>
      <c r="AB2334">
        <v>1.5170383401363943</v>
      </c>
      <c r="AD2334">
        <v>25.676016100831159</v>
      </c>
      <c r="AF2334">
        <v>30.232558139534881</v>
      </c>
      <c r="AG2334">
        <v>29.386514040422114</v>
      </c>
      <c r="AH2334">
        <v>0</v>
      </c>
      <c r="AI2334">
        <v>49</v>
      </c>
      <c r="AJ2334">
        <v>110.46734693877551</v>
      </c>
      <c r="AK2334">
        <v>15.161243890310779</v>
      </c>
    </row>
    <row r="2335" spans="1:37">
      <c r="A2335">
        <v>18</v>
      </c>
      <c r="B2335">
        <v>119</v>
      </c>
      <c r="C2335">
        <v>2024</v>
      </c>
      <c r="E2335">
        <v>99</v>
      </c>
      <c r="G2335">
        <v>99</v>
      </c>
      <c r="H2335">
        <v>2</v>
      </c>
      <c r="I2335">
        <v>99</v>
      </c>
      <c r="J2335">
        <v>704</v>
      </c>
      <c r="K2335">
        <v>99</v>
      </c>
      <c r="L2335">
        <v>5</v>
      </c>
      <c r="M2335">
        <v>99</v>
      </c>
      <c r="N2335">
        <v>99</v>
      </c>
      <c r="O2335">
        <v>99</v>
      </c>
      <c r="P2335">
        <v>99</v>
      </c>
      <c r="R2335">
        <v>0</v>
      </c>
    </row>
    <row r="2336" spans="1:37">
      <c r="A2336">
        <v>18</v>
      </c>
      <c r="B2336">
        <v>120</v>
      </c>
      <c r="C2336">
        <v>2024</v>
      </c>
      <c r="E2336">
        <v>99</v>
      </c>
      <c r="G2336">
        <v>99</v>
      </c>
      <c r="H2336">
        <v>1</v>
      </c>
      <c r="I2336">
        <v>99</v>
      </c>
      <c r="J2336">
        <v>802</v>
      </c>
      <c r="K2336">
        <v>99</v>
      </c>
      <c r="L2336">
        <v>5</v>
      </c>
      <c r="M2336">
        <v>99</v>
      </c>
      <c r="N2336">
        <v>99</v>
      </c>
      <c r="O2336">
        <v>99</v>
      </c>
      <c r="P2336">
        <v>99</v>
      </c>
      <c r="R2336">
        <v>0</v>
      </c>
    </row>
    <row r="2337" spans="1:37">
      <c r="A2337">
        <v>18</v>
      </c>
      <c r="B2337">
        <v>121</v>
      </c>
      <c r="C2337">
        <v>2024</v>
      </c>
      <c r="E2337">
        <v>99</v>
      </c>
      <c r="G2337">
        <v>99</v>
      </c>
      <c r="H2337">
        <v>1</v>
      </c>
      <c r="I2337">
        <v>99</v>
      </c>
      <c r="J2337">
        <v>103</v>
      </c>
      <c r="K2337">
        <v>99</v>
      </c>
      <c r="L2337">
        <v>6</v>
      </c>
      <c r="M2337">
        <v>99</v>
      </c>
      <c r="N2337">
        <v>99</v>
      </c>
      <c r="O2337">
        <v>99</v>
      </c>
      <c r="P2337">
        <v>99</v>
      </c>
      <c r="R2337">
        <v>0</v>
      </c>
    </row>
    <row r="2338" spans="1:37">
      <c r="A2338">
        <v>18</v>
      </c>
      <c r="B2338">
        <v>122</v>
      </c>
      <c r="C2338">
        <v>2024</v>
      </c>
      <c r="E2338">
        <v>99</v>
      </c>
      <c r="G2338">
        <v>99</v>
      </c>
      <c r="H2338">
        <v>2</v>
      </c>
      <c r="I2338">
        <v>99</v>
      </c>
      <c r="J2338">
        <v>106</v>
      </c>
      <c r="K2338">
        <v>99</v>
      </c>
      <c r="L2338">
        <v>6</v>
      </c>
      <c r="M2338">
        <v>99</v>
      </c>
      <c r="N2338">
        <v>99</v>
      </c>
      <c r="O2338">
        <v>99</v>
      </c>
      <c r="P2338">
        <v>99</v>
      </c>
      <c r="Q2338">
        <v>4</v>
      </c>
      <c r="R2338">
        <v>15</v>
      </c>
      <c r="S2338">
        <v>6</v>
      </c>
      <c r="T2338">
        <v>6.4666666666666668</v>
      </c>
      <c r="U2338">
        <v>22.533333333333339</v>
      </c>
      <c r="V2338">
        <v>20</v>
      </c>
      <c r="W2338">
        <v>0</v>
      </c>
      <c r="X2338">
        <v>100</v>
      </c>
      <c r="Y2338">
        <v>46.666666666666657</v>
      </c>
      <c r="Z2338">
        <v>3.1714700411989067</v>
      </c>
      <c r="AA2338">
        <v>0</v>
      </c>
      <c r="AB2338">
        <v>0.95684667296048831</v>
      </c>
      <c r="AD2338">
        <v>35.296493269264992</v>
      </c>
      <c r="AF2338">
        <v>14.018691588785048</v>
      </c>
      <c r="AG2338">
        <v>14.864330005717044</v>
      </c>
      <c r="AH2338">
        <v>0</v>
      </c>
      <c r="AI2338">
        <v>15</v>
      </c>
      <c r="AJ2338">
        <v>112.52</v>
      </c>
      <c r="AK2338">
        <v>15.843988924657317</v>
      </c>
    </row>
    <row r="2339" spans="1:37">
      <c r="A2339">
        <v>18</v>
      </c>
      <c r="B2339">
        <v>123</v>
      </c>
      <c r="C2339">
        <v>2024</v>
      </c>
      <c r="E2339">
        <v>99</v>
      </c>
      <c r="G2339">
        <v>99</v>
      </c>
      <c r="H2339">
        <v>1</v>
      </c>
      <c r="I2339">
        <v>99</v>
      </c>
      <c r="J2339">
        <v>110</v>
      </c>
      <c r="K2339">
        <v>99</v>
      </c>
      <c r="L2339">
        <v>6</v>
      </c>
      <c r="M2339">
        <v>99</v>
      </c>
      <c r="N2339">
        <v>99</v>
      </c>
      <c r="O2339">
        <v>99</v>
      </c>
      <c r="P2339">
        <v>99</v>
      </c>
      <c r="Q2339">
        <v>68</v>
      </c>
      <c r="R2339">
        <v>274</v>
      </c>
      <c r="S2339">
        <v>6</v>
      </c>
      <c r="T2339">
        <v>6.7518248175182487</v>
      </c>
      <c r="U2339">
        <v>22.321897810218967</v>
      </c>
      <c r="V2339">
        <v>16.423357664233574</v>
      </c>
      <c r="W2339">
        <v>4.3795620437956222</v>
      </c>
      <c r="X2339">
        <v>93.065693430656893</v>
      </c>
      <c r="Y2339">
        <v>43.065693430656943</v>
      </c>
      <c r="Z2339">
        <v>4.7198712609015505</v>
      </c>
      <c r="AA2339">
        <v>0</v>
      </c>
      <c r="AB2339">
        <v>1.2426779529944798</v>
      </c>
      <c r="AD2339">
        <v>3.3345463453716429</v>
      </c>
      <c r="AF2339">
        <v>21.191028615622582</v>
      </c>
      <c r="AG2339">
        <v>22.903599072801555</v>
      </c>
      <c r="AH2339">
        <v>4.3795620437956222</v>
      </c>
      <c r="AI2339">
        <v>274</v>
      </c>
      <c r="AJ2339">
        <v>109.45218978102189</v>
      </c>
      <c r="AK2339">
        <v>16.897193848860077</v>
      </c>
    </row>
    <row r="2340" spans="1:37">
      <c r="A2340">
        <v>18</v>
      </c>
      <c r="B2340">
        <v>124</v>
      </c>
      <c r="C2340">
        <v>2024</v>
      </c>
      <c r="E2340">
        <v>99</v>
      </c>
      <c r="G2340">
        <v>99</v>
      </c>
      <c r="H2340">
        <v>1</v>
      </c>
      <c r="I2340">
        <v>99</v>
      </c>
      <c r="J2340">
        <v>111</v>
      </c>
      <c r="K2340">
        <v>99</v>
      </c>
      <c r="L2340">
        <v>6</v>
      </c>
      <c r="M2340">
        <v>99</v>
      </c>
      <c r="N2340">
        <v>99</v>
      </c>
      <c r="O2340">
        <v>99</v>
      </c>
      <c r="P2340">
        <v>99</v>
      </c>
      <c r="Q2340">
        <v>14</v>
      </c>
      <c r="R2340">
        <v>82</v>
      </c>
      <c r="S2340">
        <v>6</v>
      </c>
      <c r="T2340">
        <v>5.3414634146341484</v>
      </c>
      <c r="U2340">
        <v>15.95121951219512</v>
      </c>
      <c r="V2340">
        <v>7.3170731707317085</v>
      </c>
      <c r="W2340">
        <v>1.2195121951219512</v>
      </c>
      <c r="X2340">
        <v>48.780487804878049</v>
      </c>
      <c r="Y2340">
        <v>14.634146341463419</v>
      </c>
      <c r="Z2340">
        <v>7.5332797233900015</v>
      </c>
      <c r="AA2340">
        <v>0</v>
      </c>
      <c r="AB2340">
        <v>1.3900299364658544</v>
      </c>
      <c r="AD2340">
        <v>74.810119290057287</v>
      </c>
      <c r="AF2340">
        <v>50.617283950617278</v>
      </c>
      <c r="AG2340">
        <v>47.697188491412312</v>
      </c>
      <c r="AH2340">
        <v>0</v>
      </c>
      <c r="AI2340">
        <v>82</v>
      </c>
      <c r="AJ2340">
        <v>95.59390243902439</v>
      </c>
      <c r="AK2340">
        <v>16.876361600331727</v>
      </c>
    </row>
    <row r="2341" spans="1:37">
      <c r="A2341">
        <v>18</v>
      </c>
      <c r="B2341">
        <v>125</v>
      </c>
      <c r="C2341">
        <v>2024</v>
      </c>
      <c r="E2341">
        <v>99</v>
      </c>
      <c r="G2341">
        <v>99</v>
      </c>
      <c r="H2341">
        <v>1</v>
      </c>
      <c r="I2341">
        <v>99</v>
      </c>
      <c r="J2341">
        <v>116</v>
      </c>
      <c r="K2341">
        <v>99</v>
      </c>
      <c r="L2341">
        <v>6</v>
      </c>
      <c r="M2341">
        <v>99</v>
      </c>
      <c r="N2341">
        <v>99</v>
      </c>
      <c r="O2341">
        <v>99</v>
      </c>
      <c r="P2341">
        <v>99</v>
      </c>
      <c r="Q2341">
        <v>25</v>
      </c>
      <c r="R2341">
        <v>78</v>
      </c>
      <c r="S2341">
        <v>6</v>
      </c>
      <c r="T2341">
        <v>6.3076923076923057</v>
      </c>
      <c r="U2341">
        <v>23.203846153846161</v>
      </c>
      <c r="V2341">
        <v>16.666666666666671</v>
      </c>
      <c r="W2341">
        <v>1.2820512820512819</v>
      </c>
      <c r="X2341">
        <v>93.589743589743605</v>
      </c>
      <c r="Y2341">
        <v>50</v>
      </c>
      <c r="Z2341">
        <v>4.8095109380799377</v>
      </c>
      <c r="AA2341">
        <v>0</v>
      </c>
      <c r="AB2341">
        <v>1.2740777691081897</v>
      </c>
      <c r="AD2341">
        <v>26.049819976438062</v>
      </c>
      <c r="AF2341">
        <v>28.36363636363636</v>
      </c>
      <c r="AG2341">
        <v>29.359092899897803</v>
      </c>
      <c r="AH2341">
        <v>0</v>
      </c>
      <c r="AI2341">
        <v>66</v>
      </c>
      <c r="AJ2341">
        <v>108.73484848484853</v>
      </c>
      <c r="AK2341">
        <v>17.252504510616514</v>
      </c>
    </row>
    <row r="2342" spans="1:37">
      <c r="A2342">
        <v>18</v>
      </c>
      <c r="B2342">
        <v>126</v>
      </c>
      <c r="C2342">
        <v>2024</v>
      </c>
      <c r="E2342">
        <v>99</v>
      </c>
      <c r="G2342">
        <v>99</v>
      </c>
      <c r="H2342">
        <v>2</v>
      </c>
      <c r="I2342">
        <v>99</v>
      </c>
      <c r="J2342">
        <v>117</v>
      </c>
      <c r="K2342">
        <v>99</v>
      </c>
      <c r="L2342">
        <v>6</v>
      </c>
      <c r="M2342">
        <v>99</v>
      </c>
      <c r="N2342">
        <v>99</v>
      </c>
      <c r="O2342">
        <v>99</v>
      </c>
      <c r="P2342">
        <v>99</v>
      </c>
      <c r="Q2342">
        <v>6</v>
      </c>
      <c r="R2342">
        <v>17</v>
      </c>
      <c r="S2342">
        <v>6</v>
      </c>
      <c r="T2342">
        <v>6.0588235294117645</v>
      </c>
      <c r="U2342">
        <v>19.776470588235295</v>
      </c>
      <c r="V2342">
        <v>0</v>
      </c>
      <c r="W2342">
        <v>5.882352941176471</v>
      </c>
      <c r="X2342">
        <v>64.705882352941188</v>
      </c>
      <c r="Y2342">
        <v>17.647058823529413</v>
      </c>
      <c r="Z2342">
        <v>7.1253094390402625</v>
      </c>
      <c r="AA2342">
        <v>0</v>
      </c>
      <c r="AB2342">
        <v>1.764705882352942</v>
      </c>
      <c r="AD2342">
        <v>58.909034285499651</v>
      </c>
      <c r="AF2342">
        <v>13.70967741935484</v>
      </c>
      <c r="AG2342">
        <v>16.980655588666096</v>
      </c>
      <c r="AH2342">
        <v>0</v>
      </c>
      <c r="AI2342">
        <v>17</v>
      </c>
      <c r="AJ2342">
        <v>102.04117647058825</v>
      </c>
      <c r="AK2342">
        <v>17.976337293083311</v>
      </c>
    </row>
    <row r="2343" spans="1:37">
      <c r="A2343">
        <v>18</v>
      </c>
      <c r="B2343">
        <v>127</v>
      </c>
      <c r="C2343">
        <v>2024</v>
      </c>
      <c r="E2343">
        <v>99</v>
      </c>
      <c r="G2343">
        <v>99</v>
      </c>
      <c r="H2343">
        <v>1</v>
      </c>
      <c r="I2343">
        <v>99</v>
      </c>
      <c r="J2343">
        <v>134</v>
      </c>
      <c r="K2343">
        <v>99</v>
      </c>
      <c r="L2343">
        <v>6</v>
      </c>
      <c r="M2343">
        <v>99</v>
      </c>
      <c r="N2343">
        <v>99</v>
      </c>
      <c r="O2343">
        <v>99</v>
      </c>
      <c r="P2343">
        <v>99</v>
      </c>
      <c r="Q2343">
        <v>91</v>
      </c>
      <c r="R2343">
        <v>404</v>
      </c>
      <c r="S2343">
        <v>6</v>
      </c>
      <c r="T2343">
        <v>6.3094059405940595</v>
      </c>
      <c r="U2343">
        <v>23.221782178217843</v>
      </c>
      <c r="V2343">
        <v>20.049504950495049</v>
      </c>
      <c r="W2343">
        <v>2.2277227722772284</v>
      </c>
      <c r="X2343">
        <v>94.306930693069319</v>
      </c>
      <c r="Y2343">
        <v>52.227722772277218</v>
      </c>
      <c r="Z2343">
        <v>4.5789089011280524</v>
      </c>
      <c r="AA2343">
        <v>0</v>
      </c>
      <c r="AB2343">
        <v>1.2995850988956601</v>
      </c>
      <c r="AD2343">
        <v>27.685371981918419</v>
      </c>
      <c r="AF2343">
        <v>21.140763997906859</v>
      </c>
      <c r="AG2343">
        <v>23.464735116315723</v>
      </c>
      <c r="AH2343">
        <v>0</v>
      </c>
      <c r="AI2343">
        <v>356</v>
      </c>
      <c r="AJ2343">
        <v>110.6418539325843</v>
      </c>
      <c r="AK2343">
        <v>17.008374782754945</v>
      </c>
    </row>
    <row r="2344" spans="1:37">
      <c r="A2344">
        <v>18</v>
      </c>
      <c r="B2344">
        <v>128</v>
      </c>
      <c r="C2344">
        <v>2024</v>
      </c>
      <c r="E2344">
        <v>99</v>
      </c>
      <c r="G2344">
        <v>99</v>
      </c>
      <c r="H2344">
        <v>2</v>
      </c>
      <c r="I2344">
        <v>99</v>
      </c>
      <c r="J2344">
        <v>141</v>
      </c>
      <c r="K2344">
        <v>99</v>
      </c>
      <c r="L2344">
        <v>6</v>
      </c>
      <c r="M2344">
        <v>99</v>
      </c>
      <c r="N2344">
        <v>99</v>
      </c>
      <c r="O2344">
        <v>99</v>
      </c>
      <c r="P2344">
        <v>99</v>
      </c>
      <c r="Q2344">
        <v>60</v>
      </c>
      <c r="R2344">
        <v>260</v>
      </c>
      <c r="S2344">
        <v>6</v>
      </c>
      <c r="T2344">
        <v>6.4269230769230781</v>
      </c>
      <c r="U2344">
        <v>22.688846153846168</v>
      </c>
      <c r="V2344">
        <v>16.538461538461544</v>
      </c>
      <c r="W2344">
        <v>0.38461538461538447</v>
      </c>
      <c r="X2344">
        <v>92.307692307692321</v>
      </c>
      <c r="Y2344">
        <v>44.615384615384606</v>
      </c>
      <c r="Z2344">
        <v>4.6893732785481186</v>
      </c>
      <c r="AA2344">
        <v>0</v>
      </c>
      <c r="AB2344">
        <v>1.300312889064573</v>
      </c>
      <c r="AD2344">
        <v>8.3158153948434475</v>
      </c>
      <c r="AF2344">
        <v>24.276377217553687</v>
      </c>
      <c r="AG2344">
        <v>26.655731630721128</v>
      </c>
      <c r="AH2344">
        <v>0</v>
      </c>
      <c r="AI2344">
        <v>255</v>
      </c>
      <c r="AJ2344">
        <v>109.898431372549</v>
      </c>
      <c r="AK2344">
        <v>16.821399332870428</v>
      </c>
    </row>
    <row r="2345" spans="1:37">
      <c r="A2345">
        <v>18</v>
      </c>
      <c r="B2345">
        <v>129</v>
      </c>
      <c r="C2345">
        <v>2024</v>
      </c>
      <c r="E2345">
        <v>99</v>
      </c>
      <c r="G2345">
        <v>99</v>
      </c>
      <c r="H2345">
        <v>2</v>
      </c>
      <c r="I2345">
        <v>99</v>
      </c>
      <c r="J2345">
        <v>143</v>
      </c>
      <c r="K2345">
        <v>99</v>
      </c>
      <c r="L2345">
        <v>6</v>
      </c>
      <c r="M2345">
        <v>99</v>
      </c>
      <c r="N2345">
        <v>99</v>
      </c>
      <c r="O2345">
        <v>99</v>
      </c>
      <c r="P2345">
        <v>99</v>
      </c>
      <c r="R2345">
        <v>0</v>
      </c>
    </row>
    <row r="2346" spans="1:37">
      <c r="A2346">
        <v>18</v>
      </c>
      <c r="B2346">
        <v>130</v>
      </c>
      <c r="C2346">
        <v>2024</v>
      </c>
      <c r="E2346">
        <v>99</v>
      </c>
      <c r="G2346">
        <v>99</v>
      </c>
      <c r="H2346">
        <v>2</v>
      </c>
      <c r="I2346">
        <v>99</v>
      </c>
      <c r="J2346">
        <v>147</v>
      </c>
      <c r="K2346">
        <v>99</v>
      </c>
      <c r="L2346">
        <v>6</v>
      </c>
      <c r="M2346">
        <v>99</v>
      </c>
      <c r="N2346">
        <v>99</v>
      </c>
      <c r="O2346">
        <v>99</v>
      </c>
      <c r="P2346">
        <v>99</v>
      </c>
      <c r="Q2346">
        <v>4</v>
      </c>
      <c r="R2346">
        <v>5</v>
      </c>
      <c r="S2346">
        <v>6</v>
      </c>
      <c r="T2346">
        <v>5.8</v>
      </c>
      <c r="U2346">
        <v>18.260000000000005</v>
      </c>
      <c r="V2346">
        <v>0</v>
      </c>
      <c r="W2346">
        <v>0</v>
      </c>
      <c r="X2346">
        <v>60</v>
      </c>
      <c r="Y2346">
        <v>20</v>
      </c>
      <c r="Z2346">
        <v>4.8853249636027316</v>
      </c>
      <c r="AA2346">
        <v>0</v>
      </c>
      <c r="AB2346">
        <v>0.74833147735479011</v>
      </c>
      <c r="AD2346">
        <v>65.976585006678647</v>
      </c>
      <c r="AF2346">
        <v>27.777777777777779</v>
      </c>
      <c r="AG2346">
        <v>26.093169476993442</v>
      </c>
      <c r="AH2346">
        <v>0</v>
      </c>
      <c r="AI2346">
        <v>4</v>
      </c>
      <c r="AJ2346">
        <v>106.15</v>
      </c>
      <c r="AK2346">
        <v>16.203733806780399</v>
      </c>
    </row>
    <row r="2347" spans="1:37">
      <c r="A2347">
        <v>18</v>
      </c>
      <c r="B2347">
        <v>131</v>
      </c>
      <c r="C2347">
        <v>2024</v>
      </c>
      <c r="E2347">
        <v>99</v>
      </c>
      <c r="G2347">
        <v>99</v>
      </c>
      <c r="H2347">
        <v>1</v>
      </c>
      <c r="I2347">
        <v>99</v>
      </c>
      <c r="J2347">
        <v>155</v>
      </c>
      <c r="K2347">
        <v>99</v>
      </c>
      <c r="L2347">
        <v>6</v>
      </c>
      <c r="M2347">
        <v>99</v>
      </c>
      <c r="N2347">
        <v>99</v>
      </c>
      <c r="O2347">
        <v>99</v>
      </c>
      <c r="P2347">
        <v>99</v>
      </c>
      <c r="Q2347">
        <v>48</v>
      </c>
      <c r="R2347">
        <v>400</v>
      </c>
      <c r="S2347">
        <v>6</v>
      </c>
      <c r="T2347">
        <v>6.3150000000000004</v>
      </c>
      <c r="U2347">
        <v>23.861999999999998</v>
      </c>
      <c r="V2347">
        <v>18.25</v>
      </c>
      <c r="W2347">
        <v>1.25</v>
      </c>
      <c r="X2347">
        <v>97.5</v>
      </c>
      <c r="Y2347">
        <v>58.25</v>
      </c>
      <c r="Z2347">
        <v>3.771837218120599</v>
      </c>
      <c r="AA2347">
        <v>0</v>
      </c>
      <c r="AB2347">
        <v>1.4215396582579023</v>
      </c>
      <c r="AD2347">
        <v>27.229019948665098</v>
      </c>
      <c r="AF2347">
        <v>25.188916876574304</v>
      </c>
      <c r="AG2347">
        <v>26.699786844799515</v>
      </c>
      <c r="AH2347">
        <v>0</v>
      </c>
      <c r="AI2347">
        <v>328</v>
      </c>
      <c r="AJ2347">
        <v>111.04146341463414</v>
      </c>
      <c r="AK2347">
        <v>17.215202281931397</v>
      </c>
    </row>
    <row r="2348" spans="1:37">
      <c r="A2348">
        <v>18</v>
      </c>
      <c r="B2348">
        <v>132</v>
      </c>
      <c r="C2348">
        <v>2024</v>
      </c>
      <c r="E2348">
        <v>99</v>
      </c>
      <c r="G2348">
        <v>99</v>
      </c>
      <c r="H2348">
        <v>2</v>
      </c>
      <c r="I2348">
        <v>99</v>
      </c>
      <c r="J2348">
        <v>160</v>
      </c>
      <c r="K2348">
        <v>99</v>
      </c>
      <c r="L2348">
        <v>6</v>
      </c>
      <c r="M2348">
        <v>99</v>
      </c>
      <c r="N2348">
        <v>99</v>
      </c>
      <c r="O2348">
        <v>99</v>
      </c>
      <c r="P2348">
        <v>99</v>
      </c>
      <c r="Q2348">
        <v>16</v>
      </c>
      <c r="R2348">
        <v>53</v>
      </c>
      <c r="S2348">
        <v>6</v>
      </c>
      <c r="T2348">
        <v>6.0377358490566015</v>
      </c>
      <c r="U2348">
        <v>19.056603773584904</v>
      </c>
      <c r="V2348">
        <v>3.7735849056603761</v>
      </c>
      <c r="W2348">
        <v>5.6603773584905639</v>
      </c>
      <c r="X2348">
        <v>77.358490566037744</v>
      </c>
      <c r="Y2348">
        <v>24.528301886792455</v>
      </c>
      <c r="Z2348">
        <v>4.6868144805486116</v>
      </c>
      <c r="AA2348">
        <v>0</v>
      </c>
      <c r="AB2348">
        <v>1.6478947593130597</v>
      </c>
      <c r="AD2348">
        <v>47.048241404823912</v>
      </c>
      <c r="AF2348">
        <v>24.423963133640555</v>
      </c>
      <c r="AG2348">
        <v>26.765602226050081</v>
      </c>
      <c r="AH2348">
        <v>0</v>
      </c>
      <c r="AI2348">
        <v>53</v>
      </c>
      <c r="AJ2348">
        <v>103.09245283018862</v>
      </c>
      <c r="AK2348">
        <v>17.079060753717663</v>
      </c>
    </row>
    <row r="2349" spans="1:37">
      <c r="A2349">
        <v>18</v>
      </c>
      <c r="B2349">
        <v>133</v>
      </c>
      <c r="C2349">
        <v>2024</v>
      </c>
      <c r="E2349">
        <v>99</v>
      </c>
      <c r="G2349">
        <v>99</v>
      </c>
      <c r="H2349">
        <v>1</v>
      </c>
      <c r="I2349">
        <v>99</v>
      </c>
      <c r="J2349">
        <v>171</v>
      </c>
      <c r="K2349">
        <v>99</v>
      </c>
      <c r="L2349">
        <v>6</v>
      </c>
      <c r="M2349">
        <v>99</v>
      </c>
      <c r="N2349">
        <v>99</v>
      </c>
      <c r="O2349">
        <v>99</v>
      </c>
      <c r="P2349">
        <v>99</v>
      </c>
      <c r="R2349">
        <v>0</v>
      </c>
    </row>
    <row r="2350" spans="1:37">
      <c r="A2350">
        <v>18</v>
      </c>
      <c r="B2350">
        <v>134</v>
      </c>
      <c r="C2350">
        <v>2024</v>
      </c>
      <c r="E2350">
        <v>99</v>
      </c>
      <c r="G2350">
        <v>99</v>
      </c>
      <c r="H2350">
        <v>2</v>
      </c>
      <c r="I2350">
        <v>99</v>
      </c>
      <c r="J2350">
        <v>175</v>
      </c>
      <c r="K2350">
        <v>99</v>
      </c>
      <c r="L2350">
        <v>6</v>
      </c>
      <c r="M2350">
        <v>99</v>
      </c>
      <c r="N2350">
        <v>99</v>
      </c>
      <c r="O2350">
        <v>99</v>
      </c>
      <c r="P2350">
        <v>99</v>
      </c>
      <c r="Q2350">
        <v>21</v>
      </c>
      <c r="R2350">
        <v>154</v>
      </c>
      <c r="S2350">
        <v>6</v>
      </c>
      <c r="T2350">
        <v>5.824675324675324</v>
      </c>
      <c r="U2350">
        <v>23.159740259740257</v>
      </c>
      <c r="V2350">
        <v>14.285714285714288</v>
      </c>
      <c r="W2350">
        <v>2.5974025974025969</v>
      </c>
      <c r="X2350">
        <v>97.402597402597422</v>
      </c>
      <c r="Y2350">
        <v>49.350649350649341</v>
      </c>
      <c r="Z2350">
        <v>4.6218498500526239</v>
      </c>
      <c r="AA2350">
        <v>0</v>
      </c>
      <c r="AB2350">
        <v>1.5547711105735949</v>
      </c>
      <c r="AD2350">
        <v>18.435494822528323</v>
      </c>
      <c r="AF2350">
        <v>28.15356489945156</v>
      </c>
      <c r="AG2350">
        <v>30.512186566972641</v>
      </c>
      <c r="AH2350">
        <v>0</v>
      </c>
      <c r="AI2350">
        <v>63</v>
      </c>
      <c r="AJ2350">
        <v>108.86190476190475</v>
      </c>
      <c r="AK2350">
        <v>17.350900424324816</v>
      </c>
    </row>
    <row r="2351" spans="1:37">
      <c r="A2351">
        <v>18</v>
      </c>
      <c r="B2351">
        <v>135</v>
      </c>
      <c r="C2351">
        <v>2024</v>
      </c>
      <c r="E2351">
        <v>99</v>
      </c>
      <c r="G2351">
        <v>99</v>
      </c>
      <c r="H2351">
        <v>2</v>
      </c>
      <c r="I2351">
        <v>99</v>
      </c>
      <c r="J2351">
        <v>177</v>
      </c>
      <c r="K2351">
        <v>99</v>
      </c>
      <c r="L2351">
        <v>6</v>
      </c>
      <c r="M2351">
        <v>99</v>
      </c>
      <c r="N2351">
        <v>99</v>
      </c>
      <c r="O2351">
        <v>99</v>
      </c>
      <c r="P2351">
        <v>99</v>
      </c>
      <c r="Q2351">
        <v>13</v>
      </c>
      <c r="R2351">
        <v>33</v>
      </c>
      <c r="S2351">
        <v>6</v>
      </c>
      <c r="T2351">
        <v>6.0909090909090899</v>
      </c>
      <c r="U2351">
        <v>22.575757575757581</v>
      </c>
      <c r="V2351">
        <v>21.212121212121215</v>
      </c>
      <c r="W2351">
        <v>0</v>
      </c>
      <c r="X2351">
        <v>96.969696969696983</v>
      </c>
      <c r="Y2351">
        <v>42.424242424242429</v>
      </c>
      <c r="Z2351">
        <v>4.2241032975654393</v>
      </c>
      <c r="AA2351">
        <v>0</v>
      </c>
      <c r="AB2351">
        <v>1.0833068443466352</v>
      </c>
      <c r="AD2351">
        <v>1.5712593145641129</v>
      </c>
      <c r="AF2351">
        <v>20.370370370370367</v>
      </c>
      <c r="AG2351">
        <v>22.062307510068702</v>
      </c>
      <c r="AH2351">
        <v>18.181818181818183</v>
      </c>
      <c r="AI2351">
        <v>33</v>
      </c>
      <c r="AJ2351">
        <v>109.76363636363637</v>
      </c>
      <c r="AK2351">
        <v>16.87867472393015</v>
      </c>
    </row>
    <row r="2352" spans="1:37">
      <c r="A2352">
        <v>18</v>
      </c>
      <c r="B2352">
        <v>136</v>
      </c>
      <c r="C2352">
        <v>2024</v>
      </c>
      <c r="E2352">
        <v>99</v>
      </c>
      <c r="G2352">
        <v>99</v>
      </c>
      <c r="H2352">
        <v>2</v>
      </c>
      <c r="I2352">
        <v>99</v>
      </c>
      <c r="J2352">
        <v>178</v>
      </c>
      <c r="K2352">
        <v>99</v>
      </c>
      <c r="L2352">
        <v>6</v>
      </c>
      <c r="M2352">
        <v>99</v>
      </c>
      <c r="N2352">
        <v>99</v>
      </c>
      <c r="O2352">
        <v>99</v>
      </c>
      <c r="P2352">
        <v>99</v>
      </c>
      <c r="Q2352">
        <v>9</v>
      </c>
      <c r="R2352">
        <v>34</v>
      </c>
      <c r="S2352">
        <v>6</v>
      </c>
      <c r="T2352">
        <v>6.0294117647058814</v>
      </c>
      <c r="U2352">
        <v>20.505882352941175</v>
      </c>
      <c r="V2352">
        <v>17.647058823529413</v>
      </c>
      <c r="W2352">
        <v>0</v>
      </c>
      <c r="X2352">
        <v>73.529411764705884</v>
      </c>
      <c r="Y2352">
        <v>35.294117647058826</v>
      </c>
      <c r="Z2352">
        <v>4.7705555957395012</v>
      </c>
      <c r="AA2352">
        <v>0</v>
      </c>
      <c r="AB2352">
        <v>1.2715274306598408</v>
      </c>
      <c r="AD2352">
        <v>27.537831904125287</v>
      </c>
      <c r="AF2352">
        <v>20.238095238095237</v>
      </c>
      <c r="AG2352">
        <v>20.813804221273546</v>
      </c>
      <c r="AH2352">
        <v>11.76470588235294</v>
      </c>
      <c r="AI2352">
        <v>29</v>
      </c>
      <c r="AJ2352">
        <v>109.67241379310342</v>
      </c>
      <c r="AK2352">
        <v>16.329562075662054</v>
      </c>
    </row>
    <row r="2353" spans="1:37">
      <c r="A2353">
        <v>18</v>
      </c>
      <c r="B2353">
        <v>137</v>
      </c>
      <c r="C2353">
        <v>2024</v>
      </c>
      <c r="E2353">
        <v>99</v>
      </c>
      <c r="G2353">
        <v>99</v>
      </c>
      <c r="H2353">
        <v>2</v>
      </c>
      <c r="I2353">
        <v>99</v>
      </c>
      <c r="J2353">
        <v>181</v>
      </c>
      <c r="K2353">
        <v>99</v>
      </c>
      <c r="L2353">
        <v>6</v>
      </c>
      <c r="M2353">
        <v>99</v>
      </c>
      <c r="N2353">
        <v>99</v>
      </c>
      <c r="O2353">
        <v>99</v>
      </c>
      <c r="P2353">
        <v>99</v>
      </c>
      <c r="Q2353">
        <v>13</v>
      </c>
      <c r="R2353">
        <v>112</v>
      </c>
      <c r="S2353">
        <v>6</v>
      </c>
      <c r="T2353">
        <v>6.1696428571428559</v>
      </c>
      <c r="U2353">
        <v>23.062499999999996</v>
      </c>
      <c r="V2353">
        <v>8.0357142857142883</v>
      </c>
      <c r="W2353">
        <v>0</v>
      </c>
      <c r="X2353">
        <v>96.428571428571445</v>
      </c>
      <c r="Y2353">
        <v>46.428571428571438</v>
      </c>
      <c r="Z2353">
        <v>3.7826465838842926</v>
      </c>
      <c r="AA2353">
        <v>0</v>
      </c>
      <c r="AB2353">
        <v>1.5805084673313612</v>
      </c>
      <c r="AD2353">
        <v>35.530935678357721</v>
      </c>
      <c r="AF2353">
        <v>39.716312056737593</v>
      </c>
      <c r="AG2353">
        <v>42.421455435300302</v>
      </c>
      <c r="AH2353">
        <v>0</v>
      </c>
      <c r="AI2353">
        <v>58</v>
      </c>
      <c r="AJ2353">
        <v>108.93448275862072</v>
      </c>
      <c r="AK2353">
        <v>17.083059335945762</v>
      </c>
    </row>
    <row r="2354" spans="1:37">
      <c r="A2354">
        <v>18</v>
      </c>
      <c r="B2354">
        <v>138</v>
      </c>
      <c r="C2354">
        <v>2024</v>
      </c>
      <c r="E2354">
        <v>99</v>
      </c>
      <c r="G2354">
        <v>99</v>
      </c>
      <c r="H2354">
        <v>1</v>
      </c>
      <c r="I2354">
        <v>99</v>
      </c>
      <c r="J2354">
        <v>262</v>
      </c>
      <c r="K2354">
        <v>99</v>
      </c>
      <c r="L2354">
        <v>6</v>
      </c>
      <c r="M2354">
        <v>99</v>
      </c>
      <c r="N2354">
        <v>99</v>
      </c>
      <c r="O2354">
        <v>99</v>
      </c>
      <c r="P2354">
        <v>99</v>
      </c>
      <c r="R2354">
        <v>0</v>
      </c>
    </row>
    <row r="2355" spans="1:37">
      <c r="A2355">
        <v>18</v>
      </c>
      <c r="B2355">
        <v>139</v>
      </c>
      <c r="C2355">
        <v>2024</v>
      </c>
      <c r="E2355">
        <v>99</v>
      </c>
      <c r="G2355">
        <v>99</v>
      </c>
      <c r="H2355">
        <v>1</v>
      </c>
      <c r="I2355">
        <v>99</v>
      </c>
      <c r="J2355">
        <v>309</v>
      </c>
      <c r="K2355">
        <v>99</v>
      </c>
      <c r="L2355">
        <v>6</v>
      </c>
      <c r="M2355">
        <v>99</v>
      </c>
      <c r="N2355">
        <v>99</v>
      </c>
      <c r="O2355">
        <v>99</v>
      </c>
      <c r="P2355">
        <v>99</v>
      </c>
      <c r="Q2355">
        <v>38</v>
      </c>
      <c r="R2355">
        <v>111</v>
      </c>
      <c r="S2355">
        <v>6</v>
      </c>
      <c r="T2355">
        <v>6.153153153153152</v>
      </c>
      <c r="U2355">
        <v>19.129729729729736</v>
      </c>
      <c r="V2355">
        <v>7.2072072072072046</v>
      </c>
      <c r="W2355">
        <v>1.8018018018018012</v>
      </c>
      <c r="X2355">
        <v>74.774774774774784</v>
      </c>
      <c r="Y2355">
        <v>18.018018018018012</v>
      </c>
      <c r="Z2355">
        <v>6.5682089183751025</v>
      </c>
      <c r="AA2355">
        <v>0</v>
      </c>
      <c r="AB2355">
        <v>1.756317801477671</v>
      </c>
      <c r="AD2355">
        <v>51.683292822611158</v>
      </c>
      <c r="AF2355">
        <v>25.813953488372089</v>
      </c>
      <c r="AG2355">
        <v>25.069065665509672</v>
      </c>
      <c r="AH2355">
        <v>0</v>
      </c>
      <c r="AI2355">
        <v>110</v>
      </c>
      <c r="AJ2355">
        <v>104.03000000000002</v>
      </c>
      <c r="AK2355">
        <v>16.890403340368074</v>
      </c>
    </row>
    <row r="2356" spans="1:37">
      <c r="A2356">
        <v>18</v>
      </c>
      <c r="B2356">
        <v>140</v>
      </c>
      <c r="C2356">
        <v>2024</v>
      </c>
      <c r="E2356">
        <v>99</v>
      </c>
      <c r="G2356">
        <v>99</v>
      </c>
      <c r="H2356">
        <v>2</v>
      </c>
      <c r="I2356">
        <v>99</v>
      </c>
      <c r="J2356">
        <v>470</v>
      </c>
      <c r="K2356">
        <v>99</v>
      </c>
      <c r="L2356">
        <v>6</v>
      </c>
      <c r="M2356">
        <v>99</v>
      </c>
      <c r="N2356">
        <v>99</v>
      </c>
      <c r="O2356">
        <v>99</v>
      </c>
      <c r="P2356">
        <v>99</v>
      </c>
      <c r="Q2356">
        <v>15</v>
      </c>
      <c r="R2356">
        <v>43</v>
      </c>
      <c r="S2356">
        <v>6</v>
      </c>
      <c r="T2356">
        <v>6</v>
      </c>
      <c r="U2356">
        <v>23.597674418604647</v>
      </c>
      <c r="V2356">
        <v>30.232558139534881</v>
      </c>
      <c r="W2356">
        <v>2.3255813953488378</v>
      </c>
      <c r="X2356">
        <v>93.023255813953469</v>
      </c>
      <c r="Y2356">
        <v>55.813953488372078</v>
      </c>
      <c r="Z2356">
        <v>3.9660470843639928</v>
      </c>
      <c r="AA2356">
        <v>0</v>
      </c>
      <c r="AB2356">
        <v>1.2199885626608375</v>
      </c>
      <c r="AD2356">
        <v>13.505922065450703</v>
      </c>
      <c r="AF2356">
        <v>21.078431372549023</v>
      </c>
      <c r="AG2356">
        <v>23.274003394651125</v>
      </c>
      <c r="AH2356">
        <v>2.3255813953488378</v>
      </c>
      <c r="AI2356">
        <v>41</v>
      </c>
      <c r="AJ2356">
        <v>111.19512195121943</v>
      </c>
      <c r="AK2356">
        <v>16.951496534375025</v>
      </c>
    </row>
    <row r="2357" spans="1:37">
      <c r="A2357">
        <v>18</v>
      </c>
      <c r="B2357">
        <v>141</v>
      </c>
      <c r="C2357">
        <v>2024</v>
      </c>
      <c r="E2357">
        <v>99</v>
      </c>
      <c r="G2357">
        <v>99</v>
      </c>
      <c r="H2357">
        <v>2</v>
      </c>
      <c r="I2357">
        <v>99</v>
      </c>
      <c r="J2357">
        <v>629</v>
      </c>
      <c r="K2357">
        <v>99</v>
      </c>
      <c r="L2357">
        <v>6</v>
      </c>
      <c r="M2357">
        <v>99</v>
      </c>
      <c r="N2357">
        <v>99</v>
      </c>
      <c r="O2357">
        <v>99</v>
      </c>
      <c r="P2357">
        <v>99</v>
      </c>
      <c r="Q2357">
        <v>4</v>
      </c>
      <c r="R2357">
        <v>80</v>
      </c>
      <c r="S2357">
        <v>6</v>
      </c>
      <c r="T2357">
        <v>6.7125000000000004</v>
      </c>
      <c r="U2357">
        <v>23.636249999999997</v>
      </c>
      <c r="V2357">
        <v>10</v>
      </c>
      <c r="W2357">
        <v>5</v>
      </c>
      <c r="X2357">
        <v>97.5</v>
      </c>
      <c r="Y2357">
        <v>63.75</v>
      </c>
      <c r="Z2357">
        <v>3.1305847596735448</v>
      </c>
      <c r="AA2357">
        <v>0</v>
      </c>
      <c r="AB2357">
        <v>1.8587209984287565</v>
      </c>
      <c r="AD2357">
        <v>31.606954046397362</v>
      </c>
      <c r="AF2357">
        <v>28.985507246376809</v>
      </c>
      <c r="AG2357">
        <v>29.140532293609088</v>
      </c>
      <c r="AH2357">
        <v>0</v>
      </c>
    </row>
    <row r="2358" spans="1:37">
      <c r="A2358">
        <v>18</v>
      </c>
      <c r="B2358">
        <v>142</v>
      </c>
      <c r="C2358">
        <v>2024</v>
      </c>
      <c r="E2358">
        <v>99</v>
      </c>
      <c r="G2358">
        <v>99</v>
      </c>
      <c r="H2358">
        <v>1</v>
      </c>
      <c r="I2358">
        <v>99</v>
      </c>
      <c r="J2358">
        <v>643</v>
      </c>
      <c r="K2358">
        <v>99</v>
      </c>
      <c r="L2358">
        <v>6</v>
      </c>
      <c r="M2358">
        <v>99</v>
      </c>
      <c r="N2358">
        <v>99</v>
      </c>
      <c r="O2358">
        <v>99</v>
      </c>
      <c r="P2358">
        <v>99</v>
      </c>
      <c r="Q2358">
        <v>21</v>
      </c>
      <c r="R2358">
        <v>75</v>
      </c>
      <c r="S2358">
        <v>6</v>
      </c>
      <c r="T2358">
        <v>5.8666666666666645</v>
      </c>
      <c r="U2358">
        <v>23.31866666666668</v>
      </c>
      <c r="V2358">
        <v>18.666666666666671</v>
      </c>
      <c r="W2358">
        <v>0</v>
      </c>
      <c r="X2358">
        <v>98.666666666666686</v>
      </c>
      <c r="Y2358">
        <v>50.666666666666657</v>
      </c>
      <c r="Z2358">
        <v>4.3487835336128073</v>
      </c>
      <c r="AA2358">
        <v>0</v>
      </c>
      <c r="AB2358">
        <v>1.5860503004493771</v>
      </c>
      <c r="AD2358">
        <v>2.3558027357464399</v>
      </c>
      <c r="AF2358">
        <v>21.802325581395344</v>
      </c>
      <c r="AG2358">
        <v>24.062022756352938</v>
      </c>
      <c r="AH2358">
        <v>0</v>
      </c>
      <c r="AI2358">
        <v>41</v>
      </c>
      <c r="AJ2358">
        <v>111.81707317073175</v>
      </c>
      <c r="AK2358">
        <v>16.860060480763437</v>
      </c>
    </row>
    <row r="2359" spans="1:37">
      <c r="A2359">
        <v>18</v>
      </c>
      <c r="B2359">
        <v>143</v>
      </c>
      <c r="C2359">
        <v>2024</v>
      </c>
      <c r="E2359">
        <v>99</v>
      </c>
      <c r="G2359">
        <v>99</v>
      </c>
      <c r="H2359">
        <v>2</v>
      </c>
      <c r="I2359">
        <v>99</v>
      </c>
      <c r="J2359">
        <v>704</v>
      </c>
      <c r="K2359">
        <v>99</v>
      </c>
      <c r="L2359">
        <v>6</v>
      </c>
      <c r="M2359">
        <v>99</v>
      </c>
      <c r="N2359">
        <v>99</v>
      </c>
      <c r="O2359">
        <v>99</v>
      </c>
      <c r="P2359">
        <v>99</v>
      </c>
      <c r="R2359">
        <v>0</v>
      </c>
    </row>
    <row r="2360" spans="1:37">
      <c r="A2360">
        <v>18</v>
      </c>
      <c r="B2360">
        <v>144</v>
      </c>
      <c r="C2360">
        <v>2024</v>
      </c>
      <c r="E2360">
        <v>99</v>
      </c>
      <c r="G2360">
        <v>99</v>
      </c>
      <c r="H2360">
        <v>1</v>
      </c>
      <c r="I2360">
        <v>99</v>
      </c>
      <c r="J2360">
        <v>802</v>
      </c>
      <c r="K2360">
        <v>99</v>
      </c>
      <c r="L2360">
        <v>6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37">
      <c r="A2361">
        <v>18</v>
      </c>
      <c r="B2361">
        <v>145</v>
      </c>
      <c r="C2361">
        <v>2024</v>
      </c>
      <c r="E2361">
        <v>99</v>
      </c>
      <c r="G2361">
        <v>99</v>
      </c>
      <c r="H2361">
        <v>1</v>
      </c>
      <c r="I2361">
        <v>99</v>
      </c>
      <c r="J2361">
        <v>103</v>
      </c>
      <c r="K2361">
        <v>99</v>
      </c>
      <c r="L2361">
        <v>7</v>
      </c>
      <c r="M2361">
        <v>99</v>
      </c>
      <c r="N2361">
        <v>99</v>
      </c>
      <c r="O2361">
        <v>99</v>
      </c>
      <c r="P2361">
        <v>99</v>
      </c>
      <c r="R2361">
        <v>0</v>
      </c>
    </row>
    <row r="2362" spans="1:37">
      <c r="A2362">
        <v>18</v>
      </c>
      <c r="B2362">
        <v>146</v>
      </c>
      <c r="C2362">
        <v>2024</v>
      </c>
      <c r="E2362">
        <v>99</v>
      </c>
      <c r="G2362">
        <v>99</v>
      </c>
      <c r="H2362">
        <v>2</v>
      </c>
      <c r="I2362">
        <v>99</v>
      </c>
      <c r="J2362">
        <v>106</v>
      </c>
      <c r="K2362">
        <v>99</v>
      </c>
      <c r="L2362">
        <v>7</v>
      </c>
      <c r="M2362">
        <v>99</v>
      </c>
      <c r="N2362">
        <v>99</v>
      </c>
      <c r="O2362">
        <v>99</v>
      </c>
      <c r="P2362">
        <v>99</v>
      </c>
      <c r="Q2362">
        <v>4</v>
      </c>
      <c r="R2362">
        <v>10</v>
      </c>
      <c r="S2362">
        <v>7</v>
      </c>
      <c r="T2362">
        <v>6.9</v>
      </c>
      <c r="U2362">
        <v>23.21</v>
      </c>
      <c r="V2362">
        <v>20</v>
      </c>
      <c r="W2362">
        <v>10</v>
      </c>
      <c r="X2362">
        <v>100</v>
      </c>
      <c r="Y2362">
        <v>50</v>
      </c>
      <c r="Z2362">
        <v>3.7771550140284256</v>
      </c>
      <c r="AA2362">
        <v>0</v>
      </c>
      <c r="AB2362">
        <v>1.1357816691600513</v>
      </c>
      <c r="AD2362">
        <v>64.125523954034065</v>
      </c>
      <c r="AF2362">
        <v>9.3457943925233611</v>
      </c>
      <c r="AG2362">
        <v>10.207133119310438</v>
      </c>
      <c r="AH2362">
        <v>0</v>
      </c>
      <c r="AI2362">
        <v>10</v>
      </c>
      <c r="AJ2362">
        <v>106.68000000000002</v>
      </c>
      <c r="AK2362">
        <v>18.989534127472389</v>
      </c>
    </row>
    <row r="2363" spans="1:37">
      <c r="A2363">
        <v>18</v>
      </c>
      <c r="B2363">
        <v>147</v>
      </c>
      <c r="C2363">
        <v>2024</v>
      </c>
      <c r="E2363">
        <v>99</v>
      </c>
      <c r="G2363">
        <v>99</v>
      </c>
      <c r="H2363">
        <v>1</v>
      </c>
      <c r="I2363">
        <v>99</v>
      </c>
      <c r="J2363">
        <v>110</v>
      </c>
      <c r="K2363">
        <v>99</v>
      </c>
      <c r="L2363">
        <v>7</v>
      </c>
      <c r="M2363">
        <v>99</v>
      </c>
      <c r="N2363">
        <v>99</v>
      </c>
      <c r="O2363">
        <v>99</v>
      </c>
      <c r="P2363">
        <v>99</v>
      </c>
      <c r="Q2363">
        <v>49</v>
      </c>
      <c r="R2363">
        <v>123</v>
      </c>
      <c r="S2363">
        <v>7</v>
      </c>
      <c r="T2363">
        <v>7.52032520325203</v>
      </c>
      <c r="U2363">
        <v>26.142276422764223</v>
      </c>
      <c r="V2363">
        <v>18.699186991869922</v>
      </c>
      <c r="W2363">
        <v>17.886178861788618</v>
      </c>
      <c r="X2363">
        <v>97.560975609756099</v>
      </c>
      <c r="Y2363">
        <v>71.544715447154474</v>
      </c>
      <c r="Z2363">
        <v>6.3946497978710042</v>
      </c>
      <c r="AA2363">
        <v>0</v>
      </c>
      <c r="AB2363">
        <v>1.3273213657829737</v>
      </c>
      <c r="AD2363">
        <v>-6.1691635280429375</v>
      </c>
      <c r="AF2363">
        <v>9.5127610208816709</v>
      </c>
      <c r="AG2363">
        <v>12.041222134428798</v>
      </c>
      <c r="AH2363">
        <v>3.2520325203252023</v>
      </c>
      <c r="AI2363">
        <v>123</v>
      </c>
      <c r="AJ2363">
        <v>111.769918699187</v>
      </c>
      <c r="AK2363">
        <v>18.804679734537689</v>
      </c>
    </row>
    <row r="2364" spans="1:37">
      <c r="A2364">
        <v>18</v>
      </c>
      <c r="B2364">
        <v>148</v>
      </c>
      <c r="C2364">
        <v>2024</v>
      </c>
      <c r="E2364">
        <v>99</v>
      </c>
      <c r="G2364">
        <v>99</v>
      </c>
      <c r="H2364">
        <v>1</v>
      </c>
      <c r="I2364">
        <v>99</v>
      </c>
      <c r="J2364">
        <v>111</v>
      </c>
      <c r="K2364">
        <v>99</v>
      </c>
      <c r="L2364">
        <v>7</v>
      </c>
      <c r="M2364">
        <v>99</v>
      </c>
      <c r="N2364">
        <v>99</v>
      </c>
      <c r="O2364">
        <v>99</v>
      </c>
      <c r="P2364">
        <v>99</v>
      </c>
      <c r="Q2364">
        <v>8</v>
      </c>
      <c r="R2364">
        <v>11</v>
      </c>
      <c r="S2364">
        <v>7</v>
      </c>
      <c r="T2364">
        <v>6.3636363636363633</v>
      </c>
      <c r="U2364">
        <v>23.090909090909097</v>
      </c>
      <c r="V2364">
        <v>18.181818181818183</v>
      </c>
      <c r="W2364">
        <v>0</v>
      </c>
      <c r="X2364">
        <v>100</v>
      </c>
      <c r="Y2364">
        <v>36.363636363636367</v>
      </c>
      <c r="Z2364">
        <v>5.4797900665585439</v>
      </c>
      <c r="AA2364">
        <v>0</v>
      </c>
      <c r="AB2364">
        <v>1.2264306875665498</v>
      </c>
      <c r="AD2364">
        <v>71.065758308822552</v>
      </c>
      <c r="AF2364">
        <v>6.7901234567901252</v>
      </c>
      <c r="AG2364">
        <v>9.2622980709623324</v>
      </c>
      <c r="AH2364">
        <v>0</v>
      </c>
      <c r="AI2364">
        <v>11</v>
      </c>
      <c r="AJ2364">
        <v>105.1090909090909</v>
      </c>
      <c r="AK2364">
        <v>19.686076386953005</v>
      </c>
    </row>
    <row r="2365" spans="1:37">
      <c r="A2365">
        <v>18</v>
      </c>
      <c r="B2365">
        <v>149</v>
      </c>
      <c r="C2365">
        <v>2024</v>
      </c>
      <c r="E2365">
        <v>99</v>
      </c>
      <c r="G2365">
        <v>99</v>
      </c>
      <c r="H2365">
        <v>1</v>
      </c>
      <c r="I2365">
        <v>99</v>
      </c>
      <c r="J2365">
        <v>116</v>
      </c>
      <c r="K2365">
        <v>99</v>
      </c>
      <c r="L2365">
        <v>7</v>
      </c>
      <c r="M2365">
        <v>99</v>
      </c>
      <c r="N2365">
        <v>99</v>
      </c>
      <c r="O2365">
        <v>99</v>
      </c>
      <c r="P2365">
        <v>99</v>
      </c>
      <c r="Q2365">
        <v>19</v>
      </c>
      <c r="R2365">
        <v>45</v>
      </c>
      <c r="S2365">
        <v>7</v>
      </c>
      <c r="T2365">
        <v>7.1333333333333355</v>
      </c>
      <c r="U2365">
        <v>26.317777777777781</v>
      </c>
      <c r="V2365">
        <v>31.111111111111111</v>
      </c>
      <c r="W2365">
        <v>24.444444444444443</v>
      </c>
      <c r="X2365">
        <v>97.777777777777771</v>
      </c>
      <c r="Y2365">
        <v>77.777777777777771</v>
      </c>
      <c r="Z2365">
        <v>4.9757763833681183</v>
      </c>
      <c r="AA2365">
        <v>0</v>
      </c>
      <c r="AB2365">
        <v>1.3432961119739912</v>
      </c>
      <c r="AD2365">
        <v>10.370905098401185</v>
      </c>
      <c r="AF2365">
        <v>16.363636363636363</v>
      </c>
      <c r="AG2365">
        <v>19.210991613541612</v>
      </c>
      <c r="AH2365">
        <v>0</v>
      </c>
      <c r="AI2365">
        <v>45</v>
      </c>
      <c r="AJ2365">
        <v>110.85333333333328</v>
      </c>
      <c r="AK2365">
        <v>19.246857246161984</v>
      </c>
    </row>
    <row r="2366" spans="1:37">
      <c r="A2366">
        <v>18</v>
      </c>
      <c r="B2366">
        <v>150</v>
      </c>
      <c r="C2366">
        <v>2024</v>
      </c>
      <c r="E2366">
        <v>99</v>
      </c>
      <c r="G2366">
        <v>99</v>
      </c>
      <c r="H2366">
        <v>2</v>
      </c>
      <c r="I2366">
        <v>99</v>
      </c>
      <c r="J2366">
        <v>117</v>
      </c>
      <c r="K2366">
        <v>99</v>
      </c>
      <c r="L2366">
        <v>7</v>
      </c>
      <c r="M2366">
        <v>99</v>
      </c>
      <c r="N2366">
        <v>99</v>
      </c>
      <c r="O2366">
        <v>99</v>
      </c>
      <c r="P2366">
        <v>99</v>
      </c>
      <c r="Q2366">
        <v>6</v>
      </c>
      <c r="R2366">
        <v>8</v>
      </c>
      <c r="S2366">
        <v>7</v>
      </c>
      <c r="T2366">
        <v>7.125</v>
      </c>
      <c r="U2366">
        <v>23.299999999999997</v>
      </c>
      <c r="V2366">
        <v>25</v>
      </c>
      <c r="W2366">
        <v>12.5</v>
      </c>
      <c r="X2366">
        <v>87.5</v>
      </c>
      <c r="Y2366">
        <v>62.5</v>
      </c>
      <c r="Z2366">
        <v>6.212487424534558</v>
      </c>
      <c r="AA2366">
        <v>0</v>
      </c>
      <c r="AB2366">
        <v>1.0532687216470451</v>
      </c>
      <c r="AD2366">
        <v>-17.956974114692638</v>
      </c>
      <c r="AF2366">
        <v>6.4516129032258052</v>
      </c>
      <c r="AG2366">
        <v>9.4146168998434234</v>
      </c>
      <c r="AH2366">
        <v>0</v>
      </c>
      <c r="AI2366">
        <v>8</v>
      </c>
      <c r="AJ2366">
        <v>105.18750000000001</v>
      </c>
      <c r="AK2366">
        <v>19.568230874990579</v>
      </c>
    </row>
    <row r="2367" spans="1:37">
      <c r="A2367">
        <v>18</v>
      </c>
      <c r="B2367">
        <v>151</v>
      </c>
      <c r="C2367">
        <v>2024</v>
      </c>
      <c r="E2367">
        <v>99</v>
      </c>
      <c r="G2367">
        <v>99</v>
      </c>
      <c r="H2367">
        <v>1</v>
      </c>
      <c r="I2367">
        <v>99</v>
      </c>
      <c r="J2367">
        <v>134</v>
      </c>
      <c r="K2367">
        <v>99</v>
      </c>
      <c r="L2367">
        <v>7</v>
      </c>
      <c r="M2367">
        <v>99</v>
      </c>
      <c r="N2367">
        <v>99</v>
      </c>
      <c r="O2367">
        <v>99</v>
      </c>
      <c r="P2367">
        <v>99</v>
      </c>
      <c r="Q2367">
        <v>58</v>
      </c>
      <c r="R2367">
        <v>159</v>
      </c>
      <c r="S2367">
        <v>7</v>
      </c>
      <c r="T2367">
        <v>7.1383647798742169</v>
      </c>
      <c r="U2367">
        <v>26.419496855345919</v>
      </c>
      <c r="V2367">
        <v>31.446540880503129</v>
      </c>
      <c r="W2367">
        <v>9.4339622641509404</v>
      </c>
      <c r="X2367">
        <v>98.742138364779876</v>
      </c>
      <c r="Y2367">
        <v>77.987421383647813</v>
      </c>
      <c r="Z2367">
        <v>4.4667391055904773</v>
      </c>
      <c r="AA2367">
        <v>0</v>
      </c>
      <c r="AB2367">
        <v>1.1947368196358141</v>
      </c>
      <c r="AD2367">
        <v>10.025866833153623</v>
      </c>
      <c r="AF2367">
        <v>8.3202511773940344</v>
      </c>
      <c r="AG2367">
        <v>10.50655674971299</v>
      </c>
      <c r="AH2367">
        <v>0</v>
      </c>
      <c r="AI2367">
        <v>155</v>
      </c>
      <c r="AJ2367">
        <v>112.018064516129</v>
      </c>
      <c r="AK2367">
        <v>18.745879440463899</v>
      </c>
    </row>
    <row r="2368" spans="1:37">
      <c r="A2368">
        <v>18</v>
      </c>
      <c r="B2368">
        <v>152</v>
      </c>
      <c r="C2368">
        <v>2024</v>
      </c>
      <c r="E2368">
        <v>99</v>
      </c>
      <c r="G2368">
        <v>99</v>
      </c>
      <c r="H2368">
        <v>2</v>
      </c>
      <c r="I2368">
        <v>99</v>
      </c>
      <c r="J2368">
        <v>141</v>
      </c>
      <c r="K2368">
        <v>99</v>
      </c>
      <c r="L2368">
        <v>7</v>
      </c>
      <c r="M2368">
        <v>99</v>
      </c>
      <c r="N2368">
        <v>99</v>
      </c>
      <c r="O2368">
        <v>99</v>
      </c>
      <c r="P2368">
        <v>99</v>
      </c>
      <c r="Q2368">
        <v>37</v>
      </c>
      <c r="R2368">
        <v>115</v>
      </c>
      <c r="S2368">
        <v>7</v>
      </c>
      <c r="T2368">
        <v>7.2869565217391292</v>
      </c>
      <c r="U2368">
        <v>26.538260869565196</v>
      </c>
      <c r="V2368">
        <v>30.434782608695649</v>
      </c>
      <c r="W2368">
        <v>6.0869565217391308</v>
      </c>
      <c r="X2368">
        <v>98.260869565217376</v>
      </c>
      <c r="Y2368">
        <v>82.608695652173907</v>
      </c>
      <c r="Z2368">
        <v>4.4015329860856447</v>
      </c>
      <c r="AA2368">
        <v>0</v>
      </c>
      <c r="AB2368">
        <v>0.93961340238192381</v>
      </c>
      <c r="AD2368">
        <v>7.9555495001461516</v>
      </c>
      <c r="AF2368">
        <v>10.737628384687206</v>
      </c>
      <c r="AG2368">
        <v>13.790345538098649</v>
      </c>
      <c r="AH2368">
        <v>0</v>
      </c>
      <c r="AI2368">
        <v>115</v>
      </c>
      <c r="AJ2368">
        <v>111.89826086956522</v>
      </c>
      <c r="AK2368">
        <v>18.8117016757679</v>
      </c>
    </row>
    <row r="2369" spans="1:37">
      <c r="A2369">
        <v>18</v>
      </c>
      <c r="B2369">
        <v>153</v>
      </c>
      <c r="C2369">
        <v>2024</v>
      </c>
      <c r="E2369">
        <v>99</v>
      </c>
      <c r="G2369">
        <v>99</v>
      </c>
      <c r="H2369">
        <v>2</v>
      </c>
      <c r="I2369">
        <v>99</v>
      </c>
      <c r="J2369">
        <v>143</v>
      </c>
      <c r="K2369">
        <v>99</v>
      </c>
      <c r="L2369">
        <v>7</v>
      </c>
      <c r="M2369">
        <v>99</v>
      </c>
      <c r="N2369">
        <v>99</v>
      </c>
      <c r="O2369">
        <v>99</v>
      </c>
      <c r="P2369">
        <v>99</v>
      </c>
      <c r="R2369">
        <v>0</v>
      </c>
    </row>
    <row r="2370" spans="1:37">
      <c r="A2370">
        <v>18</v>
      </c>
      <c r="B2370">
        <v>154</v>
      </c>
      <c r="C2370">
        <v>2024</v>
      </c>
      <c r="E2370">
        <v>99</v>
      </c>
      <c r="G2370">
        <v>99</v>
      </c>
      <c r="H2370">
        <v>2</v>
      </c>
      <c r="I2370">
        <v>99</v>
      </c>
      <c r="J2370">
        <v>147</v>
      </c>
      <c r="K2370">
        <v>99</v>
      </c>
      <c r="L2370">
        <v>7</v>
      </c>
      <c r="M2370">
        <v>99</v>
      </c>
      <c r="N2370">
        <v>99</v>
      </c>
      <c r="O2370">
        <v>99</v>
      </c>
      <c r="P2370">
        <v>99</v>
      </c>
      <c r="R2370">
        <v>0</v>
      </c>
    </row>
    <row r="2371" spans="1:37">
      <c r="A2371">
        <v>18</v>
      </c>
      <c r="B2371">
        <v>155</v>
      </c>
      <c r="C2371">
        <v>2024</v>
      </c>
      <c r="E2371">
        <v>99</v>
      </c>
      <c r="G2371">
        <v>99</v>
      </c>
      <c r="H2371">
        <v>1</v>
      </c>
      <c r="I2371">
        <v>99</v>
      </c>
      <c r="J2371">
        <v>155</v>
      </c>
      <c r="K2371">
        <v>99</v>
      </c>
      <c r="L2371">
        <v>7</v>
      </c>
      <c r="M2371">
        <v>99</v>
      </c>
      <c r="N2371">
        <v>99</v>
      </c>
      <c r="O2371">
        <v>99</v>
      </c>
      <c r="P2371">
        <v>99</v>
      </c>
      <c r="Q2371">
        <v>28</v>
      </c>
      <c r="R2371">
        <v>131</v>
      </c>
      <c r="S2371">
        <v>7</v>
      </c>
      <c r="T2371">
        <v>7.3282442748091601</v>
      </c>
      <c r="U2371">
        <v>26.604580152671751</v>
      </c>
      <c r="V2371">
        <v>27.48091603053436</v>
      </c>
      <c r="W2371">
        <v>7.6335877862595458</v>
      </c>
      <c r="X2371">
        <v>99.236641221374043</v>
      </c>
      <c r="Y2371">
        <v>89.31297709923669</v>
      </c>
      <c r="Z2371">
        <v>3.9933123979595799</v>
      </c>
      <c r="AA2371">
        <v>0</v>
      </c>
      <c r="AB2371">
        <v>1.0071708398455375</v>
      </c>
      <c r="AD2371">
        <v>-17.024326260198293</v>
      </c>
      <c r="AF2371">
        <v>8.2493702770780857</v>
      </c>
      <c r="AG2371">
        <v>9.7491929753892457</v>
      </c>
      <c r="AH2371">
        <v>0</v>
      </c>
      <c r="AI2371">
        <v>131</v>
      </c>
      <c r="AJ2371">
        <v>112.27099236641226</v>
      </c>
      <c r="AK2371">
        <v>18.706588582745002</v>
      </c>
    </row>
    <row r="2372" spans="1:37">
      <c r="A2372">
        <v>18</v>
      </c>
      <c r="B2372">
        <v>156</v>
      </c>
      <c r="C2372">
        <v>2024</v>
      </c>
      <c r="E2372">
        <v>99</v>
      </c>
      <c r="G2372">
        <v>99</v>
      </c>
      <c r="H2372">
        <v>2</v>
      </c>
      <c r="I2372">
        <v>99</v>
      </c>
      <c r="J2372">
        <v>160</v>
      </c>
      <c r="K2372">
        <v>99</v>
      </c>
      <c r="L2372">
        <v>7</v>
      </c>
      <c r="M2372">
        <v>99</v>
      </c>
      <c r="N2372">
        <v>99</v>
      </c>
      <c r="O2372">
        <v>99</v>
      </c>
      <c r="P2372">
        <v>99</v>
      </c>
      <c r="Q2372">
        <v>5</v>
      </c>
      <c r="R2372">
        <v>19</v>
      </c>
      <c r="S2372">
        <v>7</v>
      </c>
      <c r="T2372">
        <v>5.8947368421052628</v>
      </c>
      <c r="U2372">
        <v>21.689473684210515</v>
      </c>
      <c r="V2372">
        <v>21.052631578947377</v>
      </c>
      <c r="W2372">
        <v>5.2631578947368443</v>
      </c>
      <c r="X2372">
        <v>89.473684210526301</v>
      </c>
      <c r="Y2372">
        <v>31.578947368421055</v>
      </c>
      <c r="Z2372">
        <v>4.8520093219030436</v>
      </c>
      <c r="AA2372">
        <v>0</v>
      </c>
      <c r="AB2372">
        <v>1.5524085477634362</v>
      </c>
      <c r="AD2372">
        <v>54.417529323934815</v>
      </c>
      <c r="AF2372">
        <v>8.7557603686635961</v>
      </c>
      <c r="AG2372">
        <v>10.920895720153702</v>
      </c>
      <c r="AH2372">
        <v>0</v>
      </c>
      <c r="AI2372">
        <v>19</v>
      </c>
      <c r="AJ2372">
        <v>103.63157894736844</v>
      </c>
      <c r="AK2372">
        <v>19.293396042255974</v>
      </c>
    </row>
    <row r="2373" spans="1:37">
      <c r="A2373">
        <v>18</v>
      </c>
      <c r="B2373">
        <v>157</v>
      </c>
      <c r="C2373">
        <v>2024</v>
      </c>
      <c r="E2373">
        <v>99</v>
      </c>
      <c r="G2373">
        <v>99</v>
      </c>
      <c r="H2373">
        <v>1</v>
      </c>
      <c r="I2373">
        <v>99</v>
      </c>
      <c r="J2373">
        <v>171</v>
      </c>
      <c r="K2373">
        <v>99</v>
      </c>
      <c r="L2373">
        <v>7</v>
      </c>
      <c r="M2373">
        <v>99</v>
      </c>
      <c r="N2373">
        <v>99</v>
      </c>
      <c r="O2373">
        <v>99</v>
      </c>
      <c r="P2373">
        <v>99</v>
      </c>
      <c r="R2373">
        <v>0</v>
      </c>
    </row>
    <row r="2374" spans="1:37">
      <c r="A2374">
        <v>18</v>
      </c>
      <c r="B2374">
        <v>158</v>
      </c>
      <c r="C2374">
        <v>2024</v>
      </c>
      <c r="E2374">
        <v>99</v>
      </c>
      <c r="G2374">
        <v>99</v>
      </c>
      <c r="H2374">
        <v>2</v>
      </c>
      <c r="I2374">
        <v>99</v>
      </c>
      <c r="J2374">
        <v>175</v>
      </c>
      <c r="K2374">
        <v>99</v>
      </c>
      <c r="L2374">
        <v>7</v>
      </c>
      <c r="M2374">
        <v>99</v>
      </c>
      <c r="N2374">
        <v>99</v>
      </c>
      <c r="O2374">
        <v>99</v>
      </c>
      <c r="P2374">
        <v>99</v>
      </c>
      <c r="Q2374">
        <v>14</v>
      </c>
      <c r="R2374">
        <v>35</v>
      </c>
      <c r="S2374">
        <v>7</v>
      </c>
      <c r="T2374">
        <v>6.6285714285714308</v>
      </c>
      <c r="U2374">
        <v>26.73714285714286</v>
      </c>
      <c r="V2374">
        <v>42.857142857142847</v>
      </c>
      <c r="W2374">
        <v>14.285714285714288</v>
      </c>
      <c r="X2374">
        <v>97.142857142857125</v>
      </c>
      <c r="Y2374">
        <v>77.142857142857125</v>
      </c>
      <c r="Z2374">
        <v>5.0012618815818195</v>
      </c>
      <c r="AA2374">
        <v>0</v>
      </c>
      <c r="AB2374">
        <v>1.7085618728829757</v>
      </c>
      <c r="AD2374">
        <v>32.227116202791642</v>
      </c>
      <c r="AF2374">
        <v>6.3985374771480812</v>
      </c>
      <c r="AG2374">
        <v>8.0057489455988904</v>
      </c>
      <c r="AH2374">
        <v>0</v>
      </c>
      <c r="AI2374">
        <v>29</v>
      </c>
      <c r="AJ2374">
        <v>112.5931034482759</v>
      </c>
      <c r="AK2374">
        <v>19.015070523911437</v>
      </c>
    </row>
    <row r="2375" spans="1:37">
      <c r="A2375">
        <v>18</v>
      </c>
      <c r="B2375">
        <v>159</v>
      </c>
      <c r="C2375">
        <v>2024</v>
      </c>
      <c r="E2375">
        <v>99</v>
      </c>
      <c r="G2375">
        <v>99</v>
      </c>
      <c r="H2375">
        <v>2</v>
      </c>
      <c r="I2375">
        <v>99</v>
      </c>
      <c r="J2375">
        <v>177</v>
      </c>
      <c r="K2375">
        <v>99</v>
      </c>
      <c r="L2375">
        <v>7</v>
      </c>
      <c r="M2375">
        <v>99</v>
      </c>
      <c r="N2375">
        <v>99</v>
      </c>
      <c r="O2375">
        <v>99</v>
      </c>
      <c r="P2375">
        <v>99</v>
      </c>
      <c r="Q2375">
        <v>10</v>
      </c>
      <c r="R2375">
        <v>12</v>
      </c>
      <c r="S2375">
        <v>7</v>
      </c>
      <c r="T2375">
        <v>7.1666666666666687</v>
      </c>
      <c r="U2375">
        <v>26.25833333333334</v>
      </c>
      <c r="V2375">
        <v>8.3333333333333357</v>
      </c>
      <c r="W2375">
        <v>8.3333333333333357</v>
      </c>
      <c r="X2375">
        <v>100</v>
      </c>
      <c r="Y2375">
        <v>83.333333333333314</v>
      </c>
      <c r="Z2375">
        <v>6.0352379590387502</v>
      </c>
      <c r="AA2375">
        <v>0</v>
      </c>
      <c r="AB2375">
        <v>0.79930525388545137</v>
      </c>
      <c r="AD2375">
        <v>-46.325112405796361</v>
      </c>
      <c r="AF2375">
        <v>7.4074074074074083</v>
      </c>
      <c r="AG2375">
        <v>9.3313195925136245</v>
      </c>
      <c r="AH2375">
        <v>0</v>
      </c>
      <c r="AI2375">
        <v>12</v>
      </c>
      <c r="AJ2375">
        <v>111.6666666666667</v>
      </c>
      <c r="AK2375">
        <v>18.627718099945071</v>
      </c>
    </row>
    <row r="2376" spans="1:37">
      <c r="A2376">
        <v>18</v>
      </c>
      <c r="B2376">
        <v>160</v>
      </c>
      <c r="C2376">
        <v>2024</v>
      </c>
      <c r="E2376">
        <v>99</v>
      </c>
      <c r="G2376">
        <v>99</v>
      </c>
      <c r="H2376">
        <v>2</v>
      </c>
      <c r="I2376">
        <v>99</v>
      </c>
      <c r="J2376">
        <v>178</v>
      </c>
      <c r="K2376">
        <v>99</v>
      </c>
      <c r="L2376">
        <v>7</v>
      </c>
      <c r="M2376">
        <v>99</v>
      </c>
      <c r="N2376">
        <v>99</v>
      </c>
      <c r="O2376">
        <v>99</v>
      </c>
      <c r="P2376">
        <v>99</v>
      </c>
      <c r="Q2376">
        <v>9</v>
      </c>
      <c r="R2376">
        <v>16</v>
      </c>
      <c r="S2376">
        <v>7</v>
      </c>
      <c r="T2376">
        <v>6.5625</v>
      </c>
      <c r="U2376">
        <v>25.643750000000001</v>
      </c>
      <c r="V2376">
        <v>56.25</v>
      </c>
      <c r="W2376">
        <v>0</v>
      </c>
      <c r="X2376">
        <v>100</v>
      </c>
      <c r="Y2376">
        <v>81.25</v>
      </c>
      <c r="Z2376">
        <v>3.5147846217798246</v>
      </c>
      <c r="AA2376">
        <v>0</v>
      </c>
      <c r="AB2376">
        <v>0.99804496391695696</v>
      </c>
      <c r="AD2376">
        <v>5.3561938430280396</v>
      </c>
      <c r="AF2376">
        <v>9.5238095238095273</v>
      </c>
      <c r="AG2376">
        <v>12.248858106696122</v>
      </c>
      <c r="AH2376">
        <v>6.25</v>
      </c>
      <c r="AI2376">
        <v>16</v>
      </c>
      <c r="AJ2376">
        <v>110.74375000000001</v>
      </c>
      <c r="AK2376">
        <v>18.787720017549901</v>
      </c>
    </row>
    <row r="2377" spans="1:37">
      <c r="A2377">
        <v>18</v>
      </c>
      <c r="B2377">
        <v>161</v>
      </c>
      <c r="C2377">
        <v>2024</v>
      </c>
      <c r="E2377">
        <v>99</v>
      </c>
      <c r="G2377">
        <v>99</v>
      </c>
      <c r="H2377">
        <v>2</v>
      </c>
      <c r="I2377">
        <v>99</v>
      </c>
      <c r="J2377">
        <v>181</v>
      </c>
      <c r="K2377">
        <v>99</v>
      </c>
      <c r="L2377">
        <v>7</v>
      </c>
      <c r="M2377">
        <v>99</v>
      </c>
      <c r="N2377">
        <v>99</v>
      </c>
      <c r="O2377">
        <v>99</v>
      </c>
      <c r="P2377">
        <v>99</v>
      </c>
      <c r="Q2377">
        <v>9</v>
      </c>
      <c r="R2377">
        <v>26</v>
      </c>
      <c r="S2377">
        <v>7</v>
      </c>
      <c r="T2377">
        <v>6.807692307692311</v>
      </c>
      <c r="U2377">
        <v>25.907692307692304</v>
      </c>
      <c r="V2377">
        <v>30.769230769230759</v>
      </c>
      <c r="W2377">
        <v>0</v>
      </c>
      <c r="X2377">
        <v>100</v>
      </c>
      <c r="Y2377">
        <v>73.076923076923109</v>
      </c>
      <c r="Z2377">
        <v>4.2369186078966612</v>
      </c>
      <c r="AA2377">
        <v>0</v>
      </c>
      <c r="AB2377">
        <v>1.3306802993850939</v>
      </c>
      <c r="AD2377">
        <v>-0.99704107955614318</v>
      </c>
      <c r="AF2377">
        <v>9.2198581560283674</v>
      </c>
      <c r="AG2377">
        <v>11.062753535121288</v>
      </c>
      <c r="AH2377">
        <v>0</v>
      </c>
      <c r="AI2377">
        <v>26</v>
      </c>
      <c r="AJ2377">
        <v>111.31923076923081</v>
      </c>
      <c r="AK2377">
        <v>18.65893188694184</v>
      </c>
    </row>
    <row r="2378" spans="1:37">
      <c r="A2378">
        <v>18</v>
      </c>
      <c r="B2378">
        <v>162</v>
      </c>
      <c r="C2378">
        <v>2024</v>
      </c>
      <c r="E2378">
        <v>99</v>
      </c>
      <c r="G2378">
        <v>99</v>
      </c>
      <c r="H2378">
        <v>1</v>
      </c>
      <c r="I2378">
        <v>99</v>
      </c>
      <c r="J2378">
        <v>262</v>
      </c>
      <c r="K2378">
        <v>99</v>
      </c>
      <c r="L2378">
        <v>7</v>
      </c>
      <c r="M2378">
        <v>99</v>
      </c>
      <c r="N2378">
        <v>99</v>
      </c>
      <c r="O2378">
        <v>99</v>
      </c>
      <c r="P2378">
        <v>99</v>
      </c>
      <c r="R2378">
        <v>0</v>
      </c>
    </row>
    <row r="2379" spans="1:37">
      <c r="A2379">
        <v>18</v>
      </c>
      <c r="B2379">
        <v>163</v>
      </c>
      <c r="C2379">
        <v>2024</v>
      </c>
      <c r="E2379">
        <v>99</v>
      </c>
      <c r="G2379">
        <v>99</v>
      </c>
      <c r="H2379">
        <v>1</v>
      </c>
      <c r="I2379">
        <v>99</v>
      </c>
      <c r="J2379">
        <v>309</v>
      </c>
      <c r="K2379">
        <v>99</v>
      </c>
      <c r="L2379">
        <v>7</v>
      </c>
      <c r="M2379">
        <v>99</v>
      </c>
      <c r="N2379">
        <v>99</v>
      </c>
      <c r="O2379">
        <v>99</v>
      </c>
      <c r="P2379">
        <v>99</v>
      </c>
      <c r="Q2379">
        <v>21</v>
      </c>
      <c r="R2379">
        <v>51</v>
      </c>
      <c r="S2379">
        <v>7</v>
      </c>
      <c r="T2379">
        <v>7.0980392156862742</v>
      </c>
      <c r="U2379">
        <v>24.729411764705887</v>
      </c>
      <c r="V2379">
        <v>19.607843137254903</v>
      </c>
      <c r="W2379">
        <v>5.882352941176471</v>
      </c>
      <c r="X2379">
        <v>100</v>
      </c>
      <c r="Y2379">
        <v>56.862745098039241</v>
      </c>
      <c r="Z2379">
        <v>4.8949070818814677</v>
      </c>
      <c r="AA2379">
        <v>0</v>
      </c>
      <c r="AB2379">
        <v>0.91297621386845595</v>
      </c>
      <c r="AD2379">
        <v>8.5790263675212497</v>
      </c>
      <c r="AF2379">
        <v>11.860465116279064</v>
      </c>
      <c r="AG2379">
        <v>14.88984911808458</v>
      </c>
      <c r="AH2379">
        <v>0</v>
      </c>
      <c r="AI2379">
        <v>51</v>
      </c>
      <c r="AJ2379">
        <v>109.10392156862748</v>
      </c>
      <c r="AK2379">
        <v>18.84770360035678</v>
      </c>
    </row>
    <row r="2380" spans="1:37">
      <c r="A2380">
        <v>18</v>
      </c>
      <c r="B2380">
        <v>164</v>
      </c>
      <c r="C2380">
        <v>2024</v>
      </c>
      <c r="E2380">
        <v>99</v>
      </c>
      <c r="G2380">
        <v>99</v>
      </c>
      <c r="H2380">
        <v>2</v>
      </c>
      <c r="I2380">
        <v>99</v>
      </c>
      <c r="J2380">
        <v>470</v>
      </c>
      <c r="K2380">
        <v>99</v>
      </c>
      <c r="L2380">
        <v>7</v>
      </c>
      <c r="M2380">
        <v>99</v>
      </c>
      <c r="N2380">
        <v>99</v>
      </c>
      <c r="O2380">
        <v>99</v>
      </c>
      <c r="P2380">
        <v>99</v>
      </c>
      <c r="Q2380">
        <v>16</v>
      </c>
      <c r="R2380">
        <v>31</v>
      </c>
      <c r="S2380">
        <v>7</v>
      </c>
      <c r="T2380">
        <v>7.0322580645161281</v>
      </c>
      <c r="U2380">
        <v>23.390322580645162</v>
      </c>
      <c r="V2380">
        <v>19.354838709677423</v>
      </c>
      <c r="W2380">
        <v>6.4516129032258052</v>
      </c>
      <c r="X2380">
        <v>90.322580645161281</v>
      </c>
      <c r="Y2380">
        <v>58.064516129032242</v>
      </c>
      <c r="Z2380">
        <v>4.9915641635831598</v>
      </c>
      <c r="AA2380">
        <v>0</v>
      </c>
      <c r="AB2380">
        <v>1.0312495072997283</v>
      </c>
      <c r="AD2380">
        <v>30.399488809199404</v>
      </c>
      <c r="AF2380">
        <v>15.19607843137255</v>
      </c>
      <c r="AG2380">
        <v>16.631496857654017</v>
      </c>
      <c r="AH2380">
        <v>9.6774193548387117</v>
      </c>
      <c r="AI2380">
        <v>31</v>
      </c>
      <c r="AJ2380">
        <v>107.2967741935484</v>
      </c>
      <c r="AK2380">
        <v>18.717207757416695</v>
      </c>
    </row>
    <row r="2381" spans="1:37">
      <c r="A2381">
        <v>18</v>
      </c>
      <c r="B2381">
        <v>165</v>
      </c>
      <c r="C2381">
        <v>2024</v>
      </c>
      <c r="E2381">
        <v>99</v>
      </c>
      <c r="G2381">
        <v>99</v>
      </c>
      <c r="H2381">
        <v>2</v>
      </c>
      <c r="I2381">
        <v>99</v>
      </c>
      <c r="J2381">
        <v>629</v>
      </c>
      <c r="K2381">
        <v>99</v>
      </c>
      <c r="L2381">
        <v>7</v>
      </c>
      <c r="M2381">
        <v>99</v>
      </c>
      <c r="N2381">
        <v>99</v>
      </c>
      <c r="O2381">
        <v>99</v>
      </c>
      <c r="P2381">
        <v>99</v>
      </c>
      <c r="Q2381">
        <v>4</v>
      </c>
      <c r="R2381">
        <v>32</v>
      </c>
      <c r="S2381">
        <v>7</v>
      </c>
      <c r="T2381">
        <v>6.625</v>
      </c>
      <c r="U2381">
        <v>24.871874999999996</v>
      </c>
      <c r="V2381">
        <v>28.125</v>
      </c>
      <c r="W2381">
        <v>3.125</v>
      </c>
      <c r="X2381">
        <v>96.875</v>
      </c>
      <c r="Y2381">
        <v>68.75</v>
      </c>
      <c r="Z2381">
        <v>3.9659672823127576</v>
      </c>
      <c r="AA2381">
        <v>0</v>
      </c>
      <c r="AB2381">
        <v>2.1323402636539974</v>
      </c>
      <c r="AD2381">
        <v>-5.9632173958228956</v>
      </c>
      <c r="AF2381">
        <v>11.594202898550723</v>
      </c>
      <c r="AG2381">
        <v>12.265561189107551</v>
      </c>
      <c r="AH2381">
        <v>0</v>
      </c>
    </row>
    <row r="2382" spans="1:37">
      <c r="A2382">
        <v>18</v>
      </c>
      <c r="B2382">
        <v>166</v>
      </c>
      <c r="C2382">
        <v>2024</v>
      </c>
      <c r="E2382">
        <v>99</v>
      </c>
      <c r="G2382">
        <v>99</v>
      </c>
      <c r="H2382">
        <v>1</v>
      </c>
      <c r="I2382">
        <v>99</v>
      </c>
      <c r="J2382">
        <v>643</v>
      </c>
      <c r="K2382">
        <v>99</v>
      </c>
      <c r="L2382">
        <v>7</v>
      </c>
      <c r="M2382">
        <v>99</v>
      </c>
      <c r="N2382">
        <v>99</v>
      </c>
      <c r="O2382">
        <v>99</v>
      </c>
      <c r="P2382">
        <v>99</v>
      </c>
      <c r="Q2382">
        <v>11</v>
      </c>
      <c r="R2382">
        <v>22</v>
      </c>
      <c r="S2382">
        <v>7</v>
      </c>
      <c r="T2382">
        <v>7.0909090909090899</v>
      </c>
      <c r="U2382">
        <v>27</v>
      </c>
      <c r="V2382">
        <v>36.363636363636367</v>
      </c>
      <c r="W2382">
        <v>13.636363636363638</v>
      </c>
      <c r="X2382">
        <v>100</v>
      </c>
      <c r="Y2382">
        <v>81.818181818181813</v>
      </c>
      <c r="Z2382">
        <v>4.3650471204371195</v>
      </c>
      <c r="AA2382">
        <v>0</v>
      </c>
      <c r="AB2382">
        <v>1.2398346997259859</v>
      </c>
      <c r="AD2382">
        <v>-57.11280741256595</v>
      </c>
      <c r="AF2382">
        <v>6.3953488372093004</v>
      </c>
      <c r="AG2382">
        <v>8.1724749941526902</v>
      </c>
      <c r="AH2382">
        <v>0</v>
      </c>
      <c r="AI2382">
        <v>22</v>
      </c>
      <c r="AJ2382">
        <v>112.75909090909092</v>
      </c>
      <c r="AK2382">
        <v>18.704403141173344</v>
      </c>
    </row>
    <row r="2383" spans="1:37">
      <c r="A2383">
        <v>18</v>
      </c>
      <c r="B2383">
        <v>167</v>
      </c>
      <c r="C2383">
        <v>2024</v>
      </c>
      <c r="E2383">
        <v>99</v>
      </c>
      <c r="G2383">
        <v>99</v>
      </c>
      <c r="H2383">
        <v>2</v>
      </c>
      <c r="I2383">
        <v>99</v>
      </c>
      <c r="J2383">
        <v>704</v>
      </c>
      <c r="K2383">
        <v>99</v>
      </c>
      <c r="L2383">
        <v>7</v>
      </c>
      <c r="M2383">
        <v>99</v>
      </c>
      <c r="N2383">
        <v>99</v>
      </c>
      <c r="O2383">
        <v>99</v>
      </c>
      <c r="P2383">
        <v>99</v>
      </c>
      <c r="R2383">
        <v>0</v>
      </c>
    </row>
    <row r="2384" spans="1:37">
      <c r="A2384">
        <v>18</v>
      </c>
      <c r="B2384">
        <v>168</v>
      </c>
      <c r="C2384">
        <v>2024</v>
      </c>
      <c r="E2384">
        <v>99</v>
      </c>
      <c r="G2384">
        <v>99</v>
      </c>
      <c r="H2384">
        <v>1</v>
      </c>
      <c r="I2384">
        <v>99</v>
      </c>
      <c r="J2384">
        <v>802</v>
      </c>
      <c r="K2384">
        <v>99</v>
      </c>
      <c r="L2384">
        <v>7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37">
      <c r="A2385">
        <v>18</v>
      </c>
      <c r="B2385">
        <v>169</v>
      </c>
      <c r="C2385">
        <v>2024</v>
      </c>
      <c r="E2385">
        <v>99</v>
      </c>
      <c r="G2385">
        <v>99</v>
      </c>
      <c r="H2385">
        <v>1</v>
      </c>
      <c r="I2385">
        <v>99</v>
      </c>
      <c r="J2385">
        <v>103</v>
      </c>
      <c r="K2385">
        <v>99</v>
      </c>
      <c r="L2385">
        <v>8</v>
      </c>
      <c r="M2385">
        <v>99</v>
      </c>
      <c r="N2385">
        <v>99</v>
      </c>
      <c r="O2385">
        <v>99</v>
      </c>
      <c r="P2385">
        <v>99</v>
      </c>
      <c r="R2385">
        <v>0</v>
      </c>
    </row>
    <row r="2386" spans="1:37">
      <c r="A2386">
        <v>18</v>
      </c>
      <c r="B2386">
        <v>170</v>
      </c>
      <c r="C2386">
        <v>2024</v>
      </c>
      <c r="E2386">
        <v>99</v>
      </c>
      <c r="G2386">
        <v>99</v>
      </c>
      <c r="H2386">
        <v>2</v>
      </c>
      <c r="I2386">
        <v>99</v>
      </c>
      <c r="J2386">
        <v>106</v>
      </c>
      <c r="K2386">
        <v>99</v>
      </c>
      <c r="L2386">
        <v>8</v>
      </c>
      <c r="M2386">
        <v>99</v>
      </c>
      <c r="N2386">
        <v>99</v>
      </c>
      <c r="O2386">
        <v>99</v>
      </c>
      <c r="P2386">
        <v>99</v>
      </c>
      <c r="Q2386">
        <v>9</v>
      </c>
      <c r="R2386">
        <v>26</v>
      </c>
      <c r="S2386">
        <v>8</v>
      </c>
      <c r="T2386">
        <v>7.1538461538461551</v>
      </c>
      <c r="U2386">
        <v>21.919230769230765</v>
      </c>
      <c r="V2386">
        <v>11.53846153846154</v>
      </c>
      <c r="W2386">
        <v>15.38461538461538</v>
      </c>
      <c r="X2386">
        <v>69.230769230769269</v>
      </c>
      <c r="Y2386">
        <v>38.461538461538446</v>
      </c>
      <c r="Z2386">
        <v>7.1859916734825804</v>
      </c>
      <c r="AA2386">
        <v>0</v>
      </c>
      <c r="AB2386">
        <v>1.7692307692307681</v>
      </c>
      <c r="AD2386">
        <v>76.363269585038623</v>
      </c>
      <c r="AF2386">
        <v>24.299065420560744</v>
      </c>
      <c r="AG2386">
        <v>25.06266766348563</v>
      </c>
      <c r="AH2386">
        <v>0</v>
      </c>
      <c r="AI2386">
        <v>26</v>
      </c>
      <c r="AJ2386">
        <v>102.36923076923075</v>
      </c>
      <c r="AK2386">
        <v>19.738388359495996</v>
      </c>
    </row>
    <row r="2387" spans="1:37">
      <c r="A2387">
        <v>18</v>
      </c>
      <c r="B2387">
        <v>171</v>
      </c>
      <c r="C2387">
        <v>2024</v>
      </c>
      <c r="E2387">
        <v>99</v>
      </c>
      <c r="G2387">
        <v>99</v>
      </c>
      <c r="H2387">
        <v>1</v>
      </c>
      <c r="I2387">
        <v>99</v>
      </c>
      <c r="J2387">
        <v>110</v>
      </c>
      <c r="K2387">
        <v>99</v>
      </c>
      <c r="L2387">
        <v>8</v>
      </c>
      <c r="M2387">
        <v>99</v>
      </c>
      <c r="N2387">
        <v>99</v>
      </c>
      <c r="O2387">
        <v>99</v>
      </c>
      <c r="P2387">
        <v>99</v>
      </c>
      <c r="Q2387">
        <v>32</v>
      </c>
      <c r="R2387">
        <v>70</v>
      </c>
      <c r="S2387">
        <v>8</v>
      </c>
      <c r="T2387">
        <v>8.2142857142857117</v>
      </c>
      <c r="U2387">
        <v>27.487142857142871</v>
      </c>
      <c r="V2387">
        <v>10</v>
      </c>
      <c r="W2387">
        <v>38.571428571428562</v>
      </c>
      <c r="X2387">
        <v>95.714285714285694</v>
      </c>
      <c r="Y2387">
        <v>78.571428571428555</v>
      </c>
      <c r="Z2387">
        <v>7.9932278734397633</v>
      </c>
      <c r="AA2387">
        <v>0</v>
      </c>
      <c r="AB2387">
        <v>1.4431400005628341</v>
      </c>
      <c r="AD2387">
        <v>-9.5863292040328147</v>
      </c>
      <c r="AF2387">
        <v>5.4137664346481031</v>
      </c>
      <c r="AG2387">
        <v>7.205260615411115</v>
      </c>
      <c r="AH2387">
        <v>10</v>
      </c>
      <c r="AI2387">
        <v>70</v>
      </c>
      <c r="AJ2387">
        <v>111.78142857142861</v>
      </c>
      <c r="AK2387">
        <v>19.958402626008304</v>
      </c>
    </row>
    <row r="2388" spans="1:37">
      <c r="A2388">
        <v>18</v>
      </c>
      <c r="B2388">
        <v>172</v>
      </c>
      <c r="C2388">
        <v>2024</v>
      </c>
      <c r="E2388">
        <v>99</v>
      </c>
      <c r="G2388">
        <v>99</v>
      </c>
      <c r="H2388">
        <v>1</v>
      </c>
      <c r="I2388">
        <v>99</v>
      </c>
      <c r="J2388">
        <v>111</v>
      </c>
      <c r="K2388">
        <v>99</v>
      </c>
      <c r="L2388">
        <v>8</v>
      </c>
      <c r="M2388">
        <v>99</v>
      </c>
      <c r="N2388">
        <v>99</v>
      </c>
      <c r="O2388">
        <v>99</v>
      </c>
      <c r="P2388">
        <v>99</v>
      </c>
      <c r="Q2388">
        <v>5</v>
      </c>
      <c r="R2388">
        <v>8</v>
      </c>
      <c r="S2388">
        <v>8</v>
      </c>
      <c r="T2388">
        <v>7</v>
      </c>
      <c r="U2388">
        <v>25.587499999999999</v>
      </c>
      <c r="V2388">
        <v>25</v>
      </c>
      <c r="W2388">
        <v>0</v>
      </c>
      <c r="X2388">
        <v>100</v>
      </c>
      <c r="Y2388">
        <v>75</v>
      </c>
      <c r="Z2388">
        <v>5.39732283173797</v>
      </c>
      <c r="AA2388">
        <v>0</v>
      </c>
      <c r="AB2388">
        <v>1</v>
      </c>
      <c r="AD2388">
        <v>65.773349319127504</v>
      </c>
      <c r="AF2388">
        <v>4.9382716049382722</v>
      </c>
      <c r="AG2388">
        <v>7.4645370674251552</v>
      </c>
      <c r="AH2388">
        <v>12.5</v>
      </c>
      <c r="AI2388">
        <v>8</v>
      </c>
      <c r="AJ2388">
        <v>105.2375</v>
      </c>
      <c r="AK2388">
        <v>21.601450308052151</v>
      </c>
    </row>
    <row r="2389" spans="1:37">
      <c r="A2389">
        <v>18</v>
      </c>
      <c r="B2389">
        <v>173</v>
      </c>
      <c r="C2389">
        <v>2024</v>
      </c>
      <c r="E2389">
        <v>99</v>
      </c>
      <c r="G2389">
        <v>99</v>
      </c>
      <c r="H2389">
        <v>1</v>
      </c>
      <c r="I2389">
        <v>99</v>
      </c>
      <c r="J2389">
        <v>116</v>
      </c>
      <c r="K2389">
        <v>99</v>
      </c>
      <c r="L2389">
        <v>8</v>
      </c>
      <c r="M2389">
        <v>99</v>
      </c>
      <c r="N2389">
        <v>99</v>
      </c>
      <c r="O2389">
        <v>99</v>
      </c>
      <c r="P2389">
        <v>99</v>
      </c>
      <c r="Q2389">
        <v>8</v>
      </c>
      <c r="R2389">
        <v>22</v>
      </c>
      <c r="S2389">
        <v>8</v>
      </c>
      <c r="T2389">
        <v>8.3181818181818183</v>
      </c>
      <c r="U2389">
        <v>33.404545454545463</v>
      </c>
      <c r="V2389">
        <v>4.5454545454545459</v>
      </c>
      <c r="W2389">
        <v>50</v>
      </c>
      <c r="X2389">
        <v>100</v>
      </c>
      <c r="Y2389">
        <v>100</v>
      </c>
      <c r="Z2389">
        <v>6.5816188442943515</v>
      </c>
      <c r="AA2389">
        <v>0</v>
      </c>
      <c r="AB2389">
        <v>1.3943510591070878</v>
      </c>
      <c r="AD2389">
        <v>-0.90730817893735005</v>
      </c>
      <c r="AF2389">
        <v>8</v>
      </c>
      <c r="AG2389">
        <v>11.921099161354162</v>
      </c>
      <c r="AH2389">
        <v>0</v>
      </c>
      <c r="AI2389">
        <v>17</v>
      </c>
      <c r="AJ2389">
        <v>115.00588235294119</v>
      </c>
      <c r="AK2389">
        <v>20.952233749649448</v>
      </c>
    </row>
    <row r="2390" spans="1:37">
      <c r="A2390">
        <v>18</v>
      </c>
      <c r="B2390">
        <v>174</v>
      </c>
      <c r="C2390">
        <v>2024</v>
      </c>
      <c r="E2390">
        <v>99</v>
      </c>
      <c r="G2390">
        <v>99</v>
      </c>
      <c r="H2390">
        <v>2</v>
      </c>
      <c r="I2390">
        <v>99</v>
      </c>
      <c r="J2390">
        <v>117</v>
      </c>
      <c r="K2390">
        <v>99</v>
      </c>
      <c r="L2390">
        <v>8</v>
      </c>
      <c r="M2390">
        <v>99</v>
      </c>
      <c r="N2390">
        <v>99</v>
      </c>
      <c r="O2390">
        <v>99</v>
      </c>
      <c r="P2390">
        <v>99</v>
      </c>
      <c r="Q2390">
        <v>3</v>
      </c>
      <c r="R2390">
        <v>3</v>
      </c>
      <c r="S2390">
        <v>8</v>
      </c>
      <c r="T2390">
        <v>7.3333333333333313</v>
      </c>
      <c r="U2390">
        <v>29.966666666666676</v>
      </c>
      <c r="V2390">
        <v>33.333333333333343</v>
      </c>
      <c r="W2390">
        <v>0</v>
      </c>
      <c r="X2390">
        <v>100</v>
      </c>
      <c r="Y2390">
        <v>100</v>
      </c>
      <c r="Z2390">
        <v>6.9767869077072655</v>
      </c>
      <c r="AA2390">
        <v>0</v>
      </c>
      <c r="AB2390">
        <v>0.4714045207910384</v>
      </c>
      <c r="AD2390">
        <v>98.648648648647381</v>
      </c>
      <c r="AF2390">
        <v>2.4193548387096779</v>
      </c>
      <c r="AG2390">
        <v>4.5406333653214839</v>
      </c>
      <c r="AH2390">
        <v>0</v>
      </c>
      <c r="AI2390">
        <v>3</v>
      </c>
      <c r="AJ2390">
        <v>111.6666666666667</v>
      </c>
      <c r="AK2390">
        <v>21.203765738082719</v>
      </c>
    </row>
    <row r="2391" spans="1:37">
      <c r="A2391">
        <v>18</v>
      </c>
      <c r="B2391">
        <v>175</v>
      </c>
      <c r="C2391">
        <v>2024</v>
      </c>
      <c r="E2391">
        <v>99</v>
      </c>
      <c r="G2391">
        <v>99</v>
      </c>
      <c r="H2391">
        <v>1</v>
      </c>
      <c r="I2391">
        <v>99</v>
      </c>
      <c r="J2391">
        <v>134</v>
      </c>
      <c r="K2391">
        <v>99</v>
      </c>
      <c r="L2391">
        <v>8</v>
      </c>
      <c r="M2391">
        <v>99</v>
      </c>
      <c r="N2391">
        <v>99</v>
      </c>
      <c r="O2391">
        <v>99</v>
      </c>
      <c r="P2391">
        <v>99</v>
      </c>
      <c r="Q2391">
        <v>51</v>
      </c>
      <c r="R2391">
        <v>125</v>
      </c>
      <c r="S2391">
        <v>8</v>
      </c>
      <c r="T2391">
        <v>7.9039999999999981</v>
      </c>
      <c r="U2391">
        <v>28.179199999999994</v>
      </c>
      <c r="V2391">
        <v>17.600000000000001</v>
      </c>
      <c r="W2391">
        <v>24.8</v>
      </c>
      <c r="X2391">
        <v>100</v>
      </c>
      <c r="Y2391">
        <v>88.8</v>
      </c>
      <c r="Z2391">
        <v>5.044034829380176</v>
      </c>
      <c r="AA2391">
        <v>0</v>
      </c>
      <c r="AB2391">
        <v>1.3110240272397753</v>
      </c>
      <c r="AD2391">
        <v>28.37510237244744</v>
      </c>
      <c r="AF2391">
        <v>6.5410779696493995</v>
      </c>
      <c r="AG2391">
        <v>8.8100305889944615</v>
      </c>
      <c r="AH2391">
        <v>0</v>
      </c>
      <c r="AI2391">
        <v>112</v>
      </c>
      <c r="AJ2391">
        <v>111.28749999999998</v>
      </c>
      <c r="AK2391">
        <v>20.741085994108303</v>
      </c>
    </row>
    <row r="2392" spans="1:37">
      <c r="A2392">
        <v>18</v>
      </c>
      <c r="B2392">
        <v>176</v>
      </c>
      <c r="C2392">
        <v>2024</v>
      </c>
      <c r="E2392">
        <v>99</v>
      </c>
      <c r="G2392">
        <v>99</v>
      </c>
      <c r="H2392">
        <v>2</v>
      </c>
      <c r="I2392">
        <v>99</v>
      </c>
      <c r="J2392">
        <v>141</v>
      </c>
      <c r="K2392">
        <v>99</v>
      </c>
      <c r="L2392">
        <v>8</v>
      </c>
      <c r="M2392">
        <v>99</v>
      </c>
      <c r="N2392">
        <v>99</v>
      </c>
      <c r="O2392">
        <v>99</v>
      </c>
      <c r="P2392">
        <v>99</v>
      </c>
      <c r="Q2392">
        <v>19</v>
      </c>
      <c r="R2392">
        <v>74</v>
      </c>
      <c r="S2392">
        <v>8</v>
      </c>
      <c r="T2392">
        <v>7.783783783783786</v>
      </c>
      <c r="U2392">
        <v>29.100000000000009</v>
      </c>
      <c r="V2392">
        <v>28.378378378378379</v>
      </c>
      <c r="W2392">
        <v>16.216216216216221</v>
      </c>
      <c r="X2392">
        <v>100</v>
      </c>
      <c r="Y2392">
        <v>95.945945945945937</v>
      </c>
      <c r="Z2392">
        <v>4.0147027085249132</v>
      </c>
      <c r="AA2392">
        <v>0</v>
      </c>
      <c r="AB2392">
        <v>1.1656139812350139</v>
      </c>
      <c r="AD2392">
        <v>-0.69306087563062635</v>
      </c>
      <c r="AF2392">
        <v>6.9094304388422065</v>
      </c>
      <c r="AG2392">
        <v>9.7303745475741881</v>
      </c>
      <c r="AH2392">
        <v>0</v>
      </c>
      <c r="AI2392">
        <v>74</v>
      </c>
      <c r="AJ2392">
        <v>111.14999999999998</v>
      </c>
      <c r="AK2392">
        <v>21.099285483796393</v>
      </c>
    </row>
    <row r="2393" spans="1:37">
      <c r="A2393">
        <v>18</v>
      </c>
      <c r="B2393">
        <v>177</v>
      </c>
      <c r="C2393">
        <v>2024</v>
      </c>
      <c r="E2393">
        <v>99</v>
      </c>
      <c r="G2393">
        <v>99</v>
      </c>
      <c r="H2393">
        <v>2</v>
      </c>
      <c r="I2393">
        <v>99</v>
      </c>
      <c r="J2393">
        <v>143</v>
      </c>
      <c r="K2393">
        <v>99</v>
      </c>
      <c r="L2393">
        <v>8</v>
      </c>
      <c r="M2393">
        <v>99</v>
      </c>
      <c r="N2393">
        <v>99</v>
      </c>
      <c r="O2393">
        <v>99</v>
      </c>
      <c r="P2393">
        <v>99</v>
      </c>
      <c r="Q2393">
        <v>1</v>
      </c>
      <c r="R2393">
        <v>1</v>
      </c>
      <c r="S2393">
        <v>8</v>
      </c>
      <c r="T2393">
        <v>5</v>
      </c>
      <c r="U2393">
        <v>40.800000000000011</v>
      </c>
      <c r="V2393">
        <v>0</v>
      </c>
      <c r="W2393">
        <v>0</v>
      </c>
      <c r="X2393">
        <v>100</v>
      </c>
      <c r="Y2393">
        <v>100</v>
      </c>
      <c r="Z2393">
        <v>0</v>
      </c>
      <c r="AA2393">
        <v>0</v>
      </c>
      <c r="AB2393">
        <v>0</v>
      </c>
      <c r="AF2393">
        <v>100</v>
      </c>
      <c r="AG2393">
        <v>100</v>
      </c>
      <c r="AH2393">
        <v>0</v>
      </c>
      <c r="AI2393">
        <v>0</v>
      </c>
    </row>
    <row r="2394" spans="1:37">
      <c r="A2394">
        <v>18</v>
      </c>
      <c r="B2394">
        <v>178</v>
      </c>
      <c r="C2394">
        <v>2024</v>
      </c>
      <c r="E2394">
        <v>99</v>
      </c>
      <c r="G2394">
        <v>99</v>
      </c>
      <c r="H2394">
        <v>2</v>
      </c>
      <c r="I2394">
        <v>99</v>
      </c>
      <c r="J2394">
        <v>147</v>
      </c>
      <c r="K2394">
        <v>99</v>
      </c>
      <c r="L2394">
        <v>8</v>
      </c>
      <c r="M2394">
        <v>99</v>
      </c>
      <c r="N2394">
        <v>99</v>
      </c>
      <c r="O2394">
        <v>99</v>
      </c>
      <c r="P2394">
        <v>99</v>
      </c>
      <c r="Q2394">
        <v>4</v>
      </c>
      <c r="R2394">
        <v>5</v>
      </c>
      <c r="S2394">
        <v>8</v>
      </c>
      <c r="T2394">
        <v>8.4</v>
      </c>
      <c r="U2394">
        <v>31.62</v>
      </c>
      <c r="V2394">
        <v>0</v>
      </c>
      <c r="W2394">
        <v>40</v>
      </c>
      <c r="X2394">
        <v>100</v>
      </c>
      <c r="Y2394">
        <v>80</v>
      </c>
      <c r="Z2394">
        <v>7.3857701020272817</v>
      </c>
      <c r="AA2394">
        <v>0</v>
      </c>
      <c r="AB2394">
        <v>1.624807680927191</v>
      </c>
      <c r="AD2394">
        <v>17.765991571813238</v>
      </c>
      <c r="AF2394">
        <v>27.777777777777779</v>
      </c>
      <c r="AG2394">
        <v>45.184338382394969</v>
      </c>
      <c r="AH2394">
        <v>0</v>
      </c>
      <c r="AI2394">
        <v>3</v>
      </c>
      <c r="AJ2394">
        <v>120.9</v>
      </c>
      <c r="AK2394">
        <v>19.200414989429223</v>
      </c>
    </row>
    <row r="2395" spans="1:37">
      <c r="A2395">
        <v>18</v>
      </c>
      <c r="B2395">
        <v>179</v>
      </c>
      <c r="C2395">
        <v>2024</v>
      </c>
      <c r="E2395">
        <v>99</v>
      </c>
      <c r="G2395">
        <v>99</v>
      </c>
      <c r="H2395">
        <v>1</v>
      </c>
      <c r="I2395">
        <v>99</v>
      </c>
      <c r="J2395">
        <v>155</v>
      </c>
      <c r="K2395">
        <v>99</v>
      </c>
      <c r="L2395">
        <v>8</v>
      </c>
      <c r="M2395">
        <v>99</v>
      </c>
      <c r="N2395">
        <v>99</v>
      </c>
      <c r="O2395">
        <v>99</v>
      </c>
      <c r="P2395">
        <v>99</v>
      </c>
      <c r="Q2395">
        <v>38</v>
      </c>
      <c r="R2395">
        <v>153</v>
      </c>
      <c r="S2395">
        <v>8</v>
      </c>
      <c r="T2395">
        <v>8.3529411764705888</v>
      </c>
      <c r="U2395">
        <v>29.835294117647049</v>
      </c>
      <c r="V2395">
        <v>9.8039215686274535</v>
      </c>
      <c r="W2395">
        <v>32.026143790849673</v>
      </c>
      <c r="X2395">
        <v>100</v>
      </c>
      <c r="Y2395">
        <v>95.42483660130722</v>
      </c>
      <c r="Z2395">
        <v>5.3026996526585934</v>
      </c>
      <c r="AA2395">
        <v>0</v>
      </c>
      <c r="AB2395">
        <v>1.6547439753601625</v>
      </c>
      <c r="AD2395">
        <v>11.671681412336239</v>
      </c>
      <c r="AF2395">
        <v>9.634760705289672</v>
      </c>
      <c r="AG2395">
        <v>12.76917138013796</v>
      </c>
      <c r="AH2395">
        <v>0</v>
      </c>
      <c r="AI2395">
        <v>139</v>
      </c>
      <c r="AJ2395">
        <v>111.91870503597124</v>
      </c>
      <c r="AK2395">
        <v>21.059864325814527</v>
      </c>
    </row>
    <row r="2396" spans="1:37">
      <c r="A2396">
        <v>18</v>
      </c>
      <c r="B2396">
        <v>180</v>
      </c>
      <c r="C2396">
        <v>2024</v>
      </c>
      <c r="E2396">
        <v>99</v>
      </c>
      <c r="G2396">
        <v>99</v>
      </c>
      <c r="H2396">
        <v>2</v>
      </c>
      <c r="I2396">
        <v>99</v>
      </c>
      <c r="J2396">
        <v>160</v>
      </c>
      <c r="K2396">
        <v>99</v>
      </c>
      <c r="L2396">
        <v>8</v>
      </c>
      <c r="M2396">
        <v>99</v>
      </c>
      <c r="N2396">
        <v>99</v>
      </c>
      <c r="O2396">
        <v>99</v>
      </c>
      <c r="P2396">
        <v>99</v>
      </c>
      <c r="Q2396">
        <v>7</v>
      </c>
      <c r="R2396">
        <v>9</v>
      </c>
      <c r="S2396">
        <v>8</v>
      </c>
      <c r="T2396">
        <v>7.5555555555555554</v>
      </c>
      <c r="U2396">
        <v>26.422222222222221</v>
      </c>
      <c r="V2396">
        <v>0</v>
      </c>
      <c r="W2396">
        <v>11.111111111111112</v>
      </c>
      <c r="X2396">
        <v>88.8888888888889</v>
      </c>
      <c r="Y2396">
        <v>77.777777777777771</v>
      </c>
      <c r="Z2396">
        <v>6.8860209083778612</v>
      </c>
      <c r="AA2396">
        <v>0</v>
      </c>
      <c r="AB2396">
        <v>1.1653431646335048</v>
      </c>
      <c r="AD2396">
        <v>25.600363558040204</v>
      </c>
      <c r="AF2396">
        <v>4.1474654377880196</v>
      </c>
      <c r="AG2396">
        <v>6.3018417914403058</v>
      </c>
      <c r="AH2396">
        <v>0</v>
      </c>
      <c r="AI2396">
        <v>9</v>
      </c>
      <c r="AJ2396">
        <v>109.99999999999999</v>
      </c>
      <c r="AK2396">
        <v>19.400068221763597</v>
      </c>
    </row>
    <row r="2397" spans="1:37">
      <c r="A2397">
        <v>18</v>
      </c>
      <c r="B2397">
        <v>181</v>
      </c>
      <c r="C2397">
        <v>2024</v>
      </c>
      <c r="E2397">
        <v>99</v>
      </c>
      <c r="G2397">
        <v>99</v>
      </c>
      <c r="H2397">
        <v>1</v>
      </c>
      <c r="I2397">
        <v>99</v>
      </c>
      <c r="J2397">
        <v>171</v>
      </c>
      <c r="K2397">
        <v>99</v>
      </c>
      <c r="L2397">
        <v>8</v>
      </c>
      <c r="M2397">
        <v>99</v>
      </c>
      <c r="N2397">
        <v>99</v>
      </c>
      <c r="O2397">
        <v>99</v>
      </c>
      <c r="P2397">
        <v>99</v>
      </c>
      <c r="R2397">
        <v>0</v>
      </c>
    </row>
    <row r="2398" spans="1:37">
      <c r="A2398">
        <v>18</v>
      </c>
      <c r="B2398">
        <v>182</v>
      </c>
      <c r="C2398">
        <v>2024</v>
      </c>
      <c r="E2398">
        <v>99</v>
      </c>
      <c r="G2398">
        <v>99</v>
      </c>
      <c r="H2398">
        <v>2</v>
      </c>
      <c r="I2398">
        <v>99</v>
      </c>
      <c r="J2398">
        <v>175</v>
      </c>
      <c r="K2398">
        <v>99</v>
      </c>
      <c r="L2398">
        <v>8</v>
      </c>
      <c r="M2398">
        <v>99</v>
      </c>
      <c r="N2398">
        <v>99</v>
      </c>
      <c r="O2398">
        <v>99</v>
      </c>
      <c r="P2398">
        <v>99</v>
      </c>
      <c r="Q2398">
        <v>14</v>
      </c>
      <c r="R2398">
        <v>37</v>
      </c>
      <c r="S2398">
        <v>8</v>
      </c>
      <c r="T2398">
        <v>7.9729729729729746</v>
      </c>
      <c r="U2398">
        <v>28.421621621621622</v>
      </c>
      <c r="V2398">
        <v>10.810810810810812</v>
      </c>
      <c r="W2398">
        <v>16.216216216216221</v>
      </c>
      <c r="X2398">
        <v>100</v>
      </c>
      <c r="Y2398">
        <v>86.486486486486498</v>
      </c>
      <c r="Z2398">
        <v>5.5100466047538763</v>
      </c>
      <c r="AA2398">
        <v>0</v>
      </c>
      <c r="AB2398">
        <v>1.8081868847219165</v>
      </c>
      <c r="AD2398">
        <v>37.332438625938849</v>
      </c>
      <c r="AF2398">
        <v>6.76416819012797</v>
      </c>
      <c r="AG2398">
        <v>8.9964154639792628</v>
      </c>
      <c r="AH2398">
        <v>0</v>
      </c>
      <c r="AI2398">
        <v>8</v>
      </c>
      <c r="AJ2398">
        <v>110.03749999999999</v>
      </c>
      <c r="AK2398">
        <v>21.45606655800859</v>
      </c>
    </row>
    <row r="2399" spans="1:37">
      <c r="A2399">
        <v>18</v>
      </c>
      <c r="B2399">
        <v>183</v>
      </c>
      <c r="C2399">
        <v>2024</v>
      </c>
      <c r="E2399">
        <v>99</v>
      </c>
      <c r="G2399">
        <v>99</v>
      </c>
      <c r="H2399">
        <v>2</v>
      </c>
      <c r="I2399">
        <v>99</v>
      </c>
      <c r="J2399">
        <v>177</v>
      </c>
      <c r="K2399">
        <v>99</v>
      </c>
      <c r="L2399">
        <v>8</v>
      </c>
      <c r="M2399">
        <v>99</v>
      </c>
      <c r="N2399">
        <v>99</v>
      </c>
      <c r="O2399">
        <v>99</v>
      </c>
      <c r="P2399">
        <v>99</v>
      </c>
      <c r="Q2399">
        <v>6</v>
      </c>
      <c r="R2399">
        <v>19</v>
      </c>
      <c r="S2399">
        <v>8</v>
      </c>
      <c r="T2399">
        <v>7.3684210526315779</v>
      </c>
      <c r="U2399">
        <v>29.994736842105254</v>
      </c>
      <c r="V2399">
        <v>31.578947368421055</v>
      </c>
      <c r="W2399">
        <v>0</v>
      </c>
      <c r="X2399">
        <v>100</v>
      </c>
      <c r="Y2399">
        <v>100</v>
      </c>
      <c r="Z2399">
        <v>3.7963242172299889</v>
      </c>
      <c r="AA2399">
        <v>0</v>
      </c>
      <c r="AB2399">
        <v>0.98464668072998529</v>
      </c>
      <c r="AD2399">
        <v>13.85027456620781</v>
      </c>
      <c r="AF2399">
        <v>11.728395061728397</v>
      </c>
      <c r="AG2399">
        <v>16.876924899312961</v>
      </c>
      <c r="AH2399">
        <v>10.526315789473689</v>
      </c>
      <c r="AI2399">
        <v>16</v>
      </c>
      <c r="AJ2399">
        <v>112.48125000000002</v>
      </c>
      <c r="AK2399">
        <v>21.487407376294936</v>
      </c>
    </row>
    <row r="2400" spans="1:37">
      <c r="A2400">
        <v>18</v>
      </c>
      <c r="B2400">
        <v>184</v>
      </c>
      <c r="C2400">
        <v>2024</v>
      </c>
      <c r="E2400">
        <v>99</v>
      </c>
      <c r="G2400">
        <v>99</v>
      </c>
      <c r="H2400">
        <v>2</v>
      </c>
      <c r="I2400">
        <v>99</v>
      </c>
      <c r="J2400">
        <v>178</v>
      </c>
      <c r="K2400">
        <v>99</v>
      </c>
      <c r="L2400">
        <v>8</v>
      </c>
      <c r="M2400">
        <v>99</v>
      </c>
      <c r="N2400">
        <v>99</v>
      </c>
      <c r="O2400">
        <v>99</v>
      </c>
      <c r="P2400">
        <v>99</v>
      </c>
      <c r="Q2400">
        <v>7</v>
      </c>
      <c r="R2400">
        <v>21</v>
      </c>
      <c r="S2400">
        <v>8</v>
      </c>
      <c r="T2400">
        <v>6.4285714285714306</v>
      </c>
      <c r="U2400">
        <v>23.161904761904754</v>
      </c>
      <c r="V2400">
        <v>19.047619047619055</v>
      </c>
      <c r="W2400">
        <v>4.7619047619047636</v>
      </c>
      <c r="X2400">
        <v>76.190476190476218</v>
      </c>
      <c r="Y2400">
        <v>47.619047619047642</v>
      </c>
      <c r="Z2400">
        <v>6.7673921396563212</v>
      </c>
      <c r="AA2400">
        <v>0</v>
      </c>
      <c r="AB2400">
        <v>1.4661718398419663</v>
      </c>
      <c r="AD2400">
        <v>59.627406322913025</v>
      </c>
      <c r="AF2400">
        <v>12.5</v>
      </c>
      <c r="AG2400">
        <v>14.520703346568348</v>
      </c>
      <c r="AH2400">
        <v>14.285714285714288</v>
      </c>
      <c r="AI2400">
        <v>16</v>
      </c>
      <c r="AJ2400">
        <v>111.08749999999998</v>
      </c>
      <c r="AK2400">
        <v>19.05146174700478</v>
      </c>
    </row>
    <row r="2401" spans="1:37">
      <c r="A2401">
        <v>18</v>
      </c>
      <c r="B2401">
        <v>185</v>
      </c>
      <c r="C2401">
        <v>2024</v>
      </c>
      <c r="E2401">
        <v>99</v>
      </c>
      <c r="G2401">
        <v>99</v>
      </c>
      <c r="H2401">
        <v>2</v>
      </c>
      <c r="I2401">
        <v>99</v>
      </c>
      <c r="J2401">
        <v>181</v>
      </c>
      <c r="K2401">
        <v>99</v>
      </c>
      <c r="L2401">
        <v>8</v>
      </c>
      <c r="M2401">
        <v>99</v>
      </c>
      <c r="N2401">
        <v>99</v>
      </c>
      <c r="O2401">
        <v>99</v>
      </c>
      <c r="P2401">
        <v>99</v>
      </c>
      <c r="Q2401">
        <v>8</v>
      </c>
      <c r="R2401">
        <v>24</v>
      </c>
      <c r="S2401">
        <v>8</v>
      </c>
      <c r="T2401">
        <v>7.4166666666666687</v>
      </c>
      <c r="U2401">
        <v>27.912499999999994</v>
      </c>
      <c r="V2401">
        <v>20.833333333333329</v>
      </c>
      <c r="W2401">
        <v>8.3333333333333357</v>
      </c>
      <c r="X2401">
        <v>100</v>
      </c>
      <c r="Y2401">
        <v>91.666666666666686</v>
      </c>
      <c r="Z2401">
        <v>4.8641813716870246</v>
      </c>
      <c r="AA2401">
        <v>0</v>
      </c>
      <c r="AB2401">
        <v>1.5789412767913671</v>
      </c>
      <c r="AD2401">
        <v>67.258493708413923</v>
      </c>
      <c r="AF2401">
        <v>8.5106382978723421</v>
      </c>
      <c r="AG2401">
        <v>11.001987222651051</v>
      </c>
      <c r="AH2401">
        <v>0</v>
      </c>
      <c r="AI2401">
        <v>17</v>
      </c>
      <c r="AJ2401">
        <v>108.83529411764702</v>
      </c>
      <c r="AK2401">
        <v>21.280872851770628</v>
      </c>
    </row>
    <row r="2402" spans="1:37">
      <c r="A2402">
        <v>18</v>
      </c>
      <c r="B2402">
        <v>186</v>
      </c>
      <c r="C2402">
        <v>2024</v>
      </c>
      <c r="E2402">
        <v>99</v>
      </c>
      <c r="G2402">
        <v>99</v>
      </c>
      <c r="H2402">
        <v>1</v>
      </c>
      <c r="I2402">
        <v>99</v>
      </c>
      <c r="J2402">
        <v>262</v>
      </c>
      <c r="K2402">
        <v>99</v>
      </c>
      <c r="L2402">
        <v>8</v>
      </c>
      <c r="M2402">
        <v>99</v>
      </c>
      <c r="N2402">
        <v>99</v>
      </c>
      <c r="O2402">
        <v>99</v>
      </c>
      <c r="P2402">
        <v>99</v>
      </c>
      <c r="R2402">
        <v>0</v>
      </c>
    </row>
    <row r="2403" spans="1:37">
      <c r="A2403">
        <v>18</v>
      </c>
      <c r="B2403">
        <v>187</v>
      </c>
      <c r="C2403">
        <v>2024</v>
      </c>
      <c r="E2403">
        <v>99</v>
      </c>
      <c r="G2403">
        <v>99</v>
      </c>
      <c r="H2403">
        <v>1</v>
      </c>
      <c r="I2403">
        <v>99</v>
      </c>
      <c r="J2403">
        <v>309</v>
      </c>
      <c r="K2403">
        <v>99</v>
      </c>
      <c r="L2403">
        <v>8</v>
      </c>
      <c r="M2403">
        <v>99</v>
      </c>
      <c r="N2403">
        <v>99</v>
      </c>
      <c r="O2403">
        <v>99</v>
      </c>
      <c r="P2403">
        <v>99</v>
      </c>
      <c r="Q2403">
        <v>28</v>
      </c>
      <c r="R2403">
        <v>61</v>
      </c>
      <c r="S2403">
        <v>8</v>
      </c>
      <c r="T2403">
        <v>8.278688524590164</v>
      </c>
      <c r="U2403">
        <v>27.659016393442631</v>
      </c>
      <c r="V2403">
        <v>1.6393442622950822</v>
      </c>
      <c r="W2403">
        <v>31.147540983606561</v>
      </c>
      <c r="X2403">
        <v>96.721311475409834</v>
      </c>
      <c r="Y2403">
        <v>63.934426229508198</v>
      </c>
      <c r="Z2403">
        <v>7.5856719349474364</v>
      </c>
      <c r="AA2403">
        <v>0</v>
      </c>
      <c r="AB2403">
        <v>1.483583914327705</v>
      </c>
      <c r="AD2403">
        <v>30.983094245929095</v>
      </c>
      <c r="AF2403">
        <v>14.186046511627911</v>
      </c>
      <c r="AG2403">
        <v>19.919246298788696</v>
      </c>
      <c r="AH2403">
        <v>0</v>
      </c>
      <c r="AI2403">
        <v>61</v>
      </c>
      <c r="AJ2403">
        <v>109.76065573770487</v>
      </c>
      <c r="AK2403">
        <v>20.437000697752765</v>
      </c>
    </row>
    <row r="2404" spans="1:37">
      <c r="A2404">
        <v>18</v>
      </c>
      <c r="B2404">
        <v>188</v>
      </c>
      <c r="C2404">
        <v>2024</v>
      </c>
      <c r="E2404">
        <v>99</v>
      </c>
      <c r="G2404">
        <v>99</v>
      </c>
      <c r="H2404">
        <v>2</v>
      </c>
      <c r="I2404">
        <v>99</v>
      </c>
      <c r="J2404">
        <v>470</v>
      </c>
      <c r="K2404">
        <v>99</v>
      </c>
      <c r="L2404">
        <v>8</v>
      </c>
      <c r="M2404">
        <v>99</v>
      </c>
      <c r="N2404">
        <v>99</v>
      </c>
      <c r="O2404">
        <v>99</v>
      </c>
      <c r="P2404">
        <v>99</v>
      </c>
      <c r="Q2404">
        <v>14</v>
      </c>
      <c r="R2404">
        <v>39</v>
      </c>
      <c r="S2404">
        <v>8</v>
      </c>
      <c r="T2404">
        <v>7.6923076923076898</v>
      </c>
      <c r="U2404">
        <v>27.95128205128205</v>
      </c>
      <c r="V2404">
        <v>15.38461538461538</v>
      </c>
      <c r="W2404">
        <v>20.512820512820511</v>
      </c>
      <c r="X2404">
        <v>94.871794871794876</v>
      </c>
      <c r="Y2404">
        <v>79.487179487179503</v>
      </c>
      <c r="Z2404">
        <v>6.3635529422369297</v>
      </c>
      <c r="AA2404">
        <v>0</v>
      </c>
      <c r="AB2404">
        <v>1.7120065623203695</v>
      </c>
      <c r="AD2404">
        <v>16.502267662996925</v>
      </c>
      <c r="AF2404">
        <v>19.117647058823529</v>
      </c>
      <c r="AG2404">
        <v>25.003440524794719</v>
      </c>
      <c r="AH2404">
        <v>0</v>
      </c>
      <c r="AI2404">
        <v>32</v>
      </c>
      <c r="AJ2404">
        <v>110.65312500000002</v>
      </c>
      <c r="AK2404">
        <v>19.913505427985477</v>
      </c>
    </row>
    <row r="2405" spans="1:37">
      <c r="A2405">
        <v>18</v>
      </c>
      <c r="B2405">
        <v>189</v>
      </c>
      <c r="C2405">
        <v>2024</v>
      </c>
      <c r="E2405">
        <v>99</v>
      </c>
      <c r="G2405">
        <v>99</v>
      </c>
      <c r="H2405">
        <v>2</v>
      </c>
      <c r="I2405">
        <v>99</v>
      </c>
      <c r="J2405">
        <v>629</v>
      </c>
      <c r="K2405">
        <v>99</v>
      </c>
      <c r="L2405">
        <v>8</v>
      </c>
      <c r="M2405">
        <v>99</v>
      </c>
      <c r="N2405">
        <v>99</v>
      </c>
      <c r="O2405">
        <v>99</v>
      </c>
      <c r="P2405">
        <v>99</v>
      </c>
      <c r="Q2405">
        <v>3</v>
      </c>
      <c r="R2405">
        <v>53</v>
      </c>
      <c r="S2405">
        <v>8</v>
      </c>
      <c r="T2405">
        <v>8.981132075471697</v>
      </c>
      <c r="U2405">
        <v>29.216981132075468</v>
      </c>
      <c r="V2405">
        <v>3.7735849056603761</v>
      </c>
      <c r="W2405">
        <v>43.396226415094347</v>
      </c>
      <c r="X2405">
        <v>100</v>
      </c>
      <c r="Y2405">
        <v>96.226415094339615</v>
      </c>
      <c r="Z2405">
        <v>3.7503074514999666</v>
      </c>
      <c r="AA2405">
        <v>0</v>
      </c>
      <c r="AB2405">
        <v>2.1674310159659393</v>
      </c>
      <c r="AD2405">
        <v>27.185156845814912</v>
      </c>
      <c r="AF2405">
        <v>19.202898550724637</v>
      </c>
      <c r="AG2405">
        <v>23.863829000292807</v>
      </c>
      <c r="AH2405">
        <v>0</v>
      </c>
    </row>
    <row r="2406" spans="1:37">
      <c r="A2406">
        <v>18</v>
      </c>
      <c r="B2406">
        <v>190</v>
      </c>
      <c r="C2406">
        <v>2024</v>
      </c>
      <c r="E2406">
        <v>99</v>
      </c>
      <c r="G2406">
        <v>99</v>
      </c>
      <c r="H2406">
        <v>1</v>
      </c>
      <c r="I2406">
        <v>99</v>
      </c>
      <c r="J2406">
        <v>643</v>
      </c>
      <c r="K2406">
        <v>99</v>
      </c>
      <c r="L2406">
        <v>8</v>
      </c>
      <c r="M2406">
        <v>99</v>
      </c>
      <c r="N2406">
        <v>99</v>
      </c>
      <c r="O2406">
        <v>99</v>
      </c>
      <c r="P2406">
        <v>99</v>
      </c>
      <c r="Q2406">
        <v>11</v>
      </c>
      <c r="R2406">
        <v>21</v>
      </c>
      <c r="S2406">
        <v>8</v>
      </c>
      <c r="T2406">
        <v>8.2857142857142883</v>
      </c>
      <c r="U2406">
        <v>29.523809523809511</v>
      </c>
      <c r="V2406">
        <v>9.5238095238095273</v>
      </c>
      <c r="W2406">
        <v>42.857142857142847</v>
      </c>
      <c r="X2406">
        <v>100</v>
      </c>
      <c r="Y2406">
        <v>90.476190476190439</v>
      </c>
      <c r="Z2406">
        <v>4.8744137388051136</v>
      </c>
      <c r="AA2406">
        <v>0</v>
      </c>
      <c r="AB2406">
        <v>1.2399253872658595</v>
      </c>
      <c r="AD2406">
        <v>13.360276393980255</v>
      </c>
      <c r="AF2406">
        <v>6.1046511627906996</v>
      </c>
      <c r="AG2406">
        <v>8.530192754839506</v>
      </c>
      <c r="AH2406">
        <v>0</v>
      </c>
      <c r="AI2406">
        <v>17</v>
      </c>
      <c r="AJ2406">
        <v>113.2529411764706</v>
      </c>
      <c r="AK2406">
        <v>20.649291457466337</v>
      </c>
    </row>
    <row r="2407" spans="1:37">
      <c r="A2407">
        <v>18</v>
      </c>
      <c r="B2407">
        <v>191</v>
      </c>
      <c r="C2407">
        <v>2024</v>
      </c>
      <c r="E2407">
        <v>99</v>
      </c>
      <c r="G2407">
        <v>99</v>
      </c>
      <c r="H2407">
        <v>2</v>
      </c>
      <c r="I2407">
        <v>99</v>
      </c>
      <c r="J2407">
        <v>704</v>
      </c>
      <c r="K2407">
        <v>99</v>
      </c>
      <c r="L2407">
        <v>8</v>
      </c>
      <c r="M2407">
        <v>99</v>
      </c>
      <c r="N2407">
        <v>99</v>
      </c>
      <c r="O2407">
        <v>99</v>
      </c>
      <c r="P2407">
        <v>99</v>
      </c>
      <c r="R2407">
        <v>0</v>
      </c>
    </row>
    <row r="2408" spans="1:37">
      <c r="A2408">
        <v>18</v>
      </c>
      <c r="B2408">
        <v>192</v>
      </c>
      <c r="C2408">
        <v>2024</v>
      </c>
      <c r="E2408">
        <v>99</v>
      </c>
      <c r="G2408">
        <v>99</v>
      </c>
      <c r="H2408">
        <v>1</v>
      </c>
      <c r="I2408">
        <v>99</v>
      </c>
      <c r="J2408">
        <v>802</v>
      </c>
      <c r="K2408">
        <v>99</v>
      </c>
      <c r="L2408">
        <v>8</v>
      </c>
      <c r="M2408">
        <v>99</v>
      </c>
      <c r="N2408">
        <v>99</v>
      </c>
      <c r="O2408">
        <v>99</v>
      </c>
      <c r="P2408">
        <v>99</v>
      </c>
      <c r="R2408">
        <v>0</v>
      </c>
    </row>
    <row r="2409" spans="1:37">
      <c r="A2409">
        <v>18</v>
      </c>
      <c r="B2409">
        <v>193</v>
      </c>
      <c r="C2409">
        <v>2024</v>
      </c>
      <c r="E2409">
        <v>99</v>
      </c>
      <c r="G2409">
        <v>99</v>
      </c>
      <c r="H2409">
        <v>1</v>
      </c>
      <c r="I2409">
        <v>99</v>
      </c>
      <c r="J2409">
        <v>103</v>
      </c>
      <c r="K2409">
        <v>99</v>
      </c>
      <c r="L2409">
        <v>9</v>
      </c>
      <c r="M2409">
        <v>99</v>
      </c>
      <c r="N2409">
        <v>99</v>
      </c>
      <c r="O2409">
        <v>99</v>
      </c>
      <c r="P2409">
        <v>99</v>
      </c>
      <c r="R2409">
        <v>0</v>
      </c>
    </row>
    <row r="2410" spans="1:37">
      <c r="A2410">
        <v>18</v>
      </c>
      <c r="B2410">
        <v>194</v>
      </c>
      <c r="C2410">
        <v>2024</v>
      </c>
      <c r="E2410">
        <v>99</v>
      </c>
      <c r="G2410">
        <v>99</v>
      </c>
      <c r="H2410">
        <v>2</v>
      </c>
      <c r="I2410">
        <v>99</v>
      </c>
      <c r="J2410">
        <v>106</v>
      </c>
      <c r="K2410">
        <v>99</v>
      </c>
      <c r="L2410">
        <v>9</v>
      </c>
      <c r="M2410">
        <v>99</v>
      </c>
      <c r="N2410">
        <v>99</v>
      </c>
      <c r="O2410">
        <v>99</v>
      </c>
      <c r="P2410">
        <v>99</v>
      </c>
      <c r="Q2410">
        <v>2</v>
      </c>
      <c r="R2410">
        <v>2</v>
      </c>
      <c r="S2410">
        <v>9</v>
      </c>
      <c r="T2410">
        <v>8.5</v>
      </c>
      <c r="U2410">
        <v>27.45</v>
      </c>
      <c r="V2410">
        <v>0</v>
      </c>
      <c r="W2410">
        <v>50</v>
      </c>
      <c r="X2410">
        <v>100</v>
      </c>
      <c r="Y2410">
        <v>50</v>
      </c>
      <c r="Z2410">
        <v>6.0499999999999856</v>
      </c>
      <c r="AA2410">
        <v>0</v>
      </c>
      <c r="AB2410">
        <v>1.5</v>
      </c>
      <c r="AD2410">
        <v>100.0000000000001</v>
      </c>
      <c r="AF2410">
        <v>1.8691588785046724</v>
      </c>
      <c r="AG2410">
        <v>2.41435419323629</v>
      </c>
      <c r="AH2410">
        <v>0</v>
      </c>
      <c r="AI2410">
        <v>2</v>
      </c>
      <c r="AJ2410">
        <v>105</v>
      </c>
      <c r="AK2410">
        <v>23.40794879951304</v>
      </c>
    </row>
    <row r="2411" spans="1:37">
      <c r="A2411">
        <v>18</v>
      </c>
      <c r="B2411">
        <v>195</v>
      </c>
      <c r="C2411">
        <v>2024</v>
      </c>
      <c r="E2411">
        <v>99</v>
      </c>
      <c r="G2411">
        <v>99</v>
      </c>
      <c r="H2411">
        <v>1</v>
      </c>
      <c r="I2411">
        <v>99</v>
      </c>
      <c r="J2411">
        <v>110</v>
      </c>
      <c r="K2411">
        <v>99</v>
      </c>
      <c r="L2411">
        <v>9</v>
      </c>
      <c r="M2411">
        <v>99</v>
      </c>
      <c r="N2411">
        <v>99</v>
      </c>
      <c r="O2411">
        <v>99</v>
      </c>
      <c r="P2411">
        <v>99</v>
      </c>
      <c r="Q2411">
        <v>7</v>
      </c>
      <c r="R2411">
        <v>11</v>
      </c>
      <c r="S2411">
        <v>9</v>
      </c>
      <c r="T2411">
        <v>9.4545454545454568</v>
      </c>
      <c r="U2411">
        <v>28.227272727272744</v>
      </c>
      <c r="V2411">
        <v>9.0909090909090917</v>
      </c>
      <c r="W2411">
        <v>90.909090909090892</v>
      </c>
      <c r="X2411">
        <v>90.909090909090892</v>
      </c>
      <c r="Y2411">
        <v>81.818181818181813</v>
      </c>
      <c r="Z2411">
        <v>9.9685041194837734</v>
      </c>
      <c r="AA2411">
        <v>0</v>
      </c>
      <c r="AB2411">
        <v>0.9875254992000102</v>
      </c>
      <c r="AD2411">
        <v>-13.331739425589497</v>
      </c>
      <c r="AF2411">
        <v>0.85073472544470241</v>
      </c>
      <c r="AG2411">
        <v>1.1627427997947888</v>
      </c>
      <c r="AH2411">
        <v>9.0909090909090917</v>
      </c>
      <c r="AI2411">
        <v>11</v>
      </c>
      <c r="AJ2411">
        <v>109.8090909090909</v>
      </c>
      <c r="AK2411">
        <v>23.404438612725297</v>
      </c>
    </row>
    <row r="2412" spans="1:37">
      <c r="A2412">
        <v>18</v>
      </c>
      <c r="B2412">
        <v>196</v>
      </c>
      <c r="C2412">
        <v>2024</v>
      </c>
      <c r="E2412">
        <v>99</v>
      </c>
      <c r="G2412">
        <v>99</v>
      </c>
      <c r="H2412">
        <v>1</v>
      </c>
      <c r="I2412">
        <v>99</v>
      </c>
      <c r="J2412">
        <v>111</v>
      </c>
      <c r="K2412">
        <v>99</v>
      </c>
      <c r="L2412">
        <v>9</v>
      </c>
      <c r="M2412">
        <v>99</v>
      </c>
      <c r="N2412">
        <v>99</v>
      </c>
      <c r="O2412">
        <v>99</v>
      </c>
      <c r="P2412">
        <v>99</v>
      </c>
      <c r="Q2412">
        <v>2</v>
      </c>
      <c r="R2412">
        <v>2</v>
      </c>
      <c r="S2412">
        <v>9</v>
      </c>
      <c r="T2412">
        <v>8</v>
      </c>
      <c r="U2412">
        <v>26.8</v>
      </c>
      <c r="V2412">
        <v>0</v>
      </c>
      <c r="W2412">
        <v>50</v>
      </c>
      <c r="X2412">
        <v>100</v>
      </c>
      <c r="Y2412">
        <v>50</v>
      </c>
      <c r="Z2412">
        <v>4.1000000000000085</v>
      </c>
      <c r="AA2412">
        <v>0</v>
      </c>
      <c r="AB2412">
        <v>1</v>
      </c>
      <c r="AD2412">
        <v>99.999999999999645</v>
      </c>
      <c r="AF2412">
        <v>1.2345679012345681</v>
      </c>
      <c r="AG2412">
        <v>1.9545636874156724</v>
      </c>
      <c r="AH2412">
        <v>0</v>
      </c>
      <c r="AI2412">
        <v>2</v>
      </c>
      <c r="AJ2412">
        <v>101.75</v>
      </c>
      <c r="AK2412">
        <v>25.260091726681313</v>
      </c>
    </row>
    <row r="2413" spans="1:37">
      <c r="A2413">
        <v>18</v>
      </c>
      <c r="B2413">
        <v>197</v>
      </c>
      <c r="C2413">
        <v>2024</v>
      </c>
      <c r="E2413">
        <v>99</v>
      </c>
      <c r="G2413">
        <v>99</v>
      </c>
      <c r="H2413">
        <v>1</v>
      </c>
      <c r="I2413">
        <v>99</v>
      </c>
      <c r="J2413">
        <v>116</v>
      </c>
      <c r="K2413">
        <v>99</v>
      </c>
      <c r="L2413">
        <v>9</v>
      </c>
      <c r="M2413">
        <v>99</v>
      </c>
      <c r="N2413">
        <v>99</v>
      </c>
      <c r="O2413">
        <v>99</v>
      </c>
      <c r="P2413">
        <v>99</v>
      </c>
      <c r="Q2413">
        <v>4</v>
      </c>
      <c r="R2413">
        <v>6</v>
      </c>
      <c r="S2413">
        <v>9</v>
      </c>
      <c r="T2413">
        <v>9.6666666666666643</v>
      </c>
      <c r="U2413">
        <v>33</v>
      </c>
      <c r="V2413">
        <v>0</v>
      </c>
      <c r="W2413">
        <v>100</v>
      </c>
      <c r="X2413">
        <v>100</v>
      </c>
      <c r="Y2413">
        <v>100</v>
      </c>
      <c r="Z2413">
        <v>2.3086792761230561</v>
      </c>
      <c r="AA2413">
        <v>0</v>
      </c>
      <c r="AB2413">
        <v>0.74535599249994655</v>
      </c>
      <c r="AD2413">
        <v>-10.654034108107117</v>
      </c>
      <c r="AF2413">
        <v>2.1818181818181817</v>
      </c>
      <c r="AG2413">
        <v>3.2118351257968758</v>
      </c>
      <c r="AH2413">
        <v>0</v>
      </c>
      <c r="AI2413">
        <v>6</v>
      </c>
      <c r="AJ2413">
        <v>113.23333333333336</v>
      </c>
      <c r="AK2413">
        <v>22.733656449751759</v>
      </c>
    </row>
    <row r="2414" spans="1:37">
      <c r="A2414">
        <v>18</v>
      </c>
      <c r="B2414">
        <v>198</v>
      </c>
      <c r="C2414">
        <v>2024</v>
      </c>
      <c r="E2414">
        <v>99</v>
      </c>
      <c r="G2414">
        <v>99</v>
      </c>
      <c r="H2414">
        <v>2</v>
      </c>
      <c r="I2414">
        <v>99</v>
      </c>
      <c r="J2414">
        <v>117</v>
      </c>
      <c r="K2414">
        <v>99</v>
      </c>
      <c r="L2414">
        <v>9</v>
      </c>
      <c r="M2414">
        <v>99</v>
      </c>
      <c r="N2414">
        <v>99</v>
      </c>
      <c r="O2414">
        <v>99</v>
      </c>
      <c r="P2414">
        <v>99</v>
      </c>
      <c r="Q2414">
        <v>2</v>
      </c>
      <c r="R2414">
        <v>2</v>
      </c>
      <c r="S2414">
        <v>9</v>
      </c>
      <c r="T2414">
        <v>8.5</v>
      </c>
      <c r="U2414">
        <v>30.8</v>
      </c>
      <c r="V2414">
        <v>0</v>
      </c>
      <c r="W2414">
        <v>50</v>
      </c>
      <c r="X2414">
        <v>100</v>
      </c>
      <c r="Y2414">
        <v>100</v>
      </c>
      <c r="Z2414">
        <v>6.6999999999999886</v>
      </c>
      <c r="AA2414">
        <v>0</v>
      </c>
      <c r="AB2414">
        <v>1.5</v>
      </c>
      <c r="AD2414">
        <v>-100.00000000000024</v>
      </c>
      <c r="AF2414">
        <v>1.6129032258064513</v>
      </c>
      <c r="AG2414">
        <v>3.1112682458710039</v>
      </c>
      <c r="AH2414">
        <v>0</v>
      </c>
      <c r="AI2414">
        <v>2</v>
      </c>
      <c r="AJ2414">
        <v>107.65</v>
      </c>
      <c r="AK2414">
        <v>24.291602167249621</v>
      </c>
    </row>
    <row r="2415" spans="1:37">
      <c r="A2415">
        <v>18</v>
      </c>
      <c r="B2415">
        <v>199</v>
      </c>
      <c r="C2415">
        <v>2024</v>
      </c>
      <c r="E2415">
        <v>99</v>
      </c>
      <c r="G2415">
        <v>99</v>
      </c>
      <c r="H2415">
        <v>1</v>
      </c>
      <c r="I2415">
        <v>99</v>
      </c>
      <c r="J2415">
        <v>134</v>
      </c>
      <c r="K2415">
        <v>99</v>
      </c>
      <c r="L2415">
        <v>9</v>
      </c>
      <c r="M2415">
        <v>99</v>
      </c>
      <c r="N2415">
        <v>99</v>
      </c>
      <c r="O2415">
        <v>99</v>
      </c>
      <c r="P2415">
        <v>99</v>
      </c>
      <c r="Q2415">
        <v>12</v>
      </c>
      <c r="R2415">
        <v>19</v>
      </c>
      <c r="S2415">
        <v>9</v>
      </c>
      <c r="T2415">
        <v>8.7894736842105274</v>
      </c>
      <c r="U2415">
        <v>34.726315789473659</v>
      </c>
      <c r="V2415">
        <v>5.2631578947368443</v>
      </c>
      <c r="W2415">
        <v>73.68421052631578</v>
      </c>
      <c r="X2415">
        <v>100</v>
      </c>
      <c r="Y2415">
        <v>100</v>
      </c>
      <c r="Z2415">
        <v>4.6261092104049837</v>
      </c>
      <c r="AA2415">
        <v>0</v>
      </c>
      <c r="AB2415">
        <v>1.0041465278073165</v>
      </c>
      <c r="AD2415">
        <v>-27.752761600737184</v>
      </c>
      <c r="AF2415">
        <v>0.99424385138670879</v>
      </c>
      <c r="AG2415">
        <v>1.6502549916586837</v>
      </c>
      <c r="AH2415">
        <v>0</v>
      </c>
      <c r="AI2415">
        <v>19</v>
      </c>
      <c r="AJ2415">
        <v>113.92631578947363</v>
      </c>
      <c r="AK2415">
        <v>23.419452280922886</v>
      </c>
    </row>
    <row r="2416" spans="1:37">
      <c r="A2416">
        <v>18</v>
      </c>
      <c r="B2416">
        <v>200</v>
      </c>
      <c r="C2416">
        <v>2024</v>
      </c>
      <c r="E2416">
        <v>99</v>
      </c>
      <c r="G2416">
        <v>99</v>
      </c>
      <c r="H2416">
        <v>2</v>
      </c>
      <c r="I2416">
        <v>99</v>
      </c>
      <c r="J2416">
        <v>141</v>
      </c>
      <c r="K2416">
        <v>99</v>
      </c>
      <c r="L2416">
        <v>9</v>
      </c>
      <c r="M2416">
        <v>99</v>
      </c>
      <c r="N2416">
        <v>99</v>
      </c>
      <c r="O2416">
        <v>99</v>
      </c>
      <c r="P2416">
        <v>99</v>
      </c>
      <c r="Q2416">
        <v>4</v>
      </c>
      <c r="R2416">
        <v>12</v>
      </c>
      <c r="S2416">
        <v>9</v>
      </c>
      <c r="T2416">
        <v>8.8333333333333357</v>
      </c>
      <c r="U2416">
        <v>34.783333333333346</v>
      </c>
      <c r="V2416">
        <v>8.3333333333333357</v>
      </c>
      <c r="W2416">
        <v>58.33333333333335</v>
      </c>
      <c r="X2416">
        <v>100</v>
      </c>
      <c r="Y2416">
        <v>100</v>
      </c>
      <c r="Z2416">
        <v>3.0889138688037638</v>
      </c>
      <c r="AA2416">
        <v>0</v>
      </c>
      <c r="AB2416">
        <v>1.0671873729054688</v>
      </c>
      <c r="AD2416">
        <v>48.705595885590704</v>
      </c>
      <c r="AF2416">
        <v>1.1204481792717087</v>
      </c>
      <c r="AG2416">
        <v>1.8860677701112027</v>
      </c>
      <c r="AH2416">
        <v>0</v>
      </c>
      <c r="AI2416">
        <v>12</v>
      </c>
      <c r="AJ2416">
        <v>113.69166666666663</v>
      </c>
      <c r="AK2416">
        <v>23.736260150867945</v>
      </c>
    </row>
    <row r="2417" spans="1:37">
      <c r="A2417">
        <v>18</v>
      </c>
      <c r="B2417">
        <v>201</v>
      </c>
      <c r="C2417">
        <v>2024</v>
      </c>
      <c r="E2417">
        <v>99</v>
      </c>
      <c r="G2417">
        <v>99</v>
      </c>
      <c r="H2417">
        <v>2</v>
      </c>
      <c r="I2417">
        <v>99</v>
      </c>
      <c r="J2417">
        <v>143</v>
      </c>
      <c r="K2417">
        <v>99</v>
      </c>
      <c r="L2417">
        <v>9</v>
      </c>
      <c r="M2417">
        <v>99</v>
      </c>
      <c r="N2417">
        <v>99</v>
      </c>
      <c r="O2417">
        <v>99</v>
      </c>
      <c r="P2417">
        <v>99</v>
      </c>
      <c r="R2417">
        <v>0</v>
      </c>
    </row>
    <row r="2418" spans="1:37">
      <c r="A2418">
        <v>18</v>
      </c>
      <c r="B2418">
        <v>202</v>
      </c>
      <c r="C2418">
        <v>2024</v>
      </c>
      <c r="E2418">
        <v>99</v>
      </c>
      <c r="G2418">
        <v>99</v>
      </c>
      <c r="H2418">
        <v>2</v>
      </c>
      <c r="I2418">
        <v>99</v>
      </c>
      <c r="J2418">
        <v>147</v>
      </c>
      <c r="K2418">
        <v>99</v>
      </c>
      <c r="L2418">
        <v>9</v>
      </c>
      <c r="M2418">
        <v>99</v>
      </c>
      <c r="N2418">
        <v>99</v>
      </c>
      <c r="O2418">
        <v>99</v>
      </c>
      <c r="P2418">
        <v>99</v>
      </c>
      <c r="R2418">
        <v>0</v>
      </c>
    </row>
    <row r="2419" spans="1:37">
      <c r="A2419">
        <v>18</v>
      </c>
      <c r="B2419">
        <v>203</v>
      </c>
      <c r="C2419">
        <v>2024</v>
      </c>
      <c r="E2419">
        <v>99</v>
      </c>
      <c r="G2419">
        <v>99</v>
      </c>
      <c r="H2419">
        <v>1</v>
      </c>
      <c r="I2419">
        <v>99</v>
      </c>
      <c r="J2419">
        <v>155</v>
      </c>
      <c r="K2419">
        <v>99</v>
      </c>
      <c r="L2419">
        <v>9</v>
      </c>
      <c r="M2419">
        <v>99</v>
      </c>
      <c r="N2419">
        <v>99</v>
      </c>
      <c r="O2419">
        <v>99</v>
      </c>
      <c r="P2419">
        <v>99</v>
      </c>
      <c r="Q2419">
        <v>7</v>
      </c>
      <c r="R2419">
        <v>24</v>
      </c>
      <c r="S2419">
        <v>9</v>
      </c>
      <c r="T2419">
        <v>10.125</v>
      </c>
      <c r="U2419">
        <v>31.420833333333324</v>
      </c>
      <c r="V2419">
        <v>4.1666666666666679</v>
      </c>
      <c r="W2419">
        <v>79.166666666666686</v>
      </c>
      <c r="X2419">
        <v>100</v>
      </c>
      <c r="Y2419">
        <v>95.833333333333314</v>
      </c>
      <c r="Z2419">
        <v>4.8745922194123779</v>
      </c>
      <c r="AA2419">
        <v>0</v>
      </c>
      <c r="AB2419">
        <v>1.6153559979150101</v>
      </c>
      <c r="AD2419">
        <v>-13.632334173355089</v>
      </c>
      <c r="AF2419">
        <v>1.5113350125944589</v>
      </c>
      <c r="AG2419">
        <v>2.1094532373295727</v>
      </c>
      <c r="AH2419">
        <v>0</v>
      </c>
      <c r="AI2419">
        <v>24</v>
      </c>
      <c r="AJ2419">
        <v>110.1458333333333</v>
      </c>
      <c r="AK2419">
        <v>23.379322909392087</v>
      </c>
    </row>
    <row r="2420" spans="1:37">
      <c r="A2420">
        <v>18</v>
      </c>
      <c r="B2420">
        <v>204</v>
      </c>
      <c r="C2420">
        <v>2024</v>
      </c>
      <c r="E2420">
        <v>99</v>
      </c>
      <c r="G2420">
        <v>99</v>
      </c>
      <c r="H2420">
        <v>2</v>
      </c>
      <c r="I2420">
        <v>99</v>
      </c>
      <c r="J2420">
        <v>160</v>
      </c>
      <c r="K2420">
        <v>99</v>
      </c>
      <c r="L2420">
        <v>9</v>
      </c>
      <c r="M2420">
        <v>99</v>
      </c>
      <c r="N2420">
        <v>99</v>
      </c>
      <c r="O2420">
        <v>99</v>
      </c>
      <c r="P2420">
        <v>99</v>
      </c>
      <c r="R2420">
        <v>0</v>
      </c>
    </row>
    <row r="2421" spans="1:37">
      <c r="A2421">
        <v>18</v>
      </c>
      <c r="B2421">
        <v>205</v>
      </c>
      <c r="C2421">
        <v>2024</v>
      </c>
      <c r="E2421">
        <v>99</v>
      </c>
      <c r="G2421">
        <v>99</v>
      </c>
      <c r="H2421">
        <v>1</v>
      </c>
      <c r="I2421">
        <v>99</v>
      </c>
      <c r="J2421">
        <v>171</v>
      </c>
      <c r="K2421">
        <v>99</v>
      </c>
      <c r="L2421">
        <v>9</v>
      </c>
      <c r="M2421">
        <v>99</v>
      </c>
      <c r="N2421">
        <v>99</v>
      </c>
      <c r="O2421">
        <v>99</v>
      </c>
      <c r="P2421">
        <v>99</v>
      </c>
      <c r="R2421">
        <v>0</v>
      </c>
    </row>
    <row r="2422" spans="1:37">
      <c r="A2422">
        <v>18</v>
      </c>
      <c r="B2422">
        <v>206</v>
      </c>
      <c r="C2422">
        <v>2024</v>
      </c>
      <c r="E2422">
        <v>99</v>
      </c>
      <c r="G2422">
        <v>99</v>
      </c>
      <c r="H2422">
        <v>2</v>
      </c>
      <c r="I2422">
        <v>99</v>
      </c>
      <c r="J2422">
        <v>175</v>
      </c>
      <c r="K2422">
        <v>99</v>
      </c>
      <c r="L2422">
        <v>9</v>
      </c>
      <c r="M2422">
        <v>99</v>
      </c>
      <c r="N2422">
        <v>99</v>
      </c>
      <c r="O2422">
        <v>99</v>
      </c>
      <c r="P2422">
        <v>99</v>
      </c>
      <c r="Q2422">
        <v>1</v>
      </c>
      <c r="R2422">
        <v>2</v>
      </c>
      <c r="S2422">
        <v>9</v>
      </c>
      <c r="T2422">
        <v>7</v>
      </c>
      <c r="U2422">
        <v>27.35</v>
      </c>
      <c r="V2422">
        <v>100</v>
      </c>
      <c r="W2422">
        <v>0</v>
      </c>
      <c r="X2422">
        <v>100</v>
      </c>
      <c r="Y2422">
        <v>100</v>
      </c>
      <c r="Z2422">
        <v>0.45000000000011126</v>
      </c>
      <c r="AA2422">
        <v>0</v>
      </c>
      <c r="AB2422">
        <v>0</v>
      </c>
      <c r="AF2422">
        <v>0.36563071297989042</v>
      </c>
      <c r="AG2422">
        <v>0.46795732776689392</v>
      </c>
      <c r="AH2422">
        <v>0</v>
      </c>
      <c r="AI2422">
        <v>2</v>
      </c>
      <c r="AJ2422">
        <v>103.8</v>
      </c>
      <c r="AK2422">
        <v>24.47112727453672</v>
      </c>
    </row>
    <row r="2423" spans="1:37">
      <c r="A2423">
        <v>18</v>
      </c>
      <c r="B2423">
        <v>207</v>
      </c>
      <c r="C2423">
        <v>2024</v>
      </c>
      <c r="E2423">
        <v>99</v>
      </c>
      <c r="G2423">
        <v>99</v>
      </c>
      <c r="H2423">
        <v>2</v>
      </c>
      <c r="I2423">
        <v>99</v>
      </c>
      <c r="J2423">
        <v>177</v>
      </c>
      <c r="K2423">
        <v>99</v>
      </c>
      <c r="L2423">
        <v>9</v>
      </c>
      <c r="M2423">
        <v>99</v>
      </c>
      <c r="N2423">
        <v>99</v>
      </c>
      <c r="O2423">
        <v>99</v>
      </c>
      <c r="P2423">
        <v>99</v>
      </c>
      <c r="Q2423">
        <v>2</v>
      </c>
      <c r="R2423">
        <v>2</v>
      </c>
      <c r="S2423">
        <v>9</v>
      </c>
      <c r="T2423">
        <v>8</v>
      </c>
      <c r="U2423">
        <v>30.55</v>
      </c>
      <c r="V2423">
        <v>50</v>
      </c>
      <c r="W2423">
        <v>50</v>
      </c>
      <c r="X2423">
        <v>100</v>
      </c>
      <c r="Y2423">
        <v>100</v>
      </c>
      <c r="Z2423">
        <v>1.3499999999999961</v>
      </c>
      <c r="AA2423">
        <v>0</v>
      </c>
      <c r="AB2423">
        <v>1</v>
      </c>
      <c r="AD2423">
        <v>-99.999999999999815</v>
      </c>
      <c r="AF2423">
        <v>1.2345679012345681</v>
      </c>
      <c r="AG2423">
        <v>1.8094053541814727</v>
      </c>
      <c r="AH2423">
        <v>0</v>
      </c>
      <c r="AI2423">
        <v>2</v>
      </c>
      <c r="AJ2423">
        <v>109.45</v>
      </c>
      <c r="AK2423">
        <v>23.293671230697242</v>
      </c>
    </row>
    <row r="2424" spans="1:37">
      <c r="A2424">
        <v>18</v>
      </c>
      <c r="B2424">
        <v>208</v>
      </c>
      <c r="C2424">
        <v>2024</v>
      </c>
      <c r="E2424">
        <v>99</v>
      </c>
      <c r="G2424">
        <v>99</v>
      </c>
      <c r="H2424">
        <v>2</v>
      </c>
      <c r="I2424">
        <v>99</v>
      </c>
      <c r="J2424">
        <v>178</v>
      </c>
      <c r="K2424">
        <v>99</v>
      </c>
      <c r="L2424">
        <v>9</v>
      </c>
      <c r="M2424">
        <v>99</v>
      </c>
      <c r="N2424">
        <v>99</v>
      </c>
      <c r="O2424">
        <v>99</v>
      </c>
      <c r="P2424">
        <v>99</v>
      </c>
      <c r="Q2424">
        <v>3</v>
      </c>
      <c r="R2424">
        <v>5</v>
      </c>
      <c r="S2424">
        <v>9</v>
      </c>
      <c r="T2424">
        <v>7.8</v>
      </c>
      <c r="U2424">
        <v>32.959999999999994</v>
      </c>
      <c r="V2424">
        <v>0</v>
      </c>
      <c r="W2424">
        <v>20</v>
      </c>
      <c r="X2424">
        <v>100</v>
      </c>
      <c r="Y2424">
        <v>100</v>
      </c>
      <c r="Z2424">
        <v>5.0843288642652196</v>
      </c>
      <c r="AA2424">
        <v>0</v>
      </c>
      <c r="AB2424">
        <v>0.97979589711327197</v>
      </c>
      <c r="AD2424">
        <v>-89.689977305201438</v>
      </c>
      <c r="AF2424">
        <v>2.9761904761904776</v>
      </c>
      <c r="AG2424">
        <v>4.9198435680807213</v>
      </c>
      <c r="AH2424">
        <v>0</v>
      </c>
      <c r="AI2424">
        <v>5</v>
      </c>
      <c r="AJ2424">
        <v>112.34</v>
      </c>
      <c r="AK2424">
        <v>23.250464223275685</v>
      </c>
    </row>
    <row r="2425" spans="1:37">
      <c r="A2425">
        <v>18</v>
      </c>
      <c r="B2425">
        <v>209</v>
      </c>
      <c r="C2425">
        <v>2024</v>
      </c>
      <c r="E2425">
        <v>99</v>
      </c>
      <c r="G2425">
        <v>99</v>
      </c>
      <c r="H2425">
        <v>2</v>
      </c>
      <c r="I2425">
        <v>99</v>
      </c>
      <c r="J2425">
        <v>181</v>
      </c>
      <c r="K2425">
        <v>99</v>
      </c>
      <c r="L2425">
        <v>9</v>
      </c>
      <c r="M2425">
        <v>99</v>
      </c>
      <c r="N2425">
        <v>99</v>
      </c>
      <c r="O2425">
        <v>99</v>
      </c>
      <c r="P2425">
        <v>99</v>
      </c>
      <c r="Q2425">
        <v>3</v>
      </c>
      <c r="R2425">
        <v>3</v>
      </c>
      <c r="S2425">
        <v>9</v>
      </c>
      <c r="T2425">
        <v>8</v>
      </c>
      <c r="U2425">
        <v>29.566666666666677</v>
      </c>
      <c r="V2425">
        <v>0</v>
      </c>
      <c r="W2425">
        <v>0</v>
      </c>
      <c r="X2425">
        <v>100</v>
      </c>
      <c r="Y2425">
        <v>100</v>
      </c>
      <c r="Z2425">
        <v>1.7133463034528256</v>
      </c>
      <c r="AA2425">
        <v>0</v>
      </c>
      <c r="AB2425">
        <v>0</v>
      </c>
      <c r="AF2425">
        <v>1.0638297872340428</v>
      </c>
      <c r="AG2425">
        <v>1.4567491665161196</v>
      </c>
      <c r="AH2425">
        <v>0</v>
      </c>
      <c r="AI2425">
        <v>3</v>
      </c>
      <c r="AJ2425">
        <v>106.59999999999998</v>
      </c>
      <c r="AK2425">
        <v>24.406072456525798</v>
      </c>
    </row>
    <row r="2426" spans="1:37">
      <c r="A2426">
        <v>18</v>
      </c>
      <c r="B2426">
        <v>210</v>
      </c>
      <c r="C2426">
        <v>2024</v>
      </c>
      <c r="E2426">
        <v>99</v>
      </c>
      <c r="G2426">
        <v>99</v>
      </c>
      <c r="H2426">
        <v>1</v>
      </c>
      <c r="I2426">
        <v>99</v>
      </c>
      <c r="J2426">
        <v>262</v>
      </c>
      <c r="K2426">
        <v>99</v>
      </c>
      <c r="L2426">
        <v>9</v>
      </c>
      <c r="M2426">
        <v>99</v>
      </c>
      <c r="N2426">
        <v>99</v>
      </c>
      <c r="O2426">
        <v>99</v>
      </c>
      <c r="P2426">
        <v>99</v>
      </c>
      <c r="R2426">
        <v>0</v>
      </c>
    </row>
    <row r="2427" spans="1:37">
      <c r="A2427">
        <v>18</v>
      </c>
      <c r="B2427">
        <v>211</v>
      </c>
      <c r="C2427">
        <v>2024</v>
      </c>
      <c r="E2427">
        <v>99</v>
      </c>
      <c r="G2427">
        <v>99</v>
      </c>
      <c r="H2427">
        <v>1</v>
      </c>
      <c r="I2427">
        <v>99</v>
      </c>
      <c r="J2427">
        <v>309</v>
      </c>
      <c r="K2427">
        <v>99</v>
      </c>
      <c r="L2427">
        <v>9</v>
      </c>
      <c r="M2427">
        <v>99</v>
      </c>
      <c r="N2427">
        <v>99</v>
      </c>
      <c r="O2427">
        <v>99</v>
      </c>
      <c r="P2427">
        <v>99</v>
      </c>
      <c r="Q2427">
        <v>7</v>
      </c>
      <c r="R2427">
        <v>7</v>
      </c>
      <c r="S2427">
        <v>9</v>
      </c>
      <c r="T2427">
        <v>8.7142857142857117</v>
      </c>
      <c r="U2427">
        <v>32.828571428571422</v>
      </c>
      <c r="V2427">
        <v>0</v>
      </c>
      <c r="W2427">
        <v>42.857142857142847</v>
      </c>
      <c r="X2427">
        <v>100</v>
      </c>
      <c r="Y2427">
        <v>85.714285714285694</v>
      </c>
      <c r="Z2427">
        <v>6.5246158695281045</v>
      </c>
      <c r="AA2427">
        <v>0</v>
      </c>
      <c r="AB2427">
        <v>1.0301575072754348</v>
      </c>
      <c r="AD2427">
        <v>-24.533341311499999</v>
      </c>
      <c r="AF2427">
        <v>1.6279069767441861</v>
      </c>
      <c r="AG2427">
        <v>2.7130410143798249</v>
      </c>
      <c r="AH2427">
        <v>0</v>
      </c>
      <c r="AI2427">
        <v>7</v>
      </c>
      <c r="AJ2427">
        <v>112.15714285714282</v>
      </c>
      <c r="AK2427">
        <v>23.015612818734095</v>
      </c>
    </row>
    <row r="2428" spans="1:37">
      <c r="A2428">
        <v>18</v>
      </c>
      <c r="B2428">
        <v>212</v>
      </c>
      <c r="C2428">
        <v>2024</v>
      </c>
      <c r="E2428">
        <v>99</v>
      </c>
      <c r="G2428">
        <v>99</v>
      </c>
      <c r="H2428">
        <v>2</v>
      </c>
      <c r="I2428">
        <v>99</v>
      </c>
      <c r="J2428">
        <v>470</v>
      </c>
      <c r="K2428">
        <v>99</v>
      </c>
      <c r="L2428">
        <v>9</v>
      </c>
      <c r="M2428">
        <v>99</v>
      </c>
      <c r="N2428">
        <v>99</v>
      </c>
      <c r="O2428">
        <v>99</v>
      </c>
      <c r="P2428">
        <v>99</v>
      </c>
      <c r="Q2428">
        <v>1</v>
      </c>
      <c r="R2428">
        <v>1</v>
      </c>
      <c r="S2428">
        <v>9</v>
      </c>
      <c r="T2428">
        <v>7</v>
      </c>
      <c r="U2428">
        <v>23.2</v>
      </c>
      <c r="V2428">
        <v>0</v>
      </c>
      <c r="W2428">
        <v>0</v>
      </c>
      <c r="X2428">
        <v>100</v>
      </c>
      <c r="Y2428">
        <v>100</v>
      </c>
      <c r="Z2428">
        <v>0</v>
      </c>
      <c r="AA2428">
        <v>0</v>
      </c>
      <c r="AB2428">
        <v>0</v>
      </c>
      <c r="AF2428">
        <v>0.49019607843137247</v>
      </c>
      <c r="AG2428">
        <v>0.53213450158264131</v>
      </c>
      <c r="AH2428">
        <v>0</v>
      </c>
      <c r="AI2428">
        <v>1</v>
      </c>
      <c r="AJ2428">
        <v>99</v>
      </c>
      <c r="AK2428">
        <v>23.910155529378056</v>
      </c>
    </row>
    <row r="2429" spans="1:37">
      <c r="A2429">
        <v>18</v>
      </c>
      <c r="B2429">
        <v>213</v>
      </c>
      <c r="C2429">
        <v>2024</v>
      </c>
      <c r="E2429">
        <v>99</v>
      </c>
      <c r="G2429">
        <v>99</v>
      </c>
      <c r="H2429">
        <v>2</v>
      </c>
      <c r="I2429">
        <v>99</v>
      </c>
      <c r="J2429">
        <v>629</v>
      </c>
      <c r="K2429">
        <v>99</v>
      </c>
      <c r="L2429">
        <v>9</v>
      </c>
      <c r="M2429">
        <v>99</v>
      </c>
      <c r="N2429">
        <v>99</v>
      </c>
      <c r="O2429">
        <v>99</v>
      </c>
      <c r="P2429">
        <v>99</v>
      </c>
      <c r="Q2429">
        <v>3</v>
      </c>
      <c r="R2429">
        <v>5</v>
      </c>
      <c r="S2429">
        <v>9</v>
      </c>
      <c r="T2429">
        <v>9.8000000000000007</v>
      </c>
      <c r="U2429">
        <v>35.920000000000009</v>
      </c>
      <c r="V2429">
        <v>0</v>
      </c>
      <c r="W2429">
        <v>60</v>
      </c>
      <c r="X2429">
        <v>100</v>
      </c>
      <c r="Y2429">
        <v>100</v>
      </c>
      <c r="Z2429">
        <v>4.4664975092347152</v>
      </c>
      <c r="AA2429">
        <v>0</v>
      </c>
      <c r="AB2429">
        <v>1.4696938456699002</v>
      </c>
      <c r="AD2429">
        <v>-13.344740545470108</v>
      </c>
      <c r="AF2429">
        <v>1.8115942028985503</v>
      </c>
      <c r="AG2429">
        <v>2.7678034797885633</v>
      </c>
      <c r="AH2429">
        <v>0</v>
      </c>
    </row>
    <row r="2430" spans="1:37">
      <c r="A2430">
        <v>18</v>
      </c>
      <c r="B2430">
        <v>214</v>
      </c>
      <c r="C2430">
        <v>2024</v>
      </c>
      <c r="E2430">
        <v>99</v>
      </c>
      <c r="G2430">
        <v>99</v>
      </c>
      <c r="H2430">
        <v>1</v>
      </c>
      <c r="I2430">
        <v>99</v>
      </c>
      <c r="J2430">
        <v>643</v>
      </c>
      <c r="K2430">
        <v>99</v>
      </c>
      <c r="L2430">
        <v>9</v>
      </c>
      <c r="M2430">
        <v>99</v>
      </c>
      <c r="N2430">
        <v>99</v>
      </c>
      <c r="O2430">
        <v>99</v>
      </c>
      <c r="P2430">
        <v>99</v>
      </c>
      <c r="Q2430">
        <v>5</v>
      </c>
      <c r="R2430">
        <v>7</v>
      </c>
      <c r="S2430">
        <v>9</v>
      </c>
      <c r="T2430">
        <v>9</v>
      </c>
      <c r="U2430">
        <v>35.628571428571441</v>
      </c>
      <c r="V2430">
        <v>0</v>
      </c>
      <c r="W2430">
        <v>71.428571428571445</v>
      </c>
      <c r="X2430">
        <v>100</v>
      </c>
      <c r="Y2430">
        <v>100</v>
      </c>
      <c r="Z2430">
        <v>3.6113765819042376</v>
      </c>
      <c r="AA2430">
        <v>0</v>
      </c>
      <c r="AB2430">
        <v>1.690308509457034</v>
      </c>
      <c r="AD2430">
        <v>9.1269949801327872</v>
      </c>
      <c r="AF2430">
        <v>2.0348837209302326</v>
      </c>
      <c r="AG2430">
        <v>3.43133882751125</v>
      </c>
      <c r="AH2430">
        <v>0</v>
      </c>
      <c r="AI2430">
        <v>7</v>
      </c>
      <c r="AJ2430">
        <v>115.05714285714279</v>
      </c>
      <c r="AK2430">
        <v>23.376244041774903</v>
      </c>
    </row>
    <row r="2431" spans="1:37">
      <c r="A2431">
        <v>18</v>
      </c>
      <c r="B2431">
        <v>215</v>
      </c>
      <c r="C2431">
        <v>2024</v>
      </c>
      <c r="E2431">
        <v>99</v>
      </c>
      <c r="G2431">
        <v>99</v>
      </c>
      <c r="H2431">
        <v>2</v>
      </c>
      <c r="I2431">
        <v>99</v>
      </c>
      <c r="J2431">
        <v>704</v>
      </c>
      <c r="K2431">
        <v>99</v>
      </c>
      <c r="L2431">
        <v>9</v>
      </c>
      <c r="M2431">
        <v>99</v>
      </c>
      <c r="N2431">
        <v>99</v>
      </c>
      <c r="O2431">
        <v>99</v>
      </c>
      <c r="P2431">
        <v>99</v>
      </c>
      <c r="R2431">
        <v>0</v>
      </c>
    </row>
    <row r="2432" spans="1:37">
      <c r="A2432">
        <v>18</v>
      </c>
      <c r="B2432">
        <v>216</v>
      </c>
      <c r="C2432">
        <v>2024</v>
      </c>
      <c r="E2432">
        <v>99</v>
      </c>
      <c r="G2432">
        <v>99</v>
      </c>
      <c r="H2432">
        <v>1</v>
      </c>
      <c r="I2432">
        <v>99</v>
      </c>
      <c r="J2432">
        <v>802</v>
      </c>
      <c r="K2432">
        <v>99</v>
      </c>
      <c r="L2432">
        <v>9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37">
      <c r="A2433">
        <v>18</v>
      </c>
      <c r="B2433">
        <v>217</v>
      </c>
      <c r="C2433">
        <v>2024</v>
      </c>
      <c r="E2433">
        <v>99</v>
      </c>
      <c r="G2433">
        <v>99</v>
      </c>
      <c r="H2433">
        <v>1</v>
      </c>
      <c r="I2433">
        <v>99</v>
      </c>
      <c r="J2433">
        <v>103</v>
      </c>
      <c r="K2433">
        <v>99</v>
      </c>
      <c r="L2433">
        <v>10</v>
      </c>
      <c r="M2433">
        <v>99</v>
      </c>
      <c r="N2433">
        <v>99</v>
      </c>
      <c r="O2433">
        <v>99</v>
      </c>
      <c r="P2433">
        <v>99</v>
      </c>
      <c r="R2433">
        <v>0</v>
      </c>
    </row>
    <row r="2434" spans="1:37">
      <c r="A2434">
        <v>18</v>
      </c>
      <c r="B2434">
        <v>218</v>
      </c>
      <c r="C2434">
        <v>2024</v>
      </c>
      <c r="E2434">
        <v>99</v>
      </c>
      <c r="G2434">
        <v>99</v>
      </c>
      <c r="H2434">
        <v>2</v>
      </c>
      <c r="I2434">
        <v>99</v>
      </c>
      <c r="J2434">
        <v>106</v>
      </c>
      <c r="K2434">
        <v>99</v>
      </c>
      <c r="L2434">
        <v>10</v>
      </c>
      <c r="M2434">
        <v>99</v>
      </c>
      <c r="N2434">
        <v>99</v>
      </c>
      <c r="O2434">
        <v>99</v>
      </c>
      <c r="P2434">
        <v>99</v>
      </c>
      <c r="Q2434">
        <v>2</v>
      </c>
      <c r="R2434">
        <v>2</v>
      </c>
      <c r="S2434">
        <v>10</v>
      </c>
      <c r="T2434">
        <v>10.5</v>
      </c>
      <c r="U2434">
        <v>48.5</v>
      </c>
      <c r="V2434">
        <v>0</v>
      </c>
      <c r="W2434">
        <v>100</v>
      </c>
      <c r="X2434">
        <v>100</v>
      </c>
      <c r="Y2434">
        <v>100</v>
      </c>
      <c r="Z2434">
        <v>8.5</v>
      </c>
      <c r="AA2434">
        <v>0</v>
      </c>
      <c r="AB2434">
        <v>1.5</v>
      </c>
      <c r="AD2434">
        <v>-100</v>
      </c>
      <c r="AF2434">
        <v>1.8691588785046724</v>
      </c>
      <c r="AG2434">
        <v>4.265798847794537</v>
      </c>
      <c r="AH2434">
        <v>0</v>
      </c>
      <c r="AI2434">
        <v>2</v>
      </c>
      <c r="AJ2434">
        <v>122.35</v>
      </c>
      <c r="AK2434">
        <v>26.208798281696367</v>
      </c>
    </row>
    <row r="2435" spans="1:37">
      <c r="A2435">
        <v>18</v>
      </c>
      <c r="B2435">
        <v>219</v>
      </c>
      <c r="C2435">
        <v>2024</v>
      </c>
      <c r="E2435">
        <v>99</v>
      </c>
      <c r="G2435">
        <v>99</v>
      </c>
      <c r="H2435">
        <v>1</v>
      </c>
      <c r="I2435">
        <v>99</v>
      </c>
      <c r="J2435">
        <v>110</v>
      </c>
      <c r="K2435">
        <v>99</v>
      </c>
      <c r="L2435">
        <v>10</v>
      </c>
      <c r="M2435">
        <v>99</v>
      </c>
      <c r="N2435">
        <v>99</v>
      </c>
      <c r="O2435">
        <v>99</v>
      </c>
      <c r="P2435">
        <v>99</v>
      </c>
      <c r="Q2435">
        <v>1</v>
      </c>
      <c r="R2435">
        <v>1</v>
      </c>
      <c r="S2435">
        <v>10</v>
      </c>
      <c r="T2435">
        <v>10</v>
      </c>
      <c r="U2435">
        <v>30.6</v>
      </c>
      <c r="V2435">
        <v>0</v>
      </c>
      <c r="W2435">
        <v>100</v>
      </c>
      <c r="X2435">
        <v>100</v>
      </c>
      <c r="Y2435">
        <v>100</v>
      </c>
      <c r="Z2435">
        <v>0</v>
      </c>
      <c r="AA2435">
        <v>0</v>
      </c>
      <c r="AB2435">
        <v>0</v>
      </c>
      <c r="AF2435">
        <v>7.7339520494972946E-2</v>
      </c>
      <c r="AG2435">
        <v>0.11458914548702256</v>
      </c>
      <c r="AH2435">
        <v>0</v>
      </c>
      <c r="AI2435">
        <v>1</v>
      </c>
      <c r="AJ2435">
        <v>107.4</v>
      </c>
      <c r="AK2435">
        <v>24.700661402345464</v>
      </c>
    </row>
    <row r="2436" spans="1:37">
      <c r="A2436">
        <v>18</v>
      </c>
      <c r="B2436">
        <v>220</v>
      </c>
      <c r="C2436">
        <v>2024</v>
      </c>
      <c r="E2436">
        <v>99</v>
      </c>
      <c r="G2436">
        <v>99</v>
      </c>
      <c r="H2436">
        <v>1</v>
      </c>
      <c r="I2436">
        <v>99</v>
      </c>
      <c r="J2436">
        <v>111</v>
      </c>
      <c r="K2436">
        <v>99</v>
      </c>
      <c r="L2436">
        <v>10</v>
      </c>
      <c r="M2436">
        <v>99</v>
      </c>
      <c r="N2436">
        <v>99</v>
      </c>
      <c r="O2436">
        <v>99</v>
      </c>
      <c r="P2436">
        <v>99</v>
      </c>
      <c r="R2436">
        <v>0</v>
      </c>
    </row>
    <row r="2437" spans="1:37">
      <c r="A2437">
        <v>18</v>
      </c>
      <c r="B2437">
        <v>221</v>
      </c>
      <c r="C2437">
        <v>2024</v>
      </c>
      <c r="E2437">
        <v>99</v>
      </c>
      <c r="G2437">
        <v>99</v>
      </c>
      <c r="H2437">
        <v>1</v>
      </c>
      <c r="I2437">
        <v>99</v>
      </c>
      <c r="J2437">
        <v>116</v>
      </c>
      <c r="K2437">
        <v>99</v>
      </c>
      <c r="L2437">
        <v>10</v>
      </c>
      <c r="M2437">
        <v>99</v>
      </c>
      <c r="N2437">
        <v>99</v>
      </c>
      <c r="O2437">
        <v>99</v>
      </c>
      <c r="P2437">
        <v>99</v>
      </c>
      <c r="Q2437">
        <v>1</v>
      </c>
      <c r="R2437">
        <v>1</v>
      </c>
      <c r="S2437">
        <v>10</v>
      </c>
      <c r="T2437">
        <v>12</v>
      </c>
      <c r="U2437">
        <v>38.300000000000011</v>
      </c>
      <c r="V2437">
        <v>0</v>
      </c>
      <c r="W2437">
        <v>100</v>
      </c>
      <c r="X2437">
        <v>100</v>
      </c>
      <c r="Y2437">
        <v>100</v>
      </c>
      <c r="Z2437">
        <v>0</v>
      </c>
      <c r="AA2437">
        <v>0</v>
      </c>
      <c r="AB2437">
        <v>0</v>
      </c>
      <c r="AF2437">
        <v>0.3636363636363637</v>
      </c>
      <c r="AG2437">
        <v>0.6212792187778805</v>
      </c>
      <c r="AH2437">
        <v>0</v>
      </c>
      <c r="AI2437">
        <v>1</v>
      </c>
      <c r="AJ2437">
        <v>116.6</v>
      </c>
      <c r="AK2437">
        <v>24.160344507991873</v>
      </c>
    </row>
    <row r="2438" spans="1:37">
      <c r="A2438">
        <v>18</v>
      </c>
      <c r="B2438">
        <v>222</v>
      </c>
      <c r="C2438">
        <v>2024</v>
      </c>
      <c r="E2438">
        <v>99</v>
      </c>
      <c r="G2438">
        <v>99</v>
      </c>
      <c r="H2438">
        <v>2</v>
      </c>
      <c r="I2438">
        <v>99</v>
      </c>
      <c r="J2438">
        <v>117</v>
      </c>
      <c r="K2438">
        <v>99</v>
      </c>
      <c r="L2438">
        <v>10</v>
      </c>
      <c r="M2438">
        <v>99</v>
      </c>
      <c r="N2438">
        <v>99</v>
      </c>
      <c r="O2438">
        <v>99</v>
      </c>
      <c r="P2438">
        <v>99</v>
      </c>
      <c r="Q2438">
        <v>1</v>
      </c>
      <c r="R2438">
        <v>1</v>
      </c>
      <c r="S2438">
        <v>10</v>
      </c>
      <c r="T2438">
        <v>11</v>
      </c>
      <c r="U2438">
        <v>30.6</v>
      </c>
      <c r="V2438">
        <v>0</v>
      </c>
      <c r="W2438">
        <v>100</v>
      </c>
      <c r="X2438">
        <v>100</v>
      </c>
      <c r="Y2438">
        <v>100</v>
      </c>
      <c r="Z2438">
        <v>0</v>
      </c>
      <c r="AA2438">
        <v>0</v>
      </c>
      <c r="AB2438">
        <v>0</v>
      </c>
      <c r="AF2438">
        <v>0.80645161290322565</v>
      </c>
      <c r="AG2438">
        <v>1.5455326026567002</v>
      </c>
      <c r="AH2438">
        <v>0</v>
      </c>
      <c r="AI2438">
        <v>1</v>
      </c>
      <c r="AJ2438">
        <v>107.6</v>
      </c>
      <c r="AK2438">
        <v>24.563181228525355</v>
      </c>
    </row>
    <row r="2439" spans="1:37">
      <c r="A2439">
        <v>18</v>
      </c>
      <c r="B2439">
        <v>223</v>
      </c>
      <c r="C2439">
        <v>2024</v>
      </c>
      <c r="E2439">
        <v>99</v>
      </c>
      <c r="G2439">
        <v>99</v>
      </c>
      <c r="H2439">
        <v>1</v>
      </c>
      <c r="I2439">
        <v>99</v>
      </c>
      <c r="J2439">
        <v>134</v>
      </c>
      <c r="K2439">
        <v>99</v>
      </c>
      <c r="L2439">
        <v>10</v>
      </c>
      <c r="M2439">
        <v>99</v>
      </c>
      <c r="N2439">
        <v>99</v>
      </c>
      <c r="O2439">
        <v>99</v>
      </c>
      <c r="P2439">
        <v>99</v>
      </c>
      <c r="Q2439">
        <v>4</v>
      </c>
      <c r="R2439">
        <v>4</v>
      </c>
      <c r="S2439">
        <v>10</v>
      </c>
      <c r="T2439">
        <v>10</v>
      </c>
      <c r="U2439">
        <v>36.200000000000003</v>
      </c>
      <c r="V2439">
        <v>0</v>
      </c>
      <c r="W2439">
        <v>100</v>
      </c>
      <c r="X2439">
        <v>100</v>
      </c>
      <c r="Y2439">
        <v>100</v>
      </c>
      <c r="Z2439">
        <v>4.960846701924976</v>
      </c>
      <c r="AA2439">
        <v>0</v>
      </c>
      <c r="AB2439">
        <v>0</v>
      </c>
      <c r="AF2439">
        <v>0.20931449502878077</v>
      </c>
      <c r="AG2439">
        <v>0.36216569080354249</v>
      </c>
      <c r="AH2439">
        <v>0</v>
      </c>
      <c r="AI2439">
        <v>4</v>
      </c>
      <c r="AJ2439">
        <v>113.425</v>
      </c>
      <c r="AK2439">
        <v>24.668408969076808</v>
      </c>
    </row>
    <row r="2440" spans="1:37">
      <c r="A2440">
        <v>18</v>
      </c>
      <c r="B2440">
        <v>224</v>
      </c>
      <c r="C2440">
        <v>2024</v>
      </c>
      <c r="E2440">
        <v>99</v>
      </c>
      <c r="G2440">
        <v>99</v>
      </c>
      <c r="H2440">
        <v>2</v>
      </c>
      <c r="I2440">
        <v>99</v>
      </c>
      <c r="J2440">
        <v>141</v>
      </c>
      <c r="K2440">
        <v>99</v>
      </c>
      <c r="L2440">
        <v>10</v>
      </c>
      <c r="M2440">
        <v>99</v>
      </c>
      <c r="N2440">
        <v>99</v>
      </c>
      <c r="O2440">
        <v>99</v>
      </c>
      <c r="P2440">
        <v>99</v>
      </c>
      <c r="Q2440">
        <v>2</v>
      </c>
      <c r="R2440">
        <v>3</v>
      </c>
      <c r="S2440">
        <v>10</v>
      </c>
      <c r="T2440">
        <v>10</v>
      </c>
      <c r="U2440">
        <v>34.366666666666674</v>
      </c>
      <c r="V2440">
        <v>0</v>
      </c>
      <c r="W2440">
        <v>100</v>
      </c>
      <c r="X2440">
        <v>100</v>
      </c>
      <c r="Y2440">
        <v>100</v>
      </c>
      <c r="Z2440">
        <v>0.24944382578511984</v>
      </c>
      <c r="AA2440">
        <v>0</v>
      </c>
      <c r="AB2440">
        <v>0.81649658092772603</v>
      </c>
      <c r="AD2440">
        <v>-98.198050606106705</v>
      </c>
      <c r="AF2440">
        <v>0.28011204481792717</v>
      </c>
      <c r="AG2440">
        <v>0.46586868015923583</v>
      </c>
      <c r="AH2440">
        <v>0</v>
      </c>
      <c r="AI2440">
        <v>3</v>
      </c>
      <c r="AJ2440">
        <v>110.5</v>
      </c>
      <c r="AK2440">
        <v>25.486449707640897</v>
      </c>
    </row>
    <row r="2441" spans="1:37">
      <c r="A2441">
        <v>18</v>
      </c>
      <c r="B2441">
        <v>225</v>
      </c>
      <c r="C2441">
        <v>2024</v>
      </c>
      <c r="E2441">
        <v>99</v>
      </c>
      <c r="G2441">
        <v>99</v>
      </c>
      <c r="H2441">
        <v>2</v>
      </c>
      <c r="I2441">
        <v>99</v>
      </c>
      <c r="J2441">
        <v>143</v>
      </c>
      <c r="K2441">
        <v>99</v>
      </c>
      <c r="L2441">
        <v>10</v>
      </c>
      <c r="M2441">
        <v>99</v>
      </c>
      <c r="N2441">
        <v>99</v>
      </c>
      <c r="O2441">
        <v>99</v>
      </c>
      <c r="P2441">
        <v>99</v>
      </c>
      <c r="R2441">
        <v>0</v>
      </c>
    </row>
    <row r="2442" spans="1:37">
      <c r="A2442">
        <v>18</v>
      </c>
      <c r="B2442">
        <v>226</v>
      </c>
      <c r="C2442">
        <v>2024</v>
      </c>
      <c r="E2442">
        <v>99</v>
      </c>
      <c r="G2442">
        <v>99</v>
      </c>
      <c r="H2442">
        <v>2</v>
      </c>
      <c r="I2442">
        <v>99</v>
      </c>
      <c r="J2442">
        <v>147</v>
      </c>
      <c r="K2442">
        <v>99</v>
      </c>
      <c r="L2442">
        <v>10</v>
      </c>
      <c r="M2442">
        <v>99</v>
      </c>
      <c r="N2442">
        <v>99</v>
      </c>
      <c r="O2442">
        <v>99</v>
      </c>
      <c r="P2442">
        <v>99</v>
      </c>
      <c r="R2442">
        <v>0</v>
      </c>
    </row>
    <row r="2443" spans="1:37">
      <c r="A2443">
        <v>18</v>
      </c>
      <c r="B2443">
        <v>227</v>
      </c>
      <c r="C2443">
        <v>2024</v>
      </c>
      <c r="E2443">
        <v>99</v>
      </c>
      <c r="G2443">
        <v>99</v>
      </c>
      <c r="H2443">
        <v>1</v>
      </c>
      <c r="I2443">
        <v>99</v>
      </c>
      <c r="J2443">
        <v>155</v>
      </c>
      <c r="K2443">
        <v>99</v>
      </c>
      <c r="L2443">
        <v>10</v>
      </c>
      <c r="M2443">
        <v>99</v>
      </c>
      <c r="N2443">
        <v>99</v>
      </c>
      <c r="O2443">
        <v>99</v>
      </c>
      <c r="P2443">
        <v>99</v>
      </c>
      <c r="Q2443">
        <v>3</v>
      </c>
      <c r="R2443">
        <v>9</v>
      </c>
      <c r="S2443">
        <v>10</v>
      </c>
      <c r="T2443">
        <v>11.333333333333336</v>
      </c>
      <c r="U2443">
        <v>33.966666666666676</v>
      </c>
      <c r="V2443">
        <v>0</v>
      </c>
      <c r="W2443">
        <v>100</v>
      </c>
      <c r="X2443">
        <v>100</v>
      </c>
      <c r="Y2443">
        <v>100</v>
      </c>
      <c r="Z2443">
        <v>3.5112517552703322</v>
      </c>
      <c r="AA2443">
        <v>0</v>
      </c>
      <c r="AB2443">
        <v>0.66666666666666652</v>
      </c>
      <c r="AD2443">
        <v>-62.181053524750702</v>
      </c>
      <c r="AF2443">
        <v>0.56675062972292178</v>
      </c>
      <c r="AG2443">
        <v>0.85513838304157375</v>
      </c>
      <c r="AH2443">
        <v>0</v>
      </c>
      <c r="AI2443">
        <v>9</v>
      </c>
      <c r="AJ2443">
        <v>109.75555555555556</v>
      </c>
      <c r="AK2443">
        <v>25.612814029993455</v>
      </c>
    </row>
    <row r="2444" spans="1:37">
      <c r="A2444">
        <v>18</v>
      </c>
      <c r="B2444">
        <v>228</v>
      </c>
      <c r="C2444">
        <v>2024</v>
      </c>
      <c r="E2444">
        <v>99</v>
      </c>
      <c r="G2444">
        <v>99</v>
      </c>
      <c r="H2444">
        <v>2</v>
      </c>
      <c r="I2444">
        <v>99</v>
      </c>
      <c r="J2444">
        <v>160</v>
      </c>
      <c r="K2444">
        <v>99</v>
      </c>
      <c r="L2444">
        <v>10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37">
      <c r="A2445">
        <v>18</v>
      </c>
      <c r="B2445">
        <v>229</v>
      </c>
      <c r="C2445">
        <v>2024</v>
      </c>
      <c r="E2445">
        <v>99</v>
      </c>
      <c r="G2445">
        <v>99</v>
      </c>
      <c r="H2445">
        <v>1</v>
      </c>
      <c r="I2445">
        <v>99</v>
      </c>
      <c r="J2445">
        <v>171</v>
      </c>
      <c r="K2445">
        <v>99</v>
      </c>
      <c r="L2445">
        <v>10</v>
      </c>
      <c r="M2445">
        <v>99</v>
      </c>
      <c r="N2445">
        <v>99</v>
      </c>
      <c r="O2445">
        <v>99</v>
      </c>
      <c r="P2445">
        <v>99</v>
      </c>
      <c r="R2445">
        <v>0</v>
      </c>
    </row>
    <row r="2446" spans="1:37">
      <c r="A2446">
        <v>18</v>
      </c>
      <c r="B2446">
        <v>230</v>
      </c>
      <c r="C2446">
        <v>2024</v>
      </c>
      <c r="E2446">
        <v>99</v>
      </c>
      <c r="G2446">
        <v>99</v>
      </c>
      <c r="H2446">
        <v>2</v>
      </c>
      <c r="I2446">
        <v>99</v>
      </c>
      <c r="J2446">
        <v>175</v>
      </c>
      <c r="K2446">
        <v>99</v>
      </c>
      <c r="L2446">
        <v>10</v>
      </c>
      <c r="M2446">
        <v>99</v>
      </c>
      <c r="N2446">
        <v>99</v>
      </c>
      <c r="O2446">
        <v>99</v>
      </c>
      <c r="P2446">
        <v>99</v>
      </c>
      <c r="R2446">
        <v>0</v>
      </c>
    </row>
    <row r="2447" spans="1:37">
      <c r="A2447">
        <v>18</v>
      </c>
      <c r="B2447">
        <v>231</v>
      </c>
      <c r="C2447">
        <v>2024</v>
      </c>
      <c r="E2447">
        <v>99</v>
      </c>
      <c r="G2447">
        <v>99</v>
      </c>
      <c r="H2447">
        <v>2</v>
      </c>
      <c r="I2447">
        <v>99</v>
      </c>
      <c r="J2447">
        <v>177</v>
      </c>
      <c r="K2447">
        <v>99</v>
      </c>
      <c r="L2447">
        <v>10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37">
      <c r="A2448">
        <v>18</v>
      </c>
      <c r="B2448">
        <v>232</v>
      </c>
      <c r="C2448">
        <v>2024</v>
      </c>
      <c r="E2448">
        <v>99</v>
      </c>
      <c r="G2448">
        <v>99</v>
      </c>
      <c r="H2448">
        <v>2</v>
      </c>
      <c r="I2448">
        <v>99</v>
      </c>
      <c r="J2448">
        <v>178</v>
      </c>
      <c r="K2448">
        <v>99</v>
      </c>
      <c r="L2448">
        <v>10</v>
      </c>
      <c r="M2448">
        <v>99</v>
      </c>
      <c r="N2448">
        <v>99</v>
      </c>
      <c r="O2448">
        <v>99</v>
      </c>
      <c r="P2448">
        <v>99</v>
      </c>
      <c r="R2448">
        <v>0</v>
      </c>
    </row>
    <row r="2449" spans="1:37">
      <c r="A2449">
        <v>18</v>
      </c>
      <c r="B2449">
        <v>233</v>
      </c>
      <c r="C2449">
        <v>2024</v>
      </c>
      <c r="E2449">
        <v>99</v>
      </c>
      <c r="G2449">
        <v>99</v>
      </c>
      <c r="H2449">
        <v>2</v>
      </c>
      <c r="I2449">
        <v>99</v>
      </c>
      <c r="J2449">
        <v>181</v>
      </c>
      <c r="K2449">
        <v>99</v>
      </c>
      <c r="L2449">
        <v>10</v>
      </c>
      <c r="M2449">
        <v>99</v>
      </c>
      <c r="N2449">
        <v>99</v>
      </c>
      <c r="O2449">
        <v>99</v>
      </c>
      <c r="P2449">
        <v>99</v>
      </c>
      <c r="Q2449">
        <v>1</v>
      </c>
      <c r="R2449">
        <v>1</v>
      </c>
      <c r="S2449">
        <v>10</v>
      </c>
      <c r="T2449">
        <v>11</v>
      </c>
      <c r="U2449">
        <v>40.4</v>
      </c>
      <c r="V2449">
        <v>0</v>
      </c>
      <c r="W2449">
        <v>100</v>
      </c>
      <c r="X2449">
        <v>100</v>
      </c>
      <c r="Y2449">
        <v>100</v>
      </c>
      <c r="Z2449">
        <v>0</v>
      </c>
      <c r="AA2449">
        <v>0</v>
      </c>
      <c r="AB2449">
        <v>0</v>
      </c>
      <c r="AF2449">
        <v>0.35460992907801409</v>
      </c>
      <c r="AG2449">
        <v>0.6635024388641626</v>
      </c>
      <c r="AH2449">
        <v>0</v>
      </c>
      <c r="AI2449">
        <v>1</v>
      </c>
      <c r="AJ2449">
        <v>119</v>
      </c>
      <c r="AK2449">
        <v>23.973998892686087</v>
      </c>
    </row>
    <row r="2450" spans="1:37">
      <c r="A2450">
        <v>18</v>
      </c>
      <c r="B2450">
        <v>234</v>
      </c>
      <c r="C2450">
        <v>2024</v>
      </c>
      <c r="E2450">
        <v>99</v>
      </c>
      <c r="G2450">
        <v>99</v>
      </c>
      <c r="H2450">
        <v>1</v>
      </c>
      <c r="I2450">
        <v>99</v>
      </c>
      <c r="J2450">
        <v>262</v>
      </c>
      <c r="K2450">
        <v>99</v>
      </c>
      <c r="L2450">
        <v>10</v>
      </c>
      <c r="M2450">
        <v>99</v>
      </c>
      <c r="N2450">
        <v>99</v>
      </c>
      <c r="O2450">
        <v>99</v>
      </c>
      <c r="P2450">
        <v>99</v>
      </c>
      <c r="R2450">
        <v>0</v>
      </c>
    </row>
    <row r="2451" spans="1:37">
      <c r="A2451">
        <v>18</v>
      </c>
      <c r="B2451">
        <v>235</v>
      </c>
      <c r="C2451">
        <v>2024</v>
      </c>
      <c r="E2451">
        <v>99</v>
      </c>
      <c r="G2451">
        <v>99</v>
      </c>
      <c r="H2451">
        <v>1</v>
      </c>
      <c r="I2451">
        <v>99</v>
      </c>
      <c r="J2451">
        <v>309</v>
      </c>
      <c r="K2451">
        <v>99</v>
      </c>
      <c r="L2451">
        <v>10</v>
      </c>
      <c r="M2451">
        <v>99</v>
      </c>
      <c r="N2451">
        <v>99</v>
      </c>
      <c r="O2451">
        <v>99</v>
      </c>
      <c r="P2451">
        <v>99</v>
      </c>
      <c r="Q2451">
        <v>1</v>
      </c>
      <c r="R2451">
        <v>1</v>
      </c>
      <c r="S2451">
        <v>10</v>
      </c>
      <c r="T2451">
        <v>11</v>
      </c>
      <c r="U2451">
        <v>38.700000000000003</v>
      </c>
      <c r="V2451">
        <v>0</v>
      </c>
      <c r="W2451">
        <v>100</v>
      </c>
      <c r="X2451">
        <v>100</v>
      </c>
      <c r="Y2451">
        <v>100</v>
      </c>
      <c r="Z2451">
        <v>0</v>
      </c>
      <c r="AA2451">
        <v>0</v>
      </c>
      <c r="AB2451">
        <v>0</v>
      </c>
      <c r="AF2451">
        <v>0.23255813953488377</v>
      </c>
      <c r="AG2451">
        <v>0.45689594106396553</v>
      </c>
      <c r="AH2451">
        <v>0</v>
      </c>
      <c r="AI2451">
        <v>1</v>
      </c>
      <c r="AJ2451">
        <v>114.2</v>
      </c>
      <c r="AK2451">
        <v>25.984397619434905</v>
      </c>
    </row>
    <row r="2452" spans="1:37">
      <c r="A2452">
        <v>18</v>
      </c>
      <c r="B2452">
        <v>236</v>
      </c>
      <c r="C2452">
        <v>2024</v>
      </c>
      <c r="E2452">
        <v>99</v>
      </c>
      <c r="G2452">
        <v>99</v>
      </c>
      <c r="H2452">
        <v>2</v>
      </c>
      <c r="I2452">
        <v>99</v>
      </c>
      <c r="J2452">
        <v>470</v>
      </c>
      <c r="K2452">
        <v>99</v>
      </c>
      <c r="L2452">
        <v>10</v>
      </c>
      <c r="M2452">
        <v>99</v>
      </c>
      <c r="N2452">
        <v>99</v>
      </c>
      <c r="O2452">
        <v>99</v>
      </c>
      <c r="P2452">
        <v>99</v>
      </c>
      <c r="R2452">
        <v>0</v>
      </c>
    </row>
    <row r="2453" spans="1:37">
      <c r="A2453">
        <v>18</v>
      </c>
      <c r="B2453">
        <v>237</v>
      </c>
      <c r="C2453">
        <v>2024</v>
      </c>
      <c r="E2453">
        <v>99</v>
      </c>
      <c r="G2453">
        <v>99</v>
      </c>
      <c r="H2453">
        <v>1</v>
      </c>
      <c r="I2453">
        <v>99</v>
      </c>
      <c r="J2453">
        <v>629</v>
      </c>
      <c r="K2453">
        <v>99</v>
      </c>
      <c r="L2453">
        <v>10</v>
      </c>
      <c r="M2453">
        <v>99</v>
      </c>
      <c r="N2453">
        <v>99</v>
      </c>
      <c r="O2453">
        <v>99</v>
      </c>
      <c r="P2453">
        <v>99</v>
      </c>
      <c r="R2453">
        <v>0</v>
      </c>
    </row>
    <row r="2454" spans="1:37">
      <c r="A2454">
        <v>18</v>
      </c>
      <c r="B2454">
        <v>238</v>
      </c>
      <c r="C2454">
        <v>2024</v>
      </c>
      <c r="E2454">
        <v>99</v>
      </c>
      <c r="G2454">
        <v>99</v>
      </c>
      <c r="H2454">
        <v>1</v>
      </c>
      <c r="I2454">
        <v>99</v>
      </c>
      <c r="J2454">
        <v>643</v>
      </c>
      <c r="K2454">
        <v>99</v>
      </c>
      <c r="L2454">
        <v>10</v>
      </c>
      <c r="M2454">
        <v>99</v>
      </c>
      <c r="N2454">
        <v>99</v>
      </c>
      <c r="O2454">
        <v>99</v>
      </c>
      <c r="P2454">
        <v>99</v>
      </c>
      <c r="Q2454">
        <v>2</v>
      </c>
      <c r="R2454">
        <v>2</v>
      </c>
      <c r="S2454">
        <v>10</v>
      </c>
      <c r="T2454">
        <v>11</v>
      </c>
      <c r="U2454">
        <v>33.35</v>
      </c>
      <c r="V2454">
        <v>0</v>
      </c>
      <c r="W2454">
        <v>100</v>
      </c>
      <c r="X2454">
        <v>100</v>
      </c>
      <c r="Y2454">
        <v>100</v>
      </c>
      <c r="Z2454">
        <v>4.0499999999999892</v>
      </c>
      <c r="AA2454">
        <v>0</v>
      </c>
      <c r="AB2454">
        <v>0</v>
      </c>
      <c r="AF2454">
        <v>0.58139534883720945</v>
      </c>
      <c r="AG2454">
        <v>0.9176836399157986</v>
      </c>
      <c r="AH2454">
        <v>0</v>
      </c>
      <c r="AI2454">
        <v>2</v>
      </c>
      <c r="AJ2454">
        <v>109.2</v>
      </c>
      <c r="AK2454">
        <v>25.509142551675243</v>
      </c>
    </row>
    <row r="2455" spans="1:37">
      <c r="A2455">
        <v>18</v>
      </c>
      <c r="B2455">
        <v>239</v>
      </c>
      <c r="C2455">
        <v>2024</v>
      </c>
      <c r="E2455">
        <v>99</v>
      </c>
      <c r="G2455">
        <v>99</v>
      </c>
      <c r="H2455">
        <v>2</v>
      </c>
      <c r="I2455">
        <v>99</v>
      </c>
      <c r="J2455">
        <v>704</v>
      </c>
      <c r="K2455">
        <v>99</v>
      </c>
      <c r="L2455">
        <v>10</v>
      </c>
      <c r="M2455">
        <v>99</v>
      </c>
      <c r="N2455">
        <v>99</v>
      </c>
      <c r="O2455">
        <v>99</v>
      </c>
      <c r="P2455">
        <v>99</v>
      </c>
      <c r="R2455">
        <v>0</v>
      </c>
    </row>
    <row r="2456" spans="1:37">
      <c r="A2456">
        <v>18</v>
      </c>
      <c r="B2456">
        <v>240</v>
      </c>
      <c r="C2456">
        <v>2024</v>
      </c>
      <c r="E2456">
        <v>99</v>
      </c>
      <c r="G2456">
        <v>99</v>
      </c>
      <c r="H2456">
        <v>1</v>
      </c>
      <c r="I2456">
        <v>99</v>
      </c>
      <c r="J2456">
        <v>802</v>
      </c>
      <c r="K2456">
        <v>99</v>
      </c>
      <c r="L2456">
        <v>10</v>
      </c>
      <c r="M2456">
        <v>99</v>
      </c>
      <c r="N2456">
        <v>99</v>
      </c>
      <c r="O2456">
        <v>99</v>
      </c>
      <c r="P2456">
        <v>99</v>
      </c>
      <c r="R2456">
        <v>0</v>
      </c>
    </row>
    <row r="2457" spans="1:37">
      <c r="A2457">
        <v>18</v>
      </c>
      <c r="B2457">
        <v>241</v>
      </c>
      <c r="C2457">
        <v>2024</v>
      </c>
      <c r="E2457">
        <v>99</v>
      </c>
      <c r="G2457">
        <v>99</v>
      </c>
      <c r="H2457">
        <v>1</v>
      </c>
      <c r="I2457">
        <v>99</v>
      </c>
      <c r="J2457">
        <v>103</v>
      </c>
      <c r="K2457">
        <v>99</v>
      </c>
      <c r="L2457">
        <v>11</v>
      </c>
      <c r="M2457">
        <v>99</v>
      </c>
      <c r="N2457">
        <v>99</v>
      </c>
      <c r="O2457">
        <v>99</v>
      </c>
      <c r="P2457">
        <v>99</v>
      </c>
      <c r="R2457">
        <v>0</v>
      </c>
    </row>
    <row r="2458" spans="1:37">
      <c r="A2458">
        <v>18</v>
      </c>
      <c r="B2458">
        <v>242</v>
      </c>
      <c r="C2458">
        <v>2024</v>
      </c>
      <c r="E2458">
        <v>99</v>
      </c>
      <c r="G2458">
        <v>99</v>
      </c>
      <c r="H2458">
        <v>2</v>
      </c>
      <c r="I2458">
        <v>99</v>
      </c>
      <c r="J2458">
        <v>106</v>
      </c>
      <c r="K2458">
        <v>99</v>
      </c>
      <c r="L2458">
        <v>11</v>
      </c>
      <c r="M2458">
        <v>99</v>
      </c>
      <c r="N2458">
        <v>99</v>
      </c>
      <c r="O2458">
        <v>99</v>
      </c>
      <c r="P2458">
        <v>99</v>
      </c>
      <c r="Q2458">
        <v>3</v>
      </c>
      <c r="R2458">
        <v>4</v>
      </c>
      <c r="S2458">
        <v>11</v>
      </c>
      <c r="T2458">
        <v>7.75</v>
      </c>
      <c r="U2458">
        <v>28.824999999999999</v>
      </c>
      <c r="V2458">
        <v>50</v>
      </c>
      <c r="W2458">
        <v>25</v>
      </c>
      <c r="X2458">
        <v>100</v>
      </c>
      <c r="Y2458">
        <v>100</v>
      </c>
      <c r="Z2458">
        <v>4.0567074087244643</v>
      </c>
      <c r="AA2458">
        <v>0</v>
      </c>
      <c r="AB2458">
        <v>0.82915619758885006</v>
      </c>
      <c r="AD2458">
        <v>52.212717907717511</v>
      </c>
      <c r="AF2458">
        <v>3.7383177570093449</v>
      </c>
      <c r="AG2458">
        <v>5.0705835788732996</v>
      </c>
      <c r="AH2458">
        <v>0</v>
      </c>
      <c r="AI2458">
        <v>4</v>
      </c>
      <c r="AJ2458">
        <v>108.9</v>
      </c>
      <c r="AK2458">
        <v>22.388983342412505</v>
      </c>
    </row>
    <row r="2459" spans="1:37">
      <c r="A2459">
        <v>18</v>
      </c>
      <c r="B2459">
        <v>243</v>
      </c>
      <c r="C2459">
        <v>2024</v>
      </c>
      <c r="E2459">
        <v>99</v>
      </c>
      <c r="G2459">
        <v>99</v>
      </c>
      <c r="H2459">
        <v>1</v>
      </c>
      <c r="I2459">
        <v>99</v>
      </c>
      <c r="J2459">
        <v>110</v>
      </c>
      <c r="K2459">
        <v>99</v>
      </c>
      <c r="L2459">
        <v>11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37">
      <c r="A2460">
        <v>18</v>
      </c>
      <c r="B2460">
        <v>244</v>
      </c>
      <c r="C2460">
        <v>2024</v>
      </c>
      <c r="E2460">
        <v>99</v>
      </c>
      <c r="G2460">
        <v>99</v>
      </c>
      <c r="H2460">
        <v>1</v>
      </c>
      <c r="I2460">
        <v>99</v>
      </c>
      <c r="J2460">
        <v>111</v>
      </c>
      <c r="K2460">
        <v>99</v>
      </c>
      <c r="L2460">
        <v>11</v>
      </c>
      <c r="M2460">
        <v>99</v>
      </c>
      <c r="N2460">
        <v>99</v>
      </c>
      <c r="O2460">
        <v>99</v>
      </c>
      <c r="P2460">
        <v>99</v>
      </c>
      <c r="R2460">
        <v>0</v>
      </c>
    </row>
    <row r="2461" spans="1:37">
      <c r="A2461">
        <v>18</v>
      </c>
      <c r="B2461">
        <v>245</v>
      </c>
      <c r="C2461">
        <v>2024</v>
      </c>
      <c r="E2461">
        <v>99</v>
      </c>
      <c r="G2461">
        <v>99</v>
      </c>
      <c r="H2461">
        <v>1</v>
      </c>
      <c r="I2461">
        <v>99</v>
      </c>
      <c r="J2461">
        <v>116</v>
      </c>
      <c r="K2461">
        <v>99</v>
      </c>
      <c r="L2461">
        <v>11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37">
      <c r="A2462">
        <v>18</v>
      </c>
      <c r="B2462">
        <v>246</v>
      </c>
      <c r="C2462">
        <v>2024</v>
      </c>
      <c r="E2462">
        <v>99</v>
      </c>
      <c r="G2462">
        <v>99</v>
      </c>
      <c r="H2462">
        <v>2</v>
      </c>
      <c r="I2462">
        <v>99</v>
      </c>
      <c r="J2462">
        <v>117</v>
      </c>
      <c r="K2462">
        <v>99</v>
      </c>
      <c r="L2462">
        <v>11</v>
      </c>
      <c r="M2462">
        <v>99</v>
      </c>
      <c r="N2462">
        <v>99</v>
      </c>
      <c r="O2462">
        <v>99</v>
      </c>
      <c r="P2462">
        <v>99</v>
      </c>
      <c r="R2462">
        <v>0</v>
      </c>
    </row>
    <row r="2463" spans="1:37">
      <c r="A2463">
        <v>18</v>
      </c>
      <c r="B2463">
        <v>247</v>
      </c>
      <c r="C2463">
        <v>2024</v>
      </c>
      <c r="E2463">
        <v>99</v>
      </c>
      <c r="G2463">
        <v>99</v>
      </c>
      <c r="H2463">
        <v>1</v>
      </c>
      <c r="I2463">
        <v>99</v>
      </c>
      <c r="J2463">
        <v>134</v>
      </c>
      <c r="K2463">
        <v>99</v>
      </c>
      <c r="L2463">
        <v>11</v>
      </c>
      <c r="M2463">
        <v>99</v>
      </c>
      <c r="N2463">
        <v>99</v>
      </c>
      <c r="O2463">
        <v>99</v>
      </c>
      <c r="P2463">
        <v>99</v>
      </c>
      <c r="Q2463">
        <v>1</v>
      </c>
      <c r="R2463">
        <v>1</v>
      </c>
      <c r="S2463">
        <v>11</v>
      </c>
      <c r="T2463">
        <v>14</v>
      </c>
      <c r="U2463">
        <v>34.200000000000003</v>
      </c>
      <c r="V2463">
        <v>0</v>
      </c>
      <c r="W2463">
        <v>100</v>
      </c>
      <c r="X2463">
        <v>100</v>
      </c>
      <c r="Y2463">
        <v>100</v>
      </c>
      <c r="Z2463">
        <v>0</v>
      </c>
      <c r="AA2463">
        <v>0</v>
      </c>
      <c r="AB2463">
        <v>0</v>
      </c>
      <c r="AF2463">
        <v>5.2328623757195193E-2</v>
      </c>
      <c r="AG2463">
        <v>8.5539134153875387E-2</v>
      </c>
      <c r="AH2463">
        <v>0</v>
      </c>
      <c r="AI2463">
        <v>1</v>
      </c>
      <c r="AJ2463">
        <v>110.7</v>
      </c>
      <c r="AK2463">
        <v>25.210603577210833</v>
      </c>
    </row>
    <row r="2464" spans="1:37">
      <c r="A2464">
        <v>18</v>
      </c>
      <c r="B2464">
        <v>248</v>
      </c>
      <c r="C2464">
        <v>2024</v>
      </c>
      <c r="E2464">
        <v>99</v>
      </c>
      <c r="G2464">
        <v>99</v>
      </c>
      <c r="H2464">
        <v>2</v>
      </c>
      <c r="I2464">
        <v>99</v>
      </c>
      <c r="J2464">
        <v>141</v>
      </c>
      <c r="K2464">
        <v>99</v>
      </c>
      <c r="L2464">
        <v>11</v>
      </c>
      <c r="M2464">
        <v>99</v>
      </c>
      <c r="N2464">
        <v>99</v>
      </c>
      <c r="O2464">
        <v>99</v>
      </c>
      <c r="P2464">
        <v>99</v>
      </c>
      <c r="R2464">
        <v>0</v>
      </c>
    </row>
    <row r="2465" spans="1:37">
      <c r="A2465">
        <v>18</v>
      </c>
      <c r="B2465">
        <v>249</v>
      </c>
      <c r="C2465">
        <v>2024</v>
      </c>
      <c r="E2465">
        <v>99</v>
      </c>
      <c r="G2465">
        <v>99</v>
      </c>
      <c r="H2465">
        <v>2</v>
      </c>
      <c r="I2465">
        <v>99</v>
      </c>
      <c r="J2465">
        <v>143</v>
      </c>
      <c r="K2465">
        <v>99</v>
      </c>
      <c r="L2465">
        <v>11</v>
      </c>
      <c r="M2465">
        <v>99</v>
      </c>
      <c r="N2465">
        <v>99</v>
      </c>
      <c r="O2465">
        <v>99</v>
      </c>
      <c r="P2465">
        <v>99</v>
      </c>
      <c r="R2465">
        <v>0</v>
      </c>
    </row>
    <row r="2466" spans="1:37">
      <c r="A2466">
        <v>18</v>
      </c>
      <c r="B2466">
        <v>250</v>
      </c>
      <c r="C2466">
        <v>2024</v>
      </c>
      <c r="E2466">
        <v>99</v>
      </c>
      <c r="G2466">
        <v>99</v>
      </c>
      <c r="H2466">
        <v>2</v>
      </c>
      <c r="I2466">
        <v>99</v>
      </c>
      <c r="J2466">
        <v>147</v>
      </c>
      <c r="K2466">
        <v>99</v>
      </c>
      <c r="L2466">
        <v>11</v>
      </c>
      <c r="M2466">
        <v>99</v>
      </c>
      <c r="N2466">
        <v>99</v>
      </c>
      <c r="O2466">
        <v>99</v>
      </c>
      <c r="P2466">
        <v>99</v>
      </c>
      <c r="R2466">
        <v>0</v>
      </c>
    </row>
    <row r="2467" spans="1:37">
      <c r="A2467">
        <v>18</v>
      </c>
      <c r="B2467">
        <v>251</v>
      </c>
      <c r="C2467">
        <v>2024</v>
      </c>
      <c r="E2467">
        <v>99</v>
      </c>
      <c r="G2467">
        <v>99</v>
      </c>
      <c r="H2467">
        <v>1</v>
      </c>
      <c r="I2467">
        <v>99</v>
      </c>
      <c r="J2467">
        <v>155</v>
      </c>
      <c r="K2467">
        <v>99</v>
      </c>
      <c r="L2467">
        <v>11</v>
      </c>
      <c r="M2467">
        <v>99</v>
      </c>
      <c r="N2467">
        <v>99</v>
      </c>
      <c r="O2467">
        <v>99</v>
      </c>
      <c r="P2467">
        <v>99</v>
      </c>
      <c r="Q2467">
        <v>2</v>
      </c>
      <c r="R2467">
        <v>2</v>
      </c>
      <c r="S2467">
        <v>11</v>
      </c>
      <c r="T2467">
        <v>11.5</v>
      </c>
      <c r="U2467">
        <v>37.5</v>
      </c>
      <c r="V2467">
        <v>0</v>
      </c>
      <c r="W2467">
        <v>100</v>
      </c>
      <c r="X2467">
        <v>100</v>
      </c>
      <c r="Y2467">
        <v>100</v>
      </c>
      <c r="Z2467">
        <v>1.2000000000001172</v>
      </c>
      <c r="AA2467">
        <v>0</v>
      </c>
      <c r="AB2467">
        <v>1.5</v>
      </c>
      <c r="AD2467">
        <v>-99.999999999987708</v>
      </c>
      <c r="AF2467">
        <v>0.12594458438287151</v>
      </c>
      <c r="AG2467">
        <v>0.20979842567261367</v>
      </c>
      <c r="AH2467">
        <v>0</v>
      </c>
      <c r="AI2467">
        <v>2</v>
      </c>
      <c r="AJ2467">
        <v>110.25</v>
      </c>
      <c r="AK2467">
        <v>27.972717448700696</v>
      </c>
    </row>
    <row r="2468" spans="1:37">
      <c r="A2468">
        <v>18</v>
      </c>
      <c r="B2468">
        <v>252</v>
      </c>
      <c r="C2468">
        <v>2024</v>
      </c>
      <c r="E2468">
        <v>99</v>
      </c>
      <c r="G2468">
        <v>99</v>
      </c>
      <c r="H2468">
        <v>2</v>
      </c>
      <c r="I2468">
        <v>99</v>
      </c>
      <c r="J2468">
        <v>160</v>
      </c>
      <c r="K2468">
        <v>99</v>
      </c>
      <c r="L2468">
        <v>11</v>
      </c>
      <c r="M2468">
        <v>99</v>
      </c>
      <c r="N2468">
        <v>99</v>
      </c>
      <c r="O2468">
        <v>99</v>
      </c>
      <c r="P2468">
        <v>99</v>
      </c>
      <c r="Q2468">
        <v>1</v>
      </c>
      <c r="R2468">
        <v>1</v>
      </c>
      <c r="S2468">
        <v>11</v>
      </c>
      <c r="T2468">
        <v>10</v>
      </c>
      <c r="U2468">
        <v>31.4</v>
      </c>
      <c r="V2468">
        <v>0</v>
      </c>
      <c r="W2468">
        <v>100</v>
      </c>
      <c r="X2468">
        <v>100</v>
      </c>
      <c r="Y2468">
        <v>100</v>
      </c>
      <c r="Z2468">
        <v>0</v>
      </c>
      <c r="AA2468">
        <v>0</v>
      </c>
      <c r="AB2468">
        <v>0</v>
      </c>
      <c r="AF2468">
        <v>0.46082949308755761</v>
      </c>
      <c r="AG2468">
        <v>0.83211872267125997</v>
      </c>
      <c r="AH2468">
        <v>0</v>
      </c>
      <c r="AI2468">
        <v>1</v>
      </c>
      <c r="AJ2468">
        <v>98.9</v>
      </c>
      <c r="AK2468">
        <v>32.459421337687921</v>
      </c>
    </row>
    <row r="2469" spans="1:37">
      <c r="A2469">
        <v>18</v>
      </c>
      <c r="B2469">
        <v>253</v>
      </c>
      <c r="C2469">
        <v>2024</v>
      </c>
      <c r="E2469">
        <v>99</v>
      </c>
      <c r="G2469">
        <v>99</v>
      </c>
      <c r="H2469">
        <v>1</v>
      </c>
      <c r="I2469">
        <v>99</v>
      </c>
      <c r="J2469">
        <v>171</v>
      </c>
      <c r="K2469">
        <v>99</v>
      </c>
      <c r="L2469">
        <v>11</v>
      </c>
      <c r="M2469">
        <v>99</v>
      </c>
      <c r="N2469">
        <v>99</v>
      </c>
      <c r="O2469">
        <v>99</v>
      </c>
      <c r="P2469">
        <v>99</v>
      </c>
      <c r="R2469">
        <v>0</v>
      </c>
    </row>
    <row r="2470" spans="1:37">
      <c r="A2470">
        <v>18</v>
      </c>
      <c r="B2470">
        <v>254</v>
      </c>
      <c r="C2470">
        <v>2024</v>
      </c>
      <c r="E2470">
        <v>99</v>
      </c>
      <c r="G2470">
        <v>99</v>
      </c>
      <c r="H2470">
        <v>2</v>
      </c>
      <c r="I2470">
        <v>99</v>
      </c>
      <c r="J2470">
        <v>175</v>
      </c>
      <c r="K2470">
        <v>99</v>
      </c>
      <c r="L2470">
        <v>11</v>
      </c>
      <c r="M2470">
        <v>99</v>
      </c>
      <c r="N2470">
        <v>99</v>
      </c>
      <c r="O2470">
        <v>99</v>
      </c>
      <c r="P2470">
        <v>99</v>
      </c>
      <c r="R2470">
        <v>0</v>
      </c>
    </row>
    <row r="2471" spans="1:37">
      <c r="A2471">
        <v>18</v>
      </c>
      <c r="B2471">
        <v>255</v>
      </c>
      <c r="C2471">
        <v>2024</v>
      </c>
      <c r="E2471">
        <v>99</v>
      </c>
      <c r="G2471">
        <v>99</v>
      </c>
      <c r="H2471">
        <v>2</v>
      </c>
      <c r="I2471">
        <v>99</v>
      </c>
      <c r="J2471">
        <v>177</v>
      </c>
      <c r="K2471">
        <v>99</v>
      </c>
      <c r="L2471">
        <v>11</v>
      </c>
      <c r="M2471">
        <v>99</v>
      </c>
      <c r="N2471">
        <v>99</v>
      </c>
      <c r="O2471">
        <v>99</v>
      </c>
      <c r="P2471">
        <v>99</v>
      </c>
      <c r="R2471">
        <v>0</v>
      </c>
    </row>
    <row r="2472" spans="1:37">
      <c r="A2472">
        <v>18</v>
      </c>
      <c r="B2472">
        <v>256</v>
      </c>
      <c r="C2472">
        <v>2024</v>
      </c>
      <c r="E2472">
        <v>99</v>
      </c>
      <c r="G2472">
        <v>99</v>
      </c>
      <c r="H2472">
        <v>2</v>
      </c>
      <c r="I2472">
        <v>99</v>
      </c>
      <c r="J2472">
        <v>178</v>
      </c>
      <c r="K2472">
        <v>99</v>
      </c>
      <c r="L2472">
        <v>11</v>
      </c>
      <c r="M2472">
        <v>99</v>
      </c>
      <c r="N2472">
        <v>99</v>
      </c>
      <c r="O2472">
        <v>99</v>
      </c>
      <c r="P2472">
        <v>99</v>
      </c>
      <c r="R2472">
        <v>0</v>
      </c>
    </row>
    <row r="2473" spans="1:37">
      <c r="A2473">
        <v>18</v>
      </c>
      <c r="B2473">
        <v>257</v>
      </c>
      <c r="C2473">
        <v>2024</v>
      </c>
      <c r="E2473">
        <v>99</v>
      </c>
      <c r="G2473">
        <v>99</v>
      </c>
      <c r="H2473">
        <v>2</v>
      </c>
      <c r="I2473">
        <v>99</v>
      </c>
      <c r="J2473">
        <v>181</v>
      </c>
      <c r="K2473">
        <v>99</v>
      </c>
      <c r="L2473">
        <v>11</v>
      </c>
      <c r="M2473">
        <v>99</v>
      </c>
      <c r="N2473">
        <v>99</v>
      </c>
      <c r="O2473">
        <v>99</v>
      </c>
      <c r="P2473">
        <v>99</v>
      </c>
      <c r="R2473">
        <v>0</v>
      </c>
    </row>
    <row r="2474" spans="1:37">
      <c r="A2474">
        <v>18</v>
      </c>
      <c r="B2474">
        <v>258</v>
      </c>
      <c r="C2474">
        <v>2024</v>
      </c>
      <c r="E2474">
        <v>99</v>
      </c>
      <c r="G2474">
        <v>99</v>
      </c>
      <c r="H2474">
        <v>1</v>
      </c>
      <c r="I2474">
        <v>99</v>
      </c>
      <c r="J2474">
        <v>262</v>
      </c>
      <c r="K2474">
        <v>99</v>
      </c>
      <c r="L2474">
        <v>11</v>
      </c>
      <c r="M2474">
        <v>99</v>
      </c>
      <c r="N2474">
        <v>99</v>
      </c>
      <c r="O2474">
        <v>99</v>
      </c>
      <c r="P2474">
        <v>99</v>
      </c>
      <c r="R2474">
        <v>0</v>
      </c>
    </row>
    <row r="2475" spans="1:37">
      <c r="A2475">
        <v>18</v>
      </c>
      <c r="B2475">
        <v>259</v>
      </c>
      <c r="C2475">
        <v>2024</v>
      </c>
      <c r="E2475">
        <v>99</v>
      </c>
      <c r="G2475">
        <v>99</v>
      </c>
      <c r="H2475">
        <v>1</v>
      </c>
      <c r="I2475">
        <v>99</v>
      </c>
      <c r="J2475">
        <v>309</v>
      </c>
      <c r="K2475">
        <v>99</v>
      </c>
      <c r="L2475">
        <v>11</v>
      </c>
      <c r="M2475">
        <v>99</v>
      </c>
      <c r="N2475">
        <v>99</v>
      </c>
      <c r="O2475">
        <v>99</v>
      </c>
      <c r="P2475">
        <v>99</v>
      </c>
      <c r="R2475">
        <v>0</v>
      </c>
    </row>
    <row r="2476" spans="1:37">
      <c r="A2476">
        <v>18</v>
      </c>
      <c r="B2476">
        <v>260</v>
      </c>
      <c r="C2476">
        <v>2024</v>
      </c>
      <c r="E2476">
        <v>99</v>
      </c>
      <c r="G2476">
        <v>99</v>
      </c>
      <c r="H2476">
        <v>2</v>
      </c>
      <c r="I2476">
        <v>99</v>
      </c>
      <c r="J2476">
        <v>470</v>
      </c>
      <c r="K2476">
        <v>99</v>
      </c>
      <c r="L2476">
        <v>11</v>
      </c>
      <c r="M2476">
        <v>99</v>
      </c>
      <c r="N2476">
        <v>99</v>
      </c>
      <c r="O2476">
        <v>99</v>
      </c>
      <c r="P2476">
        <v>99</v>
      </c>
      <c r="R2476">
        <v>0</v>
      </c>
    </row>
    <row r="2477" spans="1:37">
      <c r="A2477">
        <v>18</v>
      </c>
      <c r="B2477">
        <v>261</v>
      </c>
      <c r="C2477">
        <v>2024</v>
      </c>
      <c r="E2477">
        <v>99</v>
      </c>
      <c r="G2477">
        <v>99</v>
      </c>
      <c r="H2477">
        <v>2</v>
      </c>
      <c r="I2477">
        <v>99</v>
      </c>
      <c r="J2477">
        <v>629</v>
      </c>
      <c r="K2477">
        <v>99</v>
      </c>
      <c r="L2477">
        <v>11</v>
      </c>
      <c r="M2477">
        <v>99</v>
      </c>
      <c r="N2477">
        <v>99</v>
      </c>
      <c r="O2477">
        <v>99</v>
      </c>
      <c r="P2477">
        <v>99</v>
      </c>
      <c r="R2477">
        <v>0</v>
      </c>
    </row>
    <row r="2478" spans="1:37">
      <c r="A2478">
        <v>18</v>
      </c>
      <c r="B2478">
        <v>262</v>
      </c>
      <c r="C2478">
        <v>2024</v>
      </c>
      <c r="E2478">
        <v>99</v>
      </c>
      <c r="G2478">
        <v>99</v>
      </c>
      <c r="H2478">
        <v>1</v>
      </c>
      <c r="I2478">
        <v>99</v>
      </c>
      <c r="J2478">
        <v>643</v>
      </c>
      <c r="K2478">
        <v>99</v>
      </c>
      <c r="L2478">
        <v>11</v>
      </c>
      <c r="M2478">
        <v>99</v>
      </c>
      <c r="N2478">
        <v>99</v>
      </c>
      <c r="O2478">
        <v>99</v>
      </c>
      <c r="P2478">
        <v>99</v>
      </c>
      <c r="R2478">
        <v>0</v>
      </c>
    </row>
    <row r="2479" spans="1:37">
      <c r="A2479">
        <v>18</v>
      </c>
      <c r="B2479">
        <v>263</v>
      </c>
      <c r="C2479">
        <v>2024</v>
      </c>
      <c r="E2479">
        <v>99</v>
      </c>
      <c r="G2479">
        <v>99</v>
      </c>
      <c r="H2479">
        <v>2</v>
      </c>
      <c r="I2479">
        <v>99</v>
      </c>
      <c r="J2479">
        <v>704</v>
      </c>
      <c r="K2479">
        <v>99</v>
      </c>
      <c r="L2479">
        <v>11</v>
      </c>
      <c r="M2479">
        <v>99</v>
      </c>
      <c r="N2479">
        <v>99</v>
      </c>
      <c r="O2479">
        <v>99</v>
      </c>
      <c r="P2479">
        <v>99</v>
      </c>
      <c r="R2479">
        <v>0</v>
      </c>
    </row>
    <row r="2480" spans="1:37">
      <c r="A2480">
        <v>18</v>
      </c>
      <c r="B2480">
        <v>264</v>
      </c>
      <c r="C2480">
        <v>2024</v>
      </c>
      <c r="E2480">
        <v>99</v>
      </c>
      <c r="G2480">
        <v>99</v>
      </c>
      <c r="H2480">
        <v>1</v>
      </c>
      <c r="I2480">
        <v>99</v>
      </c>
      <c r="J2480">
        <v>802</v>
      </c>
      <c r="K2480">
        <v>99</v>
      </c>
      <c r="L2480">
        <v>11</v>
      </c>
      <c r="M2480">
        <v>99</v>
      </c>
      <c r="N2480">
        <v>99</v>
      </c>
      <c r="O2480">
        <v>99</v>
      </c>
      <c r="P2480">
        <v>99</v>
      </c>
      <c r="R2480">
        <v>0</v>
      </c>
    </row>
    <row r="2481" spans="1:18">
      <c r="A2481">
        <v>18</v>
      </c>
      <c r="B2481">
        <v>265</v>
      </c>
      <c r="C2481">
        <v>2024</v>
      </c>
      <c r="E2481">
        <v>99</v>
      </c>
      <c r="G2481">
        <v>99</v>
      </c>
      <c r="H2481">
        <v>1</v>
      </c>
      <c r="I2481">
        <v>99</v>
      </c>
      <c r="J2481">
        <v>103</v>
      </c>
      <c r="K2481">
        <v>99</v>
      </c>
      <c r="L2481">
        <v>12</v>
      </c>
      <c r="M2481">
        <v>99</v>
      </c>
      <c r="N2481">
        <v>99</v>
      </c>
      <c r="O2481">
        <v>99</v>
      </c>
      <c r="P2481">
        <v>99</v>
      </c>
      <c r="R2481">
        <v>0</v>
      </c>
    </row>
    <row r="2482" spans="1:18">
      <c r="A2482">
        <v>18</v>
      </c>
      <c r="B2482">
        <v>266</v>
      </c>
      <c r="C2482">
        <v>2024</v>
      </c>
      <c r="E2482">
        <v>99</v>
      </c>
      <c r="G2482">
        <v>99</v>
      </c>
      <c r="H2482">
        <v>2</v>
      </c>
      <c r="I2482">
        <v>99</v>
      </c>
      <c r="J2482">
        <v>106</v>
      </c>
      <c r="K2482">
        <v>99</v>
      </c>
      <c r="L2482">
        <v>12</v>
      </c>
      <c r="M2482">
        <v>99</v>
      </c>
      <c r="N2482">
        <v>99</v>
      </c>
      <c r="O2482">
        <v>99</v>
      </c>
      <c r="P2482">
        <v>99</v>
      </c>
      <c r="R2482">
        <v>0</v>
      </c>
    </row>
    <row r="2483" spans="1:18">
      <c r="A2483">
        <v>18</v>
      </c>
      <c r="B2483">
        <v>267</v>
      </c>
      <c r="C2483">
        <v>2024</v>
      </c>
      <c r="E2483">
        <v>99</v>
      </c>
      <c r="G2483">
        <v>99</v>
      </c>
      <c r="H2483">
        <v>1</v>
      </c>
      <c r="I2483">
        <v>99</v>
      </c>
      <c r="J2483">
        <v>110</v>
      </c>
      <c r="K2483">
        <v>99</v>
      </c>
      <c r="L2483">
        <v>12</v>
      </c>
      <c r="M2483">
        <v>99</v>
      </c>
      <c r="N2483">
        <v>99</v>
      </c>
      <c r="O2483">
        <v>99</v>
      </c>
      <c r="P2483">
        <v>99</v>
      </c>
      <c r="R2483">
        <v>0</v>
      </c>
    </row>
    <row r="2484" spans="1:18">
      <c r="A2484">
        <v>18</v>
      </c>
      <c r="B2484">
        <v>268</v>
      </c>
      <c r="C2484">
        <v>2024</v>
      </c>
      <c r="E2484">
        <v>99</v>
      </c>
      <c r="G2484">
        <v>99</v>
      </c>
      <c r="H2484">
        <v>1</v>
      </c>
      <c r="I2484">
        <v>99</v>
      </c>
      <c r="J2484">
        <v>111</v>
      </c>
      <c r="K2484">
        <v>99</v>
      </c>
      <c r="L2484">
        <v>12</v>
      </c>
      <c r="M2484">
        <v>99</v>
      </c>
      <c r="N2484">
        <v>99</v>
      </c>
      <c r="O2484">
        <v>99</v>
      </c>
      <c r="P2484">
        <v>99</v>
      </c>
      <c r="R2484">
        <v>0</v>
      </c>
    </row>
    <row r="2485" spans="1:18">
      <c r="A2485">
        <v>18</v>
      </c>
      <c r="B2485">
        <v>269</v>
      </c>
      <c r="C2485">
        <v>2024</v>
      </c>
      <c r="E2485">
        <v>99</v>
      </c>
      <c r="G2485">
        <v>99</v>
      </c>
      <c r="H2485">
        <v>1</v>
      </c>
      <c r="I2485">
        <v>99</v>
      </c>
      <c r="J2485">
        <v>116</v>
      </c>
      <c r="K2485">
        <v>99</v>
      </c>
      <c r="L2485">
        <v>12</v>
      </c>
      <c r="M2485">
        <v>99</v>
      </c>
      <c r="N2485">
        <v>99</v>
      </c>
      <c r="O2485">
        <v>99</v>
      </c>
      <c r="P2485">
        <v>99</v>
      </c>
      <c r="R2485">
        <v>0</v>
      </c>
    </row>
    <row r="2486" spans="1:18">
      <c r="A2486">
        <v>18</v>
      </c>
      <c r="B2486">
        <v>270</v>
      </c>
      <c r="C2486">
        <v>2024</v>
      </c>
      <c r="E2486">
        <v>99</v>
      </c>
      <c r="G2486">
        <v>99</v>
      </c>
      <c r="H2486">
        <v>2</v>
      </c>
      <c r="I2486">
        <v>99</v>
      </c>
      <c r="J2486">
        <v>117</v>
      </c>
      <c r="K2486">
        <v>99</v>
      </c>
      <c r="L2486">
        <v>12</v>
      </c>
      <c r="M2486">
        <v>99</v>
      </c>
      <c r="N2486">
        <v>99</v>
      </c>
      <c r="O2486">
        <v>99</v>
      </c>
      <c r="P2486">
        <v>99</v>
      </c>
      <c r="R2486">
        <v>0</v>
      </c>
    </row>
    <row r="2487" spans="1:18">
      <c r="A2487">
        <v>18</v>
      </c>
      <c r="B2487">
        <v>271</v>
      </c>
      <c r="C2487">
        <v>2024</v>
      </c>
      <c r="E2487">
        <v>99</v>
      </c>
      <c r="G2487">
        <v>99</v>
      </c>
      <c r="H2487">
        <v>1</v>
      </c>
      <c r="I2487">
        <v>99</v>
      </c>
      <c r="J2487">
        <v>134</v>
      </c>
      <c r="K2487">
        <v>99</v>
      </c>
      <c r="L2487">
        <v>12</v>
      </c>
      <c r="M2487">
        <v>99</v>
      </c>
      <c r="N2487">
        <v>99</v>
      </c>
      <c r="O2487">
        <v>99</v>
      </c>
      <c r="P2487">
        <v>99</v>
      </c>
      <c r="R2487">
        <v>0</v>
      </c>
    </row>
    <row r="2488" spans="1:18">
      <c r="A2488">
        <v>18</v>
      </c>
      <c r="B2488">
        <v>272</v>
      </c>
      <c r="C2488">
        <v>2024</v>
      </c>
      <c r="E2488">
        <v>99</v>
      </c>
      <c r="G2488">
        <v>99</v>
      </c>
      <c r="H2488">
        <v>2</v>
      </c>
      <c r="I2488">
        <v>99</v>
      </c>
      <c r="J2488">
        <v>141</v>
      </c>
      <c r="K2488">
        <v>99</v>
      </c>
      <c r="L2488">
        <v>12</v>
      </c>
      <c r="M2488">
        <v>99</v>
      </c>
      <c r="N2488">
        <v>99</v>
      </c>
      <c r="O2488">
        <v>99</v>
      </c>
      <c r="P2488">
        <v>99</v>
      </c>
      <c r="R2488">
        <v>0</v>
      </c>
    </row>
    <row r="2489" spans="1:18">
      <c r="A2489">
        <v>18</v>
      </c>
      <c r="B2489">
        <v>273</v>
      </c>
      <c r="C2489">
        <v>2024</v>
      </c>
      <c r="E2489">
        <v>99</v>
      </c>
      <c r="G2489">
        <v>99</v>
      </c>
      <c r="H2489">
        <v>2</v>
      </c>
      <c r="I2489">
        <v>99</v>
      </c>
      <c r="J2489">
        <v>143</v>
      </c>
      <c r="K2489">
        <v>99</v>
      </c>
      <c r="L2489">
        <v>12</v>
      </c>
      <c r="M2489">
        <v>99</v>
      </c>
      <c r="N2489">
        <v>99</v>
      </c>
      <c r="O2489">
        <v>99</v>
      </c>
      <c r="P2489">
        <v>99</v>
      </c>
      <c r="R2489">
        <v>0</v>
      </c>
    </row>
    <row r="2490" spans="1:18">
      <c r="A2490">
        <v>18</v>
      </c>
      <c r="B2490">
        <v>274</v>
      </c>
      <c r="C2490">
        <v>2024</v>
      </c>
      <c r="E2490">
        <v>99</v>
      </c>
      <c r="G2490">
        <v>99</v>
      </c>
      <c r="H2490">
        <v>2</v>
      </c>
      <c r="I2490">
        <v>99</v>
      </c>
      <c r="J2490">
        <v>147</v>
      </c>
      <c r="K2490">
        <v>99</v>
      </c>
      <c r="L2490">
        <v>12</v>
      </c>
      <c r="M2490">
        <v>99</v>
      </c>
      <c r="N2490">
        <v>99</v>
      </c>
      <c r="O2490">
        <v>99</v>
      </c>
      <c r="P2490">
        <v>99</v>
      </c>
      <c r="R2490">
        <v>0</v>
      </c>
    </row>
    <row r="2491" spans="1:18">
      <c r="A2491">
        <v>18</v>
      </c>
      <c r="B2491">
        <v>275</v>
      </c>
      <c r="C2491">
        <v>2024</v>
      </c>
      <c r="E2491">
        <v>99</v>
      </c>
      <c r="G2491">
        <v>99</v>
      </c>
      <c r="H2491">
        <v>1</v>
      </c>
      <c r="I2491">
        <v>99</v>
      </c>
      <c r="J2491">
        <v>155</v>
      </c>
      <c r="K2491">
        <v>99</v>
      </c>
      <c r="L2491">
        <v>12</v>
      </c>
      <c r="M2491">
        <v>99</v>
      </c>
      <c r="N2491">
        <v>99</v>
      </c>
      <c r="O2491">
        <v>99</v>
      </c>
      <c r="P2491">
        <v>99</v>
      </c>
      <c r="R2491">
        <v>0</v>
      </c>
    </row>
    <row r="2492" spans="1:18">
      <c r="A2492">
        <v>18</v>
      </c>
      <c r="B2492">
        <v>276</v>
      </c>
      <c r="C2492">
        <v>2024</v>
      </c>
      <c r="E2492">
        <v>99</v>
      </c>
      <c r="G2492">
        <v>99</v>
      </c>
      <c r="H2492">
        <v>2</v>
      </c>
      <c r="I2492">
        <v>99</v>
      </c>
      <c r="J2492">
        <v>160</v>
      </c>
      <c r="K2492">
        <v>99</v>
      </c>
      <c r="L2492">
        <v>12</v>
      </c>
      <c r="M2492">
        <v>99</v>
      </c>
      <c r="N2492">
        <v>99</v>
      </c>
      <c r="O2492">
        <v>99</v>
      </c>
      <c r="P2492">
        <v>99</v>
      </c>
      <c r="R2492">
        <v>0</v>
      </c>
    </row>
    <row r="2493" spans="1:18">
      <c r="A2493">
        <v>18</v>
      </c>
      <c r="B2493">
        <v>277</v>
      </c>
      <c r="C2493">
        <v>2024</v>
      </c>
      <c r="E2493">
        <v>99</v>
      </c>
      <c r="G2493">
        <v>99</v>
      </c>
      <c r="H2493">
        <v>1</v>
      </c>
      <c r="I2493">
        <v>99</v>
      </c>
      <c r="J2493">
        <v>171</v>
      </c>
      <c r="K2493">
        <v>99</v>
      </c>
      <c r="L2493">
        <v>12</v>
      </c>
      <c r="M2493">
        <v>99</v>
      </c>
      <c r="N2493">
        <v>99</v>
      </c>
      <c r="O2493">
        <v>99</v>
      </c>
      <c r="P2493">
        <v>99</v>
      </c>
      <c r="R2493">
        <v>0</v>
      </c>
    </row>
    <row r="2494" spans="1:18">
      <c r="A2494">
        <v>18</v>
      </c>
      <c r="B2494">
        <v>278</v>
      </c>
      <c r="C2494">
        <v>2024</v>
      </c>
      <c r="E2494">
        <v>99</v>
      </c>
      <c r="G2494">
        <v>99</v>
      </c>
      <c r="H2494">
        <v>2</v>
      </c>
      <c r="I2494">
        <v>99</v>
      </c>
      <c r="J2494">
        <v>175</v>
      </c>
      <c r="K2494">
        <v>99</v>
      </c>
      <c r="L2494">
        <v>12</v>
      </c>
      <c r="M2494">
        <v>99</v>
      </c>
      <c r="N2494">
        <v>99</v>
      </c>
      <c r="O2494">
        <v>99</v>
      </c>
      <c r="P2494">
        <v>99</v>
      </c>
      <c r="R2494">
        <v>0</v>
      </c>
    </row>
    <row r="2495" spans="1:18">
      <c r="A2495">
        <v>18</v>
      </c>
      <c r="B2495">
        <v>279</v>
      </c>
      <c r="C2495">
        <v>2024</v>
      </c>
      <c r="E2495">
        <v>99</v>
      </c>
      <c r="G2495">
        <v>99</v>
      </c>
      <c r="H2495">
        <v>2</v>
      </c>
      <c r="I2495">
        <v>99</v>
      </c>
      <c r="J2495">
        <v>177</v>
      </c>
      <c r="K2495">
        <v>99</v>
      </c>
      <c r="L2495">
        <v>12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18">
      <c r="A2496">
        <v>18</v>
      </c>
      <c r="B2496">
        <v>280</v>
      </c>
      <c r="C2496">
        <v>2024</v>
      </c>
      <c r="E2496">
        <v>99</v>
      </c>
      <c r="G2496">
        <v>99</v>
      </c>
      <c r="H2496">
        <v>2</v>
      </c>
      <c r="I2496">
        <v>99</v>
      </c>
      <c r="J2496">
        <v>178</v>
      </c>
      <c r="K2496">
        <v>99</v>
      </c>
      <c r="L2496">
        <v>12</v>
      </c>
      <c r="M2496">
        <v>99</v>
      </c>
      <c r="N2496">
        <v>99</v>
      </c>
      <c r="O2496">
        <v>99</v>
      </c>
      <c r="P2496">
        <v>99</v>
      </c>
      <c r="R2496">
        <v>0</v>
      </c>
    </row>
    <row r="2497" spans="1:18">
      <c r="A2497">
        <v>18</v>
      </c>
      <c r="B2497">
        <v>281</v>
      </c>
      <c r="C2497">
        <v>2024</v>
      </c>
      <c r="E2497">
        <v>99</v>
      </c>
      <c r="G2497">
        <v>99</v>
      </c>
      <c r="H2497">
        <v>2</v>
      </c>
      <c r="I2497">
        <v>99</v>
      </c>
      <c r="J2497">
        <v>181</v>
      </c>
      <c r="K2497">
        <v>99</v>
      </c>
      <c r="L2497">
        <v>12</v>
      </c>
      <c r="M2497">
        <v>99</v>
      </c>
      <c r="N2497">
        <v>99</v>
      </c>
      <c r="O2497">
        <v>99</v>
      </c>
      <c r="P2497">
        <v>99</v>
      </c>
      <c r="R2497">
        <v>0</v>
      </c>
    </row>
    <row r="2498" spans="1:18">
      <c r="A2498">
        <v>18</v>
      </c>
      <c r="B2498">
        <v>282</v>
      </c>
      <c r="C2498">
        <v>2024</v>
      </c>
      <c r="E2498">
        <v>99</v>
      </c>
      <c r="G2498">
        <v>99</v>
      </c>
      <c r="H2498">
        <v>1</v>
      </c>
      <c r="I2498">
        <v>99</v>
      </c>
      <c r="J2498">
        <v>262</v>
      </c>
      <c r="K2498">
        <v>99</v>
      </c>
      <c r="L2498">
        <v>12</v>
      </c>
      <c r="M2498">
        <v>99</v>
      </c>
      <c r="N2498">
        <v>99</v>
      </c>
      <c r="O2498">
        <v>99</v>
      </c>
      <c r="P2498">
        <v>99</v>
      </c>
      <c r="R2498">
        <v>0</v>
      </c>
    </row>
    <row r="2499" spans="1:18">
      <c r="A2499">
        <v>18</v>
      </c>
      <c r="B2499">
        <v>283</v>
      </c>
      <c r="C2499">
        <v>2024</v>
      </c>
      <c r="E2499">
        <v>99</v>
      </c>
      <c r="G2499">
        <v>99</v>
      </c>
      <c r="H2499">
        <v>1</v>
      </c>
      <c r="I2499">
        <v>99</v>
      </c>
      <c r="J2499">
        <v>309</v>
      </c>
      <c r="K2499">
        <v>99</v>
      </c>
      <c r="L2499">
        <v>12</v>
      </c>
      <c r="M2499">
        <v>99</v>
      </c>
      <c r="N2499">
        <v>99</v>
      </c>
      <c r="O2499">
        <v>99</v>
      </c>
      <c r="P2499">
        <v>99</v>
      </c>
      <c r="R2499">
        <v>0</v>
      </c>
    </row>
    <row r="2500" spans="1:18">
      <c r="A2500">
        <v>18</v>
      </c>
      <c r="B2500">
        <v>284</v>
      </c>
      <c r="C2500">
        <v>2024</v>
      </c>
      <c r="E2500">
        <v>99</v>
      </c>
      <c r="G2500">
        <v>99</v>
      </c>
      <c r="H2500">
        <v>2</v>
      </c>
      <c r="I2500">
        <v>99</v>
      </c>
      <c r="J2500">
        <v>470</v>
      </c>
      <c r="K2500">
        <v>99</v>
      </c>
      <c r="L2500">
        <v>12</v>
      </c>
      <c r="M2500">
        <v>99</v>
      </c>
      <c r="N2500">
        <v>99</v>
      </c>
      <c r="O2500">
        <v>99</v>
      </c>
      <c r="P2500">
        <v>99</v>
      </c>
      <c r="R2500">
        <v>0</v>
      </c>
    </row>
    <row r="2501" spans="1:18">
      <c r="A2501">
        <v>18</v>
      </c>
      <c r="B2501">
        <v>285</v>
      </c>
      <c r="C2501">
        <v>2024</v>
      </c>
      <c r="E2501">
        <v>99</v>
      </c>
      <c r="G2501">
        <v>99</v>
      </c>
      <c r="H2501">
        <v>2</v>
      </c>
      <c r="I2501">
        <v>99</v>
      </c>
      <c r="J2501">
        <v>629</v>
      </c>
      <c r="K2501">
        <v>99</v>
      </c>
      <c r="L2501">
        <v>12</v>
      </c>
      <c r="M2501">
        <v>99</v>
      </c>
      <c r="N2501">
        <v>99</v>
      </c>
      <c r="O2501">
        <v>99</v>
      </c>
      <c r="P2501">
        <v>99</v>
      </c>
      <c r="R2501">
        <v>0</v>
      </c>
    </row>
    <row r="2502" spans="1:18">
      <c r="A2502">
        <v>18</v>
      </c>
      <c r="B2502">
        <v>286</v>
      </c>
      <c r="C2502">
        <v>2024</v>
      </c>
      <c r="E2502">
        <v>99</v>
      </c>
      <c r="G2502">
        <v>99</v>
      </c>
      <c r="H2502">
        <v>1</v>
      </c>
      <c r="I2502">
        <v>99</v>
      </c>
      <c r="J2502">
        <v>643</v>
      </c>
      <c r="K2502">
        <v>99</v>
      </c>
      <c r="L2502">
        <v>12</v>
      </c>
      <c r="M2502">
        <v>99</v>
      </c>
      <c r="N2502">
        <v>99</v>
      </c>
      <c r="O2502">
        <v>99</v>
      </c>
      <c r="P2502">
        <v>99</v>
      </c>
      <c r="R2502">
        <v>0</v>
      </c>
    </row>
    <row r="2503" spans="1:18">
      <c r="A2503">
        <v>18</v>
      </c>
      <c r="B2503">
        <v>287</v>
      </c>
      <c r="C2503">
        <v>2024</v>
      </c>
      <c r="E2503">
        <v>99</v>
      </c>
      <c r="G2503">
        <v>99</v>
      </c>
      <c r="H2503">
        <v>2</v>
      </c>
      <c r="I2503">
        <v>99</v>
      </c>
      <c r="J2503">
        <v>704</v>
      </c>
      <c r="K2503">
        <v>99</v>
      </c>
      <c r="L2503">
        <v>12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18">
      <c r="A2504">
        <v>18</v>
      </c>
      <c r="B2504">
        <v>288</v>
      </c>
      <c r="C2504">
        <v>2024</v>
      </c>
      <c r="E2504">
        <v>99</v>
      </c>
      <c r="G2504">
        <v>99</v>
      </c>
      <c r="H2504">
        <v>1</v>
      </c>
      <c r="I2504">
        <v>99</v>
      </c>
      <c r="J2504">
        <v>802</v>
      </c>
      <c r="K2504">
        <v>99</v>
      </c>
      <c r="L2504">
        <v>12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18">
      <c r="A2505">
        <v>18</v>
      </c>
      <c r="B2505">
        <v>289</v>
      </c>
      <c r="C2505">
        <v>2024</v>
      </c>
      <c r="E2505">
        <v>99</v>
      </c>
      <c r="G2505">
        <v>99</v>
      </c>
      <c r="H2505">
        <v>1</v>
      </c>
      <c r="I2505">
        <v>99</v>
      </c>
      <c r="J2505">
        <v>103</v>
      </c>
      <c r="K2505">
        <v>99</v>
      </c>
      <c r="L2505">
        <v>13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18">
      <c r="A2506">
        <v>18</v>
      </c>
      <c r="B2506">
        <v>290</v>
      </c>
      <c r="C2506">
        <v>2024</v>
      </c>
      <c r="E2506">
        <v>99</v>
      </c>
      <c r="G2506">
        <v>99</v>
      </c>
      <c r="H2506">
        <v>2</v>
      </c>
      <c r="I2506">
        <v>99</v>
      </c>
      <c r="J2506">
        <v>106</v>
      </c>
      <c r="K2506">
        <v>99</v>
      </c>
      <c r="L2506">
        <v>13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18">
      <c r="A2507">
        <v>18</v>
      </c>
      <c r="B2507">
        <v>291</v>
      </c>
      <c r="C2507">
        <v>2024</v>
      </c>
      <c r="E2507">
        <v>99</v>
      </c>
      <c r="G2507">
        <v>99</v>
      </c>
      <c r="H2507">
        <v>1</v>
      </c>
      <c r="I2507">
        <v>99</v>
      </c>
      <c r="J2507">
        <v>110</v>
      </c>
      <c r="K2507">
        <v>99</v>
      </c>
      <c r="L2507">
        <v>13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18">
      <c r="A2508">
        <v>18</v>
      </c>
      <c r="B2508">
        <v>292</v>
      </c>
      <c r="C2508">
        <v>2024</v>
      </c>
      <c r="E2508">
        <v>99</v>
      </c>
      <c r="G2508">
        <v>99</v>
      </c>
      <c r="H2508">
        <v>1</v>
      </c>
      <c r="I2508">
        <v>99</v>
      </c>
      <c r="J2508">
        <v>111</v>
      </c>
      <c r="K2508">
        <v>99</v>
      </c>
      <c r="L2508">
        <v>13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18">
      <c r="A2509">
        <v>18</v>
      </c>
      <c r="B2509">
        <v>293</v>
      </c>
      <c r="C2509">
        <v>2024</v>
      </c>
      <c r="E2509">
        <v>99</v>
      </c>
      <c r="G2509">
        <v>99</v>
      </c>
      <c r="H2509">
        <v>1</v>
      </c>
      <c r="I2509">
        <v>99</v>
      </c>
      <c r="J2509">
        <v>116</v>
      </c>
      <c r="K2509">
        <v>99</v>
      </c>
      <c r="L2509">
        <v>13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18">
      <c r="A2510">
        <v>18</v>
      </c>
      <c r="B2510">
        <v>294</v>
      </c>
      <c r="C2510">
        <v>2024</v>
      </c>
      <c r="E2510">
        <v>99</v>
      </c>
      <c r="G2510">
        <v>99</v>
      </c>
      <c r="H2510">
        <v>2</v>
      </c>
      <c r="I2510">
        <v>99</v>
      </c>
      <c r="J2510">
        <v>117</v>
      </c>
      <c r="K2510">
        <v>99</v>
      </c>
      <c r="L2510">
        <v>13</v>
      </c>
      <c r="M2510">
        <v>99</v>
      </c>
      <c r="N2510">
        <v>99</v>
      </c>
      <c r="O2510">
        <v>99</v>
      </c>
      <c r="P2510">
        <v>99</v>
      </c>
      <c r="R2510">
        <v>0</v>
      </c>
    </row>
    <row r="2511" spans="1:18">
      <c r="A2511">
        <v>18</v>
      </c>
      <c r="B2511">
        <v>295</v>
      </c>
      <c r="C2511">
        <v>2024</v>
      </c>
      <c r="E2511">
        <v>99</v>
      </c>
      <c r="G2511">
        <v>99</v>
      </c>
      <c r="H2511">
        <v>1</v>
      </c>
      <c r="I2511">
        <v>99</v>
      </c>
      <c r="J2511">
        <v>134</v>
      </c>
      <c r="K2511">
        <v>99</v>
      </c>
      <c r="L2511">
        <v>13</v>
      </c>
      <c r="M2511">
        <v>99</v>
      </c>
      <c r="N2511">
        <v>99</v>
      </c>
      <c r="O2511">
        <v>99</v>
      </c>
      <c r="P2511">
        <v>99</v>
      </c>
      <c r="R2511">
        <v>0</v>
      </c>
    </row>
    <row r="2512" spans="1:18">
      <c r="A2512">
        <v>18</v>
      </c>
      <c r="B2512">
        <v>296</v>
      </c>
      <c r="C2512">
        <v>2024</v>
      </c>
      <c r="E2512">
        <v>99</v>
      </c>
      <c r="G2512">
        <v>99</v>
      </c>
      <c r="H2512">
        <v>2</v>
      </c>
      <c r="I2512">
        <v>99</v>
      </c>
      <c r="J2512">
        <v>141</v>
      </c>
      <c r="K2512">
        <v>99</v>
      </c>
      <c r="L2512">
        <v>13</v>
      </c>
      <c r="M2512">
        <v>99</v>
      </c>
      <c r="N2512">
        <v>99</v>
      </c>
      <c r="O2512">
        <v>99</v>
      </c>
      <c r="P2512">
        <v>99</v>
      </c>
      <c r="R2512">
        <v>0</v>
      </c>
    </row>
    <row r="2513" spans="1:18">
      <c r="A2513">
        <v>18</v>
      </c>
      <c r="B2513">
        <v>297</v>
      </c>
      <c r="C2513">
        <v>2024</v>
      </c>
      <c r="E2513">
        <v>99</v>
      </c>
      <c r="G2513">
        <v>99</v>
      </c>
      <c r="H2513">
        <v>2</v>
      </c>
      <c r="I2513">
        <v>99</v>
      </c>
      <c r="J2513">
        <v>143</v>
      </c>
      <c r="K2513">
        <v>99</v>
      </c>
      <c r="L2513">
        <v>13</v>
      </c>
      <c r="M2513">
        <v>99</v>
      </c>
      <c r="N2513">
        <v>99</v>
      </c>
      <c r="O2513">
        <v>99</v>
      </c>
      <c r="P2513">
        <v>99</v>
      </c>
      <c r="R2513">
        <v>0</v>
      </c>
    </row>
    <row r="2514" spans="1:18">
      <c r="A2514">
        <v>18</v>
      </c>
      <c r="B2514">
        <v>298</v>
      </c>
      <c r="C2514">
        <v>2024</v>
      </c>
      <c r="E2514">
        <v>99</v>
      </c>
      <c r="G2514">
        <v>99</v>
      </c>
      <c r="H2514">
        <v>2</v>
      </c>
      <c r="I2514">
        <v>99</v>
      </c>
      <c r="J2514">
        <v>147</v>
      </c>
      <c r="K2514">
        <v>99</v>
      </c>
      <c r="L2514">
        <v>13</v>
      </c>
      <c r="M2514">
        <v>99</v>
      </c>
      <c r="N2514">
        <v>99</v>
      </c>
      <c r="O2514">
        <v>99</v>
      </c>
      <c r="P2514">
        <v>99</v>
      </c>
      <c r="R2514">
        <v>0</v>
      </c>
    </row>
    <row r="2515" spans="1:18">
      <c r="A2515">
        <v>18</v>
      </c>
      <c r="B2515">
        <v>299</v>
      </c>
      <c r="C2515">
        <v>2024</v>
      </c>
      <c r="E2515">
        <v>99</v>
      </c>
      <c r="G2515">
        <v>99</v>
      </c>
      <c r="H2515">
        <v>1</v>
      </c>
      <c r="I2515">
        <v>99</v>
      </c>
      <c r="J2515">
        <v>155</v>
      </c>
      <c r="K2515">
        <v>99</v>
      </c>
      <c r="L2515">
        <v>13</v>
      </c>
      <c r="M2515">
        <v>99</v>
      </c>
      <c r="N2515">
        <v>99</v>
      </c>
      <c r="O2515">
        <v>99</v>
      </c>
      <c r="P2515">
        <v>99</v>
      </c>
      <c r="R2515">
        <v>0</v>
      </c>
    </row>
    <row r="2516" spans="1:18">
      <c r="A2516">
        <v>18</v>
      </c>
      <c r="B2516">
        <v>300</v>
      </c>
      <c r="C2516">
        <v>2024</v>
      </c>
      <c r="E2516">
        <v>99</v>
      </c>
      <c r="G2516">
        <v>99</v>
      </c>
      <c r="H2516">
        <v>2</v>
      </c>
      <c r="I2516">
        <v>99</v>
      </c>
      <c r="J2516">
        <v>160</v>
      </c>
      <c r="K2516">
        <v>99</v>
      </c>
      <c r="L2516">
        <v>13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18">
      <c r="A2517">
        <v>18</v>
      </c>
      <c r="B2517">
        <v>301</v>
      </c>
      <c r="C2517">
        <v>2024</v>
      </c>
      <c r="E2517">
        <v>99</v>
      </c>
      <c r="G2517">
        <v>99</v>
      </c>
      <c r="H2517">
        <v>1</v>
      </c>
      <c r="I2517">
        <v>99</v>
      </c>
      <c r="J2517">
        <v>171</v>
      </c>
      <c r="K2517">
        <v>99</v>
      </c>
      <c r="L2517">
        <v>13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18">
      <c r="A2518">
        <v>18</v>
      </c>
      <c r="B2518">
        <v>302</v>
      </c>
      <c r="C2518">
        <v>2024</v>
      </c>
      <c r="E2518">
        <v>99</v>
      </c>
      <c r="G2518">
        <v>99</v>
      </c>
      <c r="H2518">
        <v>2</v>
      </c>
      <c r="I2518">
        <v>99</v>
      </c>
      <c r="J2518">
        <v>175</v>
      </c>
      <c r="K2518">
        <v>99</v>
      </c>
      <c r="L2518">
        <v>13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18">
      <c r="A2519">
        <v>18</v>
      </c>
      <c r="B2519">
        <v>303</v>
      </c>
      <c r="C2519">
        <v>2024</v>
      </c>
      <c r="E2519">
        <v>99</v>
      </c>
      <c r="G2519">
        <v>99</v>
      </c>
      <c r="H2519">
        <v>2</v>
      </c>
      <c r="I2519">
        <v>99</v>
      </c>
      <c r="J2519">
        <v>177</v>
      </c>
      <c r="K2519">
        <v>99</v>
      </c>
      <c r="L2519">
        <v>13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18">
      <c r="A2520">
        <v>18</v>
      </c>
      <c r="B2520">
        <v>304</v>
      </c>
      <c r="C2520">
        <v>2024</v>
      </c>
      <c r="E2520">
        <v>99</v>
      </c>
      <c r="G2520">
        <v>99</v>
      </c>
      <c r="H2520">
        <v>2</v>
      </c>
      <c r="I2520">
        <v>99</v>
      </c>
      <c r="J2520">
        <v>178</v>
      </c>
      <c r="K2520">
        <v>99</v>
      </c>
      <c r="L2520">
        <v>13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18">
      <c r="A2521">
        <v>18</v>
      </c>
      <c r="B2521">
        <v>305</v>
      </c>
      <c r="C2521">
        <v>2024</v>
      </c>
      <c r="E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13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18">
      <c r="A2522">
        <v>18</v>
      </c>
      <c r="B2522">
        <v>306</v>
      </c>
      <c r="C2522">
        <v>2024</v>
      </c>
      <c r="E2522">
        <v>99</v>
      </c>
      <c r="G2522">
        <v>99</v>
      </c>
      <c r="H2522">
        <v>1</v>
      </c>
      <c r="I2522">
        <v>99</v>
      </c>
      <c r="J2522">
        <v>262</v>
      </c>
      <c r="K2522">
        <v>99</v>
      </c>
      <c r="L2522">
        <v>13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18">
      <c r="A2523">
        <v>18</v>
      </c>
      <c r="B2523">
        <v>307</v>
      </c>
      <c r="C2523">
        <v>2024</v>
      </c>
      <c r="E2523">
        <v>99</v>
      </c>
      <c r="G2523">
        <v>99</v>
      </c>
      <c r="H2523">
        <v>1</v>
      </c>
      <c r="I2523">
        <v>99</v>
      </c>
      <c r="J2523">
        <v>309</v>
      </c>
      <c r="K2523">
        <v>99</v>
      </c>
      <c r="L2523">
        <v>13</v>
      </c>
      <c r="M2523">
        <v>99</v>
      </c>
      <c r="N2523">
        <v>99</v>
      </c>
      <c r="O2523">
        <v>99</v>
      </c>
      <c r="P2523">
        <v>99</v>
      </c>
      <c r="R2523">
        <v>0</v>
      </c>
    </row>
    <row r="2524" spans="1:18">
      <c r="A2524">
        <v>18</v>
      </c>
      <c r="B2524">
        <v>308</v>
      </c>
      <c r="C2524">
        <v>2024</v>
      </c>
      <c r="E2524">
        <v>99</v>
      </c>
      <c r="G2524">
        <v>99</v>
      </c>
      <c r="H2524">
        <v>2</v>
      </c>
      <c r="I2524">
        <v>99</v>
      </c>
      <c r="J2524">
        <v>470</v>
      </c>
      <c r="K2524">
        <v>99</v>
      </c>
      <c r="L2524">
        <v>13</v>
      </c>
      <c r="M2524">
        <v>99</v>
      </c>
      <c r="N2524">
        <v>99</v>
      </c>
      <c r="O2524">
        <v>99</v>
      </c>
      <c r="P2524">
        <v>99</v>
      </c>
      <c r="R2524">
        <v>0</v>
      </c>
    </row>
    <row r="2525" spans="1:18">
      <c r="A2525">
        <v>18</v>
      </c>
      <c r="B2525">
        <v>309</v>
      </c>
      <c r="C2525">
        <v>2024</v>
      </c>
      <c r="E2525">
        <v>99</v>
      </c>
      <c r="G2525">
        <v>99</v>
      </c>
      <c r="H2525">
        <v>2</v>
      </c>
      <c r="I2525">
        <v>99</v>
      </c>
      <c r="J2525">
        <v>629</v>
      </c>
      <c r="K2525">
        <v>99</v>
      </c>
      <c r="L2525">
        <v>13</v>
      </c>
      <c r="M2525">
        <v>99</v>
      </c>
      <c r="N2525">
        <v>99</v>
      </c>
      <c r="O2525">
        <v>99</v>
      </c>
      <c r="P2525">
        <v>99</v>
      </c>
      <c r="R2525">
        <v>0</v>
      </c>
    </row>
    <row r="2526" spans="1:18">
      <c r="A2526">
        <v>18</v>
      </c>
      <c r="B2526">
        <v>310</v>
      </c>
      <c r="C2526">
        <v>2024</v>
      </c>
      <c r="E2526">
        <v>99</v>
      </c>
      <c r="G2526">
        <v>99</v>
      </c>
      <c r="H2526">
        <v>1</v>
      </c>
      <c r="I2526">
        <v>99</v>
      </c>
      <c r="J2526">
        <v>643</v>
      </c>
      <c r="K2526">
        <v>99</v>
      </c>
      <c r="L2526">
        <v>13</v>
      </c>
      <c r="M2526">
        <v>99</v>
      </c>
      <c r="N2526">
        <v>99</v>
      </c>
      <c r="O2526">
        <v>99</v>
      </c>
      <c r="P2526">
        <v>99</v>
      </c>
      <c r="R2526">
        <v>0</v>
      </c>
    </row>
    <row r="2527" spans="1:18">
      <c r="A2527">
        <v>18</v>
      </c>
      <c r="B2527">
        <v>311</v>
      </c>
      <c r="C2527">
        <v>2024</v>
      </c>
      <c r="E2527">
        <v>99</v>
      </c>
      <c r="G2527">
        <v>99</v>
      </c>
      <c r="H2527">
        <v>2</v>
      </c>
      <c r="I2527">
        <v>99</v>
      </c>
      <c r="J2527">
        <v>704</v>
      </c>
      <c r="K2527">
        <v>99</v>
      </c>
      <c r="L2527">
        <v>13</v>
      </c>
      <c r="M2527">
        <v>99</v>
      </c>
      <c r="N2527">
        <v>99</v>
      </c>
      <c r="O2527">
        <v>99</v>
      </c>
      <c r="P2527">
        <v>99</v>
      </c>
      <c r="R2527">
        <v>0</v>
      </c>
    </row>
    <row r="2528" spans="1:18">
      <c r="A2528">
        <v>18</v>
      </c>
      <c r="B2528">
        <v>312</v>
      </c>
      <c r="C2528">
        <v>2024</v>
      </c>
      <c r="E2528">
        <v>99</v>
      </c>
      <c r="G2528">
        <v>99</v>
      </c>
      <c r="H2528">
        <v>1</v>
      </c>
      <c r="I2528">
        <v>99</v>
      </c>
      <c r="J2528">
        <v>802</v>
      </c>
      <c r="K2528">
        <v>99</v>
      </c>
      <c r="L2528">
        <v>13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18">
      <c r="A2529">
        <v>18</v>
      </c>
      <c r="B2529">
        <v>313</v>
      </c>
      <c r="C2529">
        <v>2024</v>
      </c>
      <c r="E2529">
        <v>99</v>
      </c>
      <c r="G2529">
        <v>99</v>
      </c>
      <c r="H2529">
        <v>1</v>
      </c>
      <c r="I2529">
        <v>99</v>
      </c>
      <c r="J2529">
        <v>103</v>
      </c>
      <c r="K2529">
        <v>99</v>
      </c>
      <c r="L2529">
        <v>14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18">
      <c r="A2530">
        <v>18</v>
      </c>
      <c r="B2530">
        <v>314</v>
      </c>
      <c r="C2530">
        <v>2024</v>
      </c>
      <c r="E2530">
        <v>99</v>
      </c>
      <c r="G2530">
        <v>99</v>
      </c>
      <c r="H2530">
        <v>2</v>
      </c>
      <c r="I2530">
        <v>99</v>
      </c>
      <c r="J2530">
        <v>106</v>
      </c>
      <c r="K2530">
        <v>99</v>
      </c>
      <c r="L2530">
        <v>14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18">
      <c r="A2531">
        <v>18</v>
      </c>
      <c r="B2531">
        <v>315</v>
      </c>
      <c r="C2531">
        <v>2024</v>
      </c>
      <c r="E2531">
        <v>99</v>
      </c>
      <c r="G2531">
        <v>99</v>
      </c>
      <c r="H2531">
        <v>1</v>
      </c>
      <c r="I2531">
        <v>99</v>
      </c>
      <c r="J2531">
        <v>110</v>
      </c>
      <c r="K2531">
        <v>99</v>
      </c>
      <c r="L2531">
        <v>14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18">
      <c r="A2532">
        <v>18</v>
      </c>
      <c r="B2532">
        <v>316</v>
      </c>
      <c r="C2532">
        <v>2024</v>
      </c>
      <c r="E2532">
        <v>99</v>
      </c>
      <c r="G2532">
        <v>99</v>
      </c>
      <c r="H2532">
        <v>1</v>
      </c>
      <c r="I2532">
        <v>99</v>
      </c>
      <c r="J2532">
        <v>111</v>
      </c>
      <c r="K2532">
        <v>99</v>
      </c>
      <c r="L2532">
        <v>14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18">
      <c r="A2533">
        <v>18</v>
      </c>
      <c r="B2533">
        <v>317</v>
      </c>
      <c r="C2533">
        <v>2024</v>
      </c>
      <c r="E2533">
        <v>99</v>
      </c>
      <c r="G2533">
        <v>99</v>
      </c>
      <c r="H2533">
        <v>1</v>
      </c>
      <c r="I2533">
        <v>99</v>
      </c>
      <c r="J2533">
        <v>116</v>
      </c>
      <c r="K2533">
        <v>99</v>
      </c>
      <c r="L2533">
        <v>14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18">
      <c r="A2534">
        <v>18</v>
      </c>
      <c r="B2534">
        <v>318</v>
      </c>
      <c r="C2534">
        <v>2024</v>
      </c>
      <c r="E2534">
        <v>99</v>
      </c>
      <c r="G2534">
        <v>99</v>
      </c>
      <c r="H2534">
        <v>2</v>
      </c>
      <c r="I2534">
        <v>99</v>
      </c>
      <c r="J2534">
        <v>117</v>
      </c>
      <c r="K2534">
        <v>99</v>
      </c>
      <c r="L2534">
        <v>14</v>
      </c>
      <c r="M2534">
        <v>99</v>
      </c>
      <c r="N2534">
        <v>99</v>
      </c>
      <c r="O2534">
        <v>99</v>
      </c>
      <c r="P2534">
        <v>99</v>
      </c>
      <c r="R2534">
        <v>0</v>
      </c>
    </row>
    <row r="2535" spans="1:18">
      <c r="A2535">
        <v>18</v>
      </c>
      <c r="B2535">
        <v>319</v>
      </c>
      <c r="C2535">
        <v>2024</v>
      </c>
      <c r="E2535">
        <v>99</v>
      </c>
      <c r="G2535">
        <v>99</v>
      </c>
      <c r="H2535">
        <v>1</v>
      </c>
      <c r="I2535">
        <v>99</v>
      </c>
      <c r="J2535">
        <v>134</v>
      </c>
      <c r="K2535">
        <v>99</v>
      </c>
      <c r="L2535">
        <v>14</v>
      </c>
      <c r="M2535">
        <v>99</v>
      </c>
      <c r="N2535">
        <v>99</v>
      </c>
      <c r="O2535">
        <v>99</v>
      </c>
      <c r="P2535">
        <v>99</v>
      </c>
      <c r="R2535">
        <v>0</v>
      </c>
    </row>
    <row r="2536" spans="1:18">
      <c r="A2536">
        <v>18</v>
      </c>
      <c r="B2536">
        <v>320</v>
      </c>
      <c r="C2536">
        <v>2024</v>
      </c>
      <c r="E2536">
        <v>99</v>
      </c>
      <c r="G2536">
        <v>99</v>
      </c>
      <c r="H2536">
        <v>2</v>
      </c>
      <c r="I2536">
        <v>99</v>
      </c>
      <c r="J2536">
        <v>141</v>
      </c>
      <c r="K2536">
        <v>99</v>
      </c>
      <c r="L2536">
        <v>14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18">
      <c r="A2537">
        <v>18</v>
      </c>
      <c r="B2537">
        <v>321</v>
      </c>
      <c r="C2537">
        <v>2024</v>
      </c>
      <c r="E2537">
        <v>99</v>
      </c>
      <c r="G2537">
        <v>99</v>
      </c>
      <c r="H2537">
        <v>2</v>
      </c>
      <c r="I2537">
        <v>99</v>
      </c>
      <c r="J2537">
        <v>143</v>
      </c>
      <c r="K2537">
        <v>99</v>
      </c>
      <c r="L2537">
        <v>14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18">
      <c r="A2538">
        <v>18</v>
      </c>
      <c r="B2538">
        <v>322</v>
      </c>
      <c r="C2538">
        <v>2024</v>
      </c>
      <c r="E2538">
        <v>99</v>
      </c>
      <c r="G2538">
        <v>99</v>
      </c>
      <c r="H2538">
        <v>2</v>
      </c>
      <c r="I2538">
        <v>99</v>
      </c>
      <c r="J2538">
        <v>147</v>
      </c>
      <c r="K2538">
        <v>99</v>
      </c>
      <c r="L2538">
        <v>14</v>
      </c>
      <c r="M2538">
        <v>99</v>
      </c>
      <c r="N2538">
        <v>99</v>
      </c>
      <c r="O2538">
        <v>99</v>
      </c>
      <c r="P2538">
        <v>99</v>
      </c>
      <c r="R2538">
        <v>0</v>
      </c>
    </row>
    <row r="2539" spans="1:18">
      <c r="A2539">
        <v>18</v>
      </c>
      <c r="B2539">
        <v>323</v>
      </c>
      <c r="C2539">
        <v>2024</v>
      </c>
      <c r="E2539">
        <v>99</v>
      </c>
      <c r="G2539">
        <v>99</v>
      </c>
      <c r="H2539">
        <v>1</v>
      </c>
      <c r="I2539">
        <v>99</v>
      </c>
      <c r="J2539">
        <v>155</v>
      </c>
      <c r="K2539">
        <v>99</v>
      </c>
      <c r="L2539">
        <v>14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18">
      <c r="A2540">
        <v>18</v>
      </c>
      <c r="B2540">
        <v>324</v>
      </c>
      <c r="C2540">
        <v>2024</v>
      </c>
      <c r="E2540">
        <v>99</v>
      </c>
      <c r="G2540">
        <v>99</v>
      </c>
      <c r="H2540">
        <v>2</v>
      </c>
      <c r="I2540">
        <v>99</v>
      </c>
      <c r="J2540">
        <v>160</v>
      </c>
      <c r="K2540">
        <v>99</v>
      </c>
      <c r="L2540">
        <v>14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18">
      <c r="A2541">
        <v>18</v>
      </c>
      <c r="B2541">
        <v>325</v>
      </c>
      <c r="C2541">
        <v>2024</v>
      </c>
      <c r="E2541">
        <v>99</v>
      </c>
      <c r="G2541">
        <v>99</v>
      </c>
      <c r="H2541">
        <v>1</v>
      </c>
      <c r="I2541">
        <v>99</v>
      </c>
      <c r="J2541">
        <v>171</v>
      </c>
      <c r="K2541">
        <v>99</v>
      </c>
      <c r="L2541">
        <v>14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18">
      <c r="A2542">
        <v>18</v>
      </c>
      <c r="B2542">
        <v>326</v>
      </c>
      <c r="C2542">
        <v>2024</v>
      </c>
      <c r="E2542">
        <v>99</v>
      </c>
      <c r="G2542">
        <v>99</v>
      </c>
      <c r="H2542">
        <v>2</v>
      </c>
      <c r="I2542">
        <v>99</v>
      </c>
      <c r="J2542">
        <v>175</v>
      </c>
      <c r="K2542">
        <v>99</v>
      </c>
      <c r="L2542">
        <v>14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18">
      <c r="A2543">
        <v>18</v>
      </c>
      <c r="B2543">
        <v>327</v>
      </c>
      <c r="C2543">
        <v>2024</v>
      </c>
      <c r="E2543">
        <v>99</v>
      </c>
      <c r="G2543">
        <v>99</v>
      </c>
      <c r="H2543">
        <v>2</v>
      </c>
      <c r="I2543">
        <v>99</v>
      </c>
      <c r="J2543">
        <v>177</v>
      </c>
      <c r="K2543">
        <v>99</v>
      </c>
      <c r="L2543">
        <v>14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18">
      <c r="A2544">
        <v>18</v>
      </c>
      <c r="B2544">
        <v>328</v>
      </c>
      <c r="C2544">
        <v>2024</v>
      </c>
      <c r="E2544">
        <v>99</v>
      </c>
      <c r="G2544">
        <v>99</v>
      </c>
      <c r="H2544">
        <v>2</v>
      </c>
      <c r="I2544">
        <v>99</v>
      </c>
      <c r="J2544">
        <v>178</v>
      </c>
      <c r="K2544">
        <v>99</v>
      </c>
      <c r="L2544">
        <v>14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18">
      <c r="A2545">
        <v>18</v>
      </c>
      <c r="B2545">
        <v>329</v>
      </c>
      <c r="C2545">
        <v>2024</v>
      </c>
      <c r="E2545">
        <v>99</v>
      </c>
      <c r="G2545">
        <v>99</v>
      </c>
      <c r="H2545">
        <v>2</v>
      </c>
      <c r="I2545">
        <v>99</v>
      </c>
      <c r="J2545">
        <v>181</v>
      </c>
      <c r="K2545">
        <v>99</v>
      </c>
      <c r="L2545">
        <v>14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18">
      <c r="A2546">
        <v>18</v>
      </c>
      <c r="B2546">
        <v>330</v>
      </c>
      <c r="C2546">
        <v>2024</v>
      </c>
      <c r="E2546">
        <v>99</v>
      </c>
      <c r="G2546">
        <v>99</v>
      </c>
      <c r="H2546">
        <v>1</v>
      </c>
      <c r="I2546">
        <v>99</v>
      </c>
      <c r="J2546">
        <v>262</v>
      </c>
      <c r="K2546">
        <v>99</v>
      </c>
      <c r="L2546">
        <v>14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18">
      <c r="A2547">
        <v>18</v>
      </c>
      <c r="B2547">
        <v>331</v>
      </c>
      <c r="C2547">
        <v>2024</v>
      </c>
      <c r="E2547">
        <v>99</v>
      </c>
      <c r="G2547">
        <v>99</v>
      </c>
      <c r="H2547">
        <v>1</v>
      </c>
      <c r="I2547">
        <v>99</v>
      </c>
      <c r="J2547">
        <v>309</v>
      </c>
      <c r="K2547">
        <v>99</v>
      </c>
      <c r="L2547">
        <v>14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18">
      <c r="A2548">
        <v>18</v>
      </c>
      <c r="B2548">
        <v>332</v>
      </c>
      <c r="C2548">
        <v>2024</v>
      </c>
      <c r="E2548">
        <v>99</v>
      </c>
      <c r="G2548">
        <v>99</v>
      </c>
      <c r="H2548">
        <v>2</v>
      </c>
      <c r="I2548">
        <v>99</v>
      </c>
      <c r="J2548">
        <v>470</v>
      </c>
      <c r="K2548">
        <v>99</v>
      </c>
      <c r="L2548">
        <v>14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18">
      <c r="A2549">
        <v>18</v>
      </c>
      <c r="B2549">
        <v>333</v>
      </c>
      <c r="C2549">
        <v>2024</v>
      </c>
      <c r="E2549">
        <v>99</v>
      </c>
      <c r="G2549">
        <v>99</v>
      </c>
      <c r="H2549">
        <v>2</v>
      </c>
      <c r="I2549">
        <v>99</v>
      </c>
      <c r="J2549">
        <v>629</v>
      </c>
      <c r="K2549">
        <v>99</v>
      </c>
      <c r="L2549">
        <v>14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18">
      <c r="A2550">
        <v>18</v>
      </c>
      <c r="B2550">
        <v>334</v>
      </c>
      <c r="C2550">
        <v>2024</v>
      </c>
      <c r="E2550">
        <v>99</v>
      </c>
      <c r="G2550">
        <v>99</v>
      </c>
      <c r="H2550">
        <v>1</v>
      </c>
      <c r="I2550">
        <v>99</v>
      </c>
      <c r="J2550">
        <v>643</v>
      </c>
      <c r="K2550">
        <v>99</v>
      </c>
      <c r="L2550">
        <v>14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18">
      <c r="A2551">
        <v>18</v>
      </c>
      <c r="B2551">
        <v>335</v>
      </c>
      <c r="C2551">
        <v>2024</v>
      </c>
      <c r="E2551">
        <v>99</v>
      </c>
      <c r="G2551">
        <v>99</v>
      </c>
      <c r="H2551">
        <v>2</v>
      </c>
      <c r="I2551">
        <v>99</v>
      </c>
      <c r="J2551">
        <v>704</v>
      </c>
      <c r="K2551">
        <v>99</v>
      </c>
      <c r="L2551">
        <v>14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18">
      <c r="A2552">
        <v>18</v>
      </c>
      <c r="B2552">
        <v>336</v>
      </c>
      <c r="C2552">
        <v>2024</v>
      </c>
      <c r="E2552">
        <v>99</v>
      </c>
      <c r="G2552">
        <v>99</v>
      </c>
      <c r="H2552">
        <v>1</v>
      </c>
      <c r="I2552">
        <v>99</v>
      </c>
      <c r="J2552">
        <v>802</v>
      </c>
      <c r="K2552">
        <v>99</v>
      </c>
      <c r="L2552">
        <v>14</v>
      </c>
      <c r="M2552">
        <v>99</v>
      </c>
      <c r="N2552">
        <v>99</v>
      </c>
      <c r="O2552">
        <v>99</v>
      </c>
      <c r="P2552">
        <v>99</v>
      </c>
      <c r="R2552">
        <v>0</v>
      </c>
    </row>
    <row r="2553" spans="1:18">
      <c r="A2553">
        <v>18</v>
      </c>
      <c r="B2553">
        <v>337</v>
      </c>
      <c r="C2553">
        <v>2024</v>
      </c>
      <c r="E2553">
        <v>99</v>
      </c>
      <c r="G2553">
        <v>99</v>
      </c>
      <c r="H2553">
        <v>1</v>
      </c>
      <c r="I2553">
        <v>99</v>
      </c>
      <c r="J2553">
        <v>103</v>
      </c>
      <c r="K2553">
        <v>99</v>
      </c>
      <c r="L2553">
        <v>15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18">
      <c r="A2554">
        <v>18</v>
      </c>
      <c r="B2554">
        <v>338</v>
      </c>
      <c r="C2554">
        <v>2024</v>
      </c>
      <c r="E2554">
        <v>99</v>
      </c>
      <c r="G2554">
        <v>99</v>
      </c>
      <c r="H2554">
        <v>2</v>
      </c>
      <c r="I2554">
        <v>99</v>
      </c>
      <c r="J2554">
        <v>106</v>
      </c>
      <c r="K2554">
        <v>99</v>
      </c>
      <c r="L2554">
        <v>15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18">
      <c r="A2555">
        <v>18</v>
      </c>
      <c r="B2555">
        <v>339</v>
      </c>
      <c r="C2555">
        <v>2024</v>
      </c>
      <c r="E2555">
        <v>99</v>
      </c>
      <c r="G2555">
        <v>99</v>
      </c>
      <c r="H2555">
        <v>1</v>
      </c>
      <c r="I2555">
        <v>99</v>
      </c>
      <c r="J2555">
        <v>110</v>
      </c>
      <c r="K2555">
        <v>99</v>
      </c>
      <c r="L2555">
        <v>15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18">
      <c r="A2556">
        <v>18</v>
      </c>
      <c r="B2556">
        <v>340</v>
      </c>
      <c r="C2556">
        <v>2024</v>
      </c>
      <c r="E2556">
        <v>99</v>
      </c>
      <c r="G2556">
        <v>99</v>
      </c>
      <c r="H2556">
        <v>1</v>
      </c>
      <c r="I2556">
        <v>99</v>
      </c>
      <c r="J2556">
        <v>111</v>
      </c>
      <c r="K2556">
        <v>99</v>
      </c>
      <c r="L2556">
        <v>15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18">
      <c r="A2557">
        <v>18</v>
      </c>
      <c r="B2557">
        <v>341</v>
      </c>
      <c r="C2557">
        <v>2024</v>
      </c>
      <c r="E2557">
        <v>99</v>
      </c>
      <c r="G2557">
        <v>99</v>
      </c>
      <c r="H2557">
        <v>1</v>
      </c>
      <c r="I2557">
        <v>99</v>
      </c>
      <c r="J2557">
        <v>116</v>
      </c>
      <c r="K2557">
        <v>99</v>
      </c>
      <c r="L2557">
        <v>15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18">
      <c r="A2558">
        <v>18</v>
      </c>
      <c r="B2558">
        <v>342</v>
      </c>
      <c r="C2558">
        <v>2024</v>
      </c>
      <c r="E2558">
        <v>99</v>
      </c>
      <c r="G2558">
        <v>99</v>
      </c>
      <c r="H2558">
        <v>2</v>
      </c>
      <c r="I2558">
        <v>99</v>
      </c>
      <c r="J2558">
        <v>117</v>
      </c>
      <c r="K2558">
        <v>99</v>
      </c>
      <c r="L2558">
        <v>15</v>
      </c>
      <c r="M2558">
        <v>99</v>
      </c>
      <c r="N2558">
        <v>99</v>
      </c>
      <c r="O2558">
        <v>99</v>
      </c>
      <c r="P2558">
        <v>99</v>
      </c>
      <c r="R2558">
        <v>0</v>
      </c>
    </row>
    <row r="2559" spans="1:18">
      <c r="A2559">
        <v>18</v>
      </c>
      <c r="B2559">
        <v>343</v>
      </c>
      <c r="C2559">
        <v>2024</v>
      </c>
      <c r="E2559">
        <v>99</v>
      </c>
      <c r="G2559">
        <v>99</v>
      </c>
      <c r="H2559">
        <v>1</v>
      </c>
      <c r="I2559">
        <v>99</v>
      </c>
      <c r="J2559">
        <v>134</v>
      </c>
      <c r="K2559">
        <v>99</v>
      </c>
      <c r="L2559">
        <v>15</v>
      </c>
      <c r="M2559">
        <v>99</v>
      </c>
      <c r="N2559">
        <v>99</v>
      </c>
      <c r="O2559">
        <v>99</v>
      </c>
      <c r="P2559">
        <v>99</v>
      </c>
      <c r="R2559">
        <v>0</v>
      </c>
    </row>
    <row r="2560" spans="1:18">
      <c r="A2560">
        <v>18</v>
      </c>
      <c r="B2560">
        <v>344</v>
      </c>
      <c r="C2560">
        <v>2024</v>
      </c>
      <c r="E2560">
        <v>99</v>
      </c>
      <c r="G2560">
        <v>99</v>
      </c>
      <c r="H2560">
        <v>2</v>
      </c>
      <c r="I2560">
        <v>99</v>
      </c>
      <c r="J2560">
        <v>141</v>
      </c>
      <c r="K2560">
        <v>99</v>
      </c>
      <c r="L2560">
        <v>15</v>
      </c>
      <c r="M2560">
        <v>99</v>
      </c>
      <c r="N2560">
        <v>99</v>
      </c>
      <c r="O2560">
        <v>99</v>
      </c>
      <c r="P2560">
        <v>99</v>
      </c>
      <c r="R2560">
        <v>0</v>
      </c>
    </row>
    <row r="2561" spans="1:18">
      <c r="A2561">
        <v>18</v>
      </c>
      <c r="B2561">
        <v>345</v>
      </c>
      <c r="C2561">
        <v>2024</v>
      </c>
      <c r="E2561">
        <v>99</v>
      </c>
      <c r="G2561">
        <v>99</v>
      </c>
      <c r="H2561">
        <v>2</v>
      </c>
      <c r="I2561">
        <v>99</v>
      </c>
      <c r="J2561">
        <v>143</v>
      </c>
      <c r="K2561">
        <v>99</v>
      </c>
      <c r="L2561">
        <v>15</v>
      </c>
      <c r="M2561">
        <v>99</v>
      </c>
      <c r="N2561">
        <v>99</v>
      </c>
      <c r="O2561">
        <v>99</v>
      </c>
      <c r="P2561">
        <v>99</v>
      </c>
      <c r="R2561">
        <v>0</v>
      </c>
    </row>
    <row r="2562" spans="1:18">
      <c r="A2562">
        <v>18</v>
      </c>
      <c r="B2562">
        <v>346</v>
      </c>
      <c r="C2562">
        <v>2024</v>
      </c>
      <c r="E2562">
        <v>99</v>
      </c>
      <c r="G2562">
        <v>99</v>
      </c>
      <c r="H2562">
        <v>2</v>
      </c>
      <c r="I2562">
        <v>99</v>
      </c>
      <c r="J2562">
        <v>147</v>
      </c>
      <c r="K2562">
        <v>99</v>
      </c>
      <c r="L2562">
        <v>15</v>
      </c>
      <c r="M2562">
        <v>99</v>
      </c>
      <c r="N2562">
        <v>99</v>
      </c>
      <c r="O2562">
        <v>99</v>
      </c>
      <c r="P2562">
        <v>99</v>
      </c>
      <c r="R2562">
        <v>0</v>
      </c>
    </row>
    <row r="2563" spans="1:18">
      <c r="A2563">
        <v>18</v>
      </c>
      <c r="B2563">
        <v>347</v>
      </c>
      <c r="C2563">
        <v>2024</v>
      </c>
      <c r="E2563">
        <v>99</v>
      </c>
      <c r="G2563">
        <v>99</v>
      </c>
      <c r="H2563">
        <v>1</v>
      </c>
      <c r="I2563">
        <v>99</v>
      </c>
      <c r="J2563">
        <v>155</v>
      </c>
      <c r="K2563">
        <v>99</v>
      </c>
      <c r="L2563">
        <v>15</v>
      </c>
      <c r="M2563">
        <v>99</v>
      </c>
      <c r="N2563">
        <v>99</v>
      </c>
      <c r="O2563">
        <v>99</v>
      </c>
      <c r="P2563">
        <v>99</v>
      </c>
      <c r="R2563">
        <v>0</v>
      </c>
    </row>
    <row r="2564" spans="1:18">
      <c r="A2564">
        <v>18</v>
      </c>
      <c r="B2564">
        <v>348</v>
      </c>
      <c r="C2564">
        <v>2024</v>
      </c>
      <c r="E2564">
        <v>99</v>
      </c>
      <c r="G2564">
        <v>99</v>
      </c>
      <c r="H2564">
        <v>2</v>
      </c>
      <c r="I2564">
        <v>99</v>
      </c>
      <c r="J2564">
        <v>160</v>
      </c>
      <c r="K2564">
        <v>99</v>
      </c>
      <c r="L2564">
        <v>15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18">
      <c r="A2565">
        <v>18</v>
      </c>
      <c r="B2565">
        <v>349</v>
      </c>
      <c r="C2565">
        <v>2024</v>
      </c>
      <c r="E2565">
        <v>99</v>
      </c>
      <c r="G2565">
        <v>99</v>
      </c>
      <c r="H2565">
        <v>1</v>
      </c>
      <c r="I2565">
        <v>99</v>
      </c>
      <c r="J2565">
        <v>171</v>
      </c>
      <c r="K2565">
        <v>99</v>
      </c>
      <c r="L2565">
        <v>15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18">
      <c r="A2566">
        <v>18</v>
      </c>
      <c r="B2566">
        <v>350</v>
      </c>
      <c r="C2566">
        <v>2024</v>
      </c>
      <c r="E2566">
        <v>99</v>
      </c>
      <c r="G2566">
        <v>99</v>
      </c>
      <c r="H2566">
        <v>2</v>
      </c>
      <c r="I2566">
        <v>99</v>
      </c>
      <c r="J2566">
        <v>175</v>
      </c>
      <c r="K2566">
        <v>99</v>
      </c>
      <c r="L2566">
        <v>15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18">
      <c r="A2567">
        <v>18</v>
      </c>
      <c r="B2567">
        <v>351</v>
      </c>
      <c r="C2567">
        <v>2024</v>
      </c>
      <c r="E2567">
        <v>99</v>
      </c>
      <c r="G2567">
        <v>99</v>
      </c>
      <c r="H2567">
        <v>2</v>
      </c>
      <c r="I2567">
        <v>99</v>
      </c>
      <c r="J2567">
        <v>177</v>
      </c>
      <c r="K2567">
        <v>99</v>
      </c>
      <c r="L2567">
        <v>15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18">
      <c r="A2568">
        <v>18</v>
      </c>
      <c r="B2568">
        <v>352</v>
      </c>
      <c r="C2568">
        <v>2024</v>
      </c>
      <c r="E2568">
        <v>99</v>
      </c>
      <c r="G2568">
        <v>99</v>
      </c>
      <c r="H2568">
        <v>2</v>
      </c>
      <c r="I2568">
        <v>99</v>
      </c>
      <c r="J2568">
        <v>178</v>
      </c>
      <c r="K2568">
        <v>99</v>
      </c>
      <c r="L2568">
        <v>15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18">
      <c r="A2569">
        <v>18</v>
      </c>
      <c r="B2569">
        <v>353</v>
      </c>
      <c r="C2569">
        <v>2024</v>
      </c>
      <c r="E2569">
        <v>99</v>
      </c>
      <c r="G2569">
        <v>99</v>
      </c>
      <c r="H2569">
        <v>2</v>
      </c>
      <c r="I2569">
        <v>99</v>
      </c>
      <c r="J2569">
        <v>181</v>
      </c>
      <c r="K2569">
        <v>99</v>
      </c>
      <c r="L2569">
        <v>15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18">
      <c r="A2570">
        <v>18</v>
      </c>
      <c r="B2570">
        <v>354</v>
      </c>
      <c r="C2570">
        <v>2024</v>
      </c>
      <c r="E2570">
        <v>99</v>
      </c>
      <c r="G2570">
        <v>99</v>
      </c>
      <c r="H2570">
        <v>1</v>
      </c>
      <c r="I2570">
        <v>99</v>
      </c>
      <c r="J2570">
        <v>262</v>
      </c>
      <c r="K2570">
        <v>99</v>
      </c>
      <c r="L2570">
        <v>15</v>
      </c>
      <c r="M2570">
        <v>99</v>
      </c>
      <c r="N2570">
        <v>99</v>
      </c>
      <c r="O2570">
        <v>99</v>
      </c>
      <c r="P2570">
        <v>99</v>
      </c>
      <c r="R2570">
        <v>0</v>
      </c>
    </row>
    <row r="2571" spans="1:18">
      <c r="A2571">
        <v>18</v>
      </c>
      <c r="B2571">
        <v>355</v>
      </c>
      <c r="C2571">
        <v>2024</v>
      </c>
      <c r="E2571">
        <v>99</v>
      </c>
      <c r="G2571">
        <v>99</v>
      </c>
      <c r="H2571">
        <v>1</v>
      </c>
      <c r="I2571">
        <v>99</v>
      </c>
      <c r="J2571">
        <v>309</v>
      </c>
      <c r="K2571">
        <v>99</v>
      </c>
      <c r="L2571">
        <v>15</v>
      </c>
      <c r="M2571">
        <v>99</v>
      </c>
      <c r="N2571">
        <v>99</v>
      </c>
      <c r="O2571">
        <v>99</v>
      </c>
      <c r="P2571">
        <v>99</v>
      </c>
      <c r="R2571">
        <v>0</v>
      </c>
    </row>
    <row r="2572" spans="1:18">
      <c r="A2572">
        <v>18</v>
      </c>
      <c r="B2572">
        <v>356</v>
      </c>
      <c r="C2572">
        <v>2024</v>
      </c>
      <c r="E2572">
        <v>99</v>
      </c>
      <c r="G2572">
        <v>99</v>
      </c>
      <c r="H2572">
        <v>2</v>
      </c>
      <c r="I2572">
        <v>99</v>
      </c>
      <c r="J2572">
        <v>470</v>
      </c>
      <c r="K2572">
        <v>99</v>
      </c>
      <c r="L2572">
        <v>15</v>
      </c>
      <c r="M2572">
        <v>99</v>
      </c>
      <c r="N2572">
        <v>99</v>
      </c>
      <c r="O2572">
        <v>99</v>
      </c>
      <c r="P2572">
        <v>99</v>
      </c>
      <c r="R2572">
        <v>0</v>
      </c>
    </row>
    <row r="2573" spans="1:18">
      <c r="A2573">
        <v>18</v>
      </c>
      <c r="B2573">
        <v>357</v>
      </c>
      <c r="C2573">
        <v>2024</v>
      </c>
      <c r="E2573">
        <v>99</v>
      </c>
      <c r="G2573">
        <v>99</v>
      </c>
      <c r="H2573">
        <v>2</v>
      </c>
      <c r="I2573">
        <v>99</v>
      </c>
      <c r="J2573">
        <v>629</v>
      </c>
      <c r="K2573">
        <v>99</v>
      </c>
      <c r="L2573">
        <v>15</v>
      </c>
      <c r="M2573">
        <v>99</v>
      </c>
      <c r="N2573">
        <v>99</v>
      </c>
      <c r="O2573">
        <v>99</v>
      </c>
      <c r="P2573">
        <v>99</v>
      </c>
      <c r="R2573">
        <v>0</v>
      </c>
    </row>
    <row r="2574" spans="1:18">
      <c r="A2574">
        <v>18</v>
      </c>
      <c r="B2574">
        <v>358</v>
      </c>
      <c r="C2574">
        <v>2024</v>
      </c>
      <c r="E2574">
        <v>99</v>
      </c>
      <c r="G2574">
        <v>99</v>
      </c>
      <c r="H2574">
        <v>1</v>
      </c>
      <c r="I2574">
        <v>99</v>
      </c>
      <c r="J2574">
        <v>643</v>
      </c>
      <c r="K2574">
        <v>99</v>
      </c>
      <c r="L2574">
        <v>15</v>
      </c>
      <c r="M2574">
        <v>99</v>
      </c>
      <c r="N2574">
        <v>99</v>
      </c>
      <c r="O2574">
        <v>99</v>
      </c>
      <c r="P2574">
        <v>99</v>
      </c>
      <c r="R2574">
        <v>0</v>
      </c>
    </row>
    <row r="2575" spans="1:18">
      <c r="A2575">
        <v>18</v>
      </c>
      <c r="B2575">
        <v>359</v>
      </c>
      <c r="C2575">
        <v>2024</v>
      </c>
      <c r="E2575">
        <v>99</v>
      </c>
      <c r="G2575">
        <v>99</v>
      </c>
      <c r="H2575">
        <v>2</v>
      </c>
      <c r="I2575">
        <v>99</v>
      </c>
      <c r="J2575">
        <v>704</v>
      </c>
      <c r="K2575">
        <v>99</v>
      </c>
      <c r="L2575">
        <v>15</v>
      </c>
      <c r="M2575">
        <v>99</v>
      </c>
      <c r="N2575">
        <v>99</v>
      </c>
      <c r="O2575">
        <v>99</v>
      </c>
      <c r="P2575">
        <v>99</v>
      </c>
      <c r="R2575">
        <v>0</v>
      </c>
    </row>
    <row r="2576" spans="1:18">
      <c r="A2576">
        <v>18</v>
      </c>
      <c r="B2576">
        <v>360</v>
      </c>
      <c r="C2576">
        <v>2024</v>
      </c>
      <c r="E2576">
        <v>99</v>
      </c>
      <c r="G2576">
        <v>99</v>
      </c>
      <c r="H2576">
        <v>1</v>
      </c>
      <c r="I2576">
        <v>99</v>
      </c>
      <c r="J2576">
        <v>802</v>
      </c>
      <c r="K2576">
        <v>99</v>
      </c>
      <c r="L2576">
        <v>15</v>
      </c>
      <c r="M2576">
        <v>99</v>
      </c>
      <c r="N2576">
        <v>99</v>
      </c>
      <c r="O2576">
        <v>99</v>
      </c>
      <c r="P2576">
        <v>99</v>
      </c>
      <c r="R2576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J366"/>
  <sheetViews>
    <sheetView zoomScale="90" zoomScaleNormal="90" workbookViewId="0">
      <pane xSplit="4" ySplit="15" topLeftCell="E59" activePane="bottomRight" state="frozen"/>
      <selection pane="topRight" activeCell="E1" sqref="E1"/>
      <selection pane="bottomLeft" activeCell="A16" sqref="A16"/>
      <selection pane="bottomRight" activeCell="Q42" sqref="Q42"/>
    </sheetView>
  </sheetViews>
  <sheetFormatPr baseColWidth="10" defaultRowHeight="15"/>
  <cols>
    <col min="1" max="1" width="1.08984375" customWidth="1"/>
    <col min="2" max="2" width="6.08984375" customWidth="1"/>
    <col min="3" max="3" width="2.6328125" customWidth="1"/>
    <col min="4" max="4" width="7.36328125" customWidth="1"/>
    <col min="5" max="5" width="6.36328125" customWidth="1"/>
    <col min="6" max="6" width="4.1796875" customWidth="1"/>
    <col min="7" max="7" width="7.08984375" style="329" customWidth="1"/>
    <col min="8" max="8" width="6.1796875" style="11" customWidth="1"/>
    <col min="9" max="9" width="5.81640625" style="92" customWidth="1"/>
    <col min="10" max="10" width="4.90625" style="11" customWidth="1"/>
    <col min="11" max="11" width="5.08984375" style="92" customWidth="1"/>
    <col min="12" max="12" width="1.7265625" style="92" customWidth="1"/>
    <col min="13" max="13" width="4.81640625" style="11" customWidth="1"/>
    <col min="14" max="14" width="2.08984375" style="11" customWidth="1"/>
    <col min="15" max="15" width="5.453125" customWidth="1"/>
    <col min="16" max="16" width="5" style="396" customWidth="1"/>
    <col min="17" max="17" width="6.36328125" style="412" customWidth="1"/>
    <col min="18" max="18" width="6.1796875" style="396" customWidth="1"/>
    <col min="19" max="19" width="1.54296875" style="396" customWidth="1"/>
    <col min="20" max="20" width="5" customWidth="1"/>
    <col min="21" max="21" width="4.90625" style="11" customWidth="1"/>
    <col min="22" max="23" width="6.08984375" style="92" customWidth="1"/>
    <col min="24" max="24" width="5.36328125" style="11" customWidth="1"/>
    <col min="25" max="25" width="5.08984375" style="11" customWidth="1"/>
    <col min="26" max="26" width="6" style="11" customWidth="1"/>
    <col min="27" max="27" width="5.90625" style="92" customWidth="1"/>
    <col min="28" max="28" width="5.6328125" style="92" customWidth="1"/>
    <col min="29" max="29" width="5.6328125" customWidth="1"/>
    <col min="30" max="30" width="6.81640625" customWidth="1"/>
    <col min="31" max="32" width="5.81640625" customWidth="1"/>
    <col min="33" max="33" width="6.81640625" customWidth="1"/>
    <col min="34" max="34" width="8.54296875" customWidth="1"/>
    <col min="35" max="35" width="7.08984375" customWidth="1"/>
    <col min="36" max="36" width="10.54296875" customWidth="1"/>
    <col min="39" max="39" width="9.453125" customWidth="1"/>
    <col min="40" max="40" width="8.1796875" customWidth="1"/>
    <col min="41" max="41" width="10.6328125" customWidth="1"/>
    <col min="48" max="48" width="14" customWidth="1"/>
    <col min="49" max="49" width="12.54296875" customWidth="1"/>
    <col min="50" max="50" width="10.90625" customWidth="1"/>
  </cols>
  <sheetData>
    <row r="1" spans="1:62">
      <c r="A1" s="47"/>
      <c r="B1" s="47"/>
      <c r="C1" s="47"/>
      <c r="D1" s="47"/>
      <c r="E1" s="47"/>
      <c r="F1" s="47"/>
      <c r="G1" s="322"/>
      <c r="H1" s="72"/>
      <c r="I1" s="47"/>
      <c r="J1" s="72"/>
      <c r="K1" s="47"/>
      <c r="L1" s="47"/>
      <c r="M1" s="72"/>
      <c r="N1" s="72"/>
      <c r="O1" s="47"/>
      <c r="P1" s="386"/>
      <c r="Q1" s="407"/>
      <c r="R1" s="386"/>
      <c r="S1" s="386"/>
      <c r="T1" s="47"/>
      <c r="U1" s="72"/>
      <c r="V1" s="90"/>
      <c r="W1" s="90"/>
      <c r="X1" s="72"/>
      <c r="Y1" s="72"/>
      <c r="Z1" s="72"/>
      <c r="AA1" s="90"/>
      <c r="AB1" s="90"/>
      <c r="AC1" s="47"/>
      <c r="AD1" s="47"/>
      <c r="AE1" s="47"/>
      <c r="AF1" s="47"/>
      <c r="AG1" s="47"/>
      <c r="AH1" s="47"/>
      <c r="AI1" s="47"/>
      <c r="AJ1" s="47"/>
      <c r="AK1" s="4"/>
      <c r="AL1" s="4"/>
      <c r="AM1" s="4"/>
      <c r="AN1" s="4"/>
      <c r="AO1" s="4"/>
    </row>
    <row r="2" spans="1:62" ht="31.8">
      <c r="A2" s="47"/>
      <c r="B2" s="47"/>
      <c r="C2" s="47"/>
      <c r="D2" s="142" t="s">
        <v>427</v>
      </c>
      <c r="E2" s="142"/>
      <c r="F2" s="142"/>
      <c r="G2" s="399"/>
      <c r="H2" s="168"/>
      <c r="I2" s="142"/>
      <c r="J2" s="168"/>
      <c r="K2" s="142" t="str">
        <f>+År!B2</f>
        <v>VOKSEN GEIT</v>
      </c>
      <c r="L2" s="142"/>
      <c r="M2" s="168"/>
      <c r="N2" s="168"/>
      <c r="O2" s="47"/>
      <c r="P2" s="387"/>
      <c r="Q2" s="408"/>
      <c r="R2" s="387"/>
      <c r="S2" s="387"/>
      <c r="T2" s="47"/>
      <c r="U2" s="168"/>
      <c r="V2" s="90"/>
      <c r="W2" s="170"/>
      <c r="X2" s="72"/>
      <c r="Y2" s="72"/>
      <c r="Z2" s="72"/>
      <c r="AA2" s="90"/>
      <c r="AB2" s="90"/>
      <c r="AC2" s="47"/>
      <c r="AD2" s="47"/>
      <c r="AE2" s="47"/>
      <c r="AF2" s="47"/>
      <c r="AG2" s="47"/>
      <c r="AH2" s="47"/>
      <c r="AI2" s="47"/>
      <c r="AJ2" s="47"/>
      <c r="AK2" s="4"/>
      <c r="AL2" s="58"/>
      <c r="AM2" s="58"/>
      <c r="AN2" s="1"/>
      <c r="AO2" s="5"/>
    </row>
    <row r="3" spans="1:62" ht="18.75" customHeight="1">
      <c r="A3" s="47"/>
      <c r="B3" s="47"/>
      <c r="C3" s="47"/>
      <c r="D3" s="142"/>
      <c r="E3" s="142"/>
      <c r="F3" s="142"/>
      <c r="G3" s="399"/>
      <c r="H3" s="168"/>
      <c r="I3" s="170"/>
      <c r="J3" s="168"/>
      <c r="K3" s="142"/>
      <c r="L3" s="142"/>
      <c r="M3" s="168"/>
      <c r="N3" s="168"/>
      <c r="O3" s="142"/>
      <c r="P3" s="387"/>
      <c r="Q3" s="408"/>
      <c r="R3" s="387"/>
      <c r="S3" s="387"/>
      <c r="T3" s="47"/>
      <c r="U3" s="168"/>
      <c r="V3" s="90"/>
      <c r="W3" s="170"/>
      <c r="X3" s="72"/>
      <c r="Y3" s="72"/>
      <c r="Z3" s="72"/>
      <c r="AA3" s="90"/>
      <c r="AB3" s="90"/>
      <c r="AC3" s="47"/>
      <c r="AD3" s="47"/>
      <c r="AE3" s="47"/>
      <c r="AF3" s="47"/>
      <c r="AG3" s="47"/>
      <c r="AH3" s="47"/>
      <c r="AI3" s="47"/>
      <c r="AJ3" s="47"/>
      <c r="AK3" s="4"/>
      <c r="AL3" s="4"/>
      <c r="AM3" s="4"/>
      <c r="AN3" s="4"/>
      <c r="AO3" s="4"/>
    </row>
    <row r="4" spans="1:62" ht="15.6">
      <c r="A4" s="47"/>
      <c r="B4" s="47"/>
      <c r="C4" s="47"/>
      <c r="D4" s="47"/>
      <c r="E4" s="47"/>
      <c r="F4" s="47"/>
      <c r="G4" s="322"/>
      <c r="H4" s="72"/>
      <c r="I4" s="90"/>
      <c r="J4" s="72"/>
      <c r="K4" s="47"/>
      <c r="L4" s="47"/>
      <c r="M4" s="72"/>
      <c r="N4" s="72"/>
      <c r="O4" s="47"/>
      <c r="P4" s="386"/>
      <c r="Q4" s="407"/>
      <c r="R4" s="386"/>
      <c r="S4" s="386"/>
      <c r="T4" s="47"/>
      <c r="U4" s="72"/>
      <c r="V4" s="90"/>
      <c r="W4" s="90"/>
      <c r="X4" s="72"/>
      <c r="Y4" s="72"/>
      <c r="Z4" s="72"/>
      <c r="AA4" s="90"/>
      <c r="AB4" s="90"/>
      <c r="AC4" s="47"/>
      <c r="AD4" s="47"/>
      <c r="AE4" s="47"/>
      <c r="AF4" s="47"/>
      <c r="AG4" s="47"/>
      <c r="AH4" s="47"/>
      <c r="AI4" s="47"/>
      <c r="AJ4" s="47"/>
      <c r="AK4" s="4"/>
      <c r="AL4" s="58"/>
      <c r="AM4" s="58"/>
      <c r="AN4" s="1"/>
      <c r="AO4" s="5"/>
    </row>
    <row r="5" spans="1:62" ht="24.6">
      <c r="A5" s="47"/>
      <c r="B5" s="47"/>
      <c r="C5" s="47"/>
      <c r="D5" s="47"/>
      <c r="E5" s="47"/>
      <c r="F5" s="47"/>
      <c r="G5" s="322"/>
      <c r="H5" s="72"/>
      <c r="I5" s="172" t="s">
        <v>5</v>
      </c>
      <c r="J5" s="72"/>
      <c r="K5" s="490">
        <f>+År!P2</f>
        <v>49</v>
      </c>
      <c r="L5" s="482"/>
      <c r="M5" s="72"/>
      <c r="N5" s="72"/>
      <c r="O5" s="145"/>
      <c r="P5" s="388"/>
      <c r="Q5" s="408"/>
      <c r="R5" s="388"/>
      <c r="S5" s="388"/>
      <c r="T5" s="145"/>
      <c r="U5" s="145"/>
      <c r="V5" s="147"/>
      <c r="W5" s="147" t="s">
        <v>421</v>
      </c>
      <c r="X5" s="294"/>
      <c r="Y5" s="294"/>
      <c r="Z5" s="294"/>
      <c r="AA5" s="147"/>
      <c r="AB5" s="147"/>
      <c r="AC5" s="488">
        <f>SUM(G10:G11)</f>
        <v>9182</v>
      </c>
      <c r="AD5" s="489"/>
      <c r="AE5" s="489"/>
      <c r="AF5" s="47"/>
      <c r="AG5" s="47"/>
      <c r="AH5" s="47"/>
      <c r="AI5" s="47"/>
      <c r="AJ5" s="47"/>
      <c r="AK5" s="4"/>
      <c r="AL5" s="4"/>
      <c r="AM5" s="4"/>
      <c r="AN5" s="4"/>
      <c r="BH5" s="2"/>
      <c r="BI5" s="5"/>
      <c r="BJ5" s="5"/>
    </row>
    <row r="6" spans="1:62" ht="28.2">
      <c r="A6" s="47"/>
      <c r="B6" s="47"/>
      <c r="C6" s="47"/>
      <c r="D6" s="47"/>
      <c r="E6" s="47"/>
      <c r="F6" s="47"/>
      <c r="G6" s="322"/>
      <c r="H6" s="72"/>
      <c r="I6" s="95"/>
      <c r="J6" s="72"/>
      <c r="K6" s="47"/>
      <c r="L6" s="47"/>
      <c r="M6" s="72"/>
      <c r="N6" s="72"/>
      <c r="O6" s="86"/>
      <c r="P6" s="386"/>
      <c r="Q6" s="407"/>
      <c r="R6" s="386"/>
      <c r="S6" s="386"/>
      <c r="T6" s="47"/>
      <c r="U6" s="72"/>
      <c r="V6" s="90"/>
      <c r="W6" s="90"/>
      <c r="X6" s="72"/>
      <c r="Y6" s="72"/>
      <c r="Z6" s="72"/>
      <c r="AA6" s="175"/>
      <c r="AB6" s="90"/>
      <c r="AC6" s="47"/>
      <c r="AD6" s="47"/>
      <c r="AE6" s="47"/>
      <c r="AF6" s="47"/>
      <c r="AG6" s="47"/>
      <c r="AH6" s="47"/>
      <c r="AI6" s="48" t="s">
        <v>2</v>
      </c>
      <c r="AJ6" s="47"/>
      <c r="AK6" s="4"/>
      <c r="AL6" s="58"/>
      <c r="AM6" s="58"/>
      <c r="AN6" s="1"/>
      <c r="AO6" s="5"/>
    </row>
    <row r="7" spans="1:62" ht="15.6">
      <c r="A7" s="47"/>
      <c r="B7" s="47"/>
      <c r="C7" s="47"/>
      <c r="D7" s="47"/>
      <c r="E7" s="51" t="s">
        <v>2</v>
      </c>
      <c r="F7" s="51"/>
      <c r="G7" s="322"/>
      <c r="H7" s="73"/>
      <c r="I7" s="72"/>
      <c r="J7" s="73"/>
      <c r="K7" s="90"/>
      <c r="L7" s="90"/>
      <c r="M7" s="73" t="s">
        <v>2</v>
      </c>
      <c r="N7" s="73"/>
      <c r="O7" s="51" t="s">
        <v>22</v>
      </c>
      <c r="P7" s="387"/>
      <c r="Q7" s="408"/>
      <c r="R7" s="387"/>
      <c r="S7" s="387"/>
      <c r="T7" s="51" t="s">
        <v>22</v>
      </c>
      <c r="U7" s="73"/>
      <c r="V7" s="90"/>
      <c r="W7" s="95"/>
      <c r="X7" s="73" t="s">
        <v>504</v>
      </c>
      <c r="Y7" s="72"/>
      <c r="Z7" s="72"/>
      <c r="AA7" s="90"/>
      <c r="AB7" s="95" t="s">
        <v>422</v>
      </c>
      <c r="AC7" s="47"/>
      <c r="AD7" s="47"/>
      <c r="AE7" s="51" t="s">
        <v>418</v>
      </c>
      <c r="AF7" s="47"/>
      <c r="AG7" s="47"/>
      <c r="AH7" s="51" t="s">
        <v>75</v>
      </c>
      <c r="AI7" s="51" t="s">
        <v>8</v>
      </c>
      <c r="AJ7" s="47"/>
      <c r="AK7" s="4"/>
      <c r="AL7" s="4"/>
      <c r="AM7" s="4"/>
      <c r="AN7" s="4"/>
      <c r="AO7" s="4"/>
    </row>
    <row r="8" spans="1:62" ht="15.6">
      <c r="A8" s="47"/>
      <c r="B8" s="47"/>
      <c r="C8" s="51" t="s">
        <v>526</v>
      </c>
      <c r="D8" s="47"/>
      <c r="E8" s="51" t="s">
        <v>480</v>
      </c>
      <c r="F8" s="118"/>
      <c r="G8" s="325" t="s">
        <v>2</v>
      </c>
      <c r="H8" s="173"/>
      <c r="I8" s="95" t="s">
        <v>2</v>
      </c>
      <c r="J8" s="173"/>
      <c r="K8" s="95" t="s">
        <v>1</v>
      </c>
      <c r="L8" s="95"/>
      <c r="M8" s="173" t="s">
        <v>657</v>
      </c>
      <c r="N8" s="173"/>
      <c r="O8" s="51" t="s">
        <v>0</v>
      </c>
      <c r="P8" s="389"/>
      <c r="Q8" s="409" t="s">
        <v>22</v>
      </c>
      <c r="R8" s="389" t="s">
        <v>22</v>
      </c>
      <c r="S8" s="389"/>
      <c r="T8" s="51" t="s">
        <v>660</v>
      </c>
      <c r="U8" s="173"/>
      <c r="V8" s="95" t="s">
        <v>661</v>
      </c>
      <c r="W8" s="176"/>
      <c r="X8" s="73" t="s">
        <v>518</v>
      </c>
      <c r="Y8" s="73" t="s">
        <v>522</v>
      </c>
      <c r="Z8" s="73"/>
      <c r="AA8" s="95"/>
      <c r="AB8" s="95"/>
      <c r="AC8" s="51" t="s">
        <v>478</v>
      </c>
      <c r="AD8" s="51" t="s">
        <v>410</v>
      </c>
      <c r="AE8" s="51" t="s">
        <v>1</v>
      </c>
      <c r="AF8" s="51" t="s">
        <v>1</v>
      </c>
      <c r="AG8" s="51" t="s">
        <v>0</v>
      </c>
      <c r="AH8" s="51" t="s">
        <v>570</v>
      </c>
      <c r="AI8" s="51" t="s">
        <v>67</v>
      </c>
      <c r="AJ8" s="47"/>
      <c r="AK8" s="4"/>
      <c r="AL8" s="58"/>
      <c r="AM8" s="58"/>
      <c r="AN8" s="1"/>
      <c r="AO8" s="5"/>
    </row>
    <row r="9" spans="1:62" ht="15.6">
      <c r="A9" s="47"/>
      <c r="B9" s="51" t="s">
        <v>86</v>
      </c>
      <c r="C9" s="51" t="s">
        <v>527</v>
      </c>
      <c r="D9" s="48"/>
      <c r="E9" s="52" t="s">
        <v>481</v>
      </c>
      <c r="F9" s="119" t="s">
        <v>483</v>
      </c>
      <c r="G9" s="327" t="s">
        <v>8</v>
      </c>
      <c r="H9" s="174" t="s">
        <v>483</v>
      </c>
      <c r="I9" s="96" t="s">
        <v>400</v>
      </c>
      <c r="J9" s="174" t="s">
        <v>483</v>
      </c>
      <c r="K9" s="96" t="s">
        <v>400</v>
      </c>
      <c r="L9" s="96"/>
      <c r="M9" s="174" t="s">
        <v>658</v>
      </c>
      <c r="N9" s="174"/>
      <c r="O9" s="52"/>
      <c r="P9" s="390" t="s">
        <v>483</v>
      </c>
      <c r="Q9" s="410" t="s">
        <v>650</v>
      </c>
      <c r="R9" s="390" t="s">
        <v>651</v>
      </c>
      <c r="S9" s="390"/>
      <c r="T9" s="52"/>
      <c r="U9" s="174" t="s">
        <v>483</v>
      </c>
      <c r="V9" s="96"/>
      <c r="W9" s="283" t="s">
        <v>483</v>
      </c>
      <c r="X9" s="74" t="s">
        <v>485</v>
      </c>
      <c r="Y9" s="74" t="s">
        <v>521</v>
      </c>
      <c r="Z9" s="74" t="s">
        <v>516</v>
      </c>
      <c r="AA9" s="96" t="s">
        <v>517</v>
      </c>
      <c r="AB9" s="96" t="s">
        <v>1</v>
      </c>
      <c r="AC9" s="52" t="s">
        <v>479</v>
      </c>
      <c r="AD9" s="52" t="s">
        <v>525</v>
      </c>
      <c r="AE9" s="52" t="s">
        <v>43</v>
      </c>
      <c r="AF9" s="52" t="s">
        <v>419</v>
      </c>
      <c r="AG9" s="52" t="s">
        <v>419</v>
      </c>
      <c r="AH9" s="52" t="s">
        <v>43</v>
      </c>
      <c r="AI9" s="52" t="s">
        <v>538</v>
      </c>
      <c r="AJ9" s="47"/>
      <c r="AK9" s="4"/>
      <c r="AL9" s="58"/>
      <c r="AM9" s="58"/>
      <c r="AN9" s="1"/>
      <c r="AO9" s="5"/>
    </row>
    <row r="10" spans="1:62" ht="15.6">
      <c r="A10" s="47"/>
      <c r="B10" s="98">
        <f>+B44</f>
        <v>2024</v>
      </c>
      <c r="C10" s="98">
        <f>+C44</f>
        <v>1</v>
      </c>
      <c r="D10" s="98" t="s">
        <v>74</v>
      </c>
      <c r="E10" s="98">
        <f t="shared" ref="E10:W10" si="0">+E44</f>
        <v>418</v>
      </c>
      <c r="F10" s="98">
        <f t="shared" si="0"/>
        <v>36</v>
      </c>
      <c r="G10" s="400">
        <f t="shared" si="0"/>
        <v>6005</v>
      </c>
      <c r="H10" s="105">
        <f t="shared" si="0"/>
        <v>335</v>
      </c>
      <c r="I10" s="100">
        <f t="shared" si="0"/>
        <v>65.856520698434252</v>
      </c>
      <c r="J10" s="100">
        <f t="shared" si="0"/>
        <v>2.7536998313852763</v>
      </c>
      <c r="K10" s="100">
        <f t="shared" si="0"/>
        <v>1.1990008326394672</v>
      </c>
      <c r="L10" s="96"/>
      <c r="M10" s="18">
        <f t="shared" ref="M10" si="1">+M44</f>
        <v>5446</v>
      </c>
      <c r="N10" s="174"/>
      <c r="O10" s="99">
        <f t="shared" si="0"/>
        <v>5.17452123230641</v>
      </c>
      <c r="P10" s="391">
        <f t="shared" si="0"/>
        <v>0.11473287251804987</v>
      </c>
      <c r="Q10" s="57">
        <f>+Q44</f>
        <v>109.35980536173342</v>
      </c>
      <c r="R10" s="57">
        <f>+R44</f>
        <v>15.850942282776259</v>
      </c>
      <c r="S10" s="390"/>
      <c r="T10" s="99">
        <f t="shared" si="0"/>
        <v>5.5970024979184014</v>
      </c>
      <c r="U10" s="99">
        <f t="shared" si="0"/>
        <v>8.7831422080657084E-2</v>
      </c>
      <c r="V10" s="100">
        <f t="shared" si="0"/>
        <v>21.167810158201501</v>
      </c>
      <c r="W10" s="100">
        <f t="shared" si="0"/>
        <v>0.23034984074113041</v>
      </c>
      <c r="X10" s="279">
        <f>+'Ark1'!W309</f>
        <v>4.5172578336249396</v>
      </c>
      <c r="Y10" s="105">
        <f>+'Ark1'!X309</f>
        <v>81.708286941307492</v>
      </c>
      <c r="Z10" s="105">
        <f>+'Ark1'!Y309</f>
        <v>29.712104342293632</v>
      </c>
      <c r="AA10" s="100">
        <f>+'Ark1'!Z309</f>
        <v>5.8945553765459442</v>
      </c>
      <c r="AB10" s="295">
        <f>+'Ark1'!Z309</f>
        <v>5.8945553765459442</v>
      </c>
      <c r="AC10" s="282">
        <f>+'Ark1'!AA309</f>
        <v>1.6994490765890451</v>
      </c>
      <c r="AD10" s="282">
        <f>+'Ark1'!AB309</f>
        <v>2.3340401570029785</v>
      </c>
      <c r="AE10" s="105">
        <f>+'Ark1'!AD309</f>
        <v>55.471127905082334</v>
      </c>
      <c r="AF10" s="105">
        <f>+'Ark1'!AE309</f>
        <v>61.635442189087151</v>
      </c>
      <c r="AG10" s="105">
        <f>+'Ark1'!AF309</f>
        <v>65.551037430924822</v>
      </c>
      <c r="AH10" s="282">
        <f>+V10/O10</f>
        <v>4.0907765584269313</v>
      </c>
      <c r="AI10" s="105">
        <f>+G10/E10</f>
        <v>14.366028708133971</v>
      </c>
      <c r="AJ10" s="47"/>
      <c r="AK10" s="14"/>
      <c r="AL10" s="58"/>
      <c r="AM10" s="13"/>
      <c r="AQ10" s="13"/>
      <c r="AR10" s="13"/>
      <c r="AS10" s="11"/>
      <c r="AT10" s="11"/>
      <c r="AU10" s="11"/>
    </row>
    <row r="11" spans="1:62" ht="15.6">
      <c r="A11" s="47"/>
      <c r="B11" s="98">
        <f>+B75</f>
        <v>2024</v>
      </c>
      <c r="C11" s="98">
        <f>+C75</f>
        <v>2</v>
      </c>
      <c r="D11" s="99" t="str">
        <f>+D53</f>
        <v>KLF</v>
      </c>
      <c r="E11" s="98">
        <f t="shared" ref="E11:AI11" si="2">+E75</f>
        <v>267</v>
      </c>
      <c r="F11" s="98">
        <f t="shared" si="2"/>
        <v>-2</v>
      </c>
      <c r="G11" s="400">
        <f t="shared" si="2"/>
        <v>3177</v>
      </c>
      <c r="H11" s="105">
        <f t="shared" si="2"/>
        <v>-233</v>
      </c>
      <c r="I11" s="100">
        <f t="shared" si="2"/>
        <v>34.143479301565748</v>
      </c>
      <c r="J11" s="100">
        <f t="shared" si="2"/>
        <v>-2.7536998313852976</v>
      </c>
      <c r="K11" s="100">
        <f t="shared" si="2"/>
        <v>2.3607176581680833</v>
      </c>
      <c r="L11" s="96"/>
      <c r="M11" s="18">
        <f t="shared" ref="M11" si="3">+M75</f>
        <v>2475</v>
      </c>
      <c r="N11" s="174"/>
      <c r="O11" s="99">
        <f t="shared" si="2"/>
        <v>5.3345923827510244</v>
      </c>
      <c r="P11" s="391">
        <f t="shared" si="2"/>
        <v>-0.26599412751290519</v>
      </c>
      <c r="Q11" s="57">
        <f t="shared" ref="Q11:R11" si="4">+Q75</f>
        <v>107.59486868686868</v>
      </c>
      <c r="R11" s="57">
        <f t="shared" si="4"/>
        <v>15.91239272244834</v>
      </c>
      <c r="S11" s="390"/>
      <c r="T11" s="99">
        <f t="shared" si="2"/>
        <v>5.553981743783444</v>
      </c>
      <c r="U11" s="99">
        <f t="shared" si="2"/>
        <v>-0.18736722982359488</v>
      </c>
      <c r="V11" s="100">
        <f t="shared" si="2"/>
        <v>20.743437204910258</v>
      </c>
      <c r="W11" s="100">
        <f t="shared" si="2"/>
        <v>0.38722019611258673</v>
      </c>
      <c r="X11" s="279">
        <f t="shared" si="2"/>
        <v>3.7141957821844511</v>
      </c>
      <c r="Y11" s="105">
        <f t="shared" si="2"/>
        <v>77.714825306893303</v>
      </c>
      <c r="Z11" s="105">
        <f t="shared" si="2"/>
        <v>32.263141328297138</v>
      </c>
      <c r="AA11" s="100">
        <f t="shared" si="2"/>
        <v>6.1860119619176972</v>
      </c>
      <c r="AB11" s="295">
        <f t="shared" si="2"/>
        <v>6.1860119619176972</v>
      </c>
      <c r="AC11" s="282">
        <f t="shared" si="2"/>
        <v>1.6547570990027303</v>
      </c>
      <c r="AD11" s="282">
        <f t="shared" si="2"/>
        <v>1.924200378907386</v>
      </c>
      <c r="AE11" s="105">
        <f t="shared" si="2"/>
        <v>57.055525523064951</v>
      </c>
      <c r="AF11" s="105">
        <f t="shared" si="2"/>
        <v>71.255778332889719</v>
      </c>
      <c r="AG11" s="105">
        <f t="shared" si="2"/>
        <v>34.600304944456553</v>
      </c>
      <c r="AH11" s="282">
        <f t="shared" si="2"/>
        <v>3.8884765164031077</v>
      </c>
      <c r="AI11" s="105">
        <f t="shared" si="2"/>
        <v>11.898876404494382</v>
      </c>
      <c r="AJ11" s="47"/>
      <c r="AK11" s="14"/>
      <c r="AL11" s="58"/>
      <c r="AM11" s="13"/>
      <c r="AQ11" s="13"/>
      <c r="AR11" s="13"/>
      <c r="AS11" s="11"/>
      <c r="AT11" s="11"/>
      <c r="AU11" s="11"/>
    </row>
    <row r="12" spans="1:62" ht="15.6">
      <c r="A12" s="47"/>
      <c r="B12" s="51"/>
      <c r="C12" s="51"/>
      <c r="D12" s="48"/>
      <c r="E12" s="52"/>
      <c r="F12" s="119"/>
      <c r="G12" s="327"/>
      <c r="H12" s="174"/>
      <c r="I12" s="96"/>
      <c r="J12" s="174"/>
      <c r="K12" s="96"/>
      <c r="L12" s="96"/>
      <c r="M12" s="174"/>
      <c r="N12" s="174"/>
      <c r="O12" s="52"/>
      <c r="P12" s="390"/>
      <c r="Q12" s="410"/>
      <c r="R12" s="390"/>
      <c r="S12" s="390"/>
      <c r="T12" s="52"/>
      <c r="U12" s="174"/>
      <c r="V12" s="96"/>
      <c r="W12" s="283"/>
      <c r="X12" s="74"/>
      <c r="Y12" s="74"/>
      <c r="Z12" s="74"/>
      <c r="AA12" s="96"/>
      <c r="AB12" s="96"/>
      <c r="AC12" s="52"/>
      <c r="AD12" s="52"/>
      <c r="AE12" s="52"/>
      <c r="AF12" s="52"/>
      <c r="AG12" s="52"/>
      <c r="AH12" s="52"/>
      <c r="AI12" s="52"/>
      <c r="AJ12" s="47"/>
      <c r="AK12" s="4"/>
      <c r="AL12" s="58"/>
      <c r="AM12" s="58"/>
      <c r="AN12" s="1"/>
      <c r="AO12" s="5"/>
    </row>
    <row r="13" spans="1:62" ht="15.6">
      <c r="A13" s="47"/>
      <c r="B13" s="47"/>
      <c r="C13" s="47"/>
      <c r="D13" s="47"/>
      <c r="E13" s="51" t="s">
        <v>2</v>
      </c>
      <c r="F13" s="51"/>
      <c r="G13" s="322"/>
      <c r="H13" s="73"/>
      <c r="I13" s="72"/>
      <c r="J13" s="73"/>
      <c r="K13" s="90"/>
      <c r="L13" s="96"/>
      <c r="M13" s="73" t="str">
        <f>+M7</f>
        <v>Antall</v>
      </c>
      <c r="N13" s="174"/>
      <c r="O13" s="47"/>
      <c r="P13" s="387"/>
      <c r="Q13" s="408"/>
      <c r="R13" s="387"/>
      <c r="S13" s="390"/>
      <c r="T13" s="51" t="s">
        <v>22</v>
      </c>
      <c r="U13" s="73"/>
      <c r="V13" s="90"/>
      <c r="W13" s="95"/>
      <c r="X13" s="73" t="s">
        <v>504</v>
      </c>
      <c r="Y13" s="72"/>
      <c r="Z13" s="72"/>
      <c r="AA13" s="90"/>
      <c r="AB13" s="95" t="s">
        <v>422</v>
      </c>
      <c r="AC13" s="47"/>
      <c r="AD13" s="47"/>
      <c r="AE13" s="51" t="s">
        <v>418</v>
      </c>
      <c r="AF13" s="47"/>
      <c r="AG13" s="47"/>
      <c r="AH13" s="51" t="s">
        <v>75</v>
      </c>
      <c r="AI13" s="51" t="s">
        <v>2</v>
      </c>
      <c r="AJ13" s="47"/>
      <c r="AK13" s="4"/>
      <c r="AL13" s="4"/>
      <c r="AM13" s="4"/>
      <c r="AN13" s="4"/>
      <c r="AO13" s="4"/>
    </row>
    <row r="14" spans="1:62" ht="15.6">
      <c r="A14" s="47"/>
      <c r="B14" s="47"/>
      <c r="C14" s="51" t="s">
        <v>526</v>
      </c>
      <c r="D14" s="47"/>
      <c r="E14" s="51" t="s">
        <v>480</v>
      </c>
      <c r="F14" s="118"/>
      <c r="G14" s="325" t="s">
        <v>2</v>
      </c>
      <c r="H14" s="173"/>
      <c r="I14" s="95" t="s">
        <v>2</v>
      </c>
      <c r="J14" s="173"/>
      <c r="K14" s="95" t="s">
        <v>1</v>
      </c>
      <c r="L14" s="96"/>
      <c r="M14" s="73" t="str">
        <f t="shared" ref="M14:M15" si="5">+M8</f>
        <v>lengde-</v>
      </c>
      <c r="N14" s="174"/>
      <c r="O14" s="51" t="s">
        <v>22</v>
      </c>
      <c r="P14" s="389"/>
      <c r="Q14" s="409"/>
      <c r="R14" s="389"/>
      <c r="S14" s="390"/>
      <c r="T14" s="51" t="s">
        <v>482</v>
      </c>
      <c r="U14" s="173"/>
      <c r="V14" s="95" t="s">
        <v>22</v>
      </c>
      <c r="W14" s="176"/>
      <c r="X14" s="73" t="s">
        <v>518</v>
      </c>
      <c r="Y14" s="73" t="s">
        <v>522</v>
      </c>
      <c r="Z14" s="73"/>
      <c r="AA14" s="95"/>
      <c r="AB14" s="95"/>
      <c r="AC14" s="51" t="s">
        <v>478</v>
      </c>
      <c r="AD14" s="51" t="s">
        <v>410</v>
      </c>
      <c r="AE14" s="51" t="s">
        <v>1</v>
      </c>
      <c r="AF14" s="51" t="s">
        <v>1</v>
      </c>
      <c r="AG14" s="51" t="s">
        <v>0</v>
      </c>
      <c r="AH14" s="51" t="s">
        <v>424</v>
      </c>
      <c r="AI14" s="51" t="s">
        <v>426</v>
      </c>
      <c r="AJ14" s="47"/>
      <c r="AK14" s="4"/>
      <c r="AL14" s="58"/>
      <c r="AM14" s="58"/>
      <c r="AN14" s="1"/>
      <c r="AO14" s="5"/>
    </row>
    <row r="15" spans="1:62" ht="15.6">
      <c r="A15" s="47"/>
      <c r="B15" s="51" t="s">
        <v>86</v>
      </c>
      <c r="C15" s="51" t="s">
        <v>527</v>
      </c>
      <c r="D15" s="48"/>
      <c r="E15" s="52" t="s">
        <v>481</v>
      </c>
      <c r="F15" s="119" t="s">
        <v>483</v>
      </c>
      <c r="G15" s="327" t="s">
        <v>8</v>
      </c>
      <c r="H15" s="174" t="s">
        <v>483</v>
      </c>
      <c r="I15" s="96" t="s">
        <v>400</v>
      </c>
      <c r="J15" s="174" t="s">
        <v>483</v>
      </c>
      <c r="K15" s="96" t="s">
        <v>400</v>
      </c>
      <c r="L15" s="96"/>
      <c r="M15" s="73" t="str">
        <f t="shared" si="5"/>
        <v>målte</v>
      </c>
      <c r="N15" s="174"/>
      <c r="O15" s="52" t="s">
        <v>0</v>
      </c>
      <c r="P15" s="390" t="s">
        <v>483</v>
      </c>
      <c r="Q15" s="410"/>
      <c r="R15" s="390"/>
      <c r="S15" s="390"/>
      <c r="T15" s="52" t="s">
        <v>525</v>
      </c>
      <c r="U15" s="174" t="s">
        <v>483</v>
      </c>
      <c r="V15" s="96" t="s">
        <v>44</v>
      </c>
      <c r="W15" s="283" t="s">
        <v>483</v>
      </c>
      <c r="X15" s="74" t="s">
        <v>485</v>
      </c>
      <c r="Y15" s="74" t="s">
        <v>521</v>
      </c>
      <c r="Z15" s="74" t="s">
        <v>516</v>
      </c>
      <c r="AA15" s="96" t="s">
        <v>517</v>
      </c>
      <c r="AB15" s="96" t="s">
        <v>1</v>
      </c>
      <c r="AC15" s="52" t="s">
        <v>479</v>
      </c>
      <c r="AD15" s="52" t="s">
        <v>525</v>
      </c>
      <c r="AE15" s="52" t="s">
        <v>43</v>
      </c>
      <c r="AF15" s="52" t="s">
        <v>419</v>
      </c>
      <c r="AG15" s="52" t="s">
        <v>419</v>
      </c>
      <c r="AH15" s="52" t="s">
        <v>425</v>
      </c>
      <c r="AI15" s="52" t="s">
        <v>66</v>
      </c>
      <c r="AJ15" s="47"/>
      <c r="AK15" s="4"/>
      <c r="AL15" s="58"/>
      <c r="AM15" s="58"/>
      <c r="AN15" s="1"/>
      <c r="AO15" s="5"/>
    </row>
    <row r="16" spans="1:62" ht="15.6">
      <c r="A16" s="47"/>
      <c r="B16" s="53">
        <f>+'Ark1'!C287</f>
        <v>1996</v>
      </c>
      <c r="C16" s="53">
        <f>+'Ark1'!H287</f>
        <v>1</v>
      </c>
      <c r="D16" s="66" t="s">
        <v>74</v>
      </c>
      <c r="E16" s="53">
        <f>+'Ark1'!Q287</f>
        <v>1182</v>
      </c>
      <c r="F16" s="66"/>
      <c r="G16" s="330">
        <f>+'Ark1'!R287</f>
        <v>11699</v>
      </c>
      <c r="H16" s="141"/>
      <c r="I16" s="156">
        <f>+'Ark1'!AG287</f>
        <v>78.238070995694301</v>
      </c>
      <c r="J16" s="140"/>
      <c r="K16" s="156">
        <f>+'Ark1'!AH287</f>
        <v>5.128643473801181E-2</v>
      </c>
      <c r="L16" s="96"/>
      <c r="M16" s="140"/>
      <c r="N16" s="174"/>
      <c r="O16" s="55">
        <f>+'Ark1'!S287</f>
        <v>5.1488161381314645</v>
      </c>
      <c r="P16" s="392"/>
      <c r="Q16" s="392"/>
      <c r="R16" s="392"/>
      <c r="S16" s="390"/>
      <c r="T16" s="55">
        <f>+'Ark1'!T287</f>
        <v>3.7949397384391848</v>
      </c>
      <c r="U16" s="140"/>
      <c r="V16" s="156">
        <f>+'Ark1'!U287</f>
        <v>16.853927686126973</v>
      </c>
      <c r="W16" s="140"/>
      <c r="X16" s="75">
        <f>+'Ark1'!W287</f>
        <v>1.230874433712283</v>
      </c>
      <c r="Y16" s="75">
        <f>+'Ark1'!X287</f>
        <v>53.782374561928386</v>
      </c>
      <c r="Z16" s="75">
        <f>+'Ark1'!Y287</f>
        <v>11.188990512009571</v>
      </c>
      <c r="AA16" s="156">
        <f>+'Ark1'!Z287</f>
        <v>5.1956326303124989</v>
      </c>
      <c r="AB16" s="156">
        <f>+'Ark1'!Z287</f>
        <v>5.1956326303124989</v>
      </c>
      <c r="AC16" s="55">
        <f>+'Ark1'!AA287</f>
        <v>12.910101993800904</v>
      </c>
      <c r="AD16" s="55">
        <f>+'Ark1'!AB287</f>
        <v>2.0885815455124974</v>
      </c>
      <c r="AE16" s="75">
        <f>+'Ark1'!AD287</f>
        <v>51.788324677519618</v>
      </c>
      <c r="AF16" s="75">
        <f>+'Ark1'!AE287</f>
        <v>-13.67952377932477</v>
      </c>
      <c r="AG16" s="75">
        <f>+'Ark1'!AF287</f>
        <v>77.867447626337409</v>
      </c>
      <c r="AH16" s="55">
        <f t="shared" ref="AH16" si="6">+V16/O16</f>
        <v>3.2733597848462619</v>
      </c>
      <c r="AI16" s="75">
        <f t="shared" ref="AI16" si="7">+G16/E16</f>
        <v>9.8976311336717426</v>
      </c>
      <c r="AJ16" s="47"/>
      <c r="AK16" s="4"/>
      <c r="AL16" s="58"/>
      <c r="AM16" s="58"/>
      <c r="AN16" s="1"/>
      <c r="AO16" s="5"/>
    </row>
    <row r="17" spans="1:47" ht="15.6">
      <c r="A17" s="47"/>
      <c r="B17" s="53">
        <f>+'Ark1'!C288</f>
        <v>1997</v>
      </c>
      <c r="C17" s="53">
        <f>+'Ark1'!H288</f>
        <v>1</v>
      </c>
      <c r="D17" s="66" t="s">
        <v>74</v>
      </c>
      <c r="E17" s="53">
        <f>+'Ark1'!Q288</f>
        <v>1128</v>
      </c>
      <c r="F17" s="66">
        <f t="shared" ref="F17:W34" si="8">+E17-E16</f>
        <v>-54</v>
      </c>
      <c r="G17" s="330">
        <f>+'Ark1'!R288</f>
        <v>12944</v>
      </c>
      <c r="H17" s="141">
        <f t="shared" si="8"/>
        <v>1245</v>
      </c>
      <c r="I17" s="156">
        <f>+'Ark1'!AG288</f>
        <v>80.877748972606682</v>
      </c>
      <c r="J17" s="140">
        <f t="shared" si="8"/>
        <v>2.639677976912381</v>
      </c>
      <c r="K17" s="156">
        <f>+'Ark1'!AH288</f>
        <v>0.10043263288009888</v>
      </c>
      <c r="L17" s="96"/>
      <c r="M17" s="140"/>
      <c r="N17" s="174"/>
      <c r="O17" s="55">
        <f>+'Ark1'!S288</f>
        <v>5.0252626699629159</v>
      </c>
      <c r="P17" s="393">
        <f t="shared" si="8"/>
        <v>-0.12355346816854862</v>
      </c>
      <c r="Q17" s="392"/>
      <c r="R17" s="393"/>
      <c r="S17" s="390"/>
      <c r="T17" s="55">
        <f>+'Ark1'!T288</f>
        <v>3.8958590852904824</v>
      </c>
      <c r="U17" s="67">
        <f t="shared" si="8"/>
        <v>0.10091934685129766</v>
      </c>
      <c r="V17" s="156">
        <f>+'Ark1'!U288</f>
        <v>16.902518541409172</v>
      </c>
      <c r="W17" s="140">
        <f t="shared" si="8"/>
        <v>4.8590855282199641E-2</v>
      </c>
      <c r="X17" s="75">
        <f>+'Ark1'!W288</f>
        <v>1.0661310259579733</v>
      </c>
      <c r="Y17" s="75">
        <f>+'Ark1'!X288</f>
        <v>54.048207663782463</v>
      </c>
      <c r="Z17" s="75">
        <f>+'Ark1'!Y288</f>
        <v>10.808096415327562</v>
      </c>
      <c r="AA17" s="156">
        <f>+'Ark1'!Z288</f>
        <v>5.2411261228680388</v>
      </c>
      <c r="AB17" s="156">
        <f>+'Ark1'!Z288</f>
        <v>5.2411261228680388</v>
      </c>
      <c r="AC17" s="55">
        <f>+'Ark1'!AA288</f>
        <v>12.520967393435273</v>
      </c>
      <c r="AD17" s="55">
        <f>+'Ark1'!AB288</f>
        <v>2.0907563727169456</v>
      </c>
      <c r="AE17" s="75">
        <f>+'Ark1'!AD288</f>
        <v>50.137444797552277</v>
      </c>
      <c r="AF17" s="75">
        <f>+'Ark1'!AE288</f>
        <v>-4.8271678436358414</v>
      </c>
      <c r="AG17" s="75">
        <f>+'Ark1'!AF288</f>
        <v>80.704543683267104</v>
      </c>
      <c r="AH17" s="55">
        <f t="shared" ref="AH17:AH35" si="9">+V17/O17</f>
        <v>3.3635094623887403</v>
      </c>
      <c r="AI17" s="75">
        <f t="shared" ref="AI17:AI35" si="10">+G17/E17</f>
        <v>11.475177304964539</v>
      </c>
      <c r="AJ17" s="47"/>
      <c r="AK17" s="4"/>
      <c r="AL17" s="58"/>
      <c r="AM17" s="58"/>
      <c r="AN17" s="1"/>
      <c r="AO17" s="5"/>
      <c r="AQ17" s="2"/>
      <c r="AR17" s="2"/>
      <c r="AS17" s="2"/>
    </row>
    <row r="18" spans="1:47" ht="15.6">
      <c r="A18" s="47"/>
      <c r="B18" s="53">
        <f>+'Ark1'!C289</f>
        <v>1998</v>
      </c>
      <c r="C18" s="53">
        <f>+'Ark1'!H289</f>
        <v>1</v>
      </c>
      <c r="D18" s="66" t="s">
        <v>74</v>
      </c>
      <c r="E18" s="53">
        <f>+'Ark1'!Q289</f>
        <v>991</v>
      </c>
      <c r="F18" s="66">
        <f t="shared" si="8"/>
        <v>-137</v>
      </c>
      <c r="G18" s="330">
        <f>+'Ark1'!R289</f>
        <v>11270</v>
      </c>
      <c r="H18" s="141">
        <f t="shared" si="8"/>
        <v>-1674</v>
      </c>
      <c r="I18" s="156">
        <f>+'Ark1'!AG289</f>
        <v>78.42008788654951</v>
      </c>
      <c r="J18" s="140">
        <f t="shared" si="8"/>
        <v>-2.4576610860571719</v>
      </c>
      <c r="K18" s="156">
        <f>+'Ark1'!AH289</f>
        <v>8.8731144631765763E-2</v>
      </c>
      <c r="L18" s="96"/>
      <c r="M18" s="140"/>
      <c r="N18" s="174"/>
      <c r="O18" s="55">
        <f>+'Ark1'!S289</f>
        <v>5.0748890860692111</v>
      </c>
      <c r="P18" s="393">
        <f t="shared" si="8"/>
        <v>4.9626416106295146E-2</v>
      </c>
      <c r="Q18" s="392"/>
      <c r="R18" s="393"/>
      <c r="S18" s="390"/>
      <c r="T18" s="55">
        <f>+'Ark1'!T289</f>
        <v>4.3210292812777276</v>
      </c>
      <c r="U18" s="67">
        <f t="shared" si="8"/>
        <v>0.42517019598724515</v>
      </c>
      <c r="V18" s="156">
        <f>+'Ark1'!U289</f>
        <v>17.006512866016035</v>
      </c>
      <c r="W18" s="140">
        <f t="shared" si="8"/>
        <v>0.10399432460686242</v>
      </c>
      <c r="X18" s="75">
        <f>+'Ark1'!W289</f>
        <v>2.1472937000887322</v>
      </c>
      <c r="Y18" s="75">
        <f>+'Ark1'!X289</f>
        <v>54.125998225377117</v>
      </c>
      <c r="Z18" s="75">
        <f>+'Ark1'!Y289</f>
        <v>11.47293700088731</v>
      </c>
      <c r="AA18" s="156">
        <f>+'Ark1'!Z289</f>
        <v>5.2721788416878494</v>
      </c>
      <c r="AB18" s="156">
        <f>+'Ark1'!Z289</f>
        <v>5.2721788416878494</v>
      </c>
      <c r="AC18" s="55">
        <f>+'Ark1'!AA289</f>
        <v>11.560883139015822</v>
      </c>
      <c r="AD18" s="55">
        <f>+'Ark1'!AB289</f>
        <v>2.2756477876911294</v>
      </c>
      <c r="AE18" s="75">
        <f>+'Ark1'!AD289</f>
        <v>52.561684648282281</v>
      </c>
      <c r="AF18" s="75">
        <f>+'Ark1'!AE289</f>
        <v>-2.6391345197844345</v>
      </c>
      <c r="AG18" s="75">
        <f>+'Ark1'!AF289</f>
        <v>78.24079698700038</v>
      </c>
      <c r="AH18" s="55">
        <f t="shared" si="9"/>
        <v>3.351110256320605</v>
      </c>
      <c r="AI18" s="75">
        <f t="shared" si="10"/>
        <v>11.372351160443996</v>
      </c>
      <c r="AJ18" s="47"/>
      <c r="AK18" s="4"/>
      <c r="AL18" s="58"/>
      <c r="AM18" s="58"/>
      <c r="AN18" s="13"/>
      <c r="AO18" s="5"/>
      <c r="AQ18" s="2"/>
      <c r="AR18" s="2"/>
      <c r="AS18" s="4"/>
      <c r="AT18" s="4"/>
      <c r="AU18" s="4"/>
    </row>
    <row r="19" spans="1:47" ht="15.6">
      <c r="A19" s="47"/>
      <c r="B19" s="53">
        <f>+'Ark1'!C290</f>
        <v>1999</v>
      </c>
      <c r="C19" s="53">
        <f>+'Ark1'!H290</f>
        <v>1</v>
      </c>
      <c r="D19" s="66" t="s">
        <v>74</v>
      </c>
      <c r="E19" s="53">
        <f>+'Ark1'!Q290</f>
        <v>930</v>
      </c>
      <c r="F19" s="66">
        <f t="shared" si="8"/>
        <v>-61</v>
      </c>
      <c r="G19" s="330">
        <f>+'Ark1'!R290</f>
        <v>10551</v>
      </c>
      <c r="H19" s="141">
        <f t="shared" si="8"/>
        <v>-719</v>
      </c>
      <c r="I19" s="156">
        <f>+'Ark1'!AG290</f>
        <v>78.044568833500563</v>
      </c>
      <c r="J19" s="140">
        <f t="shared" si="8"/>
        <v>-0.37551905304894717</v>
      </c>
      <c r="K19" s="156">
        <f>+'Ark1'!AH290</f>
        <v>0.48336650554449823</v>
      </c>
      <c r="L19" s="96"/>
      <c r="M19" s="140"/>
      <c r="N19" s="174"/>
      <c r="O19" s="55">
        <f>+'Ark1'!S290</f>
        <v>3.5107572741920201</v>
      </c>
      <c r="P19" s="393">
        <f t="shared" si="8"/>
        <v>-1.564131811877191</v>
      </c>
      <c r="Q19" s="392"/>
      <c r="R19" s="393"/>
      <c r="S19" s="390"/>
      <c r="T19" s="55">
        <f>+'Ark1'!T290</f>
        <v>4.3102075632641474</v>
      </c>
      <c r="U19" s="67">
        <f t="shared" si="8"/>
        <v>-1.0821718013580117E-2</v>
      </c>
      <c r="V19" s="156">
        <f>+'Ark1'!U290</f>
        <v>16.80898493033834</v>
      </c>
      <c r="W19" s="140">
        <f t="shared" si="8"/>
        <v>-0.19752793567769444</v>
      </c>
      <c r="X19" s="75">
        <f>+'Ark1'!W290</f>
        <v>1.6586105582409252</v>
      </c>
      <c r="Y19" s="75">
        <f>+'Ark1'!X290</f>
        <v>53.79584873471709</v>
      </c>
      <c r="Z19" s="75">
        <f>+'Ark1'!Y290</f>
        <v>10.416074305753005</v>
      </c>
      <c r="AA19" s="156">
        <f>+'Ark1'!Z290</f>
        <v>5.160880316756316</v>
      </c>
      <c r="AB19" s="156">
        <f>+'Ark1'!Z290</f>
        <v>5.160880316756316</v>
      </c>
      <c r="AC19" s="55">
        <f>+'Ark1'!AA290</f>
        <v>1.6059117708663062</v>
      </c>
      <c r="AD19" s="55">
        <f>+'Ark1'!AB290</f>
        <v>2.1755852832192923</v>
      </c>
      <c r="AE19" s="75">
        <f>+'Ark1'!AD290</f>
        <v>51.960833410500925</v>
      </c>
      <c r="AF19" s="75">
        <f>+'Ark1'!AE290</f>
        <v>64.186992640508194</v>
      </c>
      <c r="AG19" s="75">
        <f>+'Ark1'!AF290</f>
        <v>78.172927317181589</v>
      </c>
      <c r="AH19" s="55">
        <f t="shared" si="9"/>
        <v>4.7878516278818584</v>
      </c>
      <c r="AI19" s="75">
        <f t="shared" si="10"/>
        <v>11.345161290322581</v>
      </c>
      <c r="AJ19" s="47"/>
      <c r="AK19" s="4"/>
      <c r="AL19" s="58"/>
      <c r="AM19" s="58"/>
      <c r="AN19" s="13"/>
      <c r="AO19" s="5"/>
      <c r="AQ19" s="1"/>
      <c r="AR19" s="1"/>
      <c r="AS19" s="11"/>
      <c r="AT19" s="11"/>
      <c r="AU19" s="11"/>
    </row>
    <row r="20" spans="1:47" ht="15.6">
      <c r="A20" s="47"/>
      <c r="B20" s="53">
        <f>+'Ark1'!C291</f>
        <v>2000</v>
      </c>
      <c r="C20" s="53">
        <f>+'Ark1'!H291</f>
        <v>1</v>
      </c>
      <c r="D20" s="66" t="s">
        <v>74</v>
      </c>
      <c r="E20" s="53">
        <f>+'Ark1'!Q291</f>
        <v>854</v>
      </c>
      <c r="F20" s="66">
        <f t="shared" si="8"/>
        <v>-76</v>
      </c>
      <c r="G20" s="330">
        <f>+'Ark1'!R291</f>
        <v>9606</v>
      </c>
      <c r="H20" s="141">
        <f t="shared" si="8"/>
        <v>-945</v>
      </c>
      <c r="I20" s="156">
        <f>+'Ark1'!AG291</f>
        <v>79.16358272956289</v>
      </c>
      <c r="J20" s="140">
        <f t="shared" si="8"/>
        <v>1.1190138960623273</v>
      </c>
      <c r="K20" s="156">
        <f>+'Ark1'!AH291</f>
        <v>0.74953154278575906</v>
      </c>
      <c r="L20" s="96"/>
      <c r="M20" s="140"/>
      <c r="N20" s="174"/>
      <c r="O20" s="55">
        <f>+'Ark1'!S291</f>
        <v>3.4296273162606701</v>
      </c>
      <c r="P20" s="393">
        <f t="shared" si="8"/>
        <v>-8.1129957931350027E-2</v>
      </c>
      <c r="Q20" s="392"/>
      <c r="R20" s="393"/>
      <c r="S20" s="390"/>
      <c r="T20" s="55">
        <f>+'Ark1'!T291</f>
        <v>4.4239017280866131</v>
      </c>
      <c r="U20" s="67">
        <f t="shared" si="8"/>
        <v>0.11369416482246564</v>
      </c>
      <c r="V20" s="156">
        <f>+'Ark1'!U291</f>
        <v>16.935394545076011</v>
      </c>
      <c r="W20" s="140">
        <f t="shared" si="8"/>
        <v>0.12640961473767121</v>
      </c>
      <c r="X20" s="75">
        <f>+'Ark1'!W291</f>
        <v>1.4990630855715179</v>
      </c>
      <c r="Y20" s="75">
        <f>+'Ark1'!X291</f>
        <v>54.538829897980413</v>
      </c>
      <c r="Z20" s="75">
        <f>+'Ark1'!Y291</f>
        <v>10.524672079950031</v>
      </c>
      <c r="AA20" s="156">
        <f>+'Ark1'!Z291</f>
        <v>5.0854417984999678</v>
      </c>
      <c r="AB20" s="156">
        <f>+'Ark1'!Z291</f>
        <v>5.0854417984999678</v>
      </c>
      <c r="AC20" s="55">
        <f>+'Ark1'!AA291</f>
        <v>1.5412277224815003</v>
      </c>
      <c r="AD20" s="55">
        <f>+'Ark1'!AB291</f>
        <v>2.1791000937867797</v>
      </c>
      <c r="AE20" s="75">
        <f>+'Ark1'!AD291</f>
        <v>51.997105272905827</v>
      </c>
      <c r="AF20" s="75">
        <f>+'Ark1'!AE291</f>
        <v>63.457875328892719</v>
      </c>
      <c r="AG20" s="75">
        <f>+'Ark1'!AF291</f>
        <v>78.990214620508198</v>
      </c>
      <c r="AH20" s="55">
        <f t="shared" si="9"/>
        <v>4.9379693428441396</v>
      </c>
      <c r="AI20" s="75">
        <f t="shared" si="10"/>
        <v>11.24824355971897</v>
      </c>
      <c r="AJ20" s="47"/>
      <c r="AK20" s="4"/>
      <c r="AL20" s="58"/>
      <c r="AM20" s="58"/>
      <c r="AN20" s="13"/>
      <c r="AO20" s="5"/>
      <c r="AQ20" s="1"/>
      <c r="AR20" s="1"/>
      <c r="AS20" s="11"/>
      <c r="AT20" s="11"/>
      <c r="AU20" s="11"/>
    </row>
    <row r="21" spans="1:47" ht="15.6">
      <c r="A21" s="47"/>
      <c r="B21" s="53">
        <f>+'Ark1'!C292</f>
        <v>2001</v>
      </c>
      <c r="C21" s="53">
        <f>+'Ark1'!H292</f>
        <v>1</v>
      </c>
      <c r="D21" s="66" t="s">
        <v>74</v>
      </c>
      <c r="E21" s="53">
        <f>+'Ark1'!Q292</f>
        <v>764</v>
      </c>
      <c r="F21" s="66">
        <f t="shared" si="8"/>
        <v>-90</v>
      </c>
      <c r="G21" s="330">
        <f>+'Ark1'!R292</f>
        <v>8745</v>
      </c>
      <c r="H21" s="141">
        <f t="shared" si="8"/>
        <v>-861</v>
      </c>
      <c r="I21" s="156">
        <f>+'Ark1'!AG292</f>
        <v>76.465194463845194</v>
      </c>
      <c r="J21" s="140">
        <f t="shared" si="8"/>
        <v>-2.6983882657176963</v>
      </c>
      <c r="K21" s="156">
        <f>+'Ark1'!AH292</f>
        <v>0.97198399085191556</v>
      </c>
      <c r="L21" s="96"/>
      <c r="M21" s="140"/>
      <c r="N21" s="174"/>
      <c r="O21" s="55">
        <f>+'Ark1'!S292</f>
        <v>3.449971412235564</v>
      </c>
      <c r="P21" s="393">
        <f t="shared" si="8"/>
        <v>2.034409597489395E-2</v>
      </c>
      <c r="Q21" s="392"/>
      <c r="R21" s="393"/>
      <c r="S21" s="390"/>
      <c r="T21" s="55">
        <f>+'Ark1'!T292</f>
        <v>4.328073184676958</v>
      </c>
      <c r="U21" s="67">
        <f t="shared" si="8"/>
        <v>-9.5828543409655076E-2</v>
      </c>
      <c r="V21" s="156">
        <f>+'Ark1'!U292</f>
        <v>16.92625500285882</v>
      </c>
      <c r="W21" s="140">
        <f t="shared" si="8"/>
        <v>-9.1395422171913765E-3</v>
      </c>
      <c r="X21" s="75">
        <f>+'Ark1'!W292</f>
        <v>0.99485420240137201</v>
      </c>
      <c r="Y21" s="75">
        <f>+'Ark1'!X292</f>
        <v>54.591194968553474</v>
      </c>
      <c r="Z21" s="75">
        <f>+'Ark1'!Y292</f>
        <v>10.840480274442537</v>
      </c>
      <c r="AA21" s="156">
        <f>+'Ark1'!Z292</f>
        <v>5.2710162740798596</v>
      </c>
      <c r="AB21" s="156">
        <f>+'Ark1'!Z292</f>
        <v>5.2710162740798596</v>
      </c>
      <c r="AC21" s="55">
        <f>+'Ark1'!AA292</f>
        <v>1.5525247330198737</v>
      </c>
      <c r="AD21" s="55">
        <f>+'Ark1'!AB292</f>
        <v>2.1336091347187982</v>
      </c>
      <c r="AE21" s="75">
        <f>+'Ark1'!AD292</f>
        <v>51.091094283228514</v>
      </c>
      <c r="AF21" s="75">
        <f>+'Ark1'!AE292</f>
        <v>62.487065961990659</v>
      </c>
      <c r="AG21" s="75">
        <f>+'Ark1'!AF292</f>
        <v>76.784616735446477</v>
      </c>
      <c r="AH21" s="55">
        <f t="shared" si="9"/>
        <v>4.9062015246934152</v>
      </c>
      <c r="AI21" s="75">
        <f t="shared" si="10"/>
        <v>11.446335078534032</v>
      </c>
      <c r="AJ21" s="47"/>
      <c r="AK21" s="4"/>
      <c r="AL21" s="58"/>
      <c r="AM21" s="58"/>
      <c r="AN21" s="13"/>
      <c r="AO21" s="5"/>
      <c r="AQ21" s="1"/>
      <c r="AR21" s="1"/>
      <c r="AS21" s="11"/>
      <c r="AT21" s="11"/>
      <c r="AU21" s="11"/>
    </row>
    <row r="22" spans="1:47" ht="15.6">
      <c r="A22" s="47"/>
      <c r="B22" s="53">
        <f>+'Ark1'!C293</f>
        <v>2002</v>
      </c>
      <c r="C22" s="53">
        <f>+'Ark1'!H293</f>
        <v>1</v>
      </c>
      <c r="D22" s="66" t="s">
        <v>74</v>
      </c>
      <c r="E22" s="53">
        <f>+'Ark1'!Q293</f>
        <v>730</v>
      </c>
      <c r="F22" s="66">
        <f t="shared" si="8"/>
        <v>-34</v>
      </c>
      <c r="G22" s="330">
        <f>+'Ark1'!R293</f>
        <v>9257</v>
      </c>
      <c r="H22" s="141">
        <f t="shared" si="8"/>
        <v>512</v>
      </c>
      <c r="I22" s="156">
        <f>+'Ark1'!AG293</f>
        <v>79.495659488458116</v>
      </c>
      <c r="J22" s="140">
        <f t="shared" si="8"/>
        <v>3.0304650246129228</v>
      </c>
      <c r="K22" s="156">
        <f>+'Ark1'!AH293</f>
        <v>1.0910662201577186</v>
      </c>
      <c r="L22" s="96"/>
      <c r="M22" s="140"/>
      <c r="N22" s="174"/>
      <c r="O22" s="55">
        <f>+'Ark1'!S293</f>
        <v>3.248784703467646</v>
      </c>
      <c r="P22" s="393">
        <f t="shared" si="8"/>
        <v>-0.201186708767918</v>
      </c>
      <c r="Q22" s="392"/>
      <c r="R22" s="393"/>
      <c r="S22" s="390"/>
      <c r="T22" s="55">
        <f>+'Ark1'!T293</f>
        <v>4.2169169277303666</v>
      </c>
      <c r="U22" s="67">
        <f t="shared" si="8"/>
        <v>-0.11115625694659137</v>
      </c>
      <c r="V22" s="156">
        <f>+'Ark1'!U293</f>
        <v>17.028799827157851</v>
      </c>
      <c r="W22" s="140">
        <f t="shared" si="8"/>
        <v>0.10254482429903078</v>
      </c>
      <c r="X22" s="75">
        <f>+'Ark1'!W293</f>
        <v>1.0478556767851357</v>
      </c>
      <c r="Y22" s="75">
        <f>+'Ark1'!X293</f>
        <v>55.374311331965011</v>
      </c>
      <c r="Z22" s="75">
        <f>+'Ark1'!Y293</f>
        <v>11.018688560008639</v>
      </c>
      <c r="AA22" s="156">
        <f>+'Ark1'!Z293</f>
        <v>5.1507420715315195</v>
      </c>
      <c r="AB22" s="156">
        <f>+'Ark1'!Z293</f>
        <v>5.1507420715315195</v>
      </c>
      <c r="AC22" s="55">
        <f>+'Ark1'!AA293</f>
        <v>1.4540622964378871</v>
      </c>
      <c r="AD22" s="55">
        <f>+'Ark1'!AB293</f>
        <v>2.079712931540989</v>
      </c>
      <c r="AE22" s="75">
        <f>+'Ark1'!AD293</f>
        <v>50.928461955850544</v>
      </c>
      <c r="AF22" s="75">
        <f>+'Ark1'!AE293</f>
        <v>62.519734044491109</v>
      </c>
      <c r="AG22" s="75">
        <f>+'Ark1'!AF293</f>
        <v>79.602717344569612</v>
      </c>
      <c r="AH22" s="55">
        <f t="shared" si="9"/>
        <v>5.24159074283435</v>
      </c>
      <c r="AI22" s="75">
        <f t="shared" si="10"/>
        <v>12.680821917808219</v>
      </c>
      <c r="AJ22" s="47"/>
      <c r="AK22" s="4"/>
      <c r="AL22" s="58"/>
      <c r="AM22" s="58"/>
      <c r="AN22" s="5"/>
      <c r="AO22" s="5"/>
      <c r="AQ22" s="1"/>
      <c r="AR22" s="1"/>
      <c r="AS22" s="11"/>
      <c r="AT22" s="11"/>
      <c r="AU22" s="11"/>
    </row>
    <row r="23" spans="1:47" ht="15.6">
      <c r="A23" s="47"/>
      <c r="B23" s="53">
        <f>+'Ark1'!C294</f>
        <v>2003</v>
      </c>
      <c r="C23" s="53">
        <f>+'Ark1'!H294</f>
        <v>1</v>
      </c>
      <c r="D23" s="66" t="s">
        <v>74</v>
      </c>
      <c r="E23" s="53">
        <f>+'Ark1'!Q294</f>
        <v>676</v>
      </c>
      <c r="F23" s="66">
        <f t="shared" si="8"/>
        <v>-54</v>
      </c>
      <c r="G23" s="330">
        <f>+'Ark1'!R294</f>
        <v>8882</v>
      </c>
      <c r="H23" s="141">
        <f t="shared" si="8"/>
        <v>-375</v>
      </c>
      <c r="I23" s="156">
        <f>+'Ark1'!AG294</f>
        <v>77.133002485041985</v>
      </c>
      <c r="J23" s="140">
        <f t="shared" si="8"/>
        <v>-2.3626570034161318</v>
      </c>
      <c r="K23" s="156">
        <f>+'Ark1'!AH294</f>
        <v>0.99076784507993731</v>
      </c>
      <c r="L23" s="96"/>
      <c r="M23" s="140"/>
      <c r="N23" s="174"/>
      <c r="O23" s="55">
        <f>+'Ark1'!S294</f>
        <v>3.7534339112812432</v>
      </c>
      <c r="P23" s="393">
        <f t="shared" si="8"/>
        <v>0.50464920781359712</v>
      </c>
      <c r="Q23" s="392"/>
      <c r="R23" s="393"/>
      <c r="S23" s="390"/>
      <c r="T23" s="55">
        <f>+'Ark1'!T294</f>
        <v>4.6531186669668996</v>
      </c>
      <c r="U23" s="67">
        <f t="shared" si="8"/>
        <v>0.43620173923653294</v>
      </c>
      <c r="V23" s="156">
        <f>+'Ark1'!U294</f>
        <v>17.700078811078587</v>
      </c>
      <c r="W23" s="140">
        <f t="shared" si="8"/>
        <v>0.67127898392073604</v>
      </c>
      <c r="X23" s="75">
        <f>+'Ark1'!W294</f>
        <v>2.1616752983562257</v>
      </c>
      <c r="Y23" s="75">
        <f>+'Ark1'!X294</f>
        <v>60.301733843728883</v>
      </c>
      <c r="Z23" s="75">
        <f>+'Ark1'!Y294</f>
        <v>14.005854537266378</v>
      </c>
      <c r="AA23" s="156">
        <f>+'Ark1'!Z294</f>
        <v>5.4256693516261718</v>
      </c>
      <c r="AB23" s="156">
        <f>+'Ark1'!Z294</f>
        <v>5.4256693516261718</v>
      </c>
      <c r="AC23" s="55">
        <f>+'Ark1'!AA294</f>
        <v>1.736798251876682</v>
      </c>
      <c r="AD23" s="55">
        <f>+'Ark1'!AB294</f>
        <v>2.28892826301171</v>
      </c>
      <c r="AE23" s="75">
        <f>+'Ark1'!AD294</f>
        <v>57.053408277055851</v>
      </c>
      <c r="AF23" s="75">
        <f>+'Ark1'!AE294</f>
        <v>67.436634404646142</v>
      </c>
      <c r="AG23" s="75">
        <f>+'Ark1'!AF294</f>
        <v>76.470081790787773</v>
      </c>
      <c r="AH23" s="55">
        <f t="shared" si="9"/>
        <v>4.7157028016077751</v>
      </c>
      <c r="AI23" s="75">
        <f t="shared" si="10"/>
        <v>13.13905325443787</v>
      </c>
      <c r="AJ23" s="47"/>
      <c r="AK23" s="4"/>
      <c r="AL23" s="58"/>
      <c r="AM23" s="58"/>
      <c r="AN23" s="5"/>
      <c r="AO23" s="5"/>
      <c r="AQ23" s="1"/>
      <c r="AR23" s="1"/>
      <c r="AS23" s="11"/>
      <c r="AT23" s="11"/>
      <c r="AU23" s="11"/>
    </row>
    <row r="24" spans="1:47" ht="15.6">
      <c r="A24" s="47"/>
      <c r="B24" s="53">
        <f>+'Ark1'!C295</f>
        <v>2004</v>
      </c>
      <c r="C24" s="53">
        <f>+'Ark1'!H295</f>
        <v>1</v>
      </c>
      <c r="D24" s="66" t="s">
        <v>74</v>
      </c>
      <c r="E24" s="53">
        <f>+'Ark1'!Q295</f>
        <v>589</v>
      </c>
      <c r="F24" s="66">
        <f t="shared" si="8"/>
        <v>-87</v>
      </c>
      <c r="G24" s="330">
        <f>+'Ark1'!R295</f>
        <v>7524</v>
      </c>
      <c r="H24" s="141">
        <f t="shared" si="8"/>
        <v>-1358</v>
      </c>
      <c r="I24" s="156">
        <f>+'Ark1'!AG295</f>
        <v>73.924382489499067</v>
      </c>
      <c r="J24" s="140">
        <f t="shared" si="8"/>
        <v>-3.208619995542918</v>
      </c>
      <c r="K24" s="156">
        <f>+'Ark1'!AH295</f>
        <v>1.3689526847421585</v>
      </c>
      <c r="L24" s="96"/>
      <c r="M24" s="140"/>
      <c r="N24" s="174"/>
      <c r="O24" s="55">
        <f>+'Ark1'!S295</f>
        <v>3.7611642743221689</v>
      </c>
      <c r="P24" s="393">
        <f t="shared" si="8"/>
        <v>7.7303630409257806E-3</v>
      </c>
      <c r="Q24" s="392"/>
      <c r="R24" s="393"/>
      <c r="S24" s="390"/>
      <c r="T24" s="55">
        <f>+'Ark1'!T295</f>
        <v>4.4581339712918657</v>
      </c>
      <c r="U24" s="67">
        <f t="shared" si="8"/>
        <v>-0.19498469567503385</v>
      </c>
      <c r="V24" s="156">
        <f>+'Ark1'!U295</f>
        <v>17.936350345560875</v>
      </c>
      <c r="W24" s="140">
        <f t="shared" si="8"/>
        <v>0.2362715344822881</v>
      </c>
      <c r="X24" s="75">
        <f>+'Ark1'!W295</f>
        <v>1.9936204146730456</v>
      </c>
      <c r="Y24" s="75">
        <f>+'Ark1'!X295</f>
        <v>61.788942052099955</v>
      </c>
      <c r="Z24" s="75">
        <f>+'Ark1'!Y295</f>
        <v>14.035087719298245</v>
      </c>
      <c r="AA24" s="156">
        <f>+'Ark1'!Z295</f>
        <v>5.1518750577736361</v>
      </c>
      <c r="AB24" s="156">
        <f>+'Ark1'!Z295</f>
        <v>5.1518750577736361</v>
      </c>
      <c r="AC24" s="55">
        <f>+'Ark1'!AA295</f>
        <v>1.7145363208310349</v>
      </c>
      <c r="AD24" s="55">
        <f>+'Ark1'!AB295</f>
        <v>2.2460850280751985</v>
      </c>
      <c r="AE24" s="75">
        <f>+'Ark1'!AD295</f>
        <v>54.803839882028591</v>
      </c>
      <c r="AF24" s="75">
        <f>+'Ark1'!AE295</f>
        <v>68.222079530240407</v>
      </c>
      <c r="AG24" s="75">
        <f>+'Ark1'!AF295</f>
        <v>73.490916194569252</v>
      </c>
      <c r="AH24" s="55">
        <f t="shared" si="9"/>
        <v>4.7688292872539675</v>
      </c>
      <c r="AI24" s="75">
        <f t="shared" si="10"/>
        <v>12.774193548387096</v>
      </c>
      <c r="AJ24" s="47"/>
      <c r="AK24" s="4"/>
      <c r="AL24" s="58"/>
      <c r="AM24" s="58"/>
      <c r="AN24" s="5"/>
      <c r="AO24" s="5"/>
      <c r="AQ24" s="1"/>
      <c r="AR24" s="1"/>
      <c r="AS24" s="11"/>
      <c r="AT24" s="11"/>
      <c r="AU24" s="11"/>
    </row>
    <row r="25" spans="1:47" ht="15.6">
      <c r="A25" s="47"/>
      <c r="B25" s="53">
        <f>+'Ark1'!C296</f>
        <v>2005</v>
      </c>
      <c r="C25" s="53">
        <f>+'Ark1'!H296</f>
        <v>1</v>
      </c>
      <c r="D25" s="66" t="s">
        <v>74</v>
      </c>
      <c r="E25" s="53">
        <f>+'Ark1'!Q296</f>
        <v>551</v>
      </c>
      <c r="F25" s="66">
        <f t="shared" si="8"/>
        <v>-38</v>
      </c>
      <c r="G25" s="330">
        <f>+'Ark1'!R296</f>
        <v>8651</v>
      </c>
      <c r="H25" s="141">
        <f t="shared" si="8"/>
        <v>1127</v>
      </c>
      <c r="I25" s="156">
        <f>+'Ark1'!AG296</f>
        <v>72.729387945991689</v>
      </c>
      <c r="J25" s="140">
        <f t="shared" si="8"/>
        <v>-1.1949945435073772</v>
      </c>
      <c r="K25" s="156">
        <f>+'Ark1'!AH296</f>
        <v>0.55484915038723837</v>
      </c>
      <c r="L25" s="96"/>
      <c r="M25" s="140"/>
      <c r="N25" s="174"/>
      <c r="O25" s="55">
        <f>+'Ark1'!S296</f>
        <v>3.6705583169575777</v>
      </c>
      <c r="P25" s="393">
        <f t="shared" si="8"/>
        <v>-9.0605957364591205E-2</v>
      </c>
      <c r="Q25" s="392"/>
      <c r="R25" s="393"/>
      <c r="S25" s="390"/>
      <c r="T25" s="55">
        <f>+'Ark1'!T296</f>
        <v>4.5920702808923837</v>
      </c>
      <c r="U25" s="67">
        <f t="shared" si="8"/>
        <v>0.13393630960051794</v>
      </c>
      <c r="V25" s="156">
        <f>+'Ark1'!U296</f>
        <v>18.03001965090742</v>
      </c>
      <c r="W25" s="140">
        <f t="shared" si="8"/>
        <v>9.3669305346544718E-2</v>
      </c>
      <c r="X25" s="75">
        <f>+'Ark1'!W296</f>
        <v>2.693330250838053</v>
      </c>
      <c r="Y25" s="75">
        <f>+'Ark1'!X296</f>
        <v>62.663275921858734</v>
      </c>
      <c r="Z25" s="75">
        <f>+'Ark1'!Y296</f>
        <v>14.957808345855971</v>
      </c>
      <c r="AA25" s="156">
        <f>+'Ark1'!Z296</f>
        <v>5.2492996367419966</v>
      </c>
      <c r="AB25" s="156">
        <f>+'Ark1'!Z296</f>
        <v>5.2492996367419966</v>
      </c>
      <c r="AC25" s="55">
        <f>+'Ark1'!AA296</f>
        <v>1.6976082913662365</v>
      </c>
      <c r="AD25" s="55">
        <f>+'Ark1'!AB296</f>
        <v>2.3674529907280193</v>
      </c>
      <c r="AE25" s="75">
        <f>+'Ark1'!AD296</f>
        <v>55.836121993470847</v>
      </c>
      <c r="AF25" s="75">
        <f>+'Ark1'!AE296</f>
        <v>69.506721007574612</v>
      </c>
      <c r="AG25" s="75">
        <f>+'Ark1'!AF296</f>
        <v>72.697478991596654</v>
      </c>
      <c r="AH25" s="55">
        <f t="shared" si="9"/>
        <v>4.9120646217799351</v>
      </c>
      <c r="AI25" s="75">
        <f t="shared" si="10"/>
        <v>15.7005444646098</v>
      </c>
      <c r="AJ25" s="47"/>
      <c r="AK25" s="4"/>
      <c r="AL25" s="58"/>
      <c r="AM25" s="58"/>
      <c r="AN25" s="5"/>
      <c r="AO25" s="5"/>
      <c r="AQ25" s="1"/>
      <c r="AR25" s="1"/>
      <c r="AS25" s="11"/>
      <c r="AT25" s="11"/>
      <c r="AU25" s="11"/>
    </row>
    <row r="26" spans="1:47" ht="15.6">
      <c r="A26" s="47"/>
      <c r="B26" s="53">
        <f>+'Ark1'!C297</f>
        <v>2006</v>
      </c>
      <c r="C26" s="53">
        <f>+'Ark1'!H297</f>
        <v>1</v>
      </c>
      <c r="D26" s="66" t="s">
        <v>74</v>
      </c>
      <c r="E26" s="53">
        <f>+'Ark1'!Q297</f>
        <v>551</v>
      </c>
      <c r="F26" s="66">
        <f t="shared" si="8"/>
        <v>0</v>
      </c>
      <c r="G26" s="330">
        <f>+'Ark1'!R297</f>
        <v>9592</v>
      </c>
      <c r="H26" s="141">
        <f t="shared" si="8"/>
        <v>941</v>
      </c>
      <c r="I26" s="156">
        <f>+'Ark1'!AG297</f>
        <v>72.645047616470947</v>
      </c>
      <c r="J26" s="140">
        <f t="shared" si="8"/>
        <v>-8.434032952074233E-2</v>
      </c>
      <c r="K26" s="156">
        <f>+'Ark1'!AH297</f>
        <v>0.48999165971643033</v>
      </c>
      <c r="L26" s="96"/>
      <c r="M26" s="140"/>
      <c r="N26" s="174"/>
      <c r="O26" s="55">
        <f>+'Ark1'!S297</f>
        <v>3.547435362802335</v>
      </c>
      <c r="P26" s="393">
        <f t="shared" si="8"/>
        <v>-0.12312295415524277</v>
      </c>
      <c r="Q26" s="392"/>
      <c r="R26" s="393"/>
      <c r="S26" s="390"/>
      <c r="T26" s="55">
        <f>+'Ark1'!T297</f>
        <v>4.4448498748957457</v>
      </c>
      <c r="U26" s="67">
        <f t="shared" si="8"/>
        <v>-0.14722040599663799</v>
      </c>
      <c r="V26" s="156">
        <f>+'Ark1'!U297</f>
        <v>17.915638031693067</v>
      </c>
      <c r="W26" s="140">
        <f t="shared" si="8"/>
        <v>-0.11438161921435253</v>
      </c>
      <c r="X26" s="75">
        <f>+'Ark1'!W297</f>
        <v>3.1067556296914098</v>
      </c>
      <c r="Y26" s="75">
        <f>+'Ark1'!X297</f>
        <v>61.718098415346155</v>
      </c>
      <c r="Z26" s="75">
        <f>+'Ark1'!Y297</f>
        <v>13.667639699749795</v>
      </c>
      <c r="AA26" s="156">
        <f>+'Ark1'!Z297</f>
        <v>5.1334711951252174</v>
      </c>
      <c r="AB26" s="156">
        <f>+'Ark1'!Z297</f>
        <v>5.1334711951252174</v>
      </c>
      <c r="AC26" s="55">
        <f>+'Ark1'!AA297</f>
        <v>1.6533515670562684</v>
      </c>
      <c r="AD26" s="55">
        <f>+'Ark1'!AB297</f>
        <v>2.4242232529819003</v>
      </c>
      <c r="AE26" s="75">
        <f>+'Ark1'!AD297</f>
        <v>55.993234208756398</v>
      </c>
      <c r="AF26" s="75">
        <f>+'Ark1'!AE297</f>
        <v>69.433359692742314</v>
      </c>
      <c r="AG26" s="75">
        <f>+'Ark1'!AF297</f>
        <v>72.098616957306078</v>
      </c>
      <c r="AH26" s="55">
        <f t="shared" si="9"/>
        <v>5.0503071090604497</v>
      </c>
      <c r="AI26" s="75">
        <f t="shared" si="10"/>
        <v>17.408348457350272</v>
      </c>
      <c r="AJ26" s="47"/>
      <c r="AK26" s="4"/>
      <c r="AL26" s="58"/>
      <c r="AM26" s="58"/>
      <c r="AN26" s="5"/>
      <c r="AO26" s="5"/>
      <c r="AQ26" s="1"/>
      <c r="AR26" s="1"/>
      <c r="AS26" s="11"/>
      <c r="AT26" s="11"/>
      <c r="AU26" s="11"/>
    </row>
    <row r="27" spans="1:47" ht="15.6">
      <c r="A27" s="47"/>
      <c r="B27" s="53">
        <f>+'Ark1'!C298</f>
        <v>2007</v>
      </c>
      <c r="C27" s="53">
        <f>+'Ark1'!H298</f>
        <v>1</v>
      </c>
      <c r="D27" s="66" t="s">
        <v>74</v>
      </c>
      <c r="E27" s="53">
        <f>+'Ark1'!Q298</f>
        <v>504</v>
      </c>
      <c r="F27" s="66">
        <f t="shared" si="8"/>
        <v>-47</v>
      </c>
      <c r="G27" s="330">
        <f>+'Ark1'!R298</f>
        <v>8284</v>
      </c>
      <c r="H27" s="141">
        <f t="shared" si="8"/>
        <v>-1308</v>
      </c>
      <c r="I27" s="156">
        <f>+'Ark1'!AG298</f>
        <v>69.982881517651691</v>
      </c>
      <c r="J27" s="140">
        <f t="shared" si="8"/>
        <v>-2.6621660988192559</v>
      </c>
      <c r="K27" s="156">
        <f>+'Ark1'!AH298</f>
        <v>0.82085948816996623</v>
      </c>
      <c r="L27" s="96"/>
      <c r="M27" s="140"/>
      <c r="N27" s="174"/>
      <c r="O27" s="55">
        <f>+'Ark1'!S298</f>
        <v>3.8492274263640751</v>
      </c>
      <c r="P27" s="393">
        <f t="shared" si="8"/>
        <v>0.30179206356174015</v>
      </c>
      <c r="Q27" s="392"/>
      <c r="R27" s="393"/>
      <c r="S27" s="390"/>
      <c r="T27" s="55">
        <f>+'Ark1'!T298</f>
        <v>4.6000724287783683</v>
      </c>
      <c r="U27" s="67">
        <f t="shared" si="8"/>
        <v>0.15522255388262263</v>
      </c>
      <c r="V27" s="156">
        <f>+'Ark1'!U298</f>
        <v>18.062071463061329</v>
      </c>
      <c r="W27" s="140">
        <f t="shared" si="8"/>
        <v>0.14643343136826203</v>
      </c>
      <c r="X27" s="75">
        <f>+'Ark1'!W298</f>
        <v>3.428295509415741</v>
      </c>
      <c r="Y27" s="75">
        <f>+'Ark1'!X298</f>
        <v>62.602607436021231</v>
      </c>
      <c r="Z27" s="75">
        <f>+'Ark1'!Y298</f>
        <v>15.535972959922747</v>
      </c>
      <c r="AA27" s="156">
        <f>+'Ark1'!Z298</f>
        <v>5.3340370352025284</v>
      </c>
      <c r="AB27" s="156">
        <f>+'Ark1'!Z298</f>
        <v>5.3340370352025284</v>
      </c>
      <c r="AC27" s="55">
        <f>+'Ark1'!AA298</f>
        <v>1.7163219722561236</v>
      </c>
      <c r="AD27" s="55">
        <f>+'Ark1'!AB298</f>
        <v>2.4028200465929346</v>
      </c>
      <c r="AE27" s="75">
        <f>+'Ark1'!AD298</f>
        <v>56.293871399832078</v>
      </c>
      <c r="AF27" s="75">
        <f>+'Ark1'!AE298</f>
        <v>66.444036714532885</v>
      </c>
      <c r="AG27" s="75">
        <f>+'Ark1'!AF298</f>
        <v>69.467505241090151</v>
      </c>
      <c r="AH27" s="55">
        <f t="shared" si="9"/>
        <v>4.6923887477655493</v>
      </c>
      <c r="AI27" s="75">
        <f t="shared" si="10"/>
        <v>16.436507936507937</v>
      </c>
      <c r="AJ27" s="47"/>
      <c r="AK27" s="4"/>
      <c r="AL27" s="58"/>
      <c r="AM27" s="58"/>
      <c r="AN27" s="5"/>
      <c r="AO27" s="5"/>
      <c r="AQ27" s="1"/>
      <c r="AR27" s="1"/>
      <c r="AS27" s="11"/>
      <c r="AT27" s="11"/>
      <c r="AU27" s="11"/>
    </row>
    <row r="28" spans="1:47" ht="15.6">
      <c r="A28" s="47"/>
      <c r="B28" s="53">
        <f>+'Ark1'!C299</f>
        <v>2008</v>
      </c>
      <c r="C28" s="53">
        <f>+'Ark1'!H299</f>
        <v>1</v>
      </c>
      <c r="D28" s="66" t="s">
        <v>74</v>
      </c>
      <c r="E28" s="53">
        <f>+'Ark1'!Q299</f>
        <v>522</v>
      </c>
      <c r="F28" s="66">
        <f t="shared" si="8"/>
        <v>18</v>
      </c>
      <c r="G28" s="330">
        <f>+'Ark1'!R299</f>
        <v>9058</v>
      </c>
      <c r="H28" s="141">
        <f t="shared" si="8"/>
        <v>774</v>
      </c>
      <c r="I28" s="156">
        <f>+'Ark1'!AG299</f>
        <v>71.905580098283053</v>
      </c>
      <c r="J28" s="140">
        <f t="shared" si="8"/>
        <v>1.9226985806313621</v>
      </c>
      <c r="K28" s="156">
        <f>+'Ark1'!AH299</f>
        <v>0.29807904614705238</v>
      </c>
      <c r="L28" s="96"/>
      <c r="M28" s="140"/>
      <c r="N28" s="174"/>
      <c r="O28" s="55">
        <f>+'Ark1'!S299</f>
        <v>3.9438065798189448</v>
      </c>
      <c r="P28" s="393">
        <f t="shared" si="8"/>
        <v>9.4579153454869669E-2</v>
      </c>
      <c r="Q28" s="392"/>
      <c r="R28" s="393"/>
      <c r="S28" s="390"/>
      <c r="T28" s="55">
        <f>+'Ark1'!T299</f>
        <v>4.6522411128284382</v>
      </c>
      <c r="U28" s="67">
        <f t="shared" si="8"/>
        <v>5.2168684050069913E-2</v>
      </c>
      <c r="V28" s="156">
        <f>+'Ark1'!U299</f>
        <v>18.420490174431517</v>
      </c>
      <c r="W28" s="140">
        <f t="shared" si="8"/>
        <v>0.35841871137018799</v>
      </c>
      <c r="X28" s="75">
        <f>+'Ark1'!W299</f>
        <v>2.8151909913888278</v>
      </c>
      <c r="Y28" s="75">
        <f>+'Ark1'!X299</f>
        <v>65.102671671450651</v>
      </c>
      <c r="Z28" s="75">
        <f>+'Ark1'!Y299</f>
        <v>16.990505630381985</v>
      </c>
      <c r="AA28" s="156">
        <f>+'Ark1'!Z299</f>
        <v>5.3832552078837592</v>
      </c>
      <c r="AB28" s="156">
        <f>+'Ark1'!Z299</f>
        <v>5.3832552078837592</v>
      </c>
      <c r="AC28" s="55">
        <f>+'Ark1'!AA299</f>
        <v>1.7357563908287701</v>
      </c>
      <c r="AD28" s="55">
        <f>+'Ark1'!AB299</f>
        <v>2.3214456970269239</v>
      </c>
      <c r="AE28" s="75">
        <f>+'Ark1'!AD299</f>
        <v>57.930783075546728</v>
      </c>
      <c r="AF28" s="75">
        <f>+'Ark1'!AE299</f>
        <v>68.54179111671624</v>
      </c>
      <c r="AG28" s="75">
        <f>+'Ark1'!AF299</f>
        <v>72.423442871991696</v>
      </c>
      <c r="AH28" s="55">
        <f t="shared" si="9"/>
        <v>4.6707387397475202</v>
      </c>
      <c r="AI28" s="75">
        <f t="shared" si="10"/>
        <v>17.35249042145594</v>
      </c>
      <c r="AJ28" s="47"/>
      <c r="AK28" s="4"/>
      <c r="AL28" s="58"/>
      <c r="AM28" s="58"/>
      <c r="AN28" s="5"/>
      <c r="AO28" s="5"/>
      <c r="AQ28" s="13"/>
      <c r="AR28" s="13"/>
      <c r="AS28" s="11"/>
      <c r="AT28" s="11"/>
      <c r="AU28" s="11"/>
    </row>
    <row r="29" spans="1:47" ht="16.5" customHeight="1">
      <c r="A29" s="47"/>
      <c r="B29" s="53">
        <f>+'Ark1'!C300</f>
        <v>2009</v>
      </c>
      <c r="C29" s="53">
        <f>+'Ark1'!H300</f>
        <v>1</v>
      </c>
      <c r="D29" s="66" t="s">
        <v>74</v>
      </c>
      <c r="E29" s="53">
        <f>+'Ark1'!Q300</f>
        <v>471</v>
      </c>
      <c r="F29" s="66">
        <f t="shared" si="8"/>
        <v>-51</v>
      </c>
      <c r="G29" s="330">
        <f>+'Ark1'!R300</f>
        <v>7602</v>
      </c>
      <c r="H29" s="141">
        <f t="shared" si="8"/>
        <v>-1456</v>
      </c>
      <c r="I29" s="156">
        <f>+'Ark1'!AG300</f>
        <v>68.019864576796721</v>
      </c>
      <c r="J29" s="140">
        <f t="shared" si="8"/>
        <v>-3.8857155214863326</v>
      </c>
      <c r="K29" s="156">
        <f>+'Ark1'!AH300</f>
        <v>0.10523546435148644</v>
      </c>
      <c r="L29" s="96"/>
      <c r="M29" s="140"/>
      <c r="N29" s="174"/>
      <c r="O29" s="55">
        <f>+'Ark1'!S300</f>
        <v>4.0824782951854779</v>
      </c>
      <c r="P29" s="393">
        <f t="shared" si="8"/>
        <v>0.13867171536653311</v>
      </c>
      <c r="Q29" s="392"/>
      <c r="R29" s="393"/>
      <c r="S29" s="390"/>
      <c r="T29" s="55">
        <f>+'Ark1'!T300</f>
        <v>4.8099184425151265</v>
      </c>
      <c r="U29" s="67">
        <f t="shared" si="8"/>
        <v>0.15767732968668824</v>
      </c>
      <c r="V29" s="156">
        <f>+'Ark1'!U300</f>
        <v>19.035227571691721</v>
      </c>
      <c r="W29" s="140">
        <f t="shared" si="8"/>
        <v>0.61473739726020327</v>
      </c>
      <c r="X29" s="75">
        <f>+'Ark1'!W300</f>
        <v>2.4861878453038671</v>
      </c>
      <c r="Y29" s="75">
        <f>+'Ark1'!X300</f>
        <v>68.574059458037354</v>
      </c>
      <c r="Z29" s="75">
        <f>+'Ark1'!Y300</f>
        <v>21.310181531175999</v>
      </c>
      <c r="AA29" s="156">
        <f>+'Ark1'!Z300</f>
        <v>5.7491834641660891</v>
      </c>
      <c r="AB29" s="156">
        <f>+'Ark1'!Z300</f>
        <v>5.7491834641660891</v>
      </c>
      <c r="AC29" s="55">
        <f>+'Ark1'!AA300</f>
        <v>1.7979089153492971</v>
      </c>
      <c r="AD29" s="55">
        <f>+'Ark1'!AB300</f>
        <v>2.2347242901921347</v>
      </c>
      <c r="AE29" s="75">
        <f>+'Ark1'!AD300</f>
        <v>54.55666743986901</v>
      </c>
      <c r="AF29" s="75">
        <f>+'Ark1'!AE300</f>
        <v>64.354607343608507</v>
      </c>
      <c r="AG29" s="75">
        <f>+'Ark1'!AF300</f>
        <v>68.057296329453891</v>
      </c>
      <c r="AH29" s="55">
        <f t="shared" si="9"/>
        <v>4.6626647333655695</v>
      </c>
      <c r="AI29" s="75">
        <f t="shared" si="10"/>
        <v>16.140127388535031</v>
      </c>
      <c r="AJ29" s="47"/>
      <c r="AK29" s="4"/>
      <c r="AL29" s="58"/>
      <c r="AM29" s="58"/>
      <c r="AN29" s="5"/>
      <c r="AO29" s="5"/>
      <c r="AQ29" s="13"/>
      <c r="AR29" s="13"/>
      <c r="AS29" s="11"/>
      <c r="AT29" s="11"/>
      <c r="AU29" s="11"/>
    </row>
    <row r="30" spans="1:47" ht="16.5" customHeight="1">
      <c r="A30" s="47"/>
      <c r="B30" s="53">
        <f>+'Ark1'!C301</f>
        <v>2010</v>
      </c>
      <c r="C30" s="53">
        <f>+'Ark1'!H301</f>
        <v>1</v>
      </c>
      <c r="D30" s="66" t="s">
        <v>74</v>
      </c>
      <c r="E30" s="53">
        <f>+'Ark1'!Q301</f>
        <v>444</v>
      </c>
      <c r="F30" s="66">
        <f t="shared" si="8"/>
        <v>-27</v>
      </c>
      <c r="G30" s="330">
        <f>+'Ark1'!R301</f>
        <v>7945</v>
      </c>
      <c r="H30" s="141">
        <f t="shared" si="8"/>
        <v>343</v>
      </c>
      <c r="I30" s="156">
        <f>+'Ark1'!AG301</f>
        <v>68.61239192123</v>
      </c>
      <c r="J30" s="140">
        <f t="shared" si="8"/>
        <v>0.59252734443327881</v>
      </c>
      <c r="K30" s="156">
        <f>+'Ark1'!AH301</f>
        <v>0.3146633102580238</v>
      </c>
      <c r="L30" s="96"/>
      <c r="M30" s="140"/>
      <c r="N30" s="174"/>
      <c r="O30" s="55">
        <f>+'Ark1'!S301</f>
        <v>4.3551919446192571</v>
      </c>
      <c r="P30" s="393">
        <f t="shared" si="8"/>
        <v>0.27271364943377918</v>
      </c>
      <c r="Q30" s="392"/>
      <c r="R30" s="393"/>
      <c r="S30" s="390"/>
      <c r="T30" s="55">
        <f>+'Ark1'!T301</f>
        <v>4.8213971050975468</v>
      </c>
      <c r="U30" s="67">
        <f t="shared" si="8"/>
        <v>1.1478662582420363E-2</v>
      </c>
      <c r="V30" s="156">
        <f>+'Ark1'!U301</f>
        <v>19.431642542479537</v>
      </c>
      <c r="W30" s="140">
        <f t="shared" si="8"/>
        <v>0.3964149707878164</v>
      </c>
      <c r="X30" s="75">
        <f>+'Ark1'!W301</f>
        <v>2.139710509754563</v>
      </c>
      <c r="Y30" s="75">
        <f>+'Ark1'!X301</f>
        <v>72.548772813090011</v>
      </c>
      <c r="Z30" s="75">
        <f>+'Ark1'!Y301</f>
        <v>21.925739458779098</v>
      </c>
      <c r="AA30" s="156">
        <f>+'Ark1'!Z301</f>
        <v>5.5908934886889696</v>
      </c>
      <c r="AB30" s="156">
        <f>+'Ark1'!Z301</f>
        <v>5.5908934886889696</v>
      </c>
      <c r="AC30" s="55">
        <f>+'Ark1'!AA301</f>
        <v>1.6527966395068301</v>
      </c>
      <c r="AD30" s="55">
        <f>+'Ark1'!AB301</f>
        <v>2.1689369024045249</v>
      </c>
      <c r="AE30" s="75">
        <f>+'Ark1'!AD301</f>
        <v>59.162632473408706</v>
      </c>
      <c r="AF30" s="75">
        <f>+'Ark1'!AE301</f>
        <v>72.637122523101581</v>
      </c>
      <c r="AG30" s="75">
        <f>+'Ark1'!AF301</f>
        <v>67.550160989590722</v>
      </c>
      <c r="AH30" s="55">
        <f t="shared" si="9"/>
        <v>4.4617189757817446</v>
      </c>
      <c r="AI30" s="75">
        <f t="shared" si="10"/>
        <v>17.894144144144143</v>
      </c>
      <c r="AJ30" s="47"/>
      <c r="AK30" s="4"/>
      <c r="AL30" s="58"/>
      <c r="AM30" s="57"/>
      <c r="AN30" s="5"/>
      <c r="AO30" s="5"/>
      <c r="AQ30" s="13"/>
      <c r="AR30" s="13"/>
      <c r="AS30" s="11"/>
      <c r="AT30" s="11"/>
      <c r="AU30" s="11"/>
    </row>
    <row r="31" spans="1:47" ht="15.6">
      <c r="A31" s="47"/>
      <c r="B31" s="53">
        <f>+'Ark1'!C302</f>
        <v>2011</v>
      </c>
      <c r="C31" s="53">
        <f>+'Ark1'!H302</f>
        <v>1</v>
      </c>
      <c r="D31" s="66" t="s">
        <v>74</v>
      </c>
      <c r="E31" s="53">
        <f>+'Ark1'!Q302</f>
        <v>404</v>
      </c>
      <c r="F31" s="66">
        <f t="shared" si="8"/>
        <v>-40</v>
      </c>
      <c r="G31" s="330">
        <f>+'Ark1'!R302</f>
        <v>6594</v>
      </c>
      <c r="H31" s="141">
        <f t="shared" si="8"/>
        <v>-1351</v>
      </c>
      <c r="I31" s="156">
        <f>+'Ark1'!AG302</f>
        <v>68.870828669512406</v>
      </c>
      <c r="J31" s="140">
        <f t="shared" si="8"/>
        <v>0.25843674828240637</v>
      </c>
      <c r="K31" s="156">
        <f>+'Ark1'!AH302</f>
        <v>7.5826508947528071E-2</v>
      </c>
      <c r="L31" s="96"/>
      <c r="M31" s="140"/>
      <c r="N31" s="174"/>
      <c r="O31" s="55">
        <f>+'Ark1'!S302</f>
        <v>4.4548074006672733</v>
      </c>
      <c r="P31" s="393">
        <f t="shared" si="8"/>
        <v>9.9615456048016249E-2</v>
      </c>
      <c r="Q31" s="392"/>
      <c r="R31" s="393"/>
      <c r="S31" s="390"/>
      <c r="T31" s="55">
        <f>+'Ark1'!T302</f>
        <v>4.933121019108281</v>
      </c>
      <c r="U31" s="67">
        <f t="shared" si="8"/>
        <v>0.11172391401073423</v>
      </c>
      <c r="V31" s="156">
        <f>+'Ark1'!U302</f>
        <v>19.502016985138088</v>
      </c>
      <c r="W31" s="140">
        <f t="shared" si="8"/>
        <v>7.0374442658550862E-2</v>
      </c>
      <c r="X31" s="75">
        <f>+'Ark1'!W302</f>
        <v>1.8046709129511671</v>
      </c>
      <c r="Y31" s="75">
        <f>+'Ark1'!X302</f>
        <v>72.35365483773127</v>
      </c>
      <c r="Z31" s="75">
        <f>+'Ark1'!Y302</f>
        <v>22.399150743099785</v>
      </c>
      <c r="AA31" s="156">
        <f>+'Ark1'!Z302</f>
        <v>5.6714192167189132</v>
      </c>
      <c r="AB31" s="156">
        <f>+'Ark1'!Z302</f>
        <v>5.6714192167189132</v>
      </c>
      <c r="AC31" s="55">
        <f>+'Ark1'!AA302</f>
        <v>1.8651470510932444</v>
      </c>
      <c r="AD31" s="55">
        <f>+'Ark1'!AB302</f>
        <v>2.0542205371823328</v>
      </c>
      <c r="AE31" s="75">
        <f>+'Ark1'!AD302</f>
        <v>54.116637980370818</v>
      </c>
      <c r="AF31" s="75">
        <f>+'Ark1'!AE302</f>
        <v>61.222774115972499</v>
      </c>
      <c r="AG31" s="75">
        <f>+'Ark1'!AF302</f>
        <v>67.596104561763184</v>
      </c>
      <c r="AH31" s="55">
        <f t="shared" si="9"/>
        <v>4.3777463829787422</v>
      </c>
      <c r="AI31" s="75">
        <f t="shared" si="10"/>
        <v>16.321782178217823</v>
      </c>
      <c r="AJ31" s="47"/>
      <c r="AL31" s="58"/>
      <c r="AQ31" s="13"/>
      <c r="AR31" s="13"/>
      <c r="AS31" s="11"/>
      <c r="AT31" s="11"/>
      <c r="AU31" s="11"/>
    </row>
    <row r="32" spans="1:47" ht="17.25" customHeight="1">
      <c r="A32" s="47"/>
      <c r="B32" s="53">
        <f>+'Ark1'!C303</f>
        <v>2012</v>
      </c>
      <c r="C32" s="53">
        <f>+'Ark1'!H303</f>
        <v>1</v>
      </c>
      <c r="D32" s="66" t="s">
        <v>74</v>
      </c>
      <c r="E32" s="53">
        <f>+'Ark1'!Q303</f>
        <v>387</v>
      </c>
      <c r="F32" s="66">
        <f t="shared" si="8"/>
        <v>-17</v>
      </c>
      <c r="G32" s="330">
        <f>+'Ark1'!R303</f>
        <v>6996</v>
      </c>
      <c r="H32" s="141">
        <f t="shared" si="8"/>
        <v>402</v>
      </c>
      <c r="I32" s="156">
        <f>+'Ark1'!AG303</f>
        <v>63.290257982395516</v>
      </c>
      <c r="J32" s="140">
        <f t="shared" si="8"/>
        <v>-5.5805706871168894</v>
      </c>
      <c r="K32" s="156">
        <f>+'Ark1'!AH303</f>
        <v>0.17152658662092621</v>
      </c>
      <c r="L32" s="96"/>
      <c r="M32" s="140"/>
      <c r="N32" s="174"/>
      <c r="O32" s="55">
        <f>+'Ark1'!S303</f>
        <v>4.5957690108633509</v>
      </c>
      <c r="P32" s="393">
        <f t="shared" si="8"/>
        <v>0.14096161019607756</v>
      </c>
      <c r="Q32" s="392"/>
      <c r="R32" s="393"/>
      <c r="S32" s="390"/>
      <c r="T32" s="55">
        <f>+'Ark1'!T303</f>
        <v>4.9922813036020592</v>
      </c>
      <c r="U32" s="67">
        <f t="shared" si="8"/>
        <v>5.9160284493778192E-2</v>
      </c>
      <c r="V32" s="156">
        <f>+'Ark1'!U303</f>
        <v>19.452644368210361</v>
      </c>
      <c r="W32" s="140">
        <f t="shared" si="8"/>
        <v>-4.9372616927726654E-2</v>
      </c>
      <c r="X32" s="75">
        <f>+'Ark1'!W303</f>
        <v>1.5580331618067462</v>
      </c>
      <c r="Y32" s="75">
        <f>+'Ark1'!X303</f>
        <v>72.098341909662693</v>
      </c>
      <c r="Z32" s="75">
        <f>+'Ark1'!Y303</f>
        <v>22.698684962835905</v>
      </c>
      <c r="AA32" s="156">
        <f>+'Ark1'!Z303</f>
        <v>5.6360893622186321</v>
      </c>
      <c r="AB32" s="156">
        <f>+'Ark1'!Z303</f>
        <v>5.6360893622186321</v>
      </c>
      <c r="AC32" s="55">
        <f>+'Ark1'!AA303</f>
        <v>1.8898647388351029</v>
      </c>
      <c r="AD32" s="55">
        <f>+'Ark1'!AB303</f>
        <v>2.0497522194171438</v>
      </c>
      <c r="AE32" s="75">
        <f>+'Ark1'!AD303</f>
        <v>54.419092784747583</v>
      </c>
      <c r="AF32" s="75">
        <f>+'Ark1'!AE303</f>
        <v>60.747948331716749</v>
      </c>
      <c r="AG32" s="75">
        <f>+'Ark1'!AF303</f>
        <v>62.50335030822837</v>
      </c>
      <c r="AH32" s="55">
        <f t="shared" si="9"/>
        <v>4.2327289126648315</v>
      </c>
      <c r="AI32" s="75">
        <f t="shared" si="10"/>
        <v>18.077519379844961</v>
      </c>
      <c r="AJ32" s="47"/>
      <c r="AK32" s="2"/>
      <c r="AL32" s="58"/>
      <c r="AM32" s="57"/>
      <c r="AO32" s="5"/>
      <c r="AQ32" s="13"/>
      <c r="AR32" s="13"/>
      <c r="AS32" s="11"/>
      <c r="AT32" s="11"/>
      <c r="AU32" s="11"/>
    </row>
    <row r="33" spans="1:47" ht="15.6">
      <c r="A33" s="47"/>
      <c r="B33" s="54">
        <f>+'Ark1'!C304</f>
        <v>2013</v>
      </c>
      <c r="C33" s="54">
        <f>+'Ark1'!H304</f>
        <v>1</v>
      </c>
      <c r="D33" s="66" t="s">
        <v>74</v>
      </c>
      <c r="E33" s="54">
        <f>+'Ark1'!Q304</f>
        <v>394</v>
      </c>
      <c r="F33" s="66">
        <f t="shared" si="8"/>
        <v>7</v>
      </c>
      <c r="G33" s="401">
        <f>+'Ark1'!R304</f>
        <v>9766</v>
      </c>
      <c r="H33" s="141">
        <f t="shared" si="8"/>
        <v>2770</v>
      </c>
      <c r="I33" s="171">
        <f>+'Ark1'!AG304</f>
        <v>69.833058474226675</v>
      </c>
      <c r="J33" s="140">
        <f t="shared" si="8"/>
        <v>6.5428004918311586</v>
      </c>
      <c r="K33" s="171">
        <f>+'Ark1'!AH304</f>
        <v>0.23551095637927505</v>
      </c>
      <c r="L33" s="96"/>
      <c r="M33" s="171"/>
      <c r="N33" s="174"/>
      <c r="O33" s="87">
        <f>+'Ark1'!S304</f>
        <v>4.4048740528363712</v>
      </c>
      <c r="P33" s="393">
        <f t="shared" si="8"/>
        <v>-0.19089495802697964</v>
      </c>
      <c r="Q33" s="392"/>
      <c r="R33" s="393"/>
      <c r="S33" s="390"/>
      <c r="T33" s="55">
        <f>+'Ark1'!T304</f>
        <v>5.015973786606593</v>
      </c>
      <c r="U33" s="67">
        <f t="shared" si="8"/>
        <v>2.3692483004533749E-2</v>
      </c>
      <c r="V33" s="156">
        <f>+'Ark1'!U304</f>
        <v>19.199528978087276</v>
      </c>
      <c r="W33" s="140">
        <f t="shared" si="8"/>
        <v>-0.25311539012308515</v>
      </c>
      <c r="X33" s="75">
        <f>+'Ark1'!W304</f>
        <v>2.5394224861765311</v>
      </c>
      <c r="Y33" s="75">
        <f>+'Ark1'!X304</f>
        <v>72.475936924022093</v>
      </c>
      <c r="Z33" s="75">
        <f>+'Ark1'!Y304</f>
        <v>19.260700389105057</v>
      </c>
      <c r="AA33" s="156">
        <f>+'Ark1'!Z304</f>
        <v>5.2222136340773844</v>
      </c>
      <c r="AB33" s="156">
        <f>+'Ark1'!Z304</f>
        <v>5.2222136340773844</v>
      </c>
      <c r="AC33" s="55">
        <f>+'Ark1'!AA304</f>
        <v>1.8006622668141004</v>
      </c>
      <c r="AD33" s="55">
        <f>+'Ark1'!AB304</f>
        <v>2.1340377574552569</v>
      </c>
      <c r="AE33" s="75">
        <f>+'Ark1'!AD304</f>
        <v>58.592234245753197</v>
      </c>
      <c r="AF33" s="75">
        <f>+'Ark1'!AE304</f>
        <v>64.448095214873874</v>
      </c>
      <c r="AG33" s="75">
        <f>+'Ark1'!AF304</f>
        <v>70.057388809182228</v>
      </c>
      <c r="AH33" s="55">
        <f t="shared" si="9"/>
        <v>4.3587010088800113</v>
      </c>
      <c r="AI33" s="75">
        <f t="shared" si="10"/>
        <v>24.786802030456851</v>
      </c>
      <c r="AJ33" s="47"/>
      <c r="AK33" s="2"/>
      <c r="AL33" s="58"/>
      <c r="AM33" s="57"/>
      <c r="AQ33" s="13"/>
      <c r="AR33" s="13"/>
      <c r="AS33" s="11"/>
      <c r="AT33" s="11"/>
      <c r="AU33" s="11"/>
    </row>
    <row r="34" spans="1:47" ht="15.6">
      <c r="A34" s="47"/>
      <c r="B34" s="54">
        <f>+'Ark1'!C305</f>
        <v>2014</v>
      </c>
      <c r="C34" s="54">
        <f>+'Ark1'!H305</f>
        <v>1</v>
      </c>
      <c r="D34" s="66" t="s">
        <v>74</v>
      </c>
      <c r="E34" s="54">
        <f>+'Ark1'!Q305</f>
        <v>371</v>
      </c>
      <c r="F34" s="66">
        <f t="shared" si="8"/>
        <v>-23</v>
      </c>
      <c r="G34" s="401">
        <f>+'Ark1'!R305</f>
        <v>6879</v>
      </c>
      <c r="H34" s="141">
        <f t="shared" si="8"/>
        <v>-2887</v>
      </c>
      <c r="I34" s="171">
        <f>+'Ark1'!AG305</f>
        <v>69.938283308054579</v>
      </c>
      <c r="J34" s="140">
        <f t="shared" si="8"/>
        <v>0.10522483382790426</v>
      </c>
      <c r="K34" s="171">
        <f>+'Ark1'!AH305</f>
        <v>7.2684983282453861E-2</v>
      </c>
      <c r="L34" s="96"/>
      <c r="M34" s="171"/>
      <c r="N34" s="174"/>
      <c r="O34" s="87">
        <f>+'Ark1'!S305</f>
        <v>4.7426951591801112</v>
      </c>
      <c r="P34" s="393">
        <f t="shared" si="8"/>
        <v>0.33782110634373996</v>
      </c>
      <c r="Q34" s="392"/>
      <c r="R34" s="393"/>
      <c r="S34" s="390"/>
      <c r="T34" s="55">
        <f>+'Ark1'!T305</f>
        <v>5.510248582642828</v>
      </c>
      <c r="U34" s="67">
        <f t="shared" si="8"/>
        <v>0.49427479603623503</v>
      </c>
      <c r="V34" s="156">
        <f>+'Ark1'!U305</f>
        <v>20.377772932112187</v>
      </c>
      <c r="W34" s="140">
        <f t="shared" si="8"/>
        <v>1.1782439540249108</v>
      </c>
      <c r="X34" s="75">
        <f>+'Ark1'!W305</f>
        <v>3.1109172844890249</v>
      </c>
      <c r="Y34" s="75">
        <f>+'Ark1'!X305</f>
        <v>81.00014536996656</v>
      </c>
      <c r="Z34" s="75">
        <f>+'Ark1'!Y305</f>
        <v>25.977613025149004</v>
      </c>
      <c r="AA34" s="156">
        <f>+'Ark1'!Z305</f>
        <v>5.3310478751015955</v>
      </c>
      <c r="AB34" s="156">
        <f>+'Ark1'!Z305</f>
        <v>5.3310478751015955</v>
      </c>
      <c r="AC34" s="55">
        <f>+'Ark1'!AA305</f>
        <v>1.6810069404178343</v>
      </c>
      <c r="AD34" s="55">
        <f>+'Ark1'!AB305</f>
        <v>2.123016676188318</v>
      </c>
      <c r="AE34" s="75">
        <f>+'Ark1'!AD305</f>
        <v>54.293431281145011</v>
      </c>
      <c r="AF34" s="75">
        <f>+'Ark1'!AE305</f>
        <v>62.298392351456435</v>
      </c>
      <c r="AG34" s="75">
        <f>+'Ark1'!AF305</f>
        <v>69.519959575543197</v>
      </c>
      <c r="AH34" s="55">
        <f t="shared" si="9"/>
        <v>4.2966651340996105</v>
      </c>
      <c r="AI34" s="75">
        <f t="shared" si="10"/>
        <v>18.541778975741241</v>
      </c>
      <c r="AJ34" s="47"/>
      <c r="AK34" s="2"/>
      <c r="AL34" s="58"/>
      <c r="AM34" s="57"/>
      <c r="AQ34" s="13"/>
      <c r="AR34" s="13"/>
      <c r="AS34" s="11"/>
      <c r="AT34" s="11"/>
      <c r="AU34" s="11"/>
    </row>
    <row r="35" spans="1:47" ht="15.6">
      <c r="A35" s="47"/>
      <c r="B35" s="54">
        <f>+'Ark1'!C306</f>
        <v>2015</v>
      </c>
      <c r="C35" s="54">
        <f>+'Ark1'!H306</f>
        <v>1</v>
      </c>
      <c r="D35" s="66" t="s">
        <v>74</v>
      </c>
      <c r="E35" s="54">
        <f>+'Ark1'!Q306</f>
        <v>340</v>
      </c>
      <c r="F35" s="66">
        <f t="shared" ref="F35" si="11">+E35-E34</f>
        <v>-31</v>
      </c>
      <c r="G35" s="401">
        <f>+'Ark1'!R306</f>
        <v>5354</v>
      </c>
      <c r="H35" s="141">
        <f t="shared" ref="H35" si="12">+G35-G34</f>
        <v>-1525</v>
      </c>
      <c r="I35" s="171">
        <f>+'Ark1'!AG306</f>
        <v>67.1088971920733</v>
      </c>
      <c r="J35" s="140">
        <f t="shared" ref="J35" si="13">+I35-I34</f>
        <v>-2.8293861159812792</v>
      </c>
      <c r="K35" s="171">
        <f>+'Ark1'!AH306</f>
        <v>0.22413149047441169</v>
      </c>
      <c r="L35" s="96"/>
      <c r="M35" s="171"/>
      <c r="N35" s="174"/>
      <c r="O35" s="87">
        <f>+'Ark1'!S306</f>
        <v>4.6779977586850956</v>
      </c>
      <c r="P35" s="393">
        <f t="shared" ref="P35" si="14">+O35-O34</f>
        <v>-6.46974004950156E-2</v>
      </c>
      <c r="Q35" s="392"/>
      <c r="R35" s="393"/>
      <c r="S35" s="390"/>
      <c r="T35" s="55">
        <f>+'Ark1'!T306</f>
        <v>5.3759805752708241</v>
      </c>
      <c r="U35" s="67">
        <f t="shared" ref="U35" si="15">+T35-T34</f>
        <v>-0.13426800737200395</v>
      </c>
      <c r="V35" s="156">
        <f>+'Ark1'!U306</f>
        <v>21.144228614120298</v>
      </c>
      <c r="W35" s="140">
        <f t="shared" ref="W35" si="16">+V35-V34</f>
        <v>0.76645568200811098</v>
      </c>
      <c r="X35" s="75">
        <f>+'Ark1'!W306</f>
        <v>2.7269331341053431</v>
      </c>
      <c r="Y35" s="75">
        <f>+'Ark1'!X306</f>
        <v>82.611131864026902</v>
      </c>
      <c r="Z35" s="75">
        <f>+'Ark1'!Y306</f>
        <v>32.517743742995897</v>
      </c>
      <c r="AA35" s="156">
        <f>+'Ark1'!Z306</f>
        <v>5.8726897263199218</v>
      </c>
      <c r="AB35" s="156">
        <f>+'Ark1'!Z306</f>
        <v>5.8726897263199218</v>
      </c>
      <c r="AC35" s="55">
        <f>+'Ark1'!AA306</f>
        <v>1.7963597927581021</v>
      </c>
      <c r="AD35" s="55">
        <f>+'Ark1'!AB306</f>
        <v>2.2490670087356905</v>
      </c>
      <c r="AE35" s="75">
        <f>+'Ark1'!AD306</f>
        <v>57.622823001478523</v>
      </c>
      <c r="AF35" s="75">
        <f>+'Ark1'!AE306</f>
        <v>63.137485235367677</v>
      </c>
      <c r="AG35" s="75">
        <f>+'Ark1'!AF306</f>
        <v>66.40208359171524</v>
      </c>
      <c r="AH35" s="55">
        <f t="shared" si="9"/>
        <v>4.5199313263595009</v>
      </c>
      <c r="AI35" s="75">
        <f t="shared" si="10"/>
        <v>15.747058823529411</v>
      </c>
      <c r="AJ35" s="47"/>
      <c r="AK35" s="14"/>
      <c r="AL35" s="58"/>
      <c r="AM35" s="13"/>
      <c r="AQ35" s="13"/>
      <c r="AR35" s="13"/>
      <c r="AS35" s="11"/>
      <c r="AT35" s="11"/>
      <c r="AU35" s="11"/>
    </row>
    <row r="36" spans="1:47" ht="15.6">
      <c r="A36" s="47"/>
      <c r="B36" s="54">
        <f>+'Ark1'!C307</f>
        <v>2016</v>
      </c>
      <c r="C36" s="54">
        <f>+'Ark1'!H307</f>
        <v>1</v>
      </c>
      <c r="D36" s="66" t="s">
        <v>74</v>
      </c>
      <c r="E36" s="54">
        <f>+'Ark1'!Q307</f>
        <v>366</v>
      </c>
      <c r="F36" s="66">
        <f t="shared" ref="F36:F38" si="17">+E36-E35</f>
        <v>26</v>
      </c>
      <c r="G36" s="401">
        <f>+'Ark1'!R307</f>
        <v>5627</v>
      </c>
      <c r="H36" s="141">
        <f t="shared" ref="H36:H38" si="18">+G36-G35</f>
        <v>273</v>
      </c>
      <c r="I36" s="171">
        <f>+'Ark1'!AG307</f>
        <v>66.903676967691311</v>
      </c>
      <c r="J36" s="140">
        <f t="shared" ref="J36:J38" si="19">+I36-I35</f>
        <v>-0.20522022438198917</v>
      </c>
      <c r="K36" s="171">
        <f>+'Ark1'!AH307</f>
        <v>0.17771459036786924</v>
      </c>
      <c r="L36" s="96"/>
      <c r="M36" s="171"/>
      <c r="N36" s="174"/>
      <c r="O36" s="87">
        <f>+'Ark1'!S307</f>
        <v>4.8164208281499912</v>
      </c>
      <c r="P36" s="393">
        <f t="shared" ref="P36:P38" si="20">+O36-O35</f>
        <v>0.13842306946489558</v>
      </c>
      <c r="Q36" s="392"/>
      <c r="R36" s="393"/>
      <c r="S36" s="390"/>
      <c r="T36" s="55">
        <f>+'Ark1'!T307</f>
        <v>5.4473076239559264</v>
      </c>
      <c r="U36" s="67">
        <f t="shared" ref="U36:U38" si="21">+T36-T35</f>
        <v>7.1327048685102312E-2</v>
      </c>
      <c r="V36" s="156">
        <f>+'Ark1'!U307</f>
        <v>21.385587346721078</v>
      </c>
      <c r="W36" s="140">
        <f t="shared" ref="W36:W38" si="22">+V36-V35</f>
        <v>0.24135873260078</v>
      </c>
      <c r="X36" s="75">
        <f>+'Ark1'!W307</f>
        <v>5.1181802025946324</v>
      </c>
      <c r="Y36" s="75">
        <f>+'Ark1'!X307</f>
        <v>82.850542029500602</v>
      </c>
      <c r="Z36" s="75">
        <f>+'Ark1'!Y307</f>
        <v>33.463657366269771</v>
      </c>
      <c r="AA36" s="156">
        <f>+'Ark1'!Z307</f>
        <v>6.0689293557235136</v>
      </c>
      <c r="AB36" s="156">
        <f>+'Ark1'!Z307</f>
        <v>6.0689293557235136</v>
      </c>
      <c r="AC36" s="55">
        <f>+'Ark1'!AA307</f>
        <v>1.7419934243171322</v>
      </c>
      <c r="AD36" s="55">
        <f>+'Ark1'!AB307</f>
        <v>2.3727290251035527</v>
      </c>
      <c r="AE36" s="75">
        <f>+'Ark1'!AD307</f>
        <v>56.564599123520878</v>
      </c>
      <c r="AF36" s="75">
        <f>+'Ark1'!AE307</f>
        <v>66.919328106754151</v>
      </c>
      <c r="AG36" s="75">
        <f>+'Ark1'!AF307</f>
        <v>66.465863453815246</v>
      </c>
      <c r="AH36" s="55">
        <f t="shared" ref="AH36:AH38" si="23">+V36/O36</f>
        <v>4.4401409490074348</v>
      </c>
      <c r="AI36" s="75">
        <f t="shared" ref="AI36:AI38" si="24">+G36/E36</f>
        <v>15.37431693989071</v>
      </c>
      <c r="AJ36" s="47"/>
      <c r="AK36" s="14"/>
      <c r="AL36" s="58"/>
      <c r="AM36" s="13"/>
      <c r="AQ36" s="13"/>
      <c r="AR36" s="13"/>
      <c r="AS36" s="11"/>
      <c r="AT36" s="11"/>
      <c r="AU36" s="11"/>
    </row>
    <row r="37" spans="1:47" ht="15.6">
      <c r="A37" s="47"/>
      <c r="B37" s="54">
        <f>+'Ark1'!C308</f>
        <v>2017</v>
      </c>
      <c r="C37" s="54">
        <f>+'Ark1'!H308</f>
        <v>1</v>
      </c>
      <c r="D37" s="66" t="s">
        <v>74</v>
      </c>
      <c r="E37" s="54">
        <f>+'Ark1'!Q308</f>
        <v>362</v>
      </c>
      <c r="F37" s="66">
        <f t="shared" si="17"/>
        <v>-4</v>
      </c>
      <c r="G37" s="401">
        <f>+'Ark1'!R308</f>
        <v>6791</v>
      </c>
      <c r="H37" s="141">
        <f t="shared" si="18"/>
        <v>1164</v>
      </c>
      <c r="I37" s="171">
        <f>+'Ark1'!AG308</f>
        <v>66.894301084625098</v>
      </c>
      <c r="J37" s="140">
        <f t="shared" si="19"/>
        <v>-9.3758830662125092E-3</v>
      </c>
      <c r="K37" s="171">
        <f>+'Ark1'!AH308</f>
        <v>0.2797820644971285</v>
      </c>
      <c r="L37" s="96"/>
      <c r="M37" s="171"/>
      <c r="N37" s="174"/>
      <c r="O37" s="87">
        <f>+'Ark1'!S308</f>
        <v>4.6337800029450733</v>
      </c>
      <c r="P37" s="393">
        <f t="shared" si="20"/>
        <v>-0.18264082520491787</v>
      </c>
      <c r="Q37" s="392"/>
      <c r="R37" s="393"/>
      <c r="S37" s="390"/>
      <c r="T37" s="55">
        <f>+'Ark1'!T308</f>
        <v>5.3255779708437618</v>
      </c>
      <c r="U37" s="67">
        <f t="shared" si="21"/>
        <v>-0.12172965311216455</v>
      </c>
      <c r="V37" s="156">
        <f>+'Ark1'!U308</f>
        <v>20.830201737593939</v>
      </c>
      <c r="W37" s="140">
        <f t="shared" si="22"/>
        <v>-0.55538560912713919</v>
      </c>
      <c r="X37" s="75">
        <f>+'Ark1'!W308</f>
        <v>4.5501398910322486</v>
      </c>
      <c r="Y37" s="75">
        <f>+'Ark1'!X308</f>
        <v>80.886467383301422</v>
      </c>
      <c r="Z37" s="75">
        <f>+'Ark1'!Y308</f>
        <v>29.259313797673396</v>
      </c>
      <c r="AA37" s="156">
        <f>+'Ark1'!Z308</f>
        <v>5.9104027354574962</v>
      </c>
      <c r="AB37" s="156">
        <f>+'Ark1'!Z308</f>
        <v>5.9104027354574962</v>
      </c>
      <c r="AC37" s="55">
        <f>+'Ark1'!AA308</f>
        <v>1.6992298127704564</v>
      </c>
      <c r="AD37" s="55">
        <f>+'Ark1'!AB308</f>
        <v>2.3869259039950297</v>
      </c>
      <c r="AE37" s="75">
        <f>+'Ark1'!AD308</f>
        <v>58.594250115702643</v>
      </c>
      <c r="AF37" s="75">
        <f>+'Ark1'!AE308</f>
        <v>63.846218439944046</v>
      </c>
      <c r="AG37" s="75">
        <f>+'Ark1'!AF308</f>
        <v>66.00894245723174</v>
      </c>
      <c r="AH37" s="55">
        <f t="shared" si="23"/>
        <v>4.4952936316257937</v>
      </c>
      <c r="AI37" s="75">
        <f t="shared" si="24"/>
        <v>18.759668508287294</v>
      </c>
      <c r="AJ37" s="47"/>
      <c r="AK37" s="14"/>
      <c r="AL37" s="58"/>
      <c r="AM37" s="13"/>
      <c r="AQ37" s="13"/>
      <c r="AR37" s="13"/>
      <c r="AS37" s="11"/>
      <c r="AT37" s="11"/>
      <c r="AU37" s="11"/>
    </row>
    <row r="38" spans="1:47" ht="15.6">
      <c r="A38" s="47"/>
      <c r="B38" s="54">
        <f>+'Ark1'!C309</f>
        <v>2018</v>
      </c>
      <c r="C38" s="54">
        <f>+'Ark1'!H309</f>
        <v>1</v>
      </c>
      <c r="D38" s="66" t="s">
        <v>74</v>
      </c>
      <c r="E38" s="54">
        <f>+'Ark1'!Q309</f>
        <v>383</v>
      </c>
      <c r="F38" s="66">
        <f t="shared" si="17"/>
        <v>21</v>
      </c>
      <c r="G38" s="401">
        <f>+'Ark1'!R309</f>
        <v>6287</v>
      </c>
      <c r="H38" s="141">
        <f t="shared" si="18"/>
        <v>-504</v>
      </c>
      <c r="I38" s="171">
        <f>+'Ark1'!AG309</f>
        <v>66.413523051854611</v>
      </c>
      <c r="J38" s="140">
        <f t="shared" si="19"/>
        <v>-0.48077803277048758</v>
      </c>
      <c r="K38" s="171">
        <f>+'Ark1'!AH309</f>
        <v>0.36583426117385098</v>
      </c>
      <c r="L38" s="96"/>
      <c r="M38" s="171"/>
      <c r="N38" s="174"/>
      <c r="O38" s="87">
        <f>+'Ark1'!S309</f>
        <v>4.709559408302848</v>
      </c>
      <c r="P38" s="393">
        <f t="shared" si="20"/>
        <v>7.5779405357774721E-2</v>
      </c>
      <c r="Q38" s="392"/>
      <c r="R38" s="393"/>
      <c r="S38" s="390"/>
      <c r="T38" s="55">
        <f>+'Ark1'!T309</f>
        <v>5.3130268808652783</v>
      </c>
      <c r="U38" s="67">
        <f t="shared" si="21"/>
        <v>-1.2551089978483532E-2</v>
      </c>
      <c r="V38" s="156">
        <f>+'Ark1'!U309</f>
        <v>20.883389533959033</v>
      </c>
      <c r="W38" s="140">
        <f t="shared" si="22"/>
        <v>5.3187796365094187E-2</v>
      </c>
      <c r="X38" s="75">
        <f>+'Ark1'!W309</f>
        <v>4.5172578336249396</v>
      </c>
      <c r="Y38" s="75">
        <f>+'Ark1'!X309</f>
        <v>81.708286941307492</v>
      </c>
      <c r="Z38" s="75">
        <f>+'Ark1'!Y309</f>
        <v>29.712104342293632</v>
      </c>
      <c r="AA38" s="156">
        <f>+'Ark1'!Z309</f>
        <v>5.8945553765459442</v>
      </c>
      <c r="AB38" s="156">
        <f>+'Ark1'!Z309</f>
        <v>5.8945553765459442</v>
      </c>
      <c r="AC38" s="55">
        <f>+'Ark1'!AA309</f>
        <v>1.6994490765890451</v>
      </c>
      <c r="AD38" s="55">
        <f>+'Ark1'!AB309</f>
        <v>2.3340401570029785</v>
      </c>
      <c r="AE38" s="75">
        <f>+'Ark1'!AD309</f>
        <v>55.471127905082334</v>
      </c>
      <c r="AF38" s="75">
        <f>+'Ark1'!AE309</f>
        <v>61.635442189087151</v>
      </c>
      <c r="AG38" s="75">
        <f>+'Ark1'!AF309</f>
        <v>65.551037430924822</v>
      </c>
      <c r="AH38" s="55">
        <f t="shared" si="23"/>
        <v>4.4342554628660347</v>
      </c>
      <c r="AI38" s="75">
        <f t="shared" si="24"/>
        <v>16.41514360313316</v>
      </c>
      <c r="AJ38" s="47"/>
      <c r="AK38" s="14"/>
      <c r="AL38" s="58"/>
      <c r="AM38" s="13"/>
      <c r="AQ38" s="13"/>
      <c r="AR38" s="13"/>
      <c r="AS38" s="11"/>
      <c r="AT38" s="11"/>
      <c r="AU38" s="11"/>
    </row>
    <row r="39" spans="1:47" ht="15.6">
      <c r="A39" s="47"/>
      <c r="B39" s="54">
        <f>+'Ark1'!C310</f>
        <v>2019</v>
      </c>
      <c r="C39" s="54">
        <f>+'Ark1'!H310</f>
        <v>1</v>
      </c>
      <c r="D39" s="66" t="s">
        <v>74</v>
      </c>
      <c r="E39" s="54">
        <f>+'Ark1'!Q310</f>
        <v>351</v>
      </c>
      <c r="F39" s="66">
        <f t="shared" ref="F39:F40" si="25">+E39-E38</f>
        <v>-32</v>
      </c>
      <c r="G39" s="401">
        <f>+'Ark1'!R310</f>
        <v>5470</v>
      </c>
      <c r="H39" s="141">
        <f t="shared" ref="H39:H40" si="26">+G39-G38</f>
        <v>-817</v>
      </c>
      <c r="I39" s="171">
        <f>+'Ark1'!AG310</f>
        <v>62.812250476307995</v>
      </c>
      <c r="J39" s="140">
        <f t="shared" ref="J39:J40" si="27">+I39-I38</f>
        <v>-3.6012725755466164</v>
      </c>
      <c r="K39" s="171">
        <f>+'Ark1'!AH310</f>
        <v>0.23765996343692872</v>
      </c>
      <c r="L39" s="96"/>
      <c r="M39" s="171"/>
      <c r="N39" s="174"/>
      <c r="O39" s="87">
        <f>+'Ark1'!S310</f>
        <v>4.7274223034734915</v>
      </c>
      <c r="P39" s="393">
        <f t="shared" ref="P39:P40" si="28">+O39-O38</f>
        <v>1.7862895170643434E-2</v>
      </c>
      <c r="Q39" s="392"/>
      <c r="R39" s="393"/>
      <c r="S39" s="390"/>
      <c r="T39" s="55">
        <f>+'Ark1'!T310</f>
        <v>5.5182815356489936</v>
      </c>
      <c r="U39" s="67">
        <f t="shared" ref="U39:U40" si="29">+T39-T38</f>
        <v>0.2052546547837153</v>
      </c>
      <c r="V39" s="156">
        <f>+'Ark1'!U310</f>
        <v>21.663846435100563</v>
      </c>
      <c r="W39" s="140">
        <f t="shared" ref="W39:W40" si="30">+V39-V38</f>
        <v>0.78045690114153032</v>
      </c>
      <c r="X39" s="75">
        <f>+'Ark1'!W310</f>
        <v>5.0274223034734922</v>
      </c>
      <c r="Y39" s="75">
        <f>+'Ark1'!X310</f>
        <v>86.142595978062147</v>
      </c>
      <c r="Z39" s="75">
        <f>+'Ark1'!Y310</f>
        <v>33.528336380255944</v>
      </c>
      <c r="AA39" s="156">
        <f>+'Ark1'!Z310</f>
        <v>5.9231857360239131</v>
      </c>
      <c r="AB39" s="156">
        <f>+'Ark1'!Z310</f>
        <v>5.9231857360239131</v>
      </c>
      <c r="AC39" s="55">
        <f>+'Ark1'!AA310</f>
        <v>1.6759720721298523</v>
      </c>
      <c r="AD39" s="55">
        <f>+'Ark1'!AB310</f>
        <v>2.3685813620081722</v>
      </c>
      <c r="AE39" s="75">
        <f>+'Ark1'!AD310</f>
        <v>56.04340011175011</v>
      </c>
      <c r="AF39" s="75">
        <f>+'Ark1'!AE310</f>
        <v>59.126285178812786</v>
      </c>
      <c r="AG39" s="75">
        <f>+'Ark1'!AF310</f>
        <v>62.314878104351791</v>
      </c>
      <c r="AH39" s="55">
        <f t="shared" ref="AH39:AH40" si="31">+V39/O39</f>
        <v>4.5825917475540461</v>
      </c>
      <c r="AI39" s="75">
        <f t="shared" ref="AI39:AI40" si="32">+G39/E39</f>
        <v>15.584045584045585</v>
      </c>
      <c r="AJ39" s="47"/>
      <c r="AK39" s="14"/>
      <c r="AL39" s="58"/>
      <c r="AM39" s="13"/>
      <c r="AQ39" s="13"/>
      <c r="AR39" s="13"/>
      <c r="AS39" s="11"/>
      <c r="AT39" s="11"/>
      <c r="AU39" s="11"/>
    </row>
    <row r="40" spans="1:47" ht="15.6">
      <c r="A40" s="47"/>
      <c r="B40" s="54">
        <f>+'Ark1'!C311</f>
        <v>2020</v>
      </c>
      <c r="C40" s="54">
        <f>+'Ark1'!H311</f>
        <v>1</v>
      </c>
      <c r="D40" s="66" t="s">
        <v>74</v>
      </c>
      <c r="E40" s="54">
        <f>+'Ark1'!Q311</f>
        <v>350</v>
      </c>
      <c r="F40" s="66">
        <f t="shared" si="25"/>
        <v>-1</v>
      </c>
      <c r="G40" s="401">
        <f>+'Ark1'!R311</f>
        <v>6032</v>
      </c>
      <c r="H40" s="141">
        <f t="shared" si="26"/>
        <v>562</v>
      </c>
      <c r="I40" s="171">
        <f>+'Ark1'!AG311</f>
        <v>67.960251800899883</v>
      </c>
      <c r="J40" s="140">
        <f t="shared" si="27"/>
        <v>5.1480013245918883</v>
      </c>
      <c r="K40" s="171">
        <f>+'Ark1'!AH311</f>
        <v>0.1326259946949602</v>
      </c>
      <c r="L40" s="96"/>
      <c r="M40" s="171"/>
      <c r="N40" s="174"/>
      <c r="O40" s="87">
        <f>+'Ark1'!S311</f>
        <v>4.8330570291777191</v>
      </c>
      <c r="P40" s="393">
        <f t="shared" si="28"/>
        <v>0.10563472570422761</v>
      </c>
      <c r="Q40" s="392"/>
      <c r="R40" s="393"/>
      <c r="S40" s="390"/>
      <c r="T40" s="55">
        <f>+'Ark1'!T311</f>
        <v>5.6681034482758639</v>
      </c>
      <c r="U40" s="67">
        <f t="shared" si="29"/>
        <v>0.14982191262687028</v>
      </c>
      <c r="V40" s="156">
        <f>+'Ark1'!U311</f>
        <v>21.747630968169744</v>
      </c>
      <c r="W40" s="140">
        <f t="shared" si="30"/>
        <v>8.3784533069181322E-2</v>
      </c>
      <c r="X40" s="75">
        <f>+'Ark1'!W311</f>
        <v>4.9734748010610081</v>
      </c>
      <c r="Y40" s="75">
        <f>+'Ark1'!X311</f>
        <v>86.870026525198938</v>
      </c>
      <c r="Z40" s="75">
        <f>+'Ark1'!Y311</f>
        <v>34.797745358090189</v>
      </c>
      <c r="AA40" s="156">
        <f>+'Ark1'!Z311</f>
        <v>5.880186906169274</v>
      </c>
      <c r="AB40" s="156">
        <f>+'Ark1'!Z311</f>
        <v>5.880186906169274</v>
      </c>
      <c r="AC40" s="55">
        <f>+'Ark1'!AA311</f>
        <v>1.6137715735840317</v>
      </c>
      <c r="AD40" s="55">
        <f>+'Ark1'!AB311</f>
        <v>2.2951751052663205</v>
      </c>
      <c r="AE40" s="75">
        <f>+'Ark1'!AD311</f>
        <v>51.687169138549031</v>
      </c>
      <c r="AF40" s="75">
        <f>+'Ark1'!AE311</f>
        <v>54.76617971142624</v>
      </c>
      <c r="AG40" s="75">
        <f>+'Ark1'!AF311</f>
        <v>67.231386535889442</v>
      </c>
      <c r="AH40" s="55">
        <f t="shared" si="31"/>
        <v>4.4997670908654301</v>
      </c>
      <c r="AI40" s="75">
        <f t="shared" si="32"/>
        <v>17.234285714285715</v>
      </c>
      <c r="AJ40" s="47"/>
      <c r="AK40" s="14"/>
      <c r="AL40" s="58"/>
      <c r="AM40" s="13"/>
      <c r="AQ40" s="13"/>
      <c r="AR40" s="13"/>
      <c r="AS40" s="11"/>
      <c r="AT40" s="11"/>
      <c r="AU40" s="11"/>
    </row>
    <row r="41" spans="1:47" ht="15.6">
      <c r="A41" s="47"/>
      <c r="B41" s="54">
        <f>+'Ark1'!C312</f>
        <v>2021</v>
      </c>
      <c r="C41" s="54">
        <f>+'Ark1'!H312</f>
        <v>1</v>
      </c>
      <c r="D41" s="66" t="s">
        <v>74</v>
      </c>
      <c r="E41" s="54">
        <f>+'Ark1'!Q312</f>
        <v>343</v>
      </c>
      <c r="F41" s="66">
        <f t="shared" ref="F41" si="33">+E41-E40</f>
        <v>-7</v>
      </c>
      <c r="G41" s="401">
        <f>+'Ark1'!R312</f>
        <v>5680</v>
      </c>
      <c r="H41" s="141">
        <f t="shared" ref="H41" si="34">+G41-G40</f>
        <v>-352</v>
      </c>
      <c r="I41" s="171">
        <f>+'Ark1'!AG312</f>
        <v>64.29646838599875</v>
      </c>
      <c r="J41" s="140">
        <f t="shared" ref="J41" si="35">+I41-I40</f>
        <v>-3.6637834149011326</v>
      </c>
      <c r="K41" s="171">
        <f>+'Ark1'!AH312</f>
        <v>0.59859154929577452</v>
      </c>
      <c r="L41" s="96"/>
      <c r="M41" s="171"/>
      <c r="N41" s="174"/>
      <c r="O41" s="87">
        <f>+'Ark1'!S312</f>
        <v>5.0169014084507051</v>
      </c>
      <c r="P41" s="393">
        <f t="shared" ref="P41" si="36">+O41-O40</f>
        <v>0.18384437927298602</v>
      </c>
      <c r="Q41" s="392"/>
      <c r="R41" s="393"/>
      <c r="S41" s="390"/>
      <c r="T41" s="55">
        <f>+'Ark1'!T312</f>
        <v>5.4790492957746491</v>
      </c>
      <c r="U41" s="67">
        <f t="shared" ref="U41" si="37">+T41-T40</f>
        <v>-0.18905415250121482</v>
      </c>
      <c r="V41" s="156">
        <f>+'Ark1'!U312</f>
        <v>21.871591549295751</v>
      </c>
      <c r="W41" s="140">
        <f t="shared" ref="W41" si="38">+V41-V40</f>
        <v>0.12396058112600628</v>
      </c>
      <c r="X41" s="75">
        <f>+'Ark1'!W312</f>
        <v>4.119718309859155</v>
      </c>
      <c r="Y41" s="75">
        <f>+'Ark1'!X312</f>
        <v>86.338028169014095</v>
      </c>
      <c r="Z41" s="75">
        <f>+'Ark1'!Y312</f>
        <v>35.862676056338039</v>
      </c>
      <c r="AA41" s="156">
        <f>+'Ark1'!Z312</f>
        <v>5.8607894725558189</v>
      </c>
      <c r="AB41" s="156">
        <f>+'Ark1'!Z312</f>
        <v>5.8607894725558189</v>
      </c>
      <c r="AC41" s="55">
        <f>+'Ark1'!AA312</f>
        <v>1.6518436917060293</v>
      </c>
      <c r="AD41" s="55">
        <f>+'Ark1'!AB312</f>
        <v>2.2825697028292802</v>
      </c>
      <c r="AE41" s="75">
        <f>+'Ark1'!AD312</f>
        <v>54.42259483348812</v>
      </c>
      <c r="AF41" s="75">
        <f>+'Ark1'!AE312</f>
        <v>57.582773569846097</v>
      </c>
      <c r="AG41" s="75">
        <f>+'Ark1'!AF312</f>
        <v>64.086652375042306</v>
      </c>
      <c r="AH41" s="55">
        <f t="shared" ref="AH41" si="39">+V41/O41</f>
        <v>4.3595816956765807</v>
      </c>
      <c r="AI41" s="75">
        <f t="shared" ref="AI41" si="40">+G41/E41</f>
        <v>16.559766763848398</v>
      </c>
      <c r="AJ41" s="47"/>
      <c r="AK41" s="14"/>
      <c r="AL41" s="58"/>
      <c r="AM41" s="13"/>
      <c r="AQ41" s="13"/>
      <c r="AR41" s="13"/>
      <c r="AS41" s="11"/>
      <c r="AT41" s="11"/>
      <c r="AU41" s="11"/>
    </row>
    <row r="42" spans="1:47" ht="15.6">
      <c r="A42" s="47"/>
      <c r="B42" s="54">
        <f>+'Ark1'!C313</f>
        <v>2022</v>
      </c>
      <c r="C42" s="54">
        <f>+'Ark1'!H313</f>
        <v>1</v>
      </c>
      <c r="D42" s="66" t="s">
        <v>74</v>
      </c>
      <c r="E42" s="54">
        <f>+'Ark1'!Q313</f>
        <v>340</v>
      </c>
      <c r="F42" s="66">
        <f t="shared" ref="F42" si="41">+E42-E41</f>
        <v>-3</v>
      </c>
      <c r="G42" s="401">
        <f>+'Ark1'!R313</f>
        <v>5415</v>
      </c>
      <c r="H42" s="141">
        <f t="shared" ref="H42" si="42">+G42-G41</f>
        <v>-265</v>
      </c>
      <c r="I42" s="171">
        <f>+'Ark1'!AG313</f>
        <v>63.708144069818111</v>
      </c>
      <c r="J42" s="140">
        <f t="shared" ref="J42" si="43">+I42-I41</f>
        <v>-0.58832431618063907</v>
      </c>
      <c r="K42" s="171">
        <f>+'Ark1'!AH313</f>
        <v>0.38781163434903049</v>
      </c>
      <c r="L42" s="96"/>
      <c r="M42" s="16">
        <f>+'Ark1'!AI313</f>
        <v>0</v>
      </c>
      <c r="N42" s="174"/>
      <c r="O42" s="87">
        <f>+'Ark1'!S313</f>
        <v>5.0171745152354568</v>
      </c>
      <c r="P42" s="393">
        <f t="shared" ref="P42" si="44">+O42-O41</f>
        <v>2.7310678475167549E-4</v>
      </c>
      <c r="Q42" s="392"/>
      <c r="R42" s="393"/>
      <c r="S42" s="390"/>
      <c r="T42" s="55">
        <f>+'Ark1'!T313</f>
        <v>5.4808864265927966</v>
      </c>
      <c r="U42" s="67">
        <f t="shared" ref="U42" si="45">+T42-T41</f>
        <v>1.8371308181475143E-3</v>
      </c>
      <c r="V42" s="156">
        <f>+'Ark1'!U313</f>
        <v>21.64788734995382</v>
      </c>
      <c r="W42" s="140">
        <f t="shared" ref="W42" si="46">+V42-V41</f>
        <v>-0.22370419934193109</v>
      </c>
      <c r="X42" s="75">
        <f>+'Ark1'!W313</f>
        <v>3.268698060941829</v>
      </c>
      <c r="Y42" s="75">
        <f>+'Ark1'!X313</f>
        <v>86.334256694367511</v>
      </c>
      <c r="Z42" s="75">
        <f>+'Ark1'!Y313</f>
        <v>34.385964912280699</v>
      </c>
      <c r="AA42" s="156">
        <f>+'Ark1'!Z313</f>
        <v>5.6590224095524224</v>
      </c>
      <c r="AB42" s="156">
        <f>+'Ark1'!Z313</f>
        <v>5.6590224095524224</v>
      </c>
      <c r="AC42" s="55">
        <f>+'Ark1'!AA313</f>
        <v>1.6224078847284411</v>
      </c>
      <c r="AD42" s="55">
        <f>+'Ark1'!AB313</f>
        <v>2.1053408645813514</v>
      </c>
      <c r="AE42" s="75">
        <f>+'Ark1'!AD313</f>
        <v>52.431073774782995</v>
      </c>
      <c r="AF42" s="75">
        <f>+'Ark1'!AE313</f>
        <v>56.380854351130623</v>
      </c>
      <c r="AG42" s="75">
        <f>+'Ark1'!AF313</f>
        <v>62.819025522041777</v>
      </c>
      <c r="AH42" s="55">
        <f t="shared" ref="AH42" si="47">+V42/O42</f>
        <v>4.3147566990577131</v>
      </c>
      <c r="AI42" s="75">
        <f t="shared" ref="AI42" si="48">+G42/E42</f>
        <v>15.926470588235293</v>
      </c>
      <c r="AJ42" s="47"/>
      <c r="AK42" s="14"/>
      <c r="AL42" s="58"/>
      <c r="AM42" s="13"/>
      <c r="AQ42" s="13"/>
      <c r="AR42" s="13"/>
      <c r="AS42" s="11"/>
      <c r="AT42" s="11"/>
      <c r="AU42" s="11"/>
    </row>
    <row r="43" spans="1:47" s="432" customFormat="1" ht="15.6">
      <c r="A43" s="47"/>
      <c r="B43" s="54">
        <f>+'Ark1'!C314</f>
        <v>2023</v>
      </c>
      <c r="C43" s="54">
        <f>+'Ark1'!H314</f>
        <v>1</v>
      </c>
      <c r="D43" s="66" t="s">
        <v>74</v>
      </c>
      <c r="E43" s="54">
        <f>+'Ark1'!Q314</f>
        <v>382</v>
      </c>
      <c r="F43" s="66">
        <f t="shared" ref="F43:F44" si="49">+E43-E42</f>
        <v>42</v>
      </c>
      <c r="G43" s="401">
        <f>+'Ark1'!R314</f>
        <v>5670</v>
      </c>
      <c r="H43" s="141">
        <f t="shared" ref="H43:H44" si="50">+G43-G42</f>
        <v>255</v>
      </c>
      <c r="I43" s="171">
        <f>+'Ark1'!AG314</f>
        <v>63.102820867048976</v>
      </c>
      <c r="J43" s="140">
        <f t="shared" ref="J43:J44" si="51">+I43-I42</f>
        <v>-0.60532320276913509</v>
      </c>
      <c r="K43" s="171">
        <f>+'Ark1'!AH314</f>
        <v>0.35273368606701938</v>
      </c>
      <c r="L43" s="96"/>
      <c r="M43" s="16">
        <f>+'Ark1'!AI314</f>
        <v>1038</v>
      </c>
      <c r="N43" s="174"/>
      <c r="O43" s="87">
        <f>+'Ark1'!S314</f>
        <v>5.0597883597883602</v>
      </c>
      <c r="P43" s="393">
        <f t="shared" ref="P43:P44" si="52">+O43-O42</f>
        <v>4.2613844552903402E-2</v>
      </c>
      <c r="Q43" s="99">
        <f>+'Ark1'!AJ314</f>
        <v>110.10211946050096</v>
      </c>
      <c r="R43" s="99">
        <f>+'Ark1'!AK314</f>
        <v>15.656089156750005</v>
      </c>
      <c r="S43" s="390"/>
      <c r="T43" s="55">
        <f>+'Ark1'!T314</f>
        <v>5.5091710758377443</v>
      </c>
      <c r="U43" s="67">
        <f t="shared" ref="U43:U44" si="53">+T43-T42</f>
        <v>2.8284649244947779E-2</v>
      </c>
      <c r="V43" s="156">
        <f>+'Ark1'!U314</f>
        <v>20.937460317460371</v>
      </c>
      <c r="W43" s="140">
        <f t="shared" ref="W43:W44" si="54">+V43-V42</f>
        <v>-0.71042703249344896</v>
      </c>
      <c r="X43" s="75">
        <f>+'Ark1'!W314</f>
        <v>4.16225749559083</v>
      </c>
      <c r="Y43" s="75">
        <f>+'Ark1'!X314</f>
        <v>81.834215167548507</v>
      </c>
      <c r="Z43" s="75">
        <f>+'Ark1'!Y314</f>
        <v>30.476190476190489</v>
      </c>
      <c r="AA43" s="156">
        <f>+'Ark1'!Z314</f>
        <v>5.7566136097493379</v>
      </c>
      <c r="AB43" s="156">
        <f>+'Ark1'!Z314</f>
        <v>5.7566136097493379</v>
      </c>
      <c r="AC43" s="55">
        <f>+'Ark1'!AA314</f>
        <v>1.6000844194016599</v>
      </c>
      <c r="AD43" s="55">
        <f>+'Ark1'!AB314</f>
        <v>2.1868221289449004</v>
      </c>
      <c r="AE43" s="75">
        <f>+'Ark1'!AD314</f>
        <v>56.325091619476552</v>
      </c>
      <c r="AF43" s="75">
        <f>+'Ark1'!AE314</f>
        <v>61.332934076297512</v>
      </c>
      <c r="AG43" s="75">
        <f>+'Ark1'!AF314</f>
        <v>62.444933920704848</v>
      </c>
      <c r="AH43" s="55">
        <f t="shared" ref="AH43:AH44" si="55">+V43/O43</f>
        <v>4.1380110843877542</v>
      </c>
      <c r="AI43" s="75">
        <f t="shared" ref="AI43:AI44" si="56">+G43/E43</f>
        <v>14.842931937172775</v>
      </c>
      <c r="AJ43" s="47"/>
      <c r="AK43" s="14"/>
      <c r="AL43" s="58"/>
      <c r="AM43" s="13"/>
      <c r="AQ43" s="13"/>
      <c r="AR43" s="13"/>
      <c r="AS43" s="434"/>
      <c r="AT43" s="434"/>
      <c r="AU43" s="434"/>
    </row>
    <row r="44" spans="1:47" ht="15.6">
      <c r="A44" s="47"/>
      <c r="B44" s="98">
        <f>+'Ark1'!C315</f>
        <v>2024</v>
      </c>
      <c r="C44" s="98">
        <f>+'Ark1'!H315</f>
        <v>1</v>
      </c>
      <c r="D44" s="98" t="s">
        <v>74</v>
      </c>
      <c r="E44" s="98">
        <f>+'Ark1'!Q315</f>
        <v>418</v>
      </c>
      <c r="F44" s="98">
        <f t="shared" si="49"/>
        <v>36</v>
      </c>
      <c r="G44" s="400">
        <f>+'Ark1'!R315</f>
        <v>6005</v>
      </c>
      <c r="H44" s="105">
        <f t="shared" si="50"/>
        <v>335</v>
      </c>
      <c r="I44" s="100">
        <f>+'Ark1'!AG315</f>
        <v>65.856520698434252</v>
      </c>
      <c r="J44" s="100">
        <f t="shared" si="51"/>
        <v>2.7536998313852763</v>
      </c>
      <c r="K44" s="100">
        <f>+'Ark1'!AH315</f>
        <v>1.1990008326394672</v>
      </c>
      <c r="L44" s="96"/>
      <c r="M44" s="105">
        <f>+'Ark1'!AI315</f>
        <v>5446</v>
      </c>
      <c r="N44" s="174"/>
      <c r="O44" s="99">
        <f>+'Ark1'!S315</f>
        <v>5.17452123230641</v>
      </c>
      <c r="P44" s="391">
        <f t="shared" si="52"/>
        <v>0.11473287251804987</v>
      </c>
      <c r="Q44" s="99">
        <f>+'Ark1'!AJ315</f>
        <v>109.35980536173342</v>
      </c>
      <c r="R44" s="99">
        <f>+'Ark1'!AK315</f>
        <v>15.850942282776259</v>
      </c>
      <c r="S44" s="436"/>
      <c r="T44" s="99">
        <f>+'Ark1'!T315</f>
        <v>5.5970024979184014</v>
      </c>
      <c r="U44" s="99">
        <f t="shared" si="53"/>
        <v>8.7831422080657084E-2</v>
      </c>
      <c r="V44" s="100">
        <f>+'Ark1'!U315</f>
        <v>21.167810158201501</v>
      </c>
      <c r="W44" s="100">
        <f t="shared" si="54"/>
        <v>0.23034984074113041</v>
      </c>
      <c r="X44" s="105">
        <f>+'Ark1'!W315</f>
        <v>5.3955037468776004</v>
      </c>
      <c r="Y44" s="105">
        <f>+'Ark1'!X315</f>
        <v>82.681099084096573</v>
      </c>
      <c r="Z44" s="105">
        <f>+'Ark1'!Y315</f>
        <v>32.556203164029967</v>
      </c>
      <c r="AA44" s="100">
        <f>+'Ark1'!Z315</f>
        <v>6.095202351645705</v>
      </c>
      <c r="AB44" s="100">
        <f>+'Ark1'!Z315</f>
        <v>6.095202351645705</v>
      </c>
      <c r="AC44" s="99">
        <f>+'Ark1'!AA315</f>
        <v>1.6721802541657411</v>
      </c>
      <c r="AD44" s="99">
        <f>+'Ark1'!AB315</f>
        <v>1.8970482371696904</v>
      </c>
      <c r="AE44" s="105">
        <f>+'Ark1'!AD315</f>
        <v>57.042849610915844</v>
      </c>
      <c r="AF44" s="105">
        <f>+'Ark1'!AE315</f>
        <v>73.790052548658878</v>
      </c>
      <c r="AG44" s="105">
        <f>+'Ark1'!AF315</f>
        <v>65.399695055543447</v>
      </c>
      <c r="AH44" s="99">
        <f t="shared" si="55"/>
        <v>4.0907765584269313</v>
      </c>
      <c r="AI44" s="105">
        <f t="shared" si="56"/>
        <v>14.366028708133971</v>
      </c>
      <c r="AJ44" s="47"/>
      <c r="AK44" s="14"/>
      <c r="AL44" s="58"/>
      <c r="AM44" s="13"/>
      <c r="AQ44" s="13"/>
      <c r="AR44" s="13"/>
      <c r="AS44" s="11"/>
      <c r="AT44" s="11"/>
      <c r="AU44" s="11"/>
    </row>
    <row r="45" spans="1:47" ht="15.6">
      <c r="A45" s="47"/>
      <c r="B45" s="47"/>
      <c r="C45" s="47"/>
      <c r="D45" s="47"/>
      <c r="E45" s="47"/>
      <c r="F45" s="47"/>
      <c r="G45" s="322"/>
      <c r="H45" s="47"/>
      <c r="I45" s="47"/>
      <c r="J45" s="47"/>
      <c r="K45" s="47"/>
      <c r="L45" s="96"/>
      <c r="M45" s="47"/>
      <c r="N45" s="174"/>
      <c r="O45" s="47"/>
      <c r="P45" s="394"/>
      <c r="Q45" s="407"/>
      <c r="R45" s="394"/>
      <c r="S45" s="390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14"/>
      <c r="AL45" s="58"/>
      <c r="AM45" s="13"/>
      <c r="AQ45" s="13"/>
      <c r="AR45" s="13"/>
      <c r="AS45" s="11"/>
      <c r="AT45" s="11"/>
      <c r="AU45" s="11"/>
    </row>
    <row r="46" spans="1:47" ht="15.6">
      <c r="A46" s="47"/>
      <c r="B46" s="47"/>
      <c r="C46" s="47"/>
      <c r="D46" s="47"/>
      <c r="E46" s="47"/>
      <c r="F46" s="47"/>
      <c r="G46" s="322"/>
      <c r="H46" s="47"/>
      <c r="I46" s="47"/>
      <c r="J46" s="47"/>
      <c r="K46" s="47"/>
      <c r="L46" s="96"/>
      <c r="M46" s="47"/>
      <c r="N46" s="174"/>
      <c r="O46" s="47"/>
      <c r="P46" s="394"/>
      <c r="Q46" s="407"/>
      <c r="R46" s="394"/>
      <c r="S46" s="390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14"/>
      <c r="AL46" s="58"/>
      <c r="AM46" s="13"/>
      <c r="AQ46" s="13"/>
      <c r="AR46" s="13"/>
      <c r="AS46" s="11"/>
      <c r="AT46" s="11"/>
      <c r="AU46" s="11"/>
    </row>
    <row r="47" spans="1:47" ht="15.6">
      <c r="A47" s="47"/>
      <c r="B47" s="250">
        <f>+'Ark1'!C316</f>
        <v>1996</v>
      </c>
      <c r="C47" s="250">
        <f>+'Ark1'!H316</f>
        <v>2</v>
      </c>
      <c r="D47" s="257" t="s">
        <v>7</v>
      </c>
      <c r="E47" s="250">
        <f>+'Ark1'!Q316</f>
        <v>428</v>
      </c>
      <c r="F47" s="251"/>
      <c r="G47" s="402">
        <f>+'Ark1'!R316</f>
        <v>3325.25</v>
      </c>
      <c r="H47" s="253"/>
      <c r="I47" s="254">
        <f>+'Ark1'!AG316</f>
        <v>21.761929004305703</v>
      </c>
      <c r="J47" s="255"/>
      <c r="K47" s="254">
        <f>+'Ark1'!AH316</f>
        <v>0.36087512217126527</v>
      </c>
      <c r="L47" s="96"/>
      <c r="M47" s="255"/>
      <c r="N47" s="174"/>
      <c r="O47" s="256">
        <f>+'Ark1'!S316</f>
        <v>3.7970077437786625</v>
      </c>
      <c r="P47" s="395"/>
      <c r="Q47" s="411"/>
      <c r="R47" s="395"/>
      <c r="S47" s="390"/>
      <c r="T47" s="256">
        <f>+'Ark1'!T316</f>
        <v>3.4899631606646113</v>
      </c>
      <c r="U47" s="257"/>
      <c r="V47" s="254">
        <f>+'Ark1'!U316</f>
        <v>16.493196000300738</v>
      </c>
      <c r="W47" s="255"/>
      <c r="X47" s="252">
        <f>+'Ark1'!W316</f>
        <v>0.45109390271408162</v>
      </c>
      <c r="Y47" s="252">
        <f>+'Ark1'!X316</f>
        <v>51.635215397338563</v>
      </c>
      <c r="Z47" s="252">
        <f>+'Ark1'!Y316</f>
        <v>10.946545372528382</v>
      </c>
      <c r="AA47" s="254">
        <f>+'Ark1'!Z316</f>
        <v>5.6102312521415421</v>
      </c>
      <c r="AB47" s="254">
        <f>+'Ark1'!Z316</f>
        <v>5.6102312521415421</v>
      </c>
      <c r="AC47" s="256">
        <f>+'Ark1'!AA316</f>
        <v>9.1697436304876447</v>
      </c>
      <c r="AD47" s="256">
        <f>+'Ark1'!AB316</f>
        <v>2.0256217264928411</v>
      </c>
      <c r="AE47" s="252">
        <f>+'Ark1'!AD316</f>
        <v>51.315063024876174</v>
      </c>
      <c r="AF47" s="252">
        <f>+'Ark1'!AE316</f>
        <v>-7.9256928858343807</v>
      </c>
      <c r="AG47" s="252">
        <f>+'Ark1'!AF316</f>
        <v>22.132552373662588</v>
      </c>
      <c r="AH47" s="256">
        <f t="shared" ref="AH47" si="57">+V47/O47</f>
        <v>4.343735149691117</v>
      </c>
      <c r="AI47" s="252">
        <f t="shared" ref="AI47" si="58">+G47/E47</f>
        <v>7.7692757009345792</v>
      </c>
      <c r="AJ47" s="47"/>
      <c r="AK47" s="4"/>
      <c r="AL47" s="58"/>
      <c r="AM47" s="16"/>
      <c r="AN47" s="13"/>
      <c r="AO47" s="18"/>
    </row>
    <row r="48" spans="1:47" ht="15.6">
      <c r="A48" s="47"/>
      <c r="B48" s="250">
        <f>+'Ark1'!C317</f>
        <v>1997</v>
      </c>
      <c r="C48" s="250">
        <f>+'Ark1'!H317</f>
        <v>2</v>
      </c>
      <c r="D48" s="257" t="s">
        <v>7</v>
      </c>
      <c r="E48" s="250">
        <f>+'Ark1'!Q317</f>
        <v>371</v>
      </c>
      <c r="F48" s="251">
        <f t="shared" ref="F48:F57" si="59">+E48-E47</f>
        <v>-57</v>
      </c>
      <c r="G48" s="402">
        <f>+'Ark1'!R317</f>
        <v>3094.75</v>
      </c>
      <c r="H48" s="253">
        <f t="shared" ref="H48:H57" si="60">+G48-G47</f>
        <v>-230.5</v>
      </c>
      <c r="I48" s="254">
        <f>+'Ark1'!AG317</f>
        <v>19.122251027393315</v>
      </c>
      <c r="J48" s="255">
        <f t="shared" ref="J48:J57" si="61">+I48-I47</f>
        <v>-2.6396779769123881</v>
      </c>
      <c r="K48" s="254">
        <f>+'Ark1'!AH317</f>
        <v>0</v>
      </c>
      <c r="L48" s="96"/>
      <c r="M48" s="255"/>
      <c r="N48" s="174"/>
      <c r="O48" s="256">
        <f>+'Ark1'!S317</f>
        <v>5.166814766944019</v>
      </c>
      <c r="P48" s="395">
        <f t="shared" ref="P48:P57" si="62">+O48-O47</f>
        <v>1.3698070231653565</v>
      </c>
      <c r="Q48" s="411"/>
      <c r="R48" s="395"/>
      <c r="S48" s="390"/>
      <c r="T48" s="256">
        <f>+'Ark1'!T317</f>
        <v>3.6636238791501743</v>
      </c>
      <c r="U48" s="257">
        <f t="shared" ref="U48:U57" si="63">+T48-T47</f>
        <v>0.17366071848556297</v>
      </c>
      <c r="V48" s="254">
        <f>+'Ark1'!U317</f>
        <v>16.714920429760092</v>
      </c>
      <c r="W48" s="255">
        <f t="shared" ref="W48:W57" si="64">+V48-V47</f>
        <v>0.22172442945935344</v>
      </c>
      <c r="X48" s="252">
        <f>+'Ark1'!W317</f>
        <v>0.54931739235802557</v>
      </c>
      <c r="Y48" s="252">
        <f>+'Ark1'!X317</f>
        <v>51.89433718394055</v>
      </c>
      <c r="Z48" s="252">
        <f>+'Ark1'!Y317</f>
        <v>11.374101300589709</v>
      </c>
      <c r="AA48" s="254">
        <f>+'Ark1'!Z317</f>
        <v>5.3650669433792118</v>
      </c>
      <c r="AB48" s="254">
        <f>+'Ark1'!Z317</f>
        <v>5.3650669433792118</v>
      </c>
      <c r="AC48" s="256">
        <f>+'Ark1'!AA317</f>
        <v>18.764639173050849</v>
      </c>
      <c r="AD48" s="256">
        <f>+'Ark1'!AB317</f>
        <v>2.0097373798068694</v>
      </c>
      <c r="AE48" s="252">
        <f>+'Ark1'!AD317</f>
        <v>55.743557550133758</v>
      </c>
      <c r="AF48" s="252">
        <f>+'Ark1'!AE317</f>
        <v>-17.865211545060461</v>
      </c>
      <c r="AG48" s="252">
        <f>+'Ark1'!AF317</f>
        <v>19.295456316732913</v>
      </c>
      <c r="AH48" s="256">
        <f t="shared" ref="AH48:AH57" si="65">+V48/O48</f>
        <v>3.2350531582238919</v>
      </c>
      <c r="AI48" s="252">
        <f t="shared" ref="AI48:AI57" si="66">+G48/E48</f>
        <v>8.3416442048517521</v>
      </c>
      <c r="AJ48" s="47"/>
      <c r="AK48" s="4"/>
      <c r="AL48" s="58"/>
      <c r="AM48" s="16"/>
      <c r="AN48" s="13"/>
      <c r="AO48" s="18"/>
    </row>
    <row r="49" spans="1:41" ht="15.6">
      <c r="A49" s="47"/>
      <c r="B49" s="250">
        <f>+'Ark1'!C318</f>
        <v>1998</v>
      </c>
      <c r="C49" s="250">
        <f>+'Ark1'!H318</f>
        <v>2</v>
      </c>
      <c r="D49" s="257" t="s">
        <v>7</v>
      </c>
      <c r="E49" s="250">
        <f>+'Ark1'!Q318</f>
        <v>348</v>
      </c>
      <c r="F49" s="251">
        <f t="shared" si="59"/>
        <v>-23</v>
      </c>
      <c r="G49" s="402">
        <f>+'Ark1'!R318</f>
        <v>3134.25</v>
      </c>
      <c r="H49" s="253">
        <f t="shared" si="60"/>
        <v>39.5</v>
      </c>
      <c r="I49" s="254">
        <f>+'Ark1'!AG318</f>
        <v>21.579912113450501</v>
      </c>
      <c r="J49" s="255">
        <f t="shared" si="61"/>
        <v>2.4576610860571861</v>
      </c>
      <c r="K49" s="254">
        <f>+'Ark1'!AH318</f>
        <v>0</v>
      </c>
      <c r="L49" s="96"/>
      <c r="M49" s="254"/>
      <c r="N49" s="174"/>
      <c r="O49" s="256">
        <f>+'Ark1'!S318</f>
        <v>4.6508734146925113</v>
      </c>
      <c r="P49" s="395">
        <f t="shared" si="62"/>
        <v>-0.51594135225150772</v>
      </c>
      <c r="Q49" s="411"/>
      <c r="R49" s="395"/>
      <c r="S49" s="390"/>
      <c r="T49" s="256">
        <f>+'Ark1'!T318</f>
        <v>3.8857780968333744</v>
      </c>
      <c r="U49" s="257">
        <f t="shared" si="63"/>
        <v>0.22215421768320009</v>
      </c>
      <c r="V49" s="254">
        <f>+'Ark1'!U318</f>
        <v>16.827821647922157</v>
      </c>
      <c r="W49" s="255">
        <f t="shared" si="64"/>
        <v>0.11290121816206522</v>
      </c>
      <c r="X49" s="252">
        <f>+'Ark1'!W318</f>
        <v>0.28715003589375449</v>
      </c>
      <c r="Y49" s="252">
        <f>+'Ark1'!X318</f>
        <v>54.079923426657103</v>
      </c>
      <c r="Z49" s="252">
        <f>+'Ark1'!Y318</f>
        <v>10.145967934912658</v>
      </c>
      <c r="AA49" s="254">
        <f>+'Ark1'!Z318</f>
        <v>5.1476340566369343</v>
      </c>
      <c r="AB49" s="254">
        <f>+'Ark1'!Z318</f>
        <v>5.1476340566369343</v>
      </c>
      <c r="AC49" s="256">
        <f>+'Ark1'!AA318</f>
        <v>16.84975500337066</v>
      </c>
      <c r="AD49" s="256">
        <f>+'Ark1'!AB318</f>
        <v>2.0348803782625344</v>
      </c>
      <c r="AE49" s="252">
        <f>+'Ark1'!AD318</f>
        <v>50.855627681695687</v>
      </c>
      <c r="AF49" s="252">
        <f>+'Ark1'!AE318</f>
        <v>-17.439191938592955</v>
      </c>
      <c r="AG49" s="252">
        <f>+'Ark1'!AF318</f>
        <v>21.759203012999631</v>
      </c>
      <c r="AH49" s="256">
        <f t="shared" si="65"/>
        <v>3.618206764080401</v>
      </c>
      <c r="AI49" s="252">
        <f t="shared" si="66"/>
        <v>9.006465517241379</v>
      </c>
      <c r="AJ49" s="47"/>
      <c r="AK49" s="4"/>
      <c r="AL49" s="58"/>
      <c r="AM49" s="16"/>
      <c r="AN49" s="5"/>
      <c r="AO49" s="18"/>
    </row>
    <row r="50" spans="1:41" ht="15.6">
      <c r="A50" s="47"/>
      <c r="B50" s="250">
        <f>+'Ark1'!C319</f>
        <v>1999</v>
      </c>
      <c r="C50" s="250">
        <f>+'Ark1'!H319</f>
        <v>2</v>
      </c>
      <c r="D50" s="257" t="s">
        <v>7</v>
      </c>
      <c r="E50" s="250">
        <f>+'Ark1'!Q319</f>
        <v>334</v>
      </c>
      <c r="F50" s="251">
        <f t="shared" si="59"/>
        <v>-14</v>
      </c>
      <c r="G50" s="402">
        <f>+'Ark1'!R319</f>
        <v>2946</v>
      </c>
      <c r="H50" s="253">
        <f t="shared" si="60"/>
        <v>-188.25</v>
      </c>
      <c r="I50" s="254">
        <f>+'Ark1'!AG319</f>
        <v>21.955431166499437</v>
      </c>
      <c r="J50" s="255">
        <f t="shared" si="61"/>
        <v>0.37551905304893651</v>
      </c>
      <c r="K50" s="254">
        <f>+'Ark1'!AH319</f>
        <v>6.7888662593346902E-2</v>
      </c>
      <c r="L50" s="96"/>
      <c r="M50" s="254"/>
      <c r="N50" s="174"/>
      <c r="O50" s="256">
        <f>+'Ark1'!S319</f>
        <v>2.9823489477257299</v>
      </c>
      <c r="P50" s="395">
        <f t="shared" si="62"/>
        <v>-1.6685244669667814</v>
      </c>
      <c r="Q50" s="411"/>
      <c r="R50" s="395"/>
      <c r="S50" s="390"/>
      <c r="T50" s="256">
        <f>+'Ark1'!T319</f>
        <v>4.0967413441955172</v>
      </c>
      <c r="U50" s="257">
        <f t="shared" si="63"/>
        <v>0.21096324736214278</v>
      </c>
      <c r="V50" s="254">
        <f>+'Ark1'!U319</f>
        <v>16.935641547861483</v>
      </c>
      <c r="W50" s="255">
        <f t="shared" si="64"/>
        <v>0.10781989993932584</v>
      </c>
      <c r="X50" s="252">
        <f>+'Ark1'!W319</f>
        <v>0.40733197556008149</v>
      </c>
      <c r="Y50" s="252">
        <f>+'Ark1'!X319</f>
        <v>53.088934147997279</v>
      </c>
      <c r="Z50" s="252">
        <f>+'Ark1'!Y319</f>
        <v>10.896130346232178</v>
      </c>
      <c r="AA50" s="254">
        <f>+'Ark1'!Z319</f>
        <v>5.1249101340779779</v>
      </c>
      <c r="AB50" s="254">
        <f>+'Ark1'!Z319</f>
        <v>5.1249101340779779</v>
      </c>
      <c r="AC50" s="256">
        <f>+'Ark1'!AA319</f>
        <v>1.2720668836892972</v>
      </c>
      <c r="AD50" s="256">
        <f>+'Ark1'!AB319</f>
        <v>1.950806117161922</v>
      </c>
      <c r="AE50" s="252">
        <f>+'Ark1'!AD319</f>
        <v>52.234121333404843</v>
      </c>
      <c r="AF50" s="252">
        <f>+'Ark1'!AE319</f>
        <v>56.807846742003825</v>
      </c>
      <c r="AG50" s="252">
        <f>+'Ark1'!AF319</f>
        <v>21.827072682818404</v>
      </c>
      <c r="AH50" s="256">
        <f t="shared" si="65"/>
        <v>5.6786250853630689</v>
      </c>
      <c r="AI50" s="252">
        <f t="shared" si="66"/>
        <v>8.8203592814371259</v>
      </c>
      <c r="AJ50" s="47"/>
      <c r="AK50" s="4"/>
      <c r="AL50" s="58"/>
      <c r="AM50" s="16"/>
      <c r="AN50" s="5"/>
      <c r="AO50" s="18"/>
    </row>
    <row r="51" spans="1:41" ht="15.6">
      <c r="A51" s="47"/>
      <c r="B51" s="250">
        <f>+'Ark1'!C320</f>
        <v>2000</v>
      </c>
      <c r="C51" s="250">
        <f>+'Ark1'!H320</f>
        <v>2</v>
      </c>
      <c r="D51" s="257" t="s">
        <v>7</v>
      </c>
      <c r="E51" s="250">
        <f>+'Ark1'!Q320</f>
        <v>287</v>
      </c>
      <c r="F51" s="251">
        <f t="shared" si="59"/>
        <v>-47</v>
      </c>
      <c r="G51" s="402">
        <f>+'Ark1'!R320</f>
        <v>2555</v>
      </c>
      <c r="H51" s="253">
        <f t="shared" si="60"/>
        <v>-391</v>
      </c>
      <c r="I51" s="254">
        <f>+'Ark1'!AG320</f>
        <v>20.836417270437089</v>
      </c>
      <c r="J51" s="255">
        <f t="shared" si="61"/>
        <v>-1.1190138960623486</v>
      </c>
      <c r="K51" s="254">
        <f>+'Ark1'!AH320</f>
        <v>0</v>
      </c>
      <c r="L51" s="96"/>
      <c r="M51" s="254"/>
      <c r="N51" s="174"/>
      <c r="O51" s="256">
        <f>+'Ark1'!S320</f>
        <v>3.0238747553816041</v>
      </c>
      <c r="P51" s="395">
        <f t="shared" si="62"/>
        <v>4.1525807655874214E-2</v>
      </c>
      <c r="Q51" s="411"/>
      <c r="R51" s="395"/>
      <c r="S51" s="390"/>
      <c r="T51" s="256">
        <f>+'Ark1'!T320</f>
        <v>3.8872798434442273</v>
      </c>
      <c r="U51" s="257">
        <f t="shared" si="63"/>
        <v>-0.20946150075128989</v>
      </c>
      <c r="V51" s="254">
        <f>+'Ark1'!U320</f>
        <v>16.758864970645813</v>
      </c>
      <c r="W51" s="255">
        <f t="shared" si="64"/>
        <v>-0.17677657721566931</v>
      </c>
      <c r="X51" s="252">
        <f>+'Ark1'!W320</f>
        <v>0.70450097847358117</v>
      </c>
      <c r="Y51" s="252">
        <f>+'Ark1'!X320</f>
        <v>52.602739726027394</v>
      </c>
      <c r="Z51" s="252">
        <f>+'Ark1'!Y320</f>
        <v>11.076320939334632</v>
      </c>
      <c r="AA51" s="254">
        <f>+'Ark1'!Z320</f>
        <v>5.1512720184805509</v>
      </c>
      <c r="AB51" s="254">
        <f>+'Ark1'!Z320</f>
        <v>5.1512720184805509</v>
      </c>
      <c r="AC51" s="256">
        <f>+'Ark1'!AA320</f>
        <v>1.3361661485331819</v>
      </c>
      <c r="AD51" s="256">
        <f>+'Ark1'!AB320</f>
        <v>2.07751324655072</v>
      </c>
      <c r="AE51" s="252">
        <f>+'Ark1'!AD320</f>
        <v>50.108465055278515</v>
      </c>
      <c r="AF51" s="252">
        <f>+'Ark1'!AE320</f>
        <v>55.747817084699363</v>
      </c>
      <c r="AG51" s="252">
        <f>+'Ark1'!AF320</f>
        <v>21.00978537949182</v>
      </c>
      <c r="AH51" s="256">
        <f t="shared" si="65"/>
        <v>5.5421822417810072</v>
      </c>
      <c r="AI51" s="252">
        <f t="shared" si="66"/>
        <v>8.9024390243902438</v>
      </c>
      <c r="AJ51" s="47"/>
      <c r="AK51" s="4"/>
      <c r="AL51" s="58"/>
      <c r="AM51" s="16"/>
      <c r="AN51" s="5"/>
      <c r="AO51" s="18"/>
    </row>
    <row r="52" spans="1:41" ht="15.6">
      <c r="A52" s="47"/>
      <c r="B52" s="250">
        <f>+'Ark1'!C321</f>
        <v>2001</v>
      </c>
      <c r="C52" s="250">
        <f>+'Ark1'!H321</f>
        <v>2</v>
      </c>
      <c r="D52" s="257" t="s">
        <v>7</v>
      </c>
      <c r="E52" s="250">
        <f>+'Ark1'!Q321</f>
        <v>270</v>
      </c>
      <c r="F52" s="251">
        <f t="shared" si="59"/>
        <v>-17</v>
      </c>
      <c r="G52" s="402">
        <f>+'Ark1'!R321</f>
        <v>2644</v>
      </c>
      <c r="H52" s="253">
        <f t="shared" si="60"/>
        <v>89</v>
      </c>
      <c r="I52" s="254">
        <f>+'Ark1'!AG321</f>
        <v>23.534805536154803</v>
      </c>
      <c r="J52" s="255">
        <f t="shared" si="61"/>
        <v>2.6983882657177141</v>
      </c>
      <c r="K52" s="254">
        <f>+'Ark1'!AH321</f>
        <v>0.4160363086232981</v>
      </c>
      <c r="L52" s="96"/>
      <c r="M52" s="254"/>
      <c r="N52" s="174"/>
      <c r="O52" s="256">
        <f>+'Ark1'!S321</f>
        <v>3.167170953101361</v>
      </c>
      <c r="P52" s="395">
        <f t="shared" si="62"/>
        <v>0.14329619771975688</v>
      </c>
      <c r="Q52" s="411"/>
      <c r="R52" s="395"/>
      <c r="S52" s="390"/>
      <c r="T52" s="256">
        <f>+'Ark1'!T321</f>
        <v>3.9118759455370657</v>
      </c>
      <c r="U52" s="257">
        <f t="shared" si="63"/>
        <v>2.4596102092838468E-2</v>
      </c>
      <c r="V52" s="254">
        <f>+'Ark1'!U321</f>
        <v>17.230824508320723</v>
      </c>
      <c r="W52" s="255">
        <f t="shared" si="64"/>
        <v>0.47195953767490906</v>
      </c>
      <c r="X52" s="252">
        <f>+'Ark1'!W321</f>
        <v>0.4160363086232981</v>
      </c>
      <c r="Y52" s="252">
        <f>+'Ark1'!X321</f>
        <v>59.606656580937987</v>
      </c>
      <c r="Z52" s="252">
        <f>+'Ark1'!Y321</f>
        <v>10.779122541603632</v>
      </c>
      <c r="AA52" s="254">
        <f>+'Ark1'!Z321</f>
        <v>4.9869958654425375</v>
      </c>
      <c r="AB52" s="254">
        <f>+'Ark1'!Z321</f>
        <v>4.9869958654425375</v>
      </c>
      <c r="AC52" s="256">
        <f>+'Ark1'!AA321</f>
        <v>1.2967593786261651</v>
      </c>
      <c r="AD52" s="256">
        <f>+'Ark1'!AB321</f>
        <v>2.071022160540934</v>
      </c>
      <c r="AE52" s="252">
        <f>+'Ark1'!AD321</f>
        <v>47.510334683144677</v>
      </c>
      <c r="AF52" s="252">
        <f>+'Ark1'!AE321</f>
        <v>54.275092870858998</v>
      </c>
      <c r="AG52" s="252">
        <f>+'Ark1'!AF321</f>
        <v>23.215383264553513</v>
      </c>
      <c r="AH52" s="256">
        <f t="shared" si="65"/>
        <v>5.4404466204919988</v>
      </c>
      <c r="AI52" s="252">
        <f t="shared" si="66"/>
        <v>9.7925925925925927</v>
      </c>
      <c r="AJ52" s="47"/>
      <c r="AK52" s="4"/>
      <c r="AL52" s="58"/>
      <c r="AM52" s="16"/>
      <c r="AN52" s="5"/>
      <c r="AO52" s="18"/>
    </row>
    <row r="53" spans="1:41" ht="15.6">
      <c r="A53" s="47"/>
      <c r="B53" s="250">
        <f>+'Ark1'!C322</f>
        <v>2002</v>
      </c>
      <c r="C53" s="250">
        <f>+'Ark1'!H322</f>
        <v>2</v>
      </c>
      <c r="D53" s="257" t="s">
        <v>7</v>
      </c>
      <c r="E53" s="250">
        <f>+'Ark1'!Q322</f>
        <v>275</v>
      </c>
      <c r="F53" s="251">
        <f t="shared" si="59"/>
        <v>5</v>
      </c>
      <c r="G53" s="402">
        <f>+'Ark1'!R322</f>
        <v>2372</v>
      </c>
      <c r="H53" s="253">
        <f t="shared" si="60"/>
        <v>-272</v>
      </c>
      <c r="I53" s="254">
        <f>+'Ark1'!AG322</f>
        <v>20.504340511541876</v>
      </c>
      <c r="J53" s="255">
        <f t="shared" si="61"/>
        <v>-3.0304650246129263</v>
      </c>
      <c r="K53" s="254">
        <f>+'Ark1'!AH322</f>
        <v>0.29510961214165254</v>
      </c>
      <c r="L53" s="96"/>
      <c r="M53" s="254"/>
      <c r="N53" s="174"/>
      <c r="O53" s="256">
        <f>+'Ark1'!S322</f>
        <v>3.0775716694772339</v>
      </c>
      <c r="P53" s="395">
        <f t="shared" si="62"/>
        <v>-8.9599283624127057E-2</v>
      </c>
      <c r="Q53" s="411"/>
      <c r="R53" s="395"/>
      <c r="S53" s="390"/>
      <c r="T53" s="256">
        <f>+'Ark1'!T322</f>
        <v>3.8747892074198975</v>
      </c>
      <c r="U53" s="257">
        <f t="shared" si="63"/>
        <v>-3.7086738117168228E-2</v>
      </c>
      <c r="V53" s="254">
        <f>+'Ark1'!U322</f>
        <v>17.141231028667775</v>
      </c>
      <c r="W53" s="255">
        <f t="shared" si="64"/>
        <v>-8.9593479652947394E-2</v>
      </c>
      <c r="X53" s="252">
        <f>+'Ark1'!W322</f>
        <v>0.71669477234401358</v>
      </c>
      <c r="Y53" s="252">
        <f>+'Ark1'!X322</f>
        <v>55.185497470489047</v>
      </c>
      <c r="Z53" s="252">
        <f>+'Ark1'!Y322</f>
        <v>12.141652613827992</v>
      </c>
      <c r="AA53" s="254">
        <f>+'Ark1'!Z322</f>
        <v>5.2728714688229852</v>
      </c>
      <c r="AB53" s="254">
        <f>+'Ark1'!Z322</f>
        <v>5.2728714688229852</v>
      </c>
      <c r="AC53" s="256">
        <f>+'Ark1'!AA322</f>
        <v>1.294319997134221</v>
      </c>
      <c r="AD53" s="256">
        <f>+'Ark1'!AB322</f>
        <v>2.1737174112328881</v>
      </c>
      <c r="AE53" s="252">
        <f>+'Ark1'!AD322</f>
        <v>48.230164822905643</v>
      </c>
      <c r="AF53" s="252">
        <f>+'Ark1'!AE322</f>
        <v>58.200153265895594</v>
      </c>
      <c r="AG53" s="252">
        <f>+'Ark1'!AF322</f>
        <v>20.397282655430391</v>
      </c>
      <c r="AH53" s="256">
        <f t="shared" si="65"/>
        <v>5.5697260273972562</v>
      </c>
      <c r="AI53" s="252">
        <f t="shared" si="66"/>
        <v>8.625454545454545</v>
      </c>
      <c r="AJ53" s="47"/>
      <c r="AK53" s="4"/>
      <c r="AL53" s="58"/>
      <c r="AM53" s="16"/>
      <c r="AN53" s="5"/>
      <c r="AO53" s="18"/>
    </row>
    <row r="54" spans="1:41" ht="15.6">
      <c r="A54" s="47"/>
      <c r="B54" s="250">
        <f>+'Ark1'!C323</f>
        <v>2003</v>
      </c>
      <c r="C54" s="250">
        <f>+'Ark1'!H323</f>
        <v>2</v>
      </c>
      <c r="D54" s="257" t="s">
        <v>7</v>
      </c>
      <c r="E54" s="250">
        <f>+'Ark1'!Q323</f>
        <v>268</v>
      </c>
      <c r="F54" s="251">
        <f t="shared" si="59"/>
        <v>-7</v>
      </c>
      <c r="G54" s="402">
        <f>+'Ark1'!R323</f>
        <v>2733</v>
      </c>
      <c r="H54" s="253">
        <f t="shared" si="60"/>
        <v>361</v>
      </c>
      <c r="I54" s="254">
        <f>+'Ark1'!AG323</f>
        <v>22.866997514958022</v>
      </c>
      <c r="J54" s="255">
        <f t="shared" si="61"/>
        <v>2.362657003416146</v>
      </c>
      <c r="K54" s="254">
        <f>+'Ark1'!AH323</f>
        <v>0.18294914013904137</v>
      </c>
      <c r="L54" s="96"/>
      <c r="M54" s="254"/>
      <c r="N54" s="174"/>
      <c r="O54" s="256">
        <f>+'Ark1'!S323</f>
        <v>3.393706549579218</v>
      </c>
      <c r="P54" s="395">
        <f t="shared" si="62"/>
        <v>0.31613488010198409</v>
      </c>
      <c r="Q54" s="411"/>
      <c r="R54" s="395"/>
      <c r="S54" s="390"/>
      <c r="T54" s="256">
        <f>+'Ark1'!T323</f>
        <v>4.0490303695572623</v>
      </c>
      <c r="U54" s="257">
        <f t="shared" si="63"/>
        <v>0.17424116213736474</v>
      </c>
      <c r="V54" s="254">
        <f>+'Ark1'!U323</f>
        <v>17.053567508232646</v>
      </c>
      <c r="W54" s="255">
        <f t="shared" si="64"/>
        <v>-8.7663520435128817E-2</v>
      </c>
      <c r="X54" s="252">
        <f>+'Ark1'!W323</f>
        <v>0.40248810830589105</v>
      </c>
      <c r="Y54" s="252">
        <f>+'Ark1'!X323</f>
        <v>56.055616538602258</v>
      </c>
      <c r="Z54" s="252">
        <f>+'Ark1'!Y323</f>
        <v>9.5865349432857681</v>
      </c>
      <c r="AA54" s="254">
        <f>+'Ark1'!Z323</f>
        <v>4.9567222431591471</v>
      </c>
      <c r="AB54" s="254">
        <f>+'Ark1'!Z323</f>
        <v>4.9567222431591471</v>
      </c>
      <c r="AC54" s="256">
        <f>+'Ark1'!AA323</f>
        <v>1.3409549481406271</v>
      </c>
      <c r="AD54" s="256">
        <f>+'Ark1'!AB323</f>
        <v>2.099904161254555</v>
      </c>
      <c r="AE54" s="252">
        <f>+'Ark1'!AD323</f>
        <v>46.527249929141632</v>
      </c>
      <c r="AF54" s="252">
        <f>+'Ark1'!AE323</f>
        <v>51.758721916423752</v>
      </c>
      <c r="AG54" s="252">
        <f>+'Ark1'!AF323</f>
        <v>23.529918209212223</v>
      </c>
      <c r="AH54" s="256">
        <f t="shared" si="65"/>
        <v>5.0250566037735638</v>
      </c>
      <c r="AI54" s="252">
        <f t="shared" si="66"/>
        <v>10.197761194029852</v>
      </c>
      <c r="AJ54" s="47"/>
      <c r="AK54" s="4"/>
      <c r="AL54" s="58"/>
      <c r="AM54" s="16"/>
      <c r="AN54" s="5"/>
      <c r="AO54" s="18"/>
    </row>
    <row r="55" spans="1:41" ht="15.6">
      <c r="A55" s="47"/>
      <c r="B55" s="250">
        <f>+'Ark1'!C324</f>
        <v>2004</v>
      </c>
      <c r="C55" s="250">
        <f>+'Ark1'!H324</f>
        <v>2</v>
      </c>
      <c r="D55" s="257" t="s">
        <v>7</v>
      </c>
      <c r="E55" s="250">
        <f>+'Ark1'!Q324</f>
        <v>280</v>
      </c>
      <c r="F55" s="251">
        <f t="shared" si="59"/>
        <v>12</v>
      </c>
      <c r="G55" s="402">
        <f>+'Ark1'!R324</f>
        <v>2714</v>
      </c>
      <c r="H55" s="253">
        <f t="shared" si="60"/>
        <v>-19</v>
      </c>
      <c r="I55" s="254">
        <f>+'Ark1'!AG324</f>
        <v>26.075617510500919</v>
      </c>
      <c r="J55" s="255">
        <f t="shared" si="61"/>
        <v>3.2086199955428967</v>
      </c>
      <c r="K55" s="254">
        <f>+'Ark1'!AH324</f>
        <v>0.25792188651436998</v>
      </c>
      <c r="L55" s="96"/>
      <c r="M55" s="254"/>
      <c r="N55" s="174"/>
      <c r="O55" s="256">
        <f>+'Ark1'!S324</f>
        <v>3.671702284450995</v>
      </c>
      <c r="P55" s="395">
        <f t="shared" si="62"/>
        <v>0.27799573487177698</v>
      </c>
      <c r="Q55" s="411"/>
      <c r="R55" s="395"/>
      <c r="S55" s="390"/>
      <c r="T55" s="256">
        <f>+'Ark1'!T324</f>
        <v>3.730287398673545</v>
      </c>
      <c r="U55" s="257">
        <f t="shared" si="63"/>
        <v>-0.31874297088371728</v>
      </c>
      <c r="V55" s="254">
        <f>+'Ark1'!U324</f>
        <v>17.539609432571865</v>
      </c>
      <c r="W55" s="255">
        <f t="shared" si="64"/>
        <v>0.48604192433921867</v>
      </c>
      <c r="X55" s="252">
        <f>+'Ark1'!W324</f>
        <v>0.62638172439204143</v>
      </c>
      <c r="Y55" s="252">
        <f>+'Ark1'!X324</f>
        <v>58.216654384672083</v>
      </c>
      <c r="Z55" s="252">
        <f>+'Ark1'!Y324</f>
        <v>12.896094325718497</v>
      </c>
      <c r="AA55" s="254">
        <f>+'Ark1'!Z324</f>
        <v>5.2926769107977965</v>
      </c>
      <c r="AB55" s="254">
        <f>+'Ark1'!Z324</f>
        <v>5.2926769107977965</v>
      </c>
      <c r="AC55" s="256">
        <f>+'Ark1'!AA324</f>
        <v>1.4980319606532029</v>
      </c>
      <c r="AD55" s="256">
        <f>+'Ark1'!AB324</f>
        <v>2.2850133617360102</v>
      </c>
      <c r="AE55" s="252">
        <f>+'Ark1'!AD324</f>
        <v>44.730340119284378</v>
      </c>
      <c r="AF55" s="252">
        <f>+'Ark1'!AE324</f>
        <v>42.956402082554931</v>
      </c>
      <c r="AG55" s="252">
        <f>+'Ark1'!AF324</f>
        <v>26.509083805430752</v>
      </c>
      <c r="AH55" s="256">
        <f t="shared" si="65"/>
        <v>4.7769693928750669</v>
      </c>
      <c r="AI55" s="252">
        <f t="shared" si="66"/>
        <v>9.6928571428571431</v>
      </c>
      <c r="AJ55" s="47"/>
      <c r="AK55" s="4"/>
      <c r="AL55" s="58"/>
      <c r="AM55" s="16"/>
      <c r="AN55" s="5"/>
      <c r="AO55" s="18"/>
    </row>
    <row r="56" spans="1:41" ht="15.6">
      <c r="A56" s="47"/>
      <c r="B56" s="250">
        <f>+'Ark1'!C325</f>
        <v>2005</v>
      </c>
      <c r="C56" s="250">
        <f>+'Ark1'!H325</f>
        <v>2</v>
      </c>
      <c r="D56" s="257" t="s">
        <v>7</v>
      </c>
      <c r="E56" s="250">
        <f>+'Ark1'!Q325</f>
        <v>273</v>
      </c>
      <c r="F56" s="251">
        <f t="shared" si="59"/>
        <v>-7</v>
      </c>
      <c r="G56" s="402">
        <f>+'Ark1'!R325</f>
        <v>3249</v>
      </c>
      <c r="H56" s="253">
        <f t="shared" si="60"/>
        <v>535</v>
      </c>
      <c r="I56" s="254">
        <f>+'Ark1'!AG325</f>
        <v>27.270612054008318</v>
      </c>
      <c r="J56" s="255">
        <f t="shared" si="61"/>
        <v>1.1949945435073985</v>
      </c>
      <c r="K56" s="254">
        <f>+'Ark1'!AH325</f>
        <v>0.40012311480455537</v>
      </c>
      <c r="L56" s="96"/>
      <c r="M56" s="254"/>
      <c r="N56" s="174"/>
      <c r="O56" s="256">
        <f>+'Ark1'!S325</f>
        <v>3.6617420744844575</v>
      </c>
      <c r="P56" s="395">
        <f t="shared" si="62"/>
        <v>-9.9602099665374588E-3</v>
      </c>
      <c r="Q56" s="411"/>
      <c r="R56" s="395"/>
      <c r="S56" s="390"/>
      <c r="T56" s="256">
        <f>+'Ark1'!T325</f>
        <v>3.9248999692212991</v>
      </c>
      <c r="U56" s="257">
        <f t="shared" si="63"/>
        <v>0.19461257054775416</v>
      </c>
      <c r="V56" s="254">
        <f>+'Ark1'!U325</f>
        <v>18.001046475838685</v>
      </c>
      <c r="W56" s="255">
        <f t="shared" si="64"/>
        <v>0.46143704326681956</v>
      </c>
      <c r="X56" s="252">
        <f>+'Ark1'!W325</f>
        <v>0.70791012619267479</v>
      </c>
      <c r="Y56" s="252">
        <f>+'Ark1'!X325</f>
        <v>62.04986149584488</v>
      </c>
      <c r="Z56" s="252">
        <f>+'Ark1'!Y325</f>
        <v>13.142505386272703</v>
      </c>
      <c r="AA56" s="254">
        <f>+'Ark1'!Z325</f>
        <v>5.0296381182435219</v>
      </c>
      <c r="AB56" s="254">
        <f>+'Ark1'!Z325</f>
        <v>5.0296381182435219</v>
      </c>
      <c r="AC56" s="256">
        <f>+'Ark1'!AA325</f>
        <v>1.5745801728694555</v>
      </c>
      <c r="AD56" s="256">
        <f>+'Ark1'!AB325</f>
        <v>2.2479206624238697</v>
      </c>
      <c r="AE56" s="252">
        <f>+'Ark1'!AD325</f>
        <v>42.858888390189023</v>
      </c>
      <c r="AF56" s="252">
        <f>+'Ark1'!AE325</f>
        <v>52.421721577389</v>
      </c>
      <c r="AG56" s="252">
        <f>+'Ark1'!AF325</f>
        <v>27.302521008403357</v>
      </c>
      <c r="AH56" s="256">
        <f t="shared" si="65"/>
        <v>4.9159788181894486</v>
      </c>
      <c r="AI56" s="252">
        <f t="shared" si="66"/>
        <v>11.901098901098901</v>
      </c>
      <c r="AJ56" s="47"/>
      <c r="AK56" s="4"/>
      <c r="AL56" s="58"/>
      <c r="AM56" s="16"/>
      <c r="AN56" s="5"/>
      <c r="AO56" s="18"/>
    </row>
    <row r="57" spans="1:41" ht="15.6">
      <c r="A57" s="47"/>
      <c r="B57" s="250">
        <f>+'Ark1'!C326</f>
        <v>2006</v>
      </c>
      <c r="C57" s="250">
        <f>+'Ark1'!H326</f>
        <v>2</v>
      </c>
      <c r="D57" s="257" t="s">
        <v>7</v>
      </c>
      <c r="E57" s="250">
        <f>+'Ark1'!Q326</f>
        <v>272</v>
      </c>
      <c r="F57" s="251">
        <f t="shared" si="59"/>
        <v>-1</v>
      </c>
      <c r="G57" s="402">
        <f>+'Ark1'!R326</f>
        <v>3712</v>
      </c>
      <c r="H57" s="253">
        <f t="shared" si="60"/>
        <v>463</v>
      </c>
      <c r="I57" s="254">
        <f>+'Ark1'!AG326</f>
        <v>27.354952383529056</v>
      </c>
      <c r="J57" s="255">
        <f t="shared" si="61"/>
        <v>8.4340329520738777E-2</v>
      </c>
      <c r="K57" s="254">
        <f>+'Ark1'!AH326</f>
        <v>5.3879310344827583E-2</v>
      </c>
      <c r="L57" s="96"/>
      <c r="M57" s="254"/>
      <c r="N57" s="174"/>
      <c r="O57" s="256">
        <f>+'Ark1'!S326</f>
        <v>3.5646551724137927</v>
      </c>
      <c r="P57" s="395">
        <f t="shared" si="62"/>
        <v>-9.7086902070664838E-2</v>
      </c>
      <c r="Q57" s="411"/>
      <c r="R57" s="395"/>
      <c r="S57" s="390"/>
      <c r="T57" s="256">
        <f>+'Ark1'!T326</f>
        <v>3.9568965517241392</v>
      </c>
      <c r="U57" s="257">
        <f t="shared" si="63"/>
        <v>3.1996582502840099E-2</v>
      </c>
      <c r="V57" s="254">
        <f>+'Ark1'!U326</f>
        <v>17.432650862068979</v>
      </c>
      <c r="W57" s="255">
        <f t="shared" si="64"/>
        <v>-0.56839561376970593</v>
      </c>
      <c r="X57" s="252">
        <f>+'Ark1'!W326</f>
        <v>0.70043103448275856</v>
      </c>
      <c r="Y57" s="252">
        <f>+'Ark1'!X326</f>
        <v>56.14224137931032</v>
      </c>
      <c r="Z57" s="252">
        <f>+'Ark1'!Y326</f>
        <v>12.419181034482756</v>
      </c>
      <c r="AA57" s="254">
        <f>+'Ark1'!Z326</f>
        <v>4.988946367807622</v>
      </c>
      <c r="AB57" s="254">
        <f>+'Ark1'!Z326</f>
        <v>4.988946367807622</v>
      </c>
      <c r="AC57" s="256">
        <f>+'Ark1'!AA326</f>
        <v>1.5339620387305379</v>
      </c>
      <c r="AD57" s="256">
        <f>+'Ark1'!AB326</f>
        <v>2.1355659888532426</v>
      </c>
      <c r="AE57" s="252">
        <f>+'Ark1'!AD326</f>
        <v>47.982688733216492</v>
      </c>
      <c r="AF57" s="252">
        <f>+'Ark1'!AE326</f>
        <v>52.74107966151719</v>
      </c>
      <c r="AG57" s="252">
        <f>+'Ark1'!AF326</f>
        <v>27.901383042693919</v>
      </c>
      <c r="AH57" s="256">
        <f t="shared" si="65"/>
        <v>4.8904171704957724</v>
      </c>
      <c r="AI57" s="252">
        <f t="shared" si="66"/>
        <v>13.647058823529411</v>
      </c>
      <c r="AJ57" s="47"/>
      <c r="AK57" s="4"/>
      <c r="AL57" s="58"/>
      <c r="AM57" s="16"/>
      <c r="AN57" s="5"/>
      <c r="AO57" s="18"/>
    </row>
    <row r="58" spans="1:41" ht="15.6">
      <c r="A58" s="47"/>
      <c r="B58" s="250">
        <f>+'Ark1'!C327</f>
        <v>2007</v>
      </c>
      <c r="C58" s="250">
        <f>+'Ark1'!H327</f>
        <v>2</v>
      </c>
      <c r="D58" s="257" t="s">
        <v>7</v>
      </c>
      <c r="E58" s="250">
        <f>+'Ark1'!Q327</f>
        <v>277</v>
      </c>
      <c r="F58" s="251">
        <f t="shared" ref="F58:F65" si="67">+E58-E57</f>
        <v>5</v>
      </c>
      <c r="G58" s="402">
        <f>+'Ark1'!R327</f>
        <v>3641</v>
      </c>
      <c r="H58" s="253">
        <f t="shared" ref="H58:H65" si="68">+G58-G57</f>
        <v>-71</v>
      </c>
      <c r="I58" s="254">
        <f>+'Ark1'!AG327</f>
        <v>30.017118482348302</v>
      </c>
      <c r="J58" s="255">
        <f t="shared" ref="J58:J65" si="69">+I58-I57</f>
        <v>2.6621660988192453</v>
      </c>
      <c r="K58" s="254">
        <f>+'Ark1'!AH327</f>
        <v>0.2197198571820928</v>
      </c>
      <c r="L58" s="96"/>
      <c r="M58" s="254"/>
      <c r="N58" s="174"/>
      <c r="O58" s="256">
        <f>+'Ark1'!S327</f>
        <v>3.847569349079925</v>
      </c>
      <c r="P58" s="395">
        <f t="shared" ref="P58:P65" si="70">+O58-O57</f>
        <v>0.28291417666613228</v>
      </c>
      <c r="Q58" s="411"/>
      <c r="R58" s="395"/>
      <c r="S58" s="390"/>
      <c r="T58" s="256">
        <f>+'Ark1'!T327</f>
        <v>4.0178522383960447</v>
      </c>
      <c r="U58" s="257">
        <f t="shared" ref="U58:U65" si="71">+T58-T57</f>
        <v>6.0955686671905429E-2</v>
      </c>
      <c r="V58" s="254">
        <f>+'Ark1'!U327</f>
        <v>17.62642131282615</v>
      </c>
      <c r="W58" s="255">
        <f t="shared" ref="W58:W65" si="72">+V58-V57</f>
        <v>0.19377045075717092</v>
      </c>
      <c r="X58" s="252">
        <f>+'Ark1'!W327</f>
        <v>0.63169458939851675</v>
      </c>
      <c r="Y58" s="252">
        <f>+'Ark1'!X327</f>
        <v>57.429277670969512</v>
      </c>
      <c r="Z58" s="252">
        <f>+'Ark1'!Y327</f>
        <v>12.826146663004669</v>
      </c>
      <c r="AA58" s="254">
        <f>+'Ark1'!Z327</f>
        <v>5.1353741478037644</v>
      </c>
      <c r="AB58" s="254">
        <f>+'Ark1'!Z327</f>
        <v>5.1353741478037644</v>
      </c>
      <c r="AC58" s="256">
        <f>+'Ark1'!AA327</f>
        <v>1.6647302574876277</v>
      </c>
      <c r="AD58" s="256">
        <f>+'Ark1'!AB327</f>
        <v>2.0986282387837969</v>
      </c>
      <c r="AE58" s="252">
        <f>+'Ark1'!AD327</f>
        <v>44.663383147454446</v>
      </c>
      <c r="AF58" s="252">
        <f>+'Ark1'!AE327</f>
        <v>44.227517279609202</v>
      </c>
      <c r="AG58" s="252">
        <f>+'Ark1'!AF327</f>
        <v>30.532494758909849</v>
      </c>
      <c r="AH58" s="256">
        <f t="shared" ref="AH58:AH65" si="73">+V58/O58</f>
        <v>4.5811835248768631</v>
      </c>
      <c r="AI58" s="252">
        <f t="shared" ref="AI58:AI65" si="74">+G58/E58</f>
        <v>13.144404332129964</v>
      </c>
      <c r="AJ58" s="47"/>
      <c r="AK58" s="4"/>
      <c r="AL58" s="58"/>
      <c r="AM58" s="16"/>
      <c r="AN58" s="5"/>
      <c r="AO58" s="18"/>
    </row>
    <row r="59" spans="1:41" ht="15.6">
      <c r="A59" s="47"/>
      <c r="B59" s="250">
        <f>+'Ark1'!C328</f>
        <v>2008</v>
      </c>
      <c r="C59" s="250">
        <f>+'Ark1'!H328</f>
        <v>2</v>
      </c>
      <c r="D59" s="257" t="s">
        <v>7</v>
      </c>
      <c r="E59" s="250">
        <f>+'Ark1'!Q328</f>
        <v>257</v>
      </c>
      <c r="F59" s="251">
        <f t="shared" si="67"/>
        <v>-20</v>
      </c>
      <c r="G59" s="402">
        <f>+'Ark1'!R328</f>
        <v>3449</v>
      </c>
      <c r="H59" s="253">
        <f t="shared" si="68"/>
        <v>-192</v>
      </c>
      <c r="I59" s="254">
        <f>+'Ark1'!AG328</f>
        <v>28.094419901716943</v>
      </c>
      <c r="J59" s="255">
        <f t="shared" si="69"/>
        <v>-1.9226985806313586</v>
      </c>
      <c r="K59" s="254">
        <f>+'Ark1'!AH328</f>
        <v>0.14496955639315748</v>
      </c>
      <c r="L59" s="96"/>
      <c r="M59" s="254"/>
      <c r="N59" s="174"/>
      <c r="O59" s="256">
        <f>+'Ark1'!S328</f>
        <v>4.266164105537837</v>
      </c>
      <c r="P59" s="395">
        <f t="shared" si="70"/>
        <v>0.418594756457912</v>
      </c>
      <c r="Q59" s="411"/>
      <c r="R59" s="395"/>
      <c r="S59" s="390"/>
      <c r="T59" s="256">
        <f>+'Ark1'!T328</f>
        <v>4.4572339808640189</v>
      </c>
      <c r="U59" s="257">
        <f t="shared" si="71"/>
        <v>0.43938174246797423</v>
      </c>
      <c r="V59" s="254">
        <f>+'Ark1'!U328</f>
        <v>18.901565671209028</v>
      </c>
      <c r="W59" s="255">
        <f t="shared" si="72"/>
        <v>1.2751443583828781</v>
      </c>
      <c r="X59" s="252">
        <f>+'Ark1'!W328</f>
        <v>1.0437808060307336</v>
      </c>
      <c r="Y59" s="252">
        <f>+'Ark1'!X328</f>
        <v>69.208466222093364</v>
      </c>
      <c r="Z59" s="252">
        <f>+'Ark1'!Y328</f>
        <v>18.875036242389097</v>
      </c>
      <c r="AA59" s="254">
        <f>+'Ark1'!Z328</f>
        <v>5.3652401744667664</v>
      </c>
      <c r="AB59" s="254">
        <f>+'Ark1'!Z328</f>
        <v>5.3652401744667664</v>
      </c>
      <c r="AC59" s="256">
        <f>+'Ark1'!AA328</f>
        <v>1.655066932195858</v>
      </c>
      <c r="AD59" s="256">
        <f>+'Ark1'!AB328</f>
        <v>2.173534239620436</v>
      </c>
      <c r="AE59" s="252">
        <f>+'Ark1'!AD328</f>
        <v>52.380661215450317</v>
      </c>
      <c r="AF59" s="252">
        <f>+'Ark1'!AE328</f>
        <v>52.342489740722513</v>
      </c>
      <c r="AG59" s="252">
        <f>+'Ark1'!AF328</f>
        <v>27.576557128008311</v>
      </c>
      <c r="AH59" s="256">
        <f t="shared" si="73"/>
        <v>4.4305763218703236</v>
      </c>
      <c r="AI59" s="252">
        <f t="shared" si="74"/>
        <v>13.42023346303502</v>
      </c>
      <c r="AJ59" s="47"/>
      <c r="AK59" s="4"/>
      <c r="AL59" s="16"/>
      <c r="AM59" s="16"/>
      <c r="AN59" s="5"/>
      <c r="AO59" s="18"/>
    </row>
    <row r="60" spans="1:41" ht="15.6">
      <c r="A60" s="47"/>
      <c r="B60" s="250">
        <f>+'Ark1'!C329</f>
        <v>2009</v>
      </c>
      <c r="C60" s="250">
        <f>+'Ark1'!H329</f>
        <v>2</v>
      </c>
      <c r="D60" s="257" t="s">
        <v>7</v>
      </c>
      <c r="E60" s="250">
        <f>+'Ark1'!Q329</f>
        <v>274</v>
      </c>
      <c r="F60" s="251">
        <f t="shared" si="67"/>
        <v>17</v>
      </c>
      <c r="G60" s="402">
        <f>+'Ark1'!R329</f>
        <v>3568</v>
      </c>
      <c r="H60" s="253">
        <f t="shared" si="68"/>
        <v>119</v>
      </c>
      <c r="I60" s="254">
        <f>+'Ark1'!AG329</f>
        <v>31.980135423203304</v>
      </c>
      <c r="J60" s="255">
        <f t="shared" si="69"/>
        <v>3.885715521486361</v>
      </c>
      <c r="K60" s="254">
        <f>+'Ark1'!AH329</f>
        <v>0.30829596412556054</v>
      </c>
      <c r="L60" s="96"/>
      <c r="M60" s="254"/>
      <c r="N60" s="174"/>
      <c r="O60" s="256">
        <f>+'Ark1'!S329</f>
        <v>4.4517937219730941</v>
      </c>
      <c r="P60" s="395">
        <f t="shared" si="70"/>
        <v>0.18562961643525711</v>
      </c>
      <c r="Q60" s="411"/>
      <c r="R60" s="395"/>
      <c r="S60" s="390"/>
      <c r="T60" s="256">
        <f>+'Ark1'!T329</f>
        <v>4.739910313901345</v>
      </c>
      <c r="U60" s="257">
        <f t="shared" si="71"/>
        <v>0.28267633303732609</v>
      </c>
      <c r="V60" s="254">
        <f>+'Ark1'!U329</f>
        <v>19.068021300448411</v>
      </c>
      <c r="W60" s="255">
        <f t="shared" si="72"/>
        <v>0.16645562923938328</v>
      </c>
      <c r="X60" s="252">
        <f>+'Ark1'!W329</f>
        <v>1.8217488789237664</v>
      </c>
      <c r="Y60" s="252">
        <f>+'Ark1'!X329</f>
        <v>67.965246636771312</v>
      </c>
      <c r="Z60" s="252">
        <f>+'Ark1'!Y329</f>
        <v>20.291479820627803</v>
      </c>
      <c r="AA60" s="254">
        <f>+'Ark1'!Z329</f>
        <v>5.6996120656670897</v>
      </c>
      <c r="AB60" s="254">
        <f>+'Ark1'!Z329</f>
        <v>5.6996120656670897</v>
      </c>
      <c r="AC60" s="256">
        <f>+'Ark1'!AA329</f>
        <v>1.7266790522206581</v>
      </c>
      <c r="AD60" s="256">
        <f>+'Ark1'!AB329</f>
        <v>2.0493242878567202</v>
      </c>
      <c r="AE60" s="252">
        <f>+'Ark1'!AD329</f>
        <v>50.197893803674809</v>
      </c>
      <c r="AF60" s="252">
        <f>+'Ark1'!AE329</f>
        <v>54.526848764534677</v>
      </c>
      <c r="AG60" s="252">
        <f>+'Ark1'!AF329</f>
        <v>31.942703670546098</v>
      </c>
      <c r="AH60" s="256">
        <f t="shared" si="73"/>
        <v>4.2832221102996684</v>
      </c>
      <c r="AI60" s="252">
        <f t="shared" si="74"/>
        <v>13.021897810218977</v>
      </c>
      <c r="AJ60" s="47"/>
      <c r="AK60" s="4"/>
      <c r="AL60" s="16"/>
      <c r="AM60" s="16"/>
      <c r="AN60" s="5"/>
      <c r="AO60" s="18"/>
    </row>
    <row r="61" spans="1:41" ht="15.6">
      <c r="A61" s="47"/>
      <c r="B61" s="250">
        <f>+'Ark1'!C330</f>
        <v>2010</v>
      </c>
      <c r="C61" s="250">
        <f>+'Ark1'!H330</f>
        <v>2</v>
      </c>
      <c r="D61" s="257" t="s">
        <v>7</v>
      </c>
      <c r="E61" s="250">
        <f>+'Ark1'!Q330</f>
        <v>306</v>
      </c>
      <c r="F61" s="251">
        <f t="shared" si="67"/>
        <v>32</v>
      </c>
      <c r="G61" s="402">
        <f>+'Ark1'!R330</f>
        <v>3816.63</v>
      </c>
      <c r="H61" s="253">
        <f t="shared" si="68"/>
        <v>248.63000000000011</v>
      </c>
      <c r="I61" s="254">
        <f>+'Ark1'!AG330</f>
        <v>31.387608078769997</v>
      </c>
      <c r="J61" s="255">
        <f t="shared" si="69"/>
        <v>-0.59252734443330723</v>
      </c>
      <c r="K61" s="254">
        <f>+'Ark1'!AH330</f>
        <v>0.49782137644990471</v>
      </c>
      <c r="L61" s="96"/>
      <c r="M61" s="254"/>
      <c r="N61" s="174"/>
      <c r="O61" s="256">
        <f>+'Ark1'!S330</f>
        <v>4.415743732035855</v>
      </c>
      <c r="P61" s="395">
        <f t="shared" si="70"/>
        <v>-3.6049989937239069E-2</v>
      </c>
      <c r="Q61" s="411"/>
      <c r="R61" s="395"/>
      <c r="S61" s="390"/>
      <c r="T61" s="256">
        <f>+'Ark1'!T330</f>
        <v>4.3098911867275609</v>
      </c>
      <c r="U61" s="257">
        <f t="shared" si="71"/>
        <v>-0.4300191271737841</v>
      </c>
      <c r="V61" s="254">
        <f>+'Ark1'!U330</f>
        <v>18.504570786269536</v>
      </c>
      <c r="W61" s="255">
        <f t="shared" si="72"/>
        <v>-0.56345051417887504</v>
      </c>
      <c r="X61" s="252">
        <f>+'Ark1'!W330</f>
        <v>1.3100562538155389</v>
      </c>
      <c r="Y61" s="252">
        <f>+'Ark1'!X330</f>
        <v>65.738622816463717</v>
      </c>
      <c r="Z61" s="252">
        <f>+'Ark1'!Y330</f>
        <v>17.214139175136179</v>
      </c>
      <c r="AA61" s="254">
        <f>+'Ark1'!Z330</f>
        <v>5.376981753502478</v>
      </c>
      <c r="AB61" s="254">
        <f>+'Ark1'!Z330</f>
        <v>5.376981753502478</v>
      </c>
      <c r="AC61" s="256">
        <f>+'Ark1'!AA330</f>
        <v>1.7923389062849251</v>
      </c>
      <c r="AD61" s="256">
        <f>+'Ark1'!AB330</f>
        <v>2.1037808497818151</v>
      </c>
      <c r="AE61" s="252">
        <f>+'Ark1'!AD330</f>
        <v>47.676041281188255</v>
      </c>
      <c r="AF61" s="252">
        <f>+'Ark1'!AE330</f>
        <v>54.434215836001485</v>
      </c>
      <c r="AG61" s="252">
        <f>+'Ark1'!AF330</f>
        <v>32.449839010409271</v>
      </c>
      <c r="AH61" s="256">
        <f t="shared" si="73"/>
        <v>4.1905898324715736</v>
      </c>
      <c r="AI61" s="252">
        <f t="shared" si="74"/>
        <v>12.472647058823529</v>
      </c>
      <c r="AJ61" s="47"/>
      <c r="AK61" s="4"/>
      <c r="AL61" s="16"/>
      <c r="AM61" s="16"/>
      <c r="AN61" s="5"/>
      <c r="AO61" s="18"/>
    </row>
    <row r="62" spans="1:41" ht="15.6">
      <c r="A62" s="47"/>
      <c r="B62" s="250">
        <f>+'Ark1'!C331</f>
        <v>2011</v>
      </c>
      <c r="C62" s="250">
        <f>+'Ark1'!H331</f>
        <v>2</v>
      </c>
      <c r="D62" s="257" t="s">
        <v>7</v>
      </c>
      <c r="E62" s="250">
        <f>+'Ark1'!Q331</f>
        <v>272</v>
      </c>
      <c r="F62" s="251">
        <f t="shared" si="67"/>
        <v>-34</v>
      </c>
      <c r="G62" s="402">
        <f>+'Ark1'!R331</f>
        <v>3161</v>
      </c>
      <c r="H62" s="253">
        <f t="shared" si="68"/>
        <v>-655.63000000000011</v>
      </c>
      <c r="I62" s="254">
        <f>+'Ark1'!AG331</f>
        <v>31.129171330487623</v>
      </c>
      <c r="J62" s="255">
        <f t="shared" si="69"/>
        <v>-0.2584367482823744</v>
      </c>
      <c r="K62" s="254">
        <f>+'Ark1'!AH331</f>
        <v>0.53780449224928806</v>
      </c>
      <c r="L62" s="96"/>
      <c r="M62" s="254"/>
      <c r="N62" s="174"/>
      <c r="O62" s="256">
        <f>+'Ark1'!S331</f>
        <v>4.5355900031635557</v>
      </c>
      <c r="P62" s="395">
        <f t="shared" si="70"/>
        <v>0.11984627112770063</v>
      </c>
      <c r="Q62" s="411"/>
      <c r="R62" s="395"/>
      <c r="S62" s="390"/>
      <c r="T62" s="256">
        <f>+'Ark1'!T331</f>
        <v>4.3638089212274593</v>
      </c>
      <c r="U62" s="257">
        <f t="shared" si="71"/>
        <v>5.3917734499898451E-2</v>
      </c>
      <c r="V62" s="254">
        <f>+'Ark1'!U331</f>
        <v>18.388073394495397</v>
      </c>
      <c r="W62" s="255">
        <f t="shared" si="72"/>
        <v>-0.1164973917741392</v>
      </c>
      <c r="X62" s="252">
        <f>+'Ark1'!W331</f>
        <v>1.328693451439418</v>
      </c>
      <c r="Y62" s="252">
        <f>+'Ark1'!X331</f>
        <v>63.745650110724462</v>
      </c>
      <c r="Z62" s="252">
        <f>+'Ark1'!Y331</f>
        <v>18.063903827902564</v>
      </c>
      <c r="AA62" s="254">
        <f>+'Ark1'!Z331</f>
        <v>5.6368730117988948</v>
      </c>
      <c r="AB62" s="254">
        <f>+'Ark1'!Z331</f>
        <v>5.6368730117988948</v>
      </c>
      <c r="AC62" s="256">
        <f>+'Ark1'!AA331</f>
        <v>1.7679567386180122</v>
      </c>
      <c r="AD62" s="256">
        <f>+'Ark1'!AB331</f>
        <v>2.2823213497712764</v>
      </c>
      <c r="AE62" s="252">
        <f>+'Ark1'!AD331</f>
        <v>51.97639841142481</v>
      </c>
      <c r="AF62" s="252">
        <f>+'Ark1'!AE331</f>
        <v>44.862178343087251</v>
      </c>
      <c r="AG62" s="252">
        <f>+'Ark1'!AF331</f>
        <v>32.403895438236809</v>
      </c>
      <c r="AH62" s="256">
        <f t="shared" si="73"/>
        <v>4.0541745134965437</v>
      </c>
      <c r="AI62" s="252">
        <f t="shared" si="74"/>
        <v>11.621323529411764</v>
      </c>
      <c r="AJ62" s="47"/>
      <c r="AK62" s="4"/>
      <c r="AL62" s="16"/>
      <c r="AM62" s="16"/>
      <c r="AN62" s="5"/>
      <c r="AO62" s="18"/>
    </row>
    <row r="63" spans="1:41" ht="15.6">
      <c r="A63" s="47"/>
      <c r="B63" s="250">
        <f>+'Ark1'!C332</f>
        <v>2012</v>
      </c>
      <c r="C63" s="250">
        <f>+'Ark1'!H332</f>
        <v>2</v>
      </c>
      <c r="D63" s="257" t="s">
        <v>7</v>
      </c>
      <c r="E63" s="250">
        <f>+'Ark1'!Q332</f>
        <v>276</v>
      </c>
      <c r="F63" s="251">
        <f t="shared" si="67"/>
        <v>4</v>
      </c>
      <c r="G63" s="402">
        <f>+'Ark1'!R332</f>
        <v>4197</v>
      </c>
      <c r="H63" s="253">
        <f t="shared" si="68"/>
        <v>1036</v>
      </c>
      <c r="I63" s="254">
        <f>+'Ark1'!AG332</f>
        <v>36.709742017604462</v>
      </c>
      <c r="J63" s="255">
        <f t="shared" si="69"/>
        <v>5.5805706871168397</v>
      </c>
      <c r="K63" s="254">
        <f>+'Ark1'!AH332</f>
        <v>0.50035739814152969</v>
      </c>
      <c r="L63" s="96"/>
      <c r="M63" s="254"/>
      <c r="N63" s="174"/>
      <c r="O63" s="256">
        <f>+'Ark1'!S332</f>
        <v>4.9194662854419811</v>
      </c>
      <c r="P63" s="395">
        <f t="shared" si="70"/>
        <v>0.38387628227842541</v>
      </c>
      <c r="Q63" s="411"/>
      <c r="R63" s="395"/>
      <c r="S63" s="390"/>
      <c r="T63" s="256">
        <f>+'Ark1'!T332</f>
        <v>5.0455086966881106</v>
      </c>
      <c r="U63" s="257">
        <f t="shared" si="71"/>
        <v>0.6816997754606513</v>
      </c>
      <c r="V63" s="254">
        <f>+'Ark1'!U332</f>
        <v>18.807624493686014</v>
      </c>
      <c r="W63" s="255">
        <f t="shared" si="72"/>
        <v>0.41955109919061684</v>
      </c>
      <c r="X63" s="252">
        <f>+'Ark1'!W332</f>
        <v>1.8822968787228969</v>
      </c>
      <c r="Y63" s="252">
        <f>+'Ark1'!X332</f>
        <v>67.286156778651403</v>
      </c>
      <c r="Z63" s="252">
        <f>+'Ark1'!Y332</f>
        <v>18.656182987848464</v>
      </c>
      <c r="AA63" s="254">
        <f>+'Ark1'!Z332</f>
        <v>5.5036608349948644</v>
      </c>
      <c r="AB63" s="254">
        <f>+'Ark1'!Z332</f>
        <v>5.5036608349948644</v>
      </c>
      <c r="AC63" s="256">
        <f>+'Ark1'!AA332</f>
        <v>1.7049996981141413</v>
      </c>
      <c r="AD63" s="256">
        <f>+'Ark1'!AB332</f>
        <v>2.1518651605138399</v>
      </c>
      <c r="AE63" s="252">
        <f>+'Ark1'!AD332</f>
        <v>54.556470312144995</v>
      </c>
      <c r="AF63" s="252">
        <f>+'Ark1'!AE332</f>
        <v>48.026648241141267</v>
      </c>
      <c r="AG63" s="252">
        <f>+'Ark1'!AF332</f>
        <v>37.496649691771658</v>
      </c>
      <c r="AH63" s="256">
        <f t="shared" si="73"/>
        <v>3.8231026299220332</v>
      </c>
      <c r="AI63" s="252">
        <f t="shared" si="74"/>
        <v>15.206521739130435</v>
      </c>
      <c r="AJ63" s="47"/>
      <c r="AK63" s="4"/>
      <c r="AL63" s="16"/>
      <c r="AM63" s="16"/>
      <c r="AN63" s="5"/>
      <c r="AO63" s="18"/>
    </row>
    <row r="64" spans="1:41" ht="15.6">
      <c r="A64" s="47"/>
      <c r="B64" s="250">
        <f>+'Ark1'!C333</f>
        <v>2013</v>
      </c>
      <c r="C64" s="250">
        <f>+'Ark1'!H333</f>
        <v>2</v>
      </c>
      <c r="D64" s="257" t="s">
        <v>7</v>
      </c>
      <c r="E64" s="250">
        <f>+'Ark1'!Q333</f>
        <v>270</v>
      </c>
      <c r="F64" s="251">
        <f t="shared" si="67"/>
        <v>-6</v>
      </c>
      <c r="G64" s="402">
        <f>+'Ark1'!R333</f>
        <v>4174</v>
      </c>
      <c r="H64" s="253">
        <f t="shared" si="68"/>
        <v>-23</v>
      </c>
      <c r="I64" s="254">
        <f>+'Ark1'!AG333</f>
        <v>30.166941525773336</v>
      </c>
      <c r="J64" s="255">
        <f t="shared" si="69"/>
        <v>-6.5428004918311267</v>
      </c>
      <c r="K64" s="254">
        <f>+'Ark1'!AH333</f>
        <v>2.0124580737901288</v>
      </c>
      <c r="L64" s="96"/>
      <c r="M64" s="254"/>
      <c r="N64" s="174"/>
      <c r="O64" s="256">
        <f>+'Ark1'!S333</f>
        <v>5.0416866315285089</v>
      </c>
      <c r="P64" s="395">
        <f t="shared" si="70"/>
        <v>0.12222034608652788</v>
      </c>
      <c r="Q64" s="411"/>
      <c r="R64" s="395"/>
      <c r="S64" s="390"/>
      <c r="T64" s="256">
        <f>+'Ark1'!T333</f>
        <v>5.1499760421657879</v>
      </c>
      <c r="U64" s="257">
        <f t="shared" si="71"/>
        <v>0.10446734547767722</v>
      </c>
      <c r="V64" s="254">
        <f>+'Ark1'!U333</f>
        <v>19.405510301868642</v>
      </c>
      <c r="W64" s="255">
        <f t="shared" si="72"/>
        <v>0.59788580818262815</v>
      </c>
      <c r="X64" s="252">
        <f>+'Ark1'!W333</f>
        <v>2.2759942501197887</v>
      </c>
      <c r="Y64" s="252">
        <f>+'Ark1'!X333</f>
        <v>72.759942501197884</v>
      </c>
      <c r="Z64" s="252">
        <f>+'Ark1'!Y333</f>
        <v>22.280785816962151</v>
      </c>
      <c r="AA64" s="254">
        <f>+'Ark1'!Z333</f>
        <v>5.5381646915915193</v>
      </c>
      <c r="AB64" s="254">
        <f>+'Ark1'!Z333</f>
        <v>5.5381646915915193</v>
      </c>
      <c r="AC64" s="256">
        <f>+'Ark1'!AA333</f>
        <v>1.781200510277722</v>
      </c>
      <c r="AD64" s="256">
        <f>+'Ark1'!AB333</f>
        <v>2.2225331963148864</v>
      </c>
      <c r="AE64" s="252">
        <f>+'Ark1'!AD333</f>
        <v>57.106676927223823</v>
      </c>
      <c r="AF64" s="252">
        <f>+'Ark1'!AE333</f>
        <v>51.91199006273353</v>
      </c>
      <c r="AG64" s="252">
        <f>+'Ark1'!AF333</f>
        <v>29.942611190817779</v>
      </c>
      <c r="AH64" s="256">
        <f t="shared" si="73"/>
        <v>3.8490115947538359</v>
      </c>
      <c r="AI64" s="252">
        <f t="shared" si="74"/>
        <v>15.459259259259259</v>
      </c>
      <c r="AJ64" s="47"/>
      <c r="AK64" s="4"/>
      <c r="AL64" s="16"/>
      <c r="AM64" s="16"/>
      <c r="AN64" s="5"/>
      <c r="AO64" s="18"/>
    </row>
    <row r="65" spans="1:52" ht="15.6">
      <c r="A65" s="47"/>
      <c r="B65" s="250">
        <f>+'Ark1'!C334</f>
        <v>2014</v>
      </c>
      <c r="C65" s="250">
        <f>+'Ark1'!H334</f>
        <v>2</v>
      </c>
      <c r="D65" s="257" t="s">
        <v>7</v>
      </c>
      <c r="E65" s="250">
        <f>+'Ark1'!Q334</f>
        <v>251</v>
      </c>
      <c r="F65" s="251">
        <f t="shared" si="67"/>
        <v>-19</v>
      </c>
      <c r="G65" s="402">
        <f>+'Ark1'!R334</f>
        <v>3016</v>
      </c>
      <c r="H65" s="253">
        <f t="shared" si="68"/>
        <v>-1158</v>
      </c>
      <c r="I65" s="254">
        <f>+'Ark1'!AG334</f>
        <v>30.061716691945421</v>
      </c>
      <c r="J65" s="255">
        <f t="shared" si="69"/>
        <v>-0.10522483382791492</v>
      </c>
      <c r="K65" s="254">
        <f>+'Ark1'!AH334</f>
        <v>0.99469496021220161</v>
      </c>
      <c r="L65" s="96"/>
      <c r="M65" s="254"/>
      <c r="N65" s="174"/>
      <c r="O65" s="256">
        <f>+'Ark1'!S334</f>
        <v>5.0188992042440308</v>
      </c>
      <c r="P65" s="395">
        <f t="shared" si="70"/>
        <v>-2.2787427284478134E-2</v>
      </c>
      <c r="Q65" s="411"/>
      <c r="R65" s="395"/>
      <c r="S65" s="390"/>
      <c r="T65" s="256">
        <f>+'Ark1'!T334</f>
        <v>5.1807029177718817</v>
      </c>
      <c r="U65" s="257">
        <f t="shared" si="71"/>
        <v>3.0726875606093884E-2</v>
      </c>
      <c r="V65" s="254">
        <f>+'Ark1'!U334</f>
        <v>19.9778846153846</v>
      </c>
      <c r="W65" s="255">
        <f t="shared" si="72"/>
        <v>0.57237431351595802</v>
      </c>
      <c r="X65" s="252">
        <f>+'Ark1'!W334</f>
        <v>2.7188328912466839</v>
      </c>
      <c r="Y65" s="252">
        <f>+'Ark1'!X334</f>
        <v>75.364721485411138</v>
      </c>
      <c r="Z65" s="252">
        <f>+'Ark1'!Y334</f>
        <v>25.596816976127322</v>
      </c>
      <c r="AA65" s="254">
        <f>+'Ark1'!Z334</f>
        <v>5.9483395723835955</v>
      </c>
      <c r="AB65" s="254">
        <f>+'Ark1'!Z334</f>
        <v>5.9483395723835955</v>
      </c>
      <c r="AC65" s="256">
        <f>+'Ark1'!AA334</f>
        <v>1.83683959291645</v>
      </c>
      <c r="AD65" s="256">
        <f>+'Ark1'!AB334</f>
        <v>2.2477897270652876</v>
      </c>
      <c r="AE65" s="252">
        <f>+'Ark1'!AD334</f>
        <v>49.950808331311265</v>
      </c>
      <c r="AF65" s="252">
        <f>+'Ark1'!AE334</f>
        <v>47.93155236507031</v>
      </c>
      <c r="AG65" s="252">
        <f>+'Ark1'!AF334</f>
        <v>30.480040424456792</v>
      </c>
      <c r="AH65" s="256">
        <f t="shared" si="73"/>
        <v>3.980531148840587</v>
      </c>
      <c r="AI65" s="252">
        <f t="shared" si="74"/>
        <v>12.01593625498008</v>
      </c>
      <c r="AJ65" s="47"/>
      <c r="AK65" s="4"/>
      <c r="AL65" s="16"/>
      <c r="AM65" s="16"/>
      <c r="AN65" s="5"/>
      <c r="AO65" s="18"/>
    </row>
    <row r="66" spans="1:52" ht="15.6">
      <c r="A66" s="47"/>
      <c r="B66" s="250">
        <f>+'Ark1'!C335</f>
        <v>2015</v>
      </c>
      <c r="C66" s="250">
        <f>+'Ark1'!H335</f>
        <v>2</v>
      </c>
      <c r="D66" s="257" t="s">
        <v>7</v>
      </c>
      <c r="E66" s="250">
        <f>+'Ark1'!Q335</f>
        <v>244</v>
      </c>
      <c r="F66" s="251">
        <f t="shared" ref="F66:F67" si="75">+E66-E65</f>
        <v>-7</v>
      </c>
      <c r="G66" s="402">
        <f>+'Ark1'!R335</f>
        <v>2709</v>
      </c>
      <c r="H66" s="253">
        <f t="shared" ref="H66:H67" si="76">+G66-G65</f>
        <v>-307</v>
      </c>
      <c r="I66" s="254">
        <f>+'Ark1'!AG335</f>
        <v>32.891102807926721</v>
      </c>
      <c r="J66" s="255">
        <f t="shared" ref="J66:J67" si="77">+I66-I65</f>
        <v>2.8293861159813005</v>
      </c>
      <c r="K66" s="254">
        <f>+'Ark1'!AH335</f>
        <v>0.11074197120708749</v>
      </c>
      <c r="L66" s="96"/>
      <c r="M66" s="254"/>
      <c r="N66" s="174"/>
      <c r="O66" s="256">
        <f>+'Ark1'!S335</f>
        <v>5.1528239202657806</v>
      </c>
      <c r="P66" s="395">
        <f t="shared" ref="P66:P67" si="78">+O66-O65</f>
        <v>0.13392471602174982</v>
      </c>
      <c r="Q66" s="411"/>
      <c r="R66" s="395"/>
      <c r="S66" s="390"/>
      <c r="T66" s="256">
        <f>+'Ark1'!T335</f>
        <v>5.1816168327796239</v>
      </c>
      <c r="U66" s="257">
        <f t="shared" ref="U66:U67" si="79">+T66-T65</f>
        <v>9.1391500774218315E-4</v>
      </c>
      <c r="V66" s="254">
        <f>+'Ark1'!U335</f>
        <v>20.481395348837225</v>
      </c>
      <c r="W66" s="255">
        <f t="shared" ref="W66:W67" si="80">+V66-V65</f>
        <v>0.5035107334526252</v>
      </c>
      <c r="X66" s="252">
        <f>+'Ark1'!W335</f>
        <v>2.399409376153562</v>
      </c>
      <c r="Y66" s="252">
        <f>+'Ark1'!X335</f>
        <v>78.036175710594307</v>
      </c>
      <c r="Z66" s="252">
        <f>+'Ark1'!Y335</f>
        <v>28.423772609819121</v>
      </c>
      <c r="AA66" s="254">
        <f>+'Ark1'!Z335</f>
        <v>6.0275631911635266</v>
      </c>
      <c r="AB66" s="254">
        <f>+'Ark1'!Z335</f>
        <v>6.0275631911635266</v>
      </c>
      <c r="AC66" s="256">
        <f>+'Ark1'!AA335</f>
        <v>1.7281815954358604</v>
      </c>
      <c r="AD66" s="256">
        <f>+'Ark1'!AB335</f>
        <v>2.1935376510233766</v>
      </c>
      <c r="AE66" s="252">
        <f>+'Ark1'!AD335</f>
        <v>49.731636338895662</v>
      </c>
      <c r="AF66" s="252">
        <f>+'Ark1'!AE335</f>
        <v>47.420769762033601</v>
      </c>
      <c r="AG66" s="252">
        <f>+'Ark1'!AF335</f>
        <v>33.597916408284753</v>
      </c>
      <c r="AH66" s="256">
        <f t="shared" ref="AH66:AH67" si="81">+V66/O66</f>
        <v>3.9747904577691844</v>
      </c>
      <c r="AI66" s="252">
        <f t="shared" ref="AI66:AI67" si="82">+G66/E66</f>
        <v>11.102459016393443</v>
      </c>
      <c r="AJ66" s="47"/>
      <c r="AK66" s="4"/>
      <c r="AL66" s="16"/>
      <c r="AM66" s="16"/>
      <c r="AN66" s="5"/>
      <c r="AO66" s="18"/>
    </row>
    <row r="67" spans="1:52" ht="15.6">
      <c r="A67" s="47"/>
      <c r="B67" s="250">
        <f>+'Ark1'!C336</f>
        <v>2016</v>
      </c>
      <c r="C67" s="250">
        <f>+'Ark1'!H336</f>
        <v>2</v>
      </c>
      <c r="D67" s="257" t="s">
        <v>7</v>
      </c>
      <c r="E67" s="250">
        <f>+'Ark1'!Q336</f>
        <v>244</v>
      </c>
      <c r="F67" s="251">
        <f t="shared" si="75"/>
        <v>0</v>
      </c>
      <c r="G67" s="402">
        <f>+'Ark1'!R336</f>
        <v>2839</v>
      </c>
      <c r="H67" s="253">
        <f t="shared" si="76"/>
        <v>130</v>
      </c>
      <c r="I67" s="254">
        <f>+'Ark1'!AG336</f>
        <v>33.096323032308682</v>
      </c>
      <c r="J67" s="255">
        <f t="shared" si="77"/>
        <v>0.20522022438196075</v>
      </c>
      <c r="K67" s="254">
        <f>+'Ark1'!AH336</f>
        <v>0.77492074674181055</v>
      </c>
      <c r="L67" s="96"/>
      <c r="M67" s="254"/>
      <c r="N67" s="174"/>
      <c r="O67" s="256">
        <f>+'Ark1'!S336</f>
        <v>5.3258189503346252</v>
      </c>
      <c r="P67" s="395">
        <f t="shared" si="78"/>
        <v>0.17299503006884454</v>
      </c>
      <c r="Q67" s="411"/>
      <c r="R67" s="395"/>
      <c r="S67" s="390"/>
      <c r="T67" s="256">
        <f>+'Ark1'!T336</f>
        <v>5.3649172243747802</v>
      </c>
      <c r="U67" s="257">
        <f t="shared" si="79"/>
        <v>0.18330039159515632</v>
      </c>
      <c r="V67" s="254">
        <f>+'Ark1'!U336</f>
        <v>20.968263473053927</v>
      </c>
      <c r="W67" s="255">
        <f t="shared" si="80"/>
        <v>0.48686812421670211</v>
      </c>
      <c r="X67" s="252">
        <f>+'Ark1'!W336</f>
        <v>2.3952095808383236</v>
      </c>
      <c r="Y67" s="252">
        <f>+'Ark1'!X336</f>
        <v>80.239520958083801</v>
      </c>
      <c r="Z67" s="252">
        <f>+'Ark1'!Y336</f>
        <v>31.454737583656204</v>
      </c>
      <c r="AA67" s="254">
        <f>+'Ark1'!Z336</f>
        <v>5.9187486223855155</v>
      </c>
      <c r="AB67" s="254">
        <f>+'Ark1'!Z336</f>
        <v>5.9187486223855155</v>
      </c>
      <c r="AC67" s="256">
        <f>+'Ark1'!AA336</f>
        <v>1.7647498938153221</v>
      </c>
      <c r="AD67" s="256">
        <f>+'Ark1'!AB336</f>
        <v>2.2141389582327751</v>
      </c>
      <c r="AE67" s="252">
        <f>+'Ark1'!AD336</f>
        <v>51.001556731619345</v>
      </c>
      <c r="AF67" s="252">
        <f>+'Ark1'!AE336</f>
        <v>50.702193798328921</v>
      </c>
      <c r="AG67" s="252">
        <f>+'Ark1'!AF336</f>
        <v>33.534136546184747</v>
      </c>
      <c r="AH67" s="256">
        <f t="shared" si="81"/>
        <v>3.9370965608465673</v>
      </c>
      <c r="AI67" s="252">
        <f t="shared" si="82"/>
        <v>11.635245901639344</v>
      </c>
      <c r="AJ67" s="47"/>
      <c r="AK67" s="4"/>
      <c r="AL67" s="16"/>
      <c r="AM67" s="16"/>
      <c r="AN67" s="5"/>
      <c r="AO67" s="18"/>
    </row>
    <row r="68" spans="1:52" ht="15.6">
      <c r="A68" s="47"/>
      <c r="B68" s="250">
        <f>+'Ark1'!C337</f>
        <v>2017</v>
      </c>
      <c r="C68" s="250">
        <f>+'Ark1'!H337</f>
        <v>2</v>
      </c>
      <c r="D68" s="257" t="s">
        <v>7</v>
      </c>
      <c r="E68" s="250">
        <f>+'Ark1'!Q337</f>
        <v>241</v>
      </c>
      <c r="F68" s="251">
        <f t="shared" ref="F68:F69" si="83">+E68-E67</f>
        <v>-3</v>
      </c>
      <c r="G68" s="402">
        <f>+'Ark1'!R337</f>
        <v>3497</v>
      </c>
      <c r="H68" s="253">
        <f t="shared" ref="H68:H69" si="84">+G68-G67</f>
        <v>658</v>
      </c>
      <c r="I68" s="254">
        <f>+'Ark1'!AG337</f>
        <v>33.105698915374923</v>
      </c>
      <c r="J68" s="255">
        <f t="shared" ref="J68:J69" si="85">+I68-I67</f>
        <v>9.3758830662409309E-3</v>
      </c>
      <c r="K68" s="254">
        <f>+'Ark1'!AH337</f>
        <v>1.0580497569345155</v>
      </c>
      <c r="L68" s="96"/>
      <c r="M68" s="254"/>
      <c r="N68" s="174"/>
      <c r="O68" s="256">
        <f>+'Ark1'!S337</f>
        <v>5.1315413211323992</v>
      </c>
      <c r="P68" s="395">
        <f t="shared" ref="P68:P69" si="86">+O68-O67</f>
        <v>-0.19427762920222591</v>
      </c>
      <c r="Q68" s="411"/>
      <c r="R68" s="395"/>
      <c r="S68" s="390"/>
      <c r="T68" s="256">
        <f>+'Ark1'!T337</f>
        <v>5.2819559622533596</v>
      </c>
      <c r="U68" s="257">
        <f t="shared" ref="U68:U69" si="87">+T68-T67</f>
        <v>-8.2961262121420631E-2</v>
      </c>
      <c r="V68" s="254">
        <f>+'Ark1'!U337</f>
        <v>20.019130683442903</v>
      </c>
      <c r="W68" s="255">
        <f t="shared" ref="W68:W69" si="88">+V68-V67</f>
        <v>-0.94913278961102421</v>
      </c>
      <c r="X68" s="252">
        <f>+'Ark1'!W337</f>
        <v>3.1169573920503288</v>
      </c>
      <c r="Y68" s="252">
        <f>+'Ark1'!X337</f>
        <v>73.66313983414355</v>
      </c>
      <c r="Z68" s="252">
        <f>+'Ark1'!Y337</f>
        <v>26.394052044609673</v>
      </c>
      <c r="AA68" s="254">
        <f>+'Ark1'!Z337</f>
        <v>6.0179274198866191</v>
      </c>
      <c r="AB68" s="254">
        <f>+'Ark1'!Z337</f>
        <v>6.0179274198866191</v>
      </c>
      <c r="AC68" s="256">
        <f>+'Ark1'!AA337</f>
        <v>1.8166996910080837</v>
      </c>
      <c r="AD68" s="256">
        <f>+'Ark1'!AB337</f>
        <v>2.2883369431666543</v>
      </c>
      <c r="AE68" s="252">
        <f>+'Ark1'!AD337</f>
        <v>55.237339741060843</v>
      </c>
      <c r="AF68" s="252">
        <f>+'Ark1'!AE337</f>
        <v>51.309684293860791</v>
      </c>
      <c r="AG68" s="252">
        <f>+'Ark1'!AF337</f>
        <v>33.991057542768267</v>
      </c>
      <c r="AH68" s="256">
        <f t="shared" ref="AH68:AH69" si="89">+V68/O68</f>
        <v>3.9011925327389152</v>
      </c>
      <c r="AI68" s="252">
        <f t="shared" ref="AI68:AI69" si="90">+G68/E68</f>
        <v>14.510373443983402</v>
      </c>
      <c r="AJ68" s="47"/>
      <c r="AK68" s="4"/>
      <c r="AL68" s="16"/>
      <c r="AM68" s="16"/>
      <c r="AN68" s="5"/>
      <c r="AO68" s="18"/>
    </row>
    <row r="69" spans="1:52" ht="15.6">
      <c r="A69" s="47"/>
      <c r="B69" s="250">
        <f>+'Ark1'!C338</f>
        <v>2018</v>
      </c>
      <c r="C69" s="250">
        <f>+'Ark1'!H338</f>
        <v>2</v>
      </c>
      <c r="D69" s="257" t="s">
        <v>7</v>
      </c>
      <c r="E69" s="250">
        <f>+'Ark1'!Q338</f>
        <v>261</v>
      </c>
      <c r="F69" s="251">
        <f t="shared" si="83"/>
        <v>20</v>
      </c>
      <c r="G69" s="402">
        <f>+'Ark1'!R338</f>
        <v>3304</v>
      </c>
      <c r="H69" s="253">
        <f t="shared" si="84"/>
        <v>-193</v>
      </c>
      <c r="I69" s="254">
        <f>+'Ark1'!AG338</f>
        <v>33.586476948145439</v>
      </c>
      <c r="J69" s="255">
        <f t="shared" si="85"/>
        <v>0.48077803277051601</v>
      </c>
      <c r="K69" s="254">
        <f>+'Ark1'!AH338</f>
        <v>0.72639225181598099</v>
      </c>
      <c r="L69" s="96"/>
      <c r="M69" s="254"/>
      <c r="N69" s="174"/>
      <c r="O69" s="256">
        <f>+'Ark1'!S338</f>
        <v>5.154963680387409</v>
      </c>
      <c r="P69" s="395">
        <f t="shared" si="86"/>
        <v>2.3422359255009795E-2</v>
      </c>
      <c r="Q69" s="411"/>
      <c r="R69" s="395"/>
      <c r="S69" s="390"/>
      <c r="T69" s="256">
        <f>+'Ark1'!T338</f>
        <v>5.4954600484261507</v>
      </c>
      <c r="U69" s="257">
        <f t="shared" si="87"/>
        <v>0.21350408617279104</v>
      </c>
      <c r="V69" s="254">
        <f>+'Ark1'!U338</f>
        <v>20.096125907990313</v>
      </c>
      <c r="W69" s="255">
        <f t="shared" si="88"/>
        <v>7.6995224547410146E-2</v>
      </c>
      <c r="X69" s="252">
        <f>+'Ark1'!W338</f>
        <v>3.0266343825665865</v>
      </c>
      <c r="Y69" s="252">
        <f>+'Ark1'!X338</f>
        <v>74.485472154963674</v>
      </c>
      <c r="Z69" s="252">
        <f>+'Ark1'!Y338</f>
        <v>27.633171912832928</v>
      </c>
      <c r="AA69" s="254">
        <f>+'Ark1'!Z338</f>
        <v>6.2600763909063488</v>
      </c>
      <c r="AB69" s="254">
        <f>+'Ark1'!Z338</f>
        <v>6.2600763909063488</v>
      </c>
      <c r="AC69" s="256">
        <f>+'Ark1'!AA338</f>
        <v>1.8829760616003124</v>
      </c>
      <c r="AD69" s="256">
        <f>+'Ark1'!AB338</f>
        <v>2.2162133617656874</v>
      </c>
      <c r="AE69" s="252">
        <f>+'Ark1'!AD338</f>
        <v>54.517694477248419</v>
      </c>
      <c r="AF69" s="252">
        <f>+'Ark1'!AE338</f>
        <v>53.498746314475071</v>
      </c>
      <c r="AG69" s="252">
        <f>+'Ark1'!AF338</f>
        <v>34.448962569075178</v>
      </c>
      <c r="AH69" s="256">
        <f t="shared" si="89"/>
        <v>3.898403006106153</v>
      </c>
      <c r="AI69" s="252">
        <f t="shared" si="90"/>
        <v>12.659003831417625</v>
      </c>
      <c r="AJ69" s="47"/>
      <c r="AK69" s="4"/>
      <c r="AL69" s="16"/>
      <c r="AM69" s="16"/>
      <c r="AN69" s="5"/>
      <c r="AO69" s="18"/>
    </row>
    <row r="70" spans="1:52" ht="15.6">
      <c r="A70" s="47"/>
      <c r="B70" s="250">
        <f>+'Ark1'!C339</f>
        <v>2019</v>
      </c>
      <c r="C70" s="250">
        <f>+'Ark1'!H339</f>
        <v>2</v>
      </c>
      <c r="D70" s="257" t="s">
        <v>7</v>
      </c>
      <c r="E70" s="250">
        <f>+'Ark1'!Q339</f>
        <v>210</v>
      </c>
      <c r="F70" s="251">
        <f t="shared" ref="F70:F71" si="91">+E70-E69</f>
        <v>-51</v>
      </c>
      <c r="G70" s="402">
        <f>+'Ark1'!R339</f>
        <v>3308</v>
      </c>
      <c r="H70" s="253">
        <f t="shared" ref="H70:H71" si="92">+G70-G69</f>
        <v>4</v>
      </c>
      <c r="I70" s="254">
        <f>+'Ark1'!AG339</f>
        <v>37.187749523691998</v>
      </c>
      <c r="J70" s="255">
        <f t="shared" ref="J70:J71" si="93">+I70-I69</f>
        <v>3.6012725755465596</v>
      </c>
      <c r="K70" s="254">
        <f>+'Ark1'!AH339</f>
        <v>0.51390568319226115</v>
      </c>
      <c r="L70" s="96"/>
      <c r="M70" s="254"/>
      <c r="N70" s="174"/>
      <c r="O70" s="256">
        <f>+'Ark1'!S339</f>
        <v>5.4658403869407488</v>
      </c>
      <c r="P70" s="395">
        <f t="shared" ref="P70:P71" si="94">+O70-O69</f>
        <v>0.31087670655333977</v>
      </c>
      <c r="Q70" s="411"/>
      <c r="R70" s="395"/>
      <c r="S70" s="390"/>
      <c r="T70" s="256">
        <f>+'Ark1'!T339</f>
        <v>5.7639056831922604</v>
      </c>
      <c r="U70" s="257">
        <f t="shared" ref="U70:U71" si="95">+T70-T69</f>
        <v>0.26844563476610972</v>
      </c>
      <c r="V70" s="254">
        <f>+'Ark1'!U339</f>
        <v>21.208645707376071</v>
      </c>
      <c r="W70" s="255">
        <f t="shared" ref="W70:W71" si="96">+V70-V69</f>
        <v>1.1125197993857583</v>
      </c>
      <c r="X70" s="252">
        <f>+'Ark1'!W339</f>
        <v>3.2648125755743647</v>
      </c>
      <c r="Y70" s="252">
        <f>+'Ark1'!X339</f>
        <v>81.620314389359123</v>
      </c>
      <c r="Z70" s="252">
        <f>+'Ark1'!Y339</f>
        <v>33.162031438935905</v>
      </c>
      <c r="AA70" s="254">
        <f>+'Ark1'!Z339</f>
        <v>6.1097621632832722</v>
      </c>
      <c r="AB70" s="254">
        <f>+'Ark1'!Z339</f>
        <v>6.1097621632832722</v>
      </c>
      <c r="AC70" s="256">
        <f>+'Ark1'!AA339</f>
        <v>1.9657850215177519</v>
      </c>
      <c r="AD70" s="256">
        <f>+'Ark1'!AB339</f>
        <v>2.1585163812511894</v>
      </c>
      <c r="AE70" s="252">
        <f>+'Ark1'!AD339</f>
        <v>50.608271507488638</v>
      </c>
      <c r="AF70" s="252">
        <f>+'Ark1'!AE339</f>
        <v>45.273750590204891</v>
      </c>
      <c r="AG70" s="252">
        <f>+'Ark1'!AF339</f>
        <v>37.685121895648194</v>
      </c>
      <c r="AH70" s="256">
        <f t="shared" ref="AH70:AH71" si="97">+V70/O70</f>
        <v>3.8802168021680248</v>
      </c>
      <c r="AI70" s="252">
        <f t="shared" ref="AI70:AI71" si="98">+G70/E70</f>
        <v>15.752380952380953</v>
      </c>
      <c r="AJ70" s="47"/>
      <c r="AK70" s="4"/>
      <c r="AL70" s="16"/>
      <c r="AM70" s="16"/>
      <c r="AN70" s="5"/>
      <c r="AO70" s="18"/>
    </row>
    <row r="71" spans="1:52" ht="15.6">
      <c r="A71" s="47"/>
      <c r="B71" s="250">
        <f>+'Ark1'!C340</f>
        <v>2020</v>
      </c>
      <c r="C71" s="250">
        <f>+'Ark1'!H340</f>
        <v>2</v>
      </c>
      <c r="D71" s="257" t="s">
        <v>7</v>
      </c>
      <c r="E71" s="250">
        <f>+'Ark1'!Q340</f>
        <v>223</v>
      </c>
      <c r="F71" s="251">
        <f t="shared" si="91"/>
        <v>13</v>
      </c>
      <c r="G71" s="402">
        <f>+'Ark1'!R340</f>
        <v>2940</v>
      </c>
      <c r="H71" s="253">
        <f t="shared" si="92"/>
        <v>-368</v>
      </c>
      <c r="I71" s="254">
        <f>+'Ark1'!AG340</f>
        <v>32.039748199100138</v>
      </c>
      <c r="J71" s="255">
        <f t="shared" si="93"/>
        <v>-5.1480013245918599</v>
      </c>
      <c r="K71" s="254">
        <f>+'Ark1'!AH340</f>
        <v>0.68027210884353739</v>
      </c>
      <c r="L71" s="96"/>
      <c r="M71" s="254"/>
      <c r="N71" s="174"/>
      <c r="O71" s="256">
        <f>+'Ark1'!S340</f>
        <v>5.4622448979591827</v>
      </c>
      <c r="P71" s="395">
        <f t="shared" si="94"/>
        <v>-3.5954889815661417E-3</v>
      </c>
      <c r="Q71" s="411"/>
      <c r="R71" s="395"/>
      <c r="S71" s="390"/>
      <c r="T71" s="256">
        <f>+'Ark1'!T340</f>
        <v>5.4880952380952381</v>
      </c>
      <c r="U71" s="257">
        <f t="shared" si="95"/>
        <v>-0.27581044509702224</v>
      </c>
      <c r="V71" s="254">
        <f>+'Ark1'!U340</f>
        <v>21.035850340136047</v>
      </c>
      <c r="W71" s="255">
        <f t="shared" si="96"/>
        <v>-0.17279536724002398</v>
      </c>
      <c r="X71" s="252">
        <f>+'Ark1'!W340</f>
        <v>2.6530612244897962</v>
      </c>
      <c r="Y71" s="252">
        <f>+'Ark1'!X340</f>
        <v>80.578231292516989</v>
      </c>
      <c r="Z71" s="252">
        <f>+'Ark1'!Y340</f>
        <v>33.02721088435375</v>
      </c>
      <c r="AA71" s="254">
        <f>+'Ark1'!Z340</f>
        <v>6.1392359585270784</v>
      </c>
      <c r="AB71" s="254">
        <f>+'Ark1'!Z340</f>
        <v>6.1392359585270784</v>
      </c>
      <c r="AC71" s="256">
        <f>+'Ark1'!AA340</f>
        <v>1.8716293225362153</v>
      </c>
      <c r="AD71" s="256">
        <f>+'Ark1'!AB340</f>
        <v>2.16532533048687</v>
      </c>
      <c r="AE71" s="252">
        <f>+'Ark1'!AD340</f>
        <v>53.785799077954529</v>
      </c>
      <c r="AF71" s="252">
        <f>+'Ark1'!AE340</f>
        <v>50.438355334516096</v>
      </c>
      <c r="AG71" s="252">
        <f>+'Ark1'!AF340</f>
        <v>32.768613464110551</v>
      </c>
      <c r="AH71" s="256">
        <f t="shared" si="97"/>
        <v>3.851136434398156</v>
      </c>
      <c r="AI71" s="252">
        <f t="shared" si="98"/>
        <v>13.183856502242152</v>
      </c>
      <c r="AJ71" s="47"/>
      <c r="AK71" s="4"/>
      <c r="AL71" s="16"/>
      <c r="AM71" s="16"/>
      <c r="AN71" s="5"/>
      <c r="AO71" s="18"/>
    </row>
    <row r="72" spans="1:52" s="432" customFormat="1" ht="15.6">
      <c r="A72" s="47"/>
      <c r="B72" s="250">
        <f>+'Ark1'!C341</f>
        <v>2021</v>
      </c>
      <c r="C72" s="250">
        <f>+'Ark1'!H341</f>
        <v>2</v>
      </c>
      <c r="D72" s="257" t="s">
        <v>7</v>
      </c>
      <c r="E72" s="250">
        <f>+'Ark1'!Q341</f>
        <v>240</v>
      </c>
      <c r="F72" s="251">
        <f t="shared" ref="F72:F75" si="99">+E72-E71</f>
        <v>17</v>
      </c>
      <c r="G72" s="402">
        <f>+'Ark1'!R341</f>
        <v>3183</v>
      </c>
      <c r="H72" s="253">
        <f t="shared" ref="H72:H75" si="100">+G72-G71</f>
        <v>243</v>
      </c>
      <c r="I72" s="254">
        <f>+'Ark1'!AG341</f>
        <v>35.703531614001257</v>
      </c>
      <c r="J72" s="255">
        <f t="shared" ref="J72:J75" si="101">+I72-I71</f>
        <v>3.6637834149011184</v>
      </c>
      <c r="K72" s="254">
        <f>+'Ark1'!AH341</f>
        <v>0.81683945962928051</v>
      </c>
      <c r="L72" s="96"/>
      <c r="M72" s="254"/>
      <c r="N72" s="174"/>
      <c r="O72" s="256">
        <f>+'Ark1'!S341</f>
        <v>5.6698083568960094</v>
      </c>
      <c r="P72" s="395">
        <f t="shared" ref="P72:P75" si="102">+O72-O71</f>
        <v>0.20756345893682671</v>
      </c>
      <c r="Q72" s="411"/>
      <c r="R72" s="395"/>
      <c r="S72" s="390"/>
      <c r="T72" s="256">
        <f>+'Ark1'!T341</f>
        <v>5.7851083883129109</v>
      </c>
      <c r="U72" s="257">
        <f t="shared" ref="U72:U75" si="103">+T72-T71</f>
        <v>0.29701315021767272</v>
      </c>
      <c r="V72" s="254">
        <f>+'Ark1'!U341</f>
        <v>21.672855796418457</v>
      </c>
      <c r="W72" s="255">
        <f t="shared" ref="W72:W75" si="104">+V72-V71</f>
        <v>0.63700545628240945</v>
      </c>
      <c r="X72" s="252">
        <f>+'Ark1'!W341</f>
        <v>4.0213634935595328</v>
      </c>
      <c r="Y72" s="252">
        <f>+'Ark1'!X341</f>
        <v>82.532202324850758</v>
      </c>
      <c r="Z72" s="252">
        <f>+'Ark1'!Y341</f>
        <v>37.668865849827199</v>
      </c>
      <c r="AA72" s="254">
        <f>+'Ark1'!Z341</f>
        <v>6.1978028278929189</v>
      </c>
      <c r="AB72" s="254">
        <f>+'Ark1'!Z341</f>
        <v>6.1978028278929189</v>
      </c>
      <c r="AC72" s="256">
        <f>+'Ark1'!AA341</f>
        <v>1.8946465068266047</v>
      </c>
      <c r="AD72" s="256">
        <f>+'Ark1'!AB341</f>
        <v>2.2339604676246712</v>
      </c>
      <c r="AE72" s="252">
        <f>+'Ark1'!AD341</f>
        <v>55.541748490575955</v>
      </c>
      <c r="AF72" s="252">
        <f>+'Ark1'!AE341</f>
        <v>49.102014426572417</v>
      </c>
      <c r="AG72" s="252">
        <f>+'Ark1'!AF341</f>
        <v>35.913347624957673</v>
      </c>
      <c r="AH72" s="256">
        <f t="shared" ref="AH72:AH75" si="105">+V72/O72</f>
        <v>3.8225023549620412</v>
      </c>
      <c r="AI72" s="252">
        <f t="shared" ref="AI72:AI75" si="106">+G72/E72</f>
        <v>13.262499999999999</v>
      </c>
      <c r="AJ72" s="47"/>
      <c r="AK72" s="4"/>
      <c r="AL72" s="16"/>
      <c r="AM72" s="16"/>
      <c r="AN72" s="5"/>
      <c r="AO72" s="18"/>
    </row>
    <row r="73" spans="1:52" s="432" customFormat="1" ht="15.6">
      <c r="A73" s="47"/>
      <c r="B73" s="250">
        <f>+'Ark1'!C342</f>
        <v>2022</v>
      </c>
      <c r="C73" s="250">
        <f>+'Ark1'!H342</f>
        <v>2</v>
      </c>
      <c r="D73" s="257" t="s">
        <v>7</v>
      </c>
      <c r="E73" s="250">
        <f>+'Ark1'!Q342</f>
        <v>243</v>
      </c>
      <c r="F73" s="251">
        <f t="shared" si="99"/>
        <v>3</v>
      </c>
      <c r="G73" s="402">
        <f>+'Ark1'!R342</f>
        <v>3205</v>
      </c>
      <c r="H73" s="253">
        <f t="shared" si="100"/>
        <v>22</v>
      </c>
      <c r="I73" s="254">
        <f>+'Ark1'!AG342</f>
        <v>36.291855930181889</v>
      </c>
      <c r="J73" s="255">
        <f t="shared" si="101"/>
        <v>0.58832431618063197</v>
      </c>
      <c r="K73" s="254">
        <f>+'Ark1'!AH342</f>
        <v>2.0904836193447736</v>
      </c>
      <c r="L73" s="96"/>
      <c r="M73" s="439">
        <f>+'Ark1'!AI342</f>
        <v>162</v>
      </c>
      <c r="N73" s="174"/>
      <c r="O73" s="256">
        <f>+'Ark1'!S342</f>
        <v>5.5338533541341661</v>
      </c>
      <c r="P73" s="395">
        <f t="shared" si="102"/>
        <v>-0.13595500276184325</v>
      </c>
      <c r="Q73" s="440">
        <f>+'Ark1'!AJ342</f>
        <v>107.16543209876544</v>
      </c>
      <c r="R73" s="440">
        <f>+'Ark1'!AK342</f>
        <v>14.58448624902681</v>
      </c>
      <c r="S73" s="390"/>
      <c r="T73" s="256">
        <f>+'Ark1'!T342</f>
        <v>5.7219968798751948</v>
      </c>
      <c r="U73" s="257">
        <f t="shared" si="103"/>
        <v>-6.3111508437716068E-2</v>
      </c>
      <c r="V73" s="254">
        <f>+'Ark1'!U342</f>
        <v>20.835319812792477</v>
      </c>
      <c r="W73" s="255">
        <f t="shared" si="104"/>
        <v>-0.8375359836259797</v>
      </c>
      <c r="X73" s="252">
        <f>+'Ark1'!W342</f>
        <v>3.8377535101404057</v>
      </c>
      <c r="Y73" s="252">
        <f>+'Ark1'!X342</f>
        <v>79.812792511700451</v>
      </c>
      <c r="Z73" s="252">
        <f>+'Ark1'!Y342</f>
        <v>32.137285491419647</v>
      </c>
      <c r="AA73" s="254">
        <f>+'Ark1'!Z342</f>
        <v>6.2903209652798351</v>
      </c>
      <c r="AB73" s="254">
        <f>+'Ark1'!Z342</f>
        <v>6.2903209652798351</v>
      </c>
      <c r="AC73" s="256">
        <f>+'Ark1'!AA342</f>
        <v>1.7380370615061524</v>
      </c>
      <c r="AD73" s="256">
        <f>+'Ark1'!AB342</f>
        <v>2.1715289494154546</v>
      </c>
      <c r="AE73" s="252">
        <f>+'Ark1'!AD342</f>
        <v>59.826474319261479</v>
      </c>
      <c r="AF73" s="252">
        <f>+'Ark1'!AE342</f>
        <v>55.782852161460589</v>
      </c>
      <c r="AG73" s="252">
        <f>+'Ark1'!AF342</f>
        <v>37.180974477958245</v>
      </c>
      <c r="AH73" s="256">
        <f t="shared" si="105"/>
        <v>3.765065403698685</v>
      </c>
      <c r="AI73" s="252">
        <f t="shared" si="106"/>
        <v>13.189300411522634</v>
      </c>
      <c r="AJ73" s="47"/>
      <c r="AK73" s="4"/>
      <c r="AL73" s="16"/>
      <c r="AM73" s="16"/>
      <c r="AN73" s="5"/>
      <c r="AO73" s="18"/>
    </row>
    <row r="74" spans="1:52" ht="15.6">
      <c r="A74" s="47"/>
      <c r="B74" s="250">
        <f>+'Ark1'!C343</f>
        <v>2023</v>
      </c>
      <c r="C74" s="250">
        <f>+'Ark1'!H343</f>
        <v>2</v>
      </c>
      <c r="D74" s="257" t="s">
        <v>7</v>
      </c>
      <c r="E74" s="250">
        <f>+'Ark1'!Q343</f>
        <v>269</v>
      </c>
      <c r="F74" s="251">
        <f t="shared" si="99"/>
        <v>26</v>
      </c>
      <c r="G74" s="402">
        <f>+'Ark1'!R343</f>
        <v>3410</v>
      </c>
      <c r="H74" s="253">
        <f t="shared" si="100"/>
        <v>205</v>
      </c>
      <c r="I74" s="254">
        <f>+'Ark1'!AG343</f>
        <v>36.897179132951045</v>
      </c>
      <c r="J74" s="255">
        <f t="shared" si="101"/>
        <v>0.60532320276915641</v>
      </c>
      <c r="K74" s="254">
        <f>+'Ark1'!AH343</f>
        <v>2.6979472140762462</v>
      </c>
      <c r="L74" s="96"/>
      <c r="M74" s="439">
        <f>+'Ark1'!AI343</f>
        <v>440</v>
      </c>
      <c r="N74" s="174"/>
      <c r="O74" s="256">
        <f>+'Ark1'!S343</f>
        <v>5.6005865102639296</v>
      </c>
      <c r="P74" s="395">
        <f t="shared" si="102"/>
        <v>6.6733156129763493E-2</v>
      </c>
      <c r="Q74" s="440">
        <f>+'Ark1'!AJ343</f>
        <v>104.53545454545456</v>
      </c>
      <c r="R74" s="440">
        <f>+'Ark1'!AK343</f>
        <v>16.161708288288875</v>
      </c>
      <c r="S74" s="390"/>
      <c r="T74" s="256">
        <f>+'Ark1'!T343</f>
        <v>5.7413489736070389</v>
      </c>
      <c r="U74" s="257">
        <f t="shared" si="103"/>
        <v>1.93520937318441E-2</v>
      </c>
      <c r="V74" s="254">
        <f>+'Ark1'!U343</f>
        <v>20.356217008797671</v>
      </c>
      <c r="W74" s="255">
        <f t="shared" si="104"/>
        <v>-0.47910280399480598</v>
      </c>
      <c r="X74" s="252">
        <f>+'Ark1'!W343</f>
        <v>3.6950146627565976</v>
      </c>
      <c r="Y74" s="252">
        <f>+'Ark1'!X343</f>
        <v>75.366568914956005</v>
      </c>
      <c r="Z74" s="252">
        <f>+'Ark1'!Y343</f>
        <v>29.325513196480941</v>
      </c>
      <c r="AA74" s="254">
        <f>+'Ark1'!Z343</f>
        <v>6.4302226556773592</v>
      </c>
      <c r="AB74" s="254">
        <f>+'Ark1'!Z343</f>
        <v>6.4302226556773592</v>
      </c>
      <c r="AC74" s="256">
        <f>+'Ark1'!AA343</f>
        <v>1.7460469661242988</v>
      </c>
      <c r="AD74" s="256">
        <f>+'Ark1'!AB343</f>
        <v>2.0552393382414027</v>
      </c>
      <c r="AE74" s="252">
        <f>+'Ark1'!AD343</f>
        <v>54.035263972437086</v>
      </c>
      <c r="AF74" s="252">
        <f>+'Ark1'!AE343</f>
        <v>48.670002742884677</v>
      </c>
      <c r="AG74" s="252">
        <f>+'Ark1'!AF343</f>
        <v>37.555066079295152</v>
      </c>
      <c r="AH74" s="256">
        <f t="shared" si="105"/>
        <v>3.6346580793800429</v>
      </c>
      <c r="AI74" s="252">
        <f t="shared" si="106"/>
        <v>12.676579925650557</v>
      </c>
      <c r="AJ74" s="47"/>
      <c r="AK74" s="4"/>
      <c r="AL74" s="16"/>
      <c r="AM74" s="16"/>
      <c r="AN74" s="5"/>
      <c r="AO74" s="18"/>
    </row>
    <row r="75" spans="1:52" ht="15.6">
      <c r="A75" s="47"/>
      <c r="B75" s="98">
        <f>+'Ark1'!C344</f>
        <v>2024</v>
      </c>
      <c r="C75" s="98">
        <f>+'Ark1'!H344</f>
        <v>2</v>
      </c>
      <c r="D75" s="99" t="s">
        <v>7</v>
      </c>
      <c r="E75" s="98">
        <f>+'Ark1'!Q344</f>
        <v>267</v>
      </c>
      <c r="F75" s="98">
        <f t="shared" si="99"/>
        <v>-2</v>
      </c>
      <c r="G75" s="400">
        <f>+'Ark1'!R344</f>
        <v>3177</v>
      </c>
      <c r="H75" s="105">
        <f t="shared" si="100"/>
        <v>-233</v>
      </c>
      <c r="I75" s="100">
        <f>+'Ark1'!AG344</f>
        <v>34.143479301565748</v>
      </c>
      <c r="J75" s="100">
        <f t="shared" si="101"/>
        <v>-2.7536998313852976</v>
      </c>
      <c r="K75" s="100">
        <f>+'Ark1'!AH344</f>
        <v>2.3607176581680833</v>
      </c>
      <c r="L75" s="312"/>
      <c r="M75" s="105">
        <f>+'Ark1'!AI344</f>
        <v>2475</v>
      </c>
      <c r="N75" s="435"/>
      <c r="O75" s="99">
        <f>+'Ark1'!S344</f>
        <v>5.3345923827510244</v>
      </c>
      <c r="P75" s="391">
        <f t="shared" si="102"/>
        <v>-0.26599412751290519</v>
      </c>
      <c r="Q75" s="100">
        <f>+'Ark1'!AJ344</f>
        <v>107.59486868686868</v>
      </c>
      <c r="R75" s="100">
        <f>+'Ark1'!AK344</f>
        <v>15.91239272244834</v>
      </c>
      <c r="S75" s="436"/>
      <c r="T75" s="99">
        <f>+'Ark1'!T344</f>
        <v>5.553981743783444</v>
      </c>
      <c r="U75" s="99">
        <f t="shared" si="103"/>
        <v>-0.18736722982359488</v>
      </c>
      <c r="V75" s="100">
        <f>+'Ark1'!U344</f>
        <v>20.743437204910258</v>
      </c>
      <c r="W75" s="100">
        <f t="shared" si="104"/>
        <v>0.38722019611258673</v>
      </c>
      <c r="X75" s="105">
        <f>+'Ark1'!W344</f>
        <v>3.7141957821844511</v>
      </c>
      <c r="Y75" s="105">
        <f>+'Ark1'!X344</f>
        <v>77.714825306893303</v>
      </c>
      <c r="Z75" s="105">
        <f>+'Ark1'!Y344</f>
        <v>32.263141328297138</v>
      </c>
      <c r="AA75" s="100">
        <f>+'Ark1'!Z344</f>
        <v>6.1860119619176972</v>
      </c>
      <c r="AB75" s="100">
        <f>+'Ark1'!Z344</f>
        <v>6.1860119619176972</v>
      </c>
      <c r="AC75" s="99">
        <f>+'Ark1'!AA344</f>
        <v>1.6547570990027303</v>
      </c>
      <c r="AD75" s="99">
        <f>+'Ark1'!AB344</f>
        <v>1.924200378907386</v>
      </c>
      <c r="AE75" s="105">
        <f>+'Ark1'!AD344</f>
        <v>57.055525523064951</v>
      </c>
      <c r="AF75" s="105">
        <f>+'Ark1'!AE344</f>
        <v>71.255778332889719</v>
      </c>
      <c r="AG75" s="105">
        <f>+'Ark1'!AF344</f>
        <v>34.600304944456553</v>
      </c>
      <c r="AH75" s="99">
        <f t="shared" si="105"/>
        <v>3.8884765164031077</v>
      </c>
      <c r="AI75" s="105">
        <f t="shared" si="106"/>
        <v>11.898876404494382</v>
      </c>
      <c r="AJ75" s="47"/>
      <c r="AK75" s="4"/>
      <c r="AL75" s="16"/>
      <c r="AM75" s="16"/>
      <c r="AN75" s="5"/>
      <c r="AO75" s="18"/>
    </row>
    <row r="76" spans="1:52" ht="15.6">
      <c r="A76" s="47"/>
      <c r="B76" s="47"/>
      <c r="C76" s="47"/>
      <c r="D76" s="47"/>
      <c r="E76" s="47"/>
      <c r="F76" s="47"/>
      <c r="G76" s="322"/>
      <c r="H76" s="72"/>
      <c r="I76" s="90"/>
      <c r="J76" s="72"/>
      <c r="K76" s="90"/>
      <c r="L76" s="96"/>
      <c r="M76" s="72"/>
      <c r="N76" s="174"/>
      <c r="O76" s="47"/>
      <c r="P76" s="386"/>
      <c r="Q76" s="407"/>
      <c r="R76" s="386"/>
      <c r="S76" s="386"/>
      <c r="T76" s="47"/>
      <c r="U76" s="72"/>
      <c r="V76" s="90"/>
      <c r="W76" s="90"/>
      <c r="X76" s="72"/>
      <c r="Y76" s="72"/>
      <c r="Z76" s="72"/>
      <c r="AA76" s="90"/>
      <c r="AB76" s="90"/>
      <c r="AC76" s="47"/>
      <c r="AD76" s="47"/>
      <c r="AE76" s="47"/>
      <c r="AF76" s="47"/>
      <c r="AG76" s="47"/>
      <c r="AH76" s="47"/>
      <c r="AI76" s="47"/>
      <c r="AJ76" s="47"/>
      <c r="AK76" s="4"/>
      <c r="AL76" s="16"/>
      <c r="AM76" s="16"/>
      <c r="AN76" s="5"/>
      <c r="AO76" s="18"/>
    </row>
    <row r="77" spans="1:52" ht="15.6">
      <c r="A77" s="47"/>
      <c r="B77" s="47"/>
      <c r="C77" s="47"/>
      <c r="D77" s="47"/>
      <c r="E77" s="47"/>
      <c r="F77" s="47"/>
      <c r="G77" s="322"/>
      <c r="H77" s="72"/>
      <c r="I77" s="72"/>
      <c r="J77" s="72"/>
      <c r="K77" s="90"/>
      <c r="L77" s="96"/>
      <c r="M77" s="72"/>
      <c r="N77" s="174"/>
      <c r="O77" s="47"/>
      <c r="P77" s="386"/>
      <c r="Q77" s="407"/>
      <c r="R77" s="386"/>
      <c r="S77" s="386"/>
      <c r="T77" s="47"/>
      <c r="U77" s="72"/>
      <c r="V77" s="90"/>
      <c r="W77" s="90"/>
      <c r="X77" s="72"/>
      <c r="Y77" s="72"/>
      <c r="Z77" s="72"/>
      <c r="AA77" s="90"/>
      <c r="AB77" s="90"/>
      <c r="AC77" s="47"/>
      <c r="AD77" s="47"/>
      <c r="AE77" s="47"/>
      <c r="AF77" s="47"/>
      <c r="AG77" s="47"/>
      <c r="AH77" s="47"/>
      <c r="AI77" s="47"/>
      <c r="AJ77" s="47"/>
      <c r="AK77" s="4"/>
      <c r="AL77" s="18"/>
      <c r="AM77" s="18"/>
      <c r="AN77" s="5"/>
      <c r="AO77" s="18"/>
    </row>
    <row r="78" spans="1:52">
      <c r="AV78" s="13"/>
      <c r="AW78" s="13"/>
    </row>
    <row r="79" spans="1:52" ht="15.6">
      <c r="AV79" s="5"/>
      <c r="AW79" s="18"/>
      <c r="AX79" s="18"/>
      <c r="AZ79" s="18"/>
    </row>
    <row r="80" spans="1:52">
      <c r="AV80" s="13"/>
      <c r="AW80" s="13"/>
    </row>
    <row r="81" spans="48:52">
      <c r="AV81" s="13"/>
      <c r="AW81" s="13"/>
    </row>
    <row r="82" spans="48:52" ht="15.6">
      <c r="AV82" s="2"/>
      <c r="AW82" s="5"/>
      <c r="AX82" s="5"/>
    </row>
    <row r="83" spans="48:52">
      <c r="AV83" s="4"/>
      <c r="AW83" s="4"/>
      <c r="AX83" s="4"/>
      <c r="AY83" s="4"/>
      <c r="AZ83" s="4"/>
    </row>
    <row r="84" spans="48:52" ht="15.6">
      <c r="AV84" s="4"/>
      <c r="AW84" s="13"/>
      <c r="AX84" s="13"/>
      <c r="AY84" s="1"/>
      <c r="AZ84" s="5"/>
    </row>
    <row r="85" spans="48:52" ht="15.6">
      <c r="AV85" s="4"/>
      <c r="AW85" s="13"/>
      <c r="AX85" s="13"/>
      <c r="AY85" s="1"/>
      <c r="AZ85" s="5"/>
    </row>
    <row r="86" spans="48:52" ht="15.6">
      <c r="AV86" s="4"/>
      <c r="AW86" s="13"/>
      <c r="AX86" s="13"/>
      <c r="AY86" s="1"/>
      <c r="AZ86" s="5"/>
    </row>
    <row r="87" spans="48:52" ht="15.6">
      <c r="AV87" s="4"/>
      <c r="AW87" s="13"/>
      <c r="AX87" s="13"/>
      <c r="AY87" s="1"/>
      <c r="AZ87" s="5"/>
    </row>
    <row r="88" spans="48:52" ht="15.6">
      <c r="AV88" s="4"/>
      <c r="AW88" s="13"/>
      <c r="AX88" s="13"/>
      <c r="AY88" s="13"/>
      <c r="AZ88" s="5"/>
    </row>
    <row r="89" spans="48:52" ht="15.6">
      <c r="AV89" s="4"/>
      <c r="AW89" s="13"/>
      <c r="AX89" s="13"/>
      <c r="AY89" s="13"/>
      <c r="AZ89" s="5"/>
    </row>
    <row r="90" spans="48:52" ht="15.6">
      <c r="AV90" s="4"/>
      <c r="AW90" s="13"/>
      <c r="AX90" s="13"/>
      <c r="AY90" s="13"/>
      <c r="AZ90" s="5"/>
    </row>
    <row r="91" spans="48:52" ht="15.6">
      <c r="AV91" s="4"/>
      <c r="AW91" s="13"/>
      <c r="AX91" s="13"/>
      <c r="AY91" s="13"/>
      <c r="AZ91" s="5"/>
    </row>
    <row r="92" spans="48:52" ht="15.6">
      <c r="AV92" s="4"/>
      <c r="AW92" s="13"/>
      <c r="AX92" s="13"/>
      <c r="AY92" s="5"/>
      <c r="AZ92" s="5"/>
    </row>
    <row r="93" spans="48:52" ht="15.6">
      <c r="AV93" s="4"/>
      <c r="AW93" s="13"/>
      <c r="AX93" s="13"/>
      <c r="AY93" s="5"/>
      <c r="AZ93" s="5"/>
    </row>
    <row r="94" spans="48:52" ht="15.6">
      <c r="AV94" s="4"/>
      <c r="AW94" s="13"/>
      <c r="AX94" s="13"/>
      <c r="AY94" s="5"/>
      <c r="AZ94" s="5"/>
    </row>
    <row r="95" spans="48:52" ht="15.6">
      <c r="AV95" s="4"/>
      <c r="AW95" s="13"/>
      <c r="AX95" s="13"/>
      <c r="AY95" s="5"/>
      <c r="AZ95" s="5"/>
    </row>
    <row r="96" spans="48:52" ht="15.6">
      <c r="AV96" s="4"/>
      <c r="AW96" s="13"/>
      <c r="AX96" s="13"/>
      <c r="AY96" s="5"/>
      <c r="AZ96" s="5"/>
    </row>
    <row r="97" spans="48:52" ht="15.6">
      <c r="AV97" s="4"/>
      <c r="AW97" s="13"/>
      <c r="AX97" s="13"/>
      <c r="AY97" s="5"/>
      <c r="AZ97" s="5"/>
    </row>
    <row r="98" spans="48:52" ht="15.6">
      <c r="AV98" s="4"/>
      <c r="AW98" s="13"/>
      <c r="AX98" s="13"/>
      <c r="AY98" s="5"/>
      <c r="AZ98" s="5"/>
    </row>
    <row r="99" spans="48:52" ht="15.6">
      <c r="AV99" s="4"/>
      <c r="AW99" s="13"/>
      <c r="AX99" s="13"/>
      <c r="AY99" s="5"/>
      <c r="AZ99" s="5"/>
    </row>
    <row r="100" spans="48:52" ht="15.6">
      <c r="AV100" s="4"/>
      <c r="AW100" s="5"/>
      <c r="AX100" s="5"/>
      <c r="AY100" s="5"/>
      <c r="AZ100" s="5"/>
    </row>
    <row r="101" spans="48:52">
      <c r="AV101" s="13"/>
      <c r="AW101" s="13"/>
    </row>
    <row r="102" spans="48:52" ht="15.6">
      <c r="AV102" s="5"/>
      <c r="AW102" s="5"/>
      <c r="AX102" s="5"/>
      <c r="AZ102" s="5"/>
    </row>
    <row r="103" spans="48:52">
      <c r="AV103" s="13"/>
      <c r="AW103" s="13"/>
    </row>
    <row r="104" spans="48:52">
      <c r="AV104" s="13"/>
      <c r="AW104" s="13"/>
    </row>
    <row r="105" spans="48:52" ht="15.6">
      <c r="AV105" s="2"/>
      <c r="AW105" s="5"/>
      <c r="AX105" s="5"/>
      <c r="AZ105" s="2"/>
    </row>
    <row r="106" spans="48:52">
      <c r="AV106" s="4"/>
      <c r="AW106" s="4"/>
      <c r="AX106" s="4"/>
      <c r="AY106" s="4"/>
      <c r="AZ106" s="4"/>
    </row>
    <row r="107" spans="48:52" ht="15.6">
      <c r="AV107" s="4"/>
      <c r="AW107" s="13"/>
      <c r="AX107" s="13"/>
      <c r="AY107" s="1"/>
      <c r="AZ107" s="5"/>
    </row>
    <row r="108" spans="48:52" ht="15.6">
      <c r="AV108" s="4"/>
      <c r="AW108" s="13"/>
      <c r="AX108" s="13"/>
      <c r="AY108" s="1"/>
      <c r="AZ108" s="5"/>
    </row>
    <row r="109" spans="48:52" ht="15.6">
      <c r="AV109" s="4"/>
      <c r="AW109" s="13"/>
      <c r="AX109" s="13"/>
      <c r="AY109" s="1"/>
      <c r="AZ109" s="5"/>
    </row>
    <row r="110" spans="48:52" ht="15.6">
      <c r="AV110" s="4"/>
      <c r="AW110" s="13"/>
      <c r="AX110" s="13"/>
      <c r="AY110" s="1"/>
      <c r="AZ110" s="5"/>
    </row>
    <row r="111" spans="48:52" ht="15.6">
      <c r="AV111" s="4"/>
      <c r="AW111" s="13"/>
      <c r="AX111" s="13"/>
      <c r="AY111" s="13"/>
      <c r="AZ111" s="5"/>
    </row>
    <row r="112" spans="48:52" ht="15.6">
      <c r="AV112" s="4"/>
      <c r="AW112" s="13"/>
      <c r="AX112" s="13"/>
      <c r="AY112" s="13"/>
      <c r="AZ112" s="5"/>
    </row>
    <row r="113" spans="48:52" ht="15.6">
      <c r="AV113" s="4"/>
      <c r="AW113" s="13"/>
      <c r="AX113" s="13"/>
      <c r="AY113" s="13"/>
      <c r="AZ113" s="5"/>
    </row>
    <row r="114" spans="48:52" ht="15.6">
      <c r="AV114" s="4"/>
      <c r="AW114" s="13"/>
      <c r="AX114" s="13"/>
      <c r="AY114" s="13"/>
      <c r="AZ114" s="5"/>
    </row>
    <row r="115" spans="48:52" ht="15.6">
      <c r="AV115" s="4"/>
      <c r="AW115" s="13"/>
      <c r="AX115" s="13"/>
      <c r="AY115" s="5"/>
      <c r="AZ115" s="5"/>
    </row>
    <row r="116" spans="48:52" ht="15.6">
      <c r="AV116" s="4"/>
      <c r="AW116" s="13"/>
      <c r="AX116" s="13"/>
      <c r="AY116" s="5"/>
      <c r="AZ116" s="5"/>
    </row>
    <row r="117" spans="48:52" ht="15.6">
      <c r="AV117" s="4"/>
      <c r="AW117" s="13"/>
      <c r="AX117" s="13"/>
      <c r="AY117" s="5"/>
      <c r="AZ117" s="5"/>
    </row>
    <row r="118" spans="48:52" ht="15.6">
      <c r="AV118" s="4"/>
      <c r="AW118" s="13"/>
      <c r="AX118" s="13"/>
      <c r="AY118" s="5"/>
      <c r="AZ118" s="5"/>
    </row>
    <row r="119" spans="48:52" ht="15.6">
      <c r="AV119" s="4"/>
      <c r="AW119" s="13"/>
      <c r="AX119" s="13"/>
      <c r="AY119" s="5"/>
      <c r="AZ119" s="5"/>
    </row>
    <row r="120" spans="48:52" ht="15.6">
      <c r="AV120" s="4"/>
      <c r="AW120" s="13"/>
      <c r="AX120" s="13"/>
      <c r="AY120" s="5"/>
      <c r="AZ120" s="5"/>
    </row>
    <row r="121" spans="48:52" ht="15.6">
      <c r="AV121" s="4"/>
      <c r="AW121" s="13"/>
      <c r="AX121" s="13"/>
      <c r="AY121" s="5"/>
      <c r="AZ121" s="5"/>
    </row>
    <row r="122" spans="48:52" ht="15.6">
      <c r="AV122" s="4"/>
      <c r="AW122" s="13"/>
      <c r="AX122" s="13"/>
      <c r="AY122" s="5"/>
      <c r="AZ122" s="5"/>
    </row>
    <row r="123" spans="48:52" ht="15.6">
      <c r="AV123" s="4"/>
      <c r="AW123" s="5"/>
      <c r="AX123" s="5"/>
      <c r="AY123" s="5"/>
      <c r="AZ123" s="5"/>
    </row>
    <row r="124" spans="48:52">
      <c r="AV124" s="13"/>
      <c r="AW124" s="13"/>
    </row>
    <row r="125" spans="48:52" ht="15.6">
      <c r="AV125" s="5"/>
      <c r="AW125" s="5"/>
      <c r="AX125" s="5"/>
      <c r="AZ125" s="5"/>
    </row>
    <row r="126" spans="48:52">
      <c r="AV126" s="13"/>
      <c r="AW126" s="13"/>
    </row>
    <row r="127" spans="48:52">
      <c r="AV127" s="13"/>
      <c r="AW127" s="13"/>
    </row>
    <row r="128" spans="48:52">
      <c r="AV128" s="13"/>
      <c r="AW128" s="13"/>
    </row>
    <row r="129" spans="48:49">
      <c r="AV129" s="13"/>
      <c r="AW129" s="13"/>
    </row>
    <row r="130" spans="48:49">
      <c r="AV130" s="13"/>
      <c r="AW130" s="13"/>
    </row>
    <row r="131" spans="48:49">
      <c r="AV131" s="13"/>
      <c r="AW131" s="13"/>
    </row>
    <row r="132" spans="48:49">
      <c r="AV132" s="13"/>
      <c r="AW132" s="13"/>
    </row>
    <row r="133" spans="48:49">
      <c r="AV133" s="13"/>
      <c r="AW133" s="13"/>
    </row>
    <row r="134" spans="48:49">
      <c r="AV134" s="13"/>
      <c r="AW134" s="13"/>
    </row>
    <row r="135" spans="48:49">
      <c r="AV135" s="13"/>
      <c r="AW135" s="13"/>
    </row>
    <row r="136" spans="48:49">
      <c r="AV136" s="13"/>
      <c r="AW136" s="13"/>
    </row>
    <row r="137" spans="48:49">
      <c r="AV137" s="13"/>
      <c r="AW137" s="13"/>
    </row>
    <row r="138" spans="48:49">
      <c r="AV138" s="13"/>
      <c r="AW138" s="13"/>
    </row>
    <row r="139" spans="48:49">
      <c r="AV139" s="13"/>
      <c r="AW139" s="13"/>
    </row>
    <row r="140" spans="48:49">
      <c r="AV140" s="13"/>
      <c r="AW140" s="13"/>
    </row>
    <row r="141" spans="48:49">
      <c r="AV141" s="13"/>
      <c r="AW141" s="13"/>
    </row>
    <row r="142" spans="48:49">
      <c r="AV142" s="13"/>
      <c r="AW142" s="13"/>
    </row>
    <row r="143" spans="48:49">
      <c r="AV143" s="13"/>
      <c r="AW143" s="13"/>
    </row>
    <row r="144" spans="48:49">
      <c r="AV144" s="13"/>
      <c r="AW144" s="13"/>
    </row>
    <row r="145" spans="48:49">
      <c r="AV145" s="13"/>
      <c r="AW145" s="13"/>
    </row>
    <row r="146" spans="48:49">
      <c r="AV146" s="13"/>
      <c r="AW146" s="13"/>
    </row>
    <row r="147" spans="48:49">
      <c r="AV147" s="13"/>
      <c r="AW147" s="13"/>
    </row>
    <row r="148" spans="48:49">
      <c r="AV148" s="13"/>
      <c r="AW148" s="13"/>
    </row>
    <row r="149" spans="48:49">
      <c r="AV149" s="13"/>
      <c r="AW149" s="13"/>
    </row>
    <row r="150" spans="48:49">
      <c r="AV150" s="13"/>
      <c r="AW150" s="13"/>
    </row>
    <row r="151" spans="48:49">
      <c r="AV151" s="13"/>
      <c r="AW151" s="13"/>
    </row>
    <row r="152" spans="48:49">
      <c r="AV152" s="13"/>
      <c r="AW152" s="13"/>
    </row>
    <row r="153" spans="48:49">
      <c r="AV153" s="13"/>
      <c r="AW153" s="13"/>
    </row>
    <row r="154" spans="48:49">
      <c r="AV154" s="13"/>
      <c r="AW154" s="13"/>
    </row>
    <row r="155" spans="48:49">
      <c r="AV155" s="13"/>
      <c r="AW155" s="13"/>
    </row>
    <row r="156" spans="48:49">
      <c r="AV156" s="13"/>
      <c r="AW156" s="13"/>
    </row>
    <row r="157" spans="48:49">
      <c r="AV157" s="13"/>
      <c r="AW157" s="13"/>
    </row>
    <row r="158" spans="48:49">
      <c r="AV158" s="13"/>
      <c r="AW158" s="13"/>
    </row>
    <row r="159" spans="48:49">
      <c r="AV159" s="13"/>
      <c r="AW159" s="13"/>
    </row>
    <row r="160" spans="48:49">
      <c r="AV160" s="13"/>
      <c r="AW160" s="13"/>
    </row>
    <row r="161" spans="48:49">
      <c r="AV161" s="13"/>
      <c r="AW161" s="13"/>
    </row>
    <row r="162" spans="48:49">
      <c r="AV162" s="13"/>
      <c r="AW162" s="13"/>
    </row>
    <row r="163" spans="48:49">
      <c r="AV163" s="13"/>
      <c r="AW163" s="13"/>
    </row>
    <row r="164" spans="48:49">
      <c r="AV164" s="13"/>
      <c r="AW164" s="13"/>
    </row>
    <row r="165" spans="48:49">
      <c r="AV165" s="13"/>
      <c r="AW165" s="13"/>
    </row>
    <row r="166" spans="48:49">
      <c r="AV166" s="13"/>
      <c r="AW166" s="13"/>
    </row>
    <row r="167" spans="48:49">
      <c r="AV167" s="13"/>
      <c r="AW167" s="13"/>
    </row>
    <row r="168" spans="48:49">
      <c r="AV168" s="13"/>
      <c r="AW168" s="13"/>
    </row>
    <row r="169" spans="48:49">
      <c r="AV169" s="13"/>
      <c r="AW169" s="13"/>
    </row>
    <row r="170" spans="48:49">
      <c r="AV170" s="13"/>
      <c r="AW170" s="13"/>
    </row>
    <row r="171" spans="48:49">
      <c r="AV171" s="13"/>
      <c r="AW171" s="13"/>
    </row>
    <row r="172" spans="48:49">
      <c r="AV172" s="13"/>
      <c r="AW172" s="13"/>
    </row>
    <row r="173" spans="48:49">
      <c r="AV173" s="13"/>
      <c r="AW173" s="13"/>
    </row>
    <row r="174" spans="48:49">
      <c r="AV174" s="13"/>
      <c r="AW174" s="13"/>
    </row>
    <row r="175" spans="48:49">
      <c r="AV175" s="13"/>
      <c r="AW175" s="13"/>
    </row>
    <row r="176" spans="48:49">
      <c r="AV176" s="13"/>
      <c r="AW176" s="13"/>
    </row>
    <row r="177" spans="48:49">
      <c r="AV177" s="13"/>
      <c r="AW177" s="13"/>
    </row>
    <row r="178" spans="48:49">
      <c r="AV178" s="13"/>
      <c r="AW178" s="13"/>
    </row>
    <row r="179" spans="48:49">
      <c r="AV179" s="13"/>
      <c r="AW179" s="13"/>
    </row>
    <row r="180" spans="48:49">
      <c r="AV180" s="13"/>
      <c r="AW180" s="13"/>
    </row>
    <row r="202" spans="9:47">
      <c r="I202" s="158"/>
      <c r="K202" s="158"/>
      <c r="L202" s="158"/>
      <c r="O202" s="14"/>
      <c r="T202" s="14"/>
      <c r="V202" s="158"/>
      <c r="AU202" s="14"/>
    </row>
    <row r="203" spans="9:47">
      <c r="I203" s="158"/>
      <c r="K203" s="158"/>
      <c r="L203" s="158"/>
      <c r="O203" s="14"/>
      <c r="T203" s="14"/>
      <c r="V203" s="158"/>
      <c r="X203" s="76"/>
      <c r="Y203" s="76"/>
      <c r="Z203" s="76"/>
      <c r="AA203" s="158"/>
      <c r="AB203" s="158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</row>
    <row r="204" spans="9:47">
      <c r="I204" s="158"/>
      <c r="K204" s="158"/>
      <c r="L204" s="158"/>
      <c r="O204" s="14"/>
      <c r="T204" s="14"/>
      <c r="V204" s="158"/>
      <c r="X204" s="76"/>
      <c r="Y204" s="76"/>
      <c r="Z204" s="76"/>
      <c r="AA204" s="158"/>
      <c r="AB204" s="158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</row>
    <row r="205" spans="9:47">
      <c r="I205" s="158"/>
      <c r="K205" s="158"/>
      <c r="L205" s="158"/>
      <c r="O205" s="14"/>
      <c r="T205" s="14"/>
      <c r="V205" s="158"/>
      <c r="X205" s="76"/>
      <c r="Y205" s="76"/>
      <c r="Z205" s="76"/>
      <c r="AA205" s="158"/>
      <c r="AB205" s="158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</row>
    <row r="206" spans="9:47">
      <c r="I206" s="158"/>
      <c r="K206" s="158"/>
      <c r="L206" s="158"/>
      <c r="O206" s="14"/>
      <c r="T206" s="14"/>
      <c r="V206" s="158"/>
      <c r="X206" s="76"/>
      <c r="Y206" s="76"/>
      <c r="Z206" s="76"/>
      <c r="AA206" s="158"/>
      <c r="AB206" s="158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</row>
    <row r="207" spans="9:47">
      <c r="I207" s="158"/>
      <c r="K207" s="158"/>
      <c r="L207" s="158"/>
      <c r="O207" s="14"/>
      <c r="T207" s="14"/>
      <c r="V207" s="158"/>
      <c r="X207" s="76"/>
      <c r="Y207" s="76"/>
      <c r="Z207" s="76"/>
      <c r="AA207" s="158"/>
      <c r="AB207" s="158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</row>
    <row r="208" spans="9:47">
      <c r="I208" s="158"/>
      <c r="K208" s="158"/>
      <c r="L208" s="158"/>
      <c r="O208" s="14"/>
      <c r="T208" s="14"/>
      <c r="V208" s="158"/>
      <c r="X208" s="76"/>
      <c r="Y208" s="76"/>
      <c r="Z208" s="76"/>
      <c r="AA208" s="158"/>
      <c r="AB208" s="1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</row>
    <row r="209" spans="9:47">
      <c r="I209" s="158"/>
      <c r="K209" s="158"/>
      <c r="L209" s="158"/>
      <c r="O209" s="14"/>
      <c r="T209" s="14"/>
      <c r="V209" s="158"/>
      <c r="X209" s="76"/>
      <c r="Y209" s="76"/>
      <c r="Z209" s="76"/>
      <c r="AA209" s="158"/>
      <c r="AB209" s="1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</row>
    <row r="210" spans="9:47">
      <c r="I210" s="158"/>
      <c r="K210" s="158"/>
      <c r="L210" s="158"/>
      <c r="O210" s="14"/>
      <c r="T210" s="14"/>
      <c r="V210" s="158"/>
      <c r="X210" s="76"/>
      <c r="Y210" s="76"/>
      <c r="Z210" s="76"/>
      <c r="AA210" s="158"/>
      <c r="AB210" s="1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</row>
    <row r="211" spans="9:47">
      <c r="I211" s="158"/>
      <c r="K211" s="158"/>
      <c r="L211" s="158"/>
      <c r="O211" s="14"/>
      <c r="T211" s="14"/>
      <c r="V211" s="158"/>
      <c r="X211" s="76"/>
      <c r="Y211" s="76"/>
      <c r="Z211" s="76"/>
      <c r="AA211" s="158"/>
      <c r="AB211" s="1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</row>
    <row r="212" spans="9:47">
      <c r="I212" s="158"/>
      <c r="K212" s="158"/>
      <c r="L212" s="158"/>
      <c r="O212" s="14"/>
      <c r="T212" s="14"/>
      <c r="V212" s="158"/>
      <c r="X212" s="76"/>
      <c r="Y212" s="76"/>
      <c r="Z212" s="76"/>
      <c r="AA212" s="158"/>
      <c r="AB212" s="1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</row>
    <row r="213" spans="9:47">
      <c r="I213" s="158"/>
      <c r="K213" s="158"/>
      <c r="L213" s="158"/>
      <c r="O213" s="14"/>
      <c r="T213" s="14"/>
      <c r="V213" s="158"/>
      <c r="X213" s="76"/>
      <c r="Y213" s="76"/>
      <c r="Z213" s="76"/>
      <c r="AA213" s="158"/>
      <c r="AB213" s="1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</row>
    <row r="214" spans="9:47">
      <c r="I214" s="158"/>
      <c r="K214" s="158"/>
      <c r="L214" s="158"/>
      <c r="O214" s="14"/>
      <c r="T214" s="14"/>
      <c r="V214" s="158"/>
      <c r="X214" s="76"/>
      <c r="Y214" s="76"/>
      <c r="Z214" s="76"/>
      <c r="AA214" s="158"/>
      <c r="AB214" s="1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</row>
    <row r="215" spans="9:47">
      <c r="I215" s="158"/>
      <c r="K215" s="158"/>
      <c r="L215" s="158"/>
      <c r="O215" s="14"/>
      <c r="T215" s="14"/>
      <c r="V215" s="158"/>
      <c r="X215" s="76"/>
      <c r="Y215" s="76"/>
      <c r="Z215" s="76"/>
      <c r="AA215" s="158"/>
      <c r="AB215" s="1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</row>
    <row r="216" spans="9:47">
      <c r="I216" s="158"/>
      <c r="K216" s="158"/>
      <c r="L216" s="158"/>
      <c r="O216" s="14"/>
      <c r="T216" s="14"/>
      <c r="V216" s="158"/>
      <c r="X216" s="76"/>
      <c r="Y216" s="76"/>
      <c r="Z216" s="76"/>
      <c r="AA216" s="158"/>
      <c r="AB216" s="1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</row>
    <row r="217" spans="9:47">
      <c r="I217" s="158"/>
      <c r="K217" s="158"/>
      <c r="L217" s="158"/>
      <c r="O217" s="14"/>
      <c r="T217" s="14"/>
      <c r="V217" s="158"/>
      <c r="X217" s="76"/>
      <c r="Y217" s="76"/>
      <c r="Z217" s="76"/>
      <c r="AA217" s="158"/>
      <c r="AB217" s="1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</row>
    <row r="218" spans="9:47">
      <c r="I218" s="158"/>
      <c r="K218" s="158"/>
      <c r="L218" s="158"/>
      <c r="O218" s="14"/>
      <c r="T218" s="14"/>
      <c r="V218" s="158"/>
      <c r="X218" s="76"/>
      <c r="Y218" s="76"/>
      <c r="Z218" s="76"/>
      <c r="AA218" s="158"/>
      <c r="AB218" s="1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</row>
    <row r="219" spans="9:47">
      <c r="I219" s="158"/>
      <c r="K219" s="158"/>
      <c r="L219" s="158"/>
      <c r="O219" s="14"/>
      <c r="T219" s="14"/>
      <c r="V219" s="158"/>
      <c r="X219" s="76"/>
      <c r="Y219" s="76"/>
      <c r="Z219" s="76"/>
      <c r="AA219" s="158"/>
      <c r="AB219" s="1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</row>
    <row r="220" spans="9:47">
      <c r="I220" s="158"/>
      <c r="K220" s="158"/>
      <c r="L220" s="158"/>
      <c r="O220" s="14"/>
      <c r="T220" s="14"/>
      <c r="V220" s="158"/>
      <c r="X220" s="76"/>
      <c r="Y220" s="76"/>
      <c r="Z220" s="76"/>
      <c r="AA220" s="158"/>
      <c r="AB220" s="1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</row>
    <row r="221" spans="9:47">
      <c r="I221" s="158"/>
      <c r="K221" s="158"/>
      <c r="L221" s="158"/>
      <c r="O221" s="14"/>
      <c r="T221" s="14"/>
      <c r="V221" s="158"/>
      <c r="X221" s="76"/>
      <c r="Y221" s="76"/>
      <c r="Z221" s="76"/>
      <c r="AA221" s="158"/>
      <c r="AB221" s="1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</row>
    <row r="222" spans="9:47">
      <c r="I222" s="158"/>
      <c r="K222" s="158"/>
      <c r="L222" s="158"/>
      <c r="O222" s="14"/>
      <c r="T222" s="14"/>
      <c r="V222" s="158"/>
      <c r="X222" s="76"/>
      <c r="Y222" s="76"/>
      <c r="Z222" s="76"/>
      <c r="AA222" s="158"/>
      <c r="AB222" s="1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</row>
    <row r="223" spans="9:47">
      <c r="I223" s="158"/>
      <c r="K223" s="158"/>
      <c r="L223" s="158"/>
      <c r="O223" s="14"/>
      <c r="T223" s="14"/>
      <c r="V223" s="158"/>
      <c r="X223" s="76"/>
      <c r="Y223" s="76"/>
      <c r="Z223" s="76"/>
      <c r="AA223" s="158"/>
      <c r="AB223" s="1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</row>
    <row r="224" spans="9:47">
      <c r="I224" s="158"/>
      <c r="K224" s="158"/>
      <c r="L224" s="158"/>
      <c r="O224" s="14"/>
      <c r="T224" s="14"/>
      <c r="V224" s="158"/>
      <c r="X224" s="76"/>
      <c r="Y224" s="76"/>
      <c r="Z224" s="76"/>
      <c r="AA224" s="158"/>
      <c r="AB224" s="1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</row>
    <row r="225" spans="9:47">
      <c r="I225" s="158"/>
      <c r="K225" s="158"/>
      <c r="L225" s="158"/>
      <c r="O225" s="14"/>
      <c r="T225" s="14"/>
      <c r="V225" s="158"/>
      <c r="X225" s="76"/>
      <c r="Y225" s="76"/>
      <c r="Z225" s="76"/>
      <c r="AA225" s="158"/>
      <c r="AB225" s="1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</row>
    <row r="226" spans="9:47">
      <c r="I226" s="158"/>
      <c r="K226" s="158"/>
      <c r="L226" s="158"/>
      <c r="O226" s="14"/>
      <c r="T226" s="14"/>
      <c r="V226" s="158"/>
      <c r="X226" s="76"/>
      <c r="Y226" s="76"/>
      <c r="Z226" s="76"/>
      <c r="AA226" s="158"/>
      <c r="AB226" s="1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</row>
    <row r="227" spans="9:47">
      <c r="I227" s="158"/>
      <c r="K227" s="158"/>
      <c r="L227" s="158"/>
      <c r="O227" s="14"/>
      <c r="T227" s="14"/>
      <c r="V227" s="158"/>
      <c r="X227" s="76"/>
      <c r="Y227" s="76"/>
      <c r="Z227" s="76"/>
      <c r="AA227" s="158"/>
      <c r="AB227" s="1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</row>
    <row r="228" spans="9:47">
      <c r="I228" s="158"/>
      <c r="K228" s="158"/>
      <c r="L228" s="158"/>
      <c r="O228" s="14"/>
      <c r="T228" s="14"/>
      <c r="V228" s="158"/>
      <c r="X228" s="76"/>
      <c r="Y228" s="76"/>
      <c r="Z228" s="76"/>
      <c r="AA228" s="158"/>
      <c r="AB228" s="1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</row>
    <row r="229" spans="9:47">
      <c r="I229" s="158"/>
      <c r="K229" s="158"/>
      <c r="L229" s="158"/>
      <c r="O229" s="14"/>
      <c r="T229" s="14"/>
      <c r="V229" s="158"/>
      <c r="X229" s="76"/>
      <c r="Y229" s="76"/>
      <c r="Z229" s="76"/>
      <c r="AA229" s="158"/>
      <c r="AB229" s="1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</row>
    <row r="230" spans="9:47">
      <c r="I230" s="158"/>
      <c r="K230" s="158"/>
      <c r="L230" s="158"/>
      <c r="O230" s="14"/>
      <c r="T230" s="14"/>
      <c r="V230" s="158"/>
      <c r="X230" s="76"/>
      <c r="Y230" s="76"/>
      <c r="Z230" s="76"/>
      <c r="AA230" s="158"/>
      <c r="AB230" s="1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</row>
    <row r="231" spans="9:47">
      <c r="I231" s="158"/>
      <c r="K231" s="158"/>
      <c r="L231" s="158"/>
      <c r="O231" s="14"/>
      <c r="T231" s="14"/>
      <c r="V231" s="158"/>
      <c r="X231" s="76"/>
      <c r="Y231" s="76"/>
      <c r="Z231" s="76"/>
      <c r="AA231" s="158"/>
      <c r="AB231" s="1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</row>
    <row r="232" spans="9:47">
      <c r="I232" s="158"/>
      <c r="K232" s="158"/>
      <c r="L232" s="158"/>
      <c r="O232" s="14"/>
      <c r="T232" s="14"/>
      <c r="V232" s="158"/>
      <c r="X232" s="76"/>
      <c r="Y232" s="76"/>
      <c r="Z232" s="76"/>
      <c r="AA232" s="158"/>
      <c r="AB232" s="1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</row>
    <row r="233" spans="9:47">
      <c r="I233" s="158"/>
      <c r="K233" s="158"/>
      <c r="L233" s="158"/>
      <c r="O233" s="14"/>
      <c r="T233" s="14"/>
      <c r="V233" s="158"/>
      <c r="X233" s="76"/>
      <c r="Y233" s="76"/>
      <c r="Z233" s="76"/>
      <c r="AA233" s="158"/>
      <c r="AB233" s="1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</row>
    <row r="234" spans="9:47">
      <c r="I234" s="158"/>
      <c r="K234" s="158"/>
      <c r="L234" s="158"/>
      <c r="O234" s="14"/>
      <c r="T234" s="14"/>
      <c r="V234" s="158"/>
      <c r="X234" s="76"/>
      <c r="Y234" s="76"/>
      <c r="Z234" s="76"/>
      <c r="AA234" s="158"/>
      <c r="AB234" s="1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</row>
    <row r="235" spans="9:47">
      <c r="I235" s="158"/>
      <c r="K235" s="158"/>
      <c r="L235" s="158"/>
      <c r="O235" s="14"/>
      <c r="T235" s="14"/>
      <c r="V235" s="158"/>
      <c r="X235" s="76"/>
      <c r="Y235" s="76"/>
      <c r="Z235" s="76"/>
      <c r="AA235" s="158"/>
      <c r="AB235" s="1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</row>
    <row r="236" spans="9:47">
      <c r="I236" s="158"/>
      <c r="K236" s="158"/>
      <c r="L236" s="158"/>
      <c r="O236" s="14"/>
      <c r="T236" s="14"/>
      <c r="V236" s="158"/>
      <c r="X236" s="76"/>
      <c r="Y236" s="76"/>
      <c r="Z236" s="76"/>
      <c r="AA236" s="158"/>
      <c r="AB236" s="1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</row>
    <row r="237" spans="9:47">
      <c r="I237" s="158"/>
      <c r="K237" s="158"/>
      <c r="L237" s="158"/>
      <c r="O237" s="14"/>
      <c r="T237" s="14"/>
      <c r="V237" s="158"/>
      <c r="X237" s="76"/>
      <c r="Y237" s="76"/>
      <c r="Z237" s="76"/>
      <c r="AA237" s="158"/>
      <c r="AB237" s="1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</row>
    <row r="238" spans="9:47">
      <c r="I238" s="158"/>
      <c r="K238" s="158"/>
      <c r="L238" s="158"/>
      <c r="O238" s="14"/>
      <c r="T238" s="14"/>
      <c r="V238" s="158"/>
      <c r="X238" s="76"/>
      <c r="Y238" s="76"/>
      <c r="Z238" s="76"/>
      <c r="AA238" s="158"/>
      <c r="AB238" s="1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</row>
    <row r="239" spans="9:47">
      <c r="I239" s="158"/>
      <c r="K239" s="158"/>
      <c r="L239" s="158"/>
      <c r="O239" s="14"/>
      <c r="T239" s="14"/>
      <c r="V239" s="158"/>
      <c r="X239" s="76"/>
      <c r="Y239" s="76"/>
      <c r="Z239" s="76"/>
      <c r="AA239" s="158"/>
      <c r="AB239" s="1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</row>
    <row r="240" spans="9:47">
      <c r="I240" s="158"/>
      <c r="K240" s="158"/>
      <c r="L240" s="158"/>
      <c r="O240" s="14"/>
      <c r="T240" s="14"/>
      <c r="V240" s="158"/>
      <c r="X240" s="76"/>
      <c r="Y240" s="76"/>
      <c r="Z240" s="76"/>
      <c r="AA240" s="158"/>
      <c r="AB240" s="1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</row>
    <row r="241" spans="9:47">
      <c r="I241" s="158"/>
      <c r="K241" s="158"/>
      <c r="L241" s="158"/>
      <c r="O241" s="14"/>
      <c r="T241" s="14"/>
      <c r="V241" s="158"/>
      <c r="X241" s="76"/>
      <c r="Y241" s="76"/>
      <c r="Z241" s="76"/>
      <c r="AA241" s="158"/>
      <c r="AB241" s="1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</row>
    <row r="242" spans="9:47">
      <c r="I242" s="158"/>
      <c r="K242" s="158"/>
      <c r="L242" s="158"/>
      <c r="O242" s="14"/>
      <c r="T242" s="14"/>
      <c r="V242" s="158"/>
      <c r="X242" s="76"/>
      <c r="Y242" s="76"/>
      <c r="Z242" s="76"/>
      <c r="AA242" s="158"/>
      <c r="AB242" s="1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</row>
    <row r="243" spans="9:47">
      <c r="I243" s="158"/>
      <c r="K243" s="158"/>
      <c r="L243" s="158"/>
      <c r="O243" s="14"/>
      <c r="T243" s="14"/>
      <c r="V243" s="158"/>
      <c r="X243" s="76"/>
      <c r="Y243" s="76"/>
      <c r="Z243" s="76"/>
      <c r="AA243" s="158"/>
      <c r="AB243" s="1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</row>
    <row r="244" spans="9:47">
      <c r="I244" s="158"/>
      <c r="K244" s="158"/>
      <c r="L244" s="158"/>
      <c r="O244" s="14"/>
      <c r="T244" s="14"/>
      <c r="V244" s="158"/>
      <c r="X244" s="76"/>
      <c r="Y244" s="76"/>
      <c r="Z244" s="76"/>
      <c r="AA244" s="158"/>
      <c r="AB244" s="1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</row>
    <row r="245" spans="9:47">
      <c r="I245" s="158"/>
      <c r="K245" s="158"/>
      <c r="L245" s="158"/>
      <c r="O245" s="14"/>
      <c r="T245" s="14"/>
      <c r="V245" s="158"/>
      <c r="X245" s="76"/>
      <c r="Y245" s="76"/>
      <c r="Z245" s="76"/>
      <c r="AA245" s="158"/>
      <c r="AB245" s="1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</row>
    <row r="246" spans="9:47">
      <c r="I246" s="158"/>
      <c r="K246" s="158"/>
      <c r="L246" s="158"/>
      <c r="O246" s="14"/>
      <c r="T246" s="14"/>
      <c r="V246" s="158"/>
      <c r="X246" s="76"/>
      <c r="Y246" s="76"/>
      <c r="Z246" s="76"/>
      <c r="AA246" s="158"/>
      <c r="AB246" s="1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</row>
    <row r="247" spans="9:47">
      <c r="I247" s="158"/>
      <c r="K247" s="158"/>
      <c r="L247" s="158"/>
      <c r="O247" s="14"/>
      <c r="T247" s="14"/>
      <c r="V247" s="158"/>
      <c r="X247" s="76"/>
      <c r="Y247" s="76"/>
      <c r="Z247" s="76"/>
      <c r="AA247" s="158"/>
      <c r="AB247" s="1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</row>
    <row r="248" spans="9:47">
      <c r="I248" s="158"/>
      <c r="K248" s="158"/>
      <c r="L248" s="158"/>
      <c r="O248" s="14"/>
      <c r="T248" s="14"/>
      <c r="V248" s="158"/>
      <c r="X248" s="76"/>
      <c r="Y248" s="76"/>
      <c r="Z248" s="76"/>
      <c r="AA248" s="158"/>
      <c r="AB248" s="1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</row>
    <row r="249" spans="9:47">
      <c r="I249" s="158"/>
      <c r="K249" s="158"/>
      <c r="L249" s="158"/>
      <c r="O249" s="14"/>
      <c r="T249" s="14"/>
      <c r="V249" s="158"/>
      <c r="X249" s="76"/>
      <c r="Y249" s="76"/>
      <c r="Z249" s="76"/>
      <c r="AA249" s="158"/>
      <c r="AB249" s="1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</row>
    <row r="250" spans="9:47">
      <c r="I250" s="158"/>
      <c r="K250" s="158"/>
      <c r="L250" s="158"/>
      <c r="O250" s="14"/>
      <c r="T250" s="14"/>
      <c r="V250" s="158"/>
      <c r="X250" s="76"/>
      <c r="Y250" s="76"/>
      <c r="Z250" s="76"/>
      <c r="AA250" s="158"/>
      <c r="AB250" s="1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</row>
    <row r="251" spans="9:47">
      <c r="I251" s="158"/>
      <c r="K251" s="158"/>
      <c r="L251" s="158"/>
      <c r="O251" s="14"/>
      <c r="T251" s="14"/>
      <c r="V251" s="158"/>
      <c r="X251" s="76"/>
      <c r="Y251" s="76"/>
      <c r="Z251" s="76"/>
      <c r="AA251" s="158"/>
      <c r="AB251" s="1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</row>
    <row r="252" spans="9:47">
      <c r="I252" s="158"/>
      <c r="K252" s="158"/>
      <c r="L252" s="158"/>
      <c r="O252" s="14"/>
      <c r="T252" s="14"/>
      <c r="V252" s="158"/>
      <c r="X252" s="76"/>
      <c r="Y252" s="76"/>
      <c r="Z252" s="76"/>
      <c r="AA252" s="158"/>
      <c r="AB252" s="1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</row>
    <row r="253" spans="9:47">
      <c r="I253" s="158"/>
      <c r="K253" s="158"/>
      <c r="L253" s="158"/>
      <c r="O253" s="14"/>
      <c r="T253" s="14"/>
      <c r="V253" s="158"/>
      <c r="X253" s="76"/>
      <c r="Y253" s="76"/>
      <c r="Z253" s="76"/>
      <c r="AA253" s="158"/>
      <c r="AB253" s="1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</row>
    <row r="254" spans="9:47">
      <c r="I254" s="158"/>
      <c r="K254" s="158"/>
      <c r="L254" s="158"/>
      <c r="O254" s="14"/>
      <c r="T254" s="14"/>
      <c r="V254" s="158"/>
      <c r="X254" s="76"/>
      <c r="Y254" s="76"/>
      <c r="Z254" s="76"/>
      <c r="AA254" s="158"/>
      <c r="AB254" s="1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</row>
    <row r="255" spans="9:47">
      <c r="I255" s="158"/>
      <c r="K255" s="158"/>
      <c r="L255" s="158"/>
      <c r="O255" s="14"/>
      <c r="T255" s="14"/>
      <c r="V255" s="158"/>
      <c r="X255" s="76"/>
      <c r="Y255" s="76"/>
      <c r="Z255" s="76"/>
      <c r="AA255" s="158"/>
      <c r="AB255" s="1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</row>
    <row r="256" spans="9:47">
      <c r="I256" s="158"/>
      <c r="K256" s="158"/>
      <c r="L256" s="158"/>
      <c r="O256" s="14"/>
      <c r="T256" s="14"/>
      <c r="V256" s="158"/>
      <c r="X256" s="76"/>
      <c r="Y256" s="76"/>
      <c r="Z256" s="76"/>
      <c r="AA256" s="158"/>
      <c r="AB256" s="1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</row>
    <row r="257" spans="9:47">
      <c r="I257" s="158"/>
      <c r="K257" s="158"/>
      <c r="L257" s="158"/>
      <c r="O257" s="14"/>
      <c r="T257" s="14"/>
      <c r="V257" s="158"/>
      <c r="X257" s="76"/>
      <c r="Y257" s="76"/>
      <c r="Z257" s="76"/>
      <c r="AA257" s="158"/>
      <c r="AB257" s="1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</row>
    <row r="258" spans="9:47">
      <c r="I258" s="158"/>
      <c r="K258" s="158"/>
      <c r="L258" s="158"/>
      <c r="O258" s="14"/>
      <c r="T258" s="14"/>
      <c r="V258" s="158"/>
      <c r="X258" s="76"/>
      <c r="Y258" s="76"/>
      <c r="Z258" s="76"/>
      <c r="AA258" s="158"/>
      <c r="AB258" s="1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</row>
    <row r="259" spans="9:47">
      <c r="I259" s="158"/>
      <c r="K259" s="158"/>
      <c r="L259" s="158"/>
      <c r="O259" s="14"/>
      <c r="T259" s="14"/>
      <c r="V259" s="158"/>
      <c r="X259" s="76"/>
      <c r="Y259" s="76"/>
      <c r="Z259" s="76"/>
      <c r="AA259" s="158"/>
      <c r="AB259" s="158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</row>
    <row r="260" spans="9:47">
      <c r="I260" s="158"/>
      <c r="K260" s="158"/>
      <c r="L260" s="158"/>
      <c r="O260" s="14"/>
      <c r="T260" s="14"/>
      <c r="V260" s="158"/>
      <c r="X260" s="76"/>
      <c r="Y260" s="76"/>
      <c r="Z260" s="76"/>
      <c r="AA260" s="158"/>
      <c r="AB260" s="158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</row>
    <row r="261" spans="9:47">
      <c r="I261" s="158"/>
      <c r="K261" s="158"/>
      <c r="L261" s="158"/>
      <c r="O261" s="14"/>
      <c r="T261" s="14"/>
      <c r="V261" s="158"/>
      <c r="X261" s="76"/>
      <c r="Y261" s="76"/>
      <c r="Z261" s="76"/>
      <c r="AA261" s="158"/>
      <c r="AB261" s="158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</row>
    <row r="262" spans="9:47">
      <c r="I262" s="158"/>
      <c r="K262" s="158"/>
      <c r="L262" s="158"/>
      <c r="O262" s="14"/>
      <c r="T262" s="14"/>
      <c r="V262" s="158"/>
      <c r="X262" s="76"/>
      <c r="Y262" s="76"/>
      <c r="Z262" s="76"/>
      <c r="AA262" s="158"/>
      <c r="AB262" s="158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</row>
    <row r="263" spans="9:47">
      <c r="I263" s="158"/>
      <c r="K263" s="158"/>
      <c r="L263" s="158"/>
      <c r="O263" s="14"/>
      <c r="T263" s="14"/>
      <c r="V263" s="158"/>
      <c r="X263" s="76"/>
      <c r="Y263" s="76"/>
      <c r="Z263" s="76"/>
      <c r="AA263" s="158"/>
      <c r="AB263" s="158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</row>
    <row r="264" spans="9:47">
      <c r="I264" s="158"/>
      <c r="K264" s="158"/>
      <c r="L264" s="158"/>
      <c r="O264" s="14"/>
      <c r="T264" s="14"/>
      <c r="V264" s="158"/>
      <c r="X264" s="76"/>
      <c r="Y264" s="76"/>
      <c r="Z264" s="76"/>
      <c r="AA264" s="158"/>
      <c r="AB264" s="158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</row>
    <row r="265" spans="9:47">
      <c r="I265" s="158"/>
      <c r="K265" s="158"/>
      <c r="L265" s="158"/>
      <c r="O265" s="14"/>
      <c r="T265" s="14"/>
      <c r="V265" s="158"/>
      <c r="X265" s="76"/>
      <c r="Y265" s="76"/>
      <c r="Z265" s="76"/>
      <c r="AA265" s="158"/>
      <c r="AB265" s="158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</row>
    <row r="266" spans="9:47">
      <c r="I266" s="158"/>
      <c r="K266" s="158"/>
      <c r="L266" s="158"/>
      <c r="O266" s="14"/>
      <c r="T266" s="14"/>
      <c r="V266" s="158"/>
      <c r="X266" s="76"/>
      <c r="Y266" s="76"/>
      <c r="Z266" s="76"/>
      <c r="AA266" s="158"/>
      <c r="AB266" s="158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</row>
    <row r="267" spans="9:47">
      <c r="I267" s="158"/>
      <c r="K267" s="158"/>
      <c r="L267" s="158"/>
      <c r="O267" s="14"/>
      <c r="T267" s="14"/>
      <c r="V267" s="158"/>
      <c r="X267" s="76"/>
      <c r="Y267" s="76"/>
      <c r="Z267" s="76"/>
      <c r="AA267" s="158"/>
      <c r="AB267" s="158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</row>
    <row r="268" spans="9:47">
      <c r="I268" s="158"/>
      <c r="K268" s="158"/>
      <c r="L268" s="158"/>
      <c r="O268" s="14"/>
      <c r="T268" s="14"/>
      <c r="V268" s="158"/>
      <c r="X268" s="76"/>
      <c r="Y268" s="76"/>
      <c r="Z268" s="76"/>
      <c r="AA268" s="158"/>
      <c r="AB268" s="158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</row>
    <row r="269" spans="9:47">
      <c r="I269" s="158"/>
      <c r="K269" s="158"/>
      <c r="L269" s="158"/>
      <c r="O269" s="14"/>
      <c r="T269" s="14"/>
      <c r="V269" s="158"/>
      <c r="X269" s="76"/>
      <c r="Y269" s="76"/>
      <c r="Z269" s="76"/>
      <c r="AA269" s="158"/>
      <c r="AB269" s="158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</row>
    <row r="270" spans="9:47">
      <c r="I270" s="158"/>
      <c r="K270" s="158"/>
      <c r="L270" s="158"/>
      <c r="O270" s="14"/>
      <c r="T270" s="14"/>
      <c r="V270" s="158"/>
      <c r="X270" s="76"/>
      <c r="Y270" s="76"/>
      <c r="Z270" s="76"/>
      <c r="AA270" s="158"/>
      <c r="AB270" s="158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</row>
    <row r="271" spans="9:47">
      <c r="I271" s="158"/>
      <c r="K271" s="158"/>
      <c r="L271" s="158"/>
      <c r="O271" s="14"/>
      <c r="T271" s="14"/>
      <c r="V271" s="158"/>
      <c r="X271" s="76"/>
      <c r="Y271" s="76"/>
      <c r="Z271" s="76"/>
      <c r="AA271" s="158"/>
      <c r="AB271" s="158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</row>
    <row r="272" spans="9:47">
      <c r="I272" s="158"/>
      <c r="K272" s="158"/>
      <c r="L272" s="158"/>
      <c r="O272" s="14"/>
      <c r="T272" s="14"/>
      <c r="V272" s="158"/>
      <c r="X272" s="76"/>
      <c r="Y272" s="76"/>
      <c r="Z272" s="76"/>
      <c r="AA272" s="158"/>
      <c r="AB272" s="158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</row>
    <row r="273" spans="9:47">
      <c r="I273" s="158"/>
      <c r="K273" s="158"/>
      <c r="L273" s="158"/>
      <c r="O273" s="14"/>
      <c r="T273" s="14"/>
      <c r="V273" s="158"/>
      <c r="X273" s="76"/>
      <c r="Y273" s="76"/>
      <c r="Z273" s="76"/>
      <c r="AA273" s="158"/>
      <c r="AB273" s="158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</row>
    <row r="274" spans="9:47">
      <c r="I274" s="158"/>
      <c r="K274" s="158"/>
      <c r="L274" s="158"/>
      <c r="O274" s="14"/>
      <c r="T274" s="14"/>
      <c r="V274" s="158"/>
      <c r="X274" s="76"/>
      <c r="Y274" s="76"/>
      <c r="Z274" s="76"/>
      <c r="AA274" s="158"/>
      <c r="AB274" s="158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</row>
    <row r="275" spans="9:47">
      <c r="I275" s="158"/>
      <c r="K275" s="158"/>
      <c r="L275" s="158"/>
      <c r="O275" s="14"/>
      <c r="T275" s="14"/>
      <c r="V275" s="158"/>
      <c r="X275" s="76"/>
      <c r="Y275" s="76"/>
      <c r="Z275" s="76"/>
      <c r="AA275" s="158"/>
      <c r="AB275" s="158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</row>
    <row r="276" spans="9:47">
      <c r="I276" s="158"/>
      <c r="K276" s="158"/>
      <c r="L276" s="158"/>
      <c r="O276" s="14"/>
      <c r="T276" s="14"/>
      <c r="V276" s="158"/>
      <c r="X276" s="76"/>
      <c r="Y276" s="76"/>
      <c r="Z276" s="76"/>
      <c r="AA276" s="158"/>
      <c r="AB276" s="158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</row>
    <row r="277" spans="9:47">
      <c r="I277" s="158"/>
      <c r="K277" s="158"/>
      <c r="L277" s="158"/>
      <c r="O277" s="14"/>
      <c r="T277" s="14"/>
      <c r="V277" s="158"/>
      <c r="X277" s="76"/>
      <c r="Y277" s="76"/>
      <c r="Z277" s="76"/>
      <c r="AA277" s="158"/>
      <c r="AB277" s="158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</row>
    <row r="278" spans="9:47">
      <c r="I278" s="158"/>
      <c r="K278" s="158"/>
      <c r="L278" s="158"/>
      <c r="O278" s="14"/>
      <c r="T278" s="14"/>
      <c r="V278" s="158"/>
      <c r="X278" s="76"/>
      <c r="Y278" s="76"/>
      <c r="Z278" s="76"/>
      <c r="AA278" s="158"/>
      <c r="AB278" s="158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</row>
    <row r="279" spans="9:47">
      <c r="I279" s="158"/>
      <c r="K279" s="158"/>
      <c r="L279" s="158"/>
      <c r="O279" s="14"/>
      <c r="T279" s="14"/>
      <c r="V279" s="158"/>
      <c r="X279" s="76"/>
      <c r="Y279" s="76"/>
      <c r="Z279" s="76"/>
      <c r="AA279" s="158"/>
      <c r="AB279" s="158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</row>
    <row r="280" spans="9:47">
      <c r="I280" s="158"/>
      <c r="K280" s="158"/>
      <c r="L280" s="158"/>
      <c r="O280" s="14"/>
      <c r="T280" s="14"/>
      <c r="V280" s="158"/>
      <c r="X280" s="76"/>
      <c r="Y280" s="76"/>
      <c r="Z280" s="76"/>
      <c r="AA280" s="158"/>
      <c r="AB280" s="158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</row>
    <row r="281" spans="9:47">
      <c r="I281" s="158"/>
      <c r="K281" s="158"/>
      <c r="L281" s="158"/>
      <c r="O281" s="14"/>
      <c r="T281" s="14"/>
      <c r="V281" s="158"/>
      <c r="X281" s="76"/>
      <c r="Y281" s="76"/>
      <c r="Z281" s="76"/>
      <c r="AA281" s="158"/>
      <c r="AB281" s="158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</row>
    <row r="282" spans="9:47">
      <c r="I282" s="158"/>
      <c r="K282" s="158"/>
      <c r="L282" s="158"/>
      <c r="O282" s="14"/>
      <c r="T282" s="14"/>
      <c r="V282" s="158"/>
      <c r="X282" s="76"/>
      <c r="Y282" s="76"/>
      <c r="Z282" s="76"/>
      <c r="AA282" s="158"/>
      <c r="AB282" s="158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</row>
    <row r="283" spans="9:47">
      <c r="I283" s="158"/>
      <c r="K283" s="158"/>
      <c r="L283" s="158"/>
      <c r="O283" s="14"/>
      <c r="T283" s="14"/>
      <c r="V283" s="158"/>
      <c r="X283" s="76"/>
      <c r="Y283" s="76"/>
      <c r="Z283" s="76"/>
      <c r="AA283" s="158"/>
      <c r="AB283" s="158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</row>
    <row r="284" spans="9:47">
      <c r="I284" s="158"/>
      <c r="K284" s="158"/>
      <c r="L284" s="158"/>
      <c r="O284" s="14"/>
      <c r="T284" s="14"/>
      <c r="V284" s="158"/>
      <c r="X284" s="76"/>
      <c r="Y284" s="76"/>
      <c r="Z284" s="76"/>
      <c r="AA284" s="158"/>
      <c r="AB284" s="158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</row>
    <row r="285" spans="9:47">
      <c r="I285" s="158"/>
      <c r="K285" s="158"/>
      <c r="L285" s="158"/>
      <c r="O285" s="14"/>
      <c r="T285" s="14"/>
      <c r="V285" s="158"/>
      <c r="X285" s="76"/>
      <c r="Y285" s="76"/>
      <c r="Z285" s="76"/>
      <c r="AA285" s="158"/>
      <c r="AB285" s="158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</row>
    <row r="286" spans="9:47">
      <c r="I286" s="158"/>
      <c r="K286" s="158"/>
      <c r="L286" s="158"/>
      <c r="O286" s="14"/>
      <c r="T286" s="14"/>
      <c r="V286" s="158"/>
      <c r="X286" s="76"/>
      <c r="Y286" s="76"/>
      <c r="Z286" s="76"/>
      <c r="AA286" s="158"/>
      <c r="AB286" s="158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</row>
    <row r="287" spans="9:47">
      <c r="I287" s="158"/>
      <c r="K287" s="158"/>
      <c r="L287" s="158"/>
      <c r="O287" s="14"/>
      <c r="T287" s="14"/>
      <c r="V287" s="158"/>
      <c r="X287" s="76"/>
      <c r="Y287" s="76"/>
      <c r="Z287" s="76"/>
      <c r="AA287" s="158"/>
      <c r="AB287" s="158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</row>
    <row r="288" spans="9:47">
      <c r="I288" s="158"/>
      <c r="K288" s="158"/>
      <c r="L288" s="158"/>
      <c r="O288" s="14"/>
      <c r="T288" s="14"/>
      <c r="V288" s="158"/>
      <c r="X288" s="76"/>
      <c r="Y288" s="76"/>
      <c r="Z288" s="76"/>
      <c r="AA288" s="158"/>
      <c r="AB288" s="158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</row>
    <row r="289" spans="9:47">
      <c r="I289" s="158"/>
      <c r="K289" s="158"/>
      <c r="L289" s="158"/>
      <c r="O289" s="14"/>
      <c r="T289" s="14"/>
      <c r="V289" s="158"/>
      <c r="X289" s="76"/>
      <c r="Y289" s="76"/>
      <c r="Z289" s="76"/>
      <c r="AA289" s="158"/>
      <c r="AB289" s="158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</row>
    <row r="290" spans="9:47">
      <c r="I290" s="158"/>
      <c r="K290" s="158"/>
      <c r="L290" s="158"/>
      <c r="O290" s="14"/>
      <c r="T290" s="14"/>
      <c r="V290" s="158"/>
      <c r="X290" s="76"/>
      <c r="Y290" s="76"/>
      <c r="Z290" s="76"/>
      <c r="AA290" s="158"/>
      <c r="AB290" s="158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</row>
    <row r="291" spans="9:47">
      <c r="I291" s="158"/>
      <c r="K291" s="158"/>
      <c r="L291" s="158"/>
      <c r="O291" s="14"/>
      <c r="T291" s="14"/>
      <c r="V291" s="158"/>
      <c r="X291" s="76"/>
      <c r="Y291" s="76"/>
      <c r="Z291" s="76"/>
      <c r="AA291" s="158"/>
      <c r="AB291" s="158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</row>
    <row r="292" spans="9:47">
      <c r="I292" s="158"/>
      <c r="K292" s="158"/>
      <c r="L292" s="158"/>
      <c r="O292" s="14"/>
      <c r="T292" s="14"/>
      <c r="V292" s="158"/>
      <c r="X292" s="76"/>
      <c r="Y292" s="76"/>
      <c r="Z292" s="76"/>
      <c r="AA292" s="158"/>
      <c r="AB292" s="158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</row>
    <row r="293" spans="9:47">
      <c r="I293" s="158"/>
      <c r="K293" s="158"/>
      <c r="L293" s="158"/>
      <c r="O293" s="14"/>
      <c r="T293" s="14"/>
      <c r="V293" s="158"/>
      <c r="X293" s="76"/>
      <c r="Y293" s="76"/>
      <c r="Z293" s="76"/>
      <c r="AA293" s="158"/>
      <c r="AB293" s="158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</row>
    <row r="294" spans="9:47">
      <c r="I294" s="158"/>
      <c r="K294" s="158"/>
      <c r="L294" s="158"/>
      <c r="O294" s="14"/>
      <c r="T294" s="14"/>
      <c r="V294" s="158"/>
      <c r="X294" s="76"/>
      <c r="Y294" s="76"/>
      <c r="Z294" s="76"/>
      <c r="AA294" s="158"/>
      <c r="AB294" s="158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</row>
    <row r="295" spans="9:47">
      <c r="I295" s="158"/>
      <c r="K295" s="158"/>
      <c r="L295" s="158"/>
      <c r="O295" s="14"/>
      <c r="T295" s="14"/>
      <c r="V295" s="158"/>
      <c r="X295" s="76"/>
      <c r="Y295" s="76"/>
      <c r="Z295" s="76"/>
      <c r="AA295" s="158"/>
      <c r="AB295" s="158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</row>
    <row r="296" spans="9:47">
      <c r="I296" s="158"/>
      <c r="K296" s="158"/>
      <c r="L296" s="158"/>
      <c r="O296" s="14"/>
      <c r="T296" s="14"/>
      <c r="V296" s="158"/>
      <c r="X296" s="76"/>
      <c r="Y296" s="76"/>
      <c r="Z296" s="76"/>
      <c r="AA296" s="158"/>
      <c r="AB296" s="158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</row>
    <row r="297" spans="9:47">
      <c r="I297" s="158"/>
      <c r="K297" s="158"/>
      <c r="L297" s="158"/>
      <c r="O297" s="14"/>
      <c r="T297" s="14"/>
      <c r="V297" s="158"/>
      <c r="X297" s="76"/>
      <c r="Y297" s="76"/>
      <c r="Z297" s="76"/>
      <c r="AA297" s="158"/>
      <c r="AB297" s="158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</row>
    <row r="298" spans="9:47">
      <c r="I298" s="158"/>
      <c r="K298" s="158"/>
      <c r="L298" s="158"/>
      <c r="O298" s="14"/>
      <c r="T298" s="14"/>
      <c r="V298" s="158"/>
      <c r="X298" s="76"/>
      <c r="Y298" s="76"/>
      <c r="Z298" s="76"/>
      <c r="AA298" s="158"/>
      <c r="AB298" s="158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</row>
    <row r="299" spans="9:47">
      <c r="I299" s="158"/>
      <c r="K299" s="158"/>
      <c r="L299" s="158"/>
      <c r="O299" s="14"/>
      <c r="T299" s="14"/>
      <c r="V299" s="158"/>
      <c r="X299" s="76"/>
      <c r="Y299" s="76"/>
      <c r="Z299" s="76"/>
      <c r="AA299" s="158"/>
      <c r="AB299" s="158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</row>
    <row r="300" spans="9:47">
      <c r="I300" s="158"/>
      <c r="K300" s="158"/>
      <c r="L300" s="158"/>
      <c r="O300" s="14"/>
      <c r="T300" s="14"/>
      <c r="V300" s="158"/>
      <c r="X300" s="76"/>
      <c r="Y300" s="76"/>
      <c r="Z300" s="76"/>
      <c r="AA300" s="158"/>
      <c r="AB300" s="158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</row>
    <row r="301" spans="9:47">
      <c r="I301" s="158"/>
      <c r="K301" s="158"/>
      <c r="L301" s="158"/>
      <c r="O301" s="14"/>
      <c r="T301" s="14"/>
      <c r="V301" s="158"/>
      <c r="X301" s="76"/>
      <c r="Y301" s="76"/>
      <c r="Z301" s="76"/>
      <c r="AA301" s="158"/>
      <c r="AB301" s="158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</row>
    <row r="302" spans="9:47">
      <c r="I302" s="158"/>
      <c r="K302" s="158"/>
      <c r="L302" s="158"/>
      <c r="O302" s="14"/>
      <c r="T302" s="14"/>
      <c r="V302" s="158"/>
      <c r="X302" s="76"/>
      <c r="Y302" s="76"/>
      <c r="Z302" s="76"/>
      <c r="AA302" s="158"/>
      <c r="AB302" s="158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</row>
    <row r="303" spans="9:47">
      <c r="I303" s="158"/>
      <c r="K303" s="158"/>
      <c r="L303" s="158"/>
      <c r="O303" s="14"/>
      <c r="T303" s="14"/>
      <c r="V303" s="158"/>
      <c r="X303" s="76"/>
      <c r="Y303" s="76"/>
      <c r="Z303" s="76"/>
      <c r="AA303" s="158"/>
      <c r="AB303" s="158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</row>
    <row r="304" spans="9:47">
      <c r="I304" s="158"/>
      <c r="K304" s="158"/>
      <c r="L304" s="158"/>
      <c r="O304" s="14"/>
      <c r="T304" s="14"/>
      <c r="V304" s="158"/>
      <c r="X304" s="76"/>
      <c r="Y304" s="76"/>
      <c r="Z304" s="76"/>
      <c r="AA304" s="158"/>
      <c r="AB304" s="158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</row>
    <row r="305" spans="1:47">
      <c r="I305" s="158"/>
      <c r="K305" s="158"/>
      <c r="L305" s="158"/>
      <c r="O305" s="14"/>
      <c r="T305" s="14"/>
      <c r="V305" s="158"/>
      <c r="X305" s="76"/>
      <c r="Y305" s="76"/>
      <c r="Z305" s="76"/>
      <c r="AA305" s="158"/>
      <c r="AB305" s="158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</row>
    <row r="306" spans="1:47">
      <c r="I306" s="158"/>
      <c r="K306" s="158"/>
      <c r="L306" s="158"/>
      <c r="O306" s="14"/>
      <c r="T306" s="14"/>
      <c r="V306" s="158"/>
      <c r="X306" s="76"/>
      <c r="Y306" s="76"/>
      <c r="Z306" s="76"/>
      <c r="AA306" s="158"/>
      <c r="AB306" s="158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</row>
    <row r="307" spans="1:47">
      <c r="I307" s="158"/>
      <c r="K307" s="158"/>
      <c r="L307" s="158"/>
      <c r="O307" s="14"/>
      <c r="T307" s="14"/>
      <c r="V307" s="158"/>
      <c r="X307" s="76"/>
      <c r="Y307" s="76"/>
      <c r="Z307" s="76"/>
      <c r="AA307" s="158"/>
      <c r="AB307" s="158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</row>
    <row r="308" spans="1:47">
      <c r="A308" s="31"/>
      <c r="B308" s="31"/>
      <c r="C308" s="31"/>
      <c r="D308" s="31"/>
      <c r="E308" s="31"/>
      <c r="F308" s="31"/>
      <c r="G308" s="340"/>
      <c r="H308" s="77"/>
      <c r="I308" s="159"/>
      <c r="J308" s="77"/>
      <c r="K308" s="159"/>
      <c r="L308" s="159"/>
      <c r="M308" s="77"/>
      <c r="N308" s="77"/>
      <c r="O308" s="31"/>
      <c r="P308" s="397"/>
      <c r="Q308" s="413"/>
      <c r="R308" s="397"/>
      <c r="S308" s="397"/>
      <c r="T308" s="31"/>
      <c r="U308" s="77"/>
      <c r="V308" s="159"/>
      <c r="W308" s="159"/>
      <c r="X308" s="76"/>
      <c r="Y308" s="76"/>
      <c r="Z308" s="76"/>
      <c r="AA308" s="158"/>
      <c r="AB308" s="158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</row>
    <row r="309" spans="1:47">
      <c r="A309" s="35"/>
      <c r="B309" s="35"/>
      <c r="C309" s="35"/>
      <c r="D309" s="35"/>
      <c r="E309" s="35"/>
      <c r="F309" s="35"/>
      <c r="G309" s="341"/>
      <c r="H309" s="78"/>
      <c r="I309" s="160"/>
      <c r="J309" s="78"/>
      <c r="K309" s="160"/>
      <c r="L309" s="160"/>
      <c r="M309" s="78"/>
      <c r="N309" s="78"/>
      <c r="O309" s="35"/>
      <c r="P309" s="398"/>
      <c r="Q309" s="414"/>
      <c r="R309" s="398"/>
      <c r="S309" s="398"/>
      <c r="T309" s="35"/>
      <c r="U309" s="78"/>
      <c r="V309" s="160"/>
      <c r="W309" s="160"/>
      <c r="X309" s="77"/>
      <c r="Y309" s="77"/>
      <c r="Z309" s="77"/>
      <c r="AA309" s="159"/>
      <c r="AB309" s="159"/>
      <c r="AC309" s="31"/>
      <c r="AD309" s="31"/>
      <c r="AE309" s="31"/>
      <c r="AF309" s="31"/>
    </row>
    <row r="310" spans="1:47">
      <c r="A310" s="35"/>
      <c r="B310" s="35"/>
      <c r="C310" s="35"/>
      <c r="D310" s="35"/>
      <c r="E310" s="35"/>
      <c r="F310" s="35"/>
      <c r="G310" s="341"/>
      <c r="H310" s="78"/>
      <c r="I310" s="160"/>
      <c r="J310" s="78"/>
      <c r="K310" s="160"/>
      <c r="L310" s="160"/>
      <c r="M310" s="78"/>
      <c r="N310" s="78"/>
      <c r="O310" s="35"/>
      <c r="P310" s="398"/>
      <c r="Q310" s="414"/>
      <c r="R310" s="398"/>
      <c r="S310" s="398"/>
      <c r="T310" s="35"/>
      <c r="U310" s="78"/>
      <c r="V310" s="160"/>
      <c r="W310" s="160"/>
      <c r="X310" s="78"/>
      <c r="Y310" s="78"/>
      <c r="Z310" s="78"/>
      <c r="AA310" s="160"/>
      <c r="AB310" s="160"/>
      <c r="AC310" s="35"/>
      <c r="AD310" s="35"/>
      <c r="AE310" s="35"/>
      <c r="AF310" s="35"/>
    </row>
    <row r="311" spans="1:47">
      <c r="A311" s="35"/>
      <c r="B311" s="35"/>
      <c r="C311" s="35"/>
      <c r="D311" s="35"/>
      <c r="E311" s="35"/>
      <c r="F311" s="35"/>
      <c r="G311" s="341"/>
      <c r="H311" s="78"/>
      <c r="I311" s="160"/>
      <c r="J311" s="78"/>
      <c r="K311" s="160"/>
      <c r="L311" s="160"/>
      <c r="M311" s="78"/>
      <c r="N311" s="78"/>
      <c r="O311" s="35"/>
      <c r="P311" s="398"/>
      <c r="Q311" s="414"/>
      <c r="R311" s="398"/>
      <c r="S311" s="398"/>
      <c r="T311" s="35"/>
      <c r="U311" s="78"/>
      <c r="V311" s="160"/>
      <c r="W311" s="160"/>
      <c r="X311" s="78"/>
      <c r="Y311" s="78"/>
      <c r="Z311" s="78"/>
      <c r="AA311" s="160"/>
      <c r="AB311" s="160"/>
      <c r="AC311" s="35"/>
      <c r="AD311" s="35"/>
      <c r="AE311" s="35"/>
      <c r="AF311" s="35"/>
    </row>
    <row r="312" spans="1:47">
      <c r="A312" s="35"/>
      <c r="B312" s="35"/>
      <c r="C312" s="35"/>
      <c r="D312" s="35"/>
      <c r="E312" s="35"/>
      <c r="F312" s="35"/>
      <c r="G312" s="341"/>
      <c r="H312" s="78"/>
      <c r="I312" s="160"/>
      <c r="J312" s="78"/>
      <c r="K312" s="160"/>
      <c r="L312" s="160"/>
      <c r="M312" s="78"/>
      <c r="N312" s="78"/>
      <c r="O312" s="35"/>
      <c r="P312" s="398"/>
      <c r="Q312" s="414"/>
      <c r="R312" s="398"/>
      <c r="S312" s="398"/>
      <c r="T312" s="35"/>
      <c r="U312" s="78"/>
      <c r="V312" s="160"/>
      <c r="W312" s="160"/>
      <c r="X312" s="78"/>
      <c r="Y312" s="78"/>
      <c r="Z312" s="78"/>
      <c r="AA312" s="160"/>
      <c r="AB312" s="160"/>
      <c r="AC312" s="35"/>
      <c r="AD312" s="35"/>
      <c r="AE312" s="35"/>
      <c r="AF312" s="35"/>
    </row>
    <row r="313" spans="1:47">
      <c r="A313" s="35"/>
      <c r="B313" s="35"/>
      <c r="C313" s="35"/>
      <c r="D313" s="35"/>
      <c r="E313" s="35"/>
      <c r="F313" s="35"/>
      <c r="G313" s="341"/>
      <c r="H313" s="78"/>
      <c r="I313" s="160"/>
      <c r="J313" s="78"/>
      <c r="K313" s="160"/>
      <c r="L313" s="160"/>
      <c r="M313" s="78"/>
      <c r="N313" s="78"/>
      <c r="O313" s="35"/>
      <c r="P313" s="398"/>
      <c r="Q313" s="414"/>
      <c r="R313" s="398"/>
      <c r="S313" s="398"/>
      <c r="T313" s="35"/>
      <c r="U313" s="78"/>
      <c r="V313" s="160"/>
      <c r="W313" s="160"/>
      <c r="X313" s="78"/>
      <c r="Y313" s="78"/>
      <c r="Z313" s="78"/>
      <c r="AA313" s="160"/>
      <c r="AB313" s="160"/>
      <c r="AC313" s="35"/>
      <c r="AD313" s="35"/>
      <c r="AE313" s="35"/>
      <c r="AF313" s="35"/>
    </row>
    <row r="314" spans="1:47">
      <c r="A314" s="35"/>
      <c r="B314" s="35"/>
      <c r="C314" s="35"/>
      <c r="D314" s="35"/>
      <c r="E314" s="35"/>
      <c r="F314" s="35"/>
      <c r="G314" s="341"/>
      <c r="H314" s="78"/>
      <c r="I314" s="160"/>
      <c r="J314" s="78"/>
      <c r="K314" s="160"/>
      <c r="L314" s="160"/>
      <c r="M314" s="78"/>
      <c r="N314" s="78"/>
      <c r="O314" s="35"/>
      <c r="P314" s="398"/>
      <c r="Q314" s="414"/>
      <c r="R314" s="398"/>
      <c r="S314" s="398"/>
      <c r="T314" s="35"/>
      <c r="U314" s="78"/>
      <c r="V314" s="160"/>
      <c r="W314" s="160"/>
      <c r="X314" s="78"/>
      <c r="Y314" s="78"/>
      <c r="Z314" s="78"/>
      <c r="AA314" s="160"/>
      <c r="AB314" s="160"/>
      <c r="AC314" s="35"/>
      <c r="AD314" s="35"/>
      <c r="AE314" s="35"/>
      <c r="AF314" s="35"/>
    </row>
    <row r="315" spans="1:47">
      <c r="A315" s="35"/>
      <c r="B315" s="35"/>
      <c r="C315" s="35"/>
      <c r="D315" s="35"/>
      <c r="E315" s="35"/>
      <c r="F315" s="35"/>
      <c r="G315" s="341"/>
      <c r="H315" s="78"/>
      <c r="I315" s="160"/>
      <c r="J315" s="78"/>
      <c r="K315" s="160"/>
      <c r="L315" s="160"/>
      <c r="M315" s="78"/>
      <c r="N315" s="78"/>
      <c r="O315" s="35"/>
      <c r="P315" s="398"/>
      <c r="Q315" s="414"/>
      <c r="R315" s="398"/>
      <c r="S315" s="398"/>
      <c r="T315" s="35"/>
      <c r="U315" s="78"/>
      <c r="V315" s="160"/>
      <c r="W315" s="160"/>
      <c r="X315" s="78"/>
      <c r="Y315" s="78"/>
      <c r="Z315" s="78"/>
      <c r="AA315" s="160"/>
      <c r="AB315" s="160"/>
      <c r="AC315" s="35"/>
      <c r="AD315" s="35"/>
      <c r="AE315" s="35"/>
      <c r="AF315" s="35"/>
    </row>
    <row r="316" spans="1:47">
      <c r="A316" s="35"/>
      <c r="B316" s="35"/>
      <c r="C316" s="35"/>
      <c r="D316" s="35"/>
      <c r="E316" s="35"/>
      <c r="F316" s="35"/>
      <c r="G316" s="341"/>
      <c r="H316" s="78"/>
      <c r="I316" s="160"/>
      <c r="J316" s="78"/>
      <c r="K316" s="160"/>
      <c r="L316" s="160"/>
      <c r="M316" s="78"/>
      <c r="N316" s="78"/>
      <c r="O316" s="35"/>
      <c r="P316" s="398"/>
      <c r="Q316" s="414"/>
      <c r="R316" s="398"/>
      <c r="S316" s="398"/>
      <c r="T316" s="35"/>
      <c r="U316" s="78"/>
      <c r="V316" s="160"/>
      <c r="W316" s="160"/>
      <c r="X316" s="78"/>
      <c r="Y316" s="78"/>
      <c r="Z316" s="78"/>
      <c r="AA316" s="160"/>
      <c r="AB316" s="160"/>
      <c r="AC316" s="35"/>
      <c r="AD316" s="35"/>
      <c r="AE316" s="35"/>
      <c r="AF316" s="35"/>
    </row>
    <row r="317" spans="1:47">
      <c r="A317" s="35"/>
      <c r="B317" s="35"/>
      <c r="C317" s="35"/>
      <c r="D317" s="35"/>
      <c r="E317" s="35"/>
      <c r="F317" s="35"/>
      <c r="G317" s="341"/>
      <c r="H317" s="78"/>
      <c r="I317" s="160"/>
      <c r="J317" s="78"/>
      <c r="K317" s="160"/>
      <c r="L317" s="160"/>
      <c r="M317" s="78"/>
      <c r="N317" s="78"/>
      <c r="O317" s="35"/>
      <c r="P317" s="398"/>
      <c r="Q317" s="414"/>
      <c r="R317" s="398"/>
      <c r="S317" s="398"/>
      <c r="T317" s="35"/>
      <c r="U317" s="78"/>
      <c r="V317" s="160"/>
      <c r="W317" s="160"/>
      <c r="X317" s="78"/>
      <c r="Y317" s="78"/>
      <c r="Z317" s="78"/>
      <c r="AA317" s="160"/>
      <c r="AB317" s="160"/>
      <c r="AC317" s="35"/>
      <c r="AD317" s="35"/>
      <c r="AE317" s="35"/>
      <c r="AF317" s="35"/>
    </row>
    <row r="318" spans="1:47">
      <c r="A318" s="35"/>
      <c r="B318" s="35"/>
      <c r="C318" s="35"/>
      <c r="D318" s="35"/>
      <c r="E318" s="35"/>
      <c r="F318" s="35"/>
      <c r="G318" s="341"/>
      <c r="H318" s="78"/>
      <c r="I318" s="160"/>
      <c r="J318" s="78"/>
      <c r="K318" s="160"/>
      <c r="L318" s="160"/>
      <c r="M318" s="78"/>
      <c r="N318" s="78"/>
      <c r="O318" s="35"/>
      <c r="P318" s="398"/>
      <c r="Q318" s="414"/>
      <c r="R318" s="398"/>
      <c r="S318" s="398"/>
      <c r="T318" s="35"/>
      <c r="U318" s="78"/>
      <c r="V318" s="160"/>
      <c r="W318" s="160"/>
      <c r="X318" s="78"/>
      <c r="Y318" s="78"/>
      <c r="Z318" s="78"/>
      <c r="AA318" s="160"/>
      <c r="AB318" s="160"/>
      <c r="AC318" s="35"/>
      <c r="AD318" s="35"/>
      <c r="AE318" s="35"/>
      <c r="AF318" s="35"/>
    </row>
    <row r="319" spans="1:47">
      <c r="A319" s="35"/>
      <c r="B319" s="35"/>
      <c r="C319" s="35"/>
      <c r="D319" s="35"/>
      <c r="E319" s="35"/>
      <c r="F319" s="35"/>
      <c r="G319" s="341"/>
      <c r="H319" s="78"/>
      <c r="I319" s="160"/>
      <c r="J319" s="78"/>
      <c r="K319" s="160"/>
      <c r="L319" s="160"/>
      <c r="M319" s="78"/>
      <c r="N319" s="78"/>
      <c r="O319" s="35"/>
      <c r="P319" s="398"/>
      <c r="Q319" s="414"/>
      <c r="R319" s="398"/>
      <c r="S319" s="398"/>
      <c r="T319" s="35"/>
      <c r="U319" s="78"/>
      <c r="V319" s="160"/>
      <c r="W319" s="160"/>
      <c r="X319" s="78"/>
      <c r="Y319" s="78"/>
      <c r="Z319" s="78"/>
      <c r="AA319" s="160"/>
      <c r="AB319" s="160"/>
      <c r="AC319" s="35"/>
      <c r="AD319" s="35"/>
      <c r="AE319" s="35"/>
      <c r="AF319" s="35"/>
    </row>
    <row r="320" spans="1:47">
      <c r="A320" s="35"/>
      <c r="B320" s="35"/>
      <c r="C320" s="35"/>
      <c r="D320" s="35"/>
      <c r="E320" s="35"/>
      <c r="F320" s="35"/>
      <c r="G320" s="341"/>
      <c r="H320" s="78"/>
      <c r="I320" s="160"/>
      <c r="J320" s="78"/>
      <c r="K320" s="160"/>
      <c r="L320" s="160"/>
      <c r="M320" s="78"/>
      <c r="N320" s="78"/>
      <c r="O320" s="35"/>
      <c r="P320" s="398"/>
      <c r="Q320" s="414"/>
      <c r="R320" s="398"/>
      <c r="S320" s="398"/>
      <c r="T320" s="35"/>
      <c r="U320" s="78"/>
      <c r="V320" s="160"/>
      <c r="W320" s="160"/>
      <c r="X320" s="78"/>
      <c r="Y320" s="78"/>
      <c r="Z320" s="78"/>
      <c r="AA320" s="160"/>
      <c r="AB320" s="160"/>
      <c r="AC320" s="35"/>
      <c r="AD320" s="35"/>
      <c r="AE320" s="35"/>
      <c r="AF320" s="35"/>
    </row>
    <row r="321" spans="1:32">
      <c r="A321" s="35"/>
      <c r="B321" s="35"/>
      <c r="C321" s="35"/>
      <c r="D321" s="35"/>
      <c r="E321" s="35"/>
      <c r="F321" s="35"/>
      <c r="G321" s="341"/>
      <c r="H321" s="78"/>
      <c r="I321" s="160"/>
      <c r="J321" s="78"/>
      <c r="K321" s="160"/>
      <c r="L321" s="160"/>
      <c r="M321" s="78"/>
      <c r="N321" s="78"/>
      <c r="O321" s="35"/>
      <c r="P321" s="398"/>
      <c r="Q321" s="414"/>
      <c r="R321" s="398"/>
      <c r="S321" s="398"/>
      <c r="T321" s="35"/>
      <c r="U321" s="78"/>
      <c r="V321" s="160"/>
      <c r="W321" s="160"/>
      <c r="X321" s="78"/>
      <c r="Y321" s="78"/>
      <c r="Z321" s="78"/>
      <c r="AA321" s="160"/>
      <c r="AB321" s="160"/>
      <c r="AC321" s="35"/>
      <c r="AD321" s="35"/>
      <c r="AE321" s="35"/>
      <c r="AF321" s="35"/>
    </row>
    <row r="322" spans="1:32">
      <c r="A322" s="35"/>
      <c r="B322" s="35"/>
      <c r="C322" s="35"/>
      <c r="D322" s="35"/>
      <c r="E322" s="35"/>
      <c r="F322" s="35"/>
      <c r="G322" s="341"/>
      <c r="H322" s="78"/>
      <c r="I322" s="160"/>
      <c r="J322" s="78"/>
      <c r="K322" s="160"/>
      <c r="L322" s="160"/>
      <c r="M322" s="78"/>
      <c r="N322" s="78"/>
      <c r="O322" s="35"/>
      <c r="P322" s="398"/>
      <c r="Q322" s="414"/>
      <c r="R322" s="398"/>
      <c r="S322" s="398"/>
      <c r="T322" s="35"/>
      <c r="U322" s="78"/>
      <c r="V322" s="160"/>
      <c r="W322" s="160"/>
      <c r="X322" s="78"/>
      <c r="Y322" s="78"/>
      <c r="Z322" s="78"/>
      <c r="AA322" s="160"/>
      <c r="AB322" s="160"/>
      <c r="AC322" s="35"/>
      <c r="AD322" s="35"/>
      <c r="AE322" s="35"/>
      <c r="AF322" s="35"/>
    </row>
    <row r="323" spans="1:32">
      <c r="A323" s="35"/>
      <c r="B323" s="35"/>
      <c r="C323" s="35"/>
      <c r="D323" s="35"/>
      <c r="E323" s="35"/>
      <c r="F323" s="35"/>
      <c r="G323" s="341"/>
      <c r="H323" s="78"/>
      <c r="I323" s="160"/>
      <c r="J323" s="78"/>
      <c r="K323" s="160"/>
      <c r="L323" s="160"/>
      <c r="M323" s="78"/>
      <c r="N323" s="78"/>
      <c r="O323" s="35"/>
      <c r="P323" s="398"/>
      <c r="Q323" s="414"/>
      <c r="R323" s="398"/>
      <c r="S323" s="398"/>
      <c r="T323" s="35"/>
      <c r="U323" s="78"/>
      <c r="V323" s="160"/>
      <c r="W323" s="160"/>
      <c r="X323" s="78"/>
      <c r="Y323" s="78"/>
      <c r="Z323" s="78"/>
      <c r="AA323" s="160"/>
      <c r="AB323" s="160"/>
      <c r="AC323" s="35"/>
      <c r="AD323" s="35"/>
      <c r="AE323" s="35"/>
      <c r="AF323" s="35"/>
    </row>
    <row r="324" spans="1:32">
      <c r="A324" s="35"/>
      <c r="B324" s="35"/>
      <c r="C324" s="35"/>
      <c r="D324" s="35"/>
      <c r="E324" s="35"/>
      <c r="F324" s="35"/>
      <c r="G324" s="341"/>
      <c r="H324" s="78"/>
      <c r="I324" s="160"/>
      <c r="J324" s="78"/>
      <c r="K324" s="160"/>
      <c r="L324" s="160"/>
      <c r="M324" s="78"/>
      <c r="N324" s="78"/>
      <c r="O324" s="35"/>
      <c r="P324" s="398"/>
      <c r="Q324" s="414"/>
      <c r="R324" s="398"/>
      <c r="S324" s="398"/>
      <c r="T324" s="35"/>
      <c r="U324" s="78"/>
      <c r="V324" s="160"/>
      <c r="W324" s="160"/>
      <c r="X324" s="78"/>
      <c r="Y324" s="78"/>
      <c r="Z324" s="78"/>
      <c r="AA324" s="160"/>
      <c r="AB324" s="160"/>
      <c r="AC324" s="35"/>
      <c r="AD324" s="35"/>
      <c r="AE324" s="35"/>
      <c r="AF324" s="35"/>
    </row>
    <row r="325" spans="1:32">
      <c r="A325" s="35"/>
      <c r="B325" s="35"/>
      <c r="C325" s="35"/>
      <c r="D325" s="35"/>
      <c r="E325" s="35"/>
      <c r="F325" s="35"/>
      <c r="G325" s="341"/>
      <c r="H325" s="78"/>
      <c r="I325" s="160"/>
      <c r="J325" s="78"/>
      <c r="K325" s="160"/>
      <c r="L325" s="160"/>
      <c r="M325" s="78"/>
      <c r="N325" s="78"/>
      <c r="O325" s="35"/>
      <c r="P325" s="398"/>
      <c r="Q325" s="414"/>
      <c r="R325" s="398"/>
      <c r="S325" s="398"/>
      <c r="T325" s="35"/>
      <c r="U325" s="78"/>
      <c r="V325" s="160"/>
      <c r="W325" s="160"/>
      <c r="X325" s="78"/>
      <c r="Y325" s="78"/>
      <c r="Z325" s="78"/>
      <c r="AA325" s="160"/>
      <c r="AB325" s="160"/>
      <c r="AC325" s="35"/>
      <c r="AD325" s="35"/>
      <c r="AE325" s="35"/>
      <c r="AF325" s="35"/>
    </row>
    <row r="326" spans="1:32">
      <c r="A326" s="35"/>
      <c r="B326" s="35"/>
      <c r="C326" s="35"/>
      <c r="D326" s="35"/>
      <c r="E326" s="35"/>
      <c r="F326" s="35"/>
      <c r="G326" s="341"/>
      <c r="H326" s="78"/>
      <c r="I326" s="160"/>
      <c r="J326" s="78"/>
      <c r="K326" s="160"/>
      <c r="L326" s="160"/>
      <c r="M326" s="78"/>
      <c r="N326" s="78"/>
      <c r="O326" s="35"/>
      <c r="P326" s="398"/>
      <c r="Q326" s="414"/>
      <c r="R326" s="398"/>
      <c r="S326" s="398"/>
      <c r="T326" s="35"/>
      <c r="U326" s="78"/>
      <c r="V326" s="160"/>
      <c r="W326" s="160"/>
      <c r="X326" s="78"/>
      <c r="Y326" s="78"/>
      <c r="Z326" s="78"/>
      <c r="AA326" s="160"/>
      <c r="AB326" s="160"/>
      <c r="AC326" s="35"/>
      <c r="AD326" s="35"/>
      <c r="AE326" s="35"/>
      <c r="AF326" s="35"/>
    </row>
    <row r="327" spans="1:32">
      <c r="A327" s="35"/>
      <c r="B327" s="35"/>
      <c r="C327" s="35"/>
      <c r="D327" s="35"/>
      <c r="E327" s="35"/>
      <c r="F327" s="35"/>
      <c r="G327" s="341"/>
      <c r="H327" s="78"/>
      <c r="I327" s="160"/>
      <c r="J327" s="78"/>
      <c r="K327" s="160"/>
      <c r="L327" s="160"/>
      <c r="M327" s="78"/>
      <c r="N327" s="78"/>
      <c r="O327" s="35"/>
      <c r="P327" s="398"/>
      <c r="Q327" s="414"/>
      <c r="R327" s="398"/>
      <c r="S327" s="398"/>
      <c r="T327" s="35"/>
      <c r="U327" s="78"/>
      <c r="V327" s="160"/>
      <c r="W327" s="160"/>
      <c r="X327" s="78"/>
      <c r="Y327" s="78"/>
      <c r="Z327" s="78"/>
      <c r="AA327" s="160"/>
      <c r="AB327" s="160"/>
      <c r="AC327" s="35"/>
      <c r="AD327" s="35"/>
      <c r="AE327" s="35"/>
      <c r="AF327" s="35"/>
    </row>
    <row r="328" spans="1:32">
      <c r="A328" s="35"/>
      <c r="B328" s="35"/>
      <c r="C328" s="35"/>
      <c r="D328" s="35"/>
      <c r="E328" s="35"/>
      <c r="F328" s="35"/>
      <c r="G328" s="341"/>
      <c r="H328" s="78"/>
      <c r="I328" s="160"/>
      <c r="J328" s="78"/>
      <c r="K328" s="160"/>
      <c r="L328" s="160"/>
      <c r="M328" s="78"/>
      <c r="N328" s="78"/>
      <c r="O328" s="35"/>
      <c r="P328" s="398"/>
      <c r="Q328" s="414"/>
      <c r="R328" s="398"/>
      <c r="S328" s="398"/>
      <c r="T328" s="35"/>
      <c r="U328" s="78"/>
      <c r="V328" s="160"/>
      <c r="W328" s="160"/>
      <c r="X328" s="78"/>
      <c r="Y328" s="78"/>
      <c r="Z328" s="78"/>
      <c r="AA328" s="160"/>
      <c r="AB328" s="160"/>
      <c r="AC328" s="35"/>
      <c r="AD328" s="35"/>
      <c r="AE328" s="35"/>
      <c r="AF328" s="35"/>
    </row>
    <row r="329" spans="1:32">
      <c r="A329" s="35"/>
      <c r="B329" s="35"/>
      <c r="C329" s="35"/>
      <c r="D329" s="35"/>
      <c r="E329" s="35"/>
      <c r="F329" s="35"/>
      <c r="G329" s="341"/>
      <c r="H329" s="78"/>
      <c r="I329" s="160"/>
      <c r="J329" s="78"/>
      <c r="K329" s="160"/>
      <c r="L329" s="160"/>
      <c r="M329" s="78"/>
      <c r="N329" s="78"/>
      <c r="O329" s="35"/>
      <c r="P329" s="398"/>
      <c r="Q329" s="414"/>
      <c r="R329" s="398"/>
      <c r="S329" s="398"/>
      <c r="T329" s="35"/>
      <c r="U329" s="78"/>
      <c r="V329" s="160"/>
      <c r="W329" s="160"/>
      <c r="X329" s="78"/>
      <c r="Y329" s="78"/>
      <c r="Z329" s="78"/>
      <c r="AA329" s="160"/>
      <c r="AB329" s="160"/>
      <c r="AC329" s="35"/>
      <c r="AD329" s="35"/>
      <c r="AE329" s="35"/>
      <c r="AF329" s="35"/>
    </row>
    <row r="330" spans="1:32">
      <c r="A330" s="35"/>
      <c r="B330" s="35"/>
      <c r="C330" s="35"/>
      <c r="D330" s="35"/>
      <c r="E330" s="35"/>
      <c r="F330" s="35"/>
      <c r="G330" s="341"/>
      <c r="H330" s="78"/>
      <c r="I330" s="160"/>
      <c r="J330" s="78"/>
      <c r="K330" s="160"/>
      <c r="L330" s="160"/>
      <c r="M330" s="78"/>
      <c r="N330" s="78"/>
      <c r="O330" s="35"/>
      <c r="P330" s="398"/>
      <c r="Q330" s="414"/>
      <c r="R330" s="398"/>
      <c r="S330" s="398"/>
      <c r="T330" s="35"/>
      <c r="U330" s="78"/>
      <c r="V330" s="160"/>
      <c r="W330" s="160"/>
      <c r="X330" s="78"/>
      <c r="Y330" s="78"/>
      <c r="Z330" s="78"/>
      <c r="AA330" s="160"/>
      <c r="AB330" s="160"/>
      <c r="AC330" s="35"/>
      <c r="AD330" s="35"/>
      <c r="AE330" s="35"/>
      <c r="AF330" s="35"/>
    </row>
    <row r="331" spans="1:32">
      <c r="A331" s="35"/>
      <c r="B331" s="35"/>
      <c r="C331" s="35"/>
      <c r="D331" s="35"/>
      <c r="E331" s="35"/>
      <c r="F331" s="35"/>
      <c r="G331" s="341"/>
      <c r="H331" s="78"/>
      <c r="I331" s="160"/>
      <c r="J331" s="78"/>
      <c r="K331" s="160"/>
      <c r="L331" s="160"/>
      <c r="M331" s="78"/>
      <c r="N331" s="78"/>
      <c r="O331" s="35"/>
      <c r="P331" s="398"/>
      <c r="Q331" s="414"/>
      <c r="R331" s="398"/>
      <c r="S331" s="398"/>
      <c r="T331" s="35"/>
      <c r="U331" s="78"/>
      <c r="V331" s="160"/>
      <c r="W331" s="160"/>
      <c r="X331" s="78"/>
      <c r="Y331" s="78"/>
      <c r="Z331" s="78"/>
      <c r="AA331" s="160"/>
      <c r="AB331" s="160"/>
      <c r="AC331" s="35"/>
      <c r="AD331" s="35"/>
      <c r="AE331" s="35"/>
      <c r="AF331" s="35"/>
    </row>
    <row r="332" spans="1:32">
      <c r="A332" s="35"/>
      <c r="B332" s="35"/>
      <c r="C332" s="35"/>
      <c r="D332" s="35"/>
      <c r="E332" s="35"/>
      <c r="F332" s="35"/>
      <c r="G332" s="341"/>
      <c r="H332" s="78"/>
      <c r="I332" s="160"/>
      <c r="J332" s="78"/>
      <c r="K332" s="160"/>
      <c r="L332" s="160"/>
      <c r="M332" s="78"/>
      <c r="N332" s="78"/>
      <c r="O332" s="35"/>
      <c r="P332" s="398"/>
      <c r="Q332" s="414"/>
      <c r="R332" s="398"/>
      <c r="S332" s="398"/>
      <c r="T332" s="35"/>
      <c r="U332" s="78"/>
      <c r="V332" s="160"/>
      <c r="W332" s="160"/>
      <c r="X332" s="78"/>
      <c r="Y332" s="78"/>
      <c r="Z332" s="78"/>
      <c r="AA332" s="160"/>
      <c r="AB332" s="160"/>
      <c r="AC332" s="35"/>
      <c r="AD332" s="35"/>
      <c r="AE332" s="35"/>
      <c r="AF332" s="35"/>
    </row>
    <row r="333" spans="1:32">
      <c r="A333" s="35"/>
      <c r="B333" s="35"/>
      <c r="C333" s="35"/>
      <c r="D333" s="35"/>
      <c r="E333" s="35"/>
      <c r="F333" s="35"/>
      <c r="G333" s="341"/>
      <c r="H333" s="78"/>
      <c r="I333" s="160"/>
      <c r="J333" s="78"/>
      <c r="K333" s="160"/>
      <c r="L333" s="160"/>
      <c r="M333" s="78"/>
      <c r="N333" s="78"/>
      <c r="O333" s="35"/>
      <c r="P333" s="398"/>
      <c r="Q333" s="414"/>
      <c r="R333" s="398"/>
      <c r="S333" s="398"/>
      <c r="T333" s="35"/>
      <c r="U333" s="78"/>
      <c r="V333" s="160"/>
      <c r="W333" s="160"/>
      <c r="X333" s="78"/>
      <c r="Y333" s="78"/>
      <c r="Z333" s="78"/>
      <c r="AA333" s="160"/>
      <c r="AB333" s="160"/>
      <c r="AC333" s="35"/>
      <c r="AD333" s="35"/>
      <c r="AE333" s="35"/>
      <c r="AF333" s="35"/>
    </row>
    <row r="334" spans="1:32">
      <c r="A334" s="35"/>
      <c r="B334" s="35"/>
      <c r="C334" s="35"/>
      <c r="D334" s="35"/>
      <c r="E334" s="35"/>
      <c r="F334" s="35"/>
      <c r="G334" s="341"/>
      <c r="H334" s="78"/>
      <c r="I334" s="160"/>
      <c r="J334" s="78"/>
      <c r="K334" s="160"/>
      <c r="L334" s="160"/>
      <c r="M334" s="78"/>
      <c r="N334" s="78"/>
      <c r="O334" s="35"/>
      <c r="P334" s="398"/>
      <c r="Q334" s="414"/>
      <c r="R334" s="398"/>
      <c r="S334" s="398"/>
      <c r="T334" s="35"/>
      <c r="U334" s="78"/>
      <c r="V334" s="160"/>
      <c r="W334" s="160"/>
      <c r="X334" s="78"/>
      <c r="Y334" s="78"/>
      <c r="Z334" s="78"/>
      <c r="AA334" s="160"/>
      <c r="AB334" s="160"/>
      <c r="AC334" s="35"/>
      <c r="AD334" s="35"/>
      <c r="AE334" s="35"/>
      <c r="AF334" s="35"/>
    </row>
    <row r="335" spans="1:32">
      <c r="A335" s="35"/>
      <c r="B335" s="35"/>
      <c r="C335" s="35"/>
      <c r="D335" s="35"/>
      <c r="E335" s="35"/>
      <c r="F335" s="35"/>
      <c r="G335" s="341"/>
      <c r="H335" s="78"/>
      <c r="I335" s="160"/>
      <c r="J335" s="78"/>
      <c r="K335" s="160"/>
      <c r="L335" s="160"/>
      <c r="M335" s="78"/>
      <c r="N335" s="78"/>
      <c r="O335" s="35"/>
      <c r="P335" s="398"/>
      <c r="Q335" s="414"/>
      <c r="R335" s="398"/>
      <c r="S335" s="398"/>
      <c r="T335" s="35"/>
      <c r="U335" s="78"/>
      <c r="V335" s="160"/>
      <c r="W335" s="160"/>
      <c r="X335" s="78"/>
      <c r="Y335" s="78"/>
      <c r="Z335" s="78"/>
      <c r="AA335" s="160"/>
      <c r="AB335" s="160"/>
      <c r="AC335" s="35"/>
      <c r="AD335" s="35"/>
      <c r="AE335" s="35"/>
      <c r="AF335" s="35"/>
    </row>
    <row r="336" spans="1:32">
      <c r="A336" s="35"/>
      <c r="B336" s="35"/>
      <c r="C336" s="35"/>
      <c r="D336" s="35"/>
      <c r="E336" s="35"/>
      <c r="F336" s="35"/>
      <c r="G336" s="341"/>
      <c r="H336" s="78"/>
      <c r="I336" s="160"/>
      <c r="J336" s="78"/>
      <c r="K336" s="160"/>
      <c r="L336" s="160"/>
      <c r="M336" s="78"/>
      <c r="N336" s="78"/>
      <c r="O336" s="35"/>
      <c r="P336" s="398"/>
      <c r="Q336" s="414"/>
      <c r="R336" s="398"/>
      <c r="S336" s="398"/>
      <c r="T336" s="35"/>
      <c r="U336" s="78"/>
      <c r="V336" s="160"/>
      <c r="W336" s="160"/>
      <c r="X336" s="78"/>
      <c r="Y336" s="78"/>
      <c r="Z336" s="78"/>
      <c r="AA336" s="160"/>
      <c r="AB336" s="160"/>
      <c r="AC336" s="35"/>
      <c r="AD336" s="35"/>
      <c r="AE336" s="35"/>
      <c r="AF336" s="35"/>
    </row>
    <row r="337" spans="1:32">
      <c r="A337" s="35"/>
      <c r="B337" s="35"/>
      <c r="C337" s="35"/>
      <c r="D337" s="35"/>
      <c r="E337" s="35"/>
      <c r="F337" s="35"/>
      <c r="G337" s="341"/>
      <c r="H337" s="78"/>
      <c r="I337" s="160"/>
      <c r="J337" s="78"/>
      <c r="K337" s="160"/>
      <c r="L337" s="160"/>
      <c r="M337" s="78"/>
      <c r="N337" s="78"/>
      <c r="O337" s="35"/>
      <c r="P337" s="398"/>
      <c r="Q337" s="414"/>
      <c r="R337" s="398"/>
      <c r="S337" s="398"/>
      <c r="T337" s="35"/>
      <c r="U337" s="78"/>
      <c r="V337" s="160"/>
      <c r="W337" s="160"/>
      <c r="X337" s="78"/>
      <c r="Y337" s="78"/>
      <c r="Z337" s="78"/>
      <c r="AA337" s="160"/>
      <c r="AB337" s="160"/>
      <c r="AC337" s="35"/>
      <c r="AD337" s="35"/>
      <c r="AE337" s="35"/>
      <c r="AF337" s="35"/>
    </row>
    <row r="338" spans="1:32">
      <c r="A338" s="35"/>
      <c r="B338" s="35"/>
      <c r="C338" s="35"/>
      <c r="D338" s="35"/>
      <c r="E338" s="35"/>
      <c r="F338" s="35"/>
      <c r="G338" s="341"/>
      <c r="H338" s="78"/>
      <c r="I338" s="160"/>
      <c r="J338" s="78"/>
      <c r="K338" s="160"/>
      <c r="L338" s="160"/>
      <c r="M338" s="78"/>
      <c r="N338" s="78"/>
      <c r="O338" s="35"/>
      <c r="P338" s="398"/>
      <c r="Q338" s="414"/>
      <c r="R338" s="398"/>
      <c r="S338" s="398"/>
      <c r="T338" s="35"/>
      <c r="U338" s="78"/>
      <c r="V338" s="160"/>
      <c r="W338" s="160"/>
      <c r="X338" s="78"/>
      <c r="Y338" s="78"/>
      <c r="Z338" s="78"/>
      <c r="AA338" s="160"/>
      <c r="AB338" s="160"/>
      <c r="AC338" s="35"/>
      <c r="AD338" s="35"/>
      <c r="AE338" s="35"/>
      <c r="AF338" s="35"/>
    </row>
    <row r="339" spans="1:32">
      <c r="A339" s="35"/>
      <c r="B339" s="35"/>
      <c r="C339" s="35"/>
      <c r="D339" s="35"/>
      <c r="E339" s="35"/>
      <c r="F339" s="35"/>
      <c r="G339" s="341"/>
      <c r="H339" s="78"/>
      <c r="I339" s="160"/>
      <c r="J339" s="78"/>
      <c r="K339" s="160"/>
      <c r="L339" s="160"/>
      <c r="M339" s="78"/>
      <c r="N339" s="78"/>
      <c r="O339" s="35"/>
      <c r="P339" s="398"/>
      <c r="Q339" s="414"/>
      <c r="R339" s="398"/>
      <c r="S339" s="398"/>
      <c r="T339" s="35"/>
      <c r="U339" s="78"/>
      <c r="V339" s="160"/>
      <c r="W339" s="160"/>
      <c r="X339" s="78"/>
      <c r="Y339" s="78"/>
      <c r="Z339" s="78"/>
      <c r="AA339" s="160"/>
      <c r="AB339" s="160"/>
      <c r="AC339" s="35"/>
      <c r="AD339" s="35"/>
      <c r="AE339" s="35"/>
      <c r="AF339" s="35"/>
    </row>
    <row r="340" spans="1:32">
      <c r="A340" s="35"/>
      <c r="B340" s="35"/>
      <c r="C340" s="35"/>
      <c r="D340" s="35"/>
      <c r="E340" s="35"/>
      <c r="F340" s="35"/>
      <c r="G340" s="341"/>
      <c r="H340" s="78"/>
      <c r="I340" s="160"/>
      <c r="J340" s="78"/>
      <c r="K340" s="160"/>
      <c r="L340" s="160"/>
      <c r="M340" s="78"/>
      <c r="N340" s="78"/>
      <c r="O340" s="35"/>
      <c r="P340" s="398"/>
      <c r="Q340" s="414"/>
      <c r="R340" s="398"/>
      <c r="S340" s="398"/>
      <c r="T340" s="35"/>
      <c r="U340" s="78"/>
      <c r="V340" s="160"/>
      <c r="W340" s="160"/>
      <c r="X340" s="78"/>
      <c r="Y340" s="78"/>
      <c r="Z340" s="78"/>
      <c r="AA340" s="160"/>
      <c r="AB340" s="160"/>
      <c r="AC340" s="35"/>
      <c r="AD340" s="35"/>
      <c r="AE340" s="35"/>
      <c r="AF340" s="35"/>
    </row>
    <row r="341" spans="1:32">
      <c r="A341" s="35"/>
      <c r="B341" s="35"/>
      <c r="C341" s="35"/>
      <c r="D341" s="35"/>
      <c r="E341" s="35"/>
      <c r="F341" s="35"/>
      <c r="G341" s="341"/>
      <c r="H341" s="78"/>
      <c r="I341" s="160"/>
      <c r="J341" s="78"/>
      <c r="K341" s="160"/>
      <c r="L341" s="160"/>
      <c r="M341" s="78"/>
      <c r="N341" s="78"/>
      <c r="O341" s="35"/>
      <c r="P341" s="398"/>
      <c r="Q341" s="414"/>
      <c r="R341" s="398"/>
      <c r="S341" s="398"/>
      <c r="T341" s="35"/>
      <c r="U341" s="78"/>
      <c r="V341" s="160"/>
      <c r="W341" s="160"/>
      <c r="X341" s="78"/>
      <c r="Y341" s="78"/>
      <c r="Z341" s="78"/>
      <c r="AA341" s="160"/>
      <c r="AB341" s="160"/>
      <c r="AC341" s="35"/>
      <c r="AD341" s="35"/>
      <c r="AE341" s="35"/>
      <c r="AF341" s="35"/>
    </row>
    <row r="342" spans="1:32">
      <c r="A342" s="35"/>
      <c r="B342" s="35"/>
      <c r="C342" s="35"/>
      <c r="D342" s="35"/>
      <c r="E342" s="35"/>
      <c r="F342" s="35"/>
      <c r="G342" s="341"/>
      <c r="H342" s="78"/>
      <c r="I342" s="160"/>
      <c r="J342" s="78"/>
      <c r="K342" s="160"/>
      <c r="L342" s="160"/>
      <c r="M342" s="78"/>
      <c r="N342" s="78"/>
      <c r="O342" s="35"/>
      <c r="P342" s="398"/>
      <c r="Q342" s="414"/>
      <c r="R342" s="398"/>
      <c r="S342" s="398"/>
      <c r="T342" s="35"/>
      <c r="U342" s="78"/>
      <c r="V342" s="160"/>
      <c r="W342" s="160"/>
      <c r="X342" s="78"/>
      <c r="Y342" s="78"/>
      <c r="Z342" s="78"/>
      <c r="AA342" s="160"/>
      <c r="AB342" s="160"/>
      <c r="AC342" s="35"/>
      <c r="AD342" s="35"/>
      <c r="AE342" s="35"/>
      <c r="AF342" s="35"/>
    </row>
    <row r="343" spans="1:32">
      <c r="X343" s="78"/>
      <c r="Y343" s="78"/>
      <c r="Z343" s="78"/>
      <c r="AA343" s="160"/>
      <c r="AB343" s="160"/>
      <c r="AC343" s="35"/>
      <c r="AD343" s="35"/>
      <c r="AE343" s="35"/>
      <c r="AF343" s="35"/>
    </row>
    <row r="344" spans="1:32">
      <c r="X344" s="78"/>
      <c r="Y344" s="78"/>
      <c r="Z344" s="78"/>
      <c r="AA344" s="160"/>
      <c r="AB344" s="160"/>
    </row>
    <row r="345" spans="1:32">
      <c r="X345" s="78"/>
      <c r="Y345" s="78"/>
      <c r="Z345" s="78"/>
      <c r="AA345" s="160"/>
      <c r="AB345" s="160"/>
    </row>
    <row r="346" spans="1:32">
      <c r="X346" s="78"/>
      <c r="Y346" s="78"/>
      <c r="Z346" s="78"/>
      <c r="AA346" s="160"/>
      <c r="AB346" s="160"/>
    </row>
    <row r="347" spans="1:32">
      <c r="X347" s="78"/>
      <c r="Y347" s="78"/>
      <c r="Z347" s="78"/>
      <c r="AA347" s="160"/>
      <c r="AB347" s="160"/>
    </row>
    <row r="348" spans="1:32">
      <c r="X348" s="78"/>
      <c r="Y348" s="78"/>
      <c r="Z348" s="78"/>
      <c r="AA348" s="160"/>
      <c r="AB348" s="160"/>
    </row>
    <row r="349" spans="1:32">
      <c r="X349" s="78"/>
      <c r="Y349" s="78"/>
      <c r="Z349" s="78"/>
      <c r="AA349" s="160"/>
      <c r="AB349" s="160"/>
    </row>
    <row r="350" spans="1:32">
      <c r="X350" s="78"/>
      <c r="Y350" s="78"/>
      <c r="Z350" s="78"/>
      <c r="AA350" s="160"/>
      <c r="AB350" s="160"/>
    </row>
    <row r="351" spans="1:32">
      <c r="X351" s="78"/>
      <c r="Y351" s="78"/>
      <c r="Z351" s="78"/>
      <c r="AA351" s="160"/>
      <c r="AB351" s="160"/>
    </row>
    <row r="352" spans="1:32">
      <c r="X352" s="78"/>
      <c r="Y352" s="78"/>
      <c r="Z352" s="78"/>
      <c r="AA352" s="160"/>
      <c r="AB352" s="160"/>
    </row>
    <row r="353" spans="24:28">
      <c r="X353" s="78"/>
      <c r="Y353" s="78"/>
      <c r="Z353" s="78"/>
      <c r="AA353" s="160"/>
      <c r="AB353" s="160"/>
    </row>
    <row r="354" spans="24:28">
      <c r="X354" s="78"/>
      <c r="Y354" s="78"/>
      <c r="Z354" s="78"/>
      <c r="AA354" s="160"/>
      <c r="AB354" s="160"/>
    </row>
    <row r="355" spans="24:28">
      <c r="X355" s="78"/>
      <c r="Y355" s="78"/>
      <c r="Z355" s="78"/>
      <c r="AA355" s="160"/>
      <c r="AB355" s="160"/>
    </row>
    <row r="356" spans="24:28">
      <c r="X356" s="78"/>
      <c r="Y356" s="78"/>
      <c r="Z356" s="78"/>
      <c r="AA356" s="160"/>
      <c r="AB356" s="160"/>
    </row>
    <row r="357" spans="24:28">
      <c r="X357" s="78"/>
      <c r="Y357" s="78"/>
      <c r="Z357" s="78"/>
      <c r="AA357" s="160"/>
      <c r="AB357" s="160"/>
    </row>
    <row r="358" spans="24:28">
      <c r="X358" s="78"/>
      <c r="Y358" s="78"/>
      <c r="Z358" s="78"/>
      <c r="AA358" s="160"/>
      <c r="AB358" s="160"/>
    </row>
    <row r="359" spans="24:28">
      <c r="X359" s="78"/>
      <c r="Y359" s="78"/>
      <c r="Z359" s="78"/>
      <c r="AA359" s="160"/>
      <c r="AB359" s="160"/>
    </row>
    <row r="360" spans="24:28">
      <c r="X360" s="78"/>
      <c r="Y360" s="78"/>
      <c r="Z360" s="78"/>
      <c r="AA360" s="160"/>
      <c r="AB360" s="160"/>
    </row>
    <row r="361" spans="24:28">
      <c r="X361" s="78"/>
      <c r="Y361" s="78"/>
      <c r="Z361" s="78"/>
      <c r="AA361" s="160"/>
      <c r="AB361" s="160"/>
    </row>
    <row r="362" spans="24:28">
      <c r="X362" s="78"/>
      <c r="Y362" s="78"/>
      <c r="Z362" s="78"/>
      <c r="AA362" s="160"/>
      <c r="AB362" s="160"/>
    </row>
    <row r="363" spans="24:28">
      <c r="X363" s="78"/>
      <c r="Y363" s="78"/>
      <c r="Z363" s="78"/>
      <c r="AA363" s="160"/>
      <c r="AB363" s="160"/>
    </row>
    <row r="364" spans="24:28">
      <c r="X364" s="78"/>
      <c r="Y364" s="78"/>
      <c r="Z364" s="78"/>
      <c r="AA364" s="160"/>
      <c r="AB364" s="160"/>
    </row>
    <row r="365" spans="24:28">
      <c r="X365" s="78"/>
      <c r="Y365" s="78"/>
      <c r="Z365" s="78"/>
      <c r="AA365" s="160"/>
      <c r="AB365" s="160"/>
    </row>
    <row r="366" spans="24:28">
      <c r="X366" s="78"/>
      <c r="Y366" s="78"/>
      <c r="Z366" s="78"/>
      <c r="AA366" s="160"/>
      <c r="AB366" s="160"/>
    </row>
  </sheetData>
  <mergeCells count="2">
    <mergeCell ref="AC5:AE5"/>
    <mergeCell ref="K5:L5"/>
  </mergeCells>
  <phoneticPr fontId="11" type="noConversion"/>
  <conditionalFormatting sqref="AM32:AM34 AW125:AX125">
    <cfRule type="cellIs" dxfId="147" priority="57" stopIfTrue="1" operator="lessThan">
      <formula>0</formula>
    </cfRule>
  </conditionalFormatting>
  <conditionalFormatting sqref="AW102:AX102">
    <cfRule type="cellIs" dxfId="146" priority="58" stopIfTrue="1" operator="greaterThan">
      <formula>0</formula>
    </cfRule>
  </conditionalFormatting>
  <conditionalFormatting sqref="AW79:AX79">
    <cfRule type="cellIs" dxfId="145" priority="59" stopIfTrue="1" operator="greaterThan">
      <formula>0</formula>
    </cfRule>
    <cfRule type="cellIs" dxfId="144" priority="60" stopIfTrue="1" operator="lessThan">
      <formula>0</formula>
    </cfRule>
  </conditionalFormatting>
  <conditionalFormatting sqref="AW102:AX102">
    <cfRule type="cellIs" dxfId="143" priority="51" operator="lessThan">
      <formula>0</formula>
    </cfRule>
  </conditionalFormatting>
  <conditionalFormatting sqref="F17:F44 M47:M48 H47:H75 J47:J75 U47:U75 W47:W75 F47:F75 P47:P75">
    <cfRule type="cellIs" dxfId="142" priority="49" operator="lessThan">
      <formula>0</formula>
    </cfRule>
    <cfRule type="cellIs" dxfId="141" priority="50" operator="greaterThan">
      <formula>0</formula>
    </cfRule>
  </conditionalFormatting>
  <conditionalFormatting sqref="H17:H44">
    <cfRule type="cellIs" dxfId="140" priority="45" operator="lessThan">
      <formula>0</formula>
    </cfRule>
    <cfRule type="cellIs" dxfId="139" priority="46" operator="greaterThan">
      <formula>0</formula>
    </cfRule>
  </conditionalFormatting>
  <conditionalFormatting sqref="J17:J44">
    <cfRule type="cellIs" dxfId="138" priority="41" operator="lessThan">
      <formula>0</formula>
    </cfRule>
    <cfRule type="cellIs" dxfId="137" priority="42" operator="greaterThan">
      <formula>0</formula>
    </cfRule>
  </conditionalFormatting>
  <conditionalFormatting sqref="M17:M32">
    <cfRule type="cellIs" dxfId="136" priority="37" operator="lessThan">
      <formula>0</formula>
    </cfRule>
    <cfRule type="cellIs" dxfId="135" priority="38" operator="greaterThan">
      <formula>0</formula>
    </cfRule>
  </conditionalFormatting>
  <conditionalFormatting sqref="P17:P44">
    <cfRule type="cellIs" dxfId="134" priority="33" operator="lessThan">
      <formula>0</formula>
    </cfRule>
    <cfRule type="cellIs" dxfId="133" priority="34" operator="greaterThan">
      <formula>0</formula>
    </cfRule>
  </conditionalFormatting>
  <conditionalFormatting sqref="U17:U44">
    <cfRule type="cellIs" dxfId="132" priority="29" operator="lessThan">
      <formula>0</formula>
    </cfRule>
    <cfRule type="cellIs" dxfId="131" priority="30" operator="greaterThan">
      <formula>0</formula>
    </cfRule>
  </conditionalFormatting>
  <conditionalFormatting sqref="W17:W44">
    <cfRule type="cellIs" dxfId="130" priority="25" operator="lessThan">
      <formula>0</formula>
    </cfRule>
    <cfRule type="cellIs" dxfId="129" priority="26" operator="greaterThan">
      <formula>0</formula>
    </cfRule>
  </conditionalFormatting>
  <conditionalFormatting sqref="W10">
    <cfRule type="cellIs" dxfId="128" priority="9" operator="lessThan">
      <formula>0</formula>
    </cfRule>
    <cfRule type="cellIs" dxfId="127" priority="10" operator="greaterThan">
      <formula>0</formula>
    </cfRule>
  </conditionalFormatting>
  <conditionalFormatting sqref="F10">
    <cfRule type="cellIs" dxfId="126" priority="21" operator="lessThan">
      <formula>0</formula>
    </cfRule>
    <cfRule type="cellIs" dxfId="125" priority="22" operator="greaterThan">
      <formula>0</formula>
    </cfRule>
  </conditionalFormatting>
  <conditionalFormatting sqref="H10">
    <cfRule type="cellIs" dxfId="124" priority="19" operator="lessThan">
      <formula>0</formula>
    </cfRule>
    <cfRule type="cellIs" dxfId="123" priority="20" operator="greaterThan">
      <formula>0</formula>
    </cfRule>
  </conditionalFormatting>
  <conditionalFormatting sqref="J10">
    <cfRule type="cellIs" dxfId="122" priority="17" operator="lessThan">
      <formula>0</formula>
    </cfRule>
    <cfRule type="cellIs" dxfId="121" priority="18" operator="greaterThan">
      <formula>0</formula>
    </cfRule>
  </conditionalFormatting>
  <conditionalFormatting sqref="P10">
    <cfRule type="cellIs" dxfId="120" priority="13" operator="lessThan">
      <formula>0</formula>
    </cfRule>
    <cfRule type="cellIs" dxfId="119" priority="14" operator="greaterThan">
      <formula>0</formula>
    </cfRule>
  </conditionalFormatting>
  <conditionalFormatting sqref="U10">
    <cfRule type="cellIs" dxfId="118" priority="11" operator="lessThan">
      <formula>0</formula>
    </cfRule>
    <cfRule type="cellIs" dxfId="117" priority="12" operator="greaterThan">
      <formula>0</formula>
    </cfRule>
  </conditionalFormatting>
  <conditionalFormatting sqref="F10:F11">
    <cfRule type="cellIs" dxfId="116" priority="8" operator="greaterThan">
      <formula>0</formula>
    </cfRule>
  </conditionalFormatting>
  <conditionalFormatting sqref="H10:H11">
    <cfRule type="cellIs" dxfId="115" priority="7" operator="greaterThan">
      <formula>0</formula>
    </cfRule>
  </conditionalFormatting>
  <conditionalFormatting sqref="J10:J11">
    <cfRule type="cellIs" dxfId="114" priority="5" operator="lessThan">
      <formula>0</formula>
    </cfRule>
    <cfRule type="cellIs" dxfId="113" priority="6" operator="greaterThan">
      <formula>0</formula>
    </cfRule>
  </conditionalFormatting>
  <conditionalFormatting sqref="P10:P11">
    <cfRule type="cellIs" dxfId="112" priority="3" operator="lessThan">
      <formula>0</formula>
    </cfRule>
  </conditionalFormatting>
  <conditionalFormatting sqref="U10:U11">
    <cfRule type="cellIs" dxfId="111" priority="2" operator="greaterThan">
      <formula>0</formula>
    </cfRule>
  </conditionalFormatting>
  <conditionalFormatting sqref="W10:W11">
    <cfRule type="cellIs" dxfId="11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66F23-817F-4E2B-BD51-577B165D2006}">
  <dimension ref="A1:J30"/>
  <sheetViews>
    <sheetView workbookViewId="0">
      <selection activeCell="I9" sqref="I9"/>
    </sheetView>
  </sheetViews>
  <sheetFormatPr baseColWidth="10" defaultRowHeight="15"/>
  <sheetData>
    <row r="1" spans="1:10">
      <c r="A1" s="53">
        <v>103</v>
      </c>
      <c r="B1" s="65" t="s">
        <v>52</v>
      </c>
      <c r="D1">
        <v>1</v>
      </c>
      <c r="E1" s="3" t="s">
        <v>543</v>
      </c>
      <c r="I1" s="3" t="s">
        <v>662</v>
      </c>
    </row>
    <row r="2" spans="1:10">
      <c r="A2" s="53">
        <v>106</v>
      </c>
      <c r="B2" s="65" t="s">
        <v>53</v>
      </c>
      <c r="D2">
        <v>2</v>
      </c>
      <c r="E2" s="3" t="s">
        <v>544</v>
      </c>
      <c r="I2" s="3" t="s">
        <v>663</v>
      </c>
    </row>
    <row r="3" spans="1:10">
      <c r="A3" s="53">
        <v>110</v>
      </c>
      <c r="B3" s="65" t="s">
        <v>47</v>
      </c>
      <c r="D3">
        <v>3</v>
      </c>
      <c r="E3" s="3" t="s">
        <v>545</v>
      </c>
      <c r="I3" s="3" t="s">
        <v>664</v>
      </c>
    </row>
    <row r="4" spans="1:10">
      <c r="A4" s="53">
        <v>111</v>
      </c>
      <c r="B4" s="65" t="s">
        <v>54</v>
      </c>
      <c r="D4">
        <v>4</v>
      </c>
      <c r="E4" s="3" t="s">
        <v>546</v>
      </c>
    </row>
    <row r="5" spans="1:10">
      <c r="A5" s="53">
        <v>116</v>
      </c>
      <c r="B5" s="65" t="s">
        <v>55</v>
      </c>
      <c r="D5">
        <v>5</v>
      </c>
      <c r="E5" s="3" t="s">
        <v>442</v>
      </c>
      <c r="H5" s="447"/>
      <c r="I5">
        <v>1</v>
      </c>
      <c r="J5" s="3" t="s">
        <v>431</v>
      </c>
    </row>
    <row r="6" spans="1:10">
      <c r="A6" s="53">
        <v>117</v>
      </c>
      <c r="B6" s="65" t="s">
        <v>56</v>
      </c>
      <c r="D6">
        <v>6</v>
      </c>
      <c r="E6" s="3" t="s">
        <v>547</v>
      </c>
      <c r="H6" s="447"/>
      <c r="I6">
        <v>2</v>
      </c>
      <c r="J6" s="3" t="s">
        <v>106</v>
      </c>
    </row>
    <row r="7" spans="1:10">
      <c r="A7" s="53">
        <v>134</v>
      </c>
      <c r="B7" s="65" t="s">
        <v>49</v>
      </c>
      <c r="D7">
        <v>7</v>
      </c>
      <c r="E7" s="3" t="s">
        <v>548</v>
      </c>
      <c r="H7" s="447"/>
      <c r="I7">
        <v>3</v>
      </c>
      <c r="J7" s="3" t="s">
        <v>678</v>
      </c>
    </row>
    <row r="8" spans="1:10">
      <c r="A8" s="53">
        <v>141</v>
      </c>
      <c r="B8" s="65" t="s">
        <v>48</v>
      </c>
      <c r="D8">
        <v>8</v>
      </c>
      <c r="E8" s="3" t="s">
        <v>549</v>
      </c>
      <c r="H8" s="447"/>
      <c r="I8">
        <v>4</v>
      </c>
      <c r="J8" s="3" t="s">
        <v>107</v>
      </c>
    </row>
    <row r="9" spans="1:10">
      <c r="A9" s="53">
        <v>143</v>
      </c>
      <c r="B9" s="65" t="s">
        <v>57</v>
      </c>
      <c r="D9">
        <v>9</v>
      </c>
      <c r="E9" s="3" t="s">
        <v>550</v>
      </c>
    </row>
    <row r="10" spans="1:10">
      <c r="A10" s="53">
        <v>147</v>
      </c>
      <c r="B10" s="65" t="s">
        <v>3</v>
      </c>
      <c r="D10">
        <v>10</v>
      </c>
      <c r="E10" s="3" t="s">
        <v>551</v>
      </c>
    </row>
    <row r="11" spans="1:10">
      <c r="A11" s="53">
        <v>155</v>
      </c>
      <c r="B11" s="65" t="s">
        <v>51</v>
      </c>
      <c r="D11">
        <v>11</v>
      </c>
      <c r="E11" s="3" t="s">
        <v>552</v>
      </c>
    </row>
    <row r="12" spans="1:10">
      <c r="A12" s="53">
        <v>160</v>
      </c>
      <c r="B12" s="65" t="s">
        <v>46</v>
      </c>
      <c r="D12">
        <v>12</v>
      </c>
      <c r="E12" s="3" t="s">
        <v>553</v>
      </c>
    </row>
    <row r="13" spans="1:10">
      <c r="A13" s="53">
        <v>171</v>
      </c>
      <c r="B13" s="65" t="s">
        <v>474</v>
      </c>
    </row>
    <row r="14" spans="1:10">
      <c r="A14" s="53">
        <v>175</v>
      </c>
      <c r="B14" s="65" t="s">
        <v>58</v>
      </c>
      <c r="D14" s="3" t="s">
        <v>645</v>
      </c>
      <c r="F14" s="53">
        <v>1</v>
      </c>
      <c r="G14" s="65" t="s">
        <v>667</v>
      </c>
    </row>
    <row r="15" spans="1:10">
      <c r="A15" s="53">
        <v>177</v>
      </c>
      <c r="B15" s="65" t="s">
        <v>643</v>
      </c>
      <c r="D15">
        <v>1</v>
      </c>
      <c r="E15" s="3" t="s">
        <v>28</v>
      </c>
      <c r="F15" s="53">
        <v>2</v>
      </c>
      <c r="G15" s="65" t="s">
        <v>668</v>
      </c>
    </row>
    <row r="16" spans="1:10">
      <c r="A16" s="53">
        <v>178</v>
      </c>
      <c r="B16" s="65" t="s">
        <v>50</v>
      </c>
      <c r="D16">
        <v>2</v>
      </c>
      <c r="E16" s="3" t="s">
        <v>29</v>
      </c>
      <c r="F16" s="53">
        <v>3</v>
      </c>
      <c r="G16" s="65" t="s">
        <v>669</v>
      </c>
    </row>
    <row r="17" spans="1:7">
      <c r="A17" s="53">
        <v>181</v>
      </c>
      <c r="B17" s="65" t="s">
        <v>59</v>
      </c>
      <c r="D17">
        <v>3</v>
      </c>
      <c r="E17" s="3" t="s">
        <v>30</v>
      </c>
      <c r="F17" s="53">
        <v>4</v>
      </c>
      <c r="G17" s="65" t="s">
        <v>609</v>
      </c>
    </row>
    <row r="18" spans="1:7">
      <c r="A18" s="53">
        <v>262</v>
      </c>
      <c r="B18" s="65" t="s">
        <v>528</v>
      </c>
      <c r="D18">
        <v>4</v>
      </c>
      <c r="E18" s="3" t="s">
        <v>31</v>
      </c>
      <c r="F18" s="53">
        <v>7</v>
      </c>
      <c r="G18" s="65" t="s">
        <v>670</v>
      </c>
    </row>
    <row r="19" spans="1:7">
      <c r="A19" s="53">
        <v>267</v>
      </c>
      <c r="B19" s="65" t="s">
        <v>641</v>
      </c>
      <c r="D19">
        <v>5</v>
      </c>
      <c r="E19" s="3" t="s">
        <v>398</v>
      </c>
      <c r="F19" s="53">
        <v>8</v>
      </c>
      <c r="G19" s="65" t="s">
        <v>671</v>
      </c>
    </row>
    <row r="20" spans="1:7">
      <c r="A20" s="53">
        <v>309</v>
      </c>
      <c r="B20" s="65" t="s">
        <v>83</v>
      </c>
      <c r="D20">
        <v>6</v>
      </c>
      <c r="E20" s="3" t="s">
        <v>32</v>
      </c>
      <c r="F20" s="53">
        <v>9</v>
      </c>
      <c r="G20" s="65" t="s">
        <v>611</v>
      </c>
    </row>
    <row r="21" spans="1:7">
      <c r="A21" s="53">
        <v>470</v>
      </c>
      <c r="B21" s="65" t="s">
        <v>60</v>
      </c>
      <c r="D21">
        <v>7</v>
      </c>
      <c r="E21" s="3" t="s">
        <v>33</v>
      </c>
      <c r="F21" s="53">
        <v>11</v>
      </c>
      <c r="G21" s="65" t="s">
        <v>108</v>
      </c>
    </row>
    <row r="22" spans="1:7">
      <c r="A22" s="53">
        <v>629</v>
      </c>
      <c r="B22" s="65" t="s">
        <v>198</v>
      </c>
      <c r="D22">
        <v>8</v>
      </c>
      <c r="E22" s="3" t="s">
        <v>34</v>
      </c>
      <c r="F22" s="53">
        <v>14</v>
      </c>
      <c r="G22" s="65" t="s">
        <v>612</v>
      </c>
    </row>
    <row r="23" spans="1:7">
      <c r="A23" s="53">
        <v>643</v>
      </c>
      <c r="B23" s="65" t="s">
        <v>79</v>
      </c>
      <c r="D23">
        <v>9</v>
      </c>
      <c r="E23" s="3" t="s">
        <v>35</v>
      </c>
      <c r="F23" s="53">
        <v>15</v>
      </c>
      <c r="G23" s="65" t="s">
        <v>603</v>
      </c>
    </row>
    <row r="24" spans="1:7">
      <c r="A24" s="53">
        <v>704</v>
      </c>
      <c r="B24" s="65" t="s">
        <v>82</v>
      </c>
      <c r="D24">
        <v>10</v>
      </c>
      <c r="E24" s="3" t="s">
        <v>36</v>
      </c>
      <c r="F24" s="53">
        <v>16</v>
      </c>
      <c r="G24" s="65" t="s">
        <v>576</v>
      </c>
    </row>
    <row r="25" spans="1:7">
      <c r="A25" s="53">
        <v>802</v>
      </c>
      <c r="B25" s="65" t="s">
        <v>77</v>
      </c>
      <c r="D25">
        <v>11</v>
      </c>
      <c r="E25" s="3" t="s">
        <v>37</v>
      </c>
      <c r="F25" s="53">
        <v>18</v>
      </c>
      <c r="G25" s="65" t="s">
        <v>109</v>
      </c>
    </row>
    <row r="26" spans="1:7">
      <c r="D26">
        <v>12</v>
      </c>
      <c r="E26" s="3" t="s">
        <v>38</v>
      </c>
      <c r="F26" s="53">
        <v>55</v>
      </c>
      <c r="G26" s="65" t="s">
        <v>672</v>
      </c>
    </row>
    <row r="27" spans="1:7">
      <c r="D27">
        <v>13</v>
      </c>
      <c r="E27" s="3" t="s">
        <v>39</v>
      </c>
      <c r="F27" s="53">
        <v>56</v>
      </c>
      <c r="G27" s="65" t="s">
        <v>673</v>
      </c>
    </row>
    <row r="28" spans="1:7">
      <c r="D28">
        <v>14</v>
      </c>
      <c r="E28" s="3" t="s">
        <v>399</v>
      </c>
    </row>
    <row r="29" spans="1:7">
      <c r="D29">
        <v>15</v>
      </c>
      <c r="E29" s="3" t="s">
        <v>40</v>
      </c>
    </row>
    <row r="30" spans="1:7">
      <c r="D30">
        <v>99</v>
      </c>
      <c r="E30" s="3" t="s">
        <v>666</v>
      </c>
    </row>
  </sheetData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AH1:CN2008"/>
  <sheetViews>
    <sheetView zoomScale="88" zoomScaleNormal="88" workbookViewId="0">
      <selection activeCell="Q19" sqref="Q19"/>
    </sheetView>
  </sheetViews>
  <sheetFormatPr baseColWidth="10" defaultRowHeight="15"/>
  <cols>
    <col min="34" max="34" width="2.90625" customWidth="1"/>
    <col min="35" max="35" width="6.08984375" customWidth="1"/>
    <col min="36" max="36" width="2.6328125" customWidth="1"/>
    <col min="37" max="37" width="7.36328125" customWidth="1"/>
    <col min="38" max="38" width="6.36328125" customWidth="1"/>
    <col min="39" max="39" width="6.08984375" customWidth="1"/>
    <col min="40" max="40" width="8.90625" style="11" customWidth="1"/>
    <col min="41" max="41" width="6.90625" style="11" customWidth="1"/>
    <col min="42" max="42" width="5.81640625" style="92" customWidth="1"/>
    <col min="43" max="43" width="4.90625" style="11" customWidth="1"/>
    <col min="44" max="44" width="5.08984375" style="92" customWidth="1"/>
    <col min="45" max="45" width="4.81640625" style="11" customWidth="1"/>
    <col min="46" max="46" width="6" customWidth="1"/>
    <col min="47" max="47" width="6.54296875" style="11" customWidth="1"/>
    <col min="48" max="48" width="6" customWidth="1"/>
    <col min="49" max="49" width="6.1796875" style="11" customWidth="1"/>
    <col min="50" max="50" width="7" customWidth="1"/>
    <col min="51" max="51" width="6.1796875" style="11" customWidth="1"/>
    <col min="52" max="52" width="8" style="92" customWidth="1"/>
    <col min="53" max="53" width="5.36328125" style="92" customWidth="1"/>
    <col min="54" max="54" width="5.08984375" style="92" customWidth="1"/>
    <col min="55" max="55" width="6" style="92" customWidth="1"/>
    <col min="56" max="56" width="5.90625" customWidth="1"/>
    <col min="57" max="58" width="5.6328125" customWidth="1"/>
    <col min="59" max="59" width="6.81640625" customWidth="1"/>
    <col min="60" max="61" width="5.81640625" customWidth="1"/>
    <col min="62" max="62" width="6.1796875" customWidth="1"/>
    <col min="63" max="63" width="8.54296875" customWidth="1"/>
    <col min="64" max="64" width="9.6328125" customWidth="1"/>
    <col min="65" max="65" width="10.54296875" customWidth="1"/>
    <col min="68" max="68" width="9.453125" customWidth="1"/>
    <col min="69" max="69" width="8.1796875" customWidth="1"/>
    <col min="70" max="70" width="10.6328125" customWidth="1"/>
    <col min="77" max="77" width="14" customWidth="1"/>
    <col min="78" max="78" width="12.54296875" customWidth="1"/>
    <col min="79" max="79" width="10.90625" customWidth="1"/>
  </cols>
  <sheetData>
    <row r="1" spans="38:92"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4"/>
      <c r="BP1" s="4"/>
      <c r="BQ1" s="4"/>
      <c r="BR1" s="4"/>
    </row>
    <row r="2" spans="38:92" ht="15.6"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8"/>
      <c r="BQ2" s="1"/>
      <c r="BR2" s="5"/>
    </row>
    <row r="3" spans="38:92" ht="18.75" customHeight="1"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4"/>
      <c r="BP3" s="4"/>
      <c r="BQ3" s="4"/>
      <c r="BR3" s="4"/>
    </row>
    <row r="4" spans="38:92" ht="15.6"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1"/>
      <c r="BR4" s="5"/>
    </row>
    <row r="5" spans="38:92" ht="15.6"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4"/>
      <c r="BP5" s="4"/>
      <c r="BQ5" s="4"/>
      <c r="BR5" s="4"/>
      <c r="CL5" s="2"/>
      <c r="CM5" s="5"/>
      <c r="CN5" s="5"/>
    </row>
    <row r="6" spans="38:92" ht="15.6"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1"/>
      <c r="BR6" s="5"/>
    </row>
    <row r="7" spans="38:92"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4"/>
      <c r="BP7" s="4"/>
      <c r="BQ7" s="4"/>
      <c r="BR7" s="4"/>
    </row>
    <row r="8" spans="38:92" ht="15.6"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1"/>
      <c r="BR8" s="5"/>
    </row>
    <row r="9" spans="38:92" ht="15.6"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1"/>
      <c r="BR9" s="5"/>
    </row>
    <row r="10" spans="38:92" ht="15.6"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1"/>
      <c r="BR10" s="5"/>
    </row>
    <row r="11" spans="38:92" ht="15.6"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1"/>
      <c r="BR11" s="5"/>
      <c r="BT11" s="2"/>
      <c r="BU11" s="2"/>
      <c r="BV11" s="2"/>
    </row>
    <row r="12" spans="38:92" ht="15.6"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13"/>
      <c r="BR12" s="5"/>
      <c r="BT12" s="2"/>
      <c r="BU12" s="2"/>
      <c r="BV12" s="4"/>
      <c r="BW12" s="4"/>
      <c r="BX12" s="4"/>
    </row>
    <row r="13" spans="38:92" ht="15.6"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13"/>
      <c r="BR13" s="5"/>
      <c r="BT13" s="1"/>
      <c r="BU13" s="1"/>
      <c r="BV13" s="11"/>
      <c r="BW13" s="11"/>
      <c r="BX13" s="11"/>
    </row>
    <row r="14" spans="38:92" ht="15.6"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13"/>
      <c r="BR14" s="5"/>
      <c r="BT14" s="1"/>
      <c r="BU14" s="1"/>
      <c r="BV14" s="11"/>
      <c r="BW14" s="11"/>
      <c r="BX14" s="11"/>
    </row>
    <row r="15" spans="38:92" ht="15.6"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13"/>
      <c r="BR15" s="5"/>
      <c r="BT15" s="1"/>
      <c r="BU15" s="1"/>
      <c r="BV15" s="11"/>
      <c r="BW15" s="11"/>
      <c r="BX15" s="11"/>
    </row>
    <row r="16" spans="38:92" ht="15.6"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"/>
      <c r="BR16" s="5"/>
      <c r="BT16" s="1"/>
      <c r="BU16" s="1"/>
      <c r="BV16" s="11"/>
      <c r="BW16" s="11"/>
      <c r="BX16" s="11"/>
    </row>
    <row r="17" spans="38:76" ht="15.6"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"/>
      <c r="BR17" s="5"/>
      <c r="BT17" s="1"/>
      <c r="BU17" s="1"/>
      <c r="BV17" s="11"/>
      <c r="BW17" s="11"/>
      <c r="BX17" s="11"/>
    </row>
    <row r="18" spans="38:76" ht="15.6"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"/>
      <c r="BR18" s="5"/>
      <c r="BT18" s="1"/>
      <c r="BU18" s="1"/>
      <c r="BV18" s="11"/>
      <c r="BW18" s="11"/>
      <c r="BX18" s="11"/>
    </row>
    <row r="19" spans="38:76" ht="15.6"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"/>
      <c r="BR19" s="5"/>
      <c r="BT19" s="1"/>
      <c r="BU19" s="1"/>
      <c r="BV19" s="11"/>
      <c r="BW19" s="11"/>
      <c r="BX19" s="11"/>
    </row>
    <row r="20" spans="38:76" ht="15.6"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"/>
      <c r="BR20" s="5"/>
      <c r="BT20" s="1"/>
      <c r="BU20" s="1"/>
      <c r="BV20" s="11"/>
      <c r="BW20" s="11"/>
      <c r="BX20" s="11"/>
    </row>
    <row r="21" spans="38:76" ht="15.6"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"/>
      <c r="BR21" s="5"/>
      <c r="BT21" s="1"/>
      <c r="BU21" s="1"/>
      <c r="BV21" s="11"/>
      <c r="BW21" s="11"/>
      <c r="BX21" s="11"/>
    </row>
    <row r="22" spans="38:76" ht="15.6"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"/>
      <c r="BR22" s="5"/>
      <c r="BT22" s="13"/>
      <c r="BU22" s="13"/>
      <c r="BV22" s="11"/>
      <c r="BW22" s="11"/>
      <c r="BX22" s="11"/>
    </row>
    <row r="23" spans="38:76" ht="16.5" customHeight="1"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"/>
      <c r="BR23" s="5"/>
      <c r="BT23" s="13"/>
      <c r="BU23" s="13"/>
      <c r="BV23" s="11"/>
      <c r="BW23" s="11"/>
      <c r="BX23" s="11"/>
    </row>
    <row r="24" spans="38:76" ht="16.5" customHeight="1"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"/>
      <c r="BR24" s="5"/>
      <c r="BT24" s="13"/>
      <c r="BU24" s="13"/>
      <c r="BV24" s="11"/>
      <c r="BW24" s="11"/>
      <c r="BX24" s="11"/>
    </row>
    <row r="25" spans="38:76"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T25" s="13"/>
      <c r="BU25" s="13"/>
      <c r="BV25" s="11"/>
      <c r="BW25" s="11"/>
      <c r="BX25" s="11"/>
    </row>
    <row r="26" spans="38:76" ht="17.25" customHeight="1"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57"/>
      <c r="BR26" s="5"/>
      <c r="BT26" s="13"/>
      <c r="BU26" s="13"/>
      <c r="BV26" s="11"/>
      <c r="BW26" s="11"/>
      <c r="BX26" s="11"/>
    </row>
    <row r="27" spans="38:76" ht="15.6"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57"/>
      <c r="BT27" s="13"/>
      <c r="BU27" s="13"/>
      <c r="BV27" s="11"/>
      <c r="BW27" s="11"/>
      <c r="BX27" s="11"/>
    </row>
    <row r="28" spans="38:76" ht="15.6"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57"/>
      <c r="BT28" s="13"/>
      <c r="BU28" s="13"/>
      <c r="BV28" s="11"/>
      <c r="BW28" s="11"/>
      <c r="BX28" s="11"/>
    </row>
    <row r="29" spans="38:76"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3"/>
      <c r="BT29" s="13"/>
      <c r="BU29" s="13"/>
      <c r="BV29" s="11"/>
      <c r="BW29" s="11"/>
      <c r="BX29" s="11"/>
    </row>
    <row r="30" spans="38:76"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3"/>
      <c r="BT30" s="13"/>
      <c r="BU30" s="13"/>
      <c r="BV30" s="11"/>
      <c r="BW30" s="11"/>
      <c r="BX30" s="11"/>
    </row>
    <row r="31" spans="38:76"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3"/>
      <c r="BT31" s="13"/>
      <c r="BU31" s="13"/>
      <c r="BV31" s="11"/>
      <c r="BW31" s="11"/>
      <c r="BX31" s="11"/>
    </row>
    <row r="32" spans="38:76" ht="15.6"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6"/>
      <c r="BQ32" s="1"/>
      <c r="BR32" s="18"/>
      <c r="BT32" s="1"/>
      <c r="BU32" s="5"/>
    </row>
    <row r="33" spans="52:70" ht="15.6"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6"/>
      <c r="BQ33" s="1"/>
      <c r="BR33" s="18"/>
    </row>
    <row r="34" spans="52:70" ht="15.6"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6"/>
      <c r="BQ34" s="1"/>
      <c r="BR34" s="18"/>
    </row>
    <row r="35" spans="52:70" ht="15.6"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6"/>
      <c r="BQ35" s="1"/>
      <c r="BR35" s="18"/>
    </row>
    <row r="36" spans="52:70" ht="15.6"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6"/>
      <c r="BQ36" s="13"/>
      <c r="BR36" s="18"/>
    </row>
    <row r="37" spans="52:70" ht="15.6"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6"/>
      <c r="BQ37" s="13"/>
      <c r="BR37" s="18"/>
    </row>
    <row r="38" spans="52:70" ht="15.6"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6"/>
      <c r="BQ38" s="13"/>
      <c r="BR38" s="18"/>
    </row>
    <row r="39" spans="52:70" ht="15.6"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6"/>
      <c r="BQ39" s="13"/>
      <c r="BR39" s="18"/>
    </row>
    <row r="40" spans="52:70" ht="15.6"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6"/>
      <c r="BQ40" s="5"/>
      <c r="BR40" s="18"/>
    </row>
    <row r="41" spans="52:70" ht="15.6"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6"/>
      <c r="BQ41" s="5"/>
      <c r="BR41" s="18"/>
    </row>
    <row r="42" spans="52:70" ht="15.6"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6"/>
      <c r="BQ42" s="5"/>
      <c r="BR42" s="18"/>
    </row>
    <row r="43" spans="52:70" ht="15.6"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6"/>
      <c r="BQ43" s="5"/>
      <c r="BR43" s="18"/>
    </row>
    <row r="44" spans="52:70" ht="15.6"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6"/>
      <c r="BQ44" s="5"/>
      <c r="BR44" s="18"/>
    </row>
    <row r="45" spans="52:70" ht="15.6"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6"/>
      <c r="BQ45" s="5"/>
      <c r="BR45" s="18"/>
    </row>
    <row r="46" spans="52:70" ht="15.6"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6"/>
      <c r="BQ46" s="5"/>
      <c r="BR46" s="18"/>
    </row>
    <row r="47" spans="52:70" ht="15.6"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6"/>
      <c r="BQ47" s="5"/>
      <c r="BR47" s="18"/>
    </row>
    <row r="48" spans="52:70" ht="15.6"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6"/>
      <c r="BQ48" s="5"/>
      <c r="BR48" s="18"/>
    </row>
    <row r="49" spans="52:81" ht="15.6"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6"/>
      <c r="BQ49" s="5"/>
      <c r="BR49" s="18"/>
    </row>
    <row r="50" spans="52:81" ht="15.6"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6"/>
      <c r="BQ50" s="5"/>
      <c r="BR50" s="18"/>
    </row>
    <row r="51" spans="52:81" ht="15.6"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6"/>
      <c r="BQ51" s="5"/>
      <c r="BR51" s="18"/>
    </row>
    <row r="52" spans="52:81" ht="15.6"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6"/>
      <c r="BQ52" s="5"/>
      <c r="BR52" s="18"/>
    </row>
    <row r="53" spans="52:81" ht="15.6"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6"/>
      <c r="BQ53" s="5"/>
      <c r="BR53" s="18"/>
    </row>
    <row r="54" spans="52:81" ht="15.6"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6"/>
      <c r="BQ54" s="5"/>
      <c r="BR54" s="18"/>
    </row>
    <row r="55" spans="52:81" ht="15.6"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8"/>
      <c r="BQ55" s="5"/>
      <c r="BR55" s="18"/>
    </row>
    <row r="56" spans="52:81"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Y56" s="13"/>
      <c r="BZ56" s="13"/>
    </row>
    <row r="57" spans="52:81" ht="15.6"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Y57" s="5"/>
      <c r="BZ57" s="18"/>
      <c r="CA57" s="18"/>
      <c r="CC57" s="18"/>
    </row>
    <row r="58" spans="52:81"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Y58" s="13"/>
      <c r="BZ58" s="13"/>
    </row>
    <row r="59" spans="52:81">
      <c r="BY59" s="13"/>
      <c r="BZ59" s="13"/>
    </row>
    <row r="60" spans="52:81" ht="15.6">
      <c r="BY60" s="2"/>
      <c r="BZ60" s="5"/>
      <c r="CA60" s="5"/>
    </row>
    <row r="61" spans="52:81">
      <c r="BY61" s="4"/>
      <c r="BZ61" s="4"/>
      <c r="CA61" s="4"/>
      <c r="CB61" s="4"/>
      <c r="CC61" s="4"/>
    </row>
    <row r="62" spans="52:81" ht="15.6">
      <c r="BY62" s="4"/>
      <c r="BZ62" s="13"/>
      <c r="CA62" s="13"/>
      <c r="CB62" s="1"/>
      <c r="CC62" s="5"/>
    </row>
    <row r="63" spans="52:81" ht="15.6">
      <c r="BY63" s="4"/>
      <c r="BZ63" s="13"/>
      <c r="CA63" s="13"/>
      <c r="CB63" s="1"/>
      <c r="CC63" s="5"/>
    </row>
    <row r="64" spans="52:81" ht="15.6">
      <c r="BY64" s="4"/>
      <c r="BZ64" s="13"/>
      <c r="CA64" s="13"/>
      <c r="CB64" s="1"/>
      <c r="CC64" s="5"/>
    </row>
    <row r="65" spans="77:81" ht="15.6">
      <c r="BY65" s="4"/>
      <c r="BZ65" s="13"/>
      <c r="CA65" s="13"/>
      <c r="CB65" s="1"/>
      <c r="CC65" s="5"/>
    </row>
    <row r="66" spans="77:81" ht="15.6">
      <c r="BY66" s="4"/>
      <c r="BZ66" s="13"/>
      <c r="CA66" s="13"/>
      <c r="CB66" s="13"/>
      <c r="CC66" s="5"/>
    </row>
    <row r="67" spans="77:81" ht="15.6">
      <c r="BY67" s="4"/>
      <c r="BZ67" s="13"/>
      <c r="CA67" s="13"/>
      <c r="CB67" s="13"/>
      <c r="CC67" s="5"/>
    </row>
    <row r="68" spans="77:81" ht="15.6">
      <c r="BY68" s="4"/>
      <c r="BZ68" s="13"/>
      <c r="CA68" s="13"/>
      <c r="CB68" s="13"/>
      <c r="CC68" s="5"/>
    </row>
    <row r="69" spans="77:81" ht="15.6">
      <c r="BY69" s="4"/>
      <c r="BZ69" s="13"/>
      <c r="CA69" s="13"/>
      <c r="CB69" s="13"/>
      <c r="CC69" s="5"/>
    </row>
    <row r="70" spans="77:81" ht="15.6">
      <c r="BY70" s="4"/>
      <c r="BZ70" s="13"/>
      <c r="CA70" s="13"/>
      <c r="CB70" s="5"/>
      <c r="CC70" s="5"/>
    </row>
    <row r="71" spans="77:81" ht="15.6">
      <c r="BY71" s="4"/>
      <c r="BZ71" s="13"/>
      <c r="CA71" s="13"/>
      <c r="CB71" s="5"/>
      <c r="CC71" s="5"/>
    </row>
    <row r="72" spans="77:81" ht="15.6">
      <c r="BY72" s="4"/>
      <c r="BZ72" s="13"/>
      <c r="CA72" s="13"/>
      <c r="CB72" s="5"/>
      <c r="CC72" s="5"/>
    </row>
    <row r="73" spans="77:81" ht="15.6">
      <c r="BY73" s="4"/>
      <c r="BZ73" s="13"/>
      <c r="CA73" s="13"/>
      <c r="CB73" s="5"/>
      <c r="CC73" s="5"/>
    </row>
    <row r="74" spans="77:81" ht="15.6">
      <c r="BY74" s="4"/>
      <c r="BZ74" s="13"/>
      <c r="CA74" s="13"/>
      <c r="CB74" s="5"/>
      <c r="CC74" s="5"/>
    </row>
    <row r="75" spans="77:81" ht="15.6">
      <c r="BY75" s="4"/>
      <c r="BZ75" s="13"/>
      <c r="CA75" s="13"/>
      <c r="CB75" s="5"/>
      <c r="CC75" s="5"/>
    </row>
    <row r="76" spans="77:81" ht="15.6">
      <c r="BY76" s="4"/>
      <c r="BZ76" s="13"/>
      <c r="CA76" s="13"/>
      <c r="CB76" s="5"/>
      <c r="CC76" s="5"/>
    </row>
    <row r="77" spans="77:81" ht="15.6">
      <c r="BY77" s="4"/>
      <c r="BZ77" s="13"/>
      <c r="CA77" s="13"/>
      <c r="CB77" s="5"/>
      <c r="CC77" s="5"/>
    </row>
    <row r="78" spans="77:81" ht="15.6">
      <c r="BY78" s="4"/>
      <c r="BZ78" s="5"/>
      <c r="CA78" s="5"/>
      <c r="CB78" s="5"/>
      <c r="CC78" s="5"/>
    </row>
    <row r="79" spans="77:81">
      <c r="BY79" s="13"/>
      <c r="BZ79" s="13"/>
    </row>
    <row r="80" spans="77:81" ht="15.6">
      <c r="BY80" s="5"/>
      <c r="BZ80" s="5"/>
      <c r="CA80" s="5"/>
      <c r="CC80" s="5"/>
    </row>
    <row r="81" spans="77:81">
      <c r="BY81" s="13"/>
      <c r="BZ81" s="13"/>
    </row>
    <row r="82" spans="77:81">
      <c r="BY82" s="13"/>
      <c r="BZ82" s="13"/>
    </row>
    <row r="83" spans="77:81" ht="15.6">
      <c r="BY83" s="2"/>
      <c r="BZ83" s="5"/>
      <c r="CA83" s="5"/>
      <c r="CC83" s="2"/>
    </row>
    <row r="84" spans="77:81">
      <c r="BY84" s="4"/>
      <c r="BZ84" s="4"/>
      <c r="CA84" s="4"/>
      <c r="CB84" s="4"/>
      <c r="CC84" s="4"/>
    </row>
    <row r="85" spans="77:81" ht="15.6">
      <c r="BY85" s="4"/>
      <c r="BZ85" s="13"/>
      <c r="CA85" s="13"/>
      <c r="CB85" s="1"/>
      <c r="CC85" s="5"/>
    </row>
    <row r="86" spans="77:81" ht="15.6">
      <c r="BY86" s="4"/>
      <c r="BZ86" s="13"/>
      <c r="CA86" s="13"/>
      <c r="CB86" s="1"/>
      <c r="CC86" s="5"/>
    </row>
    <row r="87" spans="77:81" ht="15.6">
      <c r="BY87" s="4"/>
      <c r="BZ87" s="13"/>
      <c r="CA87" s="13"/>
      <c r="CB87" s="1"/>
      <c r="CC87" s="5"/>
    </row>
    <row r="88" spans="77:81" ht="15.6">
      <c r="BY88" s="4"/>
      <c r="BZ88" s="13"/>
      <c r="CA88" s="13"/>
      <c r="CB88" s="1"/>
      <c r="CC88" s="5"/>
    </row>
    <row r="89" spans="77:81" ht="15.6">
      <c r="BY89" s="4"/>
      <c r="BZ89" s="13"/>
      <c r="CA89" s="13"/>
      <c r="CB89" s="13"/>
      <c r="CC89" s="5"/>
    </row>
    <row r="90" spans="77:81" ht="15.6">
      <c r="BY90" s="4"/>
      <c r="BZ90" s="13"/>
      <c r="CA90" s="13"/>
      <c r="CB90" s="13"/>
      <c r="CC90" s="5"/>
    </row>
    <row r="91" spans="77:81" ht="15.6">
      <c r="BY91" s="4"/>
      <c r="BZ91" s="13"/>
      <c r="CA91" s="13"/>
      <c r="CB91" s="13"/>
      <c r="CC91" s="5"/>
    </row>
    <row r="92" spans="77:81" ht="15.6">
      <c r="BY92" s="4"/>
      <c r="BZ92" s="13"/>
      <c r="CA92" s="13"/>
      <c r="CB92" s="13"/>
      <c r="CC92" s="5"/>
    </row>
    <row r="93" spans="77:81" ht="15.6">
      <c r="BY93" s="4"/>
      <c r="BZ93" s="13"/>
      <c r="CA93" s="13"/>
      <c r="CB93" s="5"/>
      <c r="CC93" s="5"/>
    </row>
    <row r="94" spans="77:81" ht="15.6">
      <c r="BY94" s="4"/>
      <c r="BZ94" s="13"/>
      <c r="CA94" s="13"/>
      <c r="CB94" s="5"/>
      <c r="CC94" s="5"/>
    </row>
    <row r="95" spans="77:81" ht="15.6">
      <c r="BY95" s="4"/>
      <c r="BZ95" s="13"/>
      <c r="CA95" s="13"/>
      <c r="CB95" s="5"/>
      <c r="CC95" s="5"/>
    </row>
    <row r="96" spans="77:81" ht="15.6">
      <c r="BY96" s="4"/>
      <c r="BZ96" s="13"/>
      <c r="CA96" s="13"/>
      <c r="CB96" s="5"/>
      <c r="CC96" s="5"/>
    </row>
    <row r="97" spans="40:81" ht="15.6">
      <c r="BY97" s="4"/>
      <c r="BZ97" s="13"/>
      <c r="CA97" s="13"/>
      <c r="CB97" s="5"/>
      <c r="CC97" s="5"/>
    </row>
    <row r="98" spans="40:81" ht="15.6">
      <c r="BY98" s="4"/>
      <c r="BZ98" s="13"/>
      <c r="CA98" s="13"/>
      <c r="CB98" s="5"/>
      <c r="CC98" s="5"/>
    </row>
    <row r="99" spans="40:81" ht="15.6">
      <c r="BY99" s="4"/>
      <c r="BZ99" s="13"/>
      <c r="CA99" s="13"/>
      <c r="CB99" s="5"/>
      <c r="CC99" s="5"/>
    </row>
    <row r="100" spans="40:81" ht="15.6">
      <c r="BY100" s="4"/>
      <c r="BZ100" s="13"/>
      <c r="CA100" s="13"/>
      <c r="CB100" s="5"/>
      <c r="CC100" s="5"/>
    </row>
    <row r="101" spans="40:81" ht="15.6">
      <c r="BY101" s="4"/>
      <c r="BZ101" s="5"/>
      <c r="CA101" s="5"/>
      <c r="CB101" s="5"/>
      <c r="CC101" s="5"/>
    </row>
    <row r="102" spans="40:81">
      <c r="BY102" s="13"/>
      <c r="BZ102" s="13"/>
    </row>
    <row r="103" spans="40:81" ht="15.6">
      <c r="BY103" s="5"/>
      <c r="BZ103" s="5"/>
      <c r="CA103" s="5"/>
      <c r="CC103" s="5"/>
    </row>
    <row r="104" spans="40:81">
      <c r="BY104" s="13"/>
      <c r="BZ104" s="13"/>
    </row>
    <row r="105" spans="40:81">
      <c r="BY105" s="13"/>
      <c r="BZ105" s="13"/>
    </row>
    <row r="106" spans="40:81" s="472" customFormat="1">
      <c r="AN106" s="473"/>
      <c r="AO106" s="473"/>
      <c r="AP106" s="92"/>
      <c r="AQ106" s="473"/>
      <c r="AR106" s="92"/>
      <c r="AS106" s="473"/>
      <c r="AU106" s="473"/>
      <c r="AW106" s="473"/>
      <c r="AY106" s="473"/>
      <c r="AZ106" s="92"/>
      <c r="BA106" s="92"/>
      <c r="BB106" s="92"/>
      <c r="BC106" s="92"/>
      <c r="BY106" s="13"/>
      <c r="BZ106" s="13"/>
    </row>
    <row r="107" spans="40:81" s="472" customFormat="1">
      <c r="AN107" s="473"/>
      <c r="AO107" s="473"/>
      <c r="AP107" s="92"/>
      <c r="AQ107" s="473"/>
      <c r="AR107" s="92"/>
      <c r="AS107" s="473"/>
      <c r="AU107" s="473"/>
      <c r="AW107" s="473"/>
      <c r="AY107" s="473"/>
      <c r="AZ107" s="92"/>
      <c r="BA107" s="92"/>
      <c r="BB107" s="92"/>
      <c r="BC107" s="92"/>
      <c r="BY107" s="13"/>
      <c r="BZ107" s="13"/>
    </row>
    <row r="108" spans="40:81" s="472" customFormat="1">
      <c r="AN108" s="473"/>
      <c r="AO108" s="473"/>
      <c r="AP108" s="92"/>
      <c r="AQ108" s="473"/>
      <c r="AR108" s="92"/>
      <c r="AS108" s="473"/>
      <c r="AU108" s="473"/>
      <c r="AW108" s="473"/>
      <c r="AY108" s="473"/>
      <c r="AZ108" s="92"/>
      <c r="BA108" s="92"/>
      <c r="BB108" s="92"/>
      <c r="BC108" s="92"/>
      <c r="BY108" s="13"/>
      <c r="BZ108" s="13"/>
    </row>
    <row r="109" spans="40:81" s="472" customFormat="1">
      <c r="AN109" s="473"/>
      <c r="AO109" s="473"/>
      <c r="AP109" s="92"/>
      <c r="AQ109" s="473"/>
      <c r="AR109" s="92"/>
      <c r="AS109" s="473"/>
      <c r="AU109" s="473"/>
      <c r="AW109" s="473"/>
      <c r="AY109" s="473"/>
      <c r="AZ109" s="92"/>
      <c r="BA109" s="92"/>
      <c r="BB109" s="92"/>
      <c r="BC109" s="92"/>
      <c r="BY109" s="13"/>
      <c r="BZ109" s="13"/>
    </row>
    <row r="110" spans="40:81" s="472" customFormat="1">
      <c r="AN110" s="473"/>
      <c r="AO110" s="473"/>
      <c r="AP110" s="92"/>
      <c r="AQ110" s="473"/>
      <c r="AR110" s="92"/>
      <c r="AS110" s="473"/>
      <c r="AU110" s="473"/>
      <c r="AW110" s="473"/>
      <c r="AY110" s="473"/>
      <c r="AZ110" s="92"/>
      <c r="BA110" s="92"/>
      <c r="BB110" s="92"/>
      <c r="BC110" s="92"/>
      <c r="BY110" s="13"/>
      <c r="BZ110" s="13"/>
    </row>
    <row r="111" spans="40:81" s="472" customFormat="1">
      <c r="AN111" s="473"/>
      <c r="AO111" s="473"/>
      <c r="AP111" s="92"/>
      <c r="AQ111" s="473"/>
      <c r="AR111" s="92"/>
      <c r="AS111" s="473"/>
      <c r="AU111" s="473"/>
      <c r="AW111" s="473"/>
      <c r="AY111" s="473"/>
      <c r="AZ111" s="92"/>
      <c r="BA111" s="92"/>
      <c r="BB111" s="92"/>
      <c r="BC111" s="92"/>
      <c r="BY111" s="13"/>
      <c r="BZ111" s="13"/>
    </row>
    <row r="112" spans="40:81" s="472" customFormat="1">
      <c r="AN112" s="473"/>
      <c r="AO112" s="473"/>
      <c r="AP112" s="92"/>
      <c r="AQ112" s="473"/>
      <c r="AR112" s="92"/>
      <c r="AS112" s="473"/>
      <c r="AU112" s="473"/>
      <c r="AW112" s="473"/>
      <c r="AY112" s="473"/>
      <c r="AZ112" s="92"/>
      <c r="BA112" s="92"/>
      <c r="BB112" s="92"/>
      <c r="BC112" s="92"/>
      <c r="BY112" s="13"/>
      <c r="BZ112" s="13"/>
    </row>
    <row r="113" spans="40:78" s="472" customFormat="1">
      <c r="AN113" s="473"/>
      <c r="AO113" s="473"/>
      <c r="AP113" s="92"/>
      <c r="AQ113" s="473"/>
      <c r="AR113" s="92"/>
      <c r="AS113" s="473"/>
      <c r="AU113" s="473"/>
      <c r="AW113" s="473"/>
      <c r="AY113" s="473"/>
      <c r="AZ113" s="92"/>
      <c r="BA113" s="92"/>
      <c r="BB113" s="92"/>
      <c r="BC113" s="92"/>
      <c r="BY113" s="13"/>
      <c r="BZ113" s="13"/>
    </row>
    <row r="114" spans="40:78" s="472" customFormat="1">
      <c r="AN114" s="473"/>
      <c r="AO114" s="473"/>
      <c r="AP114" s="92"/>
      <c r="AQ114" s="473"/>
      <c r="AR114" s="92"/>
      <c r="AS114" s="473"/>
      <c r="AU114" s="473"/>
      <c r="AW114" s="473"/>
      <c r="AY114" s="473"/>
      <c r="AZ114" s="92"/>
      <c r="BA114" s="92"/>
      <c r="BB114" s="92"/>
      <c r="BC114" s="92"/>
      <c r="BY114" s="13"/>
      <c r="BZ114" s="13"/>
    </row>
    <row r="115" spans="40:78" s="472" customFormat="1">
      <c r="AN115" s="473"/>
      <c r="AO115" s="473"/>
      <c r="AP115" s="92"/>
      <c r="AQ115" s="473"/>
      <c r="AR115" s="92"/>
      <c r="AS115" s="473"/>
      <c r="AU115" s="473"/>
      <c r="AW115" s="473"/>
      <c r="AY115" s="473"/>
      <c r="AZ115" s="92"/>
      <c r="BA115" s="92"/>
      <c r="BB115" s="92"/>
      <c r="BC115" s="92"/>
      <c r="BY115" s="13"/>
      <c r="BZ115" s="13"/>
    </row>
    <row r="116" spans="40:78" s="472" customFormat="1">
      <c r="AN116" s="473"/>
      <c r="AO116" s="473"/>
      <c r="AP116" s="92"/>
      <c r="AQ116" s="473"/>
      <c r="AR116" s="92"/>
      <c r="AS116" s="473"/>
      <c r="AU116" s="473"/>
      <c r="AW116" s="473"/>
      <c r="AY116" s="473"/>
      <c r="AZ116" s="92"/>
      <c r="BA116" s="92"/>
      <c r="BB116" s="92"/>
      <c r="BC116" s="92"/>
      <c r="BY116" s="13"/>
      <c r="BZ116" s="13"/>
    </row>
    <row r="117" spans="40:78" s="472" customFormat="1">
      <c r="AN117" s="473"/>
      <c r="AO117" s="473"/>
      <c r="AP117" s="92"/>
      <c r="AQ117" s="473"/>
      <c r="AR117" s="92"/>
      <c r="AS117" s="473"/>
      <c r="AU117" s="473"/>
      <c r="AW117" s="473"/>
      <c r="AY117" s="473"/>
      <c r="AZ117" s="92"/>
      <c r="BA117" s="92"/>
      <c r="BB117" s="92"/>
      <c r="BC117" s="92"/>
      <c r="BY117" s="13"/>
      <c r="BZ117" s="13"/>
    </row>
    <row r="118" spans="40:78" s="472" customFormat="1">
      <c r="AN118" s="473"/>
      <c r="AO118" s="473"/>
      <c r="AP118" s="92"/>
      <c r="AQ118" s="473"/>
      <c r="AR118" s="92"/>
      <c r="AS118" s="473"/>
      <c r="AU118" s="473"/>
      <c r="AW118" s="473"/>
      <c r="AY118" s="473"/>
      <c r="AZ118" s="92"/>
      <c r="BA118" s="92"/>
      <c r="BB118" s="92"/>
      <c r="BC118" s="92"/>
      <c r="BY118" s="13"/>
      <c r="BZ118" s="13"/>
    </row>
    <row r="119" spans="40:78" s="472" customFormat="1">
      <c r="AN119" s="473"/>
      <c r="AO119" s="473"/>
      <c r="AP119" s="92"/>
      <c r="AQ119" s="473"/>
      <c r="AR119" s="92"/>
      <c r="AS119" s="473"/>
      <c r="AU119" s="473"/>
      <c r="AW119" s="473"/>
      <c r="AY119" s="473"/>
      <c r="AZ119" s="92"/>
      <c r="BA119" s="92"/>
      <c r="BB119" s="92"/>
      <c r="BC119" s="92"/>
      <c r="BY119" s="13"/>
      <c r="BZ119" s="13"/>
    </row>
    <row r="120" spans="40:78" s="472" customFormat="1">
      <c r="AN120" s="473"/>
      <c r="AO120" s="473"/>
      <c r="AP120" s="92"/>
      <c r="AQ120" s="473"/>
      <c r="AR120" s="92"/>
      <c r="AS120" s="473"/>
      <c r="AU120" s="473"/>
      <c r="AW120" s="473"/>
      <c r="AY120" s="473"/>
      <c r="AZ120" s="92"/>
      <c r="BA120" s="92"/>
      <c r="BB120" s="92"/>
      <c r="BC120" s="92"/>
      <c r="BY120" s="13"/>
      <c r="BZ120" s="13"/>
    </row>
    <row r="121" spans="40:78" s="472" customFormat="1">
      <c r="AN121" s="473"/>
      <c r="AO121" s="473"/>
      <c r="AP121" s="92"/>
      <c r="AQ121" s="473"/>
      <c r="AR121" s="92"/>
      <c r="AS121" s="473"/>
      <c r="AU121" s="473"/>
      <c r="AW121" s="473"/>
      <c r="AY121" s="473"/>
      <c r="AZ121" s="92"/>
      <c r="BA121" s="92"/>
      <c r="BB121" s="92"/>
      <c r="BC121" s="92"/>
      <c r="BY121" s="13"/>
      <c r="BZ121" s="13"/>
    </row>
    <row r="122" spans="40:78" s="472" customFormat="1">
      <c r="AN122" s="473"/>
      <c r="AO122" s="473"/>
      <c r="AP122" s="92"/>
      <c r="AQ122" s="473"/>
      <c r="AR122" s="92"/>
      <c r="AS122" s="473"/>
      <c r="AU122" s="473"/>
      <c r="AW122" s="473"/>
      <c r="AY122" s="473"/>
      <c r="AZ122" s="92"/>
      <c r="BA122" s="92"/>
      <c r="BB122" s="92"/>
      <c r="BC122" s="92"/>
      <c r="BY122" s="13"/>
      <c r="BZ122" s="13"/>
    </row>
    <row r="123" spans="40:78" s="472" customFormat="1">
      <c r="AN123" s="473"/>
      <c r="AO123" s="473"/>
      <c r="AP123" s="92"/>
      <c r="AQ123" s="473"/>
      <c r="AR123" s="92"/>
      <c r="AS123" s="473"/>
      <c r="AU123" s="473"/>
      <c r="AW123" s="473"/>
      <c r="AY123" s="473"/>
      <c r="AZ123" s="92"/>
      <c r="BA123" s="92"/>
      <c r="BB123" s="92"/>
      <c r="BC123" s="92"/>
      <c r="BY123" s="13"/>
      <c r="BZ123" s="13"/>
    </row>
    <row r="124" spans="40:78" s="472" customFormat="1">
      <c r="AN124" s="473"/>
      <c r="AO124" s="473"/>
      <c r="AP124" s="92"/>
      <c r="AQ124" s="473"/>
      <c r="AR124" s="92"/>
      <c r="AS124" s="473"/>
      <c r="AU124" s="473"/>
      <c r="AW124" s="473"/>
      <c r="AY124" s="473"/>
      <c r="AZ124" s="92"/>
      <c r="BA124" s="92"/>
      <c r="BB124" s="92"/>
      <c r="BC124" s="92"/>
      <c r="BY124" s="13"/>
      <c r="BZ124" s="13"/>
    </row>
    <row r="125" spans="40:78" s="472" customFormat="1">
      <c r="AN125" s="473"/>
      <c r="AO125" s="473"/>
      <c r="AP125" s="92"/>
      <c r="AQ125" s="473"/>
      <c r="AR125" s="92"/>
      <c r="AS125" s="473"/>
      <c r="AU125" s="473"/>
      <c r="AW125" s="473"/>
      <c r="AY125" s="473"/>
      <c r="AZ125" s="92"/>
      <c r="BA125" s="92"/>
      <c r="BB125" s="92"/>
      <c r="BC125" s="92"/>
      <c r="BY125" s="13"/>
      <c r="BZ125" s="13"/>
    </row>
    <row r="126" spans="40:78" s="472" customFormat="1">
      <c r="AN126" s="473"/>
      <c r="AO126" s="473"/>
      <c r="AP126" s="92"/>
      <c r="AQ126" s="473"/>
      <c r="AR126" s="92"/>
      <c r="AS126" s="473"/>
      <c r="AU126" s="473"/>
      <c r="AW126" s="473"/>
      <c r="AY126" s="473"/>
      <c r="AZ126" s="92"/>
      <c r="BA126" s="92"/>
      <c r="BB126" s="92"/>
      <c r="BC126" s="92"/>
      <c r="BY126" s="13"/>
      <c r="BZ126" s="13"/>
    </row>
    <row r="127" spans="40:78" s="472" customFormat="1">
      <c r="AN127" s="473"/>
      <c r="AO127" s="473"/>
      <c r="AP127" s="92"/>
      <c r="AQ127" s="473"/>
      <c r="AR127" s="92"/>
      <c r="AS127" s="473"/>
      <c r="AU127" s="473"/>
      <c r="AW127" s="473"/>
      <c r="AY127" s="473"/>
      <c r="AZ127" s="92"/>
      <c r="BA127" s="92"/>
      <c r="BB127" s="92"/>
      <c r="BC127" s="92"/>
      <c r="BY127" s="13"/>
      <c r="BZ127" s="13"/>
    </row>
    <row r="128" spans="40:78" s="472" customFormat="1">
      <c r="AN128" s="473"/>
      <c r="AO128" s="473"/>
      <c r="AP128" s="92"/>
      <c r="AQ128" s="473"/>
      <c r="AR128" s="92"/>
      <c r="AS128" s="473"/>
      <c r="AU128" s="473"/>
      <c r="AW128" s="473"/>
      <c r="AY128" s="473"/>
      <c r="AZ128" s="92"/>
      <c r="BA128" s="92"/>
      <c r="BB128" s="92"/>
      <c r="BC128" s="92"/>
      <c r="BY128" s="13"/>
      <c r="BZ128" s="13"/>
    </row>
    <row r="129" spans="40:78" s="472" customFormat="1">
      <c r="AN129" s="473"/>
      <c r="AO129" s="473"/>
      <c r="AP129" s="92"/>
      <c r="AQ129" s="473"/>
      <c r="AR129" s="92"/>
      <c r="AS129" s="473"/>
      <c r="AU129" s="473"/>
      <c r="AW129" s="473"/>
      <c r="AY129" s="473"/>
      <c r="AZ129" s="92"/>
      <c r="BA129" s="92"/>
      <c r="BB129" s="92"/>
      <c r="BC129" s="92"/>
      <c r="BY129" s="13"/>
      <c r="BZ129" s="13"/>
    </row>
    <row r="130" spans="40:78" s="472" customFormat="1">
      <c r="AN130" s="473"/>
      <c r="AO130" s="473"/>
      <c r="AP130" s="92"/>
      <c r="AQ130" s="473"/>
      <c r="AR130" s="92"/>
      <c r="AS130" s="473"/>
      <c r="AU130" s="473"/>
      <c r="AW130" s="473"/>
      <c r="AY130" s="473"/>
      <c r="AZ130" s="92"/>
      <c r="BA130" s="92"/>
      <c r="BB130" s="92"/>
      <c r="BC130" s="92"/>
      <c r="BY130" s="13"/>
      <c r="BZ130" s="13"/>
    </row>
    <row r="131" spans="40:78" s="472" customFormat="1">
      <c r="AN131" s="473"/>
      <c r="AO131" s="473"/>
      <c r="AP131" s="92"/>
      <c r="AQ131" s="473"/>
      <c r="AR131" s="92"/>
      <c r="AS131" s="473"/>
      <c r="AU131" s="473"/>
      <c r="AW131" s="473"/>
      <c r="AY131" s="473"/>
      <c r="AZ131" s="92"/>
      <c r="BA131" s="92"/>
      <c r="BB131" s="92"/>
      <c r="BC131" s="92"/>
      <c r="BY131" s="13"/>
      <c r="BZ131" s="13"/>
    </row>
    <row r="132" spans="40:78" s="472" customFormat="1">
      <c r="AN132" s="473"/>
      <c r="AO132" s="473"/>
      <c r="AP132" s="92"/>
      <c r="AQ132" s="473"/>
      <c r="AR132" s="92"/>
      <c r="AS132" s="473"/>
      <c r="AU132" s="473"/>
      <c r="AW132" s="473"/>
      <c r="AY132" s="473"/>
      <c r="AZ132" s="92"/>
      <c r="BA132" s="92"/>
      <c r="BB132" s="92"/>
      <c r="BC132" s="92"/>
      <c r="BY132" s="13"/>
      <c r="BZ132" s="13"/>
    </row>
    <row r="133" spans="40:78" s="472" customFormat="1">
      <c r="AN133" s="473"/>
      <c r="AO133" s="473"/>
      <c r="AP133" s="92"/>
      <c r="AQ133" s="473"/>
      <c r="AR133" s="92"/>
      <c r="AS133" s="473"/>
      <c r="AU133" s="473"/>
      <c r="AW133" s="473"/>
      <c r="AY133" s="473"/>
      <c r="AZ133" s="92"/>
      <c r="BA133" s="92"/>
      <c r="BB133" s="92"/>
      <c r="BC133" s="92"/>
      <c r="BY133" s="13"/>
      <c r="BZ133" s="13"/>
    </row>
    <row r="134" spans="40:78" s="472" customFormat="1">
      <c r="AN134" s="473"/>
      <c r="AO134" s="473"/>
      <c r="AP134" s="92"/>
      <c r="AQ134" s="473"/>
      <c r="AR134" s="92"/>
      <c r="AS134" s="473"/>
      <c r="AU134" s="473"/>
      <c r="AW134" s="473"/>
      <c r="AY134" s="473"/>
      <c r="AZ134" s="92"/>
      <c r="BA134" s="92"/>
      <c r="BB134" s="92"/>
      <c r="BC134" s="92"/>
      <c r="BY134" s="13"/>
      <c r="BZ134" s="13"/>
    </row>
    <row r="135" spans="40:78" s="472" customFormat="1">
      <c r="AN135" s="473"/>
      <c r="AO135" s="473"/>
      <c r="AP135" s="92"/>
      <c r="AQ135" s="473"/>
      <c r="AR135" s="92"/>
      <c r="AS135" s="473"/>
      <c r="AU135" s="473"/>
      <c r="AW135" s="473"/>
      <c r="AY135" s="473"/>
      <c r="AZ135" s="92"/>
      <c r="BA135" s="92"/>
      <c r="BB135" s="92"/>
      <c r="BC135" s="92"/>
      <c r="BY135" s="13"/>
      <c r="BZ135" s="13"/>
    </row>
    <row r="136" spans="40:78" s="472" customFormat="1">
      <c r="AN136" s="473"/>
      <c r="AO136" s="473"/>
      <c r="AP136" s="92"/>
      <c r="AQ136" s="473"/>
      <c r="AR136" s="92"/>
      <c r="AS136" s="473"/>
      <c r="AU136" s="473"/>
      <c r="AW136" s="473"/>
      <c r="AY136" s="473"/>
      <c r="AZ136" s="92"/>
      <c r="BA136" s="92"/>
      <c r="BB136" s="92"/>
      <c r="BC136" s="92"/>
      <c r="BY136" s="13"/>
      <c r="BZ136" s="13"/>
    </row>
    <row r="137" spans="40:78" s="472" customFormat="1">
      <c r="AN137" s="473"/>
      <c r="AO137" s="473"/>
      <c r="AP137" s="92"/>
      <c r="AQ137" s="473"/>
      <c r="AR137" s="92"/>
      <c r="AS137" s="473"/>
      <c r="AU137" s="473"/>
      <c r="AW137" s="473"/>
      <c r="AY137" s="473"/>
      <c r="AZ137" s="92"/>
      <c r="BA137" s="92"/>
      <c r="BB137" s="92"/>
      <c r="BC137" s="92"/>
      <c r="BY137" s="13"/>
      <c r="BZ137" s="13"/>
    </row>
    <row r="138" spans="40:78" s="472" customFormat="1">
      <c r="AN138" s="473"/>
      <c r="AO138" s="473"/>
      <c r="AP138" s="92"/>
      <c r="AQ138" s="473"/>
      <c r="AR138" s="92"/>
      <c r="AS138" s="473"/>
      <c r="AU138" s="473"/>
      <c r="AW138" s="473"/>
      <c r="AY138" s="473"/>
      <c r="AZ138" s="92"/>
      <c r="BA138" s="92"/>
      <c r="BB138" s="92"/>
      <c r="BC138" s="92"/>
      <c r="BY138" s="13"/>
      <c r="BZ138" s="13"/>
    </row>
    <row r="139" spans="40:78" s="472" customFormat="1">
      <c r="AN139" s="473"/>
      <c r="AO139" s="473"/>
      <c r="AP139" s="92"/>
      <c r="AQ139" s="473"/>
      <c r="AR139" s="92"/>
      <c r="AS139" s="473"/>
      <c r="AU139" s="473"/>
      <c r="AW139" s="473"/>
      <c r="AY139" s="473"/>
      <c r="AZ139" s="92"/>
      <c r="BA139" s="92"/>
      <c r="BB139" s="92"/>
      <c r="BC139" s="92"/>
      <c r="BY139" s="13"/>
      <c r="BZ139" s="13"/>
    </row>
    <row r="140" spans="40:78" s="472" customFormat="1">
      <c r="AN140" s="473"/>
      <c r="AO140" s="473"/>
      <c r="AP140" s="92"/>
      <c r="AQ140" s="473"/>
      <c r="AR140" s="92"/>
      <c r="AS140" s="473"/>
      <c r="AU140" s="473"/>
      <c r="AW140" s="473"/>
      <c r="AY140" s="473"/>
      <c r="AZ140" s="92"/>
      <c r="BA140" s="92"/>
      <c r="BB140" s="92"/>
      <c r="BC140" s="92"/>
      <c r="BY140" s="13"/>
      <c r="BZ140" s="13"/>
    </row>
    <row r="141" spans="40:78" s="472" customFormat="1">
      <c r="AN141" s="473"/>
      <c r="AO141" s="473"/>
      <c r="AP141" s="92"/>
      <c r="AQ141" s="473"/>
      <c r="AR141" s="92"/>
      <c r="AS141" s="473"/>
      <c r="AU141" s="473"/>
      <c r="AW141" s="473"/>
      <c r="AY141" s="473"/>
      <c r="AZ141" s="92"/>
      <c r="BA141" s="92"/>
      <c r="BB141" s="92"/>
      <c r="BC141" s="92"/>
      <c r="BY141" s="13"/>
      <c r="BZ141" s="13"/>
    </row>
    <row r="142" spans="40:78" s="472" customFormat="1">
      <c r="AN142" s="473"/>
      <c r="AO142" s="473"/>
      <c r="AP142" s="92"/>
      <c r="AQ142" s="473"/>
      <c r="AR142" s="92"/>
      <c r="AS142" s="473"/>
      <c r="AU142" s="473"/>
      <c r="AW142" s="473"/>
      <c r="AY142" s="473"/>
      <c r="AZ142" s="92"/>
      <c r="BA142" s="92"/>
      <c r="BB142" s="92"/>
      <c r="BC142" s="92"/>
      <c r="BY142" s="13"/>
      <c r="BZ142" s="13"/>
    </row>
    <row r="143" spans="40:78" s="472" customFormat="1">
      <c r="AN143" s="473"/>
      <c r="AO143" s="473"/>
      <c r="AP143" s="92"/>
      <c r="AQ143" s="473"/>
      <c r="AR143" s="92"/>
      <c r="AS143" s="473"/>
      <c r="AU143" s="473"/>
      <c r="AW143" s="473"/>
      <c r="AY143" s="473"/>
      <c r="AZ143" s="92"/>
      <c r="BA143" s="92"/>
      <c r="BB143" s="92"/>
      <c r="BC143" s="92"/>
      <c r="BY143" s="13"/>
      <c r="BZ143" s="13"/>
    </row>
    <row r="144" spans="40:78" s="472" customFormat="1">
      <c r="AN144" s="473"/>
      <c r="AO144" s="473"/>
      <c r="AP144" s="92"/>
      <c r="AQ144" s="473"/>
      <c r="AR144" s="92"/>
      <c r="AS144" s="473"/>
      <c r="AU144" s="473"/>
      <c r="AW144" s="473"/>
      <c r="AY144" s="473"/>
      <c r="AZ144" s="92"/>
      <c r="BA144" s="92"/>
      <c r="BB144" s="92"/>
      <c r="BC144" s="92"/>
      <c r="BY144" s="13"/>
      <c r="BZ144" s="13"/>
    </row>
    <row r="145" spans="40:78" s="472" customFormat="1">
      <c r="AN145" s="473"/>
      <c r="AO145" s="473"/>
      <c r="AP145" s="92"/>
      <c r="AQ145" s="473"/>
      <c r="AR145" s="92"/>
      <c r="AS145" s="473"/>
      <c r="AU145" s="473"/>
      <c r="AW145" s="473"/>
      <c r="AY145" s="473"/>
      <c r="AZ145" s="92"/>
      <c r="BA145" s="92"/>
      <c r="BB145" s="92"/>
      <c r="BC145" s="92"/>
      <c r="BY145" s="13"/>
      <c r="BZ145" s="13"/>
    </row>
    <row r="146" spans="40:78" s="472" customFormat="1">
      <c r="AN146" s="473"/>
      <c r="AO146" s="473"/>
      <c r="AP146" s="92"/>
      <c r="AQ146" s="473"/>
      <c r="AR146" s="92"/>
      <c r="AS146" s="473"/>
      <c r="AU146" s="473"/>
      <c r="AW146" s="473"/>
      <c r="AY146" s="473"/>
      <c r="AZ146" s="92"/>
      <c r="BA146" s="92"/>
      <c r="BB146" s="92"/>
      <c r="BC146" s="92"/>
      <c r="BY146" s="13"/>
      <c r="BZ146" s="13"/>
    </row>
    <row r="147" spans="40:78" s="472" customFormat="1">
      <c r="AN147" s="473"/>
      <c r="AO147" s="473"/>
      <c r="AP147" s="92"/>
      <c r="AQ147" s="473"/>
      <c r="AR147" s="92"/>
      <c r="AS147" s="473"/>
      <c r="AU147" s="473"/>
      <c r="AW147" s="473"/>
      <c r="AY147" s="473"/>
      <c r="AZ147" s="92"/>
      <c r="BA147" s="92"/>
      <c r="BB147" s="92"/>
      <c r="BC147" s="92"/>
      <c r="BY147" s="13"/>
      <c r="BZ147" s="13"/>
    </row>
    <row r="148" spans="40:78" s="472" customFormat="1">
      <c r="AN148" s="473"/>
      <c r="AO148" s="473"/>
      <c r="AP148" s="92"/>
      <c r="AQ148" s="473"/>
      <c r="AR148" s="92"/>
      <c r="AS148" s="473"/>
      <c r="AU148" s="473"/>
      <c r="AW148" s="473"/>
      <c r="AY148" s="473"/>
      <c r="AZ148" s="92"/>
      <c r="BA148" s="92"/>
      <c r="BB148" s="92"/>
      <c r="BC148" s="92"/>
      <c r="BY148" s="13"/>
      <c r="BZ148" s="13"/>
    </row>
    <row r="149" spans="40:78" s="472" customFormat="1">
      <c r="AN149" s="473"/>
      <c r="AO149" s="473"/>
      <c r="AP149" s="92"/>
      <c r="AQ149" s="473"/>
      <c r="AR149" s="92"/>
      <c r="AS149" s="473"/>
      <c r="AU149" s="473"/>
      <c r="AW149" s="473"/>
      <c r="AY149" s="473"/>
      <c r="AZ149" s="92"/>
      <c r="BA149" s="92"/>
      <c r="BB149" s="92"/>
      <c r="BC149" s="92"/>
      <c r="BY149" s="13"/>
      <c r="BZ149" s="13"/>
    </row>
    <row r="150" spans="40:78" s="472" customFormat="1">
      <c r="AN150" s="473"/>
      <c r="AO150" s="473"/>
      <c r="AP150" s="92"/>
      <c r="AQ150" s="473"/>
      <c r="AR150" s="92"/>
      <c r="AS150" s="473"/>
      <c r="AU150" s="473"/>
      <c r="AW150" s="473"/>
      <c r="AY150" s="473"/>
      <c r="AZ150" s="92"/>
      <c r="BA150" s="92"/>
      <c r="BB150" s="92"/>
      <c r="BC150" s="92"/>
      <c r="BY150" s="13"/>
      <c r="BZ150" s="13"/>
    </row>
    <row r="151" spans="40:78" s="472" customFormat="1">
      <c r="AN151" s="473"/>
      <c r="AO151" s="473"/>
      <c r="AP151" s="92"/>
      <c r="AQ151" s="473"/>
      <c r="AR151" s="92"/>
      <c r="AS151" s="473"/>
      <c r="AU151" s="473"/>
      <c r="AW151" s="473"/>
      <c r="AY151" s="473"/>
      <c r="AZ151" s="92"/>
      <c r="BA151" s="92"/>
      <c r="BB151" s="92"/>
      <c r="BC151" s="92"/>
      <c r="BY151" s="13"/>
      <c r="BZ151" s="13"/>
    </row>
    <row r="152" spans="40:78" s="472" customFormat="1">
      <c r="AN152" s="473"/>
      <c r="AO152" s="473"/>
      <c r="AP152" s="92"/>
      <c r="AQ152" s="473"/>
      <c r="AR152" s="92"/>
      <c r="AS152" s="473"/>
      <c r="AU152" s="473"/>
      <c r="AW152" s="473"/>
      <c r="AY152" s="473"/>
      <c r="AZ152" s="92"/>
      <c r="BA152" s="92"/>
      <c r="BB152" s="92"/>
      <c r="BC152" s="92"/>
      <c r="BY152" s="13"/>
      <c r="BZ152" s="13"/>
    </row>
    <row r="153" spans="40:78" s="472" customFormat="1">
      <c r="AN153" s="473"/>
      <c r="AO153" s="473"/>
      <c r="AP153" s="92"/>
      <c r="AQ153" s="473"/>
      <c r="AR153" s="92"/>
      <c r="AS153" s="473"/>
      <c r="AU153" s="473"/>
      <c r="AW153" s="473"/>
      <c r="AY153" s="473"/>
      <c r="AZ153" s="92"/>
      <c r="BA153" s="92"/>
      <c r="BB153" s="92"/>
      <c r="BC153" s="92"/>
      <c r="BY153" s="13"/>
      <c r="BZ153" s="13"/>
    </row>
    <row r="154" spans="40:78" s="472" customFormat="1">
      <c r="AN154" s="473"/>
      <c r="AO154" s="473"/>
      <c r="AP154" s="92"/>
      <c r="AQ154" s="473"/>
      <c r="AR154" s="92"/>
      <c r="AS154" s="473"/>
      <c r="AU154" s="473"/>
      <c r="AW154" s="473"/>
      <c r="AY154" s="473"/>
      <c r="AZ154" s="92"/>
      <c r="BA154" s="92"/>
      <c r="BB154" s="92"/>
      <c r="BC154" s="92"/>
      <c r="BY154" s="13"/>
      <c r="BZ154" s="13"/>
    </row>
    <row r="155" spans="40:78" s="472" customFormat="1">
      <c r="AN155" s="473"/>
      <c r="AO155" s="473"/>
      <c r="AP155" s="92"/>
      <c r="AQ155" s="473"/>
      <c r="AR155" s="92"/>
      <c r="AS155" s="473"/>
      <c r="AU155" s="473"/>
      <c r="AW155" s="473"/>
      <c r="AY155" s="473"/>
      <c r="AZ155" s="92"/>
      <c r="BA155" s="92"/>
      <c r="BB155" s="92"/>
      <c r="BC155" s="92"/>
      <c r="BY155" s="13"/>
      <c r="BZ155" s="13"/>
    </row>
    <row r="156" spans="40:78" s="472" customFormat="1">
      <c r="AN156" s="473"/>
      <c r="AO156" s="473"/>
      <c r="AP156" s="92"/>
      <c r="AQ156" s="473"/>
      <c r="AR156" s="92"/>
      <c r="AS156" s="473"/>
      <c r="AU156" s="473"/>
      <c r="AW156" s="473"/>
      <c r="AY156" s="473"/>
      <c r="AZ156" s="92"/>
      <c r="BA156" s="92"/>
      <c r="BB156" s="92"/>
      <c r="BC156" s="92"/>
      <c r="BY156" s="13"/>
      <c r="BZ156" s="13"/>
    </row>
    <row r="157" spans="40:78" s="472" customFormat="1">
      <c r="AN157" s="473"/>
      <c r="AO157" s="473"/>
      <c r="AP157" s="92"/>
      <c r="AQ157" s="473"/>
      <c r="AR157" s="92"/>
      <c r="AS157" s="473"/>
      <c r="AU157" s="473"/>
      <c r="AW157" s="473"/>
      <c r="AY157" s="473"/>
      <c r="AZ157" s="92"/>
      <c r="BA157" s="92"/>
      <c r="BB157" s="92"/>
      <c r="BC157" s="92"/>
      <c r="BY157" s="13"/>
      <c r="BZ157" s="13"/>
    </row>
    <row r="158" spans="40:78" s="472" customFormat="1">
      <c r="AN158" s="473"/>
      <c r="AO158" s="473"/>
      <c r="AP158" s="92"/>
      <c r="AQ158" s="473"/>
      <c r="AR158" s="92"/>
      <c r="AS158" s="473"/>
      <c r="AU158" s="473"/>
      <c r="AW158" s="473"/>
      <c r="AY158" s="473"/>
      <c r="AZ158" s="92"/>
      <c r="BA158" s="92"/>
      <c r="BB158" s="92"/>
      <c r="BC158" s="92"/>
      <c r="BY158" s="13"/>
      <c r="BZ158" s="13"/>
    </row>
    <row r="159" spans="40:78" s="472" customFormat="1">
      <c r="AN159" s="473"/>
      <c r="AO159" s="473"/>
      <c r="AP159" s="92"/>
      <c r="AQ159" s="473"/>
      <c r="AR159" s="92"/>
      <c r="AS159" s="473"/>
      <c r="AU159" s="473"/>
      <c r="AW159" s="473"/>
      <c r="AY159" s="473"/>
      <c r="AZ159" s="92"/>
      <c r="BA159" s="92"/>
      <c r="BB159" s="92"/>
      <c r="BC159" s="92"/>
      <c r="BY159" s="13"/>
      <c r="BZ159" s="13"/>
    </row>
    <row r="160" spans="40:78" s="472" customFormat="1">
      <c r="AN160" s="473"/>
      <c r="AO160" s="473"/>
      <c r="AP160" s="92"/>
      <c r="AQ160" s="473"/>
      <c r="AR160" s="92"/>
      <c r="AS160" s="473"/>
      <c r="AU160" s="473"/>
      <c r="AW160" s="473"/>
      <c r="AY160" s="473"/>
      <c r="AZ160" s="92"/>
      <c r="BA160" s="92"/>
      <c r="BB160" s="92"/>
      <c r="BC160" s="92"/>
      <c r="BY160" s="13"/>
      <c r="BZ160" s="13"/>
    </row>
    <row r="161" spans="40:78" s="472" customFormat="1">
      <c r="AN161" s="473"/>
      <c r="AO161" s="473"/>
      <c r="AP161" s="92"/>
      <c r="AQ161" s="473"/>
      <c r="AR161" s="92"/>
      <c r="AS161" s="473"/>
      <c r="AU161" s="473"/>
      <c r="AW161" s="473"/>
      <c r="AY161" s="473"/>
      <c r="AZ161" s="92"/>
      <c r="BA161" s="92"/>
      <c r="BB161" s="92"/>
      <c r="BC161" s="92"/>
      <c r="BY161" s="13"/>
      <c r="BZ161" s="13"/>
    </row>
    <row r="162" spans="40:78" s="472" customFormat="1">
      <c r="AN162" s="473"/>
      <c r="AO162" s="473"/>
      <c r="AP162" s="92"/>
      <c r="AQ162" s="473"/>
      <c r="AR162" s="92"/>
      <c r="AS162" s="473"/>
      <c r="AU162" s="473"/>
      <c r="AW162" s="473"/>
      <c r="AY162" s="473"/>
      <c r="AZ162" s="92"/>
      <c r="BA162" s="92"/>
      <c r="BB162" s="92"/>
      <c r="BC162" s="92"/>
      <c r="BY162" s="13"/>
      <c r="BZ162" s="13"/>
    </row>
    <row r="163" spans="40:78" s="472" customFormat="1">
      <c r="AN163" s="473"/>
      <c r="AO163" s="473"/>
      <c r="AP163" s="92"/>
      <c r="AQ163" s="473"/>
      <c r="AR163" s="92"/>
      <c r="AS163" s="473"/>
      <c r="AU163" s="473"/>
      <c r="AW163" s="473"/>
      <c r="AY163" s="473"/>
      <c r="AZ163" s="92"/>
      <c r="BA163" s="92"/>
      <c r="BB163" s="92"/>
      <c r="BC163" s="92"/>
      <c r="BY163" s="13"/>
      <c r="BZ163" s="13"/>
    </row>
    <row r="164" spans="40:78" s="472" customFormat="1">
      <c r="AN164" s="473"/>
      <c r="AO164" s="473"/>
      <c r="AP164" s="92"/>
      <c r="AQ164" s="473"/>
      <c r="AR164" s="92"/>
      <c r="AS164" s="473"/>
      <c r="AU164" s="473"/>
      <c r="AW164" s="473"/>
      <c r="AY164" s="473"/>
      <c r="AZ164" s="92"/>
      <c r="BA164" s="92"/>
      <c r="BB164" s="92"/>
      <c r="BC164" s="92"/>
      <c r="BY164" s="13"/>
      <c r="BZ164" s="13"/>
    </row>
    <row r="165" spans="40:78" s="472" customFormat="1">
      <c r="AN165" s="473"/>
      <c r="AO165" s="473"/>
      <c r="AP165" s="92"/>
      <c r="AQ165" s="473"/>
      <c r="AR165" s="92"/>
      <c r="AS165" s="473"/>
      <c r="AU165" s="473"/>
      <c r="AW165" s="473"/>
      <c r="AY165" s="473"/>
      <c r="AZ165" s="92"/>
      <c r="BA165" s="92"/>
      <c r="BB165" s="92"/>
      <c r="BC165" s="92"/>
      <c r="BY165" s="13"/>
      <c r="BZ165" s="13"/>
    </row>
    <row r="166" spans="40:78" s="472" customFormat="1">
      <c r="AN166" s="473"/>
      <c r="AO166" s="473"/>
      <c r="AP166" s="92"/>
      <c r="AQ166" s="473"/>
      <c r="AR166" s="92"/>
      <c r="AS166" s="473"/>
      <c r="AU166" s="473"/>
      <c r="AW166" s="473"/>
      <c r="AY166" s="473"/>
      <c r="AZ166" s="92"/>
      <c r="BA166" s="92"/>
      <c r="BB166" s="92"/>
      <c r="BC166" s="92"/>
      <c r="BY166" s="13"/>
      <c r="BZ166" s="13"/>
    </row>
    <row r="167" spans="40:78" s="472" customFormat="1">
      <c r="AN167" s="473"/>
      <c r="AO167" s="473"/>
      <c r="AP167" s="92"/>
      <c r="AQ167" s="473"/>
      <c r="AR167" s="92"/>
      <c r="AS167" s="473"/>
      <c r="AU167" s="473"/>
      <c r="AW167" s="473"/>
      <c r="AY167" s="473"/>
      <c r="AZ167" s="92"/>
      <c r="BA167" s="92"/>
      <c r="BB167" s="92"/>
      <c r="BC167" s="92"/>
      <c r="BY167" s="13"/>
      <c r="BZ167" s="13"/>
    </row>
    <row r="168" spans="40:78" s="472" customFormat="1">
      <c r="AN168" s="473"/>
      <c r="AO168" s="473"/>
      <c r="AP168" s="92"/>
      <c r="AQ168" s="473"/>
      <c r="AR168" s="92"/>
      <c r="AS168" s="473"/>
      <c r="AU168" s="473"/>
      <c r="AW168" s="473"/>
      <c r="AY168" s="473"/>
      <c r="AZ168" s="92"/>
      <c r="BA168" s="92"/>
      <c r="BB168" s="92"/>
      <c r="BC168" s="92"/>
      <c r="BY168" s="13"/>
      <c r="BZ168" s="13"/>
    </row>
    <row r="169" spans="40:78" s="472" customFormat="1">
      <c r="AN169" s="473"/>
      <c r="AO169" s="473"/>
      <c r="AP169" s="92"/>
      <c r="AQ169" s="473"/>
      <c r="AR169" s="92"/>
      <c r="AS169" s="473"/>
      <c r="AU169" s="473"/>
      <c r="AW169" s="473"/>
      <c r="AY169" s="473"/>
      <c r="AZ169" s="92"/>
      <c r="BA169" s="92"/>
      <c r="BB169" s="92"/>
      <c r="BC169" s="92"/>
      <c r="BY169" s="13"/>
      <c r="BZ169" s="13"/>
    </row>
    <row r="170" spans="40:78" s="472" customFormat="1">
      <c r="AN170" s="473"/>
      <c r="AO170" s="473"/>
      <c r="AP170" s="92"/>
      <c r="AQ170" s="473"/>
      <c r="AR170" s="92"/>
      <c r="AS170" s="473"/>
      <c r="AU170" s="473"/>
      <c r="AW170" s="473"/>
      <c r="AY170" s="473"/>
      <c r="AZ170" s="92"/>
      <c r="BA170" s="92"/>
      <c r="BB170" s="92"/>
      <c r="BC170" s="92"/>
      <c r="BY170" s="13"/>
      <c r="BZ170" s="13"/>
    </row>
    <row r="171" spans="40:78" s="472" customFormat="1">
      <c r="AN171" s="473"/>
      <c r="AO171" s="473"/>
      <c r="AP171" s="92"/>
      <c r="AQ171" s="473"/>
      <c r="AR171" s="92"/>
      <c r="AS171" s="473"/>
      <c r="AU171" s="473"/>
      <c r="AW171" s="473"/>
      <c r="AY171" s="473"/>
      <c r="AZ171" s="92"/>
      <c r="BA171" s="92"/>
      <c r="BB171" s="92"/>
      <c r="BC171" s="92"/>
      <c r="BY171" s="13"/>
      <c r="BZ171" s="13"/>
    </row>
    <row r="172" spans="40:78" s="472" customFormat="1">
      <c r="AN172" s="473"/>
      <c r="AO172" s="473"/>
      <c r="AP172" s="92"/>
      <c r="AQ172" s="473"/>
      <c r="AR172" s="92"/>
      <c r="AS172" s="473"/>
      <c r="AU172" s="473"/>
      <c r="AW172" s="473"/>
      <c r="AY172" s="473"/>
      <c r="AZ172" s="92"/>
      <c r="BA172" s="92"/>
      <c r="BB172" s="92"/>
      <c r="BC172" s="92"/>
      <c r="BY172" s="13"/>
      <c r="BZ172" s="13"/>
    </row>
    <row r="173" spans="40:78" s="472" customFormat="1">
      <c r="AN173" s="473"/>
      <c r="AO173" s="473"/>
      <c r="AP173" s="92"/>
      <c r="AQ173" s="473"/>
      <c r="AR173" s="92"/>
      <c r="AS173" s="473"/>
      <c r="AU173" s="473"/>
      <c r="AW173" s="473"/>
      <c r="AY173" s="473"/>
      <c r="AZ173" s="92"/>
      <c r="BA173" s="92"/>
      <c r="BB173" s="92"/>
      <c r="BC173" s="92"/>
      <c r="BY173" s="13"/>
      <c r="BZ173" s="13"/>
    </row>
    <row r="174" spans="40:78" s="472" customFormat="1">
      <c r="AN174" s="473"/>
      <c r="AO174" s="473"/>
      <c r="AP174" s="92"/>
      <c r="AQ174" s="473"/>
      <c r="AR174" s="92"/>
      <c r="AS174" s="473"/>
      <c r="AU174" s="473"/>
      <c r="AW174" s="473"/>
      <c r="AY174" s="473"/>
      <c r="AZ174" s="92"/>
      <c r="BA174" s="92"/>
      <c r="BB174" s="92"/>
      <c r="BC174" s="92"/>
      <c r="BY174" s="13"/>
      <c r="BZ174" s="13"/>
    </row>
    <row r="175" spans="40:78" s="472" customFormat="1">
      <c r="AN175" s="473"/>
      <c r="AO175" s="473"/>
      <c r="AP175" s="92"/>
      <c r="AQ175" s="473"/>
      <c r="AR175" s="92"/>
      <c r="AS175" s="473"/>
      <c r="AU175" s="473"/>
      <c r="AW175" s="473"/>
      <c r="AY175" s="473"/>
      <c r="AZ175" s="92"/>
      <c r="BA175" s="92"/>
      <c r="BB175" s="92"/>
      <c r="BC175" s="92"/>
      <c r="BY175" s="13"/>
      <c r="BZ175" s="13"/>
    </row>
    <row r="176" spans="40:78" s="472" customFormat="1">
      <c r="AN176" s="473"/>
      <c r="AO176" s="473"/>
      <c r="AP176" s="92"/>
      <c r="AQ176" s="473"/>
      <c r="AR176" s="92"/>
      <c r="AS176" s="473"/>
      <c r="AU176" s="473"/>
      <c r="AW176" s="473"/>
      <c r="AY176" s="473"/>
      <c r="AZ176" s="92"/>
      <c r="BA176" s="92"/>
      <c r="BB176" s="92"/>
      <c r="BC176" s="92"/>
      <c r="BY176" s="13"/>
      <c r="BZ176" s="13"/>
    </row>
    <row r="177" spans="40:78" s="472" customFormat="1">
      <c r="AN177" s="473"/>
      <c r="AO177" s="473"/>
      <c r="AP177" s="92"/>
      <c r="AQ177" s="473"/>
      <c r="AR177" s="92"/>
      <c r="AS177" s="473"/>
      <c r="AU177" s="473"/>
      <c r="AW177" s="473"/>
      <c r="AY177" s="473"/>
      <c r="AZ177" s="92"/>
      <c r="BA177" s="92"/>
      <c r="BB177" s="92"/>
      <c r="BC177" s="92"/>
      <c r="BY177" s="13"/>
      <c r="BZ177" s="13"/>
    </row>
    <row r="178" spans="40:78" s="472" customFormat="1">
      <c r="AN178" s="473"/>
      <c r="AO178" s="473"/>
      <c r="AP178" s="92"/>
      <c r="AQ178" s="473"/>
      <c r="AR178" s="92"/>
      <c r="AS178" s="473"/>
      <c r="AU178" s="473"/>
      <c r="AW178" s="473"/>
      <c r="AY178" s="473"/>
      <c r="AZ178" s="92"/>
      <c r="BA178" s="92"/>
      <c r="BB178" s="92"/>
      <c r="BC178" s="92"/>
      <c r="BY178" s="13"/>
      <c r="BZ178" s="13"/>
    </row>
    <row r="179" spans="40:78" s="472" customFormat="1">
      <c r="AN179" s="473"/>
      <c r="AO179" s="473"/>
      <c r="AP179" s="92"/>
      <c r="AQ179" s="473"/>
      <c r="AR179" s="92"/>
      <c r="AS179" s="473"/>
      <c r="AU179" s="473"/>
      <c r="AW179" s="473"/>
      <c r="AY179" s="473"/>
      <c r="AZ179" s="92"/>
      <c r="BA179" s="92"/>
      <c r="BB179" s="92"/>
      <c r="BC179" s="92"/>
      <c r="BY179" s="13"/>
      <c r="BZ179" s="13"/>
    </row>
    <row r="180" spans="40:78">
      <c r="BY180" s="13"/>
      <c r="BZ180" s="13"/>
    </row>
    <row r="181" spans="40:78">
      <c r="BY181" s="13"/>
      <c r="BZ181" s="13"/>
    </row>
    <row r="182" spans="40:78">
      <c r="BY182" s="13"/>
      <c r="BZ182" s="13"/>
    </row>
    <row r="183" spans="40:78">
      <c r="BY183" s="13"/>
      <c r="BZ183" s="13"/>
    </row>
    <row r="184" spans="40:78">
      <c r="BY184" s="13"/>
      <c r="BZ184" s="13"/>
    </row>
    <row r="185" spans="40:78">
      <c r="BY185" s="13"/>
      <c r="BZ185" s="13"/>
    </row>
    <row r="186" spans="40:78">
      <c r="BY186" s="13"/>
      <c r="BZ186" s="13"/>
    </row>
    <row r="187" spans="40:78">
      <c r="BY187" s="13"/>
      <c r="BZ187" s="13"/>
    </row>
    <row r="188" spans="40:78">
      <c r="BY188" s="13"/>
      <c r="BZ188" s="13"/>
    </row>
    <row r="189" spans="40:78">
      <c r="BY189" s="13"/>
      <c r="BZ189" s="13"/>
    </row>
    <row r="190" spans="40:78">
      <c r="BY190" s="13"/>
      <c r="BZ190" s="13"/>
    </row>
    <row r="191" spans="40:78">
      <c r="BY191" s="13"/>
      <c r="BZ191" s="13"/>
    </row>
    <row r="192" spans="40:78">
      <c r="BY192" s="13"/>
      <c r="BZ192" s="13"/>
    </row>
    <row r="193" spans="77:78">
      <c r="BY193" s="13"/>
      <c r="BZ193" s="13"/>
    </row>
    <row r="194" spans="77:78">
      <c r="BY194" s="13"/>
      <c r="BZ194" s="13"/>
    </row>
    <row r="195" spans="77:78">
      <c r="BY195" s="13"/>
      <c r="BZ195" s="13"/>
    </row>
    <row r="196" spans="77:78">
      <c r="BY196" s="13"/>
      <c r="BZ196" s="13"/>
    </row>
    <row r="197" spans="77:78">
      <c r="BY197" s="13"/>
      <c r="BZ197" s="13"/>
    </row>
    <row r="198" spans="77:78">
      <c r="BY198" s="13"/>
      <c r="BZ198" s="13"/>
    </row>
    <row r="199" spans="77:78">
      <c r="BY199" s="13"/>
      <c r="BZ199" s="13"/>
    </row>
    <row r="200" spans="77:78">
      <c r="BY200" s="13"/>
      <c r="BZ200" s="13"/>
    </row>
    <row r="201" spans="77:78">
      <c r="BY201" s="13"/>
      <c r="BZ201" s="13"/>
    </row>
    <row r="202" spans="77:78">
      <c r="BY202" s="13"/>
      <c r="BZ202" s="13"/>
    </row>
    <row r="203" spans="77:78">
      <c r="BY203" s="13"/>
      <c r="BZ203" s="13"/>
    </row>
    <row r="204" spans="77:78">
      <c r="BY204" s="13"/>
      <c r="BZ204" s="13"/>
    </row>
    <row r="205" spans="77:78">
      <c r="BY205" s="13"/>
      <c r="BZ205" s="13"/>
    </row>
    <row r="206" spans="77:78">
      <c r="BY206" s="13"/>
      <c r="BZ206" s="13"/>
    </row>
    <row r="207" spans="77:78">
      <c r="BY207" s="13"/>
      <c r="BZ207" s="13"/>
    </row>
    <row r="208" spans="77:78">
      <c r="BY208" s="13"/>
      <c r="BZ208" s="13"/>
    </row>
    <row r="209" spans="77:78">
      <c r="BY209" s="13"/>
      <c r="BZ209" s="13"/>
    </row>
    <row r="210" spans="77:78">
      <c r="BY210" s="13"/>
      <c r="BZ210" s="13"/>
    </row>
    <row r="211" spans="77:78">
      <c r="BY211" s="13"/>
      <c r="BZ211" s="13"/>
    </row>
    <row r="212" spans="77:78">
      <c r="BY212" s="13"/>
      <c r="BZ212" s="13"/>
    </row>
    <row r="213" spans="77:78">
      <c r="BY213" s="13"/>
      <c r="BZ213" s="13"/>
    </row>
    <row r="214" spans="77:78">
      <c r="BY214" s="13"/>
      <c r="BZ214" s="13"/>
    </row>
    <row r="215" spans="77:78">
      <c r="BY215" s="13"/>
      <c r="BZ215" s="13"/>
    </row>
    <row r="216" spans="77:78">
      <c r="BY216" s="13"/>
      <c r="BZ216" s="13"/>
    </row>
    <row r="217" spans="77:78">
      <c r="BY217" s="13"/>
      <c r="BZ217" s="13"/>
    </row>
    <row r="218" spans="77:78">
      <c r="BY218" s="13"/>
      <c r="BZ218" s="13"/>
    </row>
    <row r="219" spans="77:78">
      <c r="BY219" s="13"/>
      <c r="BZ219" s="13"/>
    </row>
    <row r="220" spans="77:78">
      <c r="BY220" s="13"/>
      <c r="BZ220" s="13"/>
    </row>
    <row r="221" spans="77:78">
      <c r="BY221" s="13"/>
      <c r="BZ221" s="13"/>
    </row>
    <row r="222" spans="77:78">
      <c r="BY222" s="13"/>
      <c r="BZ222" s="13"/>
    </row>
    <row r="223" spans="77:78">
      <c r="BY223" s="13"/>
      <c r="BZ223" s="13"/>
    </row>
    <row r="224" spans="77:78">
      <c r="BY224" s="13"/>
      <c r="BZ224" s="13"/>
    </row>
    <row r="225" spans="77:78">
      <c r="BY225" s="13"/>
      <c r="BZ225" s="13"/>
    </row>
    <row r="226" spans="77:78">
      <c r="BY226" s="13"/>
      <c r="BZ226" s="13"/>
    </row>
    <row r="227" spans="77:78">
      <c r="BY227" s="13"/>
      <c r="BZ227" s="13"/>
    </row>
    <row r="228" spans="77:78">
      <c r="BY228" s="13"/>
      <c r="BZ228" s="13"/>
    </row>
    <row r="229" spans="77:78">
      <c r="BY229" s="13"/>
      <c r="BZ229" s="13"/>
    </row>
    <row r="230" spans="77:78">
      <c r="BY230" s="13"/>
      <c r="BZ230" s="13"/>
    </row>
    <row r="231" spans="77:78">
      <c r="BY231" s="13"/>
      <c r="BZ231" s="13"/>
    </row>
    <row r="232" spans="77:78">
      <c r="BY232" s="13"/>
      <c r="BZ232" s="13"/>
    </row>
    <row r="254" spans="42:76">
      <c r="AP254" s="158"/>
      <c r="AR254" s="158"/>
      <c r="AT254" s="14"/>
      <c r="AV254" s="14"/>
      <c r="AX254" s="14"/>
      <c r="AZ254" s="158"/>
      <c r="BX254" s="14"/>
    </row>
    <row r="255" spans="42:76">
      <c r="AP255" s="158"/>
      <c r="AR255" s="158"/>
      <c r="AT255" s="14"/>
      <c r="AV255" s="14"/>
      <c r="AX255" s="14"/>
      <c r="AZ255" s="158"/>
      <c r="BA255" s="158"/>
      <c r="BB255" s="158"/>
      <c r="BC255" s="158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</row>
    <row r="256" spans="42:76">
      <c r="AP256" s="158"/>
      <c r="AR256" s="158"/>
      <c r="AT256" s="14"/>
      <c r="AV256" s="14"/>
      <c r="AX256" s="14"/>
      <c r="AZ256" s="158"/>
      <c r="BA256" s="158"/>
      <c r="BB256" s="158"/>
      <c r="BC256" s="158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</row>
    <row r="257" spans="42:76">
      <c r="AP257" s="158"/>
      <c r="AR257" s="158"/>
      <c r="AT257" s="14"/>
      <c r="AV257" s="14"/>
      <c r="AX257" s="14"/>
      <c r="AZ257" s="158"/>
      <c r="BA257" s="158"/>
      <c r="BB257" s="158"/>
      <c r="BC257" s="158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</row>
    <row r="258" spans="42:76">
      <c r="AP258" s="158"/>
      <c r="AR258" s="158"/>
      <c r="AT258" s="14"/>
      <c r="AV258" s="14"/>
      <c r="AX258" s="14"/>
      <c r="AZ258" s="158"/>
      <c r="BA258" s="158"/>
      <c r="BB258" s="158"/>
      <c r="BC258" s="158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</row>
    <row r="259" spans="42:76">
      <c r="AP259" s="158"/>
      <c r="AR259" s="158"/>
      <c r="AT259" s="14"/>
      <c r="AV259" s="14"/>
      <c r="AX259" s="14"/>
      <c r="AZ259" s="158"/>
      <c r="BA259" s="158"/>
      <c r="BB259" s="158"/>
      <c r="BC259" s="158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</row>
    <row r="260" spans="42:76">
      <c r="AP260" s="158"/>
      <c r="AR260" s="158"/>
      <c r="AT260" s="14"/>
      <c r="AV260" s="14"/>
      <c r="AX260" s="14"/>
      <c r="AZ260" s="158"/>
      <c r="BA260" s="158"/>
      <c r="BB260" s="158"/>
      <c r="BC260" s="158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</row>
    <row r="261" spans="42:76">
      <c r="AP261" s="158"/>
      <c r="AR261" s="158"/>
      <c r="AT261" s="14"/>
      <c r="AV261" s="14"/>
      <c r="AX261" s="14"/>
      <c r="AZ261" s="158"/>
      <c r="BA261" s="158"/>
      <c r="BB261" s="158"/>
      <c r="BC261" s="158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</row>
    <row r="262" spans="42:76">
      <c r="AP262" s="158"/>
      <c r="AR262" s="158"/>
      <c r="AT262" s="14"/>
      <c r="AV262" s="14"/>
      <c r="AX262" s="14"/>
      <c r="AZ262" s="158"/>
      <c r="BA262" s="158"/>
      <c r="BB262" s="158"/>
      <c r="BC262" s="158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</row>
    <row r="263" spans="42:76">
      <c r="AP263" s="158"/>
      <c r="AR263" s="158"/>
      <c r="AT263" s="14"/>
      <c r="AV263" s="14"/>
      <c r="AX263" s="14"/>
      <c r="AZ263" s="158"/>
      <c r="BA263" s="158"/>
      <c r="BB263" s="158"/>
      <c r="BC263" s="158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</row>
    <row r="264" spans="42:76">
      <c r="AP264" s="158"/>
      <c r="AR264" s="158"/>
      <c r="AT264" s="14"/>
      <c r="AV264" s="14"/>
      <c r="AX264" s="14"/>
      <c r="AZ264" s="158"/>
      <c r="BA264" s="158"/>
      <c r="BB264" s="158"/>
      <c r="BC264" s="158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</row>
    <row r="265" spans="42:76">
      <c r="AP265" s="158"/>
      <c r="AR265" s="158"/>
      <c r="AT265" s="14"/>
      <c r="AV265" s="14"/>
      <c r="AX265" s="14"/>
      <c r="AZ265" s="158"/>
      <c r="BA265" s="158"/>
      <c r="BB265" s="158"/>
      <c r="BC265" s="158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</row>
    <row r="266" spans="42:76">
      <c r="AP266" s="158"/>
      <c r="AR266" s="158"/>
      <c r="AT266" s="14"/>
      <c r="AV266" s="14"/>
      <c r="AX266" s="14"/>
      <c r="AZ266" s="158"/>
      <c r="BA266" s="158"/>
      <c r="BB266" s="158"/>
      <c r="BC266" s="158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</row>
    <row r="267" spans="42:76">
      <c r="AP267" s="158"/>
      <c r="AR267" s="158"/>
      <c r="AT267" s="14"/>
      <c r="AV267" s="14"/>
      <c r="AX267" s="14"/>
      <c r="AZ267" s="158"/>
      <c r="BA267" s="158"/>
      <c r="BB267" s="158"/>
      <c r="BC267" s="158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</row>
    <row r="268" spans="42:76">
      <c r="AP268" s="158"/>
      <c r="AR268" s="158"/>
      <c r="AT268" s="14"/>
      <c r="AV268" s="14"/>
      <c r="AX268" s="14"/>
      <c r="AZ268" s="158"/>
      <c r="BA268" s="158"/>
      <c r="BB268" s="158"/>
      <c r="BC268" s="158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</row>
    <row r="269" spans="42:76">
      <c r="AP269" s="158"/>
      <c r="AR269" s="158"/>
      <c r="AT269" s="14"/>
      <c r="AV269" s="14"/>
      <c r="AX269" s="14"/>
      <c r="AZ269" s="158"/>
      <c r="BA269" s="158"/>
      <c r="BB269" s="158"/>
      <c r="BC269" s="158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</row>
    <row r="270" spans="42:76">
      <c r="AP270" s="158"/>
      <c r="AR270" s="158"/>
      <c r="AT270" s="14"/>
      <c r="AV270" s="14"/>
      <c r="AX270" s="14"/>
      <c r="AZ270" s="158"/>
      <c r="BA270" s="158"/>
      <c r="BB270" s="158"/>
      <c r="BC270" s="158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</row>
    <row r="271" spans="42:76">
      <c r="AP271" s="158"/>
      <c r="AR271" s="158"/>
      <c r="AT271" s="14"/>
      <c r="AV271" s="14"/>
      <c r="AX271" s="14"/>
      <c r="AZ271" s="158"/>
      <c r="BA271" s="158"/>
      <c r="BB271" s="158"/>
      <c r="BC271" s="158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</row>
    <row r="272" spans="42:76">
      <c r="AP272" s="158"/>
      <c r="AR272" s="158"/>
      <c r="AT272" s="14"/>
      <c r="AV272" s="14"/>
      <c r="AX272" s="14"/>
      <c r="AZ272" s="158"/>
      <c r="BA272" s="158"/>
      <c r="BB272" s="158"/>
      <c r="BC272" s="158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</row>
    <row r="273" spans="42:76">
      <c r="AP273" s="158"/>
      <c r="AR273" s="158"/>
      <c r="AT273" s="14"/>
      <c r="AV273" s="14"/>
      <c r="AX273" s="14"/>
      <c r="AZ273" s="158"/>
      <c r="BA273" s="158"/>
      <c r="BB273" s="158"/>
      <c r="BC273" s="158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</row>
    <row r="274" spans="42:76">
      <c r="AP274" s="158"/>
      <c r="AR274" s="158"/>
      <c r="AT274" s="14"/>
      <c r="AV274" s="14"/>
      <c r="AX274" s="14"/>
      <c r="AZ274" s="158"/>
      <c r="BA274" s="158"/>
      <c r="BB274" s="158"/>
      <c r="BC274" s="158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</row>
    <row r="275" spans="42:76">
      <c r="AP275" s="158"/>
      <c r="AR275" s="158"/>
      <c r="AT275" s="14"/>
      <c r="AV275" s="14"/>
      <c r="AX275" s="14"/>
      <c r="AZ275" s="158"/>
      <c r="BA275" s="158"/>
      <c r="BB275" s="158"/>
      <c r="BC275" s="158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</row>
    <row r="276" spans="42:76">
      <c r="AP276" s="158"/>
      <c r="AR276" s="158"/>
      <c r="AT276" s="14"/>
      <c r="AV276" s="14"/>
      <c r="AX276" s="14"/>
      <c r="AZ276" s="158"/>
      <c r="BA276" s="158"/>
      <c r="BB276" s="158"/>
      <c r="BC276" s="158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</row>
    <row r="277" spans="42:76">
      <c r="AP277" s="158"/>
      <c r="AR277" s="158"/>
      <c r="AT277" s="14"/>
      <c r="AV277" s="14"/>
      <c r="AX277" s="14"/>
      <c r="AZ277" s="158"/>
      <c r="BA277" s="158"/>
      <c r="BB277" s="158"/>
      <c r="BC277" s="158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</row>
    <row r="278" spans="42:76">
      <c r="AP278" s="158"/>
      <c r="AR278" s="158"/>
      <c r="AT278" s="14"/>
      <c r="AV278" s="14"/>
      <c r="AX278" s="14"/>
      <c r="AZ278" s="158"/>
      <c r="BA278" s="158"/>
      <c r="BB278" s="158"/>
      <c r="BC278" s="158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</row>
    <row r="279" spans="42:76">
      <c r="AP279" s="158"/>
      <c r="AR279" s="158"/>
      <c r="AT279" s="14"/>
      <c r="AV279" s="14"/>
      <c r="AX279" s="14"/>
      <c r="AZ279" s="158"/>
      <c r="BA279" s="158"/>
      <c r="BB279" s="158"/>
      <c r="BC279" s="158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</row>
    <row r="280" spans="42:76">
      <c r="AP280" s="158"/>
      <c r="AR280" s="158"/>
      <c r="AT280" s="14"/>
      <c r="AV280" s="14"/>
      <c r="AX280" s="14"/>
      <c r="AZ280" s="158"/>
      <c r="BA280" s="158"/>
      <c r="BB280" s="158"/>
      <c r="BC280" s="158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</row>
    <row r="281" spans="42:76">
      <c r="AP281" s="158"/>
      <c r="AR281" s="158"/>
      <c r="AT281" s="14"/>
      <c r="AV281" s="14"/>
      <c r="AX281" s="14"/>
      <c r="AZ281" s="158"/>
      <c r="BA281" s="158"/>
      <c r="BB281" s="158"/>
      <c r="BC281" s="158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</row>
    <row r="282" spans="42:76">
      <c r="AP282" s="158"/>
      <c r="AR282" s="158"/>
      <c r="AT282" s="14"/>
      <c r="AV282" s="14"/>
      <c r="AX282" s="14"/>
      <c r="AZ282" s="158"/>
      <c r="BA282" s="158"/>
      <c r="BB282" s="158"/>
      <c r="BC282" s="158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</row>
    <row r="283" spans="42:76">
      <c r="AP283" s="158"/>
      <c r="AR283" s="158"/>
      <c r="AT283" s="14"/>
      <c r="AV283" s="14"/>
      <c r="AX283" s="14"/>
      <c r="AZ283" s="158"/>
      <c r="BA283" s="158"/>
      <c r="BB283" s="158"/>
      <c r="BC283" s="158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</row>
    <row r="284" spans="42:76">
      <c r="AP284" s="158"/>
      <c r="AR284" s="158"/>
      <c r="AT284" s="14"/>
      <c r="AV284" s="14"/>
      <c r="AX284" s="14"/>
      <c r="AZ284" s="158"/>
      <c r="BA284" s="158"/>
      <c r="BB284" s="158"/>
      <c r="BC284" s="158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</row>
    <row r="285" spans="42:76">
      <c r="AP285" s="158"/>
      <c r="AR285" s="158"/>
      <c r="AT285" s="14"/>
      <c r="AV285" s="14"/>
      <c r="AX285" s="14"/>
      <c r="AZ285" s="158"/>
      <c r="BA285" s="158"/>
      <c r="BB285" s="158"/>
      <c r="BC285" s="158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</row>
    <row r="286" spans="42:76">
      <c r="AP286" s="158"/>
      <c r="AR286" s="158"/>
      <c r="AT286" s="14"/>
      <c r="AV286" s="14"/>
      <c r="AX286" s="14"/>
      <c r="AZ286" s="158"/>
      <c r="BA286" s="158"/>
      <c r="BB286" s="158"/>
      <c r="BC286" s="158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</row>
    <row r="287" spans="42:76">
      <c r="AP287" s="158"/>
      <c r="AR287" s="158"/>
      <c r="AT287" s="14"/>
      <c r="AV287" s="14"/>
      <c r="AX287" s="14"/>
      <c r="AZ287" s="158"/>
      <c r="BA287" s="158"/>
      <c r="BB287" s="158"/>
      <c r="BC287" s="158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</row>
    <row r="288" spans="42:76">
      <c r="AP288" s="158"/>
      <c r="AR288" s="158"/>
      <c r="AT288" s="14"/>
      <c r="AV288" s="14"/>
      <c r="AX288" s="14"/>
      <c r="AZ288" s="158"/>
      <c r="BA288" s="158"/>
      <c r="BB288" s="158"/>
      <c r="BC288" s="158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</row>
    <row r="289" spans="42:76">
      <c r="AP289" s="158"/>
      <c r="AR289" s="158"/>
      <c r="AT289" s="14"/>
      <c r="AV289" s="14"/>
      <c r="AX289" s="14"/>
      <c r="AZ289" s="158"/>
      <c r="BA289" s="158"/>
      <c r="BB289" s="158"/>
      <c r="BC289" s="158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</row>
    <row r="290" spans="42:76">
      <c r="AP290" s="158"/>
      <c r="AR290" s="158"/>
      <c r="AT290" s="14"/>
      <c r="AV290" s="14"/>
      <c r="AX290" s="14"/>
      <c r="AZ290" s="158"/>
      <c r="BA290" s="158"/>
      <c r="BB290" s="158"/>
      <c r="BC290" s="158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</row>
    <row r="291" spans="42:76">
      <c r="AP291" s="158"/>
      <c r="AR291" s="158"/>
      <c r="AT291" s="14"/>
      <c r="AV291" s="14"/>
      <c r="AX291" s="14"/>
      <c r="AZ291" s="158"/>
      <c r="BA291" s="158"/>
      <c r="BB291" s="158"/>
      <c r="BC291" s="158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</row>
    <row r="292" spans="42:76">
      <c r="AP292" s="158"/>
      <c r="AR292" s="158"/>
      <c r="AT292" s="14"/>
      <c r="AV292" s="14"/>
      <c r="AX292" s="14"/>
      <c r="AZ292" s="158"/>
      <c r="BA292" s="158"/>
      <c r="BB292" s="158"/>
      <c r="BC292" s="158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</row>
    <row r="293" spans="42:76">
      <c r="AP293" s="158"/>
      <c r="AR293" s="158"/>
      <c r="AT293" s="14"/>
      <c r="AV293" s="14"/>
      <c r="AX293" s="14"/>
      <c r="AZ293" s="158"/>
      <c r="BA293" s="158"/>
      <c r="BB293" s="158"/>
      <c r="BC293" s="158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</row>
    <row r="294" spans="42:76">
      <c r="AP294" s="158"/>
      <c r="AR294" s="158"/>
      <c r="AT294" s="14"/>
      <c r="AV294" s="14"/>
      <c r="AX294" s="14"/>
      <c r="AZ294" s="158"/>
      <c r="BA294" s="158"/>
      <c r="BB294" s="158"/>
      <c r="BC294" s="158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</row>
    <row r="295" spans="42:76">
      <c r="AP295" s="158"/>
      <c r="AR295" s="158"/>
      <c r="AT295" s="14"/>
      <c r="AV295" s="14"/>
      <c r="AX295" s="14"/>
      <c r="AZ295" s="158"/>
      <c r="BA295" s="158"/>
      <c r="BB295" s="158"/>
      <c r="BC295" s="158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</row>
    <row r="296" spans="42:76">
      <c r="AP296" s="158"/>
      <c r="AR296" s="158"/>
      <c r="AT296" s="14"/>
      <c r="AV296" s="14"/>
      <c r="AX296" s="14"/>
      <c r="AZ296" s="158"/>
      <c r="BA296" s="158"/>
      <c r="BB296" s="158"/>
      <c r="BC296" s="158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</row>
    <row r="297" spans="42:76">
      <c r="AP297" s="158"/>
      <c r="AR297" s="158"/>
      <c r="AT297" s="14"/>
      <c r="AV297" s="14"/>
      <c r="AX297" s="14"/>
      <c r="AZ297" s="158"/>
      <c r="BA297" s="158"/>
      <c r="BB297" s="158"/>
      <c r="BC297" s="158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</row>
    <row r="298" spans="42:76">
      <c r="AP298" s="158"/>
      <c r="AR298" s="158"/>
      <c r="AT298" s="14"/>
      <c r="AV298" s="14"/>
      <c r="AX298" s="14"/>
      <c r="AZ298" s="158"/>
      <c r="BA298" s="158"/>
      <c r="BB298" s="158"/>
      <c r="BC298" s="158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</row>
    <row r="299" spans="42:76">
      <c r="AP299" s="158"/>
      <c r="AR299" s="158"/>
      <c r="AT299" s="14"/>
      <c r="AV299" s="14"/>
      <c r="AX299" s="14"/>
      <c r="AZ299" s="158"/>
      <c r="BA299" s="158"/>
      <c r="BB299" s="158"/>
      <c r="BC299" s="158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</row>
    <row r="300" spans="42:76">
      <c r="AP300" s="158"/>
      <c r="AR300" s="158"/>
      <c r="AT300" s="14"/>
      <c r="AV300" s="14"/>
      <c r="AX300" s="14"/>
      <c r="AZ300" s="158"/>
      <c r="BA300" s="158"/>
      <c r="BB300" s="158"/>
      <c r="BC300" s="158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</row>
    <row r="301" spans="42:76">
      <c r="AP301" s="158"/>
      <c r="AR301" s="158"/>
      <c r="AT301" s="14"/>
      <c r="AV301" s="14"/>
      <c r="AX301" s="14"/>
      <c r="AZ301" s="158"/>
      <c r="BA301" s="158"/>
      <c r="BB301" s="158"/>
      <c r="BC301" s="158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</row>
    <row r="302" spans="42:76">
      <c r="AP302" s="158"/>
      <c r="AR302" s="158"/>
      <c r="AT302" s="14"/>
      <c r="AV302" s="14"/>
      <c r="AX302" s="14"/>
      <c r="AZ302" s="158"/>
      <c r="BA302" s="158"/>
      <c r="BB302" s="158"/>
      <c r="BC302" s="158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</row>
    <row r="303" spans="42:76">
      <c r="AP303" s="158"/>
      <c r="AR303" s="158"/>
      <c r="AT303" s="14"/>
      <c r="AV303" s="14"/>
      <c r="AX303" s="14"/>
      <c r="AZ303" s="158"/>
      <c r="BA303" s="158"/>
      <c r="BB303" s="158"/>
      <c r="BC303" s="158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</row>
    <row r="304" spans="42:76">
      <c r="AP304" s="158"/>
      <c r="AR304" s="158"/>
      <c r="AT304" s="14"/>
      <c r="AV304" s="14"/>
      <c r="AX304" s="14"/>
      <c r="AZ304" s="158"/>
      <c r="BA304" s="158"/>
      <c r="BB304" s="158"/>
      <c r="BC304" s="158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</row>
    <row r="305" spans="42:76">
      <c r="AP305" s="158"/>
      <c r="AR305" s="158"/>
      <c r="AT305" s="14"/>
      <c r="AV305" s="14"/>
      <c r="AX305" s="14"/>
      <c r="AZ305" s="158"/>
      <c r="BA305" s="158"/>
      <c r="BB305" s="158"/>
      <c r="BC305" s="158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</row>
    <row r="306" spans="42:76">
      <c r="AP306" s="158"/>
      <c r="AR306" s="158"/>
      <c r="AT306" s="14"/>
      <c r="AV306" s="14"/>
      <c r="AX306" s="14"/>
      <c r="AZ306" s="158"/>
      <c r="BA306" s="158"/>
      <c r="BB306" s="158"/>
      <c r="BC306" s="158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</row>
    <row r="307" spans="42:76">
      <c r="AP307" s="158"/>
      <c r="AR307" s="158"/>
      <c r="AT307" s="14"/>
      <c r="AV307" s="14"/>
      <c r="AX307" s="14"/>
      <c r="AZ307" s="158"/>
      <c r="BA307" s="158"/>
      <c r="BB307" s="158"/>
      <c r="BC307" s="158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</row>
    <row r="308" spans="42:76">
      <c r="AP308" s="158"/>
      <c r="AR308" s="158"/>
      <c r="AT308" s="14"/>
      <c r="AV308" s="14"/>
      <c r="AX308" s="14"/>
      <c r="AZ308" s="158"/>
      <c r="BA308" s="158"/>
      <c r="BB308" s="158"/>
      <c r="BC308" s="158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</row>
    <row r="309" spans="42:76">
      <c r="AP309" s="158"/>
      <c r="AR309" s="158"/>
      <c r="AT309" s="14"/>
      <c r="AV309" s="14"/>
      <c r="AX309" s="14"/>
      <c r="AZ309" s="158"/>
      <c r="BA309" s="158"/>
      <c r="BB309" s="158"/>
      <c r="BC309" s="158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</row>
    <row r="310" spans="42:76">
      <c r="AP310" s="158"/>
      <c r="AR310" s="158"/>
      <c r="AT310" s="14"/>
      <c r="AV310" s="14"/>
      <c r="AX310" s="14"/>
      <c r="AZ310" s="158"/>
      <c r="BA310" s="158"/>
      <c r="BB310" s="158"/>
      <c r="BC310" s="158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</row>
    <row r="311" spans="42:76">
      <c r="AP311" s="158"/>
      <c r="AR311" s="158"/>
      <c r="AT311" s="14"/>
      <c r="AV311" s="14"/>
      <c r="AX311" s="14"/>
      <c r="AZ311" s="158"/>
      <c r="BA311" s="158"/>
      <c r="BB311" s="158"/>
      <c r="BC311" s="158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</row>
    <row r="312" spans="42:76">
      <c r="AP312" s="158"/>
      <c r="AR312" s="158"/>
      <c r="AT312" s="14"/>
      <c r="AV312" s="14"/>
      <c r="AX312" s="14"/>
      <c r="AZ312" s="158"/>
      <c r="BA312" s="158"/>
      <c r="BB312" s="158"/>
      <c r="BC312" s="158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</row>
    <row r="313" spans="42:76">
      <c r="AP313" s="158"/>
      <c r="AR313" s="158"/>
      <c r="AT313" s="14"/>
      <c r="AV313" s="14"/>
      <c r="AX313" s="14"/>
      <c r="AZ313" s="158"/>
      <c r="BA313" s="158"/>
      <c r="BB313" s="158"/>
      <c r="BC313" s="158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</row>
    <row r="314" spans="42:76">
      <c r="AP314" s="158"/>
      <c r="AR314" s="158"/>
      <c r="AT314" s="14"/>
      <c r="AV314" s="14"/>
      <c r="AX314" s="14"/>
      <c r="AZ314" s="158"/>
      <c r="BA314" s="158"/>
      <c r="BB314" s="158"/>
      <c r="BC314" s="158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</row>
    <row r="315" spans="42:76">
      <c r="AP315" s="158"/>
      <c r="AR315" s="158"/>
      <c r="AT315" s="14"/>
      <c r="AV315" s="14"/>
      <c r="AX315" s="14"/>
      <c r="AZ315" s="158"/>
      <c r="BA315" s="158"/>
      <c r="BB315" s="158"/>
      <c r="BC315" s="158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</row>
    <row r="316" spans="42:76">
      <c r="AP316" s="158"/>
      <c r="AR316" s="158"/>
      <c r="AT316" s="14"/>
      <c r="AV316" s="14"/>
      <c r="AX316" s="14"/>
      <c r="AZ316" s="158"/>
      <c r="BA316" s="158"/>
      <c r="BB316" s="158"/>
      <c r="BC316" s="158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</row>
    <row r="317" spans="42:76">
      <c r="AP317" s="158"/>
      <c r="AR317" s="158"/>
      <c r="AT317" s="14"/>
      <c r="AV317" s="14"/>
      <c r="AX317" s="14"/>
      <c r="AZ317" s="158"/>
      <c r="BA317" s="158"/>
      <c r="BB317" s="158"/>
      <c r="BC317" s="158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</row>
    <row r="318" spans="42:76">
      <c r="AP318" s="158"/>
      <c r="AR318" s="158"/>
      <c r="AT318" s="14"/>
      <c r="AV318" s="14"/>
      <c r="AX318" s="14"/>
      <c r="AZ318" s="158"/>
      <c r="BA318" s="158"/>
      <c r="BB318" s="158"/>
      <c r="BC318" s="158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</row>
    <row r="319" spans="42:76">
      <c r="AP319" s="158"/>
      <c r="AR319" s="158"/>
      <c r="AT319" s="14"/>
      <c r="AV319" s="14"/>
      <c r="AX319" s="14"/>
      <c r="AZ319" s="158"/>
      <c r="BA319" s="158"/>
      <c r="BB319" s="158"/>
      <c r="BC319" s="158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</row>
    <row r="320" spans="42:76">
      <c r="AP320" s="158"/>
      <c r="AR320" s="158"/>
      <c r="AT320" s="14"/>
      <c r="AV320" s="14"/>
      <c r="AX320" s="14"/>
      <c r="AZ320" s="158"/>
      <c r="BA320" s="158"/>
      <c r="BB320" s="158"/>
      <c r="BC320" s="158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</row>
    <row r="321" spans="42:76">
      <c r="AP321" s="158"/>
      <c r="AR321" s="158"/>
      <c r="AT321" s="14"/>
      <c r="AV321" s="14"/>
      <c r="AX321" s="14"/>
      <c r="AZ321" s="158"/>
      <c r="BA321" s="158"/>
      <c r="BB321" s="158"/>
      <c r="BC321" s="158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</row>
    <row r="322" spans="42:76">
      <c r="AP322" s="158"/>
      <c r="AR322" s="158"/>
      <c r="AT322" s="14"/>
      <c r="AV322" s="14"/>
      <c r="AX322" s="14"/>
      <c r="AZ322" s="158"/>
      <c r="BA322" s="158"/>
      <c r="BB322" s="158"/>
      <c r="BC322" s="158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</row>
    <row r="323" spans="42:76">
      <c r="AP323" s="158"/>
      <c r="AR323" s="158"/>
      <c r="AT323" s="14"/>
      <c r="AV323" s="14"/>
      <c r="AX323" s="14"/>
      <c r="AZ323" s="158"/>
      <c r="BA323" s="158"/>
      <c r="BB323" s="158"/>
      <c r="BC323" s="158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</row>
    <row r="324" spans="42:76">
      <c r="AP324" s="158"/>
      <c r="AR324" s="158"/>
      <c r="AT324" s="14"/>
      <c r="AV324" s="14"/>
      <c r="AX324" s="14"/>
      <c r="AZ324" s="158"/>
      <c r="BA324" s="158"/>
      <c r="BB324" s="158"/>
      <c r="BC324" s="158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</row>
    <row r="325" spans="42:76">
      <c r="AP325" s="158"/>
      <c r="AR325" s="158"/>
      <c r="AT325" s="14"/>
      <c r="AV325" s="14"/>
      <c r="AX325" s="14"/>
      <c r="AZ325" s="158"/>
      <c r="BA325" s="158"/>
      <c r="BB325" s="158"/>
      <c r="BC325" s="158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</row>
    <row r="326" spans="42:76">
      <c r="AP326" s="158"/>
      <c r="AR326" s="158"/>
      <c r="AT326" s="14"/>
      <c r="AV326" s="14"/>
      <c r="AX326" s="14"/>
      <c r="AZ326" s="158"/>
      <c r="BA326" s="158"/>
      <c r="BB326" s="158"/>
      <c r="BC326" s="158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</row>
    <row r="327" spans="42:76">
      <c r="AP327" s="158"/>
      <c r="AR327" s="158"/>
      <c r="AT327" s="14"/>
      <c r="AV327" s="14"/>
      <c r="AX327" s="14"/>
      <c r="AZ327" s="158"/>
      <c r="BA327" s="158"/>
      <c r="BB327" s="158"/>
      <c r="BC327" s="158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</row>
    <row r="328" spans="42:76">
      <c r="AP328" s="158"/>
      <c r="AR328" s="158"/>
      <c r="AT328" s="14"/>
      <c r="AV328" s="14"/>
      <c r="AX328" s="14"/>
      <c r="AZ328" s="158"/>
      <c r="BA328" s="158"/>
      <c r="BB328" s="158"/>
      <c r="BC328" s="158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</row>
    <row r="329" spans="42:76">
      <c r="AP329" s="158"/>
      <c r="AR329" s="158"/>
      <c r="AT329" s="14"/>
      <c r="AV329" s="14"/>
      <c r="AX329" s="14"/>
      <c r="AZ329" s="158"/>
      <c r="BA329" s="158"/>
      <c r="BB329" s="158"/>
      <c r="BC329" s="158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</row>
    <row r="330" spans="42:76">
      <c r="AP330" s="158"/>
      <c r="AR330" s="158"/>
      <c r="AT330" s="14"/>
      <c r="AV330" s="14"/>
      <c r="AX330" s="14"/>
      <c r="AZ330" s="158"/>
      <c r="BA330" s="158"/>
      <c r="BB330" s="158"/>
      <c r="BC330" s="158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</row>
    <row r="331" spans="42:76">
      <c r="AP331" s="158"/>
      <c r="AR331" s="158"/>
      <c r="AT331" s="14"/>
      <c r="AV331" s="14"/>
      <c r="AX331" s="14"/>
      <c r="AZ331" s="158"/>
      <c r="BA331" s="158"/>
      <c r="BB331" s="158"/>
      <c r="BC331" s="158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</row>
    <row r="332" spans="42:76">
      <c r="AP332" s="158"/>
      <c r="AR332" s="158"/>
      <c r="AT332" s="14"/>
      <c r="AV332" s="14"/>
      <c r="AX332" s="14"/>
      <c r="AZ332" s="158"/>
      <c r="BA332" s="158"/>
      <c r="BB332" s="158"/>
      <c r="BC332" s="158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</row>
    <row r="333" spans="42:76">
      <c r="AP333" s="158"/>
      <c r="AR333" s="158"/>
      <c r="AT333" s="14"/>
      <c r="AV333" s="14"/>
      <c r="AX333" s="14"/>
      <c r="AZ333" s="158"/>
      <c r="BA333" s="158"/>
      <c r="BB333" s="158"/>
      <c r="BC333" s="158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</row>
    <row r="334" spans="42:76">
      <c r="AP334" s="158"/>
      <c r="AR334" s="158"/>
      <c r="AT334" s="14"/>
      <c r="AV334" s="14"/>
      <c r="AX334" s="14"/>
      <c r="AZ334" s="158"/>
      <c r="BA334" s="158"/>
      <c r="BB334" s="158"/>
      <c r="BC334" s="158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</row>
    <row r="335" spans="42:76">
      <c r="AP335" s="158"/>
      <c r="AR335" s="158"/>
      <c r="AT335" s="14"/>
      <c r="AV335" s="14"/>
      <c r="AX335" s="14"/>
      <c r="AZ335" s="158"/>
      <c r="BA335" s="158"/>
      <c r="BB335" s="158"/>
      <c r="BC335" s="158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</row>
    <row r="336" spans="42:76">
      <c r="AP336" s="158"/>
      <c r="AR336" s="158"/>
      <c r="AT336" s="14"/>
      <c r="AV336" s="14"/>
      <c r="AX336" s="14"/>
      <c r="AZ336" s="158"/>
      <c r="BA336" s="158"/>
      <c r="BB336" s="158"/>
      <c r="BC336" s="158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</row>
    <row r="337" spans="42:76">
      <c r="AP337" s="158"/>
      <c r="AR337" s="158"/>
      <c r="AT337" s="14"/>
      <c r="AV337" s="14"/>
      <c r="AX337" s="14"/>
      <c r="AZ337" s="158"/>
      <c r="BA337" s="158"/>
      <c r="BB337" s="158"/>
      <c r="BC337" s="158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</row>
    <row r="338" spans="42:76">
      <c r="AP338" s="158"/>
      <c r="AR338" s="158"/>
      <c r="AT338" s="14"/>
      <c r="AV338" s="14"/>
      <c r="AX338" s="14"/>
      <c r="AZ338" s="158"/>
      <c r="BA338" s="158"/>
      <c r="BB338" s="158"/>
      <c r="BC338" s="158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</row>
    <row r="339" spans="42:76">
      <c r="AP339" s="158"/>
      <c r="AR339" s="158"/>
      <c r="AT339" s="14"/>
      <c r="AV339" s="14"/>
      <c r="AX339" s="14"/>
      <c r="AZ339" s="158"/>
      <c r="BA339" s="158"/>
      <c r="BB339" s="158"/>
      <c r="BC339" s="158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</row>
    <row r="340" spans="42:76">
      <c r="AP340" s="158"/>
      <c r="AR340" s="158"/>
      <c r="AT340" s="14"/>
      <c r="AV340" s="14"/>
      <c r="AX340" s="14"/>
      <c r="AZ340" s="158"/>
      <c r="BA340" s="158"/>
      <c r="BB340" s="158"/>
      <c r="BC340" s="158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</row>
    <row r="341" spans="42:76">
      <c r="AP341" s="158"/>
      <c r="AR341" s="158"/>
      <c r="AT341" s="14"/>
      <c r="AV341" s="14"/>
      <c r="AX341" s="14"/>
      <c r="AZ341" s="158"/>
      <c r="BA341" s="158"/>
      <c r="BB341" s="158"/>
      <c r="BC341" s="158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</row>
    <row r="342" spans="42:76">
      <c r="AP342" s="158"/>
      <c r="AR342" s="158"/>
      <c r="AT342" s="14"/>
      <c r="AV342" s="14"/>
      <c r="AX342" s="14"/>
      <c r="AZ342" s="158"/>
      <c r="BA342" s="158"/>
      <c r="BB342" s="158"/>
      <c r="BC342" s="158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</row>
    <row r="343" spans="42:76">
      <c r="AP343" s="158"/>
      <c r="AR343" s="158"/>
      <c r="AT343" s="14"/>
      <c r="AV343" s="14"/>
      <c r="AX343" s="14"/>
      <c r="AZ343" s="158"/>
      <c r="BA343" s="158"/>
      <c r="BB343" s="158"/>
      <c r="BC343" s="158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</row>
    <row r="344" spans="42:76">
      <c r="AP344" s="158"/>
      <c r="AR344" s="158"/>
      <c r="AT344" s="14"/>
      <c r="AV344" s="14"/>
      <c r="AX344" s="14"/>
      <c r="AZ344" s="158"/>
      <c r="BA344" s="158"/>
      <c r="BB344" s="158"/>
      <c r="BC344" s="158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</row>
    <row r="345" spans="42:76">
      <c r="AP345" s="158"/>
      <c r="AR345" s="158"/>
      <c r="AT345" s="14"/>
      <c r="AV345" s="14"/>
      <c r="AX345" s="14"/>
      <c r="AZ345" s="158"/>
      <c r="BA345" s="158"/>
      <c r="BB345" s="158"/>
      <c r="BC345" s="158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</row>
    <row r="346" spans="42:76">
      <c r="AP346" s="158"/>
      <c r="AR346" s="158"/>
      <c r="AT346" s="14"/>
      <c r="AV346" s="14"/>
      <c r="AX346" s="14"/>
      <c r="AZ346" s="158"/>
      <c r="BA346" s="158"/>
      <c r="BB346" s="158"/>
      <c r="BC346" s="158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</row>
    <row r="347" spans="42:76">
      <c r="AP347" s="158"/>
      <c r="AR347" s="158"/>
      <c r="AT347" s="14"/>
      <c r="AV347" s="14"/>
      <c r="AX347" s="14"/>
      <c r="AZ347" s="158"/>
      <c r="BA347" s="158"/>
      <c r="BB347" s="158"/>
      <c r="BC347" s="158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</row>
    <row r="348" spans="42:76">
      <c r="AP348" s="158"/>
      <c r="AR348" s="158"/>
      <c r="AT348" s="14"/>
      <c r="AV348" s="14"/>
      <c r="AX348" s="14"/>
      <c r="AZ348" s="158"/>
      <c r="BA348" s="158"/>
      <c r="BB348" s="158"/>
      <c r="BC348" s="158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</row>
    <row r="349" spans="42:76">
      <c r="AP349" s="158"/>
      <c r="AR349" s="158"/>
      <c r="AT349" s="14"/>
      <c r="AV349" s="14"/>
      <c r="AX349" s="14"/>
      <c r="AZ349" s="158"/>
      <c r="BA349" s="158"/>
      <c r="BB349" s="158"/>
      <c r="BC349" s="158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</row>
    <row r="350" spans="42:76">
      <c r="AP350" s="158"/>
      <c r="AR350" s="158"/>
      <c r="AT350" s="14"/>
      <c r="AV350" s="14"/>
      <c r="AX350" s="14"/>
      <c r="AZ350" s="158"/>
      <c r="BA350" s="158"/>
      <c r="BB350" s="158"/>
      <c r="BC350" s="158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</row>
    <row r="351" spans="42:76">
      <c r="AP351" s="158"/>
      <c r="AR351" s="158"/>
      <c r="AT351" s="14"/>
      <c r="AV351" s="14"/>
      <c r="AX351" s="14"/>
      <c r="AZ351" s="158"/>
      <c r="BA351" s="158"/>
      <c r="BB351" s="158"/>
      <c r="BC351" s="158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</row>
    <row r="352" spans="42:76">
      <c r="AP352" s="158"/>
      <c r="AR352" s="158"/>
      <c r="AT352" s="14"/>
      <c r="AV352" s="14"/>
      <c r="AX352" s="14"/>
      <c r="AZ352" s="158"/>
      <c r="BA352" s="158"/>
      <c r="BB352" s="158"/>
      <c r="BC352" s="158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</row>
    <row r="353" spans="34:76">
      <c r="AP353" s="158"/>
      <c r="AR353" s="158"/>
      <c r="AT353" s="14"/>
      <c r="AV353" s="14"/>
      <c r="AX353" s="14"/>
      <c r="AZ353" s="158"/>
      <c r="BA353" s="158"/>
      <c r="BB353" s="158"/>
      <c r="BC353" s="158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</row>
    <row r="354" spans="34:76">
      <c r="AP354" s="158"/>
      <c r="AR354" s="158"/>
      <c r="AT354" s="14"/>
      <c r="AV354" s="14"/>
      <c r="AX354" s="14"/>
      <c r="AZ354" s="158"/>
      <c r="BA354" s="158"/>
      <c r="BB354" s="158"/>
      <c r="BC354" s="158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</row>
    <row r="355" spans="34:76">
      <c r="AP355" s="158"/>
      <c r="AR355" s="158"/>
      <c r="AT355" s="14"/>
      <c r="AV355" s="14"/>
      <c r="AX355" s="14"/>
      <c r="AZ355" s="158"/>
      <c r="BA355" s="158"/>
      <c r="BB355" s="158"/>
      <c r="BC355" s="158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</row>
    <row r="356" spans="34:76">
      <c r="AP356" s="158"/>
      <c r="AR356" s="158"/>
      <c r="AT356" s="14"/>
      <c r="AV356" s="14"/>
      <c r="AX356" s="14"/>
      <c r="AZ356" s="158"/>
      <c r="BA356" s="158"/>
      <c r="BB356" s="158"/>
      <c r="BC356" s="158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</row>
    <row r="357" spans="34:76">
      <c r="AP357" s="158"/>
      <c r="AR357" s="158"/>
      <c r="AT357" s="14"/>
      <c r="AV357" s="14"/>
      <c r="AX357" s="14"/>
      <c r="AZ357" s="158"/>
      <c r="BA357" s="158"/>
      <c r="BB357" s="158"/>
      <c r="BC357" s="158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</row>
    <row r="358" spans="34:76">
      <c r="AP358" s="158"/>
      <c r="AR358" s="158"/>
      <c r="AT358" s="14"/>
      <c r="AV358" s="14"/>
      <c r="AX358" s="14"/>
      <c r="AZ358" s="158"/>
      <c r="BA358" s="158"/>
      <c r="BB358" s="158"/>
      <c r="BC358" s="158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</row>
    <row r="359" spans="34:76">
      <c r="AP359" s="158"/>
      <c r="AR359" s="158"/>
      <c r="AT359" s="14"/>
      <c r="AV359" s="14"/>
      <c r="AX359" s="14"/>
      <c r="AZ359" s="158"/>
      <c r="BA359" s="158"/>
      <c r="BB359" s="158"/>
      <c r="BC359" s="158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</row>
    <row r="360" spans="34:76">
      <c r="AH360" s="31"/>
      <c r="AI360" s="31"/>
      <c r="AJ360" s="31"/>
      <c r="AK360" s="31"/>
      <c r="AL360" s="31"/>
      <c r="AM360" s="31"/>
      <c r="AN360" s="77"/>
      <c r="AO360" s="77"/>
      <c r="AP360" s="159"/>
      <c r="AQ360" s="77"/>
      <c r="AR360" s="159"/>
      <c r="AS360" s="77"/>
      <c r="AT360" s="31"/>
      <c r="AU360" s="77"/>
      <c r="AV360" s="31"/>
      <c r="AW360" s="77"/>
      <c r="AX360" s="31"/>
      <c r="AY360" s="77"/>
      <c r="AZ360" s="159"/>
      <c r="BA360" s="158"/>
      <c r="BB360" s="158"/>
      <c r="BC360" s="158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</row>
    <row r="361" spans="34:76">
      <c r="AH361" s="35"/>
      <c r="AI361" s="35"/>
      <c r="AJ361" s="35"/>
      <c r="AK361" s="35"/>
      <c r="AL361" s="35"/>
      <c r="AM361" s="35"/>
      <c r="AN361" s="78"/>
      <c r="AO361" s="78"/>
      <c r="AP361" s="160"/>
      <c r="AQ361" s="78"/>
      <c r="AR361" s="160"/>
      <c r="AS361" s="78"/>
      <c r="AT361" s="35"/>
      <c r="AU361" s="78"/>
      <c r="AV361" s="35"/>
      <c r="AW361" s="78"/>
      <c r="AX361" s="35"/>
      <c r="AY361" s="78"/>
      <c r="AZ361" s="160"/>
      <c r="BA361" s="159"/>
      <c r="BB361" s="159"/>
      <c r="BC361" s="159"/>
      <c r="BD361" s="31"/>
      <c r="BE361" s="31"/>
      <c r="BF361" s="31"/>
      <c r="BG361" s="31"/>
      <c r="BH361" s="31"/>
      <c r="BI361" s="31"/>
    </row>
    <row r="362" spans="34:76">
      <c r="AH362" s="35"/>
      <c r="AI362" s="35"/>
      <c r="AJ362" s="35"/>
      <c r="AK362" s="35"/>
      <c r="AL362" s="35"/>
      <c r="AM362" s="35"/>
      <c r="AN362" s="78"/>
      <c r="AO362" s="78"/>
      <c r="AP362" s="160"/>
      <c r="AQ362" s="78"/>
      <c r="AR362" s="160"/>
      <c r="AS362" s="78"/>
      <c r="AT362" s="35"/>
      <c r="AU362" s="78"/>
      <c r="AV362" s="35"/>
      <c r="AW362" s="78"/>
      <c r="AX362" s="35"/>
      <c r="AY362" s="78"/>
      <c r="AZ362" s="160"/>
      <c r="BA362" s="160"/>
      <c r="BB362" s="160"/>
      <c r="BC362" s="160"/>
      <c r="BD362" s="35"/>
      <c r="BE362" s="35"/>
      <c r="BF362" s="35"/>
      <c r="BG362" s="35"/>
      <c r="BH362" s="35"/>
      <c r="BI362" s="35"/>
    </row>
    <row r="363" spans="34:76">
      <c r="AH363" s="35"/>
      <c r="AI363" s="35"/>
      <c r="AJ363" s="35"/>
      <c r="AK363" s="35"/>
      <c r="AL363" s="35"/>
      <c r="AM363" s="35"/>
      <c r="AN363" s="78"/>
      <c r="AO363" s="78"/>
      <c r="AP363" s="160"/>
      <c r="AQ363" s="78"/>
      <c r="AR363" s="160"/>
      <c r="AS363" s="78"/>
      <c r="AT363" s="35"/>
      <c r="AU363" s="78"/>
      <c r="AV363" s="35"/>
      <c r="AW363" s="78"/>
      <c r="AX363" s="35"/>
      <c r="AY363" s="78"/>
      <c r="AZ363" s="160"/>
      <c r="BA363" s="160"/>
      <c r="BB363" s="160"/>
      <c r="BC363" s="160"/>
      <c r="BD363" s="35"/>
      <c r="BE363" s="35"/>
      <c r="BF363" s="35"/>
      <c r="BG363" s="35"/>
      <c r="BH363" s="35"/>
      <c r="BI363" s="35"/>
    </row>
    <row r="364" spans="34:76">
      <c r="AH364" s="35"/>
      <c r="AI364" s="35"/>
      <c r="AJ364" s="35"/>
      <c r="AK364" s="35"/>
      <c r="AL364" s="35"/>
      <c r="AM364" s="35"/>
      <c r="AN364" s="78"/>
      <c r="AO364" s="78"/>
      <c r="AP364" s="160"/>
      <c r="AQ364" s="78"/>
      <c r="AR364" s="160"/>
      <c r="AS364" s="78"/>
      <c r="AT364" s="35"/>
      <c r="AU364" s="78"/>
      <c r="AV364" s="35"/>
      <c r="AW364" s="78"/>
      <c r="AX364" s="35"/>
      <c r="AY364" s="78"/>
      <c r="AZ364" s="160"/>
      <c r="BA364" s="160"/>
      <c r="BB364" s="160"/>
      <c r="BC364" s="160"/>
      <c r="BD364" s="35"/>
      <c r="BE364" s="35"/>
      <c r="BF364" s="35"/>
      <c r="BG364" s="35"/>
      <c r="BH364" s="35"/>
      <c r="BI364" s="35"/>
    </row>
    <row r="365" spans="34:76">
      <c r="AH365" s="35"/>
      <c r="AI365" s="35"/>
      <c r="AJ365" s="35"/>
      <c r="AK365" s="35"/>
      <c r="AL365" s="35"/>
      <c r="AM365" s="35"/>
      <c r="AN365" s="78"/>
      <c r="AO365" s="78"/>
      <c r="AP365" s="160"/>
      <c r="AQ365" s="78"/>
      <c r="AR365" s="160"/>
      <c r="AS365" s="78"/>
      <c r="AT365" s="35"/>
      <c r="AU365" s="78"/>
      <c r="AV365" s="35"/>
      <c r="AW365" s="78"/>
      <c r="AX365" s="35"/>
      <c r="AY365" s="78"/>
      <c r="AZ365" s="160"/>
      <c r="BA365" s="160"/>
      <c r="BB365" s="160"/>
      <c r="BC365" s="160"/>
      <c r="BD365" s="35"/>
      <c r="BE365" s="35"/>
      <c r="BF365" s="35"/>
      <c r="BG365" s="35"/>
      <c r="BH365" s="35"/>
      <c r="BI365" s="35"/>
    </row>
    <row r="366" spans="34:76">
      <c r="AH366" s="35"/>
      <c r="AI366" s="35"/>
      <c r="AJ366" s="35"/>
      <c r="AK366" s="35"/>
      <c r="AL366" s="35"/>
      <c r="AM366" s="35"/>
      <c r="AN366" s="78"/>
      <c r="AO366" s="78"/>
      <c r="AP366" s="160"/>
      <c r="AQ366" s="78"/>
      <c r="AR366" s="160"/>
      <c r="AS366" s="78"/>
      <c r="AT366" s="35"/>
      <c r="AU366" s="78"/>
      <c r="AV366" s="35"/>
      <c r="AW366" s="78"/>
      <c r="AX366" s="35"/>
      <c r="AY366" s="78"/>
      <c r="AZ366" s="160"/>
      <c r="BA366" s="160"/>
      <c r="BB366" s="160"/>
      <c r="BC366" s="160"/>
      <c r="BD366" s="35"/>
      <c r="BE366" s="35"/>
      <c r="BF366" s="35"/>
      <c r="BG366" s="35"/>
      <c r="BH366" s="35"/>
      <c r="BI366" s="35"/>
    </row>
    <row r="367" spans="34:76">
      <c r="AH367" s="35"/>
      <c r="AI367" s="35"/>
      <c r="AJ367" s="35"/>
      <c r="AK367" s="35"/>
      <c r="AL367" s="35"/>
      <c r="AM367" s="35"/>
      <c r="AN367" s="78"/>
      <c r="AO367" s="78"/>
      <c r="AP367" s="160"/>
      <c r="AQ367" s="78"/>
      <c r="AR367" s="160"/>
      <c r="AS367" s="78"/>
      <c r="AT367" s="35"/>
      <c r="AU367" s="78"/>
      <c r="AV367" s="35"/>
      <c r="AW367" s="78"/>
      <c r="AX367" s="35"/>
      <c r="AY367" s="78"/>
      <c r="AZ367" s="160"/>
      <c r="BA367" s="160"/>
      <c r="BB367" s="160"/>
      <c r="BC367" s="160"/>
      <c r="BD367" s="35"/>
      <c r="BE367" s="35"/>
      <c r="BF367" s="35"/>
      <c r="BG367" s="35"/>
      <c r="BH367" s="35"/>
      <c r="BI367" s="35"/>
    </row>
    <row r="368" spans="34:76">
      <c r="AH368" s="35"/>
      <c r="AI368" s="35"/>
      <c r="AJ368" s="35"/>
      <c r="AK368" s="35"/>
      <c r="AL368" s="35"/>
      <c r="AM368" s="35"/>
      <c r="AN368" s="78"/>
      <c r="AO368" s="78"/>
      <c r="AP368" s="160"/>
      <c r="AQ368" s="78"/>
      <c r="AR368" s="160"/>
      <c r="AS368" s="78"/>
      <c r="AT368" s="35"/>
      <c r="AU368" s="78"/>
      <c r="AV368" s="35"/>
      <c r="AW368" s="78"/>
      <c r="AX368" s="35"/>
      <c r="AY368" s="78"/>
      <c r="AZ368" s="160"/>
      <c r="BA368" s="160"/>
      <c r="BB368" s="160"/>
      <c r="BC368" s="160"/>
      <c r="BD368" s="35"/>
      <c r="BE368" s="35"/>
      <c r="BF368" s="35"/>
      <c r="BG368" s="35"/>
      <c r="BH368" s="35"/>
      <c r="BI368" s="35"/>
    </row>
    <row r="369" spans="34:61">
      <c r="AH369" s="35"/>
      <c r="AI369" s="35"/>
      <c r="AJ369" s="35"/>
      <c r="AK369" s="35"/>
      <c r="AL369" s="35"/>
      <c r="AM369" s="35"/>
      <c r="AN369" s="78"/>
      <c r="AO369" s="78"/>
      <c r="AP369" s="160"/>
      <c r="AQ369" s="78"/>
      <c r="AR369" s="160"/>
      <c r="AS369" s="78"/>
      <c r="AT369" s="35"/>
      <c r="AU369" s="78"/>
      <c r="AV369" s="35"/>
      <c r="AW369" s="78"/>
      <c r="AX369" s="35"/>
      <c r="AY369" s="78"/>
      <c r="AZ369" s="160"/>
      <c r="BA369" s="160"/>
      <c r="BB369" s="160"/>
      <c r="BC369" s="160"/>
      <c r="BD369" s="35"/>
      <c r="BE369" s="35"/>
      <c r="BF369" s="35"/>
      <c r="BG369" s="35"/>
      <c r="BH369" s="35"/>
      <c r="BI369" s="35"/>
    </row>
    <row r="370" spans="34:61">
      <c r="AH370" s="35"/>
      <c r="AI370" s="35"/>
      <c r="AJ370" s="35"/>
      <c r="AK370" s="35"/>
      <c r="AL370" s="35"/>
      <c r="AM370" s="35"/>
      <c r="AN370" s="78"/>
      <c r="AO370" s="78"/>
      <c r="AP370" s="160"/>
      <c r="AQ370" s="78"/>
      <c r="AR370" s="160"/>
      <c r="AS370" s="78"/>
      <c r="AT370" s="35"/>
      <c r="AU370" s="78"/>
      <c r="AV370" s="35"/>
      <c r="AW370" s="78"/>
      <c r="AX370" s="35"/>
      <c r="AY370" s="78"/>
      <c r="AZ370" s="160"/>
      <c r="BA370" s="160"/>
      <c r="BB370" s="160"/>
      <c r="BC370" s="160"/>
      <c r="BD370" s="35"/>
      <c r="BE370" s="35"/>
      <c r="BF370" s="35"/>
      <c r="BG370" s="35"/>
      <c r="BH370" s="35"/>
      <c r="BI370" s="35"/>
    </row>
    <row r="371" spans="34:61">
      <c r="AH371" s="35"/>
      <c r="AI371" s="35"/>
      <c r="AJ371" s="35"/>
      <c r="AK371" s="35"/>
      <c r="AL371" s="35"/>
      <c r="AM371" s="35"/>
      <c r="AN371" s="78"/>
      <c r="AO371" s="78"/>
      <c r="AP371" s="160"/>
      <c r="AQ371" s="78"/>
      <c r="AR371" s="160"/>
      <c r="AS371" s="78"/>
      <c r="AT371" s="35"/>
      <c r="AU371" s="78"/>
      <c r="AV371" s="35"/>
      <c r="AW371" s="78"/>
      <c r="AX371" s="35"/>
      <c r="AY371" s="78"/>
      <c r="AZ371" s="160"/>
      <c r="BA371" s="160"/>
      <c r="BB371" s="160"/>
      <c r="BC371" s="160"/>
      <c r="BD371" s="35"/>
      <c r="BE371" s="35"/>
      <c r="BF371" s="35"/>
      <c r="BG371" s="35"/>
      <c r="BH371" s="35"/>
      <c r="BI371" s="35"/>
    </row>
    <row r="372" spans="34:61">
      <c r="AH372" s="35"/>
      <c r="AI372" s="35"/>
      <c r="AJ372" s="35"/>
      <c r="AK372" s="35"/>
      <c r="AL372" s="35"/>
      <c r="AM372" s="35"/>
      <c r="AN372" s="78"/>
      <c r="AO372" s="78"/>
      <c r="AP372" s="160"/>
      <c r="AQ372" s="78"/>
      <c r="AR372" s="160"/>
      <c r="AS372" s="78"/>
      <c r="AT372" s="35"/>
      <c r="AU372" s="78"/>
      <c r="AV372" s="35"/>
      <c r="AW372" s="78"/>
      <c r="AX372" s="35"/>
      <c r="AY372" s="78"/>
      <c r="AZ372" s="160"/>
      <c r="BA372" s="160"/>
      <c r="BB372" s="160"/>
      <c r="BC372" s="160"/>
      <c r="BD372" s="35"/>
      <c r="BE372" s="35"/>
      <c r="BF372" s="35"/>
      <c r="BG372" s="35"/>
      <c r="BH372" s="35"/>
      <c r="BI372" s="35"/>
    </row>
    <row r="373" spans="34:61">
      <c r="AH373" s="35"/>
      <c r="AI373" s="35"/>
      <c r="AJ373" s="35"/>
      <c r="AK373" s="35"/>
      <c r="AL373" s="35"/>
      <c r="AM373" s="35"/>
      <c r="AN373" s="78"/>
      <c r="AO373" s="78"/>
      <c r="AP373" s="160"/>
      <c r="AQ373" s="78"/>
      <c r="AR373" s="160"/>
      <c r="AS373" s="78"/>
      <c r="AT373" s="35"/>
      <c r="AU373" s="78"/>
      <c r="AV373" s="35"/>
      <c r="AW373" s="78"/>
      <c r="AX373" s="35"/>
      <c r="AY373" s="78"/>
      <c r="AZ373" s="160"/>
      <c r="BA373" s="160"/>
      <c r="BB373" s="160"/>
      <c r="BC373" s="160"/>
      <c r="BD373" s="35"/>
      <c r="BE373" s="35"/>
      <c r="BF373" s="35"/>
      <c r="BG373" s="35"/>
      <c r="BH373" s="35"/>
      <c r="BI373" s="35"/>
    </row>
    <row r="374" spans="34:61">
      <c r="AH374" s="35"/>
      <c r="AI374" s="35"/>
      <c r="AJ374" s="35"/>
      <c r="AK374" s="35"/>
      <c r="AL374" s="35"/>
      <c r="AM374" s="35"/>
      <c r="AN374" s="78"/>
      <c r="AO374" s="78"/>
      <c r="AP374" s="160"/>
      <c r="AQ374" s="78"/>
      <c r="AR374" s="160"/>
      <c r="AS374" s="78"/>
      <c r="AT374" s="35"/>
      <c r="AU374" s="78"/>
      <c r="AV374" s="35"/>
      <c r="AW374" s="78"/>
      <c r="AX374" s="35"/>
      <c r="AY374" s="78"/>
      <c r="AZ374" s="160"/>
      <c r="BA374" s="160"/>
      <c r="BB374" s="160"/>
      <c r="BC374" s="160"/>
      <c r="BD374" s="35"/>
      <c r="BE374" s="35"/>
      <c r="BF374" s="35"/>
      <c r="BG374" s="35"/>
      <c r="BH374" s="35"/>
      <c r="BI374" s="35"/>
    </row>
    <row r="375" spans="34:61">
      <c r="AH375" s="35"/>
      <c r="AI375" s="35"/>
      <c r="AJ375" s="35"/>
      <c r="AK375" s="35"/>
      <c r="AL375" s="35"/>
      <c r="AM375" s="35"/>
      <c r="AN375" s="78"/>
      <c r="AO375" s="78"/>
      <c r="AP375" s="160"/>
      <c r="AQ375" s="78"/>
      <c r="AR375" s="160"/>
      <c r="AS375" s="78"/>
      <c r="AT375" s="35"/>
      <c r="AU375" s="78"/>
      <c r="AV375" s="35"/>
      <c r="AW375" s="78"/>
      <c r="AX375" s="35"/>
      <c r="AY375" s="78"/>
      <c r="AZ375" s="160"/>
      <c r="BA375" s="160"/>
      <c r="BB375" s="160"/>
      <c r="BC375" s="160"/>
      <c r="BD375" s="35"/>
      <c r="BE375" s="35"/>
      <c r="BF375" s="35"/>
      <c r="BG375" s="35"/>
      <c r="BH375" s="35"/>
      <c r="BI375" s="35"/>
    </row>
    <row r="376" spans="34:61">
      <c r="AH376" s="35"/>
      <c r="AI376" s="35"/>
      <c r="AJ376" s="35"/>
      <c r="AK376" s="35"/>
      <c r="AL376" s="35"/>
      <c r="AM376" s="35"/>
      <c r="AN376" s="78"/>
      <c r="AO376" s="78"/>
      <c r="AP376" s="160"/>
      <c r="AQ376" s="78"/>
      <c r="AR376" s="160"/>
      <c r="AS376" s="78"/>
      <c r="AT376" s="35"/>
      <c r="AU376" s="78"/>
      <c r="AV376" s="35"/>
      <c r="AW376" s="78"/>
      <c r="AX376" s="35"/>
      <c r="AY376" s="78"/>
      <c r="AZ376" s="160"/>
      <c r="BA376" s="160"/>
      <c r="BB376" s="160"/>
      <c r="BC376" s="160"/>
      <c r="BD376" s="35"/>
      <c r="BE376" s="35"/>
      <c r="BF376" s="35"/>
      <c r="BG376" s="35"/>
      <c r="BH376" s="35"/>
      <c r="BI376" s="35"/>
    </row>
    <row r="377" spans="34:61">
      <c r="AH377" s="35"/>
      <c r="AI377" s="35"/>
      <c r="AJ377" s="35"/>
      <c r="AK377" s="35"/>
      <c r="AL377" s="35"/>
      <c r="AM377" s="35"/>
      <c r="AN377" s="78"/>
      <c r="AO377" s="78"/>
      <c r="AP377" s="160"/>
      <c r="AQ377" s="78"/>
      <c r="AR377" s="160"/>
      <c r="AS377" s="78"/>
      <c r="AT377" s="35"/>
      <c r="AU377" s="78"/>
      <c r="AV377" s="35"/>
      <c r="AW377" s="78"/>
      <c r="AX377" s="35"/>
      <c r="AY377" s="78"/>
      <c r="AZ377" s="160"/>
      <c r="BA377" s="160"/>
      <c r="BB377" s="160"/>
      <c r="BC377" s="160"/>
      <c r="BD377" s="35"/>
      <c r="BE377" s="35"/>
      <c r="BF377" s="35"/>
      <c r="BG377" s="35"/>
      <c r="BH377" s="35"/>
      <c r="BI377" s="35"/>
    </row>
    <row r="378" spans="34:61">
      <c r="AH378" s="35"/>
      <c r="AI378" s="35"/>
      <c r="AJ378" s="35"/>
      <c r="AK378" s="35"/>
      <c r="AL378" s="35"/>
      <c r="AM378" s="35"/>
      <c r="AN378" s="78"/>
      <c r="AO378" s="78"/>
      <c r="AP378" s="160"/>
      <c r="AQ378" s="78"/>
      <c r="AR378" s="160"/>
      <c r="AS378" s="78"/>
      <c r="AT378" s="35"/>
      <c r="AU378" s="78"/>
      <c r="AV378" s="35"/>
      <c r="AW378" s="78"/>
      <c r="AX378" s="35"/>
      <c r="AY378" s="78"/>
      <c r="AZ378" s="160"/>
      <c r="BA378" s="160"/>
      <c r="BB378" s="160"/>
      <c r="BC378" s="160"/>
      <c r="BD378" s="35"/>
      <c r="BE378" s="35"/>
      <c r="BF378" s="35"/>
      <c r="BG378" s="35"/>
      <c r="BH378" s="35"/>
      <c r="BI378" s="35"/>
    </row>
    <row r="379" spans="34:61">
      <c r="AH379" s="35"/>
      <c r="AI379" s="35"/>
      <c r="AJ379" s="35"/>
      <c r="AK379" s="35"/>
      <c r="AL379" s="35"/>
      <c r="AM379" s="35"/>
      <c r="AN379" s="78"/>
      <c r="AO379" s="78"/>
      <c r="AP379" s="160"/>
      <c r="AQ379" s="78"/>
      <c r="AR379" s="160"/>
      <c r="AS379" s="78"/>
      <c r="AT379" s="35"/>
      <c r="AU379" s="78"/>
      <c r="AV379" s="35"/>
      <c r="AW379" s="78"/>
      <c r="AX379" s="35"/>
      <c r="AY379" s="78"/>
      <c r="AZ379" s="160"/>
      <c r="BA379" s="160"/>
      <c r="BB379" s="160"/>
      <c r="BC379" s="160"/>
      <c r="BD379" s="35"/>
      <c r="BE379" s="35"/>
      <c r="BF379" s="35"/>
      <c r="BG379" s="35"/>
      <c r="BH379" s="35"/>
      <c r="BI379" s="35"/>
    </row>
    <row r="380" spans="34:61">
      <c r="AH380" s="35"/>
      <c r="AI380" s="35"/>
      <c r="AJ380" s="35"/>
      <c r="AK380" s="35"/>
      <c r="AL380" s="35"/>
      <c r="AM380" s="35"/>
      <c r="AN380" s="78"/>
      <c r="AO380" s="78"/>
      <c r="AP380" s="160"/>
      <c r="AQ380" s="78"/>
      <c r="AR380" s="160"/>
      <c r="AS380" s="78"/>
      <c r="AT380" s="35"/>
      <c r="AU380" s="78"/>
      <c r="AV380" s="35"/>
      <c r="AW380" s="78"/>
      <c r="AX380" s="35"/>
      <c r="AY380" s="78"/>
      <c r="AZ380" s="160"/>
      <c r="BA380" s="160"/>
      <c r="BB380" s="160"/>
      <c r="BC380" s="160"/>
      <c r="BD380" s="35"/>
      <c r="BE380" s="35"/>
      <c r="BF380" s="35"/>
      <c r="BG380" s="35"/>
      <c r="BH380" s="35"/>
      <c r="BI380" s="35"/>
    </row>
    <row r="381" spans="34:61">
      <c r="AH381" s="35"/>
      <c r="AI381" s="35"/>
      <c r="AJ381" s="35"/>
      <c r="AK381" s="35"/>
      <c r="AL381" s="35"/>
      <c r="AM381" s="35"/>
      <c r="AN381" s="78"/>
      <c r="AO381" s="78"/>
      <c r="AP381" s="160"/>
      <c r="AQ381" s="78"/>
      <c r="AR381" s="160"/>
      <c r="AS381" s="78"/>
      <c r="AT381" s="35"/>
      <c r="AU381" s="78"/>
      <c r="AV381" s="35"/>
      <c r="AW381" s="78"/>
      <c r="AX381" s="35"/>
      <c r="AY381" s="78"/>
      <c r="AZ381" s="160"/>
      <c r="BA381" s="160"/>
      <c r="BB381" s="160"/>
      <c r="BC381" s="160"/>
      <c r="BD381" s="35"/>
      <c r="BE381" s="35"/>
      <c r="BF381" s="35"/>
      <c r="BG381" s="35"/>
      <c r="BH381" s="35"/>
      <c r="BI381" s="35"/>
    </row>
    <row r="382" spans="34:61">
      <c r="AH382" s="35"/>
      <c r="AI382" s="35"/>
      <c r="AJ382" s="35"/>
      <c r="AK382" s="35"/>
      <c r="AL382" s="35"/>
      <c r="AM382" s="35"/>
      <c r="AN382" s="78"/>
      <c r="AO382" s="78"/>
      <c r="AP382" s="160"/>
      <c r="AQ382" s="78"/>
      <c r="AR382" s="160"/>
      <c r="AS382" s="78"/>
      <c r="AT382" s="35"/>
      <c r="AU382" s="78"/>
      <c r="AV382" s="35"/>
      <c r="AW382" s="78"/>
      <c r="AX382" s="35"/>
      <c r="AY382" s="78"/>
      <c r="AZ382" s="160"/>
      <c r="BA382" s="160"/>
      <c r="BB382" s="160"/>
      <c r="BC382" s="160"/>
      <c r="BD382" s="35"/>
      <c r="BE382" s="35"/>
      <c r="BF382" s="35"/>
      <c r="BG382" s="35"/>
      <c r="BH382" s="35"/>
      <c r="BI382" s="35"/>
    </row>
    <row r="383" spans="34:61">
      <c r="AH383" s="35"/>
      <c r="AI383" s="35"/>
      <c r="AJ383" s="35"/>
      <c r="AK383" s="35"/>
      <c r="AL383" s="35"/>
      <c r="AM383" s="35"/>
      <c r="AN383" s="78"/>
      <c r="AO383" s="78"/>
      <c r="AP383" s="160"/>
      <c r="AQ383" s="78"/>
      <c r="AR383" s="160"/>
      <c r="AS383" s="78"/>
      <c r="AT383" s="35"/>
      <c r="AU383" s="78"/>
      <c r="AV383" s="35"/>
      <c r="AW383" s="78"/>
      <c r="AX383" s="35"/>
      <c r="AY383" s="78"/>
      <c r="AZ383" s="160"/>
      <c r="BA383" s="160"/>
      <c r="BB383" s="160"/>
      <c r="BC383" s="160"/>
      <c r="BD383" s="35"/>
      <c r="BE383" s="35"/>
      <c r="BF383" s="35"/>
      <c r="BG383" s="35"/>
      <c r="BH383" s="35"/>
      <c r="BI383" s="35"/>
    </row>
    <row r="384" spans="34:61">
      <c r="AH384" s="35"/>
      <c r="AI384" s="35"/>
      <c r="AJ384" s="35"/>
      <c r="AK384" s="35"/>
      <c r="AL384" s="35"/>
      <c r="AM384" s="35"/>
      <c r="AN384" s="78"/>
      <c r="AO384" s="78"/>
      <c r="AP384" s="160"/>
      <c r="AQ384" s="78"/>
      <c r="AR384" s="160"/>
      <c r="AS384" s="78"/>
      <c r="AT384" s="35"/>
      <c r="AU384" s="78"/>
      <c r="AV384" s="35"/>
      <c r="AW384" s="78"/>
      <c r="AX384" s="35"/>
      <c r="AY384" s="78"/>
      <c r="AZ384" s="160"/>
      <c r="BA384" s="160"/>
      <c r="BB384" s="160"/>
      <c r="BC384" s="160"/>
      <c r="BD384" s="35"/>
      <c r="BE384" s="35"/>
      <c r="BF384" s="35"/>
      <c r="BG384" s="35"/>
      <c r="BH384" s="35"/>
      <c r="BI384" s="35"/>
    </row>
    <row r="385" spans="34:61">
      <c r="AH385" s="35"/>
      <c r="AI385" s="35"/>
      <c r="AJ385" s="35"/>
      <c r="AK385" s="35"/>
      <c r="AL385" s="35"/>
      <c r="AM385" s="35"/>
      <c r="AN385" s="78"/>
      <c r="AO385" s="78"/>
      <c r="AP385" s="160"/>
      <c r="AQ385" s="78"/>
      <c r="AR385" s="160"/>
      <c r="AS385" s="78"/>
      <c r="AT385" s="35"/>
      <c r="AU385" s="78"/>
      <c r="AV385" s="35"/>
      <c r="AW385" s="78"/>
      <c r="AX385" s="35"/>
      <c r="AY385" s="78"/>
      <c r="AZ385" s="160"/>
      <c r="BA385" s="160"/>
      <c r="BB385" s="160"/>
      <c r="BC385" s="160"/>
      <c r="BD385" s="35"/>
      <c r="BE385" s="35"/>
      <c r="BF385" s="35"/>
      <c r="BG385" s="35"/>
      <c r="BH385" s="35"/>
      <c r="BI385" s="35"/>
    </row>
    <row r="386" spans="34:61">
      <c r="AH386" s="35"/>
      <c r="AI386" s="35"/>
      <c r="AJ386" s="35"/>
      <c r="AK386" s="35"/>
      <c r="AL386" s="35"/>
      <c r="AM386" s="35"/>
      <c r="AN386" s="78"/>
      <c r="AO386" s="78"/>
      <c r="AP386" s="160"/>
      <c r="AQ386" s="78"/>
      <c r="AR386" s="160"/>
      <c r="AS386" s="78"/>
      <c r="AT386" s="35"/>
      <c r="AU386" s="78"/>
      <c r="AV386" s="35"/>
      <c r="AW386" s="78"/>
      <c r="AX386" s="35"/>
      <c r="AY386" s="78"/>
      <c r="AZ386" s="160"/>
      <c r="BA386" s="160"/>
      <c r="BB386" s="160"/>
      <c r="BC386" s="160"/>
      <c r="BD386" s="35"/>
      <c r="BE386" s="35"/>
      <c r="BF386" s="35"/>
      <c r="BG386" s="35"/>
      <c r="BH386" s="35"/>
      <c r="BI386" s="35"/>
    </row>
    <row r="387" spans="34:61">
      <c r="AH387" s="35"/>
      <c r="AI387" s="35"/>
      <c r="AJ387" s="35"/>
      <c r="AK387" s="35"/>
      <c r="AL387" s="35"/>
      <c r="AM387" s="35"/>
      <c r="AN387" s="78"/>
      <c r="AO387" s="78"/>
      <c r="AP387" s="160"/>
      <c r="AQ387" s="78"/>
      <c r="AR387" s="160"/>
      <c r="AS387" s="78"/>
      <c r="AT387" s="35"/>
      <c r="AU387" s="78"/>
      <c r="AV387" s="35"/>
      <c r="AW387" s="78"/>
      <c r="AX387" s="35"/>
      <c r="AY387" s="78"/>
      <c r="AZ387" s="160"/>
      <c r="BA387" s="160"/>
      <c r="BB387" s="160"/>
      <c r="BC387" s="160"/>
      <c r="BD387" s="35"/>
      <c r="BE387" s="35"/>
      <c r="BF387" s="35"/>
      <c r="BG387" s="35"/>
      <c r="BH387" s="35"/>
      <c r="BI387" s="35"/>
    </row>
    <row r="388" spans="34:61">
      <c r="AH388" s="35"/>
      <c r="AI388" s="35"/>
      <c r="AJ388" s="35"/>
      <c r="AK388" s="35"/>
      <c r="AL388" s="35"/>
      <c r="AM388" s="35"/>
      <c r="AN388" s="78"/>
      <c r="AO388" s="78"/>
      <c r="AP388" s="160"/>
      <c r="AQ388" s="78"/>
      <c r="AR388" s="160"/>
      <c r="AS388" s="78"/>
      <c r="AT388" s="35"/>
      <c r="AU388" s="78"/>
      <c r="AV388" s="35"/>
      <c r="AW388" s="78"/>
      <c r="AX388" s="35"/>
      <c r="AY388" s="78"/>
      <c r="AZ388" s="160"/>
      <c r="BA388" s="160"/>
      <c r="BB388" s="160"/>
      <c r="BC388" s="160"/>
      <c r="BD388" s="35"/>
      <c r="BE388" s="35"/>
      <c r="BF388" s="35"/>
      <c r="BG388" s="35"/>
      <c r="BH388" s="35"/>
      <c r="BI388" s="35"/>
    </row>
    <row r="389" spans="34:61">
      <c r="AH389" s="35"/>
      <c r="AI389" s="35"/>
      <c r="AJ389" s="35"/>
      <c r="AK389" s="35"/>
      <c r="AL389" s="35"/>
      <c r="AM389" s="35"/>
      <c r="AN389" s="78"/>
      <c r="AO389" s="78"/>
      <c r="AP389" s="160"/>
      <c r="AQ389" s="78"/>
      <c r="AR389" s="160"/>
      <c r="AS389" s="78"/>
      <c r="AT389" s="35"/>
      <c r="AU389" s="78"/>
      <c r="AV389" s="35"/>
      <c r="AW389" s="78"/>
      <c r="AX389" s="35"/>
      <c r="AY389" s="78"/>
      <c r="AZ389" s="160"/>
      <c r="BA389" s="160"/>
      <c r="BB389" s="160"/>
      <c r="BC389" s="160"/>
      <c r="BD389" s="35"/>
      <c r="BE389" s="35"/>
      <c r="BF389" s="35"/>
      <c r="BG389" s="35"/>
      <c r="BH389" s="35"/>
      <c r="BI389" s="35"/>
    </row>
    <row r="390" spans="34:61">
      <c r="AH390" s="35"/>
      <c r="AI390" s="35"/>
      <c r="AJ390" s="35"/>
      <c r="AK390" s="35"/>
      <c r="AL390" s="35"/>
      <c r="AM390" s="35"/>
      <c r="AN390" s="78"/>
      <c r="AO390" s="78"/>
      <c r="AP390" s="160"/>
      <c r="AQ390" s="78"/>
      <c r="AR390" s="160"/>
      <c r="AS390" s="78"/>
      <c r="AT390" s="35"/>
      <c r="AU390" s="78"/>
      <c r="AV390" s="35"/>
      <c r="AW390" s="78"/>
      <c r="AX390" s="35"/>
      <c r="AY390" s="78"/>
      <c r="AZ390" s="160"/>
      <c r="BA390" s="160"/>
      <c r="BB390" s="160"/>
      <c r="BC390" s="160"/>
      <c r="BD390" s="35"/>
      <c r="BE390" s="35"/>
      <c r="BF390" s="35"/>
      <c r="BG390" s="35"/>
      <c r="BH390" s="35"/>
      <c r="BI390" s="35"/>
    </row>
    <row r="391" spans="34:61">
      <c r="AH391" s="35"/>
      <c r="AI391" s="35"/>
      <c r="AJ391" s="35"/>
      <c r="AK391" s="35"/>
      <c r="AL391" s="35"/>
      <c r="AM391" s="35"/>
      <c r="AN391" s="78"/>
      <c r="AO391" s="78"/>
      <c r="AP391" s="160"/>
      <c r="AQ391" s="78"/>
      <c r="AR391" s="160"/>
      <c r="AS391" s="78"/>
      <c r="AT391" s="35"/>
      <c r="AU391" s="78"/>
      <c r="AV391" s="35"/>
      <c r="AW391" s="78"/>
      <c r="AX391" s="35"/>
      <c r="AY391" s="78"/>
      <c r="AZ391" s="160"/>
      <c r="BA391" s="160"/>
      <c r="BB391" s="160"/>
      <c r="BC391" s="160"/>
      <c r="BD391" s="35"/>
      <c r="BE391" s="35"/>
      <c r="BF391" s="35"/>
      <c r="BG391" s="35"/>
      <c r="BH391" s="35"/>
      <c r="BI391" s="35"/>
    </row>
    <row r="392" spans="34:61">
      <c r="AH392" s="35"/>
      <c r="AI392" s="35"/>
      <c r="AJ392" s="35"/>
      <c r="AK392" s="35"/>
      <c r="AL392" s="35"/>
      <c r="AM392" s="35"/>
      <c r="AN392" s="78"/>
      <c r="AO392" s="78"/>
      <c r="AP392" s="160"/>
      <c r="AQ392" s="78"/>
      <c r="AR392" s="160"/>
      <c r="AS392" s="78"/>
      <c r="AT392" s="35"/>
      <c r="AU392" s="78"/>
      <c r="AV392" s="35"/>
      <c r="AW392" s="78"/>
      <c r="AX392" s="35"/>
      <c r="AY392" s="78"/>
      <c r="AZ392" s="160"/>
      <c r="BA392" s="160"/>
      <c r="BB392" s="160"/>
      <c r="BC392" s="160"/>
      <c r="BD392" s="35"/>
      <c r="BE392" s="35"/>
      <c r="BF392" s="35"/>
      <c r="BG392" s="35"/>
      <c r="BH392" s="35"/>
      <c r="BI392" s="35"/>
    </row>
    <row r="393" spans="34:61">
      <c r="AH393" s="35"/>
      <c r="AI393" s="35"/>
      <c r="AJ393" s="35"/>
      <c r="AK393" s="35"/>
      <c r="AL393" s="35"/>
      <c r="AM393" s="35"/>
      <c r="AN393" s="78"/>
      <c r="AO393" s="78"/>
      <c r="AP393" s="160"/>
      <c r="AQ393" s="78"/>
      <c r="AR393" s="160"/>
      <c r="AS393" s="78"/>
      <c r="AT393" s="35"/>
      <c r="AU393" s="78"/>
      <c r="AV393" s="35"/>
      <c r="AW393" s="78"/>
      <c r="AX393" s="35"/>
      <c r="AY393" s="78"/>
      <c r="AZ393" s="160"/>
      <c r="BA393" s="160"/>
      <c r="BB393" s="160"/>
      <c r="BC393" s="160"/>
      <c r="BD393" s="35"/>
      <c r="BE393" s="35"/>
      <c r="BF393" s="35"/>
      <c r="BG393" s="35"/>
      <c r="BH393" s="35"/>
      <c r="BI393" s="35"/>
    </row>
    <row r="394" spans="34:61">
      <c r="AH394" s="35"/>
      <c r="AI394" s="35"/>
      <c r="AJ394" s="35"/>
      <c r="AK394" s="35"/>
      <c r="AL394" s="35"/>
      <c r="AM394" s="35"/>
      <c r="AN394" s="78"/>
      <c r="AO394" s="78"/>
      <c r="AP394" s="160"/>
      <c r="AQ394" s="78"/>
      <c r="AR394" s="160"/>
      <c r="AS394" s="78"/>
      <c r="AT394" s="35"/>
      <c r="AU394" s="78"/>
      <c r="AV394" s="35"/>
      <c r="AW394" s="78"/>
      <c r="AX394" s="35"/>
      <c r="AY394" s="78"/>
      <c r="AZ394" s="160"/>
      <c r="BA394" s="160"/>
      <c r="BB394" s="160"/>
      <c r="BC394" s="160"/>
      <c r="BD394" s="35"/>
      <c r="BE394" s="35"/>
      <c r="BF394" s="35"/>
      <c r="BG394" s="35"/>
      <c r="BH394" s="35"/>
      <c r="BI394" s="35"/>
    </row>
    <row r="395" spans="34:61">
      <c r="AZ395" s="160"/>
      <c r="BA395" s="160"/>
      <c r="BB395" s="160"/>
      <c r="BC395" s="160"/>
      <c r="BD395" s="35"/>
      <c r="BE395" s="35"/>
      <c r="BF395" s="35"/>
      <c r="BG395" s="35"/>
      <c r="BH395" s="35"/>
      <c r="BI395" s="35"/>
    </row>
    <row r="396" spans="34:61">
      <c r="AZ396" s="160"/>
      <c r="BA396" s="160"/>
      <c r="BB396" s="160"/>
      <c r="BC396" s="160"/>
      <c r="BD396" s="35"/>
      <c r="BE396" s="35"/>
    </row>
    <row r="397" spans="34:61">
      <c r="AZ397" s="160"/>
      <c r="BA397" s="160"/>
      <c r="BB397" s="160"/>
      <c r="BC397" s="160"/>
      <c r="BD397" s="35"/>
      <c r="BE397" s="35"/>
    </row>
    <row r="398" spans="34:61">
      <c r="AZ398" s="160"/>
      <c r="BA398" s="160"/>
      <c r="BB398" s="160"/>
      <c r="BC398" s="160"/>
      <c r="BD398" s="35"/>
      <c r="BE398" s="35"/>
    </row>
    <row r="399" spans="34:61">
      <c r="AZ399" s="160"/>
      <c r="BA399" s="160"/>
      <c r="BB399" s="160"/>
      <c r="BC399" s="160"/>
      <c r="BD399" s="35"/>
      <c r="BE399" s="35"/>
    </row>
    <row r="400" spans="34:61">
      <c r="AZ400" s="160"/>
      <c r="BA400" s="160"/>
      <c r="BB400" s="160"/>
      <c r="BC400" s="160"/>
      <c r="BD400" s="35"/>
      <c r="BE400" s="35"/>
    </row>
    <row r="401" spans="52:57">
      <c r="AZ401" s="160"/>
      <c r="BA401" s="160"/>
      <c r="BB401" s="160"/>
      <c r="BC401" s="160"/>
      <c r="BD401" s="35"/>
      <c r="BE401" s="35"/>
    </row>
    <row r="402" spans="52:57">
      <c r="AZ402" s="160"/>
      <c r="BA402" s="160"/>
      <c r="BB402" s="160"/>
      <c r="BC402" s="160"/>
      <c r="BD402" s="35"/>
      <c r="BE402" s="35"/>
    </row>
    <row r="403" spans="52:57">
      <c r="AZ403" s="160"/>
      <c r="BA403" s="160"/>
      <c r="BB403" s="160"/>
      <c r="BC403" s="160"/>
      <c r="BD403" s="35"/>
      <c r="BE403" s="35"/>
    </row>
    <row r="404" spans="52:57">
      <c r="AZ404" s="160"/>
      <c r="BA404" s="160"/>
      <c r="BB404" s="160"/>
      <c r="BC404" s="160"/>
      <c r="BD404" s="35"/>
      <c r="BE404" s="35"/>
    </row>
    <row r="405" spans="52:57">
      <c r="AZ405" s="160"/>
      <c r="BA405" s="160"/>
      <c r="BB405" s="160"/>
      <c r="BC405" s="160"/>
      <c r="BD405" s="35"/>
      <c r="BE405" s="35"/>
    </row>
    <row r="406" spans="52:57">
      <c r="AZ406" s="160"/>
      <c r="BA406" s="160"/>
      <c r="BB406" s="160"/>
      <c r="BC406" s="160"/>
      <c r="BD406" s="35"/>
      <c r="BE406" s="35"/>
    </row>
    <row r="407" spans="52:57">
      <c r="AZ407" s="160"/>
      <c r="BA407" s="160"/>
      <c r="BB407" s="160"/>
      <c r="BC407" s="160"/>
      <c r="BD407" s="35"/>
      <c r="BE407" s="35"/>
    </row>
    <row r="408" spans="52:57">
      <c r="AZ408" s="160"/>
      <c r="BA408" s="160"/>
      <c r="BB408" s="160"/>
      <c r="BC408" s="160"/>
      <c r="BD408" s="35"/>
      <c r="BE408" s="35"/>
    </row>
    <row r="409" spans="52:57">
      <c r="AZ409" s="160"/>
      <c r="BA409" s="160"/>
      <c r="BB409" s="160"/>
      <c r="BC409" s="160"/>
      <c r="BD409" s="35"/>
      <c r="BE409" s="35"/>
    </row>
    <row r="410" spans="52:57">
      <c r="AZ410" s="160"/>
      <c r="BA410" s="160"/>
      <c r="BB410" s="160"/>
      <c r="BC410" s="160"/>
      <c r="BD410" s="35"/>
      <c r="BE410" s="35"/>
    </row>
    <row r="411" spans="52:57">
      <c r="AZ411" s="160"/>
      <c r="BA411" s="160"/>
      <c r="BB411" s="160"/>
      <c r="BC411" s="160"/>
      <c r="BD411" s="35"/>
      <c r="BE411" s="35"/>
    </row>
    <row r="412" spans="52:57">
      <c r="AZ412" s="160"/>
      <c r="BA412" s="160"/>
      <c r="BB412" s="160"/>
      <c r="BC412" s="160"/>
      <c r="BD412" s="35"/>
      <c r="BE412" s="35"/>
    </row>
    <row r="413" spans="52:57">
      <c r="AZ413" s="160"/>
      <c r="BA413" s="160"/>
      <c r="BB413" s="160"/>
      <c r="BC413" s="160"/>
      <c r="BD413" s="35"/>
      <c r="BE413" s="35"/>
    </row>
    <row r="414" spans="52:57">
      <c r="AZ414" s="160"/>
      <c r="BA414" s="160"/>
      <c r="BB414" s="160"/>
      <c r="BC414" s="160"/>
      <c r="BD414" s="35"/>
      <c r="BE414" s="35"/>
    </row>
    <row r="415" spans="52:57">
      <c r="AZ415" s="160"/>
      <c r="BA415" s="160"/>
      <c r="BB415" s="160"/>
      <c r="BC415" s="160"/>
      <c r="BD415" s="35"/>
      <c r="BE415" s="35"/>
    </row>
    <row r="416" spans="52:57">
      <c r="AZ416" s="160"/>
      <c r="BA416" s="160"/>
      <c r="BB416" s="160"/>
      <c r="BC416" s="160"/>
      <c r="BD416" s="35"/>
      <c r="BE416" s="35"/>
    </row>
    <row r="417" spans="52:57">
      <c r="AZ417" s="160"/>
      <c r="BA417" s="160"/>
      <c r="BB417" s="160"/>
      <c r="BC417" s="160"/>
      <c r="BD417" s="35"/>
      <c r="BE417" s="35"/>
    </row>
    <row r="418" spans="52:57">
      <c r="BA418" s="160"/>
      <c r="BB418" s="160"/>
      <c r="BC418" s="160"/>
      <c r="BD418" s="35"/>
      <c r="BE418" s="35"/>
    </row>
    <row r="2004" spans="40:40">
      <c r="AN2004" s="92"/>
    </row>
    <row r="2005" spans="40:40">
      <c r="AN2005" s="92"/>
    </row>
    <row r="2006" spans="40:40">
      <c r="AN2006" s="92"/>
    </row>
    <row r="2007" spans="40:40">
      <c r="AN2007" s="92"/>
    </row>
    <row r="2008" spans="40:40">
      <c r="AN2008" s="92"/>
    </row>
  </sheetData>
  <conditionalFormatting sqref="BP26:BP28 BZ103:CA103">
    <cfRule type="cellIs" dxfId="109" priority="16" stopIfTrue="1" operator="lessThan">
      <formula>0</formula>
    </cfRule>
  </conditionalFormatting>
  <conditionalFormatting sqref="BZ80:CA80">
    <cfRule type="cellIs" dxfId="108" priority="17" stopIfTrue="1" operator="greaterThan">
      <formula>0</formula>
    </cfRule>
  </conditionalFormatting>
  <conditionalFormatting sqref="BZ57:CA57">
    <cfRule type="cellIs" dxfId="107" priority="18" stopIfTrue="1" operator="greaterThan">
      <formula>0</formula>
    </cfRule>
    <cfRule type="cellIs" dxfId="106" priority="19" stopIfTrue="1" operator="lessThan">
      <formula>0</formula>
    </cfRule>
  </conditionalFormatting>
  <conditionalFormatting sqref="BZ80:CA80">
    <cfRule type="cellIs" dxfId="105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203"/>
  <sheetViews>
    <sheetView zoomScale="88" zoomScaleNormal="88" workbookViewId="0">
      <selection activeCell="D2" sqref="D2"/>
    </sheetView>
  </sheetViews>
  <sheetFormatPr baseColWidth="10" defaultRowHeight="15"/>
  <cols>
    <col min="1" max="1" width="1.36328125" customWidth="1"/>
    <col min="2" max="2" width="5.6328125" customWidth="1"/>
    <col min="3" max="3" width="2.90625" customWidth="1"/>
    <col min="4" max="4" width="4.7265625" customWidth="1"/>
    <col min="5" max="5" width="2.90625" customWidth="1"/>
    <col min="6" max="6" width="7.36328125" customWidth="1"/>
    <col min="7" max="7" width="6.54296875" customWidth="1"/>
    <col min="8" max="8" width="4.54296875" customWidth="1"/>
    <col min="9" max="9" width="7.08984375" customWidth="1"/>
    <col min="10" max="10" width="4.6328125" customWidth="1"/>
    <col min="11" max="11" width="5.453125" style="92" customWidth="1"/>
    <col min="12" max="12" width="5.08984375" style="92" customWidth="1"/>
    <col min="13" max="13" width="5.36328125" style="92" customWidth="1"/>
    <col min="14" max="14" width="1.6328125" style="92" customWidth="1"/>
    <col min="15" max="15" width="5.453125" style="92" customWidth="1"/>
    <col min="16" max="16" width="1.36328125" style="92" customWidth="1"/>
    <col min="17" max="18" width="5.453125" style="92" customWidth="1"/>
    <col min="19" max="19" width="1.36328125" style="92" customWidth="1"/>
    <col min="20" max="20" width="6.6328125" customWidth="1"/>
    <col min="21" max="21" width="6" customWidth="1"/>
    <col min="22" max="22" width="6.1796875" customWidth="1"/>
    <col min="23" max="23" width="5.54296875" customWidth="1"/>
    <col min="24" max="24" width="5.6328125" style="92" customWidth="1"/>
    <col min="25" max="25" width="4.453125" style="92" customWidth="1"/>
    <col min="26" max="26" width="5.36328125" style="11" customWidth="1"/>
    <col min="27" max="27" width="1.7265625" style="11" customWidth="1"/>
    <col min="28" max="28" width="4.6328125" style="11" customWidth="1"/>
    <col min="29" max="29" width="4.453125" style="11" customWidth="1"/>
    <col min="30" max="30" width="4.90625" style="11" customWidth="1"/>
    <col min="31" max="31" width="6.36328125" style="92" customWidth="1"/>
    <col min="32" max="32" width="4.81640625" customWidth="1"/>
    <col min="33" max="33" width="6.90625" customWidth="1"/>
    <col min="34" max="34" width="6.6328125" style="11" customWidth="1"/>
    <col min="35" max="35" width="5.6328125" style="11" customWidth="1"/>
    <col min="36" max="36" width="6.81640625" style="11" customWidth="1"/>
    <col min="37" max="37" width="7.54296875" style="92" customWidth="1"/>
    <col min="38" max="38" width="5.1796875" style="11" customWidth="1"/>
    <col min="47" max="47" width="14" customWidth="1"/>
    <col min="48" max="48" width="12.54296875" customWidth="1"/>
    <col min="49" max="49" width="10.90625" customWidth="1"/>
  </cols>
  <sheetData>
    <row r="1" spans="1:64">
      <c r="A1" s="47"/>
      <c r="B1" s="47"/>
      <c r="C1" s="47"/>
      <c r="D1" s="47"/>
      <c r="E1" s="47"/>
      <c r="F1" s="47"/>
      <c r="G1" s="47"/>
      <c r="H1" s="47"/>
      <c r="I1" s="47"/>
      <c r="J1" s="47"/>
      <c r="K1" s="90"/>
      <c r="L1" s="90"/>
      <c r="M1" s="90"/>
      <c r="N1" s="90"/>
      <c r="O1" s="90"/>
      <c r="P1" s="90"/>
      <c r="Q1" s="90"/>
      <c r="R1" s="90"/>
      <c r="S1" s="90"/>
      <c r="T1" s="47"/>
      <c r="U1" s="47"/>
      <c r="V1" s="47"/>
      <c r="W1" s="47"/>
      <c r="X1" s="90"/>
      <c r="Y1" s="90"/>
      <c r="Z1" s="72"/>
      <c r="AA1" s="72"/>
      <c r="AB1" s="72"/>
      <c r="AC1" s="72"/>
      <c r="AD1" s="72"/>
      <c r="AE1" s="90"/>
      <c r="AF1" s="47"/>
      <c r="AG1" s="47"/>
      <c r="AH1" s="72"/>
      <c r="AI1" s="72"/>
      <c r="AJ1" s="72"/>
      <c r="AK1" s="90"/>
      <c r="AL1" s="72"/>
      <c r="AM1" s="47"/>
      <c r="AN1" s="4"/>
    </row>
    <row r="2" spans="1:64" s="181" customFormat="1" ht="31.8">
      <c r="A2" s="180"/>
      <c r="B2" s="180"/>
      <c r="C2" s="142" t="s">
        <v>420</v>
      </c>
      <c r="D2" s="142"/>
      <c r="E2" s="180"/>
      <c r="F2" s="180"/>
      <c r="G2" s="142" t="s">
        <v>427</v>
      </c>
      <c r="H2" s="180"/>
      <c r="I2" s="180"/>
      <c r="J2" s="180"/>
      <c r="K2" s="180"/>
      <c r="L2" s="180"/>
      <c r="M2" s="180"/>
      <c r="N2" s="180"/>
      <c r="O2" s="142" t="str">
        <f>+År!B2</f>
        <v>VOKSEN GEIT</v>
      </c>
      <c r="P2" s="142"/>
      <c r="Q2" s="142"/>
      <c r="R2" s="142"/>
      <c r="S2" s="142"/>
      <c r="T2" s="191"/>
      <c r="U2" s="191"/>
      <c r="V2" s="191"/>
      <c r="W2" s="191"/>
      <c r="X2" s="180"/>
      <c r="Y2" s="180"/>
      <c r="Z2" s="180"/>
      <c r="AA2" s="191"/>
      <c r="AB2" s="196"/>
      <c r="AC2" s="196"/>
      <c r="AD2" s="196"/>
      <c r="AE2" s="196"/>
      <c r="AF2" s="196"/>
      <c r="AG2" s="196"/>
      <c r="AH2" s="196"/>
      <c r="AI2" s="191"/>
      <c r="AJ2" s="180"/>
      <c r="AK2" s="180"/>
      <c r="AL2" s="196"/>
      <c r="AM2" s="196"/>
      <c r="AN2" s="4"/>
      <c r="AO2" s="4"/>
      <c r="AP2" s="4"/>
      <c r="AQ2" s="4"/>
      <c r="AR2" s="4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4">
      <c r="A3" s="47"/>
      <c r="B3" s="47"/>
      <c r="C3" s="47"/>
      <c r="D3" s="47"/>
      <c r="E3" s="47"/>
      <c r="F3" s="47"/>
      <c r="G3" s="47"/>
      <c r="H3" s="47"/>
      <c r="I3" s="47"/>
      <c r="J3" s="47"/>
      <c r="K3" s="90"/>
      <c r="L3" s="90"/>
      <c r="M3" s="90"/>
      <c r="N3" s="90"/>
      <c r="O3" s="90"/>
      <c r="P3" s="90"/>
      <c r="Q3" s="90"/>
      <c r="R3" s="90"/>
      <c r="S3" s="90"/>
      <c r="T3" s="47"/>
      <c r="U3" s="47"/>
      <c r="V3" s="47"/>
      <c r="W3" s="47"/>
      <c r="X3" s="90"/>
      <c r="Y3" s="90"/>
      <c r="Z3" s="72"/>
      <c r="AA3" s="72"/>
      <c r="AB3" s="72"/>
      <c r="AC3" s="72"/>
      <c r="AD3" s="72"/>
      <c r="AE3" s="90"/>
      <c r="AF3" s="47"/>
      <c r="AG3" s="47"/>
      <c r="AH3" s="72"/>
      <c r="AI3" s="72"/>
      <c r="AJ3" s="72"/>
      <c r="AK3" s="90"/>
      <c r="AL3" s="72"/>
      <c r="AM3" s="47"/>
      <c r="AN3" s="4"/>
    </row>
    <row r="4" spans="1:64">
      <c r="A4" s="47"/>
      <c r="B4" s="47"/>
      <c r="C4" s="47"/>
      <c r="D4" s="47"/>
      <c r="E4" s="47"/>
      <c r="F4" s="47"/>
      <c r="G4" s="47"/>
      <c r="H4" s="47"/>
      <c r="I4" s="47"/>
      <c r="J4" s="47"/>
      <c r="K4" s="90"/>
      <c r="L4" s="90"/>
      <c r="M4" s="90"/>
      <c r="N4" s="90"/>
      <c r="O4" s="90"/>
      <c r="P4" s="90"/>
      <c r="Q4" s="90"/>
      <c r="R4" s="90"/>
      <c r="S4" s="90"/>
      <c r="T4" s="47"/>
      <c r="U4" s="47"/>
      <c r="V4" s="47"/>
      <c r="W4" s="47"/>
      <c r="X4" s="90"/>
      <c r="Y4" s="90"/>
      <c r="Z4" s="72"/>
      <c r="AA4" s="72"/>
      <c r="AB4" s="72"/>
      <c r="AC4" s="72"/>
      <c r="AD4" s="72"/>
      <c r="AE4" s="90"/>
      <c r="AF4" s="47"/>
      <c r="AG4" s="47"/>
      <c r="AH4" s="72"/>
      <c r="AI4" s="72"/>
      <c r="AJ4" s="72"/>
      <c r="AK4" s="90"/>
      <c r="AL4" s="72"/>
      <c r="AM4" s="47"/>
      <c r="AN4" s="4"/>
    </row>
    <row r="5" spans="1:64" s="185" customFormat="1" ht="19.8">
      <c r="A5" s="183"/>
      <c r="B5" s="183"/>
      <c r="C5" s="183"/>
      <c r="D5" s="183"/>
      <c r="E5" s="179" t="s">
        <v>5</v>
      </c>
      <c r="F5" s="183"/>
      <c r="G5" s="182">
        <f>+År!P2</f>
        <v>49</v>
      </c>
      <c r="H5" s="179"/>
      <c r="I5" s="183"/>
      <c r="J5" s="183"/>
      <c r="K5" s="179" t="s">
        <v>421</v>
      </c>
      <c r="L5" s="200"/>
      <c r="M5" s="200"/>
      <c r="N5" s="200"/>
      <c r="O5" s="200"/>
      <c r="P5" s="200"/>
      <c r="Q5" s="200"/>
      <c r="R5" s="483">
        <f>SUM(I10:I17)</f>
        <v>9182</v>
      </c>
      <c r="S5" s="489"/>
      <c r="T5" s="489"/>
      <c r="U5" s="179"/>
      <c r="V5" s="200"/>
      <c r="W5" s="202"/>
      <c r="X5" s="202"/>
      <c r="Y5" s="202"/>
      <c r="Z5" s="202"/>
      <c r="AA5" s="202"/>
      <c r="AB5" s="202"/>
      <c r="AC5" s="200"/>
      <c r="AD5" s="183"/>
      <c r="AE5" s="183"/>
      <c r="AF5" s="202"/>
      <c r="AG5" s="202"/>
      <c r="AH5" s="202"/>
      <c r="AI5" s="200"/>
      <c r="AJ5" s="202"/>
      <c r="AK5" s="202"/>
      <c r="AL5" s="202"/>
      <c r="AM5" s="202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</row>
    <row r="6" spans="1:64" ht="15" customHeight="1">
      <c r="A6" s="51"/>
      <c r="B6" s="51"/>
      <c r="C6" s="51"/>
      <c r="D6" s="51"/>
      <c r="E6" s="51"/>
      <c r="F6" s="51"/>
      <c r="G6" s="51"/>
      <c r="H6" s="51"/>
      <c r="I6" s="51"/>
      <c r="J6" s="47"/>
      <c r="K6" s="201"/>
      <c r="L6" s="201"/>
      <c r="M6" s="90"/>
      <c r="N6" s="90"/>
      <c r="O6" s="90"/>
      <c r="P6" s="90"/>
      <c r="Q6" s="90"/>
      <c r="R6" s="90"/>
      <c r="S6" s="90"/>
      <c r="T6" s="47"/>
      <c r="U6" s="47"/>
      <c r="V6" s="47"/>
      <c r="W6" s="47"/>
      <c r="X6" s="90"/>
      <c r="Y6" s="90"/>
      <c r="Z6" s="72"/>
      <c r="AA6" s="202"/>
      <c r="AB6" s="72"/>
      <c r="AC6" s="72"/>
      <c r="AD6" s="72"/>
      <c r="AE6" s="90"/>
      <c r="AF6" s="47"/>
      <c r="AG6" s="47"/>
      <c r="AH6" s="72"/>
      <c r="AI6" s="72"/>
      <c r="AJ6" s="72"/>
      <c r="AK6" s="95" t="s">
        <v>78</v>
      </c>
      <c r="AL6" s="72"/>
      <c r="AM6" s="47"/>
      <c r="AN6" s="4"/>
    </row>
    <row r="7" spans="1:64" ht="15" customHeight="1">
      <c r="A7" s="61"/>
      <c r="B7" s="47"/>
      <c r="C7" s="47"/>
      <c r="D7" s="47"/>
      <c r="E7" s="47"/>
      <c r="F7" s="47"/>
      <c r="G7" s="51" t="s">
        <v>2</v>
      </c>
      <c r="H7" s="51"/>
      <c r="I7" s="47"/>
      <c r="J7" s="51"/>
      <c r="K7" s="95" t="s">
        <v>501</v>
      </c>
      <c r="L7" s="95"/>
      <c r="M7" s="90"/>
      <c r="N7" s="90"/>
      <c r="O7" s="95"/>
      <c r="P7" s="95"/>
      <c r="Q7" s="95"/>
      <c r="R7" s="95"/>
      <c r="S7" s="95"/>
      <c r="T7" s="47"/>
      <c r="U7" s="51"/>
      <c r="V7" s="51" t="s">
        <v>22</v>
      </c>
      <c r="W7" s="51"/>
      <c r="X7" s="90"/>
      <c r="Y7" s="95"/>
      <c r="Z7" s="199" t="s">
        <v>400</v>
      </c>
      <c r="AA7" s="202"/>
      <c r="AB7" s="73" t="s">
        <v>504</v>
      </c>
      <c r="AC7" s="72"/>
      <c r="AD7" s="72"/>
      <c r="AE7" s="95" t="s">
        <v>422</v>
      </c>
      <c r="AF7" s="47"/>
      <c r="AG7" s="47"/>
      <c r="AH7" s="73" t="s">
        <v>418</v>
      </c>
      <c r="AI7" s="199"/>
      <c r="AJ7" s="199"/>
      <c r="AK7" s="95" t="s">
        <v>43</v>
      </c>
      <c r="AL7" s="73" t="s">
        <v>2</v>
      </c>
      <c r="AM7" s="47"/>
      <c r="AN7" s="4"/>
    </row>
    <row r="8" spans="1:64" ht="15" customHeight="1">
      <c r="A8" s="47"/>
      <c r="B8" s="47"/>
      <c r="C8" s="47"/>
      <c r="D8" s="47"/>
      <c r="E8" s="47"/>
      <c r="F8" s="47"/>
      <c r="G8" s="51" t="s">
        <v>480</v>
      </c>
      <c r="H8" s="118"/>
      <c r="I8" s="51" t="s">
        <v>2</v>
      </c>
      <c r="J8" s="118"/>
      <c r="K8" s="95" t="s">
        <v>532</v>
      </c>
      <c r="L8" s="176"/>
      <c r="M8" s="95" t="s">
        <v>1</v>
      </c>
      <c r="N8" s="95"/>
      <c r="O8" s="365" t="s">
        <v>2</v>
      </c>
      <c r="P8" s="365"/>
      <c r="Q8" s="365" t="s">
        <v>22</v>
      </c>
      <c r="R8" s="365" t="s">
        <v>22</v>
      </c>
      <c r="S8" s="365"/>
      <c r="T8" s="51" t="s">
        <v>22</v>
      </c>
      <c r="U8" s="118"/>
      <c r="V8" s="51" t="s">
        <v>482</v>
      </c>
      <c r="W8" s="118"/>
      <c r="X8" s="95" t="s">
        <v>22</v>
      </c>
      <c r="Y8" s="176"/>
      <c r="Z8" s="73" t="s">
        <v>484</v>
      </c>
      <c r="AA8" s="202"/>
      <c r="AB8" s="73" t="s">
        <v>533</v>
      </c>
      <c r="AC8" s="73"/>
      <c r="AD8" s="73"/>
      <c r="AE8" s="95" t="s">
        <v>412</v>
      </c>
      <c r="AF8" s="51" t="s">
        <v>478</v>
      </c>
      <c r="AG8" s="51" t="s">
        <v>410</v>
      </c>
      <c r="AH8" s="73" t="s">
        <v>1</v>
      </c>
      <c r="AI8" s="73" t="s">
        <v>1</v>
      </c>
      <c r="AJ8" s="73" t="s">
        <v>0</v>
      </c>
      <c r="AK8" s="95" t="s">
        <v>556</v>
      </c>
      <c r="AL8" s="73" t="s">
        <v>426</v>
      </c>
      <c r="AM8" s="47"/>
      <c r="AN8" s="5"/>
    </row>
    <row r="9" spans="1:64" ht="15" customHeight="1">
      <c r="A9" s="47"/>
      <c r="B9" s="51" t="s">
        <v>86</v>
      </c>
      <c r="C9" s="51" t="s">
        <v>420</v>
      </c>
      <c r="D9" s="48"/>
      <c r="E9" s="51" t="s">
        <v>428</v>
      </c>
      <c r="F9" s="51"/>
      <c r="G9" s="52" t="s">
        <v>481</v>
      </c>
      <c r="H9" s="118" t="s">
        <v>483</v>
      </c>
      <c r="I9" s="52" t="s">
        <v>8</v>
      </c>
      <c r="J9" s="118" t="s">
        <v>483</v>
      </c>
      <c r="K9" s="96" t="s">
        <v>400</v>
      </c>
      <c r="L9" s="176" t="s">
        <v>483</v>
      </c>
      <c r="M9" s="96" t="s">
        <v>400</v>
      </c>
      <c r="N9" s="96"/>
      <c r="O9" s="365" t="s">
        <v>650</v>
      </c>
      <c r="P9" s="365"/>
      <c r="Q9" s="365" t="s">
        <v>650</v>
      </c>
      <c r="R9" s="365" t="s">
        <v>651</v>
      </c>
      <c r="S9" s="365"/>
      <c r="T9" s="52" t="s">
        <v>0</v>
      </c>
      <c r="U9" s="118" t="s">
        <v>483</v>
      </c>
      <c r="V9" s="52" t="s">
        <v>411</v>
      </c>
      <c r="W9" s="118" t="s">
        <v>483</v>
      </c>
      <c r="X9" s="96" t="s">
        <v>44</v>
      </c>
      <c r="Y9" s="176" t="s">
        <v>483</v>
      </c>
      <c r="Z9" s="74" t="s">
        <v>485</v>
      </c>
      <c r="AA9" s="202"/>
      <c r="AB9" s="74" t="s">
        <v>521</v>
      </c>
      <c r="AC9" s="74" t="s">
        <v>523</v>
      </c>
      <c r="AD9" s="74" t="s">
        <v>517</v>
      </c>
      <c r="AE9" s="96" t="s">
        <v>1</v>
      </c>
      <c r="AF9" s="52" t="s">
        <v>479</v>
      </c>
      <c r="AG9" s="52" t="s">
        <v>411</v>
      </c>
      <c r="AH9" s="74" t="s">
        <v>0</v>
      </c>
      <c r="AI9" s="74" t="s">
        <v>505</v>
      </c>
      <c r="AJ9" s="74" t="s">
        <v>505</v>
      </c>
      <c r="AK9" s="96" t="s">
        <v>44</v>
      </c>
      <c r="AL9" s="74" t="s">
        <v>66</v>
      </c>
      <c r="AM9" s="47"/>
      <c r="AN9" s="5"/>
    </row>
    <row r="10" spans="1:64" ht="15" customHeight="1">
      <c r="A10" s="47"/>
      <c r="B10" s="53">
        <f>+'Ark1'!C345</f>
        <v>2024</v>
      </c>
      <c r="C10" s="53">
        <f>+'Ark1'!G345</f>
        <v>1</v>
      </c>
      <c r="D10" s="54" t="s">
        <v>431</v>
      </c>
      <c r="E10" s="54">
        <f>+'Ark1'!H345</f>
        <v>1</v>
      </c>
      <c r="F10" s="54" t="s">
        <v>74</v>
      </c>
      <c r="G10" s="53">
        <f>+'Ark1'!Q345</f>
        <v>110</v>
      </c>
      <c r="H10" s="53">
        <f t="shared" ref="H10:H17" si="0">+G10-G19</f>
        <v>-9</v>
      </c>
      <c r="I10" s="53">
        <f>+'Ark1'!R345</f>
        <v>1604</v>
      </c>
      <c r="J10" s="53">
        <f t="shared" ref="J10:J17" si="1">+I10-I19</f>
        <v>-23</v>
      </c>
      <c r="K10" s="177">
        <f>+'Ark1'!AF345</f>
        <v>64.886731391585755</v>
      </c>
      <c r="L10" s="405">
        <f t="shared" ref="L10:L17" si="2">+K10-K19</f>
        <v>7.354906780553236</v>
      </c>
      <c r="M10" s="177">
        <f>+'Ark1'!AG345</f>
        <v>65.701708206304787</v>
      </c>
      <c r="N10" s="96"/>
      <c r="O10" s="203">
        <f>+'Ark1'!AI345</f>
        <v>1603</v>
      </c>
      <c r="P10" s="365"/>
      <c r="Q10" s="195">
        <f>+'Ark1'!AJ345</f>
        <v>109.9893325015594</v>
      </c>
      <c r="R10" s="195">
        <f>+'Ark1'!AK345</f>
        <v>15.603324872871804</v>
      </c>
      <c r="S10" s="365"/>
      <c r="T10" s="55">
        <f>+'Ark1'!S345</f>
        <v>5.1633416458852883</v>
      </c>
      <c r="U10" s="55">
        <f t="shared" ref="U10:U17" si="3">+T10-T19</f>
        <v>0.2917989292288663</v>
      </c>
      <c r="V10" s="55">
        <f>+'Ark1'!T345</f>
        <v>5.8235660847880304</v>
      </c>
      <c r="W10" s="55">
        <f t="shared" ref="W10:W17" si="4">+V10-V19</f>
        <v>0.14808974797180596</v>
      </c>
      <c r="X10" s="156">
        <f>+'Ark1'!U345</f>
        <v>20.852182044887776</v>
      </c>
      <c r="Y10" s="156">
        <f t="shared" ref="Y10:Y17" si="5">+X10-X19</f>
        <v>-0.16736313028124528</v>
      </c>
      <c r="Z10" s="75">
        <f>+'Ark1'!W345</f>
        <v>6.1097256857855324</v>
      </c>
      <c r="AA10" s="202"/>
      <c r="AB10" s="75">
        <f>+'Ark1'!X345</f>
        <v>84.413965087281795</v>
      </c>
      <c r="AC10" s="75">
        <f>+'Ark1'!Y345</f>
        <v>28.740648379052359</v>
      </c>
      <c r="AD10" s="75">
        <f>+'Ark1'!Z345</f>
        <v>5.5986907515461279</v>
      </c>
      <c r="AE10" s="156">
        <f>+'Ark1'!Z345</f>
        <v>5.5986907515461279</v>
      </c>
      <c r="AF10" s="55">
        <f>+'Ark1'!AA345</f>
        <v>1.5539356535737463</v>
      </c>
      <c r="AG10" s="55">
        <f>+'Ark1'!AB345</f>
        <v>1.722498403300698</v>
      </c>
      <c r="AH10" s="75">
        <f>+'Ark1'!AD345</f>
        <v>47.530417530604211</v>
      </c>
      <c r="AI10" s="75">
        <f>+'Ark1'!AE345</f>
        <v>73.700634774330197</v>
      </c>
      <c r="AJ10" s="75">
        <f>+'Ark1'!AF345</f>
        <v>64.886731391585755</v>
      </c>
      <c r="AK10" s="156">
        <f t="shared" ref="AK10:AK17" si="6">+X10/T10</f>
        <v>4.0385051919826109</v>
      </c>
      <c r="AL10" s="75">
        <f>+'Ark1'!AF345</f>
        <v>64.886731391585755</v>
      </c>
      <c r="AM10" s="47"/>
      <c r="AN10" s="5"/>
    </row>
    <row r="11" spans="1:64" ht="15" customHeight="1">
      <c r="A11" s="47"/>
      <c r="B11" s="53">
        <f>+'Ark1'!C346</f>
        <v>2024</v>
      </c>
      <c r="C11" s="53">
        <f>+'Ark1'!G346</f>
        <v>1</v>
      </c>
      <c r="D11" s="54" t="s">
        <v>431</v>
      </c>
      <c r="E11" s="54">
        <f>+'Ark1'!H346</f>
        <v>2</v>
      </c>
      <c r="F11" s="54" t="s">
        <v>7</v>
      </c>
      <c r="G11" s="53">
        <f>+'Ark1'!Q346</f>
        <v>96</v>
      </c>
      <c r="H11" s="53">
        <f t="shared" si="0"/>
        <v>4</v>
      </c>
      <c r="I11" s="53">
        <f>+'Ark1'!R346</f>
        <v>868</v>
      </c>
      <c r="J11" s="53">
        <f t="shared" si="1"/>
        <v>-333</v>
      </c>
      <c r="K11" s="177">
        <f>+'Ark1'!AF346</f>
        <v>35.113268608414238</v>
      </c>
      <c r="L11" s="405">
        <f t="shared" si="2"/>
        <v>-7.354906780553236</v>
      </c>
      <c r="M11" s="177">
        <f>+'Ark1'!AG346</f>
        <v>34.298291793695221</v>
      </c>
      <c r="N11" s="96"/>
      <c r="O11" s="203">
        <f>+'Ark1'!AI346</f>
        <v>834</v>
      </c>
      <c r="P11" s="365"/>
      <c r="Q11" s="195">
        <f>+'Ark1'!AJ346</f>
        <v>107.08057553956816</v>
      </c>
      <c r="R11" s="195">
        <f>+'Ark1'!AK346</f>
        <v>16.029089039638873</v>
      </c>
      <c r="S11" s="365"/>
      <c r="T11" s="55">
        <f>+'Ark1'!S346</f>
        <v>5.4804147465437802</v>
      </c>
      <c r="U11" s="55">
        <f t="shared" si="3"/>
        <v>-0.74273263064189798</v>
      </c>
      <c r="V11" s="55">
        <f>+'Ark1'!T346</f>
        <v>5.4896313364055294</v>
      </c>
      <c r="W11" s="55">
        <f t="shared" si="4"/>
        <v>-0.25391570772436189</v>
      </c>
      <c r="X11" s="156">
        <f>+'Ark1'!U346</f>
        <v>20.115552995391724</v>
      </c>
      <c r="Y11" s="156">
        <f t="shared" si="5"/>
        <v>-0.51733626355913742</v>
      </c>
      <c r="Z11" s="75">
        <f>+'Ark1'!W346</f>
        <v>3.8018433179723505</v>
      </c>
      <c r="AA11" s="202"/>
      <c r="AB11" s="75">
        <f>+'Ark1'!X346</f>
        <v>72.695852534562206</v>
      </c>
      <c r="AC11" s="75">
        <f>+'Ark1'!Y346</f>
        <v>30.299539170506911</v>
      </c>
      <c r="AD11" s="75">
        <f>+'Ark1'!Z346</f>
        <v>6.423717576703921</v>
      </c>
      <c r="AE11" s="156">
        <f>+'Ark1'!Z346</f>
        <v>6.423717576703921</v>
      </c>
      <c r="AF11" s="55">
        <f>+'Ark1'!AA346</f>
        <v>1.6918982367901187</v>
      </c>
      <c r="AG11" s="55">
        <f>+'Ark1'!AB346</f>
        <v>1.7665956619302403</v>
      </c>
      <c r="AH11" s="75">
        <f>+'Ark1'!AD346</f>
        <v>54.560428468373601</v>
      </c>
      <c r="AI11" s="75">
        <f>+'Ark1'!AE346</f>
        <v>70.607780288334226</v>
      </c>
      <c r="AJ11" s="75">
        <f>+'Ark1'!AF346</f>
        <v>35.113268608414238</v>
      </c>
      <c r="AK11" s="156">
        <f t="shared" si="6"/>
        <v>3.6704435568635718</v>
      </c>
      <c r="AL11" s="75">
        <f>+'Ark1'!AF346</f>
        <v>35.113268608414238</v>
      </c>
      <c r="AM11" s="47"/>
      <c r="AN11" s="5"/>
      <c r="AP11" s="2"/>
      <c r="AQ11" s="2"/>
      <c r="AR11" s="2"/>
    </row>
    <row r="12" spans="1:64" ht="15" customHeight="1">
      <c r="A12" s="47"/>
      <c r="B12" s="53">
        <f>+'Ark1'!C347</f>
        <v>2024</v>
      </c>
      <c r="C12" s="53">
        <f>+'Ark1'!G347</f>
        <v>2</v>
      </c>
      <c r="D12" s="54" t="s">
        <v>106</v>
      </c>
      <c r="E12" s="54">
        <f>+'Ark1'!H347</f>
        <v>1</v>
      </c>
      <c r="F12" s="54" t="s">
        <v>74</v>
      </c>
      <c r="G12" s="53">
        <f>+'Ark1'!Q347</f>
        <v>163</v>
      </c>
      <c r="H12" s="53">
        <f t="shared" si="0"/>
        <v>27</v>
      </c>
      <c r="I12" s="53">
        <f>+'Ark1'!R347</f>
        <v>1842</v>
      </c>
      <c r="J12" s="53">
        <f t="shared" si="1"/>
        <v>142</v>
      </c>
      <c r="K12" s="177">
        <f>+'Ark1'!AF347</f>
        <v>62.061994609164437</v>
      </c>
      <c r="L12" s="405">
        <f t="shared" si="2"/>
        <v>-0.83108715184182103</v>
      </c>
      <c r="M12" s="177">
        <f>+'Ark1'!AG347</f>
        <v>62.088828711365231</v>
      </c>
      <c r="N12" s="96"/>
      <c r="O12" s="203">
        <f>+'Ark1'!AI347</f>
        <v>1754</v>
      </c>
      <c r="P12" s="365"/>
      <c r="Q12" s="195">
        <f>+'Ark1'!AJ347</f>
        <v>108.06231470923592</v>
      </c>
      <c r="R12" s="195">
        <f>+'Ark1'!AK347</f>
        <v>15.464721981310175</v>
      </c>
      <c r="S12" s="365"/>
      <c r="T12" s="55">
        <f>+'Ark1'!S347</f>
        <v>4.8593919652551572</v>
      </c>
      <c r="U12" s="55">
        <f t="shared" si="3"/>
        <v>-0.24354921121542983</v>
      </c>
      <c r="V12" s="55">
        <f>+'Ark1'!T347</f>
        <v>5.1340933767643868</v>
      </c>
      <c r="W12" s="55">
        <f t="shared" si="4"/>
        <v>-2.8259564412083549E-2</v>
      </c>
      <c r="X12" s="156">
        <f>+'Ark1'!U347</f>
        <v>20.164712269272528</v>
      </c>
      <c r="Y12" s="156">
        <f t="shared" si="5"/>
        <v>2.065344574313599E-2</v>
      </c>
      <c r="Z12" s="75">
        <f>+'Ark1'!W347</f>
        <v>4.1259500542888174</v>
      </c>
      <c r="AA12" s="202"/>
      <c r="AB12" s="75">
        <f>+'Ark1'!X347</f>
        <v>76.1672095548317</v>
      </c>
      <c r="AC12" s="75">
        <f>+'Ark1'!Y347</f>
        <v>27.035830618892518</v>
      </c>
      <c r="AD12" s="75">
        <f>+'Ark1'!Z347</f>
        <v>6.3090290114286489</v>
      </c>
      <c r="AE12" s="156">
        <f>+'Ark1'!Z347</f>
        <v>6.3090290114286489</v>
      </c>
      <c r="AF12" s="55">
        <f>+'Ark1'!AA347</f>
        <v>1.7699663711327611</v>
      </c>
      <c r="AG12" s="55">
        <f>+'Ark1'!AB347</f>
        <v>1.8831037596963167</v>
      </c>
      <c r="AH12" s="75">
        <f>+'Ark1'!AD347</f>
        <v>61.812399831918192</v>
      </c>
      <c r="AI12" s="75">
        <f>+'Ark1'!AE347</f>
        <v>74.448627182713508</v>
      </c>
      <c r="AJ12" s="75">
        <f>+'Ark1'!AF347</f>
        <v>62.061994609164437</v>
      </c>
      <c r="AK12" s="156">
        <f t="shared" si="6"/>
        <v>4.149636912076863</v>
      </c>
      <c r="AL12" s="75">
        <f>+'Ark1'!AF347</f>
        <v>62.061994609164437</v>
      </c>
      <c r="AM12" s="47"/>
      <c r="AN12" s="5"/>
      <c r="AP12" s="2"/>
      <c r="AQ12" s="2"/>
      <c r="AR12" s="4"/>
      <c r="AS12" s="4"/>
      <c r="AT12" s="4"/>
    </row>
    <row r="13" spans="1:64" ht="15" customHeight="1">
      <c r="A13" s="47"/>
      <c r="B13" s="53">
        <f>+'Ark1'!C348</f>
        <v>2024</v>
      </c>
      <c r="C13" s="53">
        <f>+'Ark1'!G348</f>
        <v>2</v>
      </c>
      <c r="D13" s="54" t="s">
        <v>106</v>
      </c>
      <c r="E13" s="54">
        <f>+'Ark1'!H348</f>
        <v>2</v>
      </c>
      <c r="F13" s="54" t="s">
        <v>7</v>
      </c>
      <c r="G13" s="53">
        <f>+'Ark1'!Q348</f>
        <v>95</v>
      </c>
      <c r="H13" s="53">
        <f t="shared" si="0"/>
        <v>-7</v>
      </c>
      <c r="I13" s="53">
        <f>+'Ark1'!R348</f>
        <v>1126</v>
      </c>
      <c r="J13" s="53">
        <f t="shared" si="1"/>
        <v>123</v>
      </c>
      <c r="K13" s="177">
        <f>+'Ark1'!AF348</f>
        <v>37.938005390835578</v>
      </c>
      <c r="L13" s="405">
        <f t="shared" si="2"/>
        <v>0.83108715184184945</v>
      </c>
      <c r="M13" s="177">
        <f>+'Ark1'!AG348</f>
        <v>37.911171288634762</v>
      </c>
      <c r="N13" s="96"/>
      <c r="O13" s="203">
        <f>+'Ark1'!AI348</f>
        <v>1115</v>
      </c>
      <c r="P13" s="365"/>
      <c r="Q13" s="195">
        <f>+'Ark1'!AJ348</f>
        <v>107.6104035874439</v>
      </c>
      <c r="R13" s="195">
        <f>+'Ark1'!AK348</f>
        <v>15.716625718298852</v>
      </c>
      <c r="S13" s="365"/>
      <c r="T13" s="55">
        <f>+'Ark1'!S348</f>
        <v>5.106571936056838</v>
      </c>
      <c r="U13" s="55">
        <f t="shared" si="3"/>
        <v>-0.20748589046360078</v>
      </c>
      <c r="V13" s="55">
        <f>+'Ark1'!T348</f>
        <v>5.4911190053285948</v>
      </c>
      <c r="W13" s="55">
        <f t="shared" si="4"/>
        <v>-0.30848219108217201</v>
      </c>
      <c r="X13" s="156">
        <f>+'Ark1'!U348</f>
        <v>20.141740674955553</v>
      </c>
      <c r="Y13" s="156">
        <f t="shared" si="5"/>
        <v>0.78371475272227187</v>
      </c>
      <c r="Z13" s="75">
        <f>+'Ark1'!W348</f>
        <v>2.7531083481349912</v>
      </c>
      <c r="AA13" s="202"/>
      <c r="AB13" s="75">
        <f>+'Ark1'!X348</f>
        <v>72.113676731793959</v>
      </c>
      <c r="AC13" s="75">
        <f>+'Ark1'!Y348</f>
        <v>29.573712255772648</v>
      </c>
      <c r="AD13" s="75">
        <f>+'Ark1'!Z348</f>
        <v>6.4352905640096409</v>
      </c>
      <c r="AE13" s="156">
        <f>+'Ark1'!Z348</f>
        <v>6.4352905640096409</v>
      </c>
      <c r="AF13" s="55">
        <f>+'Ark1'!AA348</f>
        <v>1.7246544091413956</v>
      </c>
      <c r="AG13" s="55">
        <f>+'Ark1'!AB348</f>
        <v>1.8480009818238048</v>
      </c>
      <c r="AH13" s="75">
        <f>+'Ark1'!AD348</f>
        <v>61.074584797423249</v>
      </c>
      <c r="AI13" s="75">
        <f>+'Ark1'!AE348</f>
        <v>79.751145682466884</v>
      </c>
      <c r="AJ13" s="75">
        <f>+'Ark1'!AF348</f>
        <v>37.938005390835578</v>
      </c>
      <c r="AK13" s="156">
        <f t="shared" si="6"/>
        <v>3.9442782608695572</v>
      </c>
      <c r="AL13" s="75">
        <f>+'Ark1'!AF348</f>
        <v>37.938005390835578</v>
      </c>
      <c r="AM13" s="47"/>
      <c r="AN13" s="5"/>
      <c r="AP13" s="1"/>
      <c r="AQ13" s="1"/>
      <c r="AR13" s="11"/>
      <c r="AS13" s="11"/>
      <c r="AT13" s="11"/>
    </row>
    <row r="14" spans="1:64" ht="15" customHeight="1">
      <c r="A14" s="47"/>
      <c r="B14" s="53">
        <f>+'Ark1'!C349</f>
        <v>2024</v>
      </c>
      <c r="C14" s="53">
        <f>+'Ark1'!G349</f>
        <v>3</v>
      </c>
      <c r="D14" s="54" t="s">
        <v>580</v>
      </c>
      <c r="E14" s="54">
        <f>+'Ark1'!H349</f>
        <v>1</v>
      </c>
      <c r="F14" s="54" t="s">
        <v>74</v>
      </c>
      <c r="G14" s="53">
        <f>+'Ark1'!Q349</f>
        <v>65</v>
      </c>
      <c r="H14" s="53">
        <f t="shared" si="0"/>
        <v>6</v>
      </c>
      <c r="I14" s="53">
        <f>+'Ark1'!R349</f>
        <v>637</v>
      </c>
      <c r="J14" s="53">
        <f t="shared" si="1"/>
        <v>144</v>
      </c>
      <c r="K14" s="177">
        <f>+'Ark1'!AF349</f>
        <v>50.475435816164818</v>
      </c>
      <c r="L14" s="405">
        <f t="shared" si="2"/>
        <v>8.1214839261304519</v>
      </c>
      <c r="M14" s="177">
        <f>+'Ark1'!AG349</f>
        <v>51.116219573237458</v>
      </c>
      <c r="N14" s="96"/>
      <c r="O14" s="203">
        <f>+'Ark1'!AI349</f>
        <v>563</v>
      </c>
      <c r="P14" s="365"/>
      <c r="Q14" s="195">
        <f>+'Ark1'!AJ349</f>
        <v>108.00408525754877</v>
      </c>
      <c r="R14" s="195">
        <f>+'Ark1'!AK349</f>
        <v>16.548992861302715</v>
      </c>
      <c r="S14" s="365"/>
      <c r="T14" s="55">
        <f>+'Ark1'!S349</f>
        <v>5.6624803767660916</v>
      </c>
      <c r="U14" s="55">
        <f t="shared" si="3"/>
        <v>-0.34157641836575348</v>
      </c>
      <c r="V14" s="55">
        <f>+'Ark1'!T349</f>
        <v>6.0753532182103598</v>
      </c>
      <c r="W14" s="55">
        <f t="shared" si="4"/>
        <v>-0.17819647753000467</v>
      </c>
      <c r="X14" s="156">
        <f>+'Ark1'!U349</f>
        <v>21.642543171114607</v>
      </c>
      <c r="Y14" s="156">
        <f t="shared" si="5"/>
        <v>-0.15340003375355948</v>
      </c>
      <c r="Z14" s="75">
        <f>+'Ark1'!W349</f>
        <v>6.5934065934065922</v>
      </c>
      <c r="AA14" s="202"/>
      <c r="AB14" s="75">
        <f>+'Ark1'!X349</f>
        <v>78.649921507064349</v>
      </c>
      <c r="AC14" s="75">
        <f>+'Ark1'!Y349</f>
        <v>35.792778649921502</v>
      </c>
      <c r="AD14" s="75">
        <f>+'Ark1'!Z349</f>
        <v>7.3453471085119517</v>
      </c>
      <c r="AE14" s="156">
        <f>+'Ark1'!Z349</f>
        <v>7.3453471085119517</v>
      </c>
      <c r="AF14" s="55">
        <f>+'Ark1'!AA349</f>
        <v>1.5929757906851956</v>
      </c>
      <c r="AG14" s="55">
        <f>+'Ark1'!AB349</f>
        <v>1.8945443633297847</v>
      </c>
      <c r="AH14" s="75">
        <f>+'Ark1'!AD349</f>
        <v>56.77625789130412</v>
      </c>
      <c r="AI14" s="75">
        <f>+'Ark1'!AE349</f>
        <v>67.528722302048777</v>
      </c>
      <c r="AJ14" s="75">
        <f>+'Ark1'!AF349</f>
        <v>50.475435816164818</v>
      </c>
      <c r="AK14" s="156">
        <f t="shared" si="6"/>
        <v>3.8220959245910739</v>
      </c>
      <c r="AL14" s="75">
        <f>+'Ark1'!AF349</f>
        <v>50.475435816164818</v>
      </c>
      <c r="AM14" s="47"/>
      <c r="AN14" s="5"/>
      <c r="AP14" s="1"/>
      <c r="AQ14" s="1"/>
      <c r="AR14" s="11"/>
      <c r="AS14" s="11"/>
      <c r="AT14" s="11"/>
    </row>
    <row r="15" spans="1:64" ht="15" customHeight="1">
      <c r="A15" s="47"/>
      <c r="B15" s="53">
        <f>+'Ark1'!C350</f>
        <v>2024</v>
      </c>
      <c r="C15" s="53">
        <f>+'Ark1'!G350</f>
        <v>3</v>
      </c>
      <c r="D15" s="54" t="s">
        <v>580</v>
      </c>
      <c r="E15" s="54">
        <f>+'Ark1'!H350</f>
        <v>2</v>
      </c>
      <c r="F15" s="54" t="s">
        <v>7</v>
      </c>
      <c r="G15" s="53">
        <f>+'Ark1'!Q350</f>
        <v>57</v>
      </c>
      <c r="H15" s="53">
        <f t="shared" si="0"/>
        <v>3</v>
      </c>
      <c r="I15" s="53">
        <f>+'Ark1'!R350</f>
        <v>625</v>
      </c>
      <c r="J15" s="53">
        <f t="shared" si="1"/>
        <v>-46</v>
      </c>
      <c r="K15" s="177">
        <f>+'Ark1'!AF350</f>
        <v>49.524564183835182</v>
      </c>
      <c r="L15" s="405">
        <f t="shared" si="2"/>
        <v>-8.1214839261304377</v>
      </c>
      <c r="M15" s="177">
        <f>+'Ark1'!AG350</f>
        <v>48.883780426762542</v>
      </c>
      <c r="N15" s="96"/>
      <c r="O15" s="203">
        <f>+'Ark1'!AI350</f>
        <v>353</v>
      </c>
      <c r="P15" s="365"/>
      <c r="Q15" s="195">
        <f>+'Ark1'!AJ350</f>
        <v>108.2869688385269</v>
      </c>
      <c r="R15" s="195">
        <f>+'Ark1'!AK350</f>
        <v>15.832259497150224</v>
      </c>
      <c r="S15" s="365"/>
      <c r="T15" s="55">
        <f>+'Ark1'!S350</f>
        <v>5.1711999999999998</v>
      </c>
      <c r="U15" s="55">
        <f t="shared" si="3"/>
        <v>0.43349508196721143</v>
      </c>
      <c r="V15" s="55">
        <f>+'Ark1'!T350</f>
        <v>5.2960000000000003</v>
      </c>
      <c r="W15" s="55">
        <f t="shared" si="4"/>
        <v>-0.10042324888226428</v>
      </c>
      <c r="X15" s="156">
        <f>+'Ark1'!U350</f>
        <v>21.094719999999999</v>
      </c>
      <c r="Y15" s="156">
        <f t="shared" si="5"/>
        <v>0.61454116244409462</v>
      </c>
      <c r="Z15" s="75">
        <f>+'Ark1'!W350</f>
        <v>3.04</v>
      </c>
      <c r="AA15" s="202"/>
      <c r="AB15" s="75">
        <f>+'Ark1'!X350</f>
        <v>83.04</v>
      </c>
      <c r="AC15" s="75">
        <f>+'Ark1'!Y350</f>
        <v>29.920000000000009</v>
      </c>
      <c r="AD15" s="75">
        <f>+'Ark1'!Z350</f>
        <v>5.6328369514482226</v>
      </c>
      <c r="AE15" s="156">
        <f>+'Ark1'!Z350</f>
        <v>5.6328369514482226</v>
      </c>
      <c r="AF15" s="55">
        <f>+'Ark1'!AA350</f>
        <v>1.4733263589578511</v>
      </c>
      <c r="AG15" s="55">
        <f>+'Ark1'!AB350</f>
        <v>1.8974677862878195</v>
      </c>
      <c r="AH15" s="75">
        <f>+'Ark1'!AD350</f>
        <v>51.672693029206357</v>
      </c>
      <c r="AI15" s="75">
        <f>+'Ark1'!AE350</f>
        <v>65.436106686046827</v>
      </c>
      <c r="AJ15" s="75">
        <f>+'Ark1'!AF350</f>
        <v>49.524564183835182</v>
      </c>
      <c r="AK15" s="156">
        <f t="shared" si="6"/>
        <v>4.0792698019801978</v>
      </c>
      <c r="AL15" s="75">
        <f>+'Ark1'!AF350</f>
        <v>49.524564183835182</v>
      </c>
      <c r="AM15" s="47"/>
      <c r="AN15" s="5"/>
      <c r="AP15" s="1"/>
      <c r="AQ15" s="1"/>
      <c r="AR15" s="11"/>
      <c r="AS15" s="11"/>
      <c r="AT15" s="11"/>
    </row>
    <row r="16" spans="1:64" ht="15" customHeight="1">
      <c r="A16" s="47"/>
      <c r="B16" s="53">
        <f>+'Ark1'!C351</f>
        <v>2024</v>
      </c>
      <c r="C16" s="53">
        <f>+'Ark1'!G351</f>
        <v>4</v>
      </c>
      <c r="D16" s="54" t="s">
        <v>107</v>
      </c>
      <c r="E16" s="54">
        <f>+'Ark1'!H351</f>
        <v>1</v>
      </c>
      <c r="F16" s="54" t="s">
        <v>74</v>
      </c>
      <c r="G16" s="53">
        <f>+'Ark1'!Q351</f>
        <v>80</v>
      </c>
      <c r="H16" s="53">
        <f t="shared" si="0"/>
        <v>11</v>
      </c>
      <c r="I16" s="53">
        <f>+'Ark1'!R351</f>
        <v>1922</v>
      </c>
      <c r="J16" s="53">
        <f t="shared" si="1"/>
        <v>72</v>
      </c>
      <c r="K16" s="177">
        <f>+'Ark1'!AF351</f>
        <v>77.5</v>
      </c>
      <c r="L16" s="405">
        <f t="shared" si="2"/>
        <v>-6.8134171907772156E-2</v>
      </c>
      <c r="M16" s="177">
        <f>+'Ark1'!AG351</f>
        <v>77.261050115793651</v>
      </c>
      <c r="N16" s="96"/>
      <c r="O16" s="203">
        <f>+'Ark1'!AI351</f>
        <v>1526</v>
      </c>
      <c r="P16" s="365"/>
      <c r="Q16" s="195">
        <f>+'Ark1'!AJ351</f>
        <v>110.69003931847968</v>
      </c>
      <c r="R16" s="195">
        <f>+'Ark1'!AK351</f>
        <v>16.29744204761095</v>
      </c>
      <c r="S16" s="365"/>
      <c r="T16" s="55">
        <f>+'Ark1'!S351</f>
        <v>5.3241415192507811</v>
      </c>
      <c r="U16" s="55">
        <f t="shared" si="3"/>
        <v>0.39008746519672854</v>
      </c>
      <c r="V16" s="55">
        <f>+'Ark1'!T351</f>
        <v>5.6930280957336121</v>
      </c>
      <c r="W16" s="55">
        <f t="shared" si="4"/>
        <v>0.20978485249036805</v>
      </c>
      <c r="X16" s="156">
        <f>+'Ark1'!U351</f>
        <v>22.235223725286158</v>
      </c>
      <c r="Y16" s="156">
        <f t="shared" si="5"/>
        <v>0.86965615771859817</v>
      </c>
      <c r="Z16" s="75">
        <f>+'Ark1'!W351</f>
        <v>5.6191467221644142</v>
      </c>
      <c r="AA16" s="202"/>
      <c r="AB16" s="75">
        <f>+'Ark1'!X351</f>
        <v>88.813735691987503</v>
      </c>
      <c r="AC16" s="75">
        <f>+'Ark1'!Y351</f>
        <v>39.958376690946928</v>
      </c>
      <c r="AD16" s="75">
        <f>+'Ark1'!Z351</f>
        <v>5.6235838940689309</v>
      </c>
      <c r="AE16" s="156">
        <f>+'Ark1'!Z351</f>
        <v>5.6235838940689309</v>
      </c>
      <c r="AF16" s="55">
        <f>+'Ark1'!AA351</f>
        <v>1.6374042033773004</v>
      </c>
      <c r="AG16" s="55">
        <f>+'Ark1'!AB351</f>
        <v>1.9612381381643704</v>
      </c>
      <c r="AH16" s="75">
        <f>+'Ark1'!AD351</f>
        <v>59.50195206554605</v>
      </c>
      <c r="AI16" s="75">
        <f>+'Ark1'!AE351</f>
        <v>74.240100187706062</v>
      </c>
      <c r="AJ16" s="75">
        <f>+'Ark1'!AF351</f>
        <v>77.5</v>
      </c>
      <c r="AK16" s="156">
        <f t="shared" si="6"/>
        <v>4.1763021596794676</v>
      </c>
      <c r="AL16" s="75">
        <f>+'Ark1'!AF351</f>
        <v>77.5</v>
      </c>
      <c r="AM16" s="47"/>
      <c r="AN16" s="5"/>
      <c r="AP16" s="1"/>
      <c r="AQ16" s="1"/>
      <c r="AR16" s="11"/>
      <c r="AS16" s="11"/>
      <c r="AT16" s="11"/>
    </row>
    <row r="17" spans="1:46" ht="15" customHeight="1">
      <c r="A17" s="47"/>
      <c r="B17" s="53">
        <f>+'Ark1'!C352</f>
        <v>2024</v>
      </c>
      <c r="C17" s="53">
        <f>+'Ark1'!G352</f>
        <v>4</v>
      </c>
      <c r="D17" s="54" t="s">
        <v>107</v>
      </c>
      <c r="E17" s="54">
        <f>+'Ark1'!H352</f>
        <v>2</v>
      </c>
      <c r="F17" s="54" t="s">
        <v>7</v>
      </c>
      <c r="G17" s="53">
        <f>+'Ark1'!Q352</f>
        <v>19</v>
      </c>
      <c r="H17" s="53">
        <f t="shared" si="0"/>
        <v>-2</v>
      </c>
      <c r="I17" s="53">
        <f>+'Ark1'!R352</f>
        <v>558</v>
      </c>
      <c r="J17" s="53">
        <f t="shared" si="1"/>
        <v>23</v>
      </c>
      <c r="K17" s="177">
        <f>+'Ark1'!AF352</f>
        <v>22.5</v>
      </c>
      <c r="L17" s="405">
        <f t="shared" si="2"/>
        <v>6.8134171907754393E-2</v>
      </c>
      <c r="M17" s="177">
        <f>+'Ark1'!AG352</f>
        <v>22.738949884206338</v>
      </c>
      <c r="N17" s="96"/>
      <c r="O17" s="203">
        <f>+'Ark1'!AI352</f>
        <v>173</v>
      </c>
      <c r="P17" s="365"/>
      <c r="Q17" s="195">
        <f>+'Ark1'!AJ352</f>
        <v>108.56184971098264</v>
      </c>
      <c r="R17" s="195">
        <f>+'Ark1'!AK352</f>
        <v>16.775066188460421</v>
      </c>
      <c r="S17" s="365"/>
      <c r="T17" s="55">
        <f>+'Ark1'!S352</f>
        <v>5.7508960573476715</v>
      </c>
      <c r="U17" s="55">
        <f t="shared" si="3"/>
        <v>-7.1533849194384658E-2</v>
      </c>
      <c r="V17" s="55">
        <f>+'Ark1'!T352</f>
        <v>6.06989247311828</v>
      </c>
      <c r="W17" s="55">
        <f t="shared" si="4"/>
        <v>1.0079389006131478E-2</v>
      </c>
      <c r="X17" s="156">
        <f>+'Ark1'!U352</f>
        <v>22.540860215053783</v>
      </c>
      <c r="Y17" s="156">
        <f t="shared" si="5"/>
        <v>1.089832177670619</v>
      </c>
      <c r="Z17" s="75">
        <f>+'Ark1'!W352</f>
        <v>6.2724014336917548</v>
      </c>
      <c r="AA17" s="202"/>
      <c r="AB17" s="75">
        <f>+'Ark1'!X352</f>
        <v>90.86021505376344</v>
      </c>
      <c r="AC17" s="75">
        <f>+'Ark1'!Y352</f>
        <v>43.369175627240153</v>
      </c>
      <c r="AD17" s="75">
        <f>+'Ark1'!Z352</f>
        <v>5.4649270093037803</v>
      </c>
      <c r="AE17" s="156">
        <f>+'Ark1'!Z352</f>
        <v>5.4649270093037803</v>
      </c>
      <c r="AF17" s="55">
        <f>+'Ark1'!AA352</f>
        <v>1.5371006501042028</v>
      </c>
      <c r="AG17" s="55">
        <f>+'Ark1'!AB352</f>
        <v>2.2241240849887887</v>
      </c>
      <c r="AH17" s="75">
        <f>+'Ark1'!AD352</f>
        <v>59.468042514168943</v>
      </c>
      <c r="AI17" s="75">
        <f>+'Ark1'!AE352</f>
        <v>63.781299449501503</v>
      </c>
      <c r="AJ17" s="75">
        <f>+'Ark1'!AF352</f>
        <v>22.5</v>
      </c>
      <c r="AK17" s="156">
        <f t="shared" si="6"/>
        <v>3.919538797133066</v>
      </c>
      <c r="AL17" s="75">
        <f>+'Ark1'!AF352</f>
        <v>22.5</v>
      </c>
      <c r="AM17" s="47"/>
      <c r="AN17" s="5"/>
      <c r="AP17" s="1"/>
      <c r="AQ17" s="1"/>
      <c r="AR17" s="11"/>
      <c r="AS17" s="11"/>
      <c r="AT17" s="11"/>
    </row>
    <row r="18" spans="1:46" ht="15" customHeight="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96"/>
      <c r="O18" s="47"/>
      <c r="P18" s="365"/>
      <c r="Q18" s="90"/>
      <c r="R18" s="90"/>
      <c r="S18" s="365"/>
      <c r="T18" s="47"/>
      <c r="U18" s="47"/>
      <c r="V18" s="47"/>
      <c r="W18" s="47"/>
      <c r="X18" s="47"/>
      <c r="Y18" s="47"/>
      <c r="Z18" s="47"/>
      <c r="AA18" s="202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5"/>
      <c r="AP18" s="1"/>
      <c r="AQ18" s="1"/>
      <c r="AR18" s="11"/>
      <c r="AS18" s="11"/>
      <c r="AT18" s="11"/>
    </row>
    <row r="19" spans="1:46" ht="15" customHeight="1">
      <c r="A19" s="47"/>
      <c r="B19">
        <f>+'Ark1'!C353</f>
        <v>2023</v>
      </c>
      <c r="C19">
        <f>+'Ark1'!G353</f>
        <v>1</v>
      </c>
      <c r="D19" s="3" t="str">
        <f t="shared" ref="D19:D26" si="7">+D10</f>
        <v>Øst</v>
      </c>
      <c r="E19" s="3">
        <f>+'Ark1'!H353</f>
        <v>1</v>
      </c>
      <c r="F19" s="3" t="s">
        <v>74</v>
      </c>
      <c r="G19">
        <f>+'Ark1'!Q353</f>
        <v>119</v>
      </c>
      <c r="I19">
        <f>+'Ark1'!R353</f>
        <v>1627</v>
      </c>
      <c r="K19" s="195">
        <f>+'Ark1'!AF353</f>
        <v>57.531824611032519</v>
      </c>
      <c r="M19" s="195">
        <f>+'Ark1'!AG353</f>
        <v>57.984804735252787</v>
      </c>
      <c r="N19" s="96"/>
      <c r="O19" s="203">
        <f>+'Ark1'!AI353</f>
        <v>977</v>
      </c>
      <c r="P19" s="365"/>
      <c r="Q19" s="195">
        <f>+'Ark1'!AJ353</f>
        <v>110.31197543500517</v>
      </c>
      <c r="R19" s="195">
        <f>+'Ark1'!AK353</f>
        <v>15.620129793478323</v>
      </c>
      <c r="S19" s="365"/>
      <c r="T19" s="1">
        <f>+'Ark1'!S353</f>
        <v>4.871542716656422</v>
      </c>
      <c r="V19" s="1">
        <f>+'Ark1'!T353</f>
        <v>5.6754763368162244</v>
      </c>
      <c r="X19" s="92">
        <f>+'Ark1'!U353</f>
        <v>21.019545175169021</v>
      </c>
      <c r="Z19" s="11">
        <f>+'Ark1'!W353</f>
        <v>6.6994468346650278</v>
      </c>
      <c r="AA19" s="202"/>
      <c r="AB19" s="11">
        <f>+'Ark1'!X353</f>
        <v>83.650891210817434</v>
      </c>
      <c r="AC19" s="11">
        <f>+'Ark1'!Y353</f>
        <v>28.395820528580199</v>
      </c>
      <c r="AD19" s="11">
        <f>+'Ark1'!Z353</f>
        <v>5.6919571710672958</v>
      </c>
      <c r="AE19" s="92">
        <f>+'Ark1'!AA353</f>
        <v>1.7054366279811561</v>
      </c>
      <c r="AF19" s="1">
        <f>+'Ark1'!AA353</f>
        <v>1.7054366279811561</v>
      </c>
      <c r="AG19" s="1">
        <f>+'Ark1'!AB353</f>
        <v>2.1588216848307522</v>
      </c>
      <c r="AH19" s="11">
        <f>+'Ark1'!AD353</f>
        <v>53.263214734846791</v>
      </c>
      <c r="AI19" s="11">
        <f>+'Ark1'!AE353</f>
        <v>60.251515606490386</v>
      </c>
      <c r="AJ19" s="11">
        <f>+'Ark1'!AF353</f>
        <v>57.531824611032519</v>
      </c>
      <c r="AK19" s="92">
        <f t="shared" ref="AK19:AK26" si="8">+X19/T19</f>
        <v>4.3147615442846332</v>
      </c>
      <c r="AL19" s="11">
        <f>+'Ark1'!AF353</f>
        <v>57.531824611032519</v>
      </c>
      <c r="AM19" s="47"/>
      <c r="AN19" s="5"/>
      <c r="AP19" s="1"/>
      <c r="AQ19" s="1"/>
      <c r="AR19" s="11"/>
      <c r="AS19" s="11"/>
      <c r="AT19" s="11"/>
    </row>
    <row r="20" spans="1:46" ht="15" customHeight="1">
      <c r="A20" s="47"/>
      <c r="B20">
        <f>+'Ark1'!C354</f>
        <v>2023</v>
      </c>
      <c r="C20">
        <f>+'Ark1'!G354</f>
        <v>1</v>
      </c>
      <c r="D20" s="3" t="str">
        <f t="shared" si="7"/>
        <v>Øst</v>
      </c>
      <c r="E20" s="3">
        <f>+'Ark1'!H354</f>
        <v>2</v>
      </c>
      <c r="F20" s="3" t="s">
        <v>7</v>
      </c>
      <c r="G20">
        <f>+'Ark1'!Q354</f>
        <v>92</v>
      </c>
      <c r="I20">
        <f>+'Ark1'!R354</f>
        <v>1201</v>
      </c>
      <c r="K20" s="195">
        <f>+'Ark1'!AF354</f>
        <v>42.468175388967474</v>
      </c>
      <c r="M20" s="195">
        <f>+'Ark1'!AG354</f>
        <v>42.015195264747192</v>
      </c>
      <c r="N20" s="96"/>
      <c r="O20" s="203">
        <f>+'Ark1'!AI354</f>
        <v>365</v>
      </c>
      <c r="P20" s="365"/>
      <c r="Q20" s="195">
        <f>+'Ark1'!AJ354</f>
        <v>104.77452054794522</v>
      </c>
      <c r="R20" s="195">
        <f>+'Ark1'!AK354</f>
        <v>16.101073403604637</v>
      </c>
      <c r="S20" s="365"/>
      <c r="T20" s="1">
        <f>+'Ark1'!S354</f>
        <v>6.2231473771856782</v>
      </c>
      <c r="V20" s="1">
        <f>+'Ark1'!T354</f>
        <v>5.7435470441298913</v>
      </c>
      <c r="X20" s="92">
        <f>+'Ark1'!U354</f>
        <v>20.632889258950861</v>
      </c>
      <c r="Z20" s="11">
        <f>+'Ark1'!W354</f>
        <v>5.578684429641962</v>
      </c>
      <c r="AA20" s="202"/>
      <c r="AB20" s="11">
        <f>+'Ark1'!X354</f>
        <v>74.604496253122406</v>
      </c>
      <c r="AC20" s="11">
        <f>+'Ark1'!Y354</f>
        <v>30.641132389675278</v>
      </c>
      <c r="AD20" s="11">
        <f>+'Ark1'!Z354</f>
        <v>6.8712030389559695</v>
      </c>
      <c r="AE20" s="92">
        <f>+'Ark1'!AA354</f>
        <v>1.8521982130911516</v>
      </c>
      <c r="AF20" s="1">
        <f>+'Ark1'!AA354</f>
        <v>1.8521982130911516</v>
      </c>
      <c r="AG20" s="1">
        <f>+'Ark1'!AB354</f>
        <v>2.0397818060958386</v>
      </c>
      <c r="AH20" s="11">
        <f>+'Ark1'!AD354</f>
        <v>57.361580302484143</v>
      </c>
      <c r="AI20" s="11">
        <f>+'Ark1'!AE354</f>
        <v>43.255988798512128</v>
      </c>
      <c r="AJ20" s="11">
        <f>+'Ark1'!AF354</f>
        <v>42.468175388967474</v>
      </c>
      <c r="AK20" s="92">
        <f t="shared" si="8"/>
        <v>3.3155070912496636</v>
      </c>
      <c r="AL20" s="11">
        <f>+'Ark1'!AF354</f>
        <v>42.468175388967474</v>
      </c>
      <c r="AM20" s="47"/>
      <c r="AN20" s="5"/>
      <c r="AP20" s="1"/>
      <c r="AQ20" s="1"/>
      <c r="AR20" s="11"/>
      <c r="AS20" s="11"/>
      <c r="AT20" s="11"/>
    </row>
    <row r="21" spans="1:46" ht="15" customHeight="1">
      <c r="A21" s="47"/>
      <c r="B21">
        <f>+'Ark1'!C355</f>
        <v>2023</v>
      </c>
      <c r="C21">
        <f>+'Ark1'!G355</f>
        <v>2</v>
      </c>
      <c r="D21" s="3" t="str">
        <f t="shared" si="7"/>
        <v>Vest</v>
      </c>
      <c r="E21" s="3">
        <f>+'Ark1'!H355</f>
        <v>1</v>
      </c>
      <c r="F21" s="3" t="s">
        <v>74</v>
      </c>
      <c r="G21">
        <f>+'Ark1'!Q355</f>
        <v>136</v>
      </c>
      <c r="I21">
        <f>+'Ark1'!R355</f>
        <v>1700</v>
      </c>
      <c r="K21" s="195">
        <f>+'Ark1'!AF355</f>
        <v>62.893081761006258</v>
      </c>
      <c r="M21" s="195">
        <f>+'Ark1'!AG355</f>
        <v>63.817111123534787</v>
      </c>
      <c r="N21" s="96"/>
      <c r="O21" s="203">
        <f>+'Ark1'!AI355</f>
        <v>61</v>
      </c>
      <c r="P21" s="365"/>
      <c r="Q21" s="195">
        <f>+'Ark1'!AJ355</f>
        <v>106.74098360655738</v>
      </c>
      <c r="R21" s="195">
        <f>+'Ark1'!AK355</f>
        <v>16.232028466855173</v>
      </c>
      <c r="S21" s="365"/>
      <c r="T21" s="1">
        <f>+'Ark1'!S355</f>
        <v>5.102941176470587</v>
      </c>
      <c r="V21" s="1">
        <f>+'Ark1'!T355</f>
        <v>5.1623529411764704</v>
      </c>
      <c r="X21" s="92">
        <f>+'Ark1'!U355</f>
        <v>20.144058823529392</v>
      </c>
      <c r="Z21" s="11">
        <f>+'Ark1'!W355</f>
        <v>1.7058823529411764</v>
      </c>
      <c r="AA21" s="202"/>
      <c r="AB21" s="11">
        <f>+'Ark1'!X355</f>
        <v>79.17647058823529</v>
      </c>
      <c r="AC21" s="11">
        <f>+'Ark1'!Y355</f>
        <v>24.058823529411764</v>
      </c>
      <c r="AD21" s="11">
        <f>+'Ark1'!Z355</f>
        <v>5.6098909496646305</v>
      </c>
      <c r="AE21" s="92">
        <f>+'Ark1'!AA355</f>
        <v>1.4448662250549364</v>
      </c>
      <c r="AF21" s="1">
        <f>+'Ark1'!AA355</f>
        <v>1.4448662250549364</v>
      </c>
      <c r="AG21" s="1">
        <f>+'Ark1'!AB355</f>
        <v>2.1164885720061246</v>
      </c>
      <c r="AH21" s="11">
        <f>+'Ark1'!AD355</f>
        <v>56.893190890794145</v>
      </c>
      <c r="AI21" s="11">
        <f>+'Ark1'!AE355</f>
        <v>61.988671489568141</v>
      </c>
      <c r="AJ21" s="11">
        <f>+'Ark1'!AF355</f>
        <v>62.893081761006258</v>
      </c>
      <c r="AK21" s="92">
        <f t="shared" si="8"/>
        <v>3.9475389048991323</v>
      </c>
      <c r="AL21" s="11">
        <f>+'Ark1'!AF355</f>
        <v>62.893081761006258</v>
      </c>
      <c r="AM21" s="47"/>
      <c r="AN21" s="5"/>
      <c r="AP21" s="1"/>
      <c r="AQ21" s="1"/>
      <c r="AR21" s="11"/>
      <c r="AS21" s="11"/>
      <c r="AT21" s="11"/>
    </row>
    <row r="22" spans="1:46" ht="15" customHeight="1">
      <c r="A22" s="47"/>
      <c r="B22">
        <f>+'Ark1'!C356</f>
        <v>2023</v>
      </c>
      <c r="C22">
        <f>+'Ark1'!G356</f>
        <v>2</v>
      </c>
      <c r="D22" s="3" t="str">
        <f t="shared" si="7"/>
        <v>Vest</v>
      </c>
      <c r="E22" s="3">
        <f>+'Ark1'!H356</f>
        <v>2</v>
      </c>
      <c r="F22" s="3" t="s">
        <v>7</v>
      </c>
      <c r="G22">
        <f>+'Ark1'!Q356</f>
        <v>102</v>
      </c>
      <c r="I22">
        <f>+'Ark1'!R356</f>
        <v>1003</v>
      </c>
      <c r="K22" s="195">
        <f>+'Ark1'!AF356</f>
        <v>37.106918238993728</v>
      </c>
      <c r="M22" s="195">
        <f>+'Ark1'!AG356</f>
        <v>36.182888876465242</v>
      </c>
      <c r="N22" s="96"/>
      <c r="O22" s="203">
        <f>+'Ark1'!AI356</f>
        <v>75</v>
      </c>
      <c r="P22" s="365"/>
      <c r="Q22" s="195">
        <f>+'Ark1'!AJ356</f>
        <v>103.37200000000001</v>
      </c>
      <c r="R22" s="195">
        <f>+'Ark1'!AK356</f>
        <v>16.456798060418802</v>
      </c>
      <c r="S22" s="365"/>
      <c r="T22" s="1">
        <f>+'Ark1'!S356</f>
        <v>5.3140578265204388</v>
      </c>
      <c r="V22" s="1">
        <f>+'Ark1'!T356</f>
        <v>5.7996011964107668</v>
      </c>
      <c r="X22" s="92">
        <f>+'Ark1'!U356</f>
        <v>19.358025922233281</v>
      </c>
      <c r="Z22" s="11">
        <f>+'Ark1'!W356</f>
        <v>2.4925224327018953</v>
      </c>
      <c r="AA22" s="202"/>
      <c r="AB22" s="11">
        <f>+'Ark1'!X356</f>
        <v>69.092721834496487</v>
      </c>
      <c r="AC22" s="11">
        <f>+'Ark1'!Y356</f>
        <v>26.021934197407781</v>
      </c>
      <c r="AD22" s="11">
        <f>+'Ark1'!Z356</f>
        <v>6.2022913216335889</v>
      </c>
      <c r="AE22" s="92">
        <f>+'Ark1'!AA356</f>
        <v>1.6007450236542355</v>
      </c>
      <c r="AF22" s="1">
        <f>+'Ark1'!AA356</f>
        <v>1.6007450236542355</v>
      </c>
      <c r="AG22" s="1">
        <f>+'Ark1'!AB356</f>
        <v>2.0474724443195389</v>
      </c>
      <c r="AH22" s="11">
        <f>+'Ark1'!AD356</f>
        <v>54.536382639709032</v>
      </c>
      <c r="AI22" s="11">
        <f>+'Ark1'!AE356</f>
        <v>58.349331921542387</v>
      </c>
      <c r="AJ22" s="11">
        <f>+'Ark1'!AF356</f>
        <v>37.106918238993728</v>
      </c>
      <c r="AK22" s="92">
        <f t="shared" si="8"/>
        <v>3.6427954971857375</v>
      </c>
      <c r="AL22" s="11">
        <f>+'Ark1'!AF356</f>
        <v>37.106918238993728</v>
      </c>
      <c r="AM22" s="47"/>
      <c r="AN22" s="5"/>
      <c r="AP22" s="1"/>
      <c r="AQ22" s="1"/>
      <c r="AR22" s="11"/>
      <c r="AS22" s="11"/>
      <c r="AT22" s="11"/>
    </row>
    <row r="23" spans="1:46" ht="15" customHeight="1">
      <c r="A23" s="47"/>
      <c r="B23">
        <f>+'Ark1'!C357</f>
        <v>2023</v>
      </c>
      <c r="C23">
        <f>+'Ark1'!G357</f>
        <v>3</v>
      </c>
      <c r="D23" s="3" t="str">
        <f t="shared" si="7"/>
        <v>Midt</v>
      </c>
      <c r="E23" s="3">
        <f>+'Ark1'!H357</f>
        <v>1</v>
      </c>
      <c r="F23" s="3" t="s">
        <v>74</v>
      </c>
      <c r="G23">
        <f>+'Ark1'!Q357</f>
        <v>59</v>
      </c>
      <c r="I23">
        <f>+'Ark1'!R357</f>
        <v>493</v>
      </c>
      <c r="K23" s="195">
        <f>+'Ark1'!AF357</f>
        <v>42.353951890034367</v>
      </c>
      <c r="M23" s="195">
        <f>+'Ark1'!AG357</f>
        <v>43.880984661624659</v>
      </c>
      <c r="N23" s="96"/>
      <c r="O23" s="203">
        <f>+'Ark1'!AI357</f>
        <v>0</v>
      </c>
      <c r="P23" s="365"/>
      <c r="Q23" s="195">
        <f>+'Ark1'!AJ357</f>
        <v>0</v>
      </c>
      <c r="R23" s="195">
        <f>+'Ark1'!AK357</f>
        <v>0</v>
      </c>
      <c r="S23" s="365"/>
      <c r="T23" s="1">
        <f>+'Ark1'!S357</f>
        <v>6.0040567951318451</v>
      </c>
      <c r="V23" s="1">
        <f>+'Ark1'!T357</f>
        <v>6.2535496957403645</v>
      </c>
      <c r="X23" s="92">
        <f>+'Ark1'!U357</f>
        <v>21.795943204868166</v>
      </c>
      <c r="Z23" s="11">
        <f>+'Ark1'!W357</f>
        <v>6.4908722109533477</v>
      </c>
      <c r="AA23" s="202"/>
      <c r="AB23" s="11">
        <f>+'Ark1'!X357</f>
        <v>80.933062880324556</v>
      </c>
      <c r="AC23" s="11">
        <f>+'Ark1'!Y357</f>
        <v>43.407707910750496</v>
      </c>
      <c r="AD23" s="11">
        <f>+'Ark1'!Z357</f>
        <v>6.2057605716491837</v>
      </c>
      <c r="AE23" s="92">
        <f>+'Ark1'!AA357</f>
        <v>1.7958662734821595</v>
      </c>
      <c r="AF23" s="1">
        <f>+'Ark1'!AA357</f>
        <v>1.7958662734821595</v>
      </c>
      <c r="AG23" s="1">
        <f>+'Ark1'!AB357</f>
        <v>2.2846636975754593</v>
      </c>
      <c r="AH23" s="11">
        <f>+'Ark1'!AD357</f>
        <v>58.063350649949761</v>
      </c>
      <c r="AI23" s="11">
        <f>+'Ark1'!AE357</f>
        <v>54.900031261675885</v>
      </c>
      <c r="AJ23" s="11">
        <f>+'Ark1'!AF357</f>
        <v>42.353951890034367</v>
      </c>
      <c r="AK23" s="92">
        <f t="shared" si="8"/>
        <v>3.6302027027027051</v>
      </c>
      <c r="AL23" s="11">
        <f>+'Ark1'!AF357</f>
        <v>42.353951890034367</v>
      </c>
      <c r="AM23" s="47"/>
      <c r="AN23" s="5"/>
      <c r="AP23" s="13"/>
      <c r="AQ23" s="13"/>
      <c r="AR23" s="11"/>
      <c r="AS23" s="11"/>
      <c r="AT23" s="11"/>
    </row>
    <row r="24" spans="1:46" ht="15" customHeight="1">
      <c r="A24" s="47"/>
      <c r="B24">
        <f>+'Ark1'!C358</f>
        <v>2023</v>
      </c>
      <c r="C24">
        <f>+'Ark1'!G358</f>
        <v>3</v>
      </c>
      <c r="D24" s="3" t="str">
        <f t="shared" si="7"/>
        <v>Midt</v>
      </c>
      <c r="E24" s="3">
        <f>+'Ark1'!H358</f>
        <v>2</v>
      </c>
      <c r="F24" s="3" t="s">
        <v>7</v>
      </c>
      <c r="G24">
        <f>+'Ark1'!Q358</f>
        <v>54</v>
      </c>
      <c r="I24">
        <f>+'Ark1'!R358</f>
        <v>671</v>
      </c>
      <c r="K24" s="195">
        <f>+'Ark1'!AF358</f>
        <v>57.646048109965619</v>
      </c>
      <c r="M24" s="195">
        <f>+'Ark1'!AG358</f>
        <v>56.119015338375341</v>
      </c>
      <c r="N24" s="96"/>
      <c r="O24" s="203">
        <f>+'Ark1'!AI358</f>
        <v>0</v>
      </c>
      <c r="P24" s="365"/>
      <c r="Q24" s="195">
        <f>+'Ark1'!AJ358</f>
        <v>0</v>
      </c>
      <c r="R24" s="195">
        <f>+'Ark1'!AK358</f>
        <v>0</v>
      </c>
      <c r="S24" s="365"/>
      <c r="T24" s="1">
        <f>+'Ark1'!S358</f>
        <v>4.7377049180327884</v>
      </c>
      <c r="V24" s="1">
        <f>+'Ark1'!T358</f>
        <v>5.3964232488822645</v>
      </c>
      <c r="X24" s="92">
        <f>+'Ark1'!U358</f>
        <v>20.480178837555904</v>
      </c>
      <c r="Z24" s="11">
        <f>+'Ark1'!W358</f>
        <v>1.9374068554396424</v>
      </c>
      <c r="AA24" s="202"/>
      <c r="AB24" s="11">
        <f>+'Ark1'!X358</f>
        <v>77.943368107302533</v>
      </c>
      <c r="AC24" s="11">
        <f>+'Ark1'!Y358</f>
        <v>27.421758569299545</v>
      </c>
      <c r="AD24" s="11">
        <f>+'Ark1'!Z358</f>
        <v>6.5542089386541207</v>
      </c>
      <c r="AE24" s="92">
        <f>+'Ark1'!AA358</f>
        <v>1.5680472186263044</v>
      </c>
      <c r="AF24" s="1">
        <f>+'Ark1'!AA358</f>
        <v>1.5680472186263044</v>
      </c>
      <c r="AG24" s="1">
        <f>+'Ark1'!AB358</f>
        <v>2.0798341300786016</v>
      </c>
      <c r="AH24" s="11">
        <f>+'Ark1'!AD358</f>
        <v>47.248757435857911</v>
      </c>
      <c r="AI24" s="11">
        <f>+'Ark1'!AE358</f>
        <v>49.616677289324883</v>
      </c>
      <c r="AJ24" s="11">
        <f>+'Ark1'!AF358</f>
        <v>57.646048109965619</v>
      </c>
      <c r="AK24" s="92">
        <f t="shared" si="8"/>
        <v>4.3228059138093764</v>
      </c>
      <c r="AL24" s="11">
        <f>+'Ark1'!AF358</f>
        <v>57.646048109965619</v>
      </c>
      <c r="AM24" s="47"/>
      <c r="AN24" s="5"/>
      <c r="AP24" s="13"/>
      <c r="AQ24" s="13"/>
      <c r="AR24" s="11"/>
      <c r="AS24" s="11"/>
      <c r="AT24" s="11"/>
    </row>
    <row r="25" spans="1:46" ht="15" customHeight="1">
      <c r="A25" s="47"/>
      <c r="B25">
        <f>+'Ark1'!C359</f>
        <v>2023</v>
      </c>
      <c r="C25">
        <f>+'Ark1'!G359</f>
        <v>4</v>
      </c>
      <c r="D25" s="3" t="str">
        <f t="shared" si="7"/>
        <v>Nord</v>
      </c>
      <c r="E25" s="3">
        <f>+'Ark1'!H359</f>
        <v>1</v>
      </c>
      <c r="F25" s="3" t="s">
        <v>74</v>
      </c>
      <c r="G25">
        <f>+'Ark1'!Q359</f>
        <v>69</v>
      </c>
      <c r="I25">
        <f>+'Ark1'!R359</f>
        <v>1850</v>
      </c>
      <c r="K25" s="195">
        <f>+'Ark1'!AF359</f>
        <v>77.568134171907772</v>
      </c>
      <c r="M25" s="195">
        <f>+'Ark1'!AG359</f>
        <v>77.498598110684554</v>
      </c>
      <c r="N25" s="96"/>
      <c r="O25" s="203">
        <f>+'Ark1'!AI359</f>
        <v>0</v>
      </c>
      <c r="P25" s="365"/>
      <c r="Q25" s="195">
        <f>+'Ark1'!AJ359</f>
        <v>0</v>
      </c>
      <c r="R25" s="195">
        <f>+'Ark1'!AK359</f>
        <v>0</v>
      </c>
      <c r="S25" s="365"/>
      <c r="T25" s="1">
        <f>+'Ark1'!S359</f>
        <v>4.9340540540540525</v>
      </c>
      <c r="V25" s="1">
        <f>+'Ark1'!T359</f>
        <v>5.4832432432432441</v>
      </c>
      <c r="X25" s="92">
        <f>+'Ark1'!U359</f>
        <v>21.36556756756756</v>
      </c>
      <c r="Z25" s="11">
        <f>+'Ark1'!W359</f>
        <v>3.5675675675675671</v>
      </c>
      <c r="AA25" s="202"/>
      <c r="AB25" s="11">
        <f>+'Ark1'!X359</f>
        <v>82.918918918918905</v>
      </c>
      <c r="AC25" s="11">
        <f>+'Ark1'!Y359</f>
        <v>34.756756756756758</v>
      </c>
      <c r="AD25" s="11">
        <f>+'Ark1'!Z359</f>
        <v>5.7381406091904781</v>
      </c>
      <c r="AE25" s="92">
        <f>+'Ark1'!AA359</f>
        <v>1.4915898636697964</v>
      </c>
      <c r="AF25" s="1">
        <f>+'Ark1'!AA359</f>
        <v>1.4915898636697964</v>
      </c>
      <c r="AG25" s="1">
        <f>+'Ark1'!AB359</f>
        <v>2.1834736199324314</v>
      </c>
      <c r="AH25" s="11">
        <f>+'Ark1'!AD359</f>
        <v>57.071052702758514</v>
      </c>
      <c r="AI25" s="11">
        <f>+'Ark1'!AE359</f>
        <v>65.557611333103551</v>
      </c>
      <c r="AJ25" s="11">
        <f>+'Ark1'!AF359</f>
        <v>77.568134171907772</v>
      </c>
      <c r="AK25" s="92">
        <f t="shared" si="8"/>
        <v>4.3302256792287466</v>
      </c>
      <c r="AL25" s="11">
        <f>+'Ark1'!AF359</f>
        <v>77.568134171907772</v>
      </c>
      <c r="AM25" s="47"/>
      <c r="AN25" s="5"/>
      <c r="AP25" s="13"/>
      <c r="AQ25" s="13"/>
      <c r="AR25" s="11"/>
      <c r="AS25" s="11"/>
      <c r="AT25" s="11"/>
    </row>
    <row r="26" spans="1:46" ht="15" customHeight="1">
      <c r="A26" s="47"/>
      <c r="B26">
        <f>+'Ark1'!C360</f>
        <v>2023</v>
      </c>
      <c r="C26">
        <f>+'Ark1'!G360</f>
        <v>4</v>
      </c>
      <c r="D26" s="3" t="str">
        <f t="shared" si="7"/>
        <v>Nord</v>
      </c>
      <c r="E26" s="3">
        <f>+'Ark1'!H360</f>
        <v>2</v>
      </c>
      <c r="F26" s="3" t="s">
        <v>7</v>
      </c>
      <c r="G26">
        <f>+'Ark1'!Q360</f>
        <v>21</v>
      </c>
      <c r="I26">
        <f>+'Ark1'!R360</f>
        <v>535</v>
      </c>
      <c r="K26" s="195">
        <f>+'Ark1'!AF360</f>
        <v>22.431865828092246</v>
      </c>
      <c r="M26" s="195">
        <f>+'Ark1'!AG360</f>
        <v>22.501401889315453</v>
      </c>
      <c r="N26" s="96"/>
      <c r="O26" s="203">
        <f>+'Ark1'!AI360</f>
        <v>0</v>
      </c>
      <c r="P26" s="365"/>
      <c r="Q26" s="195">
        <f>+'Ark1'!AJ360</f>
        <v>0</v>
      </c>
      <c r="R26" s="195">
        <f>+'Ark1'!AK360</f>
        <v>0</v>
      </c>
      <c r="S26" s="365"/>
      <c r="T26" s="1">
        <f>+'Ark1'!S360</f>
        <v>5.8224299065420562</v>
      </c>
      <c r="V26" s="1">
        <f>+'Ark1'!T360</f>
        <v>6.0598130841121485</v>
      </c>
      <c r="X26" s="92">
        <f>+'Ark1'!U360</f>
        <v>21.451028037383164</v>
      </c>
      <c r="Z26" s="11">
        <f>+'Ark1'!W360</f>
        <v>3.9252336448598144</v>
      </c>
      <c r="AA26" s="202"/>
      <c r="AB26" s="11">
        <f>+'Ark1'!X360</f>
        <v>85.607476635514018</v>
      </c>
      <c r="AC26" s="11">
        <f>+'Ark1'!Y360</f>
        <v>34.953271028037385</v>
      </c>
      <c r="AD26" s="11">
        <f>+'Ark1'!Z360</f>
        <v>5.3199074081218871</v>
      </c>
      <c r="AE26" s="92">
        <f>+'Ark1'!AA360</f>
        <v>1.3549016870369248</v>
      </c>
      <c r="AF26" s="1">
        <f>+'Ark1'!AA360</f>
        <v>1.3549016870369248</v>
      </c>
      <c r="AG26" s="1">
        <f>+'Ark1'!AB360</f>
        <v>2.0102940600949659</v>
      </c>
      <c r="AH26" s="11">
        <f>+'Ark1'!AD360</f>
        <v>58.150997427405954</v>
      </c>
      <c r="AI26" s="11">
        <f>+'Ark1'!AE360</f>
        <v>52.613143404843058</v>
      </c>
      <c r="AJ26" s="11">
        <f>+'Ark1'!AF360</f>
        <v>22.431865828092246</v>
      </c>
      <c r="AK26" s="92">
        <f t="shared" si="8"/>
        <v>3.6842054574638818</v>
      </c>
      <c r="AL26" s="11">
        <f>+'Ark1'!AF360</f>
        <v>22.431865828092246</v>
      </c>
      <c r="AM26" s="47"/>
      <c r="AP26" s="13"/>
      <c r="AQ26" s="13"/>
      <c r="AR26" s="11"/>
      <c r="AS26" s="11"/>
      <c r="AT26" s="11"/>
    </row>
    <row r="27" spans="1:46" s="468" customFormat="1" ht="15" customHeigh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P27" s="13"/>
      <c r="AQ27" s="13"/>
      <c r="AR27" s="469"/>
      <c r="AS27" s="469"/>
      <c r="AT27" s="469"/>
    </row>
    <row r="28" spans="1:46" ht="15" customHeight="1">
      <c r="A28" s="47"/>
      <c r="B28" s="53">
        <f>+'Ark1'!C361</f>
        <v>2022</v>
      </c>
      <c r="C28" s="53">
        <f>+'Ark1'!G361</f>
        <v>1</v>
      </c>
      <c r="D28" s="54" t="str">
        <f t="shared" ref="D28:D35" si="9">+D19</f>
        <v>Øst</v>
      </c>
      <c r="E28" s="54">
        <f>+'Ark1'!H361</f>
        <v>1</v>
      </c>
      <c r="F28" s="54" t="s">
        <v>74</v>
      </c>
      <c r="G28" s="53">
        <f>+'Ark1'!Q361</f>
        <v>108</v>
      </c>
      <c r="H28" s="53"/>
      <c r="I28" s="53">
        <f>+'Ark1'!R361</f>
        <v>1551</v>
      </c>
      <c r="J28" s="53"/>
      <c r="K28" s="177">
        <f>+'Ark1'!AF361</f>
        <v>60.279828993392918</v>
      </c>
      <c r="L28" s="156"/>
      <c r="M28" s="177">
        <f>+'Ark1'!AG361</f>
        <v>62.588699365747438</v>
      </c>
      <c r="N28" s="96"/>
      <c r="O28" s="203">
        <f>+'Ark1'!AI361</f>
        <v>0</v>
      </c>
      <c r="P28" s="365"/>
      <c r="Q28" s="195">
        <f>+'Ark1'!AJ361</f>
        <v>0</v>
      </c>
      <c r="R28" s="195">
        <f>+'Ark1'!AK361</f>
        <v>0</v>
      </c>
      <c r="S28" s="365"/>
      <c r="T28" s="55">
        <f>+'Ark1'!S361</f>
        <v>4.9974210186976125</v>
      </c>
      <c r="U28" s="53"/>
      <c r="V28" s="55">
        <f>+'Ark1'!T361</f>
        <v>5.9903288201160549</v>
      </c>
      <c r="W28" s="53"/>
      <c r="X28" s="156">
        <f>+'Ark1'!U361</f>
        <v>22.281173436492576</v>
      </c>
      <c r="Y28" s="156"/>
      <c r="Z28" s="75">
        <f>+'Ark1'!W361</f>
        <v>5.9961315280464236</v>
      </c>
      <c r="AA28" s="75"/>
      <c r="AB28" s="75">
        <f>+'Ark1'!X361</f>
        <v>87.040618955512542</v>
      </c>
      <c r="AC28" s="75">
        <f>+'Ark1'!Y361</f>
        <v>36.94390715667312</v>
      </c>
      <c r="AD28" s="75">
        <f>+'Ark1'!Z361</f>
        <v>6.2678608886011089</v>
      </c>
      <c r="AE28" s="156">
        <f>+'Ark1'!AA361</f>
        <v>1.7947537423097937</v>
      </c>
      <c r="AF28" s="55">
        <f>+'Ark1'!AA361</f>
        <v>1.7947537423097937</v>
      </c>
      <c r="AG28" s="55">
        <f>+'Ark1'!AB361</f>
        <v>2.3392007281582763</v>
      </c>
      <c r="AH28" s="75">
        <f>+'Ark1'!AD361</f>
        <v>53.863619094509779</v>
      </c>
      <c r="AI28" s="75">
        <f>+'Ark1'!AE361</f>
        <v>55.761887520823265</v>
      </c>
      <c r="AJ28" s="75">
        <f>+'Ark1'!AF361</f>
        <v>60.279828993392918</v>
      </c>
      <c r="AK28" s="156">
        <f t="shared" ref="AK28:AK35" si="10">+X28/T28</f>
        <v>4.4585343826603019</v>
      </c>
      <c r="AL28" s="75">
        <f>+'Ark1'!AF361</f>
        <v>60.279828993392918</v>
      </c>
      <c r="AM28" s="47"/>
      <c r="AN28" s="5"/>
      <c r="AP28" s="13"/>
      <c r="AQ28" s="13"/>
      <c r="AR28" s="11"/>
      <c r="AS28" s="11"/>
      <c r="AT28" s="11"/>
    </row>
    <row r="29" spans="1:46" ht="15" customHeight="1">
      <c r="A29" s="47"/>
      <c r="B29" s="53">
        <f>+'Ark1'!C362</f>
        <v>2022</v>
      </c>
      <c r="C29" s="53">
        <f>+'Ark1'!G362</f>
        <v>1</v>
      </c>
      <c r="D29" s="54" t="str">
        <f t="shared" si="9"/>
        <v>Øst</v>
      </c>
      <c r="E29" s="54">
        <f>+'Ark1'!H362</f>
        <v>2</v>
      </c>
      <c r="F29" s="54" t="s">
        <v>7</v>
      </c>
      <c r="G29" s="53">
        <f>+'Ark1'!Q362</f>
        <v>70</v>
      </c>
      <c r="H29" s="53"/>
      <c r="I29" s="53">
        <f>+'Ark1'!R362</f>
        <v>1022</v>
      </c>
      <c r="J29" s="53"/>
      <c r="K29" s="177">
        <f>+'Ark1'!AF362</f>
        <v>39.720171006607053</v>
      </c>
      <c r="L29" s="156"/>
      <c r="M29" s="177">
        <f>+'Ark1'!AG362</f>
        <v>37.411300634252555</v>
      </c>
      <c r="N29" s="96"/>
      <c r="O29" s="203">
        <f>+'Ark1'!AI362</f>
        <v>10</v>
      </c>
      <c r="P29" s="365"/>
      <c r="Q29" s="195">
        <f>+'Ark1'!AJ362</f>
        <v>95.51</v>
      </c>
      <c r="R29" s="195">
        <f>+'Ark1'!AK362</f>
        <v>17.482644859414886</v>
      </c>
      <c r="S29" s="365"/>
      <c r="T29" s="55">
        <f>+'Ark1'!S362</f>
        <v>6.0870841487279845</v>
      </c>
      <c r="U29" s="53"/>
      <c r="V29" s="55">
        <f>+'Ark1'!T362</f>
        <v>5.6350293542074361</v>
      </c>
      <c r="W29" s="53"/>
      <c r="X29" s="156">
        <f>+'Ark1'!U362</f>
        <v>20.211839530332689</v>
      </c>
      <c r="Y29" s="156"/>
      <c r="Z29" s="75">
        <f>+'Ark1'!W362</f>
        <v>3.2289628180039145</v>
      </c>
      <c r="AA29" s="75"/>
      <c r="AB29" s="75">
        <f>+'Ark1'!X362</f>
        <v>75.63600782778866</v>
      </c>
      <c r="AC29" s="75">
        <f>+'Ark1'!Y362</f>
        <v>28.473581213307241</v>
      </c>
      <c r="AD29" s="75">
        <f>+'Ark1'!Z362</f>
        <v>6.3463509972360947</v>
      </c>
      <c r="AE29" s="156">
        <f>+'Ark1'!AA362</f>
        <v>1.8896280685725912</v>
      </c>
      <c r="AF29" s="55">
        <f>+'Ark1'!AA362</f>
        <v>1.8896280685725912</v>
      </c>
      <c r="AG29" s="55">
        <f>+'Ark1'!AB362</f>
        <v>2.0298327727288297</v>
      </c>
      <c r="AH29" s="75">
        <f>+'Ark1'!AD362</f>
        <v>54.843730081516448</v>
      </c>
      <c r="AI29" s="75">
        <f>+'Ark1'!AE362</f>
        <v>53.22641745248535</v>
      </c>
      <c r="AJ29" s="75">
        <f>+'Ark1'!AF362</f>
        <v>39.720171006607053</v>
      </c>
      <c r="AK29" s="156">
        <f t="shared" si="10"/>
        <v>3.3204468734930086</v>
      </c>
      <c r="AL29" s="75">
        <f>+'Ark1'!AF362</f>
        <v>39.720171006607053</v>
      </c>
      <c r="AM29" s="47"/>
      <c r="AP29" s="13"/>
      <c r="AQ29" s="13"/>
      <c r="AR29" s="11"/>
      <c r="AS29" s="11"/>
      <c r="AT29" s="11"/>
    </row>
    <row r="30" spans="1:46" ht="15" customHeight="1">
      <c r="A30" s="47"/>
      <c r="B30" s="53">
        <f>+'Ark1'!C363</f>
        <v>2022</v>
      </c>
      <c r="C30" s="53">
        <f>+'Ark1'!G363</f>
        <v>2</v>
      </c>
      <c r="D30" s="54" t="str">
        <f t="shared" si="9"/>
        <v>Vest</v>
      </c>
      <c r="E30" s="54">
        <f>+'Ark1'!H363</f>
        <v>1</v>
      </c>
      <c r="F30" s="54" t="s">
        <v>74</v>
      </c>
      <c r="G30" s="53">
        <f>+'Ark1'!Q363</f>
        <v>117</v>
      </c>
      <c r="H30" s="53"/>
      <c r="I30" s="53">
        <f>+'Ark1'!R363</f>
        <v>1623</v>
      </c>
      <c r="J30" s="53"/>
      <c r="K30" s="177">
        <f>+'Ark1'!AF363</f>
        <v>62.809597523219821</v>
      </c>
      <c r="L30" s="156"/>
      <c r="M30" s="177">
        <f>+'Ark1'!AG363</f>
        <v>62.881388811785811</v>
      </c>
      <c r="N30" s="96"/>
      <c r="O30" s="203">
        <f>+'Ark1'!AI363</f>
        <v>0</v>
      </c>
      <c r="P30" s="365"/>
      <c r="Q30" s="195">
        <f>+'Ark1'!AJ363</f>
        <v>0</v>
      </c>
      <c r="R30" s="195">
        <f>+'Ark1'!AK363</f>
        <v>0</v>
      </c>
      <c r="S30" s="365"/>
      <c r="T30" s="55">
        <f>+'Ark1'!S363</f>
        <v>5.0739371534195925</v>
      </c>
      <c r="U30" s="53"/>
      <c r="V30" s="55">
        <f>+'Ark1'!T363</f>
        <v>5.1552680221811471</v>
      </c>
      <c r="W30" s="53"/>
      <c r="X30" s="156">
        <f>+'Ark1'!U363</f>
        <v>21.230418977202728</v>
      </c>
      <c r="Y30" s="156"/>
      <c r="Z30" s="75">
        <f>+'Ark1'!W363</f>
        <v>0.73937153419593349</v>
      </c>
      <c r="AA30" s="75"/>
      <c r="AB30" s="75">
        <f>+'Ark1'!X363</f>
        <v>86.691312384473179</v>
      </c>
      <c r="AC30" s="75">
        <f>+'Ark1'!Y363</f>
        <v>30.191004313000629</v>
      </c>
      <c r="AD30" s="75">
        <f>+'Ark1'!Z363</f>
        <v>5.3493291922061559</v>
      </c>
      <c r="AE30" s="156">
        <f>+'Ark1'!AA363</f>
        <v>1.5347941435938195</v>
      </c>
      <c r="AF30" s="55">
        <f>+'Ark1'!AA363</f>
        <v>1.5347941435938195</v>
      </c>
      <c r="AG30" s="55">
        <f>+'Ark1'!AB363</f>
        <v>1.7202488139128436</v>
      </c>
      <c r="AH30" s="75">
        <f>+'Ark1'!AD363</f>
        <v>51.639406972501085</v>
      </c>
      <c r="AI30" s="75">
        <f>+'Ark1'!AE363</f>
        <v>55.923399266161312</v>
      </c>
      <c r="AJ30" s="75">
        <f>+'Ark1'!AF363</f>
        <v>62.809597523219821</v>
      </c>
      <c r="AK30" s="156">
        <f t="shared" si="10"/>
        <v>4.1842100789313941</v>
      </c>
      <c r="AL30" s="75">
        <f>+'Ark1'!AF363</f>
        <v>62.809597523219821</v>
      </c>
      <c r="AM30" s="47"/>
      <c r="AP30" s="13"/>
      <c r="AQ30" s="13"/>
      <c r="AR30" s="11"/>
      <c r="AS30" s="11"/>
      <c r="AT30" s="11"/>
    </row>
    <row r="31" spans="1:46" ht="15" customHeight="1">
      <c r="A31" s="47"/>
      <c r="B31" s="53">
        <f>+'Ark1'!C364</f>
        <v>2022</v>
      </c>
      <c r="C31" s="53">
        <f>+'Ark1'!G364</f>
        <v>2</v>
      </c>
      <c r="D31" s="54" t="str">
        <f t="shared" si="9"/>
        <v>Vest</v>
      </c>
      <c r="E31" s="54">
        <f>+'Ark1'!H364</f>
        <v>2</v>
      </c>
      <c r="F31" s="54" t="s">
        <v>7</v>
      </c>
      <c r="G31" s="53">
        <f>+'Ark1'!Q364</f>
        <v>89</v>
      </c>
      <c r="H31" s="53"/>
      <c r="I31" s="53">
        <f>+'Ark1'!R364</f>
        <v>961</v>
      </c>
      <c r="J31" s="53"/>
      <c r="K31" s="177">
        <f>+'Ark1'!AF364</f>
        <v>37.190402476780179</v>
      </c>
      <c r="L31" s="156"/>
      <c r="M31" s="177">
        <f>+'Ark1'!AG364</f>
        <v>37.118611188214203</v>
      </c>
      <c r="N31" s="96"/>
      <c r="O31" s="203">
        <f>+'Ark1'!AI364</f>
        <v>152</v>
      </c>
      <c r="P31" s="365"/>
      <c r="Q31" s="195">
        <f>+'Ark1'!AJ364</f>
        <v>107.93223684210518</v>
      </c>
      <c r="R31" s="195">
        <f>+'Ark1'!AK364</f>
        <v>14.393817919396019</v>
      </c>
      <c r="S31" s="365"/>
      <c r="T31" s="55">
        <f>+'Ark1'!S364</f>
        <v>5.3922996878251803</v>
      </c>
      <c r="U31" s="53"/>
      <c r="V31" s="55">
        <f>+'Ark1'!T364</f>
        <v>5.953173777315298</v>
      </c>
      <c r="W31" s="53"/>
      <c r="X31" s="156">
        <f>+'Ark1'!U364</f>
        <v>21.165244536940701</v>
      </c>
      <c r="Y31" s="156"/>
      <c r="Z31" s="75">
        <f>+'Ark1'!W364</f>
        <v>4.3704474505723194</v>
      </c>
      <c r="AA31" s="75"/>
      <c r="AB31" s="75">
        <f>+'Ark1'!X364</f>
        <v>80.02081165452654</v>
      </c>
      <c r="AC31" s="75">
        <f>+'Ark1'!Y364</f>
        <v>33.298647242455779</v>
      </c>
      <c r="AD31" s="75">
        <f>+'Ark1'!Z364</f>
        <v>6.0787563736756649</v>
      </c>
      <c r="AE31" s="156">
        <f>+'Ark1'!AA364</f>
        <v>1.5147911110047787</v>
      </c>
      <c r="AF31" s="55">
        <f>+'Ark1'!AA364</f>
        <v>1.5147911110047787</v>
      </c>
      <c r="AG31" s="55">
        <f>+'Ark1'!AB364</f>
        <v>2.1302276262955249</v>
      </c>
      <c r="AH31" s="75">
        <f>+'Ark1'!AD364</f>
        <v>63.833657650680237</v>
      </c>
      <c r="AI31" s="75">
        <f>+'Ark1'!AE364</f>
        <v>65.064550505999989</v>
      </c>
      <c r="AJ31" s="75">
        <f>+'Ark1'!AF364</f>
        <v>37.190402476780179</v>
      </c>
      <c r="AK31" s="156">
        <f t="shared" si="10"/>
        <v>3.9250868390582827</v>
      </c>
      <c r="AL31" s="75">
        <f>+'Ark1'!AF364</f>
        <v>37.190402476780179</v>
      </c>
      <c r="AM31" s="47"/>
      <c r="AP31" s="56"/>
      <c r="AQ31" s="56"/>
      <c r="AR31" s="11"/>
      <c r="AS31" s="11"/>
      <c r="AT31" s="11"/>
    </row>
    <row r="32" spans="1:46" ht="15" customHeight="1">
      <c r="A32" s="47"/>
      <c r="B32" s="53">
        <f>+'Ark1'!C365</f>
        <v>2022</v>
      </c>
      <c r="C32" s="53">
        <f>+'Ark1'!G365</f>
        <v>3</v>
      </c>
      <c r="D32" s="54" t="str">
        <f t="shared" si="9"/>
        <v>Midt</v>
      </c>
      <c r="E32" s="54">
        <f>+'Ark1'!H365</f>
        <v>1</v>
      </c>
      <c r="F32" s="54" t="s">
        <v>74</v>
      </c>
      <c r="G32" s="53">
        <f>+'Ark1'!Q365</f>
        <v>39</v>
      </c>
      <c r="H32" s="53"/>
      <c r="I32" s="53">
        <f>+'Ark1'!R365</f>
        <v>515</v>
      </c>
      <c r="J32" s="53"/>
      <c r="K32" s="177">
        <f>+'Ark1'!AF365</f>
        <v>44.396551724137936</v>
      </c>
      <c r="L32" s="156"/>
      <c r="M32" s="177">
        <f>+'Ark1'!AG365</f>
        <v>45.445562191277432</v>
      </c>
      <c r="N32" s="96"/>
      <c r="O32" s="203">
        <f>+'Ark1'!AI365</f>
        <v>0</v>
      </c>
      <c r="P32" s="365"/>
      <c r="Q32" s="195">
        <f>+'Ark1'!AJ365</f>
        <v>0</v>
      </c>
      <c r="R32" s="195">
        <f>+'Ark1'!AK365</f>
        <v>0</v>
      </c>
      <c r="S32" s="365"/>
      <c r="T32" s="55">
        <f>+'Ark1'!S365</f>
        <v>5.4466019417475717</v>
      </c>
      <c r="U32" s="53"/>
      <c r="V32" s="55">
        <f>+'Ark1'!T365</f>
        <v>5.9145631067961189</v>
      </c>
      <c r="W32" s="53"/>
      <c r="X32" s="156">
        <f>+'Ark1'!U365</f>
        <v>21.450155339805811</v>
      </c>
      <c r="Y32" s="156"/>
      <c r="Z32" s="75">
        <f>+'Ark1'!W365</f>
        <v>4.6601941747572804</v>
      </c>
      <c r="AA32" s="75"/>
      <c r="AB32" s="75">
        <f>+'Ark1'!X365</f>
        <v>83.10679611650481</v>
      </c>
      <c r="AC32" s="75">
        <f>+'Ark1'!Y365</f>
        <v>38.252427184466029</v>
      </c>
      <c r="AD32" s="75">
        <f>+'Ark1'!Z365</f>
        <v>5.7317842471155478</v>
      </c>
      <c r="AE32" s="156">
        <f>+'Ark1'!AA365</f>
        <v>1.5437198507086587</v>
      </c>
      <c r="AF32" s="55">
        <f>+'Ark1'!AA365</f>
        <v>1.5437198507086587</v>
      </c>
      <c r="AG32" s="55">
        <f>+'Ark1'!AB365</f>
        <v>1.9117626577610951</v>
      </c>
      <c r="AH32" s="75">
        <f>+'Ark1'!AD365</f>
        <v>39.530020076533631</v>
      </c>
      <c r="AI32" s="75">
        <f>+'Ark1'!AE365</f>
        <v>45.37528377147931</v>
      </c>
      <c r="AJ32" s="75">
        <f>+'Ark1'!AF365</f>
        <v>44.396551724137936</v>
      </c>
      <c r="AK32" s="156">
        <f t="shared" si="10"/>
        <v>3.9382638146167541</v>
      </c>
      <c r="AL32" s="75">
        <f>+'Ark1'!AF365</f>
        <v>44.396551724137936</v>
      </c>
      <c r="AM32" s="47"/>
      <c r="AN32" s="4"/>
    </row>
    <row r="33" spans="1:46" ht="15" customHeight="1">
      <c r="A33" s="47"/>
      <c r="B33" s="53">
        <f>+'Ark1'!C366</f>
        <v>2022</v>
      </c>
      <c r="C33" s="53">
        <f>+'Ark1'!G366</f>
        <v>3</v>
      </c>
      <c r="D33" s="54" t="str">
        <f t="shared" si="9"/>
        <v>Midt</v>
      </c>
      <c r="E33" s="54">
        <f>+'Ark1'!H366</f>
        <v>2</v>
      </c>
      <c r="F33" s="54" t="s">
        <v>7</v>
      </c>
      <c r="G33" s="53">
        <f>+'Ark1'!Q366</f>
        <v>62</v>
      </c>
      <c r="H33" s="53"/>
      <c r="I33" s="53">
        <f>+'Ark1'!R366</f>
        <v>645</v>
      </c>
      <c r="J33" s="53"/>
      <c r="K33" s="177">
        <f>+'Ark1'!AF366</f>
        <v>55.603448275862071</v>
      </c>
      <c r="L33" s="156"/>
      <c r="M33" s="177">
        <f>+'Ark1'!AG366</f>
        <v>54.554437808722589</v>
      </c>
      <c r="N33" s="96"/>
      <c r="O33" s="203">
        <f>+'Ark1'!AI366</f>
        <v>0</v>
      </c>
      <c r="P33" s="365"/>
      <c r="Q33" s="195">
        <f>+'Ark1'!AJ366</f>
        <v>0</v>
      </c>
      <c r="R33" s="195">
        <f>+'Ark1'!AK366</f>
        <v>0</v>
      </c>
      <c r="S33" s="365"/>
      <c r="T33" s="55">
        <f>+'Ark1'!S366</f>
        <v>4.4806201550387588</v>
      </c>
      <c r="U33" s="53"/>
      <c r="V33" s="55">
        <f>+'Ark1'!T366</f>
        <v>5.0914728682170551</v>
      </c>
      <c r="W33" s="53"/>
      <c r="X33" s="156">
        <f>+'Ark1'!U366</f>
        <v>20.559689922480644</v>
      </c>
      <c r="Y33" s="156"/>
      <c r="Z33" s="75">
        <f>+'Ark1'!W366</f>
        <v>1.7054263565891477</v>
      </c>
      <c r="AA33" s="75"/>
      <c r="AB33" s="75">
        <f>+'Ark1'!X366</f>
        <v>81.085271317829466</v>
      </c>
      <c r="AC33" s="75">
        <f>+'Ark1'!Y366</f>
        <v>31.317829457364329</v>
      </c>
      <c r="AD33" s="75">
        <f>+'Ark1'!Z366</f>
        <v>6.8955475959518315</v>
      </c>
      <c r="AE33" s="156">
        <f>+'Ark1'!AA366</f>
        <v>1.5911615141917359</v>
      </c>
      <c r="AF33" s="55">
        <f>+'Ark1'!AA366</f>
        <v>1.5911615141917359</v>
      </c>
      <c r="AG33" s="55">
        <f>+'Ark1'!AB366</f>
        <v>2.2937742164913728</v>
      </c>
      <c r="AH33" s="75">
        <f>+'Ark1'!AD366</f>
        <v>60.883813410226061</v>
      </c>
      <c r="AI33" s="75">
        <f>+'Ark1'!AE366</f>
        <v>55.335125575830354</v>
      </c>
      <c r="AJ33" s="75">
        <f>+'Ark1'!AF366</f>
        <v>55.603448275862071</v>
      </c>
      <c r="AK33" s="156">
        <f t="shared" si="10"/>
        <v>4.5885813148788985</v>
      </c>
      <c r="AL33" s="75">
        <f>+'Ark1'!AF366</f>
        <v>55.603448275862071</v>
      </c>
      <c r="AM33" s="47"/>
      <c r="AN33" s="18"/>
      <c r="AP33" s="1"/>
      <c r="AQ33" s="5"/>
    </row>
    <row r="34" spans="1:46" ht="15" customHeight="1">
      <c r="A34" s="47"/>
      <c r="B34" s="53">
        <f>+'Ark1'!C367</f>
        <v>2022</v>
      </c>
      <c r="C34" s="53">
        <f>+'Ark1'!G367</f>
        <v>4</v>
      </c>
      <c r="D34" s="54" t="str">
        <f t="shared" si="9"/>
        <v>Nord</v>
      </c>
      <c r="E34" s="54">
        <f>+'Ark1'!H367</f>
        <v>1</v>
      </c>
      <c r="F34" s="54" t="s">
        <v>74</v>
      </c>
      <c r="G34" s="53">
        <f>+'Ark1'!Q367</f>
        <v>77</v>
      </c>
      <c r="H34" s="53"/>
      <c r="I34" s="53">
        <f>+'Ark1'!R367</f>
        <v>1726</v>
      </c>
      <c r="J34" s="53"/>
      <c r="K34" s="177">
        <f>+'Ark1'!AF367</f>
        <v>74.945722970039071</v>
      </c>
      <c r="L34" s="156"/>
      <c r="M34" s="177">
        <f>+'Ark1'!AG367</f>
        <v>74.799577547371442</v>
      </c>
      <c r="N34" s="96"/>
      <c r="O34" s="203">
        <f>+'Ark1'!AI367</f>
        <v>0</v>
      </c>
      <c r="P34" s="365"/>
      <c r="Q34" s="195">
        <f>+'Ark1'!AJ367</f>
        <v>0</v>
      </c>
      <c r="R34" s="195">
        <f>+'Ark1'!AK367</f>
        <v>0</v>
      </c>
      <c r="S34" s="365"/>
      <c r="T34" s="55">
        <f>+'Ark1'!S367</f>
        <v>4.8534183082271127</v>
      </c>
      <c r="U34" s="53"/>
      <c r="V34" s="55">
        <f>+'Ark1'!T367</f>
        <v>5.1998841251448438</v>
      </c>
      <c r="W34" s="53"/>
      <c r="X34" s="156">
        <f>+'Ark1'!U367</f>
        <v>21.530365005793747</v>
      </c>
      <c r="Y34" s="156"/>
      <c r="Z34" s="75">
        <f>+'Ark1'!W367</f>
        <v>2.7809965237543457</v>
      </c>
      <c r="AA34" s="75"/>
      <c r="AB34" s="75">
        <f>+'Ark1'!X367</f>
        <v>86.326767091541114</v>
      </c>
      <c r="AC34" s="75">
        <f>+'Ark1'!Y367</f>
        <v>34.878331402085749</v>
      </c>
      <c r="AD34" s="75">
        <f>+'Ark1'!Z367</f>
        <v>5.2827985287637187</v>
      </c>
      <c r="AE34" s="156">
        <f>+'Ark1'!AA367</f>
        <v>1.5336916950666748</v>
      </c>
      <c r="AF34" s="55">
        <f>+'Ark1'!AA367</f>
        <v>1.5336916950666748</v>
      </c>
      <c r="AG34" s="55">
        <f>+'Ark1'!AB367</f>
        <v>2.1558672505208878</v>
      </c>
      <c r="AH34" s="75">
        <f>+'Ark1'!AD367</f>
        <v>55.450591127476088</v>
      </c>
      <c r="AI34" s="75">
        <f>+'Ark1'!AE367</f>
        <v>62.758514323927614</v>
      </c>
      <c r="AJ34" s="75">
        <f>+'Ark1'!AF367</f>
        <v>74.945722970039071</v>
      </c>
      <c r="AK34" s="156">
        <f t="shared" si="10"/>
        <v>4.4361239107078934</v>
      </c>
      <c r="AL34" s="75">
        <f>+'Ark1'!AF367</f>
        <v>74.945722970039071</v>
      </c>
      <c r="AM34" s="47"/>
      <c r="AN34" s="18"/>
    </row>
    <row r="35" spans="1:46" ht="15" customHeight="1">
      <c r="A35" s="47"/>
      <c r="B35" s="53">
        <f>+'Ark1'!C368</f>
        <v>2022</v>
      </c>
      <c r="C35" s="53">
        <f>+'Ark1'!G368</f>
        <v>4</v>
      </c>
      <c r="D35" s="54" t="str">
        <f t="shared" si="9"/>
        <v>Nord</v>
      </c>
      <c r="E35" s="54">
        <f>+'Ark1'!H368</f>
        <v>2</v>
      </c>
      <c r="F35" s="54" t="s">
        <v>7</v>
      </c>
      <c r="G35" s="53">
        <f>+'Ark1'!Q368</f>
        <v>22</v>
      </c>
      <c r="H35" s="53"/>
      <c r="I35" s="53">
        <f>+'Ark1'!R368</f>
        <v>577</v>
      </c>
      <c r="J35" s="53"/>
      <c r="K35" s="177">
        <f>+'Ark1'!AF368</f>
        <v>25.054277029960922</v>
      </c>
      <c r="L35" s="156"/>
      <c r="M35" s="177">
        <f>+'Ark1'!AG368</f>
        <v>25.200422452628569</v>
      </c>
      <c r="N35" s="96"/>
      <c r="O35" s="203">
        <f>+'Ark1'!AI368</f>
        <v>0</v>
      </c>
      <c r="P35" s="365"/>
      <c r="Q35" s="195">
        <f>+'Ark1'!AJ368</f>
        <v>0</v>
      </c>
      <c r="R35" s="195">
        <f>+'Ark1'!AK368</f>
        <v>0</v>
      </c>
      <c r="S35" s="365"/>
      <c r="T35" s="55">
        <f>+'Ark1'!S368</f>
        <v>5.9670710571923733</v>
      </c>
      <c r="U35" s="53"/>
      <c r="V35" s="55">
        <f>+'Ark1'!T368</f>
        <v>6.1958405545927215</v>
      </c>
      <c r="W35" s="53"/>
      <c r="X35" s="156">
        <f>+'Ark1'!U368</f>
        <v>21.698266897746965</v>
      </c>
      <c r="Y35" s="156"/>
      <c r="Z35" s="75">
        <f>+'Ark1'!W368</f>
        <v>6.4124783362218354</v>
      </c>
      <c r="AA35" s="75"/>
      <c r="AB35" s="75">
        <f>+'Ark1'!X368</f>
        <v>85.441941074523427</v>
      </c>
      <c r="AC35" s="75">
        <f>+'Ark1'!Y368</f>
        <v>37.608318890814552</v>
      </c>
      <c r="AD35" s="75">
        <f>+'Ark1'!Z368</f>
        <v>5.6614568840611321</v>
      </c>
      <c r="AE35" s="156">
        <f>+'Ark1'!AA368</f>
        <v>1.3414950337689628</v>
      </c>
      <c r="AF35" s="55">
        <f>+'Ark1'!AA368</f>
        <v>1.3414950337689628</v>
      </c>
      <c r="AG35" s="55">
        <f>+'Ark1'!AB368</f>
        <v>2.1643359528251498</v>
      </c>
      <c r="AH35" s="75">
        <f>+'Ark1'!AD368</f>
        <v>61.377696488833152</v>
      </c>
      <c r="AI35" s="75">
        <f>+'Ark1'!AE368</f>
        <v>52.213160508383439</v>
      </c>
      <c r="AJ35" s="75">
        <f>+'Ark1'!AF368</f>
        <v>25.054277029960922</v>
      </c>
      <c r="AK35" s="156">
        <f t="shared" si="10"/>
        <v>3.6363345919256465</v>
      </c>
      <c r="AL35" s="75">
        <f>+'Ark1'!AF368</f>
        <v>25.054277029960922</v>
      </c>
      <c r="AM35" s="47"/>
      <c r="AN35" s="18"/>
    </row>
    <row r="36" spans="1:46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90"/>
      <c r="L36" s="90"/>
      <c r="M36" s="90"/>
      <c r="N36" s="90"/>
      <c r="O36" s="90"/>
      <c r="P36" s="90"/>
      <c r="Q36" s="90"/>
      <c r="R36" s="90"/>
      <c r="S36" s="90"/>
      <c r="T36" s="47"/>
      <c r="U36" s="47"/>
      <c r="V36" s="47"/>
      <c r="W36" s="47"/>
      <c r="X36" s="90"/>
      <c r="Y36" s="90"/>
      <c r="Z36" s="72"/>
      <c r="AA36" s="72"/>
      <c r="AB36" s="72"/>
      <c r="AC36" s="72"/>
      <c r="AD36" s="72"/>
      <c r="AE36" s="90"/>
      <c r="AF36" s="47"/>
      <c r="AG36" s="47"/>
      <c r="AH36" s="72"/>
      <c r="AI36" s="72"/>
      <c r="AJ36" s="72"/>
      <c r="AK36" s="90"/>
      <c r="AL36" s="72"/>
      <c r="AM36" s="47"/>
    </row>
    <row r="37" spans="1:46" s="475" customForma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90"/>
      <c r="L37" s="90"/>
      <c r="M37" s="90"/>
      <c r="N37" s="90"/>
      <c r="O37" s="90"/>
      <c r="P37" s="90"/>
      <c r="Q37" s="90"/>
      <c r="R37" s="90"/>
      <c r="S37" s="90"/>
      <c r="T37" s="47"/>
      <c r="U37" s="47"/>
      <c r="V37" s="47"/>
      <c r="W37" s="47"/>
      <c r="X37" s="90"/>
      <c r="Y37" s="90"/>
      <c r="Z37" s="72"/>
      <c r="AA37" s="72"/>
      <c r="AB37" s="72"/>
      <c r="AC37" s="72"/>
      <c r="AD37" s="72"/>
      <c r="AE37" s="90"/>
      <c r="AF37" s="47"/>
      <c r="AG37" s="47"/>
      <c r="AH37" s="72"/>
      <c r="AI37" s="72"/>
      <c r="AJ37" s="72"/>
      <c r="AK37" s="90"/>
      <c r="AL37" s="72"/>
      <c r="AM37" s="47"/>
    </row>
    <row r="38" spans="1:4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90"/>
      <c r="L38" s="90"/>
      <c r="M38" s="90"/>
      <c r="N38" s="90"/>
      <c r="O38" s="90"/>
      <c r="P38" s="90"/>
      <c r="Q38" s="90"/>
      <c r="R38" s="90"/>
      <c r="S38" s="90"/>
      <c r="T38" s="47"/>
      <c r="U38" s="47"/>
      <c r="V38" s="47"/>
      <c r="W38" s="47"/>
      <c r="X38" s="90"/>
      <c r="Y38" s="90"/>
      <c r="Z38" s="72"/>
      <c r="AA38" s="72"/>
      <c r="AB38" s="72"/>
      <c r="AC38" s="72"/>
      <c r="AD38" s="72"/>
      <c r="AE38" s="90"/>
      <c r="AF38" s="47"/>
      <c r="AG38" s="47"/>
      <c r="AH38" s="72"/>
      <c r="AI38" s="72"/>
      <c r="AJ38" s="72"/>
      <c r="AK38" s="90"/>
      <c r="AL38" s="72"/>
      <c r="AM38" s="47"/>
    </row>
    <row r="39" spans="1:46">
      <c r="G39" s="14"/>
      <c r="H39" s="14"/>
      <c r="I39" s="14"/>
      <c r="J39" s="14"/>
      <c r="K39" s="158"/>
      <c r="T39" s="3"/>
      <c r="U39" s="3"/>
      <c r="V39" s="3"/>
      <c r="AA39" s="203"/>
      <c r="AG39" s="1"/>
      <c r="AM39" s="1"/>
      <c r="AN39" s="1"/>
      <c r="AO39" s="1"/>
      <c r="AP39" s="1"/>
      <c r="AQ39" s="1"/>
      <c r="AR39" s="1"/>
      <c r="AS39" s="1"/>
    </row>
    <row r="40" spans="1:46">
      <c r="G40" s="14"/>
      <c r="H40" s="14"/>
      <c r="I40" s="14"/>
      <c r="J40" s="14"/>
      <c r="K40" s="158"/>
      <c r="L40" s="158"/>
      <c r="T40" s="3"/>
      <c r="U40" s="3"/>
      <c r="V40" s="3"/>
      <c r="AA40" s="203"/>
      <c r="AG40" s="1"/>
      <c r="AM40" s="1"/>
      <c r="AN40" s="1"/>
      <c r="AO40" s="1"/>
      <c r="AP40" s="1"/>
      <c r="AQ40" s="1"/>
      <c r="AR40" s="1"/>
      <c r="AS40" s="1"/>
      <c r="AT40" s="14"/>
    </row>
    <row r="41" spans="1:46">
      <c r="G41" s="14"/>
      <c r="H41" s="14"/>
      <c r="I41" s="14"/>
      <c r="J41" s="14"/>
      <c r="K41" s="158"/>
      <c r="L41" s="158"/>
      <c r="T41" s="3"/>
      <c r="U41" s="3"/>
      <c r="V41" s="3"/>
      <c r="AA41" s="203"/>
      <c r="AG41" s="1"/>
      <c r="AM41" s="1"/>
      <c r="AN41" s="1"/>
      <c r="AO41" s="1"/>
      <c r="AP41" s="1"/>
      <c r="AQ41" s="1"/>
      <c r="AR41" s="1"/>
      <c r="AS41" s="1"/>
      <c r="AT41" s="14"/>
    </row>
    <row r="42" spans="1:46">
      <c r="G42" s="14"/>
      <c r="H42" s="14"/>
      <c r="I42" s="14"/>
      <c r="J42" s="14"/>
      <c r="K42" s="158"/>
      <c r="L42" s="158"/>
      <c r="T42" s="3"/>
      <c r="U42" s="3"/>
      <c r="V42" s="3"/>
      <c r="AA42" s="203"/>
      <c r="AG42" s="1"/>
      <c r="AM42" s="1"/>
      <c r="AN42" s="1"/>
      <c r="AO42" s="1"/>
      <c r="AP42" s="1"/>
      <c r="AQ42" s="1"/>
      <c r="AR42" s="1"/>
      <c r="AS42" s="1"/>
      <c r="AT42" s="14"/>
    </row>
    <row r="43" spans="1:46">
      <c r="G43" s="14"/>
      <c r="H43" s="14"/>
      <c r="I43" s="14"/>
      <c r="J43" s="14"/>
      <c r="K43" s="158"/>
      <c r="L43" s="158"/>
      <c r="T43" s="3"/>
      <c r="U43" s="3"/>
      <c r="V43" s="3"/>
      <c r="AA43" s="203"/>
      <c r="AG43" s="1"/>
      <c r="AM43" s="1"/>
      <c r="AN43" s="1"/>
      <c r="AO43" s="1"/>
      <c r="AP43" s="1"/>
      <c r="AQ43" s="1"/>
      <c r="AR43" s="1"/>
      <c r="AS43" s="1"/>
      <c r="AT43" s="14"/>
    </row>
    <row r="44" spans="1:46">
      <c r="G44" s="14"/>
      <c r="H44" s="14"/>
      <c r="I44" s="14"/>
      <c r="J44" s="14"/>
      <c r="K44" s="158"/>
      <c r="L44" s="158"/>
      <c r="T44" s="3"/>
      <c r="U44" s="3"/>
      <c r="V44" s="3"/>
      <c r="AA44" s="203"/>
      <c r="AG44" s="1"/>
      <c r="AM44" s="1"/>
      <c r="AN44" s="1"/>
      <c r="AO44" s="1"/>
      <c r="AP44" s="1"/>
      <c r="AQ44" s="1"/>
      <c r="AR44" s="1"/>
      <c r="AS44" s="1"/>
      <c r="AT44" s="14"/>
    </row>
    <row r="45" spans="1:46">
      <c r="G45" s="14"/>
      <c r="H45" s="14"/>
      <c r="I45" s="14"/>
      <c r="J45" s="14"/>
      <c r="K45" s="158"/>
      <c r="L45" s="158"/>
      <c r="T45" s="3"/>
      <c r="U45" s="3"/>
      <c r="V45" s="3"/>
      <c r="AA45" s="203"/>
      <c r="AG45" s="1"/>
      <c r="AM45" s="1"/>
      <c r="AN45" s="1"/>
      <c r="AO45" s="1"/>
      <c r="AP45" s="1"/>
      <c r="AQ45" s="1"/>
      <c r="AR45" s="1"/>
      <c r="AS45" s="1"/>
      <c r="AT45" s="14"/>
    </row>
    <row r="46" spans="1:46">
      <c r="G46" s="14"/>
      <c r="H46" s="14"/>
      <c r="I46" s="14"/>
      <c r="J46" s="14"/>
      <c r="K46" s="158"/>
      <c r="L46" s="158"/>
      <c r="T46" s="3"/>
      <c r="U46" s="3"/>
      <c r="V46" s="3"/>
      <c r="AA46" s="203"/>
      <c r="AG46" s="1"/>
      <c r="AM46" s="1"/>
      <c r="AN46" s="1"/>
      <c r="AO46" s="1"/>
      <c r="AP46" s="1"/>
      <c r="AQ46" s="1"/>
      <c r="AR46" s="1"/>
      <c r="AS46" s="1"/>
      <c r="AT46" s="14"/>
    </row>
    <row r="47" spans="1:46">
      <c r="G47" s="14"/>
      <c r="H47" s="14"/>
      <c r="I47" s="14"/>
      <c r="J47" s="14"/>
      <c r="K47" s="158"/>
      <c r="L47" s="158"/>
      <c r="T47" s="3"/>
      <c r="U47" s="3"/>
      <c r="V47" s="3"/>
      <c r="AA47" s="203"/>
      <c r="AG47" s="1"/>
      <c r="AM47" s="1"/>
      <c r="AN47" s="1"/>
      <c r="AO47" s="1"/>
      <c r="AP47" s="1"/>
      <c r="AQ47" s="1"/>
      <c r="AR47" s="1"/>
      <c r="AS47" s="1"/>
      <c r="AT47" s="14"/>
    </row>
    <row r="48" spans="1:46">
      <c r="G48" s="14"/>
      <c r="H48" s="14"/>
      <c r="I48" s="14"/>
      <c r="J48" s="14"/>
      <c r="K48" s="158"/>
      <c r="L48" s="158"/>
      <c r="T48" s="3"/>
      <c r="U48" s="3"/>
      <c r="V48" s="3"/>
      <c r="AA48" s="203"/>
      <c r="AG48" s="1"/>
      <c r="AM48" s="1"/>
      <c r="AN48" s="1"/>
      <c r="AO48" s="1"/>
      <c r="AP48" s="1"/>
      <c r="AQ48" s="1"/>
      <c r="AR48" s="1"/>
      <c r="AS48" s="1"/>
      <c r="AT48" s="14"/>
    </row>
    <row r="49" spans="7:46">
      <c r="G49" s="14"/>
      <c r="H49" s="14"/>
      <c r="I49" s="14"/>
      <c r="J49" s="14"/>
      <c r="K49" s="158"/>
      <c r="L49" s="158"/>
      <c r="T49" s="3"/>
      <c r="U49" s="3"/>
      <c r="V49" s="3"/>
      <c r="AA49" s="203"/>
      <c r="AG49" s="1"/>
      <c r="AM49" s="1"/>
      <c r="AN49" s="1"/>
      <c r="AO49" s="1"/>
      <c r="AP49" s="1"/>
      <c r="AQ49" s="1"/>
      <c r="AR49" s="1"/>
      <c r="AS49" s="1"/>
      <c r="AT49" s="14"/>
    </row>
    <row r="50" spans="7:46">
      <c r="G50" s="14"/>
      <c r="H50" s="14"/>
      <c r="I50" s="14"/>
      <c r="J50" s="14"/>
      <c r="K50" s="158"/>
      <c r="L50" s="158"/>
      <c r="T50" s="3"/>
      <c r="U50" s="3"/>
      <c r="V50" s="3"/>
      <c r="AA50" s="203"/>
      <c r="AG50" s="1"/>
      <c r="AM50" s="1"/>
      <c r="AN50" s="1"/>
      <c r="AO50" s="1"/>
      <c r="AP50" s="1"/>
      <c r="AQ50" s="1"/>
      <c r="AR50" s="1"/>
      <c r="AS50" s="1"/>
      <c r="AT50" s="14"/>
    </row>
    <row r="51" spans="7:46">
      <c r="G51" s="14"/>
      <c r="H51" s="14"/>
      <c r="I51" s="14"/>
      <c r="J51" s="14"/>
      <c r="K51" s="158"/>
      <c r="L51" s="158"/>
      <c r="T51" s="3"/>
      <c r="U51" s="3"/>
      <c r="V51" s="3"/>
      <c r="AA51" s="203"/>
      <c r="AG51" s="1"/>
      <c r="AM51" s="1"/>
      <c r="AN51" s="1"/>
      <c r="AO51" s="1"/>
      <c r="AP51" s="1"/>
      <c r="AQ51" s="1"/>
      <c r="AR51" s="1"/>
      <c r="AS51" s="1"/>
      <c r="AT51" s="14"/>
    </row>
    <row r="52" spans="7:46">
      <c r="G52" s="14"/>
      <c r="H52" s="14"/>
      <c r="I52" s="14"/>
      <c r="J52" s="14"/>
      <c r="K52" s="158"/>
      <c r="L52" s="158"/>
      <c r="T52" s="3"/>
      <c r="U52" s="3"/>
      <c r="V52" s="3"/>
      <c r="AA52" s="203"/>
      <c r="AG52" s="1"/>
      <c r="AM52" s="1"/>
      <c r="AN52" s="1"/>
      <c r="AO52" s="1"/>
      <c r="AP52" s="1"/>
      <c r="AQ52" s="1"/>
      <c r="AR52" s="1"/>
      <c r="AS52" s="1"/>
      <c r="AT52" s="14"/>
    </row>
    <row r="53" spans="7:46">
      <c r="G53" s="14"/>
      <c r="H53" s="14"/>
      <c r="I53" s="14"/>
      <c r="J53" s="14"/>
      <c r="K53" s="158"/>
      <c r="L53" s="158"/>
      <c r="T53" s="3"/>
      <c r="U53" s="3"/>
      <c r="V53" s="3"/>
      <c r="AA53" s="203"/>
      <c r="AG53" s="1"/>
      <c r="AM53" s="1"/>
      <c r="AN53" s="1"/>
      <c r="AO53" s="1"/>
      <c r="AP53" s="1"/>
      <c r="AQ53" s="1"/>
      <c r="AR53" s="1"/>
      <c r="AS53" s="1"/>
      <c r="AT53" s="14"/>
    </row>
    <row r="54" spans="7:46">
      <c r="G54" s="14"/>
      <c r="H54" s="14"/>
      <c r="I54" s="14"/>
      <c r="J54" s="14"/>
      <c r="K54" s="158"/>
      <c r="L54" s="158"/>
      <c r="T54" s="3"/>
      <c r="U54" s="3"/>
      <c r="V54" s="3"/>
      <c r="AA54" s="203"/>
      <c r="AG54" s="1"/>
      <c r="AM54" s="1"/>
      <c r="AN54" s="1"/>
      <c r="AO54" s="1"/>
      <c r="AP54" s="1"/>
      <c r="AQ54" s="1"/>
      <c r="AR54" s="1"/>
      <c r="AS54" s="1"/>
      <c r="AT54" s="14"/>
    </row>
    <row r="55" spans="7:46">
      <c r="G55" s="14"/>
      <c r="H55" s="14"/>
      <c r="I55" s="14"/>
      <c r="J55" s="14"/>
      <c r="K55" s="158"/>
      <c r="L55" s="158"/>
      <c r="T55" s="3"/>
      <c r="U55" s="3"/>
      <c r="V55" s="3"/>
      <c r="AA55" s="203"/>
      <c r="AG55" s="1"/>
      <c r="AM55" s="1"/>
      <c r="AN55" s="1"/>
      <c r="AO55" s="1"/>
      <c r="AP55" s="1"/>
      <c r="AQ55" s="1"/>
      <c r="AR55" s="1"/>
      <c r="AS55" s="1"/>
      <c r="AT55" s="14"/>
    </row>
    <row r="56" spans="7:46">
      <c r="G56" s="14"/>
      <c r="H56" s="14"/>
      <c r="I56" s="14"/>
      <c r="J56" s="14"/>
      <c r="K56" s="158"/>
      <c r="L56" s="158"/>
      <c r="T56" s="3"/>
      <c r="U56" s="3"/>
      <c r="V56" s="3"/>
      <c r="AA56" s="203"/>
      <c r="AG56" s="1"/>
      <c r="AM56" s="1"/>
      <c r="AN56" s="1"/>
      <c r="AO56" s="1"/>
      <c r="AP56" s="1"/>
      <c r="AQ56" s="1"/>
      <c r="AR56" s="1"/>
      <c r="AS56" s="1"/>
      <c r="AT56" s="14"/>
    </row>
    <row r="57" spans="7:46">
      <c r="G57" s="14"/>
      <c r="H57" s="14"/>
      <c r="I57" s="14"/>
      <c r="J57" s="14"/>
      <c r="K57" s="158"/>
      <c r="L57" s="158"/>
      <c r="T57" s="3"/>
      <c r="U57" s="3"/>
      <c r="V57" s="3"/>
      <c r="AA57" s="203"/>
      <c r="AG57" s="1"/>
      <c r="AM57" s="1"/>
      <c r="AN57" s="1"/>
      <c r="AO57" s="1"/>
      <c r="AP57" s="1"/>
      <c r="AQ57" s="1"/>
      <c r="AR57" s="1"/>
      <c r="AS57" s="1"/>
      <c r="AT57" s="14"/>
    </row>
    <row r="58" spans="7:46">
      <c r="G58" s="14"/>
      <c r="H58" s="14"/>
      <c r="I58" s="14"/>
      <c r="J58" s="14"/>
      <c r="K58" s="158"/>
      <c r="L58" s="158"/>
      <c r="T58" s="3"/>
      <c r="U58" s="3"/>
      <c r="V58" s="3"/>
      <c r="AA58" s="203"/>
      <c r="AG58" s="1"/>
      <c r="AM58" s="1"/>
      <c r="AN58" s="1"/>
      <c r="AO58" s="1"/>
      <c r="AP58" s="1"/>
      <c r="AQ58" s="1"/>
      <c r="AR58" s="1"/>
      <c r="AS58" s="1"/>
      <c r="AT58" s="14"/>
    </row>
    <row r="59" spans="7:46">
      <c r="G59" s="14"/>
      <c r="H59" s="14"/>
      <c r="I59" s="14"/>
      <c r="J59" s="14"/>
      <c r="K59" s="158"/>
      <c r="L59" s="158"/>
      <c r="T59" s="3"/>
      <c r="U59" s="3"/>
      <c r="V59" s="3"/>
      <c r="AA59" s="203"/>
      <c r="AG59" s="1"/>
      <c r="AM59" s="1"/>
      <c r="AN59" s="1"/>
      <c r="AO59" s="1"/>
      <c r="AP59" s="1"/>
      <c r="AQ59" s="1"/>
      <c r="AR59" s="1"/>
      <c r="AS59" s="1"/>
      <c r="AT59" s="14"/>
    </row>
    <row r="60" spans="7:46">
      <c r="G60" s="14"/>
      <c r="H60" s="14"/>
      <c r="I60" s="14"/>
      <c r="J60" s="14"/>
      <c r="K60" s="158"/>
      <c r="L60" s="158"/>
      <c r="T60" s="3"/>
      <c r="U60" s="3"/>
      <c r="V60" s="3"/>
      <c r="AA60" s="203"/>
      <c r="AG60" s="1"/>
      <c r="AM60" s="1"/>
      <c r="AN60" s="1"/>
      <c r="AO60" s="1"/>
      <c r="AP60" s="1"/>
      <c r="AQ60" s="1"/>
      <c r="AR60" s="1"/>
      <c r="AS60" s="1"/>
      <c r="AT60" s="14"/>
    </row>
    <row r="61" spans="7:46">
      <c r="G61" s="14"/>
      <c r="H61" s="14"/>
      <c r="I61" s="14"/>
      <c r="J61" s="14"/>
      <c r="K61" s="158"/>
      <c r="L61" s="158"/>
      <c r="T61" s="3"/>
      <c r="U61" s="3"/>
      <c r="V61" s="3"/>
      <c r="AA61" s="203"/>
      <c r="AG61" s="1"/>
      <c r="AM61" s="1"/>
      <c r="AN61" s="1"/>
      <c r="AO61" s="1"/>
      <c r="AP61" s="1"/>
      <c r="AQ61" s="1"/>
      <c r="AR61" s="1"/>
      <c r="AS61" s="1"/>
      <c r="AT61" s="14"/>
    </row>
    <row r="62" spans="7:46">
      <c r="G62" s="14"/>
      <c r="H62" s="14"/>
      <c r="I62" s="14"/>
      <c r="J62" s="14"/>
      <c r="K62" s="158"/>
      <c r="L62" s="158"/>
      <c r="T62" s="3"/>
      <c r="U62" s="3"/>
      <c r="V62" s="3"/>
      <c r="AA62" s="203"/>
      <c r="AG62" s="1"/>
      <c r="AM62" s="1"/>
      <c r="AN62" s="1"/>
      <c r="AO62" s="1"/>
      <c r="AP62" s="1"/>
      <c r="AQ62" s="1"/>
      <c r="AR62" s="1"/>
      <c r="AS62" s="1"/>
      <c r="AT62" s="14"/>
    </row>
    <row r="63" spans="7:46">
      <c r="G63" s="14"/>
      <c r="H63" s="14"/>
      <c r="I63" s="14"/>
      <c r="J63" s="14"/>
      <c r="K63" s="158"/>
      <c r="L63" s="158"/>
      <c r="T63" s="3"/>
      <c r="U63" s="3"/>
      <c r="V63" s="3"/>
      <c r="AA63" s="203"/>
      <c r="AG63" s="1"/>
      <c r="AM63" s="1"/>
      <c r="AN63" s="1"/>
      <c r="AO63" s="1"/>
      <c r="AP63" s="1"/>
      <c r="AQ63" s="1"/>
      <c r="AR63" s="1"/>
      <c r="AS63" s="1"/>
      <c r="AT63" s="14"/>
    </row>
    <row r="64" spans="7:46">
      <c r="G64" s="14"/>
      <c r="H64" s="14"/>
      <c r="I64" s="14"/>
      <c r="J64" s="14"/>
      <c r="K64" s="158"/>
      <c r="L64" s="158"/>
      <c r="T64" s="3"/>
      <c r="U64" s="3"/>
      <c r="V64" s="3"/>
      <c r="AA64" s="203"/>
      <c r="AG64" s="1"/>
      <c r="AM64" s="1"/>
      <c r="AN64" s="1"/>
      <c r="AO64" s="1"/>
      <c r="AP64" s="1"/>
      <c r="AQ64" s="1"/>
      <c r="AR64" s="1"/>
      <c r="AS64" s="1"/>
      <c r="AT64" s="14"/>
    </row>
    <row r="65" spans="7:46">
      <c r="G65" s="14"/>
      <c r="H65" s="14"/>
      <c r="I65" s="14"/>
      <c r="J65" s="14"/>
      <c r="K65" s="158"/>
      <c r="L65" s="158"/>
      <c r="T65" s="3"/>
      <c r="U65" s="3"/>
      <c r="V65" s="3"/>
      <c r="AA65" s="203"/>
      <c r="AG65" s="1"/>
      <c r="AM65" s="1"/>
      <c r="AN65" s="1"/>
      <c r="AO65" s="1"/>
      <c r="AP65" s="1"/>
      <c r="AQ65" s="1"/>
      <c r="AR65" s="1"/>
      <c r="AS65" s="1"/>
      <c r="AT65" s="14"/>
    </row>
    <row r="66" spans="7:46">
      <c r="G66" s="14"/>
      <c r="H66" s="14"/>
      <c r="I66" s="14"/>
      <c r="J66" s="14"/>
      <c r="K66" s="158"/>
      <c r="L66" s="158"/>
      <c r="T66" s="3"/>
      <c r="U66" s="3"/>
      <c r="V66" s="3"/>
      <c r="AA66" s="203"/>
      <c r="AG66" s="1"/>
      <c r="AM66" s="1"/>
      <c r="AN66" s="1"/>
      <c r="AO66" s="1"/>
      <c r="AP66" s="1"/>
      <c r="AQ66" s="1"/>
      <c r="AR66" s="1"/>
      <c r="AS66" s="1"/>
      <c r="AT66" s="14"/>
    </row>
    <row r="67" spans="7:46">
      <c r="G67" s="14"/>
      <c r="H67" s="14"/>
      <c r="I67" s="14"/>
      <c r="J67" s="14"/>
      <c r="K67" s="158"/>
      <c r="L67" s="158"/>
      <c r="T67" s="3"/>
      <c r="U67" s="3"/>
      <c r="V67" s="3"/>
      <c r="AA67" s="203"/>
      <c r="AG67" s="1"/>
      <c r="AM67" s="1"/>
      <c r="AN67" s="1"/>
      <c r="AO67" s="1"/>
      <c r="AP67" s="1"/>
      <c r="AQ67" s="1"/>
      <c r="AR67" s="1"/>
      <c r="AS67" s="1"/>
      <c r="AT67" s="14"/>
    </row>
    <row r="68" spans="7:46">
      <c r="G68" s="14"/>
      <c r="H68" s="14"/>
      <c r="I68" s="14"/>
      <c r="J68" s="14"/>
      <c r="K68" s="158"/>
      <c r="L68" s="158"/>
      <c r="T68" s="3"/>
      <c r="U68" s="3"/>
      <c r="V68" s="3"/>
      <c r="AA68" s="203"/>
      <c r="AG68" s="1"/>
      <c r="AM68" s="1"/>
      <c r="AN68" s="1"/>
      <c r="AO68" s="1"/>
      <c r="AP68" s="1"/>
      <c r="AQ68" s="1"/>
      <c r="AR68" s="1"/>
      <c r="AS68" s="1"/>
      <c r="AT68" s="14"/>
    </row>
    <row r="69" spans="7:46">
      <c r="G69" s="14"/>
      <c r="H69" s="14"/>
      <c r="I69" s="14"/>
      <c r="J69" s="14"/>
      <c r="K69" s="158"/>
      <c r="L69" s="158"/>
      <c r="T69" s="3"/>
      <c r="U69" s="3"/>
      <c r="V69" s="3"/>
      <c r="AA69" s="203"/>
      <c r="AG69" s="1"/>
      <c r="AM69" s="1"/>
      <c r="AN69" s="1"/>
      <c r="AO69" s="1"/>
      <c r="AP69" s="1"/>
      <c r="AQ69" s="1"/>
      <c r="AR69" s="1"/>
      <c r="AS69" s="1"/>
      <c r="AT69" s="14"/>
    </row>
    <row r="70" spans="7:46">
      <c r="G70" s="14"/>
      <c r="H70" s="14"/>
      <c r="I70" s="14"/>
      <c r="J70" s="14"/>
      <c r="K70" s="158"/>
      <c r="L70" s="158"/>
      <c r="T70" s="3"/>
      <c r="U70" s="3"/>
      <c r="V70" s="3"/>
      <c r="AA70" s="203"/>
      <c r="AG70" s="1"/>
      <c r="AM70" s="1"/>
      <c r="AN70" s="1"/>
      <c r="AO70" s="1"/>
      <c r="AP70" s="1"/>
      <c r="AQ70" s="1"/>
      <c r="AR70" s="1"/>
      <c r="AS70" s="1"/>
      <c r="AT70" s="14"/>
    </row>
    <row r="71" spans="7:46">
      <c r="G71" s="14"/>
      <c r="H71" s="14"/>
      <c r="I71" s="14"/>
      <c r="J71" s="14"/>
      <c r="K71" s="158"/>
      <c r="L71" s="158"/>
      <c r="T71" s="3"/>
      <c r="U71" s="3"/>
      <c r="V71" s="3"/>
      <c r="AA71" s="203"/>
      <c r="AG71" s="1"/>
      <c r="AM71" s="1"/>
      <c r="AN71" s="1"/>
      <c r="AO71" s="1"/>
      <c r="AP71" s="1"/>
      <c r="AQ71" s="1"/>
      <c r="AR71" s="1"/>
      <c r="AS71" s="1"/>
      <c r="AT71" s="14"/>
    </row>
    <row r="72" spans="7:46">
      <c r="G72" s="14"/>
      <c r="H72" s="14"/>
      <c r="I72" s="14"/>
      <c r="J72" s="14"/>
      <c r="K72" s="158"/>
      <c r="L72" s="158"/>
      <c r="T72" s="3"/>
      <c r="U72" s="3"/>
      <c r="V72" s="3"/>
      <c r="AA72" s="203"/>
      <c r="AG72" s="1"/>
      <c r="AM72" s="1"/>
      <c r="AN72" s="1"/>
      <c r="AO72" s="1"/>
      <c r="AP72" s="1"/>
      <c r="AQ72" s="1"/>
      <c r="AR72" s="1"/>
      <c r="AS72" s="1"/>
      <c r="AT72" s="14"/>
    </row>
    <row r="73" spans="7:46">
      <c r="G73" s="14"/>
      <c r="H73" s="14"/>
      <c r="I73" s="14"/>
      <c r="J73" s="14"/>
      <c r="K73" s="158"/>
      <c r="L73" s="158"/>
      <c r="T73" s="3"/>
      <c r="U73" s="3"/>
      <c r="V73" s="3"/>
      <c r="AA73" s="203"/>
      <c r="AG73" s="1"/>
      <c r="AM73" s="1"/>
      <c r="AN73" s="1"/>
      <c r="AO73" s="1"/>
      <c r="AP73" s="1"/>
      <c r="AQ73" s="1"/>
      <c r="AR73" s="1"/>
      <c r="AS73" s="1"/>
      <c r="AT73" s="14"/>
    </row>
    <row r="74" spans="7:46">
      <c r="G74" s="14"/>
      <c r="H74" s="14"/>
      <c r="I74" s="14"/>
      <c r="J74" s="14"/>
      <c r="K74" s="158"/>
      <c r="L74" s="158"/>
      <c r="T74" s="3"/>
      <c r="U74" s="3"/>
      <c r="V74" s="3"/>
      <c r="AA74" s="203"/>
      <c r="AG74" s="1"/>
      <c r="AM74" s="1"/>
      <c r="AN74" s="1"/>
      <c r="AO74" s="1"/>
      <c r="AP74" s="1"/>
      <c r="AQ74" s="1"/>
      <c r="AR74" s="1"/>
      <c r="AS74" s="1"/>
      <c r="AT74" s="14"/>
    </row>
    <row r="75" spans="7:46">
      <c r="G75" s="14"/>
      <c r="H75" s="14"/>
      <c r="I75" s="14"/>
      <c r="J75" s="14"/>
      <c r="K75" s="158"/>
      <c r="L75" s="158"/>
      <c r="T75" s="3"/>
      <c r="U75" s="3"/>
      <c r="V75" s="3"/>
      <c r="AA75" s="203"/>
      <c r="AG75" s="1"/>
      <c r="AM75" s="1"/>
      <c r="AN75" s="1"/>
      <c r="AO75" s="1"/>
      <c r="AP75" s="1"/>
      <c r="AQ75" s="1"/>
      <c r="AR75" s="1"/>
      <c r="AS75" s="1"/>
      <c r="AT75" s="14"/>
    </row>
    <row r="76" spans="7:46">
      <c r="G76" s="14"/>
      <c r="H76" s="14"/>
      <c r="I76" s="14"/>
      <c r="J76" s="14"/>
      <c r="K76" s="158"/>
      <c r="L76" s="158"/>
      <c r="M76" s="158"/>
      <c r="N76" s="158"/>
      <c r="O76" s="158"/>
      <c r="P76" s="158"/>
      <c r="Q76" s="158"/>
      <c r="R76" s="158"/>
      <c r="S76" s="158"/>
      <c r="T76" s="14"/>
      <c r="U76" s="14"/>
      <c r="V76" s="14"/>
      <c r="W76" s="14"/>
      <c r="X76" s="158"/>
      <c r="Y76" s="158"/>
      <c r="Z76" s="76"/>
      <c r="AA76" s="76"/>
      <c r="AB76" s="76"/>
      <c r="AC76" s="76"/>
      <c r="AD76" s="76"/>
      <c r="AE76" s="158"/>
      <c r="AF76" s="14"/>
      <c r="AG76" s="14"/>
      <c r="AH76" s="76"/>
      <c r="AI76" s="76"/>
      <c r="AJ76" s="76"/>
      <c r="AK76" s="158"/>
      <c r="AL76" s="76"/>
      <c r="AM76" s="14"/>
      <c r="AN76" s="14"/>
      <c r="AO76" s="14"/>
      <c r="AP76" s="14"/>
      <c r="AQ76" s="14"/>
      <c r="AR76" s="14"/>
      <c r="AS76" s="14"/>
      <c r="AT76" s="14"/>
    </row>
    <row r="77" spans="7:46">
      <c r="G77" s="14"/>
      <c r="H77" s="14"/>
      <c r="I77" s="14"/>
      <c r="J77" s="14"/>
      <c r="K77" s="158"/>
      <c r="L77" s="158"/>
      <c r="M77" s="158"/>
      <c r="N77" s="158"/>
      <c r="O77" s="158"/>
      <c r="P77" s="158"/>
      <c r="Q77" s="158"/>
      <c r="R77" s="158"/>
      <c r="S77" s="158"/>
      <c r="T77" s="14"/>
      <c r="U77" s="14"/>
      <c r="V77" s="14"/>
      <c r="W77" s="14"/>
      <c r="X77" s="158"/>
      <c r="Y77" s="158"/>
      <c r="Z77" s="76"/>
      <c r="AA77" s="76"/>
      <c r="AB77" s="76"/>
      <c r="AC77" s="76"/>
      <c r="AD77" s="76"/>
      <c r="AE77" s="158"/>
      <c r="AF77" s="14"/>
      <c r="AG77" s="14"/>
      <c r="AH77" s="76"/>
      <c r="AI77" s="76"/>
      <c r="AJ77" s="76"/>
      <c r="AK77" s="158"/>
      <c r="AL77" s="76"/>
      <c r="AM77" s="14"/>
      <c r="AN77" s="14"/>
      <c r="AO77" s="14"/>
      <c r="AP77" s="14"/>
      <c r="AQ77" s="14"/>
      <c r="AR77" s="14"/>
      <c r="AS77" s="14"/>
      <c r="AT77" s="14"/>
    </row>
    <row r="78" spans="7:46">
      <c r="G78" s="14"/>
      <c r="H78" s="14"/>
      <c r="I78" s="14"/>
      <c r="J78" s="14"/>
      <c r="K78" s="158"/>
      <c r="L78" s="158"/>
      <c r="M78" s="158"/>
      <c r="N78" s="158"/>
      <c r="O78" s="158"/>
      <c r="P78" s="158"/>
      <c r="Q78" s="158"/>
      <c r="R78" s="158"/>
      <c r="S78" s="158"/>
      <c r="T78" s="14"/>
      <c r="U78" s="14"/>
      <c r="V78" s="14"/>
      <c r="W78" s="14"/>
      <c r="X78" s="158"/>
      <c r="Y78" s="158"/>
      <c r="Z78" s="76"/>
      <c r="AA78" s="76"/>
      <c r="AB78" s="76"/>
      <c r="AC78" s="76"/>
      <c r="AD78" s="76"/>
      <c r="AE78" s="158"/>
      <c r="AF78" s="14"/>
      <c r="AG78" s="14"/>
      <c r="AH78" s="76"/>
      <c r="AI78" s="76"/>
      <c r="AJ78" s="76"/>
      <c r="AK78" s="158"/>
      <c r="AL78" s="76"/>
      <c r="AM78" s="14"/>
      <c r="AN78" s="14"/>
      <c r="AO78" s="14"/>
      <c r="AP78" s="14"/>
      <c r="AQ78" s="14"/>
      <c r="AR78" s="14"/>
      <c r="AS78" s="14"/>
      <c r="AT78" s="14"/>
    </row>
    <row r="79" spans="7:46">
      <c r="G79" s="14"/>
      <c r="H79" s="14"/>
      <c r="I79" s="14"/>
      <c r="J79" s="14"/>
      <c r="K79" s="158"/>
      <c r="L79" s="158"/>
      <c r="M79" s="158"/>
      <c r="N79" s="158"/>
      <c r="O79" s="158"/>
      <c r="P79" s="158"/>
      <c r="Q79" s="158"/>
      <c r="R79" s="158"/>
      <c r="S79" s="158"/>
      <c r="T79" s="14"/>
      <c r="U79" s="14"/>
      <c r="V79" s="14"/>
      <c r="W79" s="14"/>
      <c r="X79" s="158"/>
      <c r="Y79" s="158"/>
      <c r="Z79" s="76"/>
      <c r="AA79" s="76"/>
      <c r="AB79" s="76"/>
      <c r="AC79" s="76"/>
      <c r="AD79" s="76"/>
      <c r="AE79" s="158"/>
      <c r="AF79" s="14"/>
      <c r="AG79" s="14"/>
      <c r="AH79" s="76"/>
      <c r="AI79" s="76"/>
      <c r="AJ79" s="76"/>
      <c r="AK79" s="158"/>
      <c r="AL79" s="76"/>
      <c r="AM79" s="14"/>
      <c r="AN79" s="14"/>
      <c r="AO79" s="14"/>
      <c r="AP79" s="14"/>
      <c r="AQ79" s="14"/>
      <c r="AR79" s="14"/>
      <c r="AS79" s="14"/>
      <c r="AT79" s="14"/>
    </row>
    <row r="80" spans="7:46">
      <c r="G80" s="14"/>
      <c r="H80" s="14"/>
      <c r="I80" s="14"/>
      <c r="J80" s="14"/>
      <c r="K80" s="158"/>
      <c r="L80" s="158"/>
      <c r="M80" s="158"/>
      <c r="N80" s="158"/>
      <c r="O80" s="158"/>
      <c r="P80" s="158"/>
      <c r="Q80" s="158"/>
      <c r="R80" s="158"/>
      <c r="S80" s="158"/>
      <c r="T80" s="14"/>
      <c r="U80" s="14"/>
      <c r="V80" s="14"/>
      <c r="W80" s="14"/>
      <c r="X80" s="158"/>
      <c r="Y80" s="158"/>
      <c r="Z80" s="76"/>
      <c r="AA80" s="76"/>
      <c r="AB80" s="76"/>
      <c r="AC80" s="76"/>
      <c r="AD80" s="76"/>
      <c r="AE80" s="158"/>
      <c r="AF80" s="14"/>
      <c r="AG80" s="14"/>
      <c r="AH80" s="76"/>
      <c r="AI80" s="76"/>
      <c r="AJ80" s="76"/>
      <c r="AK80" s="158"/>
      <c r="AL80" s="76"/>
      <c r="AM80" s="14"/>
      <c r="AN80" s="14"/>
      <c r="AO80" s="14"/>
      <c r="AP80" s="14"/>
      <c r="AQ80" s="14"/>
      <c r="AR80" s="14"/>
      <c r="AS80" s="14"/>
      <c r="AT80" s="14"/>
    </row>
    <row r="81" spans="7:46">
      <c r="G81" s="14"/>
      <c r="H81" s="14"/>
      <c r="I81" s="14"/>
      <c r="J81" s="14"/>
      <c r="K81" s="158"/>
      <c r="L81" s="158"/>
      <c r="M81" s="158"/>
      <c r="N81" s="158"/>
      <c r="O81" s="158"/>
      <c r="P81" s="158"/>
      <c r="Q81" s="158"/>
      <c r="R81" s="158"/>
      <c r="S81" s="158"/>
      <c r="T81" s="14"/>
      <c r="U81" s="14"/>
      <c r="V81" s="14"/>
      <c r="W81" s="14"/>
      <c r="X81" s="158"/>
      <c r="Y81" s="158"/>
      <c r="Z81" s="76"/>
      <c r="AA81" s="76"/>
      <c r="AB81" s="76"/>
      <c r="AC81" s="76"/>
      <c r="AD81" s="76"/>
      <c r="AE81" s="158"/>
      <c r="AF81" s="14"/>
      <c r="AG81" s="14"/>
      <c r="AH81" s="76"/>
      <c r="AI81" s="76"/>
      <c r="AJ81" s="76"/>
      <c r="AK81" s="158"/>
      <c r="AL81" s="76"/>
      <c r="AM81" s="14"/>
      <c r="AN81" s="14"/>
      <c r="AO81" s="14"/>
      <c r="AP81" s="14"/>
      <c r="AQ81" s="14"/>
      <c r="AR81" s="14"/>
      <c r="AS81" s="14"/>
      <c r="AT81" s="14"/>
    </row>
    <row r="82" spans="7:46">
      <c r="G82" s="14"/>
      <c r="H82" s="14"/>
      <c r="I82" s="14"/>
      <c r="J82" s="14"/>
      <c r="K82" s="158"/>
      <c r="L82" s="158"/>
      <c r="M82" s="158"/>
      <c r="N82" s="158"/>
      <c r="O82" s="158"/>
      <c r="P82" s="158"/>
      <c r="Q82" s="158"/>
      <c r="R82" s="158"/>
      <c r="S82" s="158"/>
      <c r="T82" s="14"/>
      <c r="U82" s="14"/>
      <c r="V82" s="14"/>
      <c r="W82" s="14"/>
      <c r="X82" s="158"/>
      <c r="Y82" s="158"/>
      <c r="Z82" s="76"/>
      <c r="AA82" s="76"/>
      <c r="AB82" s="76"/>
      <c r="AC82" s="76"/>
      <c r="AD82" s="76"/>
      <c r="AE82" s="158"/>
      <c r="AF82" s="14"/>
      <c r="AG82" s="14"/>
      <c r="AH82" s="76"/>
      <c r="AI82" s="76"/>
      <c r="AJ82" s="76"/>
      <c r="AK82" s="158"/>
      <c r="AL82" s="76"/>
      <c r="AM82" s="14"/>
      <c r="AN82" s="14"/>
      <c r="AO82" s="14"/>
      <c r="AP82" s="14"/>
      <c r="AQ82" s="14"/>
      <c r="AR82" s="14"/>
      <c r="AS82" s="14"/>
      <c r="AT82" s="14"/>
    </row>
    <row r="83" spans="7:46">
      <c r="G83" s="14"/>
      <c r="H83" s="14"/>
      <c r="I83" s="14"/>
      <c r="J83" s="14"/>
      <c r="K83" s="158"/>
      <c r="L83" s="158"/>
      <c r="M83" s="158"/>
      <c r="N83" s="158"/>
      <c r="O83" s="158"/>
      <c r="P83" s="158"/>
      <c r="Q83" s="158"/>
      <c r="R83" s="158"/>
      <c r="S83" s="158"/>
      <c r="T83" s="14"/>
      <c r="U83" s="14"/>
      <c r="V83" s="14"/>
      <c r="W83" s="14"/>
      <c r="X83" s="158"/>
      <c r="Y83" s="158"/>
      <c r="Z83" s="76"/>
      <c r="AA83" s="76"/>
      <c r="AB83" s="76"/>
      <c r="AC83" s="76"/>
      <c r="AD83" s="76"/>
      <c r="AE83" s="158"/>
      <c r="AF83" s="14"/>
      <c r="AG83" s="14"/>
      <c r="AH83" s="76"/>
      <c r="AI83" s="76"/>
      <c r="AJ83" s="76"/>
      <c r="AK83" s="158"/>
      <c r="AL83" s="76"/>
      <c r="AM83" s="14"/>
      <c r="AN83" s="14"/>
      <c r="AO83" s="14"/>
      <c r="AP83" s="14"/>
      <c r="AQ83" s="14"/>
      <c r="AR83" s="14"/>
      <c r="AS83" s="14"/>
      <c r="AT83" s="14"/>
    </row>
    <row r="84" spans="7:46">
      <c r="G84" s="14"/>
      <c r="H84" s="14"/>
      <c r="I84" s="14"/>
      <c r="J84" s="14"/>
      <c r="K84" s="158"/>
      <c r="L84" s="158"/>
      <c r="M84" s="158"/>
      <c r="N84" s="158"/>
      <c r="O84" s="158"/>
      <c r="P84" s="158"/>
      <c r="Q84" s="158"/>
      <c r="R84" s="158"/>
      <c r="S84" s="158"/>
      <c r="T84" s="14"/>
      <c r="U84" s="14"/>
      <c r="V84" s="14"/>
      <c r="W84" s="14"/>
      <c r="X84" s="158"/>
      <c r="Y84" s="158"/>
      <c r="Z84" s="76"/>
      <c r="AA84" s="76"/>
      <c r="AB84" s="76"/>
      <c r="AC84" s="76"/>
      <c r="AD84" s="76"/>
      <c r="AE84" s="158"/>
      <c r="AF84" s="14"/>
      <c r="AG84" s="14"/>
      <c r="AH84" s="76"/>
      <c r="AI84" s="76"/>
      <c r="AJ84" s="76"/>
      <c r="AK84" s="158"/>
      <c r="AL84" s="76"/>
      <c r="AM84" s="14"/>
      <c r="AN84" s="14"/>
      <c r="AO84" s="14"/>
      <c r="AP84" s="14"/>
      <c r="AQ84" s="14"/>
      <c r="AR84" s="14"/>
      <c r="AS84" s="14"/>
      <c r="AT84" s="14"/>
    </row>
    <row r="85" spans="7:46">
      <c r="G85" s="14"/>
      <c r="H85" s="14"/>
      <c r="I85" s="14"/>
      <c r="J85" s="14"/>
      <c r="K85" s="158"/>
      <c r="L85" s="158"/>
      <c r="M85" s="158"/>
      <c r="N85" s="158"/>
      <c r="O85" s="158"/>
      <c r="P85" s="158"/>
      <c r="Q85" s="158"/>
      <c r="R85" s="158"/>
      <c r="S85" s="158"/>
      <c r="T85" s="14"/>
      <c r="U85" s="14"/>
      <c r="V85" s="14"/>
      <c r="W85" s="14"/>
      <c r="X85" s="158"/>
      <c r="Y85" s="158"/>
      <c r="Z85" s="76"/>
      <c r="AA85" s="76"/>
      <c r="AB85" s="76"/>
      <c r="AC85" s="76"/>
      <c r="AD85" s="76"/>
      <c r="AE85" s="158"/>
      <c r="AF85" s="14"/>
      <c r="AG85" s="14"/>
      <c r="AH85" s="76"/>
      <c r="AI85" s="76"/>
      <c r="AJ85" s="76"/>
      <c r="AK85" s="158"/>
      <c r="AL85" s="76"/>
      <c r="AM85" s="14"/>
      <c r="AN85" s="14"/>
      <c r="AO85" s="14"/>
      <c r="AP85" s="14"/>
      <c r="AQ85" s="14"/>
      <c r="AR85" s="14"/>
      <c r="AS85" s="14"/>
      <c r="AT85" s="14"/>
    </row>
    <row r="86" spans="7:46">
      <c r="G86" s="14"/>
      <c r="H86" s="14"/>
      <c r="I86" s="14"/>
      <c r="J86" s="14"/>
      <c r="K86" s="158"/>
      <c r="L86" s="158"/>
      <c r="M86" s="158"/>
      <c r="N86" s="158"/>
      <c r="O86" s="158"/>
      <c r="P86" s="158"/>
      <c r="Q86" s="158"/>
      <c r="R86" s="158"/>
      <c r="S86" s="158"/>
      <c r="T86" s="14"/>
      <c r="U86" s="14"/>
      <c r="V86" s="14"/>
      <c r="W86" s="14"/>
      <c r="X86" s="158"/>
      <c r="Y86" s="158"/>
      <c r="Z86" s="76"/>
      <c r="AA86" s="76"/>
      <c r="AB86" s="76"/>
      <c r="AC86" s="76"/>
      <c r="AD86" s="76"/>
      <c r="AE86" s="158"/>
      <c r="AF86" s="14"/>
      <c r="AG86" s="14"/>
      <c r="AH86" s="76"/>
      <c r="AI86" s="76"/>
      <c r="AJ86" s="76"/>
      <c r="AK86" s="158"/>
      <c r="AL86" s="76"/>
      <c r="AM86" s="14"/>
      <c r="AN86" s="14"/>
      <c r="AO86" s="14"/>
      <c r="AP86" s="14"/>
      <c r="AQ86" s="14"/>
      <c r="AR86" s="14"/>
      <c r="AS86" s="14"/>
      <c r="AT86" s="14"/>
    </row>
    <row r="87" spans="7:46">
      <c r="G87" s="14"/>
      <c r="H87" s="14"/>
      <c r="I87" s="14"/>
      <c r="J87" s="14"/>
      <c r="K87" s="158"/>
      <c r="L87" s="158"/>
      <c r="M87" s="158"/>
      <c r="N87" s="158"/>
      <c r="O87" s="158"/>
      <c r="P87" s="158"/>
      <c r="Q87" s="158"/>
      <c r="R87" s="158"/>
      <c r="S87" s="158"/>
      <c r="T87" s="14"/>
      <c r="U87" s="14"/>
      <c r="V87" s="14"/>
      <c r="W87" s="14"/>
      <c r="X87" s="158"/>
      <c r="Y87" s="158"/>
      <c r="Z87" s="76"/>
      <c r="AA87" s="76"/>
      <c r="AB87" s="76"/>
      <c r="AC87" s="76"/>
      <c r="AD87" s="76"/>
      <c r="AE87" s="158"/>
      <c r="AF87" s="14"/>
      <c r="AG87" s="14"/>
      <c r="AH87" s="76"/>
      <c r="AI87" s="76"/>
      <c r="AJ87" s="76"/>
      <c r="AK87" s="158"/>
      <c r="AL87" s="76"/>
      <c r="AM87" s="14"/>
      <c r="AN87" s="14"/>
      <c r="AO87" s="14"/>
      <c r="AP87" s="14"/>
      <c r="AQ87" s="14"/>
      <c r="AR87" s="14"/>
      <c r="AS87" s="14"/>
      <c r="AT87" s="14"/>
    </row>
    <row r="88" spans="7:46">
      <c r="G88" s="14"/>
      <c r="H88" s="14"/>
      <c r="I88" s="14"/>
      <c r="J88" s="14"/>
      <c r="K88" s="158"/>
      <c r="L88" s="158"/>
      <c r="M88" s="158"/>
      <c r="N88" s="158"/>
      <c r="O88" s="158"/>
      <c r="P88" s="158"/>
      <c r="Q88" s="158"/>
      <c r="R88" s="158"/>
      <c r="S88" s="158"/>
      <c r="T88" s="14"/>
      <c r="U88" s="14"/>
      <c r="V88" s="14"/>
      <c r="W88" s="14"/>
      <c r="X88" s="158"/>
      <c r="Y88" s="158"/>
      <c r="Z88" s="76"/>
      <c r="AA88" s="76"/>
      <c r="AB88" s="76"/>
      <c r="AC88" s="76"/>
      <c r="AD88" s="76"/>
      <c r="AE88" s="158"/>
      <c r="AF88" s="14"/>
      <c r="AG88" s="14"/>
      <c r="AH88" s="76"/>
      <c r="AI88" s="76"/>
      <c r="AJ88" s="76"/>
      <c r="AK88" s="158"/>
      <c r="AL88" s="76"/>
      <c r="AM88" s="14"/>
      <c r="AN88" s="14"/>
      <c r="AO88" s="14"/>
      <c r="AP88" s="14"/>
      <c r="AQ88" s="14"/>
      <c r="AR88" s="14"/>
      <c r="AS88" s="14"/>
      <c r="AT88" s="14"/>
    </row>
    <row r="89" spans="7:46">
      <c r="G89" s="14"/>
      <c r="H89" s="14"/>
      <c r="I89" s="14"/>
      <c r="J89" s="14"/>
      <c r="K89" s="158"/>
      <c r="L89" s="158"/>
      <c r="M89" s="158"/>
      <c r="N89" s="158"/>
      <c r="O89" s="158"/>
      <c r="P89" s="158"/>
      <c r="Q89" s="158"/>
      <c r="R89" s="158"/>
      <c r="S89" s="158"/>
      <c r="T89" s="14"/>
      <c r="U89" s="14"/>
      <c r="V89" s="14"/>
      <c r="W89" s="14"/>
      <c r="X89" s="158"/>
      <c r="Y89" s="158"/>
      <c r="Z89" s="76"/>
      <c r="AA89" s="76"/>
      <c r="AB89" s="76"/>
      <c r="AC89" s="76"/>
      <c r="AD89" s="76"/>
      <c r="AE89" s="158"/>
      <c r="AF89" s="14"/>
      <c r="AG89" s="14"/>
      <c r="AH89" s="76"/>
      <c r="AI89" s="76"/>
      <c r="AJ89" s="76"/>
      <c r="AK89" s="158"/>
      <c r="AL89" s="76"/>
      <c r="AM89" s="14"/>
      <c r="AN89" s="14"/>
      <c r="AO89" s="14"/>
      <c r="AP89" s="14"/>
      <c r="AQ89" s="14"/>
      <c r="AR89" s="14"/>
      <c r="AS89" s="14"/>
      <c r="AT89" s="14"/>
    </row>
    <row r="90" spans="7:46">
      <c r="G90" s="14"/>
      <c r="H90" s="14"/>
      <c r="I90" s="14"/>
      <c r="J90" s="14"/>
      <c r="K90" s="158"/>
      <c r="L90" s="158"/>
      <c r="M90" s="158"/>
      <c r="N90" s="158"/>
      <c r="O90" s="158"/>
      <c r="P90" s="158"/>
      <c r="Q90" s="158"/>
      <c r="R90" s="158"/>
      <c r="S90" s="158"/>
      <c r="T90" s="14"/>
      <c r="U90" s="14"/>
      <c r="V90" s="14"/>
      <c r="W90" s="14"/>
      <c r="X90" s="158"/>
      <c r="Y90" s="158"/>
      <c r="Z90" s="76"/>
      <c r="AA90" s="76"/>
      <c r="AB90" s="76"/>
      <c r="AC90" s="76"/>
      <c r="AD90" s="76"/>
      <c r="AE90" s="158"/>
      <c r="AF90" s="14"/>
      <c r="AG90" s="14"/>
      <c r="AH90" s="76"/>
      <c r="AI90" s="76"/>
      <c r="AJ90" s="76"/>
      <c r="AK90" s="158"/>
      <c r="AL90" s="76"/>
      <c r="AM90" s="14"/>
      <c r="AN90" s="14"/>
      <c r="AO90" s="14"/>
      <c r="AP90" s="14"/>
      <c r="AQ90" s="14"/>
      <c r="AR90" s="14"/>
      <c r="AS90" s="14"/>
      <c r="AT90" s="14"/>
    </row>
    <row r="91" spans="7:46">
      <c r="G91" s="14"/>
      <c r="H91" s="14"/>
      <c r="I91" s="14"/>
      <c r="J91" s="14"/>
      <c r="K91" s="158"/>
      <c r="L91" s="158"/>
      <c r="M91" s="158"/>
      <c r="N91" s="158"/>
      <c r="O91" s="158"/>
      <c r="P91" s="158"/>
      <c r="Q91" s="158"/>
      <c r="R91" s="158"/>
      <c r="S91" s="158"/>
      <c r="T91" s="14"/>
      <c r="U91" s="14"/>
      <c r="V91" s="14"/>
      <c r="W91" s="14"/>
      <c r="X91" s="158"/>
      <c r="Y91" s="158"/>
      <c r="Z91" s="76"/>
      <c r="AA91" s="76"/>
      <c r="AB91" s="76"/>
      <c r="AC91" s="76"/>
      <c r="AD91" s="76"/>
      <c r="AE91" s="158"/>
      <c r="AF91" s="14"/>
      <c r="AG91" s="14"/>
      <c r="AH91" s="76"/>
      <c r="AI91" s="76"/>
      <c r="AJ91" s="76"/>
      <c r="AK91" s="158"/>
      <c r="AL91" s="76"/>
      <c r="AM91" s="14"/>
      <c r="AN91" s="14"/>
      <c r="AO91" s="14"/>
      <c r="AP91" s="14"/>
      <c r="AQ91" s="14"/>
      <c r="AR91" s="14"/>
      <c r="AS91" s="14"/>
      <c r="AT91" s="14"/>
    </row>
    <row r="92" spans="7:46">
      <c r="G92" s="14"/>
      <c r="H92" s="14"/>
      <c r="I92" s="14"/>
      <c r="J92" s="14"/>
      <c r="K92" s="158"/>
      <c r="L92" s="158"/>
      <c r="M92" s="158"/>
      <c r="N92" s="158"/>
      <c r="O92" s="158"/>
      <c r="P92" s="158"/>
      <c r="Q92" s="158"/>
      <c r="R92" s="158"/>
      <c r="S92" s="158"/>
      <c r="T92" s="14"/>
      <c r="U92" s="14"/>
      <c r="V92" s="14"/>
      <c r="W92" s="14"/>
      <c r="X92" s="158"/>
      <c r="Y92" s="158"/>
      <c r="Z92" s="76"/>
      <c r="AA92" s="76"/>
      <c r="AB92" s="76"/>
      <c r="AC92" s="76"/>
      <c r="AD92" s="76"/>
      <c r="AE92" s="158"/>
      <c r="AF92" s="14"/>
      <c r="AG92" s="14"/>
      <c r="AH92" s="76"/>
      <c r="AI92" s="76"/>
      <c r="AJ92" s="76"/>
      <c r="AK92" s="158"/>
      <c r="AL92" s="76"/>
      <c r="AM92" s="14"/>
      <c r="AN92" s="14"/>
      <c r="AO92" s="14"/>
      <c r="AP92" s="14"/>
      <c r="AQ92" s="14"/>
      <c r="AR92" s="14"/>
      <c r="AS92" s="14"/>
      <c r="AT92" s="14"/>
    </row>
    <row r="93" spans="7:46">
      <c r="G93" s="14"/>
      <c r="H93" s="14"/>
      <c r="I93" s="14"/>
      <c r="J93" s="14"/>
      <c r="K93" s="158"/>
      <c r="L93" s="158"/>
      <c r="M93" s="158"/>
      <c r="N93" s="158"/>
      <c r="O93" s="158"/>
      <c r="P93" s="158"/>
      <c r="Q93" s="158"/>
      <c r="R93" s="158"/>
      <c r="S93" s="158"/>
      <c r="T93" s="14"/>
      <c r="U93" s="14"/>
      <c r="V93" s="14"/>
      <c r="W93" s="14"/>
      <c r="X93" s="158"/>
      <c r="Y93" s="158"/>
      <c r="Z93" s="76"/>
      <c r="AA93" s="76"/>
      <c r="AB93" s="76"/>
      <c r="AC93" s="76"/>
      <c r="AD93" s="76"/>
      <c r="AE93" s="158"/>
      <c r="AF93" s="14"/>
      <c r="AG93" s="14"/>
      <c r="AH93" s="76"/>
      <c r="AI93" s="76"/>
      <c r="AJ93" s="76"/>
      <c r="AK93" s="158"/>
      <c r="AL93" s="76"/>
      <c r="AM93" s="14"/>
      <c r="AN93" s="14"/>
      <c r="AO93" s="14"/>
      <c r="AP93" s="14"/>
      <c r="AQ93" s="14"/>
      <c r="AR93" s="14"/>
      <c r="AS93" s="14"/>
      <c r="AT93" s="14"/>
    </row>
    <row r="94" spans="7:46">
      <c r="G94" s="14"/>
      <c r="H94" s="14"/>
      <c r="I94" s="14"/>
      <c r="J94" s="14"/>
      <c r="K94" s="158"/>
      <c r="L94" s="158"/>
      <c r="M94" s="158"/>
      <c r="N94" s="158"/>
      <c r="O94" s="158"/>
      <c r="P94" s="158"/>
      <c r="Q94" s="158"/>
      <c r="R94" s="158"/>
      <c r="S94" s="158"/>
      <c r="T94" s="14"/>
      <c r="U94" s="14"/>
      <c r="V94" s="14"/>
      <c r="W94" s="14"/>
      <c r="X94" s="158"/>
      <c r="Y94" s="158"/>
      <c r="Z94" s="76"/>
      <c r="AA94" s="76"/>
      <c r="AB94" s="76"/>
      <c r="AC94" s="76"/>
      <c r="AD94" s="76"/>
      <c r="AE94" s="158"/>
      <c r="AF94" s="14"/>
      <c r="AG94" s="14"/>
      <c r="AH94" s="76"/>
      <c r="AI94" s="76"/>
      <c r="AJ94" s="76"/>
      <c r="AK94" s="158"/>
      <c r="AL94" s="76"/>
      <c r="AM94" s="14"/>
      <c r="AN94" s="14"/>
      <c r="AO94" s="14"/>
      <c r="AP94" s="14"/>
      <c r="AQ94" s="14"/>
      <c r="AR94" s="14"/>
      <c r="AS94" s="14"/>
      <c r="AT94" s="14"/>
    </row>
    <row r="95" spans="7:46">
      <c r="G95" s="14"/>
      <c r="H95" s="14"/>
      <c r="I95" s="14"/>
      <c r="J95" s="14"/>
      <c r="K95" s="158"/>
      <c r="L95" s="158"/>
      <c r="M95" s="158"/>
      <c r="N95" s="158"/>
      <c r="O95" s="158"/>
      <c r="P95" s="158"/>
      <c r="Q95" s="158"/>
      <c r="R95" s="158"/>
      <c r="S95" s="158"/>
      <c r="T95" s="14"/>
      <c r="U95" s="14"/>
      <c r="V95" s="14"/>
      <c r="W95" s="14"/>
      <c r="X95" s="158"/>
      <c r="Y95" s="158"/>
      <c r="Z95" s="76"/>
      <c r="AA95" s="76"/>
      <c r="AB95" s="76"/>
      <c r="AC95" s="76"/>
      <c r="AD95" s="76"/>
      <c r="AE95" s="158"/>
      <c r="AF95" s="14"/>
      <c r="AG95" s="14"/>
      <c r="AH95" s="76"/>
      <c r="AI95" s="76"/>
      <c r="AJ95" s="76"/>
      <c r="AK95" s="158"/>
      <c r="AL95" s="76"/>
      <c r="AM95" s="14"/>
      <c r="AN95" s="14"/>
      <c r="AO95" s="14"/>
      <c r="AP95" s="14"/>
      <c r="AQ95" s="14"/>
      <c r="AR95" s="14"/>
      <c r="AS95" s="14"/>
      <c r="AT95" s="14"/>
    </row>
    <row r="96" spans="7:46">
      <c r="G96" s="14"/>
      <c r="H96" s="14"/>
      <c r="I96" s="14"/>
      <c r="J96" s="14"/>
      <c r="K96" s="158"/>
      <c r="L96" s="158"/>
      <c r="M96" s="158"/>
      <c r="N96" s="158"/>
      <c r="O96" s="158"/>
      <c r="P96" s="158"/>
      <c r="Q96" s="158"/>
      <c r="R96" s="158"/>
      <c r="S96" s="158"/>
      <c r="T96" s="14"/>
      <c r="U96" s="14"/>
      <c r="V96" s="14"/>
      <c r="W96" s="14"/>
      <c r="X96" s="158"/>
      <c r="Y96" s="158"/>
      <c r="Z96" s="76"/>
      <c r="AA96" s="76"/>
      <c r="AB96" s="76"/>
      <c r="AC96" s="76"/>
      <c r="AD96" s="76"/>
      <c r="AE96" s="158"/>
      <c r="AF96" s="14"/>
      <c r="AG96" s="14"/>
      <c r="AH96" s="76"/>
      <c r="AI96" s="76"/>
      <c r="AJ96" s="76"/>
      <c r="AK96" s="158"/>
      <c r="AL96" s="76"/>
      <c r="AM96" s="14"/>
      <c r="AN96" s="14"/>
      <c r="AO96" s="14"/>
      <c r="AP96" s="14"/>
      <c r="AQ96" s="14"/>
      <c r="AR96" s="14"/>
      <c r="AS96" s="14"/>
      <c r="AT96" s="14"/>
    </row>
    <row r="97" spans="7:46">
      <c r="G97" s="14"/>
      <c r="H97" s="14"/>
      <c r="I97" s="14"/>
      <c r="J97" s="14"/>
      <c r="K97" s="158"/>
      <c r="L97" s="158"/>
      <c r="M97" s="158"/>
      <c r="N97" s="158"/>
      <c r="O97" s="158"/>
      <c r="P97" s="158"/>
      <c r="Q97" s="158"/>
      <c r="R97" s="158"/>
      <c r="S97" s="158"/>
      <c r="T97" s="14"/>
      <c r="U97" s="14"/>
      <c r="V97" s="14"/>
      <c r="W97" s="14"/>
      <c r="X97" s="158"/>
      <c r="Y97" s="158"/>
      <c r="Z97" s="76"/>
      <c r="AA97" s="76"/>
      <c r="AB97" s="76"/>
      <c r="AC97" s="76"/>
      <c r="AD97" s="76"/>
      <c r="AE97" s="158"/>
      <c r="AF97" s="14"/>
      <c r="AG97" s="14"/>
      <c r="AH97" s="76"/>
      <c r="AI97" s="76"/>
      <c r="AJ97" s="76"/>
      <c r="AK97" s="158"/>
      <c r="AL97" s="76"/>
      <c r="AM97" s="14"/>
      <c r="AN97" s="14"/>
      <c r="AO97" s="14"/>
      <c r="AP97" s="14"/>
      <c r="AQ97" s="14"/>
      <c r="AR97" s="14"/>
      <c r="AS97" s="14"/>
      <c r="AT97" s="14"/>
    </row>
    <row r="98" spans="7:46">
      <c r="G98" s="14"/>
      <c r="H98" s="14"/>
      <c r="I98" s="14"/>
      <c r="J98" s="14"/>
      <c r="K98" s="158"/>
      <c r="L98" s="158"/>
      <c r="M98" s="158"/>
      <c r="N98" s="158"/>
      <c r="O98" s="158"/>
      <c r="P98" s="158"/>
      <c r="Q98" s="158"/>
      <c r="R98" s="158"/>
      <c r="S98" s="158"/>
      <c r="T98" s="14"/>
      <c r="U98" s="14"/>
      <c r="V98" s="14"/>
      <c r="W98" s="14"/>
      <c r="X98" s="158"/>
      <c r="Y98" s="158"/>
      <c r="Z98" s="76"/>
      <c r="AA98" s="76"/>
      <c r="AB98" s="76"/>
      <c r="AC98" s="76"/>
      <c r="AD98" s="76"/>
      <c r="AE98" s="158"/>
      <c r="AF98" s="14"/>
      <c r="AG98" s="14"/>
      <c r="AH98" s="76"/>
      <c r="AI98" s="76"/>
      <c r="AJ98" s="76"/>
      <c r="AK98" s="158"/>
      <c r="AL98" s="76"/>
      <c r="AM98" s="14"/>
      <c r="AN98" s="14"/>
      <c r="AO98" s="14"/>
      <c r="AP98" s="14"/>
      <c r="AQ98" s="14"/>
      <c r="AR98" s="14"/>
      <c r="AS98" s="14"/>
      <c r="AT98" s="14"/>
    </row>
    <row r="99" spans="7:46">
      <c r="G99" s="14"/>
      <c r="H99" s="14"/>
      <c r="I99" s="14"/>
      <c r="J99" s="14"/>
      <c r="K99" s="158"/>
      <c r="L99" s="158"/>
      <c r="M99" s="158"/>
      <c r="N99" s="158"/>
      <c r="O99" s="158"/>
      <c r="P99" s="158"/>
      <c r="Q99" s="158"/>
      <c r="R99" s="158"/>
      <c r="S99" s="158"/>
      <c r="T99" s="14"/>
      <c r="U99" s="14"/>
      <c r="V99" s="14"/>
      <c r="W99" s="14"/>
      <c r="X99" s="158"/>
      <c r="Y99" s="158"/>
      <c r="Z99" s="76"/>
      <c r="AA99" s="76"/>
      <c r="AB99" s="76"/>
      <c r="AC99" s="76"/>
      <c r="AD99" s="76"/>
      <c r="AE99" s="158"/>
      <c r="AF99" s="14"/>
      <c r="AG99" s="14"/>
      <c r="AH99" s="76"/>
      <c r="AI99" s="76"/>
      <c r="AJ99" s="76"/>
      <c r="AK99" s="158"/>
      <c r="AL99" s="76"/>
      <c r="AM99" s="14"/>
      <c r="AN99" s="14"/>
      <c r="AO99" s="14"/>
      <c r="AP99" s="14"/>
      <c r="AQ99" s="14"/>
      <c r="AR99" s="14"/>
      <c r="AS99" s="14"/>
      <c r="AT99" s="14"/>
    </row>
    <row r="100" spans="7:46">
      <c r="G100" s="14"/>
      <c r="H100" s="14"/>
      <c r="I100" s="14"/>
      <c r="J100" s="14"/>
      <c r="K100" s="158"/>
      <c r="L100" s="158"/>
      <c r="M100" s="158"/>
      <c r="N100" s="158"/>
      <c r="O100" s="158"/>
      <c r="P100" s="158"/>
      <c r="Q100" s="158"/>
      <c r="R100" s="158"/>
      <c r="S100" s="158"/>
      <c r="T100" s="14"/>
      <c r="U100" s="14"/>
      <c r="V100" s="14"/>
      <c r="W100" s="14"/>
      <c r="X100" s="158"/>
      <c r="Y100" s="158"/>
      <c r="Z100" s="76"/>
      <c r="AA100" s="76"/>
      <c r="AB100" s="76"/>
      <c r="AC100" s="76"/>
      <c r="AD100" s="76"/>
      <c r="AE100" s="158"/>
      <c r="AF100" s="14"/>
      <c r="AG100" s="14"/>
      <c r="AH100" s="76"/>
      <c r="AI100" s="76"/>
      <c r="AJ100" s="76"/>
      <c r="AK100" s="158"/>
      <c r="AL100" s="76"/>
      <c r="AM100" s="14"/>
      <c r="AN100" s="14"/>
      <c r="AO100" s="14"/>
      <c r="AP100" s="14"/>
      <c r="AQ100" s="14"/>
      <c r="AR100" s="14"/>
      <c r="AS100" s="14"/>
      <c r="AT100" s="14"/>
    </row>
    <row r="101" spans="7:46">
      <c r="G101" s="14"/>
      <c r="H101" s="14"/>
      <c r="I101" s="14"/>
      <c r="J101" s="14"/>
      <c r="K101" s="158"/>
      <c r="L101" s="158"/>
      <c r="M101" s="158"/>
      <c r="N101" s="158"/>
      <c r="O101" s="158"/>
      <c r="P101" s="158"/>
      <c r="Q101" s="158"/>
      <c r="R101" s="158"/>
      <c r="S101" s="158"/>
      <c r="T101" s="14"/>
      <c r="U101" s="14"/>
      <c r="V101" s="14"/>
      <c r="W101" s="14"/>
      <c r="X101" s="158"/>
      <c r="Y101" s="158"/>
      <c r="Z101" s="76"/>
      <c r="AA101" s="76"/>
      <c r="AB101" s="76"/>
      <c r="AC101" s="76"/>
      <c r="AD101" s="76"/>
      <c r="AE101" s="158"/>
      <c r="AF101" s="14"/>
      <c r="AG101" s="14"/>
      <c r="AH101" s="76"/>
      <c r="AI101" s="76"/>
      <c r="AJ101" s="76"/>
      <c r="AK101" s="158"/>
      <c r="AL101" s="76"/>
      <c r="AM101" s="14"/>
      <c r="AN101" s="14"/>
      <c r="AO101" s="14"/>
      <c r="AP101" s="14"/>
      <c r="AQ101" s="14"/>
      <c r="AR101" s="14"/>
      <c r="AS101" s="14"/>
      <c r="AT101" s="14"/>
    </row>
    <row r="102" spans="7:46">
      <c r="G102" s="14"/>
      <c r="H102" s="14"/>
      <c r="I102" s="14"/>
      <c r="J102" s="14"/>
      <c r="K102" s="158"/>
      <c r="L102" s="158"/>
      <c r="M102" s="158"/>
      <c r="N102" s="158"/>
      <c r="O102" s="158"/>
      <c r="P102" s="158"/>
      <c r="Q102" s="158"/>
      <c r="R102" s="158"/>
      <c r="S102" s="158"/>
      <c r="T102" s="14"/>
      <c r="U102" s="14"/>
      <c r="V102" s="14"/>
      <c r="W102" s="14"/>
      <c r="X102" s="158"/>
      <c r="Y102" s="158"/>
      <c r="Z102" s="76"/>
      <c r="AA102" s="76"/>
      <c r="AB102" s="76"/>
      <c r="AC102" s="76"/>
      <c r="AD102" s="76"/>
      <c r="AE102" s="158"/>
      <c r="AF102" s="14"/>
      <c r="AG102" s="14"/>
      <c r="AH102" s="76"/>
      <c r="AI102" s="76"/>
      <c r="AJ102" s="76"/>
      <c r="AK102" s="158"/>
      <c r="AL102" s="76"/>
      <c r="AM102" s="14"/>
      <c r="AN102" s="14"/>
      <c r="AO102" s="14"/>
      <c r="AP102" s="14"/>
      <c r="AQ102" s="14"/>
      <c r="AR102" s="14"/>
      <c r="AS102" s="14"/>
      <c r="AT102" s="14"/>
    </row>
    <row r="103" spans="7:46">
      <c r="G103" s="14"/>
      <c r="H103" s="14"/>
      <c r="I103" s="14"/>
      <c r="J103" s="14"/>
      <c r="K103" s="158"/>
      <c r="L103" s="158"/>
      <c r="M103" s="158"/>
      <c r="N103" s="158"/>
      <c r="O103" s="158"/>
      <c r="P103" s="158"/>
      <c r="Q103" s="158"/>
      <c r="R103" s="158"/>
      <c r="S103" s="158"/>
      <c r="T103" s="14"/>
      <c r="U103" s="14"/>
      <c r="V103" s="14"/>
      <c r="W103" s="14"/>
      <c r="X103" s="158"/>
      <c r="Y103" s="158"/>
      <c r="Z103" s="76"/>
      <c r="AA103" s="76"/>
      <c r="AB103" s="76"/>
      <c r="AC103" s="76"/>
      <c r="AD103" s="76"/>
      <c r="AE103" s="158"/>
      <c r="AF103" s="14"/>
      <c r="AG103" s="14"/>
      <c r="AH103" s="76"/>
      <c r="AI103" s="76"/>
      <c r="AJ103" s="76"/>
      <c r="AK103" s="158"/>
      <c r="AL103" s="76"/>
      <c r="AM103" s="14"/>
      <c r="AN103" s="14"/>
      <c r="AO103" s="14"/>
      <c r="AP103" s="14"/>
      <c r="AQ103" s="14"/>
      <c r="AR103" s="14"/>
      <c r="AS103" s="14"/>
      <c r="AT103" s="14"/>
    </row>
    <row r="104" spans="7:46">
      <c r="G104" s="14"/>
      <c r="H104" s="14"/>
      <c r="I104" s="14"/>
      <c r="J104" s="14"/>
      <c r="K104" s="158"/>
      <c r="L104" s="158"/>
      <c r="M104" s="158"/>
      <c r="N104" s="158"/>
      <c r="O104" s="158"/>
      <c r="P104" s="158"/>
      <c r="Q104" s="158"/>
      <c r="R104" s="158"/>
      <c r="S104" s="158"/>
      <c r="T104" s="14"/>
      <c r="U104" s="14"/>
      <c r="V104" s="14"/>
      <c r="W104" s="14"/>
      <c r="X104" s="158"/>
      <c r="Y104" s="158"/>
      <c r="Z104" s="76"/>
      <c r="AA104" s="76"/>
      <c r="AB104" s="76"/>
      <c r="AC104" s="76"/>
      <c r="AD104" s="76"/>
      <c r="AE104" s="158"/>
      <c r="AF104" s="14"/>
      <c r="AG104" s="14"/>
      <c r="AH104" s="76"/>
      <c r="AI104" s="76"/>
      <c r="AJ104" s="76"/>
      <c r="AK104" s="158"/>
      <c r="AL104" s="76"/>
      <c r="AM104" s="14"/>
      <c r="AN104" s="14"/>
      <c r="AO104" s="14"/>
      <c r="AP104" s="14"/>
      <c r="AQ104" s="14"/>
      <c r="AR104" s="14"/>
      <c r="AS104" s="14"/>
      <c r="AT104" s="14"/>
    </row>
    <row r="105" spans="7:46">
      <c r="G105" s="14"/>
      <c r="H105" s="14"/>
      <c r="I105" s="14"/>
      <c r="J105" s="14"/>
      <c r="K105" s="158"/>
      <c r="L105" s="158"/>
      <c r="M105" s="158"/>
      <c r="N105" s="158"/>
      <c r="O105" s="158"/>
      <c r="P105" s="158"/>
      <c r="Q105" s="158"/>
      <c r="R105" s="158"/>
      <c r="S105" s="158"/>
      <c r="T105" s="14"/>
      <c r="U105" s="14"/>
      <c r="V105" s="14"/>
      <c r="W105" s="14"/>
      <c r="X105" s="158"/>
      <c r="Y105" s="158"/>
      <c r="Z105" s="76"/>
      <c r="AA105" s="76"/>
      <c r="AB105" s="76"/>
      <c r="AC105" s="76"/>
      <c r="AD105" s="76"/>
      <c r="AE105" s="158"/>
      <c r="AF105" s="14"/>
      <c r="AG105" s="14"/>
      <c r="AH105" s="76"/>
      <c r="AI105" s="76"/>
      <c r="AJ105" s="76"/>
      <c r="AK105" s="158"/>
      <c r="AL105" s="76"/>
      <c r="AM105" s="14"/>
      <c r="AN105" s="14"/>
      <c r="AO105" s="14"/>
      <c r="AP105" s="14"/>
      <c r="AQ105" s="14"/>
      <c r="AR105" s="14"/>
      <c r="AS105" s="14"/>
      <c r="AT105" s="14"/>
    </row>
    <row r="106" spans="7:46">
      <c r="G106" s="14"/>
      <c r="H106" s="14"/>
      <c r="I106" s="14"/>
      <c r="J106" s="14"/>
      <c r="K106" s="158"/>
      <c r="L106" s="158"/>
      <c r="M106" s="158"/>
      <c r="N106" s="158"/>
      <c r="O106" s="158"/>
      <c r="P106" s="158"/>
      <c r="Q106" s="158"/>
      <c r="R106" s="158"/>
      <c r="S106" s="158"/>
      <c r="T106" s="14"/>
      <c r="U106" s="14"/>
      <c r="V106" s="14"/>
      <c r="W106" s="14"/>
      <c r="X106" s="158"/>
      <c r="Y106" s="158"/>
      <c r="Z106" s="76"/>
      <c r="AA106" s="76"/>
      <c r="AB106" s="76"/>
      <c r="AC106" s="76"/>
      <c r="AD106" s="76"/>
      <c r="AE106" s="158"/>
      <c r="AF106" s="14"/>
      <c r="AG106" s="14"/>
      <c r="AH106" s="76"/>
      <c r="AI106" s="76"/>
      <c r="AJ106" s="76"/>
      <c r="AK106" s="158"/>
      <c r="AL106" s="76"/>
      <c r="AM106" s="14"/>
      <c r="AN106" s="14"/>
      <c r="AO106" s="14"/>
      <c r="AP106" s="14"/>
      <c r="AQ106" s="14"/>
      <c r="AR106" s="14"/>
      <c r="AS106" s="14"/>
      <c r="AT106" s="14"/>
    </row>
    <row r="107" spans="7:46">
      <c r="G107" s="14"/>
      <c r="H107" s="14"/>
      <c r="I107" s="14"/>
      <c r="J107" s="14"/>
      <c r="K107" s="158"/>
      <c r="L107" s="158"/>
      <c r="M107" s="158"/>
      <c r="N107" s="158"/>
      <c r="O107" s="158"/>
      <c r="P107" s="158"/>
      <c r="Q107" s="158"/>
      <c r="R107" s="158"/>
      <c r="S107" s="158"/>
      <c r="T107" s="14"/>
      <c r="U107" s="14"/>
      <c r="V107" s="14"/>
      <c r="W107" s="14"/>
      <c r="X107" s="158"/>
      <c r="Y107" s="158"/>
      <c r="Z107" s="76"/>
      <c r="AA107" s="76"/>
      <c r="AB107" s="76"/>
      <c r="AC107" s="76"/>
      <c r="AD107" s="76"/>
      <c r="AE107" s="158"/>
      <c r="AF107" s="14"/>
      <c r="AG107" s="14"/>
      <c r="AH107" s="76"/>
      <c r="AI107" s="76"/>
      <c r="AJ107" s="76"/>
      <c r="AK107" s="158"/>
      <c r="AL107" s="76"/>
      <c r="AM107" s="14"/>
      <c r="AN107" s="14"/>
      <c r="AO107" s="14"/>
      <c r="AP107" s="14"/>
      <c r="AQ107" s="14"/>
      <c r="AR107" s="14"/>
      <c r="AS107" s="14"/>
      <c r="AT107" s="14"/>
    </row>
    <row r="108" spans="7:46">
      <c r="G108" s="14"/>
      <c r="H108" s="14"/>
      <c r="I108" s="14"/>
      <c r="J108" s="14"/>
      <c r="K108" s="158"/>
      <c r="L108" s="158"/>
      <c r="M108" s="158"/>
      <c r="N108" s="158"/>
      <c r="O108" s="158"/>
      <c r="P108" s="158"/>
      <c r="Q108" s="158"/>
      <c r="R108" s="158"/>
      <c r="S108" s="158"/>
      <c r="T108" s="14"/>
      <c r="U108" s="14"/>
      <c r="V108" s="14"/>
      <c r="W108" s="14"/>
      <c r="X108" s="158"/>
      <c r="Y108" s="158"/>
      <c r="Z108" s="76"/>
      <c r="AA108" s="76"/>
      <c r="AB108" s="76"/>
      <c r="AC108" s="76"/>
      <c r="AD108" s="76"/>
      <c r="AE108" s="158"/>
      <c r="AF108" s="14"/>
      <c r="AG108" s="14"/>
      <c r="AH108" s="76"/>
      <c r="AI108" s="76"/>
      <c r="AJ108" s="76"/>
      <c r="AK108" s="158"/>
      <c r="AL108" s="76"/>
      <c r="AM108" s="14"/>
      <c r="AN108" s="14"/>
      <c r="AO108" s="14"/>
      <c r="AP108" s="14"/>
      <c r="AQ108" s="14"/>
      <c r="AR108" s="14"/>
      <c r="AS108" s="14"/>
      <c r="AT108" s="14"/>
    </row>
    <row r="109" spans="7:46">
      <c r="G109" s="14"/>
      <c r="H109" s="14"/>
      <c r="I109" s="14"/>
      <c r="J109" s="14"/>
      <c r="K109" s="158"/>
      <c r="L109" s="158"/>
      <c r="M109" s="158"/>
      <c r="N109" s="158"/>
      <c r="O109" s="158"/>
      <c r="P109" s="158"/>
      <c r="Q109" s="158"/>
      <c r="R109" s="158"/>
      <c r="S109" s="158"/>
      <c r="T109" s="14"/>
      <c r="U109" s="14"/>
      <c r="V109" s="14"/>
      <c r="W109" s="14"/>
      <c r="X109" s="158"/>
      <c r="Y109" s="158"/>
      <c r="Z109" s="76"/>
      <c r="AA109" s="76"/>
      <c r="AB109" s="76"/>
      <c r="AC109" s="76"/>
      <c r="AD109" s="76"/>
      <c r="AE109" s="158"/>
      <c r="AF109" s="14"/>
      <c r="AG109" s="14"/>
      <c r="AH109" s="76"/>
      <c r="AI109" s="76"/>
      <c r="AJ109" s="76"/>
      <c r="AK109" s="158"/>
      <c r="AL109" s="76"/>
      <c r="AM109" s="14"/>
      <c r="AN109" s="14"/>
      <c r="AO109" s="14"/>
      <c r="AP109" s="14"/>
      <c r="AQ109" s="14"/>
      <c r="AR109" s="14"/>
      <c r="AS109" s="14"/>
      <c r="AT109" s="14"/>
    </row>
    <row r="110" spans="7:46">
      <c r="G110" s="14"/>
      <c r="H110" s="14"/>
      <c r="I110" s="14"/>
      <c r="J110" s="14"/>
      <c r="K110" s="158"/>
      <c r="L110" s="158"/>
      <c r="M110" s="158"/>
      <c r="N110" s="158"/>
      <c r="O110" s="158"/>
      <c r="P110" s="158"/>
      <c r="Q110" s="158"/>
      <c r="R110" s="158"/>
      <c r="S110" s="158"/>
      <c r="T110" s="14"/>
      <c r="U110" s="14"/>
      <c r="V110" s="14"/>
      <c r="W110" s="14"/>
      <c r="X110" s="158"/>
      <c r="Y110" s="158"/>
      <c r="Z110" s="76"/>
      <c r="AA110" s="76"/>
      <c r="AB110" s="76"/>
      <c r="AC110" s="76"/>
      <c r="AD110" s="76"/>
      <c r="AE110" s="158"/>
      <c r="AF110" s="14"/>
      <c r="AG110" s="14"/>
      <c r="AH110" s="76"/>
      <c r="AI110" s="76"/>
      <c r="AJ110" s="76"/>
      <c r="AK110" s="158"/>
      <c r="AL110" s="76"/>
      <c r="AM110" s="14"/>
      <c r="AN110" s="14"/>
      <c r="AO110" s="14"/>
      <c r="AP110" s="14"/>
      <c r="AQ110" s="14"/>
      <c r="AR110" s="14"/>
      <c r="AS110" s="14"/>
      <c r="AT110" s="14"/>
    </row>
    <row r="111" spans="7:46">
      <c r="G111" s="14"/>
      <c r="H111" s="14"/>
      <c r="I111" s="14"/>
      <c r="J111" s="14"/>
      <c r="K111" s="158"/>
      <c r="L111" s="158"/>
      <c r="M111" s="158"/>
      <c r="N111" s="158"/>
      <c r="O111" s="158"/>
      <c r="P111" s="158"/>
      <c r="Q111" s="158"/>
      <c r="R111" s="158"/>
      <c r="S111" s="158"/>
      <c r="T111" s="14"/>
      <c r="U111" s="14"/>
      <c r="V111" s="14"/>
      <c r="W111" s="14"/>
      <c r="X111" s="158"/>
      <c r="Y111" s="158"/>
      <c r="Z111" s="76"/>
      <c r="AA111" s="76"/>
      <c r="AB111" s="76"/>
      <c r="AC111" s="76"/>
      <c r="AD111" s="76"/>
      <c r="AE111" s="158"/>
      <c r="AF111" s="14"/>
      <c r="AG111" s="14"/>
      <c r="AH111" s="76"/>
      <c r="AI111" s="76"/>
      <c r="AJ111" s="76"/>
      <c r="AK111" s="158"/>
      <c r="AL111" s="76"/>
      <c r="AM111" s="14"/>
      <c r="AN111" s="14"/>
      <c r="AO111" s="14"/>
      <c r="AP111" s="14"/>
      <c r="AQ111" s="14"/>
      <c r="AR111" s="14"/>
      <c r="AS111" s="14"/>
      <c r="AT111" s="14"/>
    </row>
    <row r="112" spans="7:46">
      <c r="G112" s="14"/>
      <c r="H112" s="14"/>
      <c r="I112" s="14"/>
      <c r="J112" s="14"/>
      <c r="K112" s="158"/>
      <c r="L112" s="158"/>
      <c r="M112" s="158"/>
      <c r="N112" s="158"/>
      <c r="O112" s="158"/>
      <c r="P112" s="158"/>
      <c r="Q112" s="158"/>
      <c r="R112" s="158"/>
      <c r="S112" s="158"/>
      <c r="T112" s="14"/>
      <c r="U112" s="14"/>
      <c r="V112" s="14"/>
      <c r="W112" s="14"/>
      <c r="X112" s="158"/>
      <c r="Y112" s="158"/>
      <c r="Z112" s="76"/>
      <c r="AA112" s="76"/>
      <c r="AB112" s="76"/>
      <c r="AC112" s="76"/>
      <c r="AD112" s="76"/>
      <c r="AE112" s="158"/>
      <c r="AF112" s="14"/>
      <c r="AG112" s="14"/>
      <c r="AH112" s="76"/>
      <c r="AI112" s="76"/>
      <c r="AJ112" s="76"/>
      <c r="AK112" s="158"/>
      <c r="AL112" s="76"/>
      <c r="AM112" s="14"/>
      <c r="AN112" s="14"/>
      <c r="AO112" s="14"/>
      <c r="AP112" s="14"/>
      <c r="AQ112" s="14"/>
      <c r="AR112" s="14"/>
      <c r="AS112" s="14"/>
      <c r="AT112" s="14"/>
    </row>
    <row r="113" spans="7:46">
      <c r="G113" s="14"/>
      <c r="H113" s="14"/>
      <c r="I113" s="14"/>
      <c r="J113" s="14"/>
      <c r="K113" s="158"/>
      <c r="L113" s="158"/>
      <c r="M113" s="158"/>
      <c r="N113" s="158"/>
      <c r="O113" s="158"/>
      <c r="P113" s="158"/>
      <c r="Q113" s="158"/>
      <c r="R113" s="158"/>
      <c r="S113" s="158"/>
      <c r="T113" s="14"/>
      <c r="U113" s="14"/>
      <c r="V113" s="14"/>
      <c r="W113" s="14"/>
      <c r="X113" s="158"/>
      <c r="Y113" s="158"/>
      <c r="Z113" s="76"/>
      <c r="AA113" s="76"/>
      <c r="AB113" s="76"/>
      <c r="AC113" s="76"/>
      <c r="AD113" s="76"/>
      <c r="AE113" s="158"/>
      <c r="AF113" s="14"/>
      <c r="AG113" s="14"/>
      <c r="AH113" s="76"/>
      <c r="AI113" s="76"/>
      <c r="AJ113" s="76"/>
      <c r="AK113" s="158"/>
      <c r="AL113" s="76"/>
      <c r="AM113" s="14"/>
      <c r="AN113" s="14"/>
      <c r="AO113" s="14"/>
      <c r="AP113" s="14"/>
      <c r="AQ113" s="14"/>
      <c r="AR113" s="14"/>
      <c r="AS113" s="14"/>
      <c r="AT113" s="14"/>
    </row>
    <row r="114" spans="7:46">
      <c r="G114" s="14"/>
      <c r="H114" s="14"/>
      <c r="I114" s="14"/>
      <c r="J114" s="14"/>
      <c r="K114" s="158"/>
      <c r="L114" s="158"/>
      <c r="M114" s="158"/>
      <c r="N114" s="158"/>
      <c r="O114" s="158"/>
      <c r="P114" s="158"/>
      <c r="Q114" s="158"/>
      <c r="R114" s="158"/>
      <c r="S114" s="158"/>
      <c r="T114" s="14"/>
      <c r="U114" s="14"/>
      <c r="V114" s="14"/>
      <c r="W114" s="14"/>
      <c r="X114" s="158"/>
      <c r="Y114" s="158"/>
      <c r="Z114" s="76"/>
      <c r="AA114" s="76"/>
      <c r="AB114" s="76"/>
      <c r="AC114" s="76"/>
      <c r="AD114" s="76"/>
      <c r="AE114" s="158"/>
      <c r="AF114" s="14"/>
      <c r="AG114" s="14"/>
      <c r="AH114" s="76"/>
      <c r="AI114" s="76"/>
      <c r="AJ114" s="76"/>
      <c r="AK114" s="158"/>
      <c r="AL114" s="76"/>
      <c r="AM114" s="14"/>
      <c r="AN114" s="14"/>
      <c r="AO114" s="14"/>
      <c r="AP114" s="14"/>
      <c r="AQ114" s="14"/>
      <c r="AR114" s="14"/>
      <c r="AS114" s="14"/>
      <c r="AT114" s="14"/>
    </row>
    <row r="115" spans="7:46">
      <c r="G115" s="14"/>
      <c r="H115" s="14"/>
      <c r="I115" s="14"/>
      <c r="J115" s="14"/>
      <c r="K115" s="158"/>
      <c r="L115" s="158"/>
      <c r="M115" s="158"/>
      <c r="N115" s="158"/>
      <c r="O115" s="158"/>
      <c r="P115" s="158"/>
      <c r="Q115" s="158"/>
      <c r="R115" s="158"/>
      <c r="S115" s="158"/>
      <c r="T115" s="14"/>
      <c r="U115" s="14"/>
      <c r="V115" s="14"/>
      <c r="W115" s="14"/>
      <c r="X115" s="158"/>
      <c r="Y115" s="158"/>
      <c r="Z115" s="76"/>
      <c r="AA115" s="76"/>
      <c r="AB115" s="76"/>
      <c r="AC115" s="76"/>
      <c r="AD115" s="76"/>
      <c r="AE115" s="158"/>
      <c r="AF115" s="14"/>
      <c r="AG115" s="14"/>
      <c r="AH115" s="76"/>
      <c r="AI115" s="76"/>
      <c r="AJ115" s="76"/>
      <c r="AK115" s="158"/>
      <c r="AL115" s="76"/>
      <c r="AM115" s="14"/>
      <c r="AN115" s="14"/>
      <c r="AO115" s="14"/>
      <c r="AP115" s="14"/>
      <c r="AQ115" s="14"/>
      <c r="AR115" s="14"/>
      <c r="AS115" s="14"/>
      <c r="AT115" s="14"/>
    </row>
    <row r="116" spans="7:46">
      <c r="G116" s="14"/>
      <c r="H116" s="14"/>
      <c r="I116" s="14"/>
      <c r="J116" s="14"/>
      <c r="K116" s="158"/>
      <c r="L116" s="158"/>
      <c r="M116" s="158"/>
      <c r="N116" s="158"/>
      <c r="O116" s="158"/>
      <c r="P116" s="158"/>
      <c r="Q116" s="158"/>
      <c r="R116" s="158"/>
      <c r="S116" s="158"/>
      <c r="T116" s="14"/>
      <c r="U116" s="14"/>
      <c r="V116" s="14"/>
      <c r="W116" s="14"/>
      <c r="X116" s="158"/>
      <c r="Y116" s="158"/>
      <c r="Z116" s="76"/>
      <c r="AA116" s="76"/>
      <c r="AB116" s="76"/>
      <c r="AC116" s="76"/>
      <c r="AD116" s="76"/>
      <c r="AE116" s="158"/>
      <c r="AF116" s="14"/>
      <c r="AG116" s="14"/>
      <c r="AH116" s="76"/>
      <c r="AI116" s="76"/>
      <c r="AJ116" s="76"/>
      <c r="AK116" s="158"/>
      <c r="AL116" s="76"/>
      <c r="AM116" s="14"/>
      <c r="AN116" s="14"/>
      <c r="AO116" s="14"/>
      <c r="AP116" s="14"/>
      <c r="AQ116" s="14"/>
      <c r="AR116" s="14"/>
      <c r="AS116" s="14"/>
      <c r="AT116" s="14"/>
    </row>
    <row r="117" spans="7:46">
      <c r="G117" s="14"/>
      <c r="H117" s="14"/>
      <c r="I117" s="14"/>
      <c r="J117" s="14"/>
      <c r="K117" s="158"/>
      <c r="L117" s="158"/>
      <c r="M117" s="158"/>
      <c r="N117" s="158"/>
      <c r="O117" s="158"/>
      <c r="P117" s="158"/>
      <c r="Q117" s="158"/>
      <c r="R117" s="158"/>
      <c r="S117" s="158"/>
      <c r="T117" s="14"/>
      <c r="U117" s="14"/>
      <c r="V117" s="14"/>
      <c r="W117" s="14"/>
      <c r="X117" s="158"/>
      <c r="Y117" s="158"/>
      <c r="Z117" s="76"/>
      <c r="AA117" s="76"/>
      <c r="AB117" s="76"/>
      <c r="AC117" s="76"/>
      <c r="AD117" s="76"/>
      <c r="AE117" s="158"/>
      <c r="AF117" s="14"/>
      <c r="AG117" s="14"/>
      <c r="AH117" s="76"/>
      <c r="AI117" s="76"/>
      <c r="AJ117" s="76"/>
      <c r="AK117" s="158"/>
      <c r="AL117" s="76"/>
      <c r="AM117" s="14"/>
      <c r="AN117" s="14"/>
      <c r="AO117" s="14"/>
      <c r="AP117" s="14"/>
      <c r="AQ117" s="14"/>
      <c r="AR117" s="14"/>
      <c r="AS117" s="14"/>
      <c r="AT117" s="14"/>
    </row>
    <row r="118" spans="7:46">
      <c r="G118" s="14"/>
      <c r="H118" s="14"/>
      <c r="I118" s="14"/>
      <c r="J118" s="14"/>
      <c r="K118" s="158"/>
      <c r="L118" s="158"/>
      <c r="M118" s="158"/>
      <c r="N118" s="158"/>
      <c r="O118" s="158"/>
      <c r="P118" s="158"/>
      <c r="Q118" s="158"/>
      <c r="R118" s="158"/>
      <c r="S118" s="158"/>
      <c r="T118" s="14"/>
      <c r="U118" s="14"/>
      <c r="V118" s="14"/>
      <c r="W118" s="14"/>
      <c r="X118" s="158"/>
      <c r="Y118" s="158"/>
      <c r="Z118" s="76"/>
      <c r="AA118" s="76"/>
      <c r="AB118" s="76"/>
      <c r="AC118" s="76"/>
      <c r="AD118" s="76"/>
      <c r="AE118" s="158"/>
      <c r="AF118" s="14"/>
      <c r="AG118" s="14"/>
      <c r="AH118" s="76"/>
      <c r="AI118" s="76"/>
      <c r="AJ118" s="76"/>
      <c r="AK118" s="158"/>
      <c r="AL118" s="76"/>
      <c r="AM118" s="14"/>
      <c r="AN118" s="14"/>
      <c r="AO118" s="14"/>
      <c r="AP118" s="14"/>
      <c r="AQ118" s="14"/>
      <c r="AR118" s="14"/>
      <c r="AS118" s="14"/>
      <c r="AT118" s="14"/>
    </row>
    <row r="119" spans="7:46">
      <c r="G119" s="14"/>
      <c r="H119" s="14"/>
      <c r="I119" s="14"/>
      <c r="J119" s="14"/>
      <c r="K119" s="158"/>
      <c r="L119" s="158"/>
      <c r="M119" s="158"/>
      <c r="N119" s="158"/>
      <c r="O119" s="158"/>
      <c r="P119" s="158"/>
      <c r="Q119" s="158"/>
      <c r="R119" s="158"/>
      <c r="S119" s="158"/>
      <c r="T119" s="14"/>
      <c r="U119" s="14"/>
      <c r="V119" s="14"/>
      <c r="W119" s="14"/>
      <c r="X119" s="158"/>
      <c r="Y119" s="158"/>
      <c r="Z119" s="76"/>
      <c r="AA119" s="76"/>
      <c r="AB119" s="76"/>
      <c r="AC119" s="76"/>
      <c r="AD119" s="76"/>
      <c r="AE119" s="158"/>
      <c r="AF119" s="14"/>
      <c r="AG119" s="14"/>
      <c r="AH119" s="76"/>
      <c r="AI119" s="76"/>
      <c r="AJ119" s="76"/>
      <c r="AK119" s="158"/>
      <c r="AL119" s="76"/>
      <c r="AM119" s="14"/>
      <c r="AN119" s="14"/>
      <c r="AO119" s="14"/>
      <c r="AP119" s="14"/>
      <c r="AQ119" s="14"/>
      <c r="AR119" s="14"/>
      <c r="AS119" s="14"/>
      <c r="AT119" s="14"/>
    </row>
    <row r="120" spans="7:46">
      <c r="G120" s="14"/>
      <c r="H120" s="14"/>
      <c r="I120" s="14"/>
      <c r="J120" s="14"/>
      <c r="K120" s="158"/>
      <c r="L120" s="158"/>
      <c r="M120" s="158"/>
      <c r="N120" s="158"/>
      <c r="O120" s="158"/>
      <c r="P120" s="158"/>
      <c r="Q120" s="158"/>
      <c r="R120" s="158"/>
      <c r="S120" s="158"/>
      <c r="T120" s="14"/>
      <c r="U120" s="14"/>
      <c r="V120" s="14"/>
      <c r="W120" s="14"/>
      <c r="X120" s="158"/>
      <c r="Y120" s="158"/>
      <c r="Z120" s="76"/>
      <c r="AA120" s="76"/>
      <c r="AB120" s="76"/>
      <c r="AC120" s="76"/>
      <c r="AD120" s="76"/>
      <c r="AE120" s="158"/>
      <c r="AF120" s="14"/>
      <c r="AG120" s="14"/>
      <c r="AH120" s="76"/>
      <c r="AI120" s="76"/>
      <c r="AJ120" s="76"/>
      <c r="AK120" s="158"/>
      <c r="AL120" s="76"/>
      <c r="AM120" s="14"/>
      <c r="AN120" s="14"/>
      <c r="AO120" s="14"/>
      <c r="AP120" s="14"/>
      <c r="AQ120" s="14"/>
      <c r="AR120" s="14"/>
      <c r="AS120" s="14"/>
      <c r="AT120" s="14"/>
    </row>
    <row r="121" spans="7:46">
      <c r="G121" s="14"/>
      <c r="H121" s="14"/>
      <c r="I121" s="14"/>
      <c r="J121" s="14"/>
      <c r="K121" s="158"/>
      <c r="L121" s="158"/>
      <c r="M121" s="158"/>
      <c r="N121" s="158"/>
      <c r="O121" s="158"/>
      <c r="P121" s="158"/>
      <c r="Q121" s="158"/>
      <c r="R121" s="158"/>
      <c r="S121" s="158"/>
      <c r="T121" s="14"/>
      <c r="U121" s="14"/>
      <c r="V121" s="14"/>
      <c r="W121" s="14"/>
      <c r="X121" s="158"/>
      <c r="Y121" s="158"/>
      <c r="Z121" s="76"/>
      <c r="AA121" s="76"/>
      <c r="AB121" s="76"/>
      <c r="AC121" s="76"/>
      <c r="AD121" s="76"/>
      <c r="AE121" s="158"/>
      <c r="AF121" s="14"/>
      <c r="AG121" s="14"/>
      <c r="AH121" s="76"/>
      <c r="AI121" s="76"/>
      <c r="AJ121" s="76"/>
      <c r="AK121" s="158"/>
      <c r="AL121" s="76"/>
      <c r="AM121" s="14"/>
      <c r="AN121" s="14"/>
      <c r="AO121" s="14"/>
      <c r="AP121" s="14"/>
      <c r="AQ121" s="14"/>
      <c r="AR121" s="14"/>
      <c r="AS121" s="14"/>
      <c r="AT121" s="14"/>
    </row>
    <row r="122" spans="7:46">
      <c r="G122" s="14"/>
      <c r="H122" s="14"/>
      <c r="I122" s="14"/>
      <c r="J122" s="14"/>
      <c r="K122" s="158"/>
      <c r="L122" s="158"/>
      <c r="M122" s="158"/>
      <c r="N122" s="158"/>
      <c r="O122" s="158"/>
      <c r="P122" s="158"/>
      <c r="Q122" s="158"/>
      <c r="R122" s="158"/>
      <c r="S122" s="158"/>
      <c r="T122" s="14"/>
      <c r="U122" s="14"/>
      <c r="V122" s="14"/>
      <c r="W122" s="14"/>
      <c r="X122" s="158"/>
      <c r="Y122" s="158"/>
      <c r="Z122" s="76"/>
      <c r="AA122" s="76"/>
      <c r="AB122" s="76"/>
      <c r="AC122" s="76"/>
      <c r="AD122" s="76"/>
      <c r="AE122" s="158"/>
      <c r="AF122" s="14"/>
      <c r="AG122" s="14"/>
      <c r="AH122" s="76"/>
      <c r="AI122" s="76"/>
      <c r="AJ122" s="76"/>
      <c r="AK122" s="158"/>
      <c r="AL122" s="76"/>
      <c r="AM122" s="14"/>
      <c r="AN122" s="14"/>
      <c r="AO122" s="14"/>
      <c r="AP122" s="14"/>
      <c r="AQ122" s="14"/>
      <c r="AR122" s="14"/>
      <c r="AS122" s="14"/>
      <c r="AT122" s="14"/>
    </row>
    <row r="123" spans="7:46">
      <c r="G123" s="14"/>
      <c r="H123" s="14"/>
      <c r="I123" s="14"/>
      <c r="J123" s="14"/>
      <c r="K123" s="158"/>
      <c r="L123" s="158"/>
      <c r="M123" s="158"/>
      <c r="N123" s="158"/>
      <c r="O123" s="158"/>
      <c r="P123" s="158"/>
      <c r="Q123" s="158"/>
      <c r="R123" s="158"/>
      <c r="S123" s="158"/>
      <c r="T123" s="14"/>
      <c r="U123" s="14"/>
      <c r="V123" s="14"/>
      <c r="W123" s="14"/>
      <c r="X123" s="158"/>
      <c r="Y123" s="158"/>
      <c r="Z123" s="76"/>
      <c r="AA123" s="76"/>
      <c r="AB123" s="76"/>
      <c r="AC123" s="76"/>
      <c r="AD123" s="76"/>
      <c r="AE123" s="158"/>
      <c r="AF123" s="14"/>
      <c r="AG123" s="14"/>
      <c r="AH123" s="76"/>
      <c r="AI123" s="76"/>
      <c r="AJ123" s="76"/>
      <c r="AK123" s="158"/>
      <c r="AL123" s="76"/>
      <c r="AM123" s="14"/>
      <c r="AN123" s="14"/>
      <c r="AO123" s="14"/>
      <c r="AP123" s="14"/>
      <c r="AQ123" s="14"/>
      <c r="AR123" s="14"/>
      <c r="AS123" s="14"/>
      <c r="AT123" s="14"/>
    </row>
    <row r="124" spans="7:46">
      <c r="G124" s="14"/>
      <c r="H124" s="14"/>
      <c r="I124" s="14"/>
      <c r="J124" s="14"/>
      <c r="K124" s="158"/>
      <c r="L124" s="158"/>
      <c r="M124" s="158"/>
      <c r="N124" s="158"/>
      <c r="O124" s="158"/>
      <c r="P124" s="158"/>
      <c r="Q124" s="158"/>
      <c r="R124" s="158"/>
      <c r="S124" s="158"/>
      <c r="T124" s="14"/>
      <c r="U124" s="14"/>
      <c r="V124" s="14"/>
      <c r="W124" s="14"/>
      <c r="X124" s="158"/>
      <c r="Y124" s="158"/>
      <c r="Z124" s="76"/>
      <c r="AA124" s="76"/>
      <c r="AB124" s="76"/>
      <c r="AC124" s="76"/>
      <c r="AD124" s="76"/>
      <c r="AE124" s="158"/>
      <c r="AF124" s="14"/>
      <c r="AG124" s="14"/>
      <c r="AH124" s="76"/>
      <c r="AI124" s="76"/>
      <c r="AJ124" s="76"/>
      <c r="AK124" s="158"/>
      <c r="AL124" s="76"/>
      <c r="AM124" s="14"/>
      <c r="AN124" s="14"/>
      <c r="AO124" s="14"/>
      <c r="AP124" s="14"/>
      <c r="AQ124" s="14"/>
      <c r="AR124" s="14"/>
      <c r="AS124" s="14"/>
      <c r="AT124" s="14"/>
    </row>
    <row r="125" spans="7:46">
      <c r="G125" s="14"/>
      <c r="H125" s="14"/>
      <c r="I125" s="14"/>
      <c r="J125" s="14"/>
      <c r="K125" s="158"/>
      <c r="L125" s="158"/>
      <c r="M125" s="158"/>
      <c r="N125" s="158"/>
      <c r="O125" s="158"/>
      <c r="P125" s="158"/>
      <c r="Q125" s="158"/>
      <c r="R125" s="158"/>
      <c r="S125" s="158"/>
      <c r="T125" s="14"/>
      <c r="U125" s="14"/>
      <c r="V125" s="14"/>
      <c r="W125" s="14"/>
      <c r="X125" s="158"/>
      <c r="Y125" s="158"/>
      <c r="Z125" s="76"/>
      <c r="AA125" s="76"/>
      <c r="AB125" s="76"/>
      <c r="AC125" s="76"/>
      <c r="AD125" s="76"/>
      <c r="AE125" s="158"/>
      <c r="AF125" s="14"/>
      <c r="AG125" s="14"/>
      <c r="AH125" s="76"/>
      <c r="AI125" s="76"/>
      <c r="AJ125" s="76"/>
      <c r="AK125" s="158"/>
      <c r="AL125" s="76"/>
      <c r="AM125" s="14"/>
      <c r="AN125" s="14"/>
      <c r="AO125" s="14"/>
      <c r="AP125" s="14"/>
      <c r="AQ125" s="14"/>
      <c r="AR125" s="14"/>
      <c r="AS125" s="14"/>
      <c r="AT125" s="14"/>
    </row>
    <row r="126" spans="7:46">
      <c r="G126" s="14"/>
      <c r="H126" s="14"/>
      <c r="I126" s="14"/>
      <c r="J126" s="14"/>
      <c r="K126" s="158"/>
      <c r="L126" s="158"/>
      <c r="M126" s="158"/>
      <c r="N126" s="158"/>
      <c r="O126" s="158"/>
      <c r="P126" s="158"/>
      <c r="Q126" s="158"/>
      <c r="R126" s="158"/>
      <c r="S126" s="158"/>
      <c r="T126" s="14"/>
      <c r="U126" s="14"/>
      <c r="V126" s="14"/>
      <c r="W126" s="14"/>
      <c r="X126" s="158"/>
      <c r="Y126" s="158"/>
      <c r="Z126" s="76"/>
      <c r="AA126" s="76"/>
      <c r="AB126" s="76"/>
      <c r="AC126" s="76"/>
      <c r="AD126" s="76"/>
      <c r="AE126" s="158"/>
      <c r="AF126" s="14"/>
      <c r="AG126" s="14"/>
      <c r="AH126" s="76"/>
      <c r="AI126" s="76"/>
      <c r="AJ126" s="76"/>
      <c r="AK126" s="158"/>
      <c r="AL126" s="76"/>
      <c r="AM126" s="14"/>
      <c r="AN126" s="14"/>
      <c r="AO126" s="14"/>
      <c r="AP126" s="14"/>
      <c r="AQ126" s="14"/>
      <c r="AR126" s="14"/>
      <c r="AS126" s="14"/>
      <c r="AT126" s="14"/>
    </row>
    <row r="127" spans="7:46">
      <c r="G127" s="14"/>
      <c r="H127" s="14"/>
      <c r="I127" s="14"/>
      <c r="J127" s="14"/>
      <c r="K127" s="158"/>
      <c r="L127" s="158"/>
      <c r="M127" s="158"/>
      <c r="N127" s="158"/>
      <c r="O127" s="158"/>
      <c r="P127" s="158"/>
      <c r="Q127" s="158"/>
      <c r="R127" s="158"/>
      <c r="S127" s="158"/>
      <c r="T127" s="14"/>
      <c r="U127" s="14"/>
      <c r="V127" s="14"/>
      <c r="W127" s="14"/>
      <c r="X127" s="158"/>
      <c r="Y127" s="158"/>
      <c r="Z127" s="76"/>
      <c r="AA127" s="76"/>
      <c r="AB127" s="76"/>
      <c r="AC127" s="76"/>
      <c r="AD127" s="76"/>
      <c r="AE127" s="158"/>
      <c r="AF127" s="14"/>
      <c r="AG127" s="14"/>
      <c r="AH127" s="76"/>
      <c r="AI127" s="76"/>
      <c r="AJ127" s="76"/>
      <c r="AK127" s="158"/>
      <c r="AL127" s="76"/>
      <c r="AM127" s="14"/>
      <c r="AN127" s="14"/>
      <c r="AO127" s="14"/>
      <c r="AP127" s="14"/>
      <c r="AQ127" s="14"/>
      <c r="AR127" s="14"/>
      <c r="AS127" s="14"/>
      <c r="AT127" s="14"/>
    </row>
    <row r="128" spans="7:46">
      <c r="G128" s="14"/>
      <c r="H128" s="14"/>
      <c r="I128" s="14"/>
      <c r="J128" s="14"/>
      <c r="K128" s="158"/>
      <c r="L128" s="158"/>
      <c r="M128" s="158"/>
      <c r="N128" s="158"/>
      <c r="O128" s="158"/>
      <c r="P128" s="158"/>
      <c r="Q128" s="158"/>
      <c r="R128" s="158"/>
      <c r="S128" s="158"/>
      <c r="T128" s="14"/>
      <c r="U128" s="14"/>
      <c r="V128" s="14"/>
      <c r="W128" s="14"/>
      <c r="X128" s="158"/>
      <c r="Y128" s="158"/>
      <c r="Z128" s="76"/>
      <c r="AA128" s="76"/>
      <c r="AB128" s="76"/>
      <c r="AC128" s="76"/>
      <c r="AD128" s="76"/>
      <c r="AE128" s="158"/>
      <c r="AF128" s="14"/>
      <c r="AG128" s="14"/>
      <c r="AH128" s="76"/>
      <c r="AI128" s="76"/>
      <c r="AJ128" s="76"/>
      <c r="AK128" s="158"/>
      <c r="AL128" s="76"/>
      <c r="AM128" s="14"/>
      <c r="AN128" s="14"/>
      <c r="AO128" s="14"/>
      <c r="AP128" s="14"/>
      <c r="AQ128" s="14"/>
      <c r="AR128" s="14"/>
      <c r="AS128" s="14"/>
      <c r="AT128" s="14"/>
    </row>
    <row r="129" spans="7:46">
      <c r="G129" s="14"/>
      <c r="H129" s="14"/>
      <c r="I129" s="14"/>
      <c r="J129" s="14"/>
      <c r="K129" s="158"/>
      <c r="L129" s="158"/>
      <c r="M129" s="158"/>
      <c r="N129" s="158"/>
      <c r="O129" s="158"/>
      <c r="P129" s="158"/>
      <c r="Q129" s="158"/>
      <c r="R129" s="158"/>
      <c r="S129" s="158"/>
      <c r="T129" s="14"/>
      <c r="U129" s="14"/>
      <c r="V129" s="14"/>
      <c r="W129" s="14"/>
      <c r="X129" s="158"/>
      <c r="Y129" s="158"/>
      <c r="Z129" s="76"/>
      <c r="AA129" s="76"/>
      <c r="AB129" s="76"/>
      <c r="AC129" s="76"/>
      <c r="AD129" s="76"/>
      <c r="AE129" s="158"/>
      <c r="AF129" s="14"/>
      <c r="AG129" s="14"/>
      <c r="AH129" s="76"/>
      <c r="AI129" s="76"/>
      <c r="AJ129" s="76"/>
      <c r="AK129" s="158"/>
      <c r="AL129" s="76"/>
      <c r="AM129" s="14"/>
      <c r="AN129" s="14"/>
      <c r="AO129" s="14"/>
      <c r="AP129" s="14"/>
      <c r="AQ129" s="14"/>
      <c r="AR129" s="14"/>
      <c r="AS129" s="14"/>
      <c r="AT129" s="14"/>
    </row>
    <row r="130" spans="7:46">
      <c r="G130" s="14"/>
      <c r="H130" s="14"/>
      <c r="I130" s="14"/>
      <c r="J130" s="14"/>
      <c r="K130" s="158"/>
      <c r="L130" s="158"/>
      <c r="M130" s="158"/>
      <c r="N130" s="158"/>
      <c r="O130" s="158"/>
      <c r="P130" s="158"/>
      <c r="Q130" s="158"/>
      <c r="R130" s="158"/>
      <c r="S130" s="158"/>
      <c r="T130" s="14"/>
      <c r="U130" s="14"/>
      <c r="V130" s="14"/>
      <c r="W130" s="14"/>
      <c r="X130" s="158"/>
      <c r="Y130" s="158"/>
      <c r="Z130" s="76"/>
      <c r="AA130" s="76"/>
      <c r="AB130" s="76"/>
      <c r="AC130" s="76"/>
      <c r="AD130" s="76"/>
      <c r="AE130" s="158"/>
      <c r="AF130" s="14"/>
      <c r="AG130" s="14"/>
      <c r="AH130" s="76"/>
      <c r="AI130" s="76"/>
      <c r="AJ130" s="76"/>
      <c r="AK130" s="158"/>
      <c r="AL130" s="76"/>
      <c r="AM130" s="14"/>
      <c r="AN130" s="14"/>
      <c r="AO130" s="14"/>
      <c r="AP130" s="14"/>
      <c r="AQ130" s="14"/>
      <c r="AR130" s="14"/>
      <c r="AS130" s="14"/>
      <c r="AT130" s="14"/>
    </row>
    <row r="131" spans="7:46">
      <c r="G131" s="14"/>
      <c r="H131" s="14"/>
      <c r="I131" s="14"/>
      <c r="J131" s="14"/>
      <c r="K131" s="158"/>
      <c r="L131" s="158"/>
      <c r="M131" s="158"/>
      <c r="N131" s="158"/>
      <c r="O131" s="158"/>
      <c r="P131" s="158"/>
      <c r="Q131" s="158"/>
      <c r="R131" s="158"/>
      <c r="S131" s="158"/>
      <c r="T131" s="14"/>
      <c r="U131" s="14"/>
      <c r="V131" s="14"/>
      <c r="W131" s="14"/>
      <c r="X131" s="158"/>
      <c r="Y131" s="158"/>
      <c r="Z131" s="76"/>
      <c r="AA131" s="76"/>
      <c r="AB131" s="76"/>
      <c r="AC131" s="76"/>
      <c r="AD131" s="76"/>
      <c r="AE131" s="158"/>
      <c r="AF131" s="14"/>
      <c r="AG131" s="14"/>
      <c r="AH131" s="76"/>
      <c r="AI131" s="76"/>
      <c r="AJ131" s="76"/>
      <c r="AK131" s="158"/>
      <c r="AL131" s="76"/>
      <c r="AM131" s="14"/>
      <c r="AN131" s="14"/>
      <c r="AO131" s="14"/>
      <c r="AP131" s="14"/>
      <c r="AQ131" s="14"/>
      <c r="AR131" s="14"/>
      <c r="AS131" s="14"/>
      <c r="AT131" s="14"/>
    </row>
    <row r="132" spans="7:46">
      <c r="G132" s="14"/>
      <c r="H132" s="14"/>
      <c r="I132" s="14"/>
      <c r="J132" s="14"/>
      <c r="K132" s="158"/>
      <c r="L132" s="158"/>
      <c r="M132" s="158"/>
      <c r="N132" s="158"/>
      <c r="O132" s="158"/>
      <c r="P132" s="158"/>
      <c r="Q132" s="158"/>
      <c r="R132" s="158"/>
      <c r="S132" s="158"/>
      <c r="T132" s="14"/>
      <c r="U132" s="14"/>
      <c r="V132" s="14"/>
      <c r="W132" s="14"/>
      <c r="X132" s="158"/>
      <c r="Y132" s="158"/>
      <c r="Z132" s="76"/>
      <c r="AA132" s="76"/>
      <c r="AB132" s="76"/>
      <c r="AC132" s="76"/>
      <c r="AD132" s="76"/>
      <c r="AE132" s="158"/>
      <c r="AF132" s="14"/>
      <c r="AG132" s="14"/>
      <c r="AH132" s="76"/>
      <c r="AI132" s="76"/>
      <c r="AJ132" s="76"/>
      <c r="AK132" s="158"/>
      <c r="AL132" s="76"/>
      <c r="AM132" s="14"/>
      <c r="AN132" s="14"/>
      <c r="AO132" s="14"/>
      <c r="AP132" s="14"/>
      <c r="AQ132" s="14"/>
      <c r="AR132" s="14"/>
      <c r="AS132" s="14"/>
      <c r="AT132" s="14"/>
    </row>
    <row r="133" spans="7:46">
      <c r="G133" s="14"/>
      <c r="H133" s="14"/>
      <c r="I133" s="14"/>
      <c r="J133" s="14"/>
      <c r="K133" s="158"/>
      <c r="L133" s="158"/>
      <c r="M133" s="158"/>
      <c r="N133" s="158"/>
      <c r="O133" s="158"/>
      <c r="P133" s="158"/>
      <c r="Q133" s="158"/>
      <c r="R133" s="158"/>
      <c r="S133" s="158"/>
      <c r="T133" s="14"/>
      <c r="U133" s="14"/>
      <c r="V133" s="14"/>
      <c r="W133" s="14"/>
      <c r="X133" s="158"/>
      <c r="Y133" s="158"/>
      <c r="Z133" s="76"/>
      <c r="AA133" s="76"/>
      <c r="AB133" s="76"/>
      <c r="AC133" s="76"/>
      <c r="AD133" s="76"/>
      <c r="AE133" s="158"/>
      <c r="AF133" s="14"/>
      <c r="AG133" s="14"/>
      <c r="AH133" s="76"/>
      <c r="AI133" s="76"/>
      <c r="AJ133" s="76"/>
      <c r="AK133" s="158"/>
      <c r="AL133" s="76"/>
      <c r="AM133" s="14"/>
      <c r="AN133" s="14"/>
      <c r="AO133" s="14"/>
      <c r="AP133" s="14"/>
      <c r="AQ133" s="14"/>
      <c r="AR133" s="14"/>
      <c r="AS133" s="14"/>
      <c r="AT133" s="14"/>
    </row>
    <row r="134" spans="7:46">
      <c r="G134" s="14"/>
      <c r="H134" s="14"/>
      <c r="I134" s="14"/>
      <c r="J134" s="14"/>
      <c r="K134" s="158"/>
      <c r="L134" s="158"/>
      <c r="M134" s="158"/>
      <c r="N134" s="158"/>
      <c r="O134" s="158"/>
      <c r="P134" s="158"/>
      <c r="Q134" s="158"/>
      <c r="R134" s="158"/>
      <c r="S134" s="158"/>
      <c r="T134" s="14"/>
      <c r="U134" s="14"/>
      <c r="V134" s="14"/>
      <c r="W134" s="14"/>
      <c r="X134" s="158"/>
      <c r="Y134" s="158"/>
      <c r="Z134" s="76"/>
      <c r="AA134" s="76"/>
      <c r="AB134" s="76"/>
      <c r="AC134" s="76"/>
      <c r="AD134" s="76"/>
      <c r="AE134" s="158"/>
      <c r="AF134" s="14"/>
      <c r="AG134" s="14"/>
      <c r="AH134" s="76"/>
      <c r="AI134" s="76"/>
      <c r="AJ134" s="76"/>
      <c r="AK134" s="158"/>
      <c r="AL134" s="76"/>
      <c r="AM134" s="14"/>
      <c r="AN134" s="14"/>
      <c r="AO134" s="14"/>
      <c r="AP134" s="14"/>
      <c r="AQ134" s="14"/>
      <c r="AR134" s="14"/>
      <c r="AS134" s="14"/>
      <c r="AT134" s="14"/>
    </row>
    <row r="135" spans="7:46">
      <c r="G135" s="14"/>
      <c r="H135" s="14"/>
      <c r="I135" s="14"/>
      <c r="J135" s="14"/>
      <c r="K135" s="158"/>
      <c r="L135" s="158"/>
      <c r="M135" s="158"/>
      <c r="N135" s="158"/>
      <c r="O135" s="158"/>
      <c r="P135" s="158"/>
      <c r="Q135" s="158"/>
      <c r="R135" s="158"/>
      <c r="S135" s="158"/>
      <c r="T135" s="14"/>
      <c r="U135" s="14"/>
      <c r="V135" s="14"/>
      <c r="W135" s="14"/>
      <c r="X135" s="158"/>
      <c r="Y135" s="158"/>
      <c r="Z135" s="76"/>
      <c r="AA135" s="76"/>
      <c r="AB135" s="76"/>
      <c r="AC135" s="76"/>
      <c r="AD135" s="76"/>
      <c r="AE135" s="158"/>
      <c r="AF135" s="14"/>
      <c r="AG135" s="14"/>
      <c r="AH135" s="76"/>
      <c r="AI135" s="76"/>
      <c r="AJ135" s="76"/>
      <c r="AK135" s="158"/>
      <c r="AL135" s="76"/>
      <c r="AM135" s="14"/>
      <c r="AN135" s="14"/>
      <c r="AO135" s="14"/>
      <c r="AP135" s="14"/>
      <c r="AQ135" s="14"/>
      <c r="AR135" s="14"/>
      <c r="AS135" s="14"/>
      <c r="AT135" s="14"/>
    </row>
    <row r="136" spans="7:46">
      <c r="G136" s="14"/>
      <c r="H136" s="14"/>
      <c r="I136" s="14"/>
      <c r="J136" s="14"/>
      <c r="K136" s="158"/>
      <c r="L136" s="158"/>
      <c r="M136" s="158"/>
      <c r="N136" s="158"/>
      <c r="O136" s="158"/>
      <c r="P136" s="158"/>
      <c r="Q136" s="158"/>
      <c r="R136" s="158"/>
      <c r="S136" s="158"/>
      <c r="T136" s="14"/>
      <c r="U136" s="14"/>
      <c r="V136" s="14"/>
      <c r="W136" s="14"/>
      <c r="X136" s="158"/>
      <c r="Y136" s="158"/>
      <c r="Z136" s="76"/>
      <c r="AA136" s="76"/>
      <c r="AB136" s="76"/>
      <c r="AC136" s="76"/>
      <c r="AD136" s="76"/>
      <c r="AE136" s="158"/>
      <c r="AF136" s="14"/>
      <c r="AG136" s="14"/>
      <c r="AH136" s="76"/>
      <c r="AI136" s="76"/>
      <c r="AJ136" s="76"/>
      <c r="AK136" s="158"/>
      <c r="AL136" s="76"/>
      <c r="AM136" s="14"/>
      <c r="AN136" s="14"/>
      <c r="AO136" s="14"/>
      <c r="AP136" s="14"/>
      <c r="AQ136" s="14"/>
      <c r="AR136" s="14"/>
      <c r="AS136" s="14"/>
      <c r="AT136" s="14"/>
    </row>
    <row r="137" spans="7:46">
      <c r="G137" s="14"/>
      <c r="H137" s="14"/>
      <c r="I137" s="14"/>
      <c r="J137" s="14"/>
      <c r="K137" s="158"/>
      <c r="L137" s="158"/>
      <c r="M137" s="158"/>
      <c r="N137" s="158"/>
      <c r="O137" s="158"/>
      <c r="P137" s="158"/>
      <c r="Q137" s="158"/>
      <c r="R137" s="158"/>
      <c r="S137" s="158"/>
      <c r="T137" s="14"/>
      <c r="U137" s="14"/>
      <c r="V137" s="14"/>
      <c r="W137" s="14"/>
      <c r="X137" s="158"/>
      <c r="Y137" s="158"/>
      <c r="Z137" s="76"/>
      <c r="AA137" s="76"/>
      <c r="AB137" s="76"/>
      <c r="AC137" s="76"/>
      <c r="AD137" s="76"/>
      <c r="AE137" s="158"/>
      <c r="AF137" s="14"/>
      <c r="AG137" s="14"/>
      <c r="AH137" s="76"/>
      <c r="AI137" s="76"/>
      <c r="AJ137" s="76"/>
      <c r="AK137" s="158"/>
      <c r="AL137" s="76"/>
      <c r="AM137" s="14"/>
      <c r="AN137" s="14"/>
      <c r="AO137" s="14"/>
      <c r="AP137" s="14"/>
      <c r="AQ137" s="14"/>
      <c r="AR137" s="14"/>
      <c r="AS137" s="14"/>
      <c r="AT137" s="14"/>
    </row>
    <row r="138" spans="7:46">
      <c r="G138" s="14"/>
      <c r="H138" s="14"/>
      <c r="I138" s="14"/>
      <c r="J138" s="14"/>
      <c r="K138" s="158"/>
      <c r="L138" s="158"/>
      <c r="M138" s="158"/>
      <c r="N138" s="158"/>
      <c r="O138" s="158"/>
      <c r="P138" s="158"/>
      <c r="Q138" s="158"/>
      <c r="R138" s="158"/>
      <c r="S138" s="158"/>
      <c r="T138" s="14"/>
      <c r="U138" s="14"/>
      <c r="V138" s="14"/>
      <c r="W138" s="14"/>
      <c r="X138" s="158"/>
      <c r="Y138" s="158"/>
      <c r="Z138" s="76"/>
      <c r="AA138" s="76"/>
      <c r="AB138" s="76"/>
      <c r="AC138" s="76"/>
      <c r="AD138" s="76"/>
      <c r="AE138" s="158"/>
      <c r="AF138" s="14"/>
      <c r="AG138" s="14"/>
      <c r="AH138" s="76"/>
      <c r="AI138" s="76"/>
      <c r="AJ138" s="76"/>
      <c r="AK138" s="158"/>
      <c r="AL138" s="76"/>
      <c r="AM138" s="14"/>
      <c r="AN138" s="14"/>
      <c r="AO138" s="14"/>
      <c r="AP138" s="14"/>
      <c r="AQ138" s="14"/>
      <c r="AR138" s="14"/>
      <c r="AS138" s="14"/>
      <c r="AT138" s="14"/>
    </row>
    <row r="139" spans="7:46">
      <c r="G139" s="14"/>
      <c r="H139" s="14"/>
      <c r="I139" s="14"/>
      <c r="J139" s="14"/>
      <c r="K139" s="158"/>
      <c r="L139" s="158"/>
      <c r="M139" s="158"/>
      <c r="N139" s="158"/>
      <c r="O139" s="158"/>
      <c r="P139" s="158"/>
      <c r="Q139" s="158"/>
      <c r="R139" s="158"/>
      <c r="S139" s="158"/>
      <c r="T139" s="14"/>
      <c r="U139" s="14"/>
      <c r="V139" s="14"/>
      <c r="W139" s="14"/>
      <c r="X139" s="158"/>
      <c r="Y139" s="158"/>
      <c r="Z139" s="76"/>
      <c r="AA139" s="76"/>
      <c r="AB139" s="76"/>
      <c r="AC139" s="76"/>
      <c r="AD139" s="76"/>
      <c r="AE139" s="158"/>
      <c r="AF139" s="14"/>
      <c r="AG139" s="14"/>
      <c r="AH139" s="76"/>
      <c r="AI139" s="76"/>
      <c r="AJ139" s="76"/>
      <c r="AK139" s="158"/>
      <c r="AL139" s="76"/>
      <c r="AM139" s="14"/>
      <c r="AN139" s="14"/>
      <c r="AO139" s="14"/>
      <c r="AP139" s="14"/>
      <c r="AQ139" s="14"/>
      <c r="AR139" s="14"/>
      <c r="AS139" s="14"/>
      <c r="AT139" s="14"/>
    </row>
    <row r="140" spans="7:46">
      <c r="G140" s="14"/>
      <c r="H140" s="14"/>
      <c r="I140" s="14"/>
      <c r="J140" s="14"/>
      <c r="K140" s="158"/>
      <c r="L140" s="158"/>
      <c r="M140" s="158"/>
      <c r="N140" s="158"/>
      <c r="O140" s="158"/>
      <c r="P140" s="158"/>
      <c r="Q140" s="158"/>
      <c r="R140" s="158"/>
      <c r="S140" s="158"/>
      <c r="T140" s="14"/>
      <c r="U140" s="14"/>
      <c r="V140" s="14"/>
      <c r="W140" s="14"/>
      <c r="X140" s="158"/>
      <c r="Y140" s="158"/>
      <c r="Z140" s="76"/>
      <c r="AA140" s="76"/>
      <c r="AB140" s="76"/>
      <c r="AC140" s="76"/>
      <c r="AD140" s="76"/>
      <c r="AE140" s="158"/>
      <c r="AF140" s="14"/>
      <c r="AG140" s="14"/>
      <c r="AH140" s="76"/>
      <c r="AI140" s="76"/>
      <c r="AJ140" s="76"/>
      <c r="AK140" s="158"/>
      <c r="AL140" s="76"/>
      <c r="AM140" s="14"/>
      <c r="AN140" s="14"/>
      <c r="AO140" s="14"/>
      <c r="AP140" s="14"/>
      <c r="AQ140" s="14"/>
      <c r="AR140" s="14"/>
      <c r="AS140" s="14"/>
      <c r="AT140" s="14"/>
    </row>
    <row r="141" spans="7:46">
      <c r="G141" s="14"/>
      <c r="H141" s="14"/>
      <c r="I141" s="14"/>
      <c r="J141" s="14"/>
      <c r="K141" s="158"/>
      <c r="L141" s="158"/>
      <c r="M141" s="158"/>
      <c r="N141" s="158"/>
      <c r="O141" s="158"/>
      <c r="P141" s="158"/>
      <c r="Q141" s="158"/>
      <c r="R141" s="158"/>
      <c r="S141" s="158"/>
      <c r="T141" s="14"/>
      <c r="U141" s="14"/>
      <c r="V141" s="14"/>
      <c r="W141" s="14"/>
      <c r="X141" s="158"/>
      <c r="Y141" s="158"/>
      <c r="Z141" s="76"/>
      <c r="AA141" s="76"/>
      <c r="AB141" s="76"/>
      <c r="AC141" s="76"/>
      <c r="AD141" s="76"/>
      <c r="AE141" s="158"/>
      <c r="AF141" s="14"/>
      <c r="AG141" s="14"/>
      <c r="AH141" s="76"/>
      <c r="AI141" s="76"/>
      <c r="AJ141" s="76"/>
      <c r="AK141" s="158"/>
      <c r="AL141" s="76"/>
      <c r="AM141" s="14"/>
      <c r="AN141" s="14"/>
      <c r="AO141" s="14"/>
      <c r="AP141" s="14"/>
      <c r="AQ141" s="14"/>
      <c r="AR141" s="14"/>
      <c r="AS141" s="14"/>
      <c r="AT141" s="14"/>
    </row>
    <row r="142" spans="7:46">
      <c r="G142" s="14"/>
      <c r="H142" s="14"/>
      <c r="I142" s="14"/>
      <c r="J142" s="14"/>
      <c r="K142" s="158"/>
      <c r="L142" s="158"/>
      <c r="M142" s="158"/>
      <c r="N142" s="158"/>
      <c r="O142" s="158"/>
      <c r="P142" s="158"/>
      <c r="Q142" s="158"/>
      <c r="R142" s="158"/>
      <c r="S142" s="158"/>
      <c r="T142" s="14"/>
      <c r="U142" s="14"/>
      <c r="V142" s="14"/>
      <c r="W142" s="14"/>
      <c r="X142" s="158"/>
      <c r="Y142" s="158"/>
      <c r="Z142" s="76"/>
      <c r="AA142" s="76"/>
      <c r="AB142" s="76"/>
      <c r="AC142" s="76"/>
      <c r="AD142" s="76"/>
      <c r="AE142" s="158"/>
      <c r="AF142" s="14"/>
      <c r="AG142" s="14"/>
      <c r="AH142" s="76"/>
      <c r="AI142" s="76"/>
      <c r="AJ142" s="76"/>
      <c r="AK142" s="158"/>
      <c r="AL142" s="76"/>
      <c r="AM142" s="14"/>
      <c r="AN142" s="14"/>
      <c r="AO142" s="14"/>
      <c r="AP142" s="14"/>
      <c r="AQ142" s="14"/>
      <c r="AR142" s="14"/>
      <c r="AS142" s="14"/>
      <c r="AT142" s="14"/>
    </row>
    <row r="143" spans="7:46">
      <c r="G143" s="14"/>
      <c r="H143" s="14"/>
      <c r="I143" s="14"/>
      <c r="J143" s="14"/>
      <c r="K143" s="158"/>
      <c r="L143" s="158"/>
      <c r="M143" s="158"/>
      <c r="N143" s="158"/>
      <c r="O143" s="158"/>
      <c r="P143" s="158"/>
      <c r="Q143" s="158"/>
      <c r="R143" s="158"/>
      <c r="S143" s="158"/>
      <c r="T143" s="14"/>
      <c r="U143" s="14"/>
      <c r="V143" s="14"/>
      <c r="W143" s="14"/>
      <c r="X143" s="158"/>
      <c r="Y143" s="158"/>
      <c r="Z143" s="76"/>
      <c r="AA143" s="76"/>
      <c r="AB143" s="76"/>
      <c r="AC143" s="76"/>
      <c r="AD143" s="76"/>
      <c r="AE143" s="158"/>
      <c r="AF143" s="14"/>
      <c r="AG143" s="14"/>
      <c r="AH143" s="76"/>
      <c r="AI143" s="76"/>
      <c r="AJ143" s="76"/>
      <c r="AK143" s="158"/>
      <c r="AL143" s="76"/>
      <c r="AM143" s="14"/>
      <c r="AN143" s="14"/>
      <c r="AO143" s="14"/>
      <c r="AP143" s="14"/>
      <c r="AQ143" s="14"/>
      <c r="AR143" s="14"/>
      <c r="AS143" s="14"/>
      <c r="AT143" s="14"/>
    </row>
    <row r="144" spans="7:46">
      <c r="G144" s="14"/>
      <c r="H144" s="14"/>
      <c r="I144" s="14"/>
      <c r="J144" s="14"/>
      <c r="K144" s="158"/>
      <c r="L144" s="158"/>
      <c r="M144" s="158"/>
      <c r="N144" s="158"/>
      <c r="O144" s="158"/>
      <c r="P144" s="158"/>
      <c r="Q144" s="158"/>
      <c r="R144" s="158"/>
      <c r="S144" s="158"/>
      <c r="T144" s="14"/>
      <c r="U144" s="14"/>
      <c r="V144" s="14"/>
      <c r="W144" s="14"/>
      <c r="X144" s="158"/>
      <c r="Y144" s="158"/>
      <c r="Z144" s="76"/>
      <c r="AA144" s="76"/>
      <c r="AB144" s="76"/>
      <c r="AC144" s="76"/>
      <c r="AD144" s="76"/>
      <c r="AE144" s="158"/>
      <c r="AF144" s="14"/>
      <c r="AG144" s="14"/>
      <c r="AH144" s="76"/>
      <c r="AI144" s="76"/>
      <c r="AJ144" s="76"/>
      <c r="AK144" s="158"/>
      <c r="AL144" s="76"/>
      <c r="AM144" s="14"/>
      <c r="AN144" s="14"/>
      <c r="AO144" s="14"/>
      <c r="AP144" s="14"/>
      <c r="AQ144" s="14"/>
      <c r="AR144" s="14"/>
      <c r="AS144" s="14"/>
      <c r="AT144" s="14"/>
    </row>
    <row r="145" spans="1:46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159"/>
      <c r="L145" s="158"/>
      <c r="M145" s="158"/>
      <c r="N145" s="158"/>
      <c r="O145" s="158"/>
      <c r="P145" s="158"/>
      <c r="Q145" s="158"/>
      <c r="R145" s="158"/>
      <c r="S145" s="158"/>
      <c r="T145" s="14"/>
      <c r="U145" s="14"/>
      <c r="V145" s="14"/>
      <c r="W145" s="14"/>
      <c r="X145" s="158"/>
      <c r="Y145" s="158"/>
      <c r="Z145" s="76"/>
      <c r="AA145" s="76"/>
      <c r="AB145" s="76"/>
      <c r="AC145" s="76"/>
      <c r="AD145" s="76"/>
      <c r="AE145" s="158"/>
      <c r="AF145" s="14"/>
      <c r="AG145" s="14"/>
      <c r="AH145" s="76"/>
      <c r="AI145" s="76"/>
      <c r="AJ145" s="76"/>
      <c r="AK145" s="158"/>
      <c r="AL145" s="76"/>
      <c r="AM145" s="14"/>
      <c r="AN145" s="14"/>
      <c r="AO145" s="14"/>
      <c r="AP145" s="14"/>
      <c r="AQ145" s="14"/>
      <c r="AR145" s="14"/>
      <c r="AS145" s="14"/>
      <c r="AT145" s="14"/>
    </row>
    <row r="146" spans="1:46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160"/>
      <c r="L146" s="159"/>
      <c r="M146" s="159"/>
      <c r="N146" s="159"/>
      <c r="O146" s="159"/>
      <c r="P146" s="159"/>
      <c r="Q146" s="159"/>
      <c r="R146" s="159"/>
      <c r="S146" s="159"/>
      <c r="T146" s="31"/>
      <c r="U146" s="31"/>
      <c r="V146" s="31"/>
      <c r="W146" s="31"/>
      <c r="X146" s="159"/>
      <c r="Y146" s="159"/>
      <c r="Z146" s="77"/>
      <c r="AA146" s="77"/>
      <c r="AB146" s="77"/>
      <c r="AC146" s="77"/>
      <c r="AD146" s="77"/>
      <c r="AE146" s="159"/>
      <c r="AF146" s="31"/>
      <c r="AH146" s="77"/>
      <c r="AJ146" s="77"/>
      <c r="AL146" s="77"/>
    </row>
    <row r="147" spans="1:46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160"/>
      <c r="L147" s="160"/>
      <c r="M147" s="160"/>
      <c r="N147" s="160"/>
      <c r="O147" s="160"/>
      <c r="P147" s="160"/>
      <c r="Q147" s="160"/>
      <c r="R147" s="160"/>
      <c r="S147" s="160"/>
      <c r="T147" s="35"/>
      <c r="U147" s="35"/>
      <c r="V147" s="35"/>
      <c r="W147" s="35"/>
      <c r="X147" s="160"/>
      <c r="Y147" s="160"/>
      <c r="Z147" s="78"/>
      <c r="AA147" s="78"/>
      <c r="AB147" s="78"/>
      <c r="AC147" s="78"/>
      <c r="AD147" s="78"/>
      <c r="AE147" s="160"/>
      <c r="AF147" s="35"/>
      <c r="AH147" s="78"/>
      <c r="AJ147" s="78"/>
      <c r="AL147" s="78"/>
    </row>
    <row r="148" spans="1:46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160"/>
      <c r="L148" s="160"/>
      <c r="M148" s="160"/>
      <c r="N148" s="160"/>
      <c r="O148" s="160"/>
      <c r="P148" s="160"/>
      <c r="Q148" s="160"/>
      <c r="R148" s="160"/>
      <c r="S148" s="160"/>
      <c r="T148" s="35"/>
      <c r="U148" s="35"/>
      <c r="V148" s="35"/>
      <c r="W148" s="35"/>
      <c r="X148" s="160"/>
      <c r="Y148" s="160"/>
      <c r="Z148" s="78"/>
      <c r="AA148" s="78"/>
      <c r="AB148" s="78"/>
      <c r="AC148" s="78"/>
      <c r="AD148" s="78"/>
      <c r="AE148" s="160"/>
      <c r="AF148" s="35"/>
      <c r="AH148" s="78"/>
      <c r="AJ148" s="78"/>
      <c r="AL148" s="78"/>
    </row>
    <row r="149" spans="1:46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160"/>
      <c r="L149" s="160"/>
      <c r="M149" s="160"/>
      <c r="N149" s="160"/>
      <c r="O149" s="160"/>
      <c r="P149" s="160"/>
      <c r="Q149" s="160"/>
      <c r="R149" s="160"/>
      <c r="S149" s="160"/>
      <c r="T149" s="35"/>
      <c r="U149" s="35"/>
      <c r="V149" s="35"/>
      <c r="W149" s="35"/>
      <c r="X149" s="160"/>
      <c r="Y149" s="160"/>
      <c r="Z149" s="78"/>
      <c r="AA149" s="78"/>
      <c r="AB149" s="78"/>
      <c r="AC149" s="78"/>
      <c r="AD149" s="78"/>
      <c r="AE149" s="160"/>
      <c r="AF149" s="35"/>
      <c r="AH149" s="78"/>
      <c r="AJ149" s="78"/>
      <c r="AL149" s="78"/>
    </row>
    <row r="150" spans="1:46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160"/>
      <c r="L150" s="160"/>
      <c r="M150" s="160"/>
      <c r="N150" s="160"/>
      <c r="O150" s="160"/>
      <c r="P150" s="160"/>
      <c r="Q150" s="160"/>
      <c r="R150" s="160"/>
      <c r="S150" s="160"/>
      <c r="T150" s="35"/>
      <c r="U150" s="35"/>
      <c r="V150" s="35"/>
      <c r="W150" s="35"/>
      <c r="X150" s="160"/>
      <c r="Y150" s="160"/>
      <c r="Z150" s="78"/>
      <c r="AA150" s="78"/>
      <c r="AB150" s="78"/>
      <c r="AC150" s="78"/>
      <c r="AD150" s="78"/>
      <c r="AE150" s="160"/>
      <c r="AF150" s="35"/>
      <c r="AH150" s="78"/>
      <c r="AJ150" s="78"/>
      <c r="AL150" s="78"/>
    </row>
    <row r="151" spans="1:46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160"/>
      <c r="L151" s="160"/>
      <c r="M151" s="160"/>
      <c r="N151" s="160"/>
      <c r="O151" s="160"/>
      <c r="P151" s="160"/>
      <c r="Q151" s="160"/>
      <c r="R151" s="160"/>
      <c r="S151" s="160"/>
      <c r="T151" s="35"/>
      <c r="U151" s="35"/>
      <c r="V151" s="35"/>
      <c r="W151" s="35"/>
      <c r="X151" s="160"/>
      <c r="Y151" s="160"/>
      <c r="Z151" s="78"/>
      <c r="AA151" s="78"/>
      <c r="AB151" s="78"/>
      <c r="AC151" s="78"/>
      <c r="AD151" s="78"/>
      <c r="AE151" s="160"/>
      <c r="AF151" s="35"/>
      <c r="AH151" s="78"/>
      <c r="AJ151" s="78"/>
      <c r="AL151" s="78"/>
    </row>
    <row r="152" spans="1:46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160"/>
      <c r="L152" s="160"/>
      <c r="M152" s="160"/>
      <c r="N152" s="160"/>
      <c r="O152" s="160"/>
      <c r="P152" s="160"/>
      <c r="Q152" s="160"/>
      <c r="R152" s="160"/>
      <c r="S152" s="160"/>
      <c r="T152" s="35"/>
      <c r="U152" s="35"/>
      <c r="V152" s="35"/>
      <c r="W152" s="35"/>
      <c r="X152" s="160"/>
      <c r="Y152" s="160"/>
      <c r="Z152" s="78"/>
      <c r="AA152" s="78"/>
      <c r="AB152" s="78"/>
      <c r="AC152" s="78"/>
      <c r="AD152" s="78"/>
      <c r="AE152" s="160"/>
      <c r="AF152" s="35"/>
      <c r="AH152" s="78"/>
      <c r="AJ152" s="78"/>
      <c r="AL152" s="78"/>
    </row>
    <row r="153" spans="1:46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160"/>
      <c r="L153" s="160"/>
      <c r="M153" s="160"/>
      <c r="N153" s="160"/>
      <c r="O153" s="160"/>
      <c r="P153" s="160"/>
      <c r="Q153" s="160"/>
      <c r="R153" s="160"/>
      <c r="S153" s="160"/>
      <c r="T153" s="35"/>
      <c r="U153" s="35"/>
      <c r="V153" s="35"/>
      <c r="W153" s="35"/>
      <c r="X153" s="160"/>
      <c r="Y153" s="160"/>
      <c r="Z153" s="78"/>
      <c r="AA153" s="78"/>
      <c r="AB153" s="78"/>
      <c r="AC153" s="78"/>
      <c r="AD153" s="78"/>
      <c r="AE153" s="160"/>
      <c r="AF153" s="35"/>
      <c r="AH153" s="78"/>
      <c r="AJ153" s="78"/>
      <c r="AL153" s="78"/>
    </row>
    <row r="154" spans="1:46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160"/>
      <c r="L154" s="160"/>
      <c r="M154" s="160"/>
      <c r="N154" s="160"/>
      <c r="O154" s="160"/>
      <c r="P154" s="160"/>
      <c r="Q154" s="160"/>
      <c r="R154" s="160"/>
      <c r="S154" s="160"/>
      <c r="T154" s="35"/>
      <c r="U154" s="35"/>
      <c r="V154" s="35"/>
      <c r="W154" s="35"/>
      <c r="X154" s="160"/>
      <c r="Y154" s="160"/>
      <c r="Z154" s="78"/>
      <c r="AA154" s="78"/>
      <c r="AB154" s="78"/>
      <c r="AC154" s="78"/>
      <c r="AD154" s="78"/>
      <c r="AE154" s="160"/>
      <c r="AF154" s="35"/>
      <c r="AH154" s="78"/>
      <c r="AJ154" s="78"/>
      <c r="AL154" s="78"/>
    </row>
    <row r="155" spans="1:46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160"/>
      <c r="L155" s="160"/>
      <c r="M155" s="160"/>
      <c r="N155" s="160"/>
      <c r="O155" s="160"/>
      <c r="P155" s="160"/>
      <c r="Q155" s="160"/>
      <c r="R155" s="160"/>
      <c r="S155" s="160"/>
      <c r="T155" s="35"/>
      <c r="U155" s="35"/>
      <c r="V155" s="35"/>
      <c r="W155" s="35"/>
      <c r="X155" s="160"/>
      <c r="Y155" s="160"/>
      <c r="Z155" s="78"/>
      <c r="AA155" s="78"/>
      <c r="AB155" s="78"/>
      <c r="AC155" s="78"/>
      <c r="AD155" s="78"/>
      <c r="AE155" s="160"/>
      <c r="AF155" s="35"/>
      <c r="AH155" s="78"/>
      <c r="AJ155" s="78"/>
      <c r="AL155" s="78"/>
    </row>
    <row r="156" spans="1:46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160"/>
      <c r="L156" s="160"/>
      <c r="M156" s="160"/>
      <c r="N156" s="160"/>
      <c r="O156" s="160"/>
      <c r="P156" s="160"/>
      <c r="Q156" s="160"/>
      <c r="R156" s="160"/>
      <c r="S156" s="160"/>
      <c r="T156" s="35"/>
      <c r="U156" s="35"/>
      <c r="V156" s="35"/>
      <c r="W156" s="35"/>
      <c r="X156" s="160"/>
      <c r="Y156" s="160"/>
      <c r="Z156" s="78"/>
      <c r="AA156" s="78"/>
      <c r="AB156" s="78"/>
      <c r="AC156" s="78"/>
      <c r="AD156" s="78"/>
      <c r="AE156" s="160"/>
      <c r="AF156" s="35"/>
      <c r="AH156" s="78"/>
      <c r="AJ156" s="78"/>
      <c r="AL156" s="78"/>
    </row>
    <row r="157" spans="1:46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160"/>
      <c r="L157" s="160"/>
      <c r="M157" s="160"/>
      <c r="N157" s="160"/>
      <c r="O157" s="160"/>
      <c r="P157" s="160"/>
      <c r="Q157" s="160"/>
      <c r="R157" s="160"/>
      <c r="S157" s="160"/>
      <c r="T157" s="35"/>
      <c r="U157" s="35"/>
      <c r="V157" s="35"/>
      <c r="W157" s="35"/>
      <c r="X157" s="160"/>
      <c r="Y157" s="160"/>
      <c r="Z157" s="78"/>
      <c r="AA157" s="78"/>
      <c r="AB157" s="78"/>
      <c r="AC157" s="78"/>
      <c r="AD157" s="78"/>
      <c r="AE157" s="160"/>
      <c r="AF157" s="35"/>
      <c r="AH157" s="78"/>
      <c r="AJ157" s="78"/>
      <c r="AL157" s="78"/>
    </row>
    <row r="158" spans="1:46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160"/>
      <c r="L158" s="160"/>
      <c r="M158" s="160"/>
      <c r="N158" s="160"/>
      <c r="O158" s="160"/>
      <c r="P158" s="160"/>
      <c r="Q158" s="160"/>
      <c r="R158" s="160"/>
      <c r="S158" s="160"/>
      <c r="T158" s="35"/>
      <c r="U158" s="35"/>
      <c r="V158" s="35"/>
      <c r="W158" s="35"/>
      <c r="X158" s="160"/>
      <c r="Y158" s="160"/>
      <c r="Z158" s="78"/>
      <c r="AA158" s="78"/>
      <c r="AB158" s="78"/>
      <c r="AC158" s="78"/>
      <c r="AD158" s="78"/>
      <c r="AE158" s="160"/>
      <c r="AF158" s="35"/>
      <c r="AH158" s="78"/>
      <c r="AJ158" s="78"/>
      <c r="AL158" s="78"/>
    </row>
    <row r="159" spans="1:46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160"/>
      <c r="L159" s="160"/>
      <c r="M159" s="160"/>
      <c r="N159" s="160"/>
      <c r="O159" s="160"/>
      <c r="P159" s="160"/>
      <c r="Q159" s="160"/>
      <c r="R159" s="160"/>
      <c r="S159" s="160"/>
      <c r="T159" s="35"/>
      <c r="U159" s="35"/>
      <c r="V159" s="35"/>
      <c r="W159" s="35"/>
      <c r="X159" s="160"/>
      <c r="Y159" s="160"/>
      <c r="Z159" s="78"/>
      <c r="AA159" s="78"/>
      <c r="AB159" s="78"/>
      <c r="AC159" s="78"/>
      <c r="AD159" s="78"/>
      <c r="AE159" s="160"/>
      <c r="AF159" s="35"/>
      <c r="AH159" s="78"/>
      <c r="AJ159" s="78"/>
      <c r="AL159" s="78"/>
    </row>
    <row r="160" spans="1:46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160"/>
      <c r="L160" s="160"/>
      <c r="M160" s="160"/>
      <c r="N160" s="160"/>
      <c r="O160" s="160"/>
      <c r="P160" s="160"/>
      <c r="Q160" s="160"/>
      <c r="R160" s="160"/>
      <c r="S160" s="160"/>
      <c r="T160" s="35"/>
      <c r="U160" s="35"/>
      <c r="V160" s="35"/>
      <c r="W160" s="35"/>
      <c r="X160" s="160"/>
      <c r="Y160" s="160"/>
      <c r="Z160" s="78"/>
      <c r="AA160" s="78"/>
      <c r="AB160" s="78"/>
      <c r="AC160" s="78"/>
      <c r="AD160" s="78"/>
      <c r="AE160" s="160"/>
      <c r="AF160" s="35"/>
      <c r="AH160" s="78"/>
      <c r="AJ160" s="78"/>
      <c r="AL160" s="78"/>
    </row>
    <row r="161" spans="1:38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160"/>
      <c r="L161" s="160"/>
      <c r="M161" s="160"/>
      <c r="N161" s="160"/>
      <c r="O161" s="160"/>
      <c r="P161" s="160"/>
      <c r="Q161" s="160"/>
      <c r="R161" s="160"/>
      <c r="S161" s="160"/>
      <c r="T161" s="35"/>
      <c r="U161" s="35"/>
      <c r="V161" s="35"/>
      <c r="W161" s="35"/>
      <c r="X161" s="160"/>
      <c r="Y161" s="160"/>
      <c r="Z161" s="78"/>
      <c r="AA161" s="78"/>
      <c r="AB161" s="78"/>
      <c r="AC161" s="78"/>
      <c r="AD161" s="78"/>
      <c r="AE161" s="160"/>
      <c r="AF161" s="35"/>
      <c r="AH161" s="78"/>
      <c r="AJ161" s="78"/>
      <c r="AL161" s="78"/>
    </row>
    <row r="162" spans="1:38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160"/>
      <c r="L162" s="160"/>
      <c r="M162" s="160"/>
      <c r="N162" s="160"/>
      <c r="O162" s="160"/>
      <c r="P162" s="160"/>
      <c r="Q162" s="160"/>
      <c r="R162" s="160"/>
      <c r="S162" s="160"/>
      <c r="T162" s="35"/>
      <c r="U162" s="35"/>
      <c r="V162" s="35"/>
      <c r="W162" s="35"/>
      <c r="X162" s="160"/>
      <c r="Y162" s="160"/>
      <c r="Z162" s="78"/>
      <c r="AA162" s="78"/>
      <c r="AB162" s="78"/>
      <c r="AC162" s="78"/>
      <c r="AD162" s="78"/>
      <c r="AE162" s="160"/>
      <c r="AF162" s="35"/>
      <c r="AH162" s="78"/>
      <c r="AJ162" s="78"/>
      <c r="AL162" s="78"/>
    </row>
    <row r="163" spans="1:38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160"/>
      <c r="L163" s="160"/>
      <c r="M163" s="160"/>
      <c r="N163" s="160"/>
      <c r="O163" s="160"/>
      <c r="P163" s="160"/>
      <c r="Q163" s="160"/>
      <c r="R163" s="160"/>
      <c r="S163" s="160"/>
      <c r="T163" s="35"/>
      <c r="U163" s="35"/>
      <c r="V163" s="35"/>
      <c r="W163" s="35"/>
      <c r="X163" s="160"/>
      <c r="Y163" s="160"/>
      <c r="Z163" s="78"/>
      <c r="AA163" s="78"/>
      <c r="AB163" s="78"/>
      <c r="AC163" s="78"/>
      <c r="AD163" s="78"/>
      <c r="AE163" s="160"/>
      <c r="AF163" s="35"/>
      <c r="AH163" s="78"/>
      <c r="AJ163" s="78"/>
      <c r="AL163" s="78"/>
    </row>
    <row r="164" spans="1:38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160"/>
      <c r="L164" s="160"/>
      <c r="M164" s="160"/>
      <c r="N164" s="160"/>
      <c r="O164" s="160"/>
      <c r="P164" s="160"/>
      <c r="Q164" s="160"/>
      <c r="R164" s="160"/>
      <c r="S164" s="160"/>
      <c r="T164" s="35"/>
      <c r="U164" s="35"/>
      <c r="V164" s="35"/>
      <c r="W164" s="35"/>
      <c r="X164" s="160"/>
      <c r="Y164" s="160"/>
      <c r="Z164" s="78"/>
      <c r="AA164" s="78"/>
      <c r="AB164" s="78"/>
      <c r="AC164" s="78"/>
      <c r="AD164" s="78"/>
      <c r="AE164" s="160"/>
      <c r="AF164" s="35"/>
      <c r="AH164" s="78"/>
      <c r="AJ164" s="78"/>
      <c r="AL164" s="78"/>
    </row>
    <row r="165" spans="1:38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160"/>
      <c r="L165" s="160"/>
      <c r="M165" s="160"/>
      <c r="N165" s="160"/>
      <c r="O165" s="160"/>
      <c r="P165" s="160"/>
      <c r="Q165" s="160"/>
      <c r="R165" s="160"/>
      <c r="S165" s="160"/>
      <c r="T165" s="35"/>
      <c r="U165" s="35"/>
      <c r="V165" s="35"/>
      <c r="W165" s="35"/>
      <c r="X165" s="160"/>
      <c r="Y165" s="160"/>
      <c r="Z165" s="78"/>
      <c r="AA165" s="78"/>
      <c r="AB165" s="78"/>
      <c r="AC165" s="78"/>
      <c r="AD165" s="78"/>
      <c r="AE165" s="160"/>
      <c r="AF165" s="35"/>
      <c r="AH165" s="78"/>
      <c r="AJ165" s="78"/>
      <c r="AL165" s="78"/>
    </row>
    <row r="166" spans="1:38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160"/>
      <c r="L166" s="160"/>
      <c r="M166" s="160"/>
      <c r="N166" s="160"/>
      <c r="O166" s="160"/>
      <c r="P166" s="160"/>
      <c r="Q166" s="160"/>
      <c r="R166" s="160"/>
      <c r="S166" s="160"/>
      <c r="T166" s="35"/>
      <c r="U166" s="35"/>
      <c r="V166" s="35"/>
      <c r="W166" s="35"/>
      <c r="X166" s="160"/>
      <c r="Y166" s="160"/>
      <c r="Z166" s="78"/>
      <c r="AA166" s="78"/>
      <c r="AB166" s="78"/>
      <c r="AC166" s="78"/>
      <c r="AD166" s="78"/>
      <c r="AE166" s="160"/>
      <c r="AF166" s="35"/>
      <c r="AH166" s="78"/>
      <c r="AJ166" s="78"/>
      <c r="AL166" s="78"/>
    </row>
    <row r="167" spans="1:38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160"/>
      <c r="L167" s="160"/>
      <c r="M167" s="160"/>
      <c r="N167" s="160"/>
      <c r="O167" s="160"/>
      <c r="P167" s="160"/>
      <c r="Q167" s="160"/>
      <c r="R167" s="160"/>
      <c r="S167" s="160"/>
      <c r="T167" s="35"/>
      <c r="U167" s="35"/>
      <c r="V167" s="35"/>
      <c r="W167" s="35"/>
      <c r="X167" s="160"/>
      <c r="Y167" s="160"/>
      <c r="Z167" s="78"/>
      <c r="AA167" s="78"/>
      <c r="AB167" s="78"/>
      <c r="AC167" s="78"/>
      <c r="AD167" s="78"/>
      <c r="AE167" s="160"/>
      <c r="AF167" s="35"/>
      <c r="AH167" s="78"/>
      <c r="AJ167" s="78"/>
      <c r="AL167" s="78"/>
    </row>
    <row r="168" spans="1:38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160"/>
      <c r="L168" s="160"/>
      <c r="M168" s="160"/>
      <c r="N168" s="160"/>
      <c r="O168" s="160"/>
      <c r="P168" s="160"/>
      <c r="Q168" s="160"/>
      <c r="R168" s="160"/>
      <c r="S168" s="160"/>
      <c r="T168" s="35"/>
      <c r="U168" s="35"/>
      <c r="V168" s="35"/>
      <c r="W168" s="35"/>
      <c r="X168" s="160"/>
      <c r="Y168" s="160"/>
      <c r="Z168" s="78"/>
      <c r="AA168" s="78"/>
      <c r="AB168" s="78"/>
      <c r="AC168" s="78"/>
      <c r="AD168" s="78"/>
      <c r="AE168" s="160"/>
      <c r="AF168" s="35"/>
      <c r="AH168" s="78"/>
      <c r="AJ168" s="78"/>
      <c r="AL168" s="78"/>
    </row>
    <row r="169" spans="1:38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160"/>
      <c r="L169" s="160"/>
      <c r="M169" s="160"/>
      <c r="N169" s="160"/>
      <c r="O169" s="160"/>
      <c r="P169" s="160"/>
      <c r="Q169" s="160"/>
      <c r="R169" s="160"/>
      <c r="S169" s="160"/>
      <c r="T169" s="35"/>
      <c r="U169" s="35"/>
      <c r="V169" s="35"/>
      <c r="W169" s="35"/>
      <c r="X169" s="160"/>
      <c r="Y169" s="160"/>
      <c r="Z169" s="78"/>
      <c r="AA169" s="78"/>
      <c r="AB169" s="78"/>
      <c r="AC169" s="78"/>
      <c r="AD169" s="78"/>
      <c r="AE169" s="160"/>
      <c r="AF169" s="35"/>
      <c r="AH169" s="78"/>
      <c r="AJ169" s="78"/>
      <c r="AL169" s="78"/>
    </row>
    <row r="170" spans="1:38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160"/>
      <c r="L170" s="160"/>
      <c r="M170" s="160"/>
      <c r="N170" s="160"/>
      <c r="O170" s="160"/>
      <c r="P170" s="160"/>
      <c r="Q170" s="160"/>
      <c r="R170" s="160"/>
      <c r="S170" s="160"/>
      <c r="T170" s="35"/>
      <c r="U170" s="35"/>
      <c r="V170" s="35"/>
      <c r="W170" s="35"/>
      <c r="X170" s="160"/>
      <c r="Y170" s="160"/>
      <c r="Z170" s="78"/>
      <c r="AA170" s="78"/>
      <c r="AB170" s="78"/>
      <c r="AC170" s="78"/>
      <c r="AD170" s="78"/>
      <c r="AE170" s="160"/>
      <c r="AF170" s="35"/>
      <c r="AH170" s="78"/>
      <c r="AJ170" s="78"/>
      <c r="AL170" s="78"/>
    </row>
    <row r="171" spans="1:38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160"/>
      <c r="L171" s="160"/>
      <c r="M171" s="160"/>
      <c r="N171" s="160"/>
      <c r="O171" s="160"/>
      <c r="P171" s="160"/>
      <c r="Q171" s="160"/>
      <c r="R171" s="160"/>
      <c r="S171" s="160"/>
      <c r="T171" s="35"/>
      <c r="U171" s="35"/>
      <c r="V171" s="35"/>
      <c r="W171" s="35"/>
      <c r="X171" s="160"/>
      <c r="Y171" s="160"/>
      <c r="Z171" s="78"/>
      <c r="AA171" s="78"/>
      <c r="AB171" s="78"/>
      <c r="AC171" s="78"/>
      <c r="AD171" s="78"/>
      <c r="AE171" s="160"/>
      <c r="AF171" s="35"/>
      <c r="AH171" s="78"/>
      <c r="AJ171" s="78"/>
      <c r="AL171" s="78"/>
    </row>
    <row r="172" spans="1:38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160"/>
      <c r="L172" s="160"/>
      <c r="M172" s="160"/>
      <c r="N172" s="160"/>
      <c r="O172" s="160"/>
      <c r="P172" s="160"/>
      <c r="Q172" s="160"/>
      <c r="R172" s="160"/>
      <c r="S172" s="160"/>
      <c r="T172" s="35"/>
      <c r="U172" s="35"/>
      <c r="V172" s="35"/>
      <c r="W172" s="35"/>
      <c r="X172" s="160"/>
      <c r="Y172" s="160"/>
      <c r="Z172" s="78"/>
      <c r="AA172" s="78"/>
      <c r="AB172" s="78"/>
      <c r="AC172" s="78"/>
      <c r="AD172" s="78"/>
      <c r="AE172" s="160"/>
      <c r="AF172" s="35"/>
      <c r="AH172" s="78"/>
      <c r="AJ172" s="78"/>
      <c r="AL172" s="78"/>
    </row>
    <row r="173" spans="1:38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160"/>
      <c r="L173" s="160"/>
      <c r="M173" s="160"/>
      <c r="N173" s="160"/>
      <c r="O173" s="160"/>
      <c r="P173" s="160"/>
      <c r="Q173" s="160"/>
      <c r="R173" s="160"/>
      <c r="S173" s="160"/>
      <c r="T173" s="35"/>
      <c r="U173" s="35"/>
      <c r="V173" s="35"/>
      <c r="W173" s="35"/>
      <c r="X173" s="160"/>
      <c r="Y173" s="160"/>
      <c r="Z173" s="78"/>
      <c r="AA173" s="78"/>
      <c r="AB173" s="78"/>
      <c r="AC173" s="78"/>
      <c r="AD173" s="78"/>
      <c r="AE173" s="160"/>
      <c r="AF173" s="35"/>
      <c r="AH173" s="78"/>
      <c r="AJ173" s="78"/>
      <c r="AL173" s="78"/>
    </row>
    <row r="174" spans="1:38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160"/>
      <c r="L174" s="160"/>
      <c r="M174" s="160"/>
      <c r="N174" s="160"/>
      <c r="O174" s="160"/>
      <c r="P174" s="160"/>
      <c r="Q174" s="160"/>
      <c r="R174" s="160"/>
      <c r="S174" s="160"/>
      <c r="T174" s="35"/>
      <c r="U174" s="35"/>
      <c r="V174" s="35"/>
      <c r="W174" s="35"/>
      <c r="X174" s="160"/>
      <c r="Y174" s="160"/>
      <c r="Z174" s="78"/>
      <c r="AA174" s="78"/>
      <c r="AB174" s="78"/>
      <c r="AC174" s="78"/>
      <c r="AD174" s="78"/>
      <c r="AE174" s="160"/>
      <c r="AF174" s="35"/>
      <c r="AH174" s="78"/>
      <c r="AJ174" s="78"/>
      <c r="AL174" s="78"/>
    </row>
    <row r="175" spans="1:38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160"/>
      <c r="L175" s="160"/>
      <c r="M175" s="160"/>
      <c r="N175" s="160"/>
      <c r="O175" s="160"/>
      <c r="P175" s="160"/>
      <c r="Q175" s="160"/>
      <c r="R175" s="160"/>
      <c r="S175" s="160"/>
      <c r="T175" s="35"/>
      <c r="U175" s="35"/>
      <c r="V175" s="35"/>
      <c r="W175" s="35"/>
      <c r="X175" s="160"/>
      <c r="Y175" s="160"/>
      <c r="Z175" s="78"/>
      <c r="AA175" s="78"/>
      <c r="AB175" s="78"/>
      <c r="AC175" s="78"/>
      <c r="AD175" s="78"/>
      <c r="AE175" s="160"/>
      <c r="AF175" s="35"/>
      <c r="AH175" s="78"/>
      <c r="AJ175" s="78"/>
      <c r="AL175" s="78"/>
    </row>
    <row r="176" spans="1:38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160"/>
      <c r="L176" s="160"/>
      <c r="M176" s="160"/>
      <c r="N176" s="160"/>
      <c r="O176" s="160"/>
      <c r="P176" s="160"/>
      <c r="Q176" s="160"/>
      <c r="R176" s="160"/>
      <c r="S176" s="160"/>
      <c r="T176" s="35"/>
      <c r="U176" s="35"/>
      <c r="V176" s="35"/>
      <c r="W176" s="35"/>
      <c r="X176" s="160"/>
      <c r="Y176" s="160"/>
      <c r="Z176" s="78"/>
      <c r="AA176" s="78"/>
      <c r="AB176" s="78"/>
      <c r="AC176" s="78"/>
      <c r="AD176" s="78"/>
      <c r="AE176" s="160"/>
      <c r="AF176" s="35"/>
      <c r="AH176" s="78"/>
      <c r="AJ176" s="78"/>
      <c r="AL176" s="78"/>
    </row>
    <row r="177" spans="1:38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160"/>
      <c r="L177" s="160"/>
      <c r="M177" s="160"/>
      <c r="N177" s="160"/>
      <c r="O177" s="160"/>
      <c r="P177" s="160"/>
      <c r="Q177" s="160"/>
      <c r="R177" s="160"/>
      <c r="S177" s="160"/>
      <c r="T177" s="35"/>
      <c r="U177" s="35"/>
      <c r="V177" s="35"/>
      <c r="W177" s="35"/>
      <c r="X177" s="160"/>
      <c r="Y177" s="160"/>
      <c r="Z177" s="78"/>
      <c r="AA177" s="78"/>
      <c r="AB177" s="78"/>
      <c r="AC177" s="78"/>
      <c r="AD177" s="78"/>
      <c r="AE177" s="160"/>
      <c r="AF177" s="35"/>
      <c r="AH177" s="78"/>
      <c r="AJ177" s="78"/>
      <c r="AL177" s="78"/>
    </row>
    <row r="178" spans="1:38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160"/>
      <c r="L178" s="160"/>
      <c r="M178" s="160"/>
      <c r="N178" s="160"/>
      <c r="O178" s="160"/>
      <c r="P178" s="160"/>
      <c r="Q178" s="160"/>
      <c r="R178" s="160"/>
      <c r="S178" s="160"/>
      <c r="T178" s="35"/>
      <c r="U178" s="35"/>
      <c r="V178" s="35"/>
      <c r="W178" s="35"/>
      <c r="X178" s="160"/>
      <c r="Y178" s="160"/>
      <c r="Z178" s="78"/>
      <c r="AA178" s="78"/>
      <c r="AB178" s="78"/>
      <c r="AC178" s="78"/>
      <c r="AD178" s="78"/>
      <c r="AE178" s="160"/>
      <c r="AF178" s="35"/>
      <c r="AH178" s="78"/>
      <c r="AJ178" s="78"/>
      <c r="AL178" s="78"/>
    </row>
    <row r="179" spans="1:38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160"/>
      <c r="L179" s="160"/>
      <c r="M179" s="160"/>
      <c r="N179" s="160"/>
      <c r="O179" s="160"/>
      <c r="P179" s="160"/>
      <c r="Q179" s="160"/>
      <c r="R179" s="160"/>
      <c r="S179" s="160"/>
      <c r="T179" s="35"/>
      <c r="U179" s="35"/>
      <c r="V179" s="35"/>
      <c r="W179" s="35"/>
      <c r="X179" s="160"/>
      <c r="Y179" s="160"/>
      <c r="Z179" s="78"/>
      <c r="AA179" s="78"/>
      <c r="AB179" s="78"/>
      <c r="AC179" s="78"/>
      <c r="AD179" s="78"/>
      <c r="AE179" s="160"/>
      <c r="AF179" s="35"/>
      <c r="AH179" s="78"/>
      <c r="AJ179" s="78"/>
      <c r="AL179" s="78"/>
    </row>
    <row r="180" spans="1:38">
      <c r="L180" s="160"/>
      <c r="M180" s="160"/>
      <c r="N180" s="160"/>
      <c r="O180" s="160"/>
      <c r="P180" s="160"/>
      <c r="Q180" s="160"/>
      <c r="R180" s="160"/>
      <c r="S180" s="160"/>
      <c r="T180" s="35"/>
      <c r="U180" s="35"/>
      <c r="V180" s="35"/>
      <c r="W180" s="35"/>
      <c r="X180" s="160"/>
      <c r="Y180" s="160"/>
      <c r="Z180" s="78"/>
      <c r="AA180" s="78"/>
      <c r="AB180" s="78"/>
      <c r="AC180" s="78"/>
      <c r="AD180" s="78"/>
      <c r="AE180" s="160"/>
      <c r="AF180" s="35"/>
      <c r="AH180" s="78"/>
      <c r="AJ180" s="78"/>
      <c r="AL180" s="78"/>
    </row>
    <row r="181" spans="1:38">
      <c r="L181" s="160"/>
      <c r="M181" s="160"/>
      <c r="N181" s="160"/>
      <c r="O181" s="160"/>
      <c r="P181" s="160"/>
      <c r="Q181" s="160"/>
      <c r="R181" s="160"/>
      <c r="S181" s="160"/>
      <c r="T181" s="35"/>
      <c r="U181" s="35"/>
      <c r="V181" s="35"/>
      <c r="W181" s="35"/>
      <c r="X181" s="160"/>
      <c r="Y181" s="160"/>
      <c r="Z181" s="78"/>
      <c r="AB181" s="78"/>
      <c r="AD181" s="78"/>
      <c r="AF181" s="35"/>
      <c r="AH181" s="78"/>
      <c r="AJ181" s="78"/>
      <c r="AL181" s="78"/>
    </row>
    <row r="182" spans="1:38">
      <c r="L182" s="160"/>
      <c r="M182" s="160"/>
      <c r="N182" s="160"/>
      <c r="O182" s="160"/>
      <c r="P182" s="160"/>
      <c r="Q182" s="160"/>
      <c r="R182" s="160"/>
      <c r="S182" s="160"/>
      <c r="T182" s="35"/>
      <c r="U182" s="35"/>
      <c r="V182" s="35"/>
      <c r="W182" s="35"/>
      <c r="X182" s="160"/>
      <c r="Y182" s="160"/>
      <c r="Z182" s="78"/>
      <c r="AB182" s="78"/>
      <c r="AD182" s="78"/>
      <c r="AF182" s="35"/>
      <c r="AH182" s="78"/>
      <c r="AJ182" s="78"/>
      <c r="AL182" s="78"/>
    </row>
    <row r="183" spans="1:38">
      <c r="L183" s="160"/>
      <c r="M183" s="160"/>
      <c r="N183" s="160"/>
      <c r="O183" s="160"/>
      <c r="P183" s="160"/>
      <c r="Q183" s="160"/>
      <c r="R183" s="160"/>
      <c r="S183" s="160"/>
      <c r="T183" s="35"/>
      <c r="U183" s="35"/>
      <c r="V183" s="35"/>
      <c r="W183" s="35"/>
      <c r="X183" s="160"/>
      <c r="Y183" s="160"/>
      <c r="Z183" s="78"/>
      <c r="AB183" s="78"/>
      <c r="AD183" s="78"/>
      <c r="AF183" s="35"/>
      <c r="AH183" s="78"/>
      <c r="AJ183" s="78"/>
      <c r="AL183" s="78"/>
    </row>
    <row r="184" spans="1:38">
      <c r="L184" s="160"/>
      <c r="M184" s="160"/>
      <c r="N184" s="160"/>
      <c r="O184" s="160"/>
      <c r="P184" s="160"/>
      <c r="Q184" s="160"/>
      <c r="R184" s="160"/>
      <c r="S184" s="160"/>
      <c r="T184" s="35"/>
      <c r="U184" s="35"/>
      <c r="V184" s="35"/>
      <c r="W184" s="35"/>
      <c r="X184" s="160"/>
      <c r="Y184" s="160"/>
      <c r="Z184" s="78"/>
      <c r="AB184" s="78"/>
      <c r="AD184" s="78"/>
      <c r="AF184" s="35"/>
      <c r="AH184" s="78"/>
      <c r="AJ184" s="78"/>
      <c r="AL184" s="78"/>
    </row>
    <row r="185" spans="1:38">
      <c r="L185" s="160"/>
      <c r="M185" s="160"/>
      <c r="N185" s="160"/>
      <c r="O185" s="160"/>
      <c r="P185" s="160"/>
      <c r="Q185" s="160"/>
      <c r="R185" s="160"/>
      <c r="S185" s="160"/>
      <c r="T185" s="35"/>
      <c r="U185" s="35"/>
      <c r="V185" s="35"/>
      <c r="W185" s="35"/>
      <c r="X185" s="160"/>
      <c r="Y185" s="160"/>
      <c r="Z185" s="78"/>
      <c r="AB185" s="78"/>
      <c r="AD185" s="78"/>
      <c r="AF185" s="35"/>
      <c r="AH185" s="78"/>
      <c r="AJ185" s="78"/>
      <c r="AL185" s="78"/>
    </row>
    <row r="186" spans="1:38">
      <c r="L186" s="160"/>
      <c r="M186" s="160"/>
      <c r="N186" s="160"/>
      <c r="O186" s="160"/>
      <c r="P186" s="160"/>
      <c r="Q186" s="160"/>
      <c r="R186" s="160"/>
      <c r="S186" s="160"/>
      <c r="T186" s="35"/>
      <c r="U186" s="35"/>
      <c r="V186" s="35"/>
      <c r="W186" s="35"/>
      <c r="X186" s="160"/>
      <c r="Y186" s="160"/>
      <c r="Z186" s="78"/>
      <c r="AB186" s="78"/>
      <c r="AD186" s="78"/>
      <c r="AF186" s="35"/>
      <c r="AH186" s="78"/>
      <c r="AJ186" s="78"/>
      <c r="AL186" s="78"/>
    </row>
    <row r="187" spans="1:38">
      <c r="L187" s="160"/>
      <c r="M187" s="160"/>
      <c r="N187" s="160"/>
      <c r="O187" s="160"/>
      <c r="P187" s="160"/>
      <c r="Q187" s="160"/>
      <c r="R187" s="160"/>
      <c r="S187" s="160"/>
      <c r="T187" s="35"/>
      <c r="U187" s="35"/>
      <c r="V187" s="35"/>
      <c r="W187" s="35"/>
      <c r="X187" s="160"/>
      <c r="Y187" s="160"/>
      <c r="Z187" s="78"/>
      <c r="AB187" s="78"/>
      <c r="AD187" s="78"/>
      <c r="AF187" s="35"/>
      <c r="AH187" s="78"/>
      <c r="AJ187" s="78"/>
      <c r="AL187" s="78"/>
    </row>
    <row r="188" spans="1:38">
      <c r="L188" s="160"/>
      <c r="M188" s="160"/>
      <c r="N188" s="160"/>
      <c r="O188" s="160"/>
      <c r="P188" s="160"/>
      <c r="Q188" s="160"/>
      <c r="R188" s="160"/>
      <c r="S188" s="160"/>
      <c r="T188" s="35"/>
      <c r="U188" s="35"/>
      <c r="V188" s="35"/>
      <c r="W188" s="35"/>
      <c r="X188" s="160"/>
      <c r="Y188" s="160"/>
      <c r="Z188" s="78"/>
      <c r="AB188" s="78"/>
      <c r="AD188" s="78"/>
      <c r="AF188" s="35"/>
      <c r="AH188" s="78"/>
      <c r="AJ188" s="78"/>
      <c r="AL188" s="78"/>
    </row>
    <row r="189" spans="1:38">
      <c r="L189" s="160"/>
      <c r="M189" s="160"/>
      <c r="N189" s="160"/>
      <c r="O189" s="160"/>
      <c r="P189" s="160"/>
      <c r="Q189" s="160"/>
      <c r="R189" s="160"/>
      <c r="S189" s="160"/>
      <c r="T189" s="35"/>
      <c r="U189" s="35"/>
      <c r="V189" s="35"/>
      <c r="W189" s="35"/>
      <c r="X189" s="160"/>
      <c r="Y189" s="160"/>
      <c r="Z189" s="78"/>
      <c r="AB189" s="78"/>
      <c r="AD189" s="78"/>
      <c r="AF189" s="35"/>
      <c r="AH189" s="78"/>
      <c r="AJ189" s="78"/>
      <c r="AL189" s="78"/>
    </row>
    <row r="190" spans="1:38">
      <c r="L190" s="160"/>
      <c r="M190" s="160"/>
      <c r="N190" s="160"/>
      <c r="O190" s="160"/>
      <c r="P190" s="160"/>
      <c r="Q190" s="160"/>
      <c r="R190" s="160"/>
      <c r="S190" s="160"/>
      <c r="T190" s="35"/>
      <c r="U190" s="35"/>
      <c r="V190" s="35"/>
      <c r="W190" s="35"/>
      <c r="X190" s="160"/>
      <c r="Y190" s="160"/>
      <c r="Z190" s="78"/>
      <c r="AB190" s="78"/>
      <c r="AD190" s="78"/>
      <c r="AF190" s="35"/>
      <c r="AH190" s="78"/>
      <c r="AJ190" s="78"/>
      <c r="AL190" s="78"/>
    </row>
    <row r="191" spans="1:38">
      <c r="L191" s="160"/>
      <c r="M191" s="160"/>
      <c r="N191" s="160"/>
      <c r="O191" s="160"/>
      <c r="P191" s="160"/>
      <c r="Q191" s="160"/>
      <c r="R191" s="160"/>
      <c r="S191" s="160"/>
      <c r="T191" s="35"/>
      <c r="U191" s="35"/>
      <c r="V191" s="35"/>
      <c r="W191" s="35"/>
      <c r="X191" s="160"/>
      <c r="Y191" s="160"/>
      <c r="Z191" s="78"/>
      <c r="AB191" s="78"/>
      <c r="AD191" s="78"/>
      <c r="AF191" s="35"/>
      <c r="AH191" s="78"/>
      <c r="AJ191" s="78"/>
      <c r="AL191" s="78"/>
    </row>
    <row r="192" spans="1:38">
      <c r="L192" s="160"/>
      <c r="M192" s="160"/>
      <c r="N192" s="160"/>
      <c r="O192" s="160"/>
      <c r="P192" s="160"/>
      <c r="Q192" s="160"/>
      <c r="R192" s="160"/>
      <c r="S192" s="160"/>
      <c r="T192" s="35"/>
      <c r="U192" s="35"/>
      <c r="V192" s="35"/>
      <c r="W192" s="35"/>
      <c r="X192" s="160"/>
      <c r="Y192" s="160"/>
      <c r="Z192" s="78"/>
      <c r="AB192" s="78"/>
      <c r="AD192" s="78"/>
      <c r="AF192" s="35"/>
      <c r="AH192" s="78"/>
      <c r="AJ192" s="78"/>
      <c r="AL192" s="78"/>
    </row>
    <row r="193" spans="12:38">
      <c r="L193" s="160"/>
      <c r="M193" s="160"/>
      <c r="N193" s="160"/>
      <c r="O193" s="160"/>
      <c r="P193" s="160"/>
      <c r="Q193" s="160"/>
      <c r="R193" s="160"/>
      <c r="S193" s="160"/>
      <c r="T193" s="35"/>
      <c r="U193" s="35"/>
      <c r="V193" s="35"/>
      <c r="W193" s="35"/>
      <c r="X193" s="160"/>
      <c r="Y193" s="160"/>
      <c r="Z193" s="78"/>
      <c r="AB193" s="78"/>
      <c r="AD193" s="78"/>
      <c r="AF193" s="35"/>
      <c r="AH193" s="78"/>
      <c r="AJ193" s="78"/>
      <c r="AL193" s="78"/>
    </row>
    <row r="194" spans="12:38">
      <c r="L194" s="160"/>
      <c r="M194" s="160"/>
      <c r="N194" s="160"/>
      <c r="O194" s="160"/>
      <c r="P194" s="160"/>
      <c r="Q194" s="160"/>
      <c r="R194" s="160"/>
      <c r="S194" s="160"/>
      <c r="T194" s="35"/>
      <c r="U194" s="35"/>
      <c r="V194" s="35"/>
      <c r="W194" s="35"/>
      <c r="X194" s="160"/>
      <c r="Y194" s="160"/>
      <c r="Z194" s="78"/>
      <c r="AB194" s="78"/>
      <c r="AD194" s="78"/>
      <c r="AF194" s="35"/>
      <c r="AH194" s="78"/>
      <c r="AJ194" s="78"/>
      <c r="AL194" s="78"/>
    </row>
    <row r="195" spans="12:38">
      <c r="L195" s="160"/>
      <c r="M195" s="160"/>
      <c r="N195" s="160"/>
      <c r="O195" s="160"/>
      <c r="P195" s="160"/>
      <c r="Q195" s="160"/>
      <c r="R195" s="160"/>
      <c r="S195" s="160"/>
      <c r="T195" s="35"/>
      <c r="U195" s="35"/>
      <c r="V195" s="35"/>
      <c r="W195" s="35"/>
      <c r="X195" s="160"/>
      <c r="Y195" s="160"/>
      <c r="Z195" s="78"/>
      <c r="AB195" s="78"/>
      <c r="AD195" s="78"/>
      <c r="AF195" s="35"/>
      <c r="AH195" s="78"/>
      <c r="AJ195" s="78"/>
      <c r="AL195" s="78"/>
    </row>
    <row r="196" spans="12:38">
      <c r="L196" s="160"/>
      <c r="M196" s="160"/>
      <c r="N196" s="160"/>
      <c r="O196" s="160"/>
      <c r="P196" s="160"/>
      <c r="Q196" s="160"/>
      <c r="R196" s="160"/>
      <c r="S196" s="160"/>
      <c r="T196" s="35"/>
      <c r="U196" s="35"/>
      <c r="V196" s="35"/>
      <c r="W196" s="35"/>
      <c r="X196" s="160"/>
      <c r="Y196" s="160"/>
      <c r="Z196" s="78"/>
      <c r="AB196" s="78"/>
      <c r="AD196" s="78"/>
      <c r="AF196" s="35"/>
      <c r="AH196" s="78"/>
      <c r="AJ196" s="78"/>
      <c r="AL196" s="78"/>
    </row>
    <row r="197" spans="12:38">
      <c r="L197" s="160"/>
      <c r="M197" s="160"/>
      <c r="N197" s="160"/>
      <c r="O197" s="160"/>
      <c r="P197" s="160"/>
      <c r="Q197" s="160"/>
      <c r="R197" s="160"/>
      <c r="S197" s="160"/>
      <c r="T197" s="35"/>
      <c r="U197" s="35"/>
      <c r="V197" s="35"/>
      <c r="W197" s="35"/>
      <c r="X197" s="160"/>
      <c r="Y197" s="160"/>
      <c r="Z197" s="78"/>
      <c r="AB197" s="78"/>
      <c r="AD197" s="78"/>
      <c r="AF197" s="35"/>
      <c r="AH197" s="78"/>
      <c r="AJ197" s="78"/>
      <c r="AL197" s="78"/>
    </row>
    <row r="198" spans="12:38">
      <c r="L198" s="160"/>
      <c r="M198" s="160"/>
      <c r="N198" s="160"/>
      <c r="O198" s="160"/>
      <c r="P198" s="160"/>
      <c r="Q198" s="160"/>
      <c r="R198" s="160"/>
      <c r="S198" s="160"/>
      <c r="T198" s="35"/>
      <c r="U198" s="35"/>
      <c r="V198" s="35"/>
      <c r="W198" s="35"/>
      <c r="X198" s="160"/>
      <c r="Y198" s="160"/>
      <c r="Z198" s="78"/>
      <c r="AB198" s="78"/>
      <c r="AD198" s="78"/>
      <c r="AF198" s="35"/>
      <c r="AH198" s="78"/>
      <c r="AJ198" s="78"/>
      <c r="AL198" s="78"/>
    </row>
    <row r="199" spans="12:38">
      <c r="L199" s="160"/>
      <c r="M199" s="160"/>
      <c r="N199" s="160"/>
      <c r="O199" s="160"/>
      <c r="P199" s="160"/>
      <c r="Q199" s="160"/>
      <c r="R199" s="160"/>
      <c r="S199" s="160"/>
      <c r="T199" s="35"/>
      <c r="U199" s="35"/>
      <c r="V199" s="35"/>
      <c r="W199" s="35"/>
      <c r="X199" s="160"/>
      <c r="Y199" s="160"/>
      <c r="Z199" s="78"/>
      <c r="AB199" s="78"/>
      <c r="AD199" s="78"/>
      <c r="AF199" s="35"/>
      <c r="AH199" s="78"/>
      <c r="AJ199" s="78"/>
      <c r="AL199" s="78"/>
    </row>
    <row r="200" spans="12:38">
      <c r="L200" s="160"/>
      <c r="M200" s="160"/>
      <c r="N200" s="160"/>
      <c r="O200" s="160"/>
      <c r="P200" s="160"/>
      <c r="Q200" s="160"/>
      <c r="R200" s="160"/>
      <c r="S200" s="160"/>
      <c r="T200" s="35"/>
      <c r="U200" s="35"/>
      <c r="V200" s="35"/>
      <c r="W200" s="35"/>
      <c r="X200" s="160"/>
      <c r="Y200" s="160"/>
      <c r="Z200" s="78"/>
      <c r="AB200" s="78"/>
      <c r="AD200" s="78"/>
      <c r="AF200" s="35"/>
      <c r="AH200" s="78"/>
      <c r="AJ200" s="78"/>
      <c r="AL200" s="78"/>
    </row>
    <row r="201" spans="12:38">
      <c r="L201" s="160"/>
      <c r="M201" s="160"/>
      <c r="N201" s="160"/>
      <c r="O201" s="160"/>
      <c r="P201" s="160"/>
      <c r="Q201" s="160"/>
      <c r="R201" s="160"/>
      <c r="S201" s="160"/>
      <c r="T201" s="35"/>
      <c r="U201" s="35"/>
      <c r="V201" s="35"/>
      <c r="W201" s="35"/>
      <c r="X201" s="160"/>
      <c r="Y201" s="160"/>
      <c r="Z201" s="78"/>
      <c r="AB201" s="78"/>
      <c r="AD201" s="78"/>
      <c r="AF201" s="35"/>
      <c r="AH201" s="78"/>
      <c r="AJ201" s="78"/>
      <c r="AL201" s="78"/>
    </row>
    <row r="202" spans="12:38">
      <c r="L202" s="160"/>
      <c r="M202" s="160"/>
      <c r="N202" s="160"/>
      <c r="O202" s="160"/>
      <c r="P202" s="160"/>
      <c r="Q202" s="160"/>
      <c r="R202" s="160"/>
      <c r="S202" s="160"/>
      <c r="T202" s="35"/>
      <c r="U202" s="35"/>
      <c r="V202" s="35"/>
      <c r="W202" s="35"/>
      <c r="X202" s="160"/>
      <c r="Y202" s="160"/>
      <c r="Z202" s="78"/>
      <c r="AB202" s="78"/>
      <c r="AD202" s="78"/>
      <c r="AF202" s="35"/>
      <c r="AH202" s="78"/>
      <c r="AJ202" s="78"/>
      <c r="AL202" s="78"/>
    </row>
    <row r="203" spans="12:38">
      <c r="L203" s="160"/>
      <c r="M203" s="160"/>
      <c r="N203" s="160"/>
      <c r="O203" s="160"/>
      <c r="P203" s="160"/>
      <c r="Q203" s="160"/>
      <c r="R203" s="160"/>
      <c r="S203" s="160"/>
      <c r="T203" s="35"/>
      <c r="U203" s="35"/>
      <c r="V203" s="35"/>
      <c r="W203" s="35"/>
      <c r="X203" s="160"/>
      <c r="Y203" s="160"/>
      <c r="Z203" s="78"/>
      <c r="AB203" s="78"/>
      <c r="AD203" s="78"/>
      <c r="AF203" s="35"/>
      <c r="AH203" s="78"/>
      <c r="AJ203" s="78"/>
      <c r="AL203" s="78"/>
    </row>
  </sheetData>
  <mergeCells count="1">
    <mergeCell ref="R5:T5"/>
  </mergeCells>
  <conditionalFormatting sqref="H10:H17">
    <cfRule type="cellIs" dxfId="104" priority="17" operator="lessThan">
      <formula>0</formula>
    </cfRule>
    <cfRule type="cellIs" dxfId="103" priority="18" operator="greaterThan">
      <formula>0</formula>
    </cfRule>
  </conditionalFormatting>
  <conditionalFormatting sqref="J10:J17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L10:L17">
    <cfRule type="cellIs" dxfId="100" priority="13" operator="lessThan">
      <formula>0</formula>
    </cfRule>
    <cfRule type="cellIs" dxfId="99" priority="14" operator="greaterThan">
      <formula>0</formula>
    </cfRule>
  </conditionalFormatting>
  <conditionalFormatting sqref="U10:U17">
    <cfRule type="cellIs" dxfId="98" priority="9" operator="lessThan">
      <formula>0</formula>
    </cfRule>
    <cfRule type="cellIs" dxfId="97" priority="10" operator="greaterThan">
      <formula>0</formula>
    </cfRule>
  </conditionalFormatting>
  <conditionalFormatting sqref="W10:W17">
    <cfRule type="cellIs" dxfId="96" priority="7" operator="lessThan">
      <formula>0</formula>
    </cfRule>
    <cfRule type="cellIs" dxfId="95" priority="8" operator="greaterThan">
      <formula>0</formula>
    </cfRule>
  </conditionalFormatting>
  <conditionalFormatting sqref="Y10:Y17">
    <cfRule type="cellIs" dxfId="94" priority="5" operator="lessThan">
      <formula>0</formula>
    </cfRule>
    <cfRule type="cellIs" dxfId="93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W2:AT280"/>
  <sheetViews>
    <sheetView zoomScale="91" zoomScaleNormal="91" workbookViewId="0">
      <selection activeCell="Q8" sqref="Q8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3:46" s="181" customFormat="1" ht="31.8">
      <c r="W2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5" spans="23:46" s="185" customFormat="1" ht="19.8">
      <c r="W5"/>
      <c r="X5" s="4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23:46" ht="15" customHeight="1"/>
    <row r="11" spans="23:46" ht="15.6">
      <c r="Y11" s="2"/>
      <c r="Z11" s="2"/>
      <c r="AA11" s="2"/>
    </row>
    <row r="12" spans="23:46" ht="15.6">
      <c r="Y12" s="2"/>
      <c r="Z12" s="2"/>
      <c r="AA12" s="4"/>
      <c r="AB12" s="4"/>
      <c r="AC12" s="4"/>
    </row>
    <row r="13" spans="23:46">
      <c r="Y13" s="1"/>
      <c r="Z13" s="1"/>
      <c r="AA13" s="11"/>
      <c r="AB13" s="11"/>
      <c r="AC13" s="11"/>
    </row>
    <row r="14" spans="23:46">
      <c r="Y14" s="1"/>
      <c r="Z14" s="1"/>
      <c r="AA14" s="11"/>
      <c r="AB14" s="11"/>
      <c r="AC14" s="11"/>
    </row>
    <row r="15" spans="23:46">
      <c r="Y15" s="1"/>
      <c r="Z15" s="1"/>
      <c r="AA15" s="11"/>
      <c r="AB15" s="11"/>
      <c r="AC15" s="11"/>
    </row>
    <row r="16" spans="23:46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3"/>
      <c r="Z23" s="13"/>
      <c r="AA23" s="11"/>
      <c r="AB23" s="11"/>
      <c r="AC23" s="11"/>
    </row>
    <row r="24" spans="25:29" ht="16.5" customHeight="1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6"/>
      <c r="Z31" s="56"/>
      <c r="AA31" s="11"/>
      <c r="AB31" s="11"/>
      <c r="AC31" s="11"/>
    </row>
    <row r="33" spans="25:26" ht="15.6">
      <c r="Y33" s="1"/>
      <c r="Z33" s="5"/>
    </row>
    <row r="174" spans="25:29">
      <c r="Y174" s="1"/>
      <c r="Z174" s="1"/>
      <c r="AA174" s="1"/>
      <c r="AB174" s="1"/>
    </row>
    <row r="175" spans="25:29">
      <c r="Y175" s="1"/>
      <c r="Z175" s="1"/>
      <c r="AA175" s="1"/>
      <c r="AB175" s="1"/>
      <c r="AC175" s="14"/>
    </row>
    <row r="176" spans="25:29">
      <c r="Y176" s="1"/>
      <c r="Z176" s="1"/>
      <c r="AA176" s="1"/>
      <c r="AB176" s="1"/>
      <c r="AC176" s="14"/>
    </row>
    <row r="177" spans="23:29">
      <c r="Y177" s="1"/>
      <c r="Z177" s="1"/>
      <c r="AA177" s="1"/>
      <c r="AB177" s="1"/>
      <c r="AC177" s="14"/>
    </row>
    <row r="178" spans="23:29">
      <c r="Y178" s="1"/>
      <c r="Z178" s="1"/>
      <c r="AA178" s="1"/>
      <c r="AB178" s="1"/>
      <c r="AC178" s="14"/>
    </row>
    <row r="179" spans="23:29">
      <c r="W179" s="1"/>
      <c r="X179" s="1"/>
      <c r="Y179" s="1"/>
      <c r="Z179" s="1"/>
      <c r="AA179" s="1"/>
      <c r="AB179" s="1"/>
      <c r="AC179" s="14"/>
    </row>
    <row r="180" spans="23:29">
      <c r="W180" s="1"/>
      <c r="X180" s="1"/>
      <c r="Y180" s="1"/>
      <c r="Z180" s="1"/>
      <c r="AA180" s="1"/>
      <c r="AB180" s="1"/>
      <c r="AC180" s="14"/>
    </row>
    <row r="181" spans="23:29">
      <c r="W181" s="1"/>
      <c r="X181" s="1"/>
      <c r="Y181" s="1"/>
      <c r="Z181" s="1"/>
      <c r="AA181" s="1"/>
      <c r="AB181" s="1"/>
      <c r="AC181" s="14"/>
    </row>
    <row r="182" spans="23:29">
      <c r="W182" s="1"/>
      <c r="X182" s="1"/>
      <c r="Y182" s="1"/>
      <c r="Z182" s="1"/>
      <c r="AA182" s="1"/>
      <c r="AB182" s="1"/>
      <c r="AC182" s="14"/>
    </row>
    <row r="183" spans="23:29">
      <c r="W183" s="1"/>
      <c r="X183" s="1"/>
      <c r="Y183" s="1"/>
      <c r="Z183" s="1"/>
      <c r="AA183" s="1"/>
      <c r="AB183" s="1"/>
      <c r="AC183" s="14"/>
    </row>
    <row r="184" spans="23:29">
      <c r="W184" s="1"/>
      <c r="X184" s="1"/>
      <c r="Y184" s="1"/>
      <c r="Z184" s="1"/>
      <c r="AA184" s="1"/>
      <c r="AB184" s="1"/>
      <c r="AC184" s="14"/>
    </row>
    <row r="185" spans="23:29">
      <c r="W185" s="1"/>
      <c r="X185" s="1"/>
      <c r="Y185" s="1"/>
      <c r="Z185" s="1"/>
      <c r="AA185" s="1"/>
      <c r="AB185" s="1"/>
      <c r="AC185" s="14"/>
    </row>
    <row r="186" spans="23:29">
      <c r="W186" s="1"/>
      <c r="X186" s="1"/>
      <c r="Y186" s="1"/>
      <c r="Z186" s="1"/>
      <c r="AA186" s="1"/>
      <c r="AB186" s="1"/>
      <c r="AC186" s="14"/>
    </row>
    <row r="187" spans="23:29">
      <c r="W187" s="1"/>
      <c r="X187" s="1"/>
      <c r="Y187" s="1"/>
      <c r="Z187" s="1"/>
      <c r="AA187" s="1"/>
      <c r="AB187" s="1"/>
      <c r="AC187" s="14"/>
    </row>
    <row r="188" spans="23:29">
      <c r="W188" s="1"/>
      <c r="X188" s="1"/>
      <c r="Y188" s="1"/>
      <c r="Z188" s="1"/>
      <c r="AA188" s="1"/>
      <c r="AB188" s="1"/>
      <c r="AC188" s="14"/>
    </row>
    <row r="189" spans="23:29">
      <c r="W189" s="1"/>
      <c r="X189" s="1"/>
      <c r="Y189" s="1"/>
      <c r="Z189" s="1"/>
      <c r="AA189" s="1"/>
      <c r="AB189" s="1"/>
      <c r="AC189" s="14"/>
    </row>
    <row r="190" spans="23:29">
      <c r="W190" s="1"/>
      <c r="X190" s="1"/>
      <c r="Y190" s="1"/>
      <c r="Z190" s="1"/>
      <c r="AA190" s="1"/>
      <c r="AB190" s="1"/>
      <c r="AC190" s="14"/>
    </row>
    <row r="191" spans="23:29">
      <c r="W191" s="1"/>
      <c r="X191" s="1"/>
      <c r="Y191" s="1"/>
      <c r="Z191" s="1"/>
      <c r="AA191" s="1"/>
      <c r="AB191" s="1"/>
      <c r="AC191" s="14"/>
    </row>
    <row r="192" spans="23:29">
      <c r="W192" s="1"/>
      <c r="X192" s="1"/>
      <c r="Y192" s="1"/>
      <c r="Z192" s="1"/>
      <c r="AA192" s="1"/>
      <c r="AB192" s="1"/>
      <c r="AC192" s="14"/>
    </row>
    <row r="193" spans="23:29">
      <c r="W193" s="1"/>
      <c r="X193" s="1"/>
      <c r="Y193" s="1"/>
      <c r="Z193" s="1"/>
      <c r="AA193" s="1"/>
      <c r="AB193" s="1"/>
      <c r="AC193" s="14"/>
    </row>
    <row r="194" spans="23:29">
      <c r="W194" s="1"/>
      <c r="X194" s="1"/>
      <c r="Y194" s="1"/>
      <c r="Z194" s="1"/>
      <c r="AA194" s="1"/>
      <c r="AB194" s="1"/>
      <c r="AC194" s="14"/>
    </row>
    <row r="195" spans="23:29">
      <c r="W195" s="1"/>
      <c r="X195" s="1"/>
      <c r="Y195" s="1"/>
      <c r="Z195" s="1"/>
      <c r="AA195" s="1"/>
      <c r="AB195" s="1"/>
      <c r="AC195" s="14"/>
    </row>
    <row r="196" spans="23:29">
      <c r="W196" s="1"/>
      <c r="X196" s="1"/>
      <c r="Y196" s="1"/>
      <c r="Z196" s="1"/>
      <c r="AA196" s="1"/>
      <c r="AB196" s="1"/>
      <c r="AC196" s="14"/>
    </row>
    <row r="197" spans="23:29">
      <c r="W197" s="1"/>
      <c r="X197" s="1"/>
      <c r="Y197" s="1"/>
      <c r="Z197" s="1"/>
      <c r="AA197" s="1"/>
      <c r="AB197" s="1"/>
      <c r="AC197" s="14"/>
    </row>
    <row r="198" spans="23:29">
      <c r="W198" s="1"/>
      <c r="X198" s="1"/>
      <c r="Y198" s="1"/>
      <c r="Z198" s="1"/>
      <c r="AA198" s="1"/>
      <c r="AB198" s="1"/>
      <c r="AC198" s="14"/>
    </row>
    <row r="199" spans="23:29">
      <c r="W199" s="1"/>
      <c r="X199" s="1"/>
      <c r="Y199" s="1"/>
      <c r="Z199" s="1"/>
      <c r="AA199" s="1"/>
      <c r="AB199" s="1"/>
      <c r="AC199" s="14"/>
    </row>
    <row r="200" spans="23:29">
      <c r="W200" s="1"/>
      <c r="X200" s="1"/>
      <c r="Y200" s="1"/>
      <c r="Z200" s="1"/>
      <c r="AA200" s="1"/>
      <c r="AB200" s="1"/>
      <c r="AC200" s="14"/>
    </row>
    <row r="201" spans="23:29">
      <c r="W201" s="1"/>
      <c r="X201" s="1"/>
      <c r="Y201" s="1"/>
      <c r="Z201" s="1"/>
      <c r="AA201" s="1"/>
      <c r="AB201" s="1"/>
      <c r="AC201" s="14"/>
    </row>
    <row r="202" spans="23:29">
      <c r="W202" s="1"/>
      <c r="X202" s="1"/>
      <c r="Y202" s="1"/>
      <c r="Z202" s="1"/>
      <c r="AA202" s="1"/>
      <c r="AB202" s="1"/>
      <c r="AC202" s="14"/>
    </row>
    <row r="203" spans="23:29">
      <c r="W203" s="1"/>
      <c r="X203" s="1"/>
      <c r="Y203" s="1"/>
      <c r="Z203" s="1"/>
      <c r="AA203" s="1"/>
      <c r="AB203" s="1"/>
      <c r="AC203" s="14"/>
    </row>
    <row r="204" spans="23:29">
      <c r="W204" s="1"/>
      <c r="X204" s="1"/>
      <c r="Y204" s="1"/>
      <c r="Z204" s="1"/>
      <c r="AA204" s="1"/>
      <c r="AB204" s="1"/>
      <c r="AC204" s="14"/>
    </row>
    <row r="205" spans="23:29">
      <c r="W205" s="1"/>
      <c r="X205" s="1"/>
      <c r="Y205" s="1"/>
      <c r="Z205" s="1"/>
      <c r="AA205" s="1"/>
      <c r="AB205" s="1"/>
      <c r="AC205" s="14"/>
    </row>
    <row r="206" spans="23:29">
      <c r="W206" s="1"/>
      <c r="X206" s="1"/>
      <c r="Y206" s="1"/>
      <c r="Z206" s="1"/>
      <c r="AA206" s="1"/>
      <c r="AB206" s="1"/>
      <c r="AC206" s="14"/>
    </row>
    <row r="207" spans="23:29">
      <c r="W207" s="1"/>
      <c r="X207" s="1"/>
      <c r="Y207" s="1"/>
      <c r="Z207" s="1"/>
      <c r="AA207" s="1"/>
      <c r="AB207" s="1"/>
      <c r="AC207" s="14"/>
    </row>
    <row r="208" spans="23:29">
      <c r="W208" s="1"/>
      <c r="X208" s="1"/>
      <c r="Y208" s="1"/>
      <c r="Z208" s="1"/>
      <c r="AA208" s="1"/>
      <c r="AB208" s="1"/>
      <c r="AC208" s="14"/>
    </row>
    <row r="209" spans="23:29">
      <c r="W209" s="1"/>
      <c r="X209" s="1"/>
      <c r="Y209" s="1"/>
      <c r="Z209" s="1"/>
      <c r="AA209" s="1"/>
      <c r="AB209" s="1"/>
      <c r="AC209" s="14"/>
    </row>
    <row r="210" spans="23:29">
      <c r="W210" s="1"/>
      <c r="X210" s="1"/>
      <c r="Y210" s="1"/>
      <c r="Z210" s="1"/>
      <c r="AA210" s="1"/>
      <c r="AB210" s="1"/>
      <c r="AC210" s="14"/>
    </row>
    <row r="211" spans="23:29">
      <c r="W211" s="14"/>
      <c r="X211" s="14"/>
      <c r="Y211" s="14"/>
      <c r="Z211" s="14"/>
      <c r="AA211" s="14"/>
      <c r="AB211" s="14"/>
      <c r="AC211" s="14"/>
    </row>
    <row r="212" spans="23:29">
      <c r="W212" s="14"/>
      <c r="X212" s="14"/>
      <c r="Y212" s="14"/>
      <c r="Z212" s="14"/>
      <c r="AA212" s="14"/>
      <c r="AB212" s="14"/>
      <c r="AC212" s="14"/>
    </row>
    <row r="213" spans="23:29">
      <c r="W213" s="14"/>
      <c r="X213" s="14"/>
      <c r="Y213" s="14"/>
      <c r="Z213" s="14"/>
      <c r="AA213" s="14"/>
      <c r="AB213" s="14"/>
      <c r="AC213" s="14"/>
    </row>
    <row r="214" spans="23:29">
      <c r="W214" s="14"/>
      <c r="X214" s="14"/>
      <c r="Y214" s="14"/>
      <c r="Z214" s="14"/>
      <c r="AA214" s="14"/>
      <c r="AB214" s="14"/>
      <c r="AC214" s="14"/>
    </row>
    <row r="215" spans="23:29">
      <c r="W215" s="14"/>
      <c r="X215" s="14"/>
      <c r="Y215" s="14"/>
      <c r="Z215" s="14"/>
      <c r="AA215" s="14"/>
      <c r="AB215" s="14"/>
      <c r="AC215" s="14"/>
    </row>
    <row r="216" spans="23:29">
      <c r="W216" s="14"/>
      <c r="X216" s="14"/>
      <c r="Y216" s="14"/>
      <c r="Z216" s="14"/>
      <c r="AA216" s="14"/>
      <c r="AB216" s="14"/>
      <c r="AC216" s="14"/>
    </row>
    <row r="217" spans="23:29">
      <c r="W217" s="14"/>
      <c r="X217" s="14"/>
      <c r="Y217" s="14"/>
      <c r="Z217" s="14"/>
      <c r="AA217" s="14"/>
      <c r="AB217" s="14"/>
      <c r="AC217" s="14"/>
    </row>
    <row r="218" spans="23:29">
      <c r="W218" s="14"/>
      <c r="X218" s="14"/>
      <c r="Y218" s="14"/>
      <c r="Z218" s="14"/>
      <c r="AA218" s="14"/>
      <c r="AB218" s="14"/>
      <c r="AC218" s="14"/>
    </row>
    <row r="219" spans="23:29">
      <c r="W219" s="14"/>
      <c r="X219" s="14"/>
      <c r="Y219" s="14"/>
      <c r="Z219" s="14"/>
      <c r="AA219" s="14"/>
      <c r="AB219" s="14"/>
      <c r="AC219" s="14"/>
    </row>
    <row r="220" spans="23:29">
      <c r="W220" s="14"/>
      <c r="X220" s="14"/>
      <c r="Y220" s="14"/>
      <c r="Z220" s="14"/>
      <c r="AA220" s="14"/>
      <c r="AB220" s="14"/>
      <c r="AC220" s="14"/>
    </row>
    <row r="221" spans="23:29">
      <c r="W221" s="14"/>
      <c r="X221" s="14"/>
      <c r="Y221" s="14"/>
      <c r="Z221" s="14"/>
      <c r="AA221" s="14"/>
      <c r="AB221" s="14"/>
      <c r="AC221" s="14"/>
    </row>
    <row r="222" spans="23:29">
      <c r="W222" s="14"/>
      <c r="X222" s="14"/>
      <c r="Y222" s="14"/>
      <c r="Z222" s="14"/>
      <c r="AA222" s="14"/>
      <c r="AB222" s="14"/>
      <c r="AC222" s="14"/>
    </row>
    <row r="223" spans="23:29">
      <c r="W223" s="14"/>
      <c r="X223" s="14"/>
      <c r="Y223" s="14"/>
      <c r="Z223" s="14"/>
      <c r="AA223" s="14"/>
      <c r="AB223" s="14"/>
      <c r="AC223" s="14"/>
    </row>
    <row r="224" spans="23:29">
      <c r="W224" s="14"/>
      <c r="X224" s="14"/>
      <c r="Y224" s="14"/>
      <c r="Z224" s="14"/>
      <c r="AA224" s="14"/>
      <c r="AB224" s="14"/>
      <c r="AC224" s="14"/>
    </row>
    <row r="225" spans="23:29">
      <c r="W225" s="14"/>
      <c r="X225" s="14"/>
      <c r="Y225" s="14"/>
      <c r="Z225" s="14"/>
      <c r="AA225" s="14"/>
      <c r="AB225" s="14"/>
      <c r="AC225" s="14"/>
    </row>
    <row r="226" spans="23:29">
      <c r="W226" s="14"/>
      <c r="X226" s="14"/>
      <c r="Y226" s="14"/>
      <c r="Z226" s="14"/>
      <c r="AA226" s="14"/>
      <c r="AB226" s="14"/>
      <c r="AC226" s="14"/>
    </row>
    <row r="227" spans="23:29">
      <c r="W227" s="14"/>
      <c r="X227" s="14"/>
      <c r="Y227" s="14"/>
      <c r="Z227" s="14"/>
      <c r="AA227" s="14"/>
      <c r="AB227" s="14"/>
      <c r="AC227" s="14"/>
    </row>
    <row r="228" spans="23:29">
      <c r="W228" s="14"/>
      <c r="X228" s="14"/>
      <c r="Y228" s="14"/>
      <c r="Z228" s="14"/>
      <c r="AA228" s="14"/>
      <c r="AB228" s="14"/>
      <c r="AC228" s="14"/>
    </row>
    <row r="229" spans="23:29">
      <c r="W229" s="14"/>
      <c r="X229" s="14"/>
      <c r="Y229" s="14"/>
      <c r="Z229" s="14"/>
      <c r="AA229" s="14"/>
      <c r="AB229" s="14"/>
      <c r="AC229" s="14"/>
    </row>
    <row r="230" spans="23:29">
      <c r="W230" s="14"/>
      <c r="X230" s="14"/>
      <c r="Y230" s="14"/>
      <c r="Z230" s="14"/>
      <c r="AA230" s="14"/>
      <c r="AB230" s="14"/>
      <c r="AC230" s="14"/>
    </row>
    <row r="231" spans="23:29">
      <c r="W231" s="14"/>
      <c r="X231" s="14"/>
      <c r="Y231" s="14"/>
      <c r="Z231" s="14"/>
      <c r="AA231" s="14"/>
      <c r="AB231" s="14"/>
      <c r="AC231" s="14"/>
    </row>
    <row r="232" spans="23:29">
      <c r="W232" s="14"/>
      <c r="X232" s="14"/>
      <c r="Y232" s="14"/>
      <c r="Z232" s="14"/>
      <c r="AA232" s="14"/>
      <c r="AB232" s="14"/>
      <c r="AC232" s="14"/>
    </row>
    <row r="233" spans="23:29">
      <c r="W233" s="14"/>
      <c r="X233" s="14"/>
      <c r="Y233" s="14"/>
      <c r="Z233" s="14"/>
      <c r="AA233" s="14"/>
      <c r="AB233" s="14"/>
      <c r="AC233" s="14"/>
    </row>
    <row r="234" spans="23:29">
      <c r="W234" s="14"/>
      <c r="X234" s="14"/>
      <c r="Y234" s="14"/>
      <c r="Z234" s="14"/>
      <c r="AA234" s="14"/>
      <c r="AB234" s="14"/>
      <c r="AC234" s="14"/>
    </row>
    <row r="235" spans="23:29">
      <c r="W235" s="14"/>
      <c r="X235" s="14"/>
      <c r="Y235" s="14"/>
      <c r="Z235" s="14"/>
      <c r="AA235" s="14"/>
      <c r="AB235" s="14"/>
      <c r="AC235" s="14"/>
    </row>
    <row r="236" spans="23:29">
      <c r="W236" s="14"/>
      <c r="X236" s="14"/>
      <c r="Y236" s="14"/>
      <c r="Z236" s="14"/>
      <c r="AA236" s="14"/>
      <c r="AB236" s="14"/>
      <c r="AC236" s="14"/>
    </row>
    <row r="237" spans="23:29">
      <c r="W237" s="14"/>
      <c r="X237" s="14"/>
      <c r="Y237" s="14"/>
      <c r="Z237" s="14"/>
      <c r="AA237" s="14"/>
      <c r="AB237" s="14"/>
      <c r="AC237" s="14"/>
    </row>
    <row r="238" spans="23:29">
      <c r="W238" s="14"/>
      <c r="X238" s="14"/>
      <c r="Y238" s="14"/>
      <c r="Z238" s="14"/>
      <c r="AA238" s="14"/>
      <c r="AB238" s="14"/>
      <c r="AC238" s="14"/>
    </row>
    <row r="239" spans="23:29">
      <c r="W239" s="14"/>
      <c r="X239" s="14"/>
      <c r="Y239" s="14"/>
      <c r="Z239" s="14"/>
      <c r="AA239" s="14"/>
      <c r="AB239" s="14"/>
      <c r="AC239" s="14"/>
    </row>
    <row r="240" spans="23:29">
      <c r="W240" s="14"/>
      <c r="X240" s="14"/>
      <c r="Y240" s="14"/>
      <c r="Z240" s="14"/>
      <c r="AA240" s="14"/>
      <c r="AB240" s="14"/>
      <c r="AC240" s="14"/>
    </row>
    <row r="241" spans="23:29">
      <c r="W241" s="14"/>
      <c r="X241" s="14"/>
      <c r="Y241" s="14"/>
      <c r="Z241" s="14"/>
      <c r="AA241" s="14"/>
      <c r="AB241" s="14"/>
      <c r="AC241" s="14"/>
    </row>
    <row r="242" spans="23:29">
      <c r="W242" s="14"/>
      <c r="X242" s="14"/>
      <c r="Y242" s="14"/>
      <c r="Z242" s="14"/>
      <c r="AA242" s="14"/>
      <c r="AB242" s="14"/>
      <c r="AC242" s="14"/>
    </row>
    <row r="243" spans="23:29">
      <c r="W243" s="14"/>
      <c r="X243" s="14"/>
      <c r="Y243" s="14"/>
      <c r="Z243" s="14"/>
      <c r="AA243" s="14"/>
      <c r="AB243" s="14"/>
      <c r="AC243" s="14"/>
    </row>
    <row r="244" spans="23:29">
      <c r="W244" s="14"/>
      <c r="X244" s="14"/>
      <c r="Y244" s="14"/>
      <c r="Z244" s="14"/>
      <c r="AA244" s="14"/>
      <c r="AB244" s="14"/>
      <c r="AC244" s="14"/>
    </row>
    <row r="245" spans="23:29">
      <c r="W245" s="14"/>
      <c r="X245" s="14"/>
      <c r="Y245" s="14"/>
      <c r="Z245" s="14"/>
      <c r="AA245" s="14"/>
      <c r="AB245" s="14"/>
      <c r="AC245" s="14"/>
    </row>
    <row r="246" spans="23:29">
      <c r="W246" s="14"/>
      <c r="X246" s="14"/>
      <c r="Y246" s="14"/>
      <c r="Z246" s="14"/>
      <c r="AA246" s="14"/>
      <c r="AB246" s="14"/>
      <c r="AC246" s="14"/>
    </row>
    <row r="247" spans="23:29">
      <c r="W247" s="14"/>
      <c r="X247" s="14"/>
      <c r="Y247" s="14"/>
      <c r="Z247" s="14"/>
      <c r="AA247" s="14"/>
      <c r="AB247" s="14"/>
      <c r="AC247" s="14"/>
    </row>
    <row r="248" spans="23:29">
      <c r="W248" s="14"/>
      <c r="X248" s="14"/>
      <c r="Y248" s="14"/>
      <c r="Z248" s="14"/>
      <c r="AA248" s="14"/>
      <c r="AB248" s="14"/>
      <c r="AC248" s="14"/>
    </row>
    <row r="249" spans="23:29">
      <c r="W249" s="14"/>
      <c r="X249" s="14"/>
      <c r="Y249" s="14"/>
      <c r="Z249" s="14"/>
      <c r="AA249" s="14"/>
      <c r="AB249" s="14"/>
      <c r="AC249" s="14"/>
    </row>
    <row r="250" spans="23:29">
      <c r="W250" s="14"/>
      <c r="X250" s="14"/>
      <c r="Y250" s="14"/>
      <c r="Z250" s="14"/>
      <c r="AA250" s="14"/>
      <c r="AB250" s="14"/>
      <c r="AC250" s="14"/>
    </row>
    <row r="251" spans="23:29">
      <c r="W251" s="14"/>
      <c r="X251" s="14"/>
      <c r="Y251" s="14"/>
      <c r="Z251" s="14"/>
      <c r="AA251" s="14"/>
      <c r="AB251" s="14"/>
      <c r="AC251" s="14"/>
    </row>
    <row r="252" spans="23:29">
      <c r="W252" s="14"/>
      <c r="X252" s="14"/>
      <c r="Y252" s="14"/>
      <c r="Z252" s="14"/>
      <c r="AA252" s="14"/>
      <c r="AB252" s="14"/>
      <c r="AC252" s="14"/>
    </row>
    <row r="253" spans="23:29">
      <c r="W253" s="14"/>
      <c r="X253" s="14"/>
      <c r="Y253" s="14"/>
      <c r="Z253" s="14"/>
      <c r="AA253" s="14"/>
      <c r="AB253" s="14"/>
      <c r="AC253" s="14"/>
    </row>
    <row r="254" spans="23:29">
      <c r="W254" s="14"/>
      <c r="X254" s="14"/>
      <c r="Y254" s="14"/>
      <c r="Z254" s="14"/>
      <c r="AA254" s="14"/>
      <c r="AB254" s="14"/>
      <c r="AC254" s="14"/>
    </row>
    <row r="255" spans="23:29">
      <c r="W255" s="14"/>
      <c r="X255" s="14"/>
      <c r="Y255" s="14"/>
      <c r="Z255" s="14"/>
      <c r="AA255" s="14"/>
      <c r="AB255" s="14"/>
      <c r="AC255" s="14"/>
    </row>
    <row r="256" spans="23:29">
      <c r="W256" s="14"/>
      <c r="X256" s="14"/>
      <c r="Y256" s="14"/>
      <c r="Z256" s="14"/>
      <c r="AA256" s="14"/>
      <c r="AB256" s="14"/>
      <c r="AC256" s="14"/>
    </row>
    <row r="257" spans="23:29">
      <c r="W257" s="14"/>
      <c r="X257" s="14"/>
      <c r="Y257" s="14"/>
      <c r="Z257" s="14"/>
      <c r="AA257" s="14"/>
      <c r="AB257" s="14"/>
      <c r="AC257" s="14"/>
    </row>
    <row r="258" spans="23:29">
      <c r="W258" s="14"/>
      <c r="X258" s="14"/>
      <c r="Y258" s="14"/>
      <c r="Z258" s="14"/>
      <c r="AA258" s="14"/>
      <c r="AB258" s="14"/>
      <c r="AC258" s="14"/>
    </row>
    <row r="259" spans="23:29">
      <c r="W259" s="14"/>
      <c r="X259" s="14"/>
      <c r="Y259" s="14"/>
      <c r="Z259" s="14"/>
      <c r="AA259" s="14"/>
      <c r="AB259" s="14"/>
      <c r="AC259" s="14"/>
    </row>
    <row r="260" spans="23:29">
      <c r="W260" s="14"/>
      <c r="X260" s="14"/>
      <c r="Y260" s="14"/>
      <c r="Z260" s="14"/>
      <c r="AA260" s="14"/>
      <c r="AB260" s="14"/>
      <c r="AC260" s="14"/>
    </row>
    <row r="261" spans="23:29">
      <c r="W261" s="14"/>
      <c r="X261" s="14"/>
      <c r="Y261" s="14"/>
      <c r="Z261" s="14"/>
      <c r="AA261" s="14"/>
      <c r="AB261" s="14"/>
      <c r="AC261" s="14"/>
    </row>
    <row r="262" spans="23:29">
      <c r="W262" s="14"/>
      <c r="X262" s="14"/>
      <c r="Y262" s="14"/>
      <c r="Z262" s="14"/>
      <c r="AA262" s="14"/>
      <c r="AB262" s="14"/>
      <c r="AC262" s="14"/>
    </row>
    <row r="263" spans="23:29">
      <c r="W263" s="14"/>
      <c r="X263" s="14"/>
      <c r="Y263" s="14"/>
      <c r="Z263" s="14"/>
      <c r="AA263" s="14"/>
      <c r="AB263" s="14"/>
      <c r="AC263" s="14"/>
    </row>
    <row r="264" spans="23:29">
      <c r="W264" s="14"/>
      <c r="X264" s="14"/>
      <c r="Y264" s="14"/>
      <c r="Z264" s="14"/>
      <c r="AA264" s="14"/>
      <c r="AB264" s="14"/>
      <c r="AC264" s="14"/>
    </row>
    <row r="265" spans="23:29">
      <c r="W265" s="14"/>
      <c r="X265" s="14"/>
      <c r="Y265" s="14"/>
      <c r="Z265" s="14"/>
      <c r="AA265" s="14"/>
      <c r="AB265" s="14"/>
      <c r="AC265" s="14"/>
    </row>
    <row r="266" spans="23:29">
      <c r="W266" s="14"/>
      <c r="X266" s="14"/>
      <c r="Y266" s="14"/>
      <c r="Z266" s="14"/>
      <c r="AA266" s="14"/>
      <c r="AB266" s="14"/>
      <c r="AC266" s="14"/>
    </row>
    <row r="267" spans="23:29">
      <c r="W267" s="14"/>
      <c r="X267" s="14"/>
      <c r="Y267" s="14"/>
      <c r="Z267" s="14"/>
      <c r="AA267" s="14"/>
      <c r="AB267" s="14"/>
      <c r="AC267" s="14"/>
    </row>
    <row r="268" spans="23:29">
      <c r="W268" s="14"/>
      <c r="X268" s="14"/>
      <c r="Y268" s="14"/>
      <c r="Z268" s="14"/>
      <c r="AA268" s="14"/>
      <c r="AB268" s="14"/>
      <c r="AC268" s="14"/>
    </row>
    <row r="269" spans="23:29">
      <c r="W269" s="14"/>
      <c r="X269" s="14"/>
      <c r="Y269" s="14"/>
      <c r="Z269" s="14"/>
      <c r="AA269" s="14"/>
      <c r="AB269" s="14"/>
      <c r="AC269" s="14"/>
    </row>
    <row r="270" spans="23:29">
      <c r="W270" s="14"/>
      <c r="X270" s="14"/>
      <c r="Y270" s="14"/>
      <c r="Z270" s="14"/>
      <c r="AA270" s="14"/>
      <c r="AB270" s="14"/>
      <c r="AC270" s="14"/>
    </row>
    <row r="271" spans="23:29">
      <c r="W271" s="14"/>
      <c r="X271" s="14"/>
      <c r="Y271" s="14"/>
      <c r="Z271" s="14"/>
      <c r="AA271" s="14"/>
      <c r="AB271" s="14"/>
      <c r="AC271" s="14"/>
    </row>
    <row r="272" spans="23:29">
      <c r="W272" s="14"/>
      <c r="X272" s="14"/>
      <c r="Y272" s="14"/>
      <c r="Z272" s="14"/>
      <c r="AA272" s="14"/>
      <c r="AB272" s="14"/>
      <c r="AC272" s="14"/>
    </row>
    <row r="273" spans="23:29">
      <c r="W273" s="14"/>
      <c r="X273" s="14"/>
      <c r="Y273" s="14"/>
      <c r="Z273" s="14"/>
      <c r="AA273" s="14"/>
      <c r="AB273" s="14"/>
      <c r="AC273" s="14"/>
    </row>
    <row r="274" spans="23:29">
      <c r="W274" s="14"/>
      <c r="X274" s="14"/>
      <c r="Y274" s="14"/>
      <c r="Z274" s="14"/>
      <c r="AA274" s="14"/>
      <c r="AB274" s="14"/>
      <c r="AC274" s="14"/>
    </row>
    <row r="275" spans="23:29">
      <c r="W275" s="14"/>
      <c r="X275" s="14"/>
      <c r="Y275" s="14"/>
      <c r="Z275" s="14"/>
      <c r="AA275" s="14"/>
      <c r="AB275" s="14"/>
      <c r="AC275" s="14"/>
    </row>
    <row r="276" spans="23:29">
      <c r="W276" s="14"/>
      <c r="X276" s="14"/>
      <c r="Y276" s="14"/>
      <c r="Z276" s="14"/>
      <c r="AA276" s="14"/>
      <c r="AB276" s="14"/>
      <c r="AC276" s="14"/>
    </row>
    <row r="277" spans="23:29">
      <c r="W277" s="14"/>
      <c r="X277" s="14"/>
      <c r="Y277" s="14"/>
      <c r="Z277" s="14"/>
      <c r="AA277" s="14"/>
      <c r="AB277" s="14"/>
      <c r="AC277" s="14"/>
    </row>
    <row r="278" spans="23:29">
      <c r="W278" s="14"/>
      <c r="X278" s="14"/>
      <c r="Y278" s="14"/>
      <c r="Z278" s="14"/>
      <c r="AA278" s="14"/>
      <c r="AB278" s="14"/>
      <c r="AC278" s="14"/>
    </row>
    <row r="279" spans="23:29">
      <c r="W279" s="14"/>
      <c r="X279" s="14"/>
      <c r="Y279" s="14"/>
      <c r="Z279" s="14"/>
      <c r="AA279" s="14"/>
      <c r="AB279" s="14"/>
      <c r="AC279" s="14"/>
    </row>
    <row r="280" spans="23:29">
      <c r="W280" s="14"/>
      <c r="X280" s="14"/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237"/>
  <sheetViews>
    <sheetView zoomScale="85" zoomScaleNormal="85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D22" sqref="D22"/>
    </sheetView>
  </sheetViews>
  <sheetFormatPr baseColWidth="10" defaultRowHeight="15"/>
  <cols>
    <col min="1" max="1" width="1.54296875" customWidth="1"/>
    <col min="2" max="2" width="4.81640625" customWidth="1"/>
    <col min="3" max="3" width="4.08984375" customWidth="1"/>
    <col min="4" max="4" width="6.7265625" customWidth="1"/>
    <col min="5" max="5" width="10" customWidth="1"/>
    <col min="6" max="6" width="7.08984375" customWidth="1"/>
    <col min="7" max="7" width="3.90625" customWidth="1"/>
    <col min="8" max="8" width="6.453125" customWidth="1"/>
    <col min="9" max="9" width="4.36328125" customWidth="1"/>
    <col min="10" max="10" width="4.1796875" style="11" customWidth="1"/>
    <col min="11" max="11" width="5" style="92" customWidth="1"/>
    <col min="12" max="12" width="4.54296875" style="11" customWidth="1"/>
    <col min="13" max="13" width="1.6328125" style="92" customWidth="1"/>
    <col min="14" max="14" width="5.54296875" style="92" customWidth="1"/>
    <col min="15" max="15" width="4.7265625" style="92" customWidth="1"/>
    <col min="16" max="16" width="1.81640625" style="92" customWidth="1"/>
    <col min="17" max="17" width="5.453125" style="92" customWidth="1"/>
    <col min="18" max="18" width="1.7265625" style="92" customWidth="1"/>
    <col min="19" max="19" width="5.453125" style="92" customWidth="1"/>
    <col min="20" max="20" width="1.90625" style="92" customWidth="1"/>
    <col min="21" max="21" width="5.453125" style="92" customWidth="1"/>
    <col min="22" max="22" width="1.81640625" style="92" customWidth="1"/>
    <col min="23" max="23" width="5.453125" style="92" customWidth="1"/>
    <col min="24" max="24" width="1.81640625" style="92" customWidth="1"/>
    <col min="25" max="25" width="5.453125" customWidth="1"/>
    <col min="26" max="26" width="5.54296875" customWidth="1"/>
    <col min="27" max="27" width="2.08984375" style="447" customWidth="1"/>
    <col min="28" max="28" width="6.08984375" customWidth="1"/>
    <col min="29" max="29" width="5.36328125" customWidth="1"/>
    <col min="30" max="30" width="5.08984375" style="92" customWidth="1"/>
    <col min="31" max="31" width="3.1796875" style="92" customWidth="1"/>
    <col min="32" max="32" width="4.1796875" style="11" customWidth="1"/>
    <col min="33" max="33" width="4.08984375" style="11" customWidth="1"/>
    <col min="34" max="34" width="5.08984375" style="11" customWidth="1"/>
    <col min="35" max="35" width="5.08984375" style="92" customWidth="1"/>
    <col min="36" max="36" width="5.453125" customWidth="1"/>
    <col min="37" max="37" width="5.81640625" customWidth="1"/>
    <col min="38" max="38" width="5.90625" style="11" customWidth="1"/>
    <col min="39" max="39" width="4.81640625" style="11" customWidth="1"/>
    <col min="40" max="40" width="5.08984375" style="11" customWidth="1"/>
    <col min="41" max="41" width="8.90625" style="92" customWidth="1"/>
    <col min="42" max="42" width="5.453125" style="11" customWidth="1"/>
    <col min="51" max="51" width="14" customWidth="1"/>
    <col min="52" max="52" width="12.54296875" customWidth="1"/>
    <col min="53" max="53" width="10.90625" customWidth="1"/>
  </cols>
  <sheetData>
    <row r="1" spans="1:54">
      <c r="A1" s="47"/>
      <c r="B1" s="47"/>
      <c r="C1" s="47"/>
      <c r="D1" s="47"/>
      <c r="E1" s="47"/>
      <c r="F1" s="47"/>
      <c r="G1" s="47"/>
      <c r="H1" s="47"/>
      <c r="I1" s="47"/>
      <c r="J1" s="72"/>
      <c r="K1" s="90"/>
      <c r="L1" s="72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47"/>
      <c r="Z1" s="47"/>
      <c r="AA1" s="47"/>
      <c r="AB1" s="47"/>
      <c r="AC1" s="47"/>
      <c r="AD1" s="90"/>
      <c r="AE1" s="90"/>
      <c r="AF1" s="72"/>
      <c r="AG1" s="72"/>
      <c r="AH1" s="72"/>
      <c r="AI1" s="90"/>
      <c r="AJ1" s="47"/>
      <c r="AK1" s="47"/>
      <c r="AL1" s="72"/>
      <c r="AM1" s="72"/>
      <c r="AN1" s="72"/>
      <c r="AO1" s="90"/>
      <c r="AP1" s="72"/>
      <c r="AQ1" s="47"/>
    </row>
    <row r="2" spans="1:54" s="181" customFormat="1" ht="31.8">
      <c r="A2" s="180"/>
      <c r="B2" s="180"/>
      <c r="C2" s="142" t="s">
        <v>439</v>
      </c>
      <c r="D2" s="180"/>
      <c r="E2" s="180"/>
      <c r="F2" s="180"/>
      <c r="G2" s="180"/>
      <c r="H2" s="180"/>
      <c r="I2" s="180"/>
      <c r="J2" s="196"/>
      <c r="K2" s="170" t="str">
        <f>+År!B2</f>
        <v>VOKSEN GEIT</v>
      </c>
      <c r="L2" s="196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80"/>
      <c r="Z2" s="180"/>
      <c r="AA2" s="180"/>
      <c r="AB2" s="180"/>
      <c r="AC2" s="180"/>
      <c r="AD2" s="191"/>
      <c r="AE2" s="191"/>
      <c r="AF2" s="196"/>
      <c r="AG2" s="196"/>
      <c r="AH2" s="196"/>
      <c r="AI2" s="191"/>
      <c r="AJ2" s="180"/>
      <c r="AK2" s="180"/>
      <c r="AL2" s="196"/>
      <c r="AM2" s="196"/>
      <c r="AN2" s="196"/>
      <c r="AO2" s="191"/>
      <c r="AP2" s="196"/>
      <c r="AQ2" s="180"/>
      <c r="AR2"/>
      <c r="AS2"/>
      <c r="AT2"/>
      <c r="AU2"/>
      <c r="AV2"/>
      <c r="AW2"/>
      <c r="AX2"/>
      <c r="AY2"/>
      <c r="AZ2"/>
      <c r="BA2"/>
      <c r="BB2"/>
    </row>
    <row r="3" spans="1:54" ht="21">
      <c r="A3" s="47"/>
      <c r="B3" s="47"/>
      <c r="C3" s="64"/>
      <c r="D3" s="47"/>
      <c r="E3" s="47"/>
      <c r="F3" s="47"/>
      <c r="G3" s="47"/>
      <c r="H3" s="47"/>
      <c r="I3" s="47"/>
      <c r="J3" s="72"/>
      <c r="K3" s="90"/>
      <c r="L3" s="72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7"/>
      <c r="Z3" s="47"/>
      <c r="AA3" s="47"/>
      <c r="AB3" s="47"/>
      <c r="AC3" s="47"/>
      <c r="AD3" s="90"/>
      <c r="AE3" s="90"/>
      <c r="AF3" s="72"/>
      <c r="AG3" s="72"/>
      <c r="AH3" s="72"/>
      <c r="AI3" s="90"/>
      <c r="AJ3" s="47"/>
      <c r="AK3" s="47"/>
      <c r="AL3" s="72"/>
      <c r="AM3" s="72"/>
      <c r="AN3" s="72"/>
      <c r="AO3" s="90"/>
      <c r="AP3" s="72"/>
      <c r="AQ3" s="47"/>
    </row>
    <row r="4" spans="1:54">
      <c r="A4" s="47"/>
      <c r="B4" s="47"/>
      <c r="C4" s="47"/>
      <c r="D4" s="47"/>
      <c r="E4" s="47"/>
      <c r="F4" s="47"/>
      <c r="G4" s="47"/>
      <c r="H4" s="47"/>
      <c r="I4" s="47"/>
      <c r="J4" s="72"/>
      <c r="K4" s="90"/>
      <c r="L4" s="72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47"/>
      <c r="Z4" s="47"/>
      <c r="AA4" s="47"/>
      <c r="AB4" s="47"/>
      <c r="AC4" s="47"/>
      <c r="AD4" s="90"/>
      <c r="AE4" s="90"/>
      <c r="AF4" s="72"/>
      <c r="AG4" s="72"/>
      <c r="AH4" s="72"/>
      <c r="AI4" s="90"/>
      <c r="AJ4" s="47"/>
      <c r="AK4" s="47"/>
      <c r="AL4" s="72"/>
      <c r="AM4" s="72"/>
      <c r="AN4" s="72"/>
      <c r="AO4" s="90"/>
      <c r="AP4" s="72"/>
      <c r="AQ4" s="47"/>
    </row>
    <row r="5" spans="1:54" s="185" customFormat="1" ht="19.8">
      <c r="A5" s="183"/>
      <c r="B5" s="183"/>
      <c r="C5" s="183"/>
      <c r="D5" s="179" t="s">
        <v>5</v>
      </c>
      <c r="E5" s="182">
        <f>+År!P2</f>
        <v>49</v>
      </c>
      <c r="F5" s="47"/>
      <c r="G5" s="183"/>
      <c r="H5" s="179"/>
      <c r="I5" s="183"/>
      <c r="J5" s="202"/>
      <c r="K5" s="204" t="s">
        <v>421</v>
      </c>
      <c r="L5" s="202"/>
      <c r="M5" s="200"/>
      <c r="N5" s="200"/>
      <c r="O5" s="200"/>
      <c r="P5" s="200"/>
      <c r="Q5" s="200"/>
      <c r="R5" s="200"/>
      <c r="S5" s="483">
        <f>SUM(H11:H16)</f>
        <v>9182</v>
      </c>
      <c r="T5" s="489"/>
      <c r="U5" s="489"/>
      <c r="V5" s="204"/>
      <c r="W5" s="200"/>
      <c r="X5" s="200"/>
      <c r="Y5" s="200"/>
      <c r="Z5" s="202"/>
      <c r="AA5" s="202"/>
      <c r="AB5" s="202"/>
      <c r="AC5" s="202"/>
      <c r="AD5" s="200"/>
      <c r="AE5" s="183"/>
      <c r="AF5" s="183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/>
      <c r="AS5"/>
      <c r="AT5"/>
      <c r="AU5"/>
      <c r="AV5"/>
      <c r="AW5"/>
      <c r="AX5"/>
      <c r="AZ5" s="184"/>
      <c r="BA5" s="184"/>
    </row>
    <row r="6" spans="1:54" ht="16.5" customHeight="1">
      <c r="A6" s="51"/>
      <c r="B6" s="51"/>
      <c r="C6" s="51"/>
      <c r="D6" s="51"/>
      <c r="E6" s="51"/>
      <c r="F6" s="51"/>
      <c r="G6" s="51"/>
      <c r="H6" s="51"/>
      <c r="I6" s="51"/>
      <c r="J6" s="72"/>
      <c r="K6" s="175"/>
      <c r="L6" s="198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47"/>
      <c r="Z6" s="47"/>
      <c r="AA6" s="47"/>
      <c r="AB6" s="47"/>
      <c r="AC6" s="47"/>
      <c r="AD6" s="90"/>
      <c r="AE6" s="183"/>
      <c r="AF6" s="72"/>
      <c r="AG6" s="72"/>
      <c r="AH6" s="72"/>
      <c r="AI6" s="90"/>
      <c r="AJ6" s="47"/>
      <c r="AK6" s="47"/>
      <c r="AL6" s="72"/>
      <c r="AM6" s="72"/>
      <c r="AN6" s="72"/>
      <c r="AO6" s="90"/>
      <c r="AP6" s="72"/>
      <c r="AQ6" s="47"/>
    </row>
    <row r="7" spans="1:54" ht="16.5" customHeight="1">
      <c r="A7" s="51"/>
      <c r="B7" s="51"/>
      <c r="C7" s="51"/>
      <c r="D7" s="51"/>
      <c r="E7" s="51"/>
      <c r="F7" s="51"/>
      <c r="G7" s="51"/>
      <c r="H7" s="51"/>
      <c r="I7" s="51"/>
      <c r="J7" s="72"/>
      <c r="K7" s="175"/>
      <c r="L7" s="198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47"/>
      <c r="Z7" s="47"/>
      <c r="AA7" s="47"/>
      <c r="AB7" s="51" t="s">
        <v>22</v>
      </c>
      <c r="AC7" s="47"/>
      <c r="AD7" s="90"/>
      <c r="AE7" s="183"/>
      <c r="AF7" s="72"/>
      <c r="AG7" s="72"/>
      <c r="AH7" s="72"/>
      <c r="AI7" s="90"/>
      <c r="AJ7" s="47"/>
      <c r="AK7" s="47"/>
      <c r="AL7" s="72"/>
      <c r="AM7" s="72"/>
      <c r="AN7" s="72"/>
      <c r="AO7" s="90"/>
      <c r="AP7" s="72"/>
      <c r="AQ7" s="47"/>
    </row>
    <row r="8" spans="1:54" ht="19.8">
      <c r="A8" s="47"/>
      <c r="B8" s="47"/>
      <c r="C8" s="47"/>
      <c r="D8" s="47"/>
      <c r="E8" s="47"/>
      <c r="F8" s="51" t="s">
        <v>2</v>
      </c>
      <c r="G8" s="51"/>
      <c r="H8" s="47"/>
      <c r="I8" s="51"/>
      <c r="J8" s="72"/>
      <c r="K8" s="95"/>
      <c r="L8" s="72"/>
      <c r="M8" s="90"/>
      <c r="N8" s="90"/>
      <c r="O8" s="95"/>
      <c r="P8" s="95"/>
      <c r="Q8" s="95"/>
      <c r="R8" s="95"/>
      <c r="S8" s="95"/>
      <c r="T8" s="95"/>
      <c r="U8" s="95"/>
      <c r="V8" s="95"/>
      <c r="W8" s="95" t="s">
        <v>22</v>
      </c>
      <c r="X8" s="95"/>
      <c r="Y8" s="51" t="s">
        <v>22</v>
      </c>
      <c r="Z8" s="51"/>
      <c r="AA8" s="51"/>
      <c r="AB8" s="51" t="s">
        <v>482</v>
      </c>
      <c r="AC8" s="51"/>
      <c r="AD8" s="95" t="s">
        <v>45</v>
      </c>
      <c r="AE8" s="183"/>
      <c r="AF8" s="73" t="s">
        <v>504</v>
      </c>
      <c r="AG8" s="72"/>
      <c r="AH8" s="72"/>
      <c r="AI8" s="95" t="s">
        <v>422</v>
      </c>
      <c r="AJ8" s="47"/>
      <c r="AK8" s="47"/>
      <c r="AL8" s="73" t="s">
        <v>418</v>
      </c>
      <c r="AM8" s="199"/>
      <c r="AN8" s="199"/>
      <c r="AO8" s="95" t="s">
        <v>75</v>
      </c>
      <c r="AP8" s="73" t="s">
        <v>2</v>
      </c>
      <c r="AQ8" s="47"/>
    </row>
    <row r="9" spans="1:54" ht="19.8">
      <c r="A9" s="47"/>
      <c r="B9" s="47"/>
      <c r="C9" s="47"/>
      <c r="D9" s="47"/>
      <c r="E9" s="47"/>
      <c r="F9" s="51" t="s">
        <v>480</v>
      </c>
      <c r="G9" s="118"/>
      <c r="H9" s="73" t="s">
        <v>2</v>
      </c>
      <c r="I9" s="118"/>
      <c r="J9" s="73" t="s">
        <v>2</v>
      </c>
      <c r="K9" s="176"/>
      <c r="L9" s="73" t="s">
        <v>1</v>
      </c>
      <c r="M9" s="90"/>
      <c r="N9" s="95" t="s">
        <v>22</v>
      </c>
      <c r="O9" s="176"/>
      <c r="P9" s="176"/>
      <c r="Q9" s="176" t="s">
        <v>2</v>
      </c>
      <c r="R9" s="176"/>
      <c r="S9" s="176" t="s">
        <v>400</v>
      </c>
      <c r="T9" s="176"/>
      <c r="U9" s="176" t="s">
        <v>22</v>
      </c>
      <c r="V9" s="176"/>
      <c r="W9" s="176" t="s">
        <v>675</v>
      </c>
      <c r="X9" s="176"/>
      <c r="Y9" s="52" t="s">
        <v>0</v>
      </c>
      <c r="Z9" s="118"/>
      <c r="AA9" s="118"/>
      <c r="AB9" s="52" t="s">
        <v>411</v>
      </c>
      <c r="AC9" s="118"/>
      <c r="AD9" s="95" t="s">
        <v>4</v>
      </c>
      <c r="AE9" s="183"/>
      <c r="AF9" s="73" t="s">
        <v>533</v>
      </c>
      <c r="AG9" s="73"/>
      <c r="AH9" s="73"/>
      <c r="AI9" s="95"/>
      <c r="AJ9" s="51" t="s">
        <v>478</v>
      </c>
      <c r="AK9" s="51" t="s">
        <v>410</v>
      </c>
      <c r="AL9" s="73" t="s">
        <v>1</v>
      </c>
      <c r="AM9" s="73" t="s">
        <v>1</v>
      </c>
      <c r="AN9" s="73" t="s">
        <v>423</v>
      </c>
      <c r="AO9" s="95" t="s">
        <v>424</v>
      </c>
      <c r="AP9" s="73" t="s">
        <v>426</v>
      </c>
      <c r="AQ9" s="47"/>
    </row>
    <row r="10" spans="1:54" ht="19.8">
      <c r="A10" s="47"/>
      <c r="B10" s="51" t="s">
        <v>86</v>
      </c>
      <c r="C10" s="51" t="s">
        <v>420</v>
      </c>
      <c r="D10" s="48"/>
      <c r="E10" s="51" t="s">
        <v>428</v>
      </c>
      <c r="F10" s="52" t="s">
        <v>481</v>
      </c>
      <c r="G10" s="118" t="s">
        <v>483</v>
      </c>
      <c r="H10" s="74" t="s">
        <v>8</v>
      </c>
      <c r="I10" s="118" t="s">
        <v>483</v>
      </c>
      <c r="J10" s="74" t="s">
        <v>400</v>
      </c>
      <c r="K10" s="176" t="s">
        <v>483</v>
      </c>
      <c r="L10" s="74" t="s">
        <v>400</v>
      </c>
      <c r="M10" s="90"/>
      <c r="N10" s="96" t="s">
        <v>44</v>
      </c>
      <c r="O10" s="176" t="s">
        <v>483</v>
      </c>
      <c r="P10" s="176"/>
      <c r="Q10" s="176" t="s">
        <v>650</v>
      </c>
      <c r="R10" s="176"/>
      <c r="S10" s="176" t="s">
        <v>650</v>
      </c>
      <c r="T10" s="176"/>
      <c r="U10" s="176" t="s">
        <v>650</v>
      </c>
      <c r="V10" s="176"/>
      <c r="W10" s="176" t="s">
        <v>676</v>
      </c>
      <c r="X10" s="176"/>
      <c r="Y10" s="52"/>
      <c r="Z10" s="118" t="s">
        <v>483</v>
      </c>
      <c r="AA10" s="118"/>
      <c r="AB10" s="52"/>
      <c r="AC10" s="118" t="s">
        <v>483</v>
      </c>
      <c r="AD10" s="96"/>
      <c r="AE10" s="183"/>
      <c r="AF10" s="74" t="s">
        <v>521</v>
      </c>
      <c r="AG10" s="74" t="s">
        <v>516</v>
      </c>
      <c r="AH10" s="74" t="s">
        <v>517</v>
      </c>
      <c r="AI10" s="96" t="s">
        <v>1</v>
      </c>
      <c r="AJ10" s="52" t="s">
        <v>479</v>
      </c>
      <c r="AK10" s="52" t="s">
        <v>513</v>
      </c>
      <c r="AL10" s="74" t="s">
        <v>43</v>
      </c>
      <c r="AM10" s="74" t="s">
        <v>505</v>
      </c>
      <c r="AN10" s="74" t="s">
        <v>505</v>
      </c>
      <c r="AO10" s="96" t="s">
        <v>425</v>
      </c>
      <c r="AP10" s="74" t="s">
        <v>538</v>
      </c>
      <c r="AQ10" s="47"/>
    </row>
    <row r="11" spans="1:54" ht="15" customHeight="1">
      <c r="A11" s="47"/>
      <c r="B11" s="53">
        <f>+'Ark1'!C369</f>
        <v>2024</v>
      </c>
      <c r="C11" s="53">
        <f>+'Ark1'!I369</f>
        <v>6</v>
      </c>
      <c r="D11" s="54" t="s">
        <v>74</v>
      </c>
      <c r="E11" s="54" t="s">
        <v>431</v>
      </c>
      <c r="F11" s="53">
        <f>+'Ark1'!Q369</f>
        <v>87</v>
      </c>
      <c r="G11" s="53">
        <f t="shared" ref="G11:G16" si="0">+F11-F18</f>
        <v>-17</v>
      </c>
      <c r="H11" s="53">
        <f>+'Ark1'!R369</f>
        <v>1293</v>
      </c>
      <c r="I11" s="53">
        <f t="shared" ref="I11:I16" si="1">+H11-H18</f>
        <v>-145</v>
      </c>
      <c r="J11" s="277">
        <f>+'Ark1'!AF369</f>
        <v>14.081899368329344</v>
      </c>
      <c r="K11" s="156">
        <f t="shared" ref="K11:K16" si="2">+J11-J18</f>
        <v>-1.7551050369570049</v>
      </c>
      <c r="L11" s="277">
        <f>+'Ark1'!AG369</f>
        <v>13.835274637255431</v>
      </c>
      <c r="M11" s="90"/>
      <c r="N11" s="466">
        <f>+'Ark1'!U369</f>
        <v>20.652822892498076</v>
      </c>
      <c r="O11" s="156">
        <f t="shared" ref="O11:O16" si="3">+N11-N18</f>
        <v>-0.15753872085380394</v>
      </c>
      <c r="P11" s="176"/>
      <c r="Q11" s="465">
        <f>+'Ark1'!AI369</f>
        <v>1292</v>
      </c>
      <c r="R11" s="176"/>
      <c r="S11" s="465">
        <f>IF(H11=0,"",100*Q11/H11)</f>
        <v>99.922660479505026</v>
      </c>
      <c r="T11" s="176"/>
      <c r="U11" s="466">
        <f>+IF(Q11=0,"",'Ark1'!AJ369)</f>
        <v>110.15007739938071</v>
      </c>
      <c r="V11" s="176"/>
      <c r="W11" s="467">
        <f>+IF(Q11=0,"",'Ark1'!AK369)</f>
        <v>15.416242843334699</v>
      </c>
      <c r="X11" s="176"/>
      <c r="Y11" s="55">
        <f>+'Ark1'!S369</f>
        <v>5.0541376643464808</v>
      </c>
      <c r="Z11" s="55">
        <f t="shared" ref="Z11:Z16" si="4">+Y11-Y18</f>
        <v>0.25163418729502052</v>
      </c>
      <c r="AA11" s="118"/>
      <c r="AB11" s="55">
        <f>+'Ark1'!T369</f>
        <v>5.8012374323279206</v>
      </c>
      <c r="AC11" s="55">
        <f t="shared" ref="AC11:AC16" si="5">+AB11-AB18</f>
        <v>0.11764911522082855</v>
      </c>
      <c r="AD11" s="156">
        <f>+'Ark1'!W369</f>
        <v>5.9551430781129149</v>
      </c>
      <c r="AE11" s="183"/>
      <c r="AF11" s="75">
        <f>+'Ark1'!X369</f>
        <v>84.068058778035621</v>
      </c>
      <c r="AG11" s="75">
        <f>+'Ark1'!Y369</f>
        <v>26.372776488785764</v>
      </c>
      <c r="AH11" s="75">
        <f>+'Ark1'!Z369</f>
        <v>5.5404274027773628</v>
      </c>
      <c r="AI11" s="156">
        <f>+'Ark1'!AA369</f>
        <v>1.5409367194387251</v>
      </c>
      <c r="AJ11" s="55">
        <f>+'Ark1'!AA369</f>
        <v>1.5409367194387251</v>
      </c>
      <c r="AK11" s="55">
        <f>+'Ark1'!AB369</f>
        <v>1.7416063249074611</v>
      </c>
      <c r="AL11" s="75">
        <f>+'Ark1'!AD369</f>
        <v>45.445343908251161</v>
      </c>
      <c r="AM11" s="75">
        <f>+'Ark1'!AE369</f>
        <v>74.319611885732897</v>
      </c>
      <c r="AN11" s="75">
        <f>+'Ark1'!AF369</f>
        <v>14.081899368329344</v>
      </c>
      <c r="AO11" s="156">
        <f t="shared" ref="AO11:AO16" si="6">+N11/Y11</f>
        <v>4.0863198163733765</v>
      </c>
      <c r="AP11" s="75">
        <f t="shared" ref="AP11:AP16" si="7">+H11/F11</f>
        <v>14.862068965517242</v>
      </c>
      <c r="AQ11" s="47"/>
    </row>
    <row r="12" spans="1:54" ht="15" customHeight="1">
      <c r="A12" s="47"/>
      <c r="B12" s="53">
        <f>+'Ark1'!C370</f>
        <v>2024</v>
      </c>
      <c r="C12" s="53">
        <f>+'Ark1'!I370</f>
        <v>24</v>
      </c>
      <c r="D12" s="54" t="s">
        <v>74</v>
      </c>
      <c r="E12" s="54" t="s">
        <v>106</v>
      </c>
      <c r="F12" s="53">
        <f>+'Ark1'!Q370</f>
        <v>189</v>
      </c>
      <c r="G12" s="53">
        <f t="shared" si="0"/>
        <v>31</v>
      </c>
      <c r="H12" s="53">
        <f>+'Ark1'!R370</f>
        <v>2348</v>
      </c>
      <c r="I12" s="53">
        <f t="shared" si="1"/>
        <v>320</v>
      </c>
      <c r="J12" s="277">
        <f>+'Ark1'!AF370</f>
        <v>25.571770856022656</v>
      </c>
      <c r="K12" s="156">
        <f t="shared" si="2"/>
        <v>3.2369690939081188</v>
      </c>
      <c r="L12" s="277">
        <f>+'Ark1'!AG370</f>
        <v>25.329016561441456</v>
      </c>
      <c r="M12" s="90"/>
      <c r="N12" s="466">
        <f>+'Ark1'!U370</f>
        <v>20.821422487223153</v>
      </c>
      <c r="O12" s="156">
        <f t="shared" si="3"/>
        <v>0.1429215010299103</v>
      </c>
      <c r="P12" s="176"/>
      <c r="Q12" s="465">
        <f>+'Ark1'!AI370</f>
        <v>2189</v>
      </c>
      <c r="R12" s="176"/>
      <c r="S12" s="465">
        <f t="shared" ref="S12:S23" si="8">IF(H12=0,"",100*Q12/H12)</f>
        <v>93.228279386712089</v>
      </c>
      <c r="T12" s="176"/>
      <c r="U12" s="466">
        <f>+IF(Q12=0,"",'Ark1'!AJ370)</f>
        <v>108.76592051164904</v>
      </c>
      <c r="V12" s="176"/>
      <c r="W12" s="467">
        <f>+IF(Q12=0,"",'Ark1'!AK370)</f>
        <v>15.658895407006636</v>
      </c>
      <c r="X12" s="176"/>
      <c r="Y12" s="55">
        <f>+'Ark1'!S370</f>
        <v>5.0183134582623508</v>
      </c>
      <c r="Z12" s="55">
        <f t="shared" si="4"/>
        <v>-0.13060172911437551</v>
      </c>
      <c r="AA12" s="118"/>
      <c r="AB12" s="55">
        <f>+'Ark1'!T370</f>
        <v>5.292589437819422</v>
      </c>
      <c r="AC12" s="55">
        <f t="shared" si="5"/>
        <v>4.3082534466362787E-2</v>
      </c>
      <c r="AD12" s="156">
        <f>+'Ark1'!W370</f>
        <v>4.5144804088586019</v>
      </c>
      <c r="AE12" s="183"/>
      <c r="AF12" s="75">
        <f>+'Ark1'!X370</f>
        <v>79.684838160136295</v>
      </c>
      <c r="AG12" s="75">
        <f>+'Ark1'!Y370</f>
        <v>31.260647359454861</v>
      </c>
      <c r="AH12" s="75">
        <f>+'Ark1'!Z370</f>
        <v>6.3494943543362199</v>
      </c>
      <c r="AI12" s="156">
        <f>+'Ark1'!AA370</f>
        <v>1.7499345961609605</v>
      </c>
      <c r="AJ12" s="55">
        <f>+'Ark1'!AA370</f>
        <v>1.7499345961609605</v>
      </c>
      <c r="AK12" s="55">
        <f>+'Ark1'!AB370</f>
        <v>1.8918806900113097</v>
      </c>
      <c r="AL12" s="75">
        <f>+'Ark1'!AD370</f>
        <v>62.460148995516057</v>
      </c>
      <c r="AM12" s="75">
        <f>+'Ark1'!AE370</f>
        <v>74.271021451713921</v>
      </c>
      <c r="AN12" s="75">
        <f>+'Ark1'!AF370</f>
        <v>25.571770856022656</v>
      </c>
      <c r="AO12" s="156">
        <f t="shared" si="6"/>
        <v>4.1490876686752074</v>
      </c>
      <c r="AP12" s="75">
        <f t="shared" si="7"/>
        <v>12.423280423280424</v>
      </c>
      <c r="AQ12" s="47"/>
      <c r="AS12" s="2"/>
      <c r="AT12" s="2"/>
      <c r="AU12" s="2"/>
    </row>
    <row r="13" spans="1:54" ht="15" customHeight="1">
      <c r="A13" s="47"/>
      <c r="B13" s="53">
        <f>+'Ark1'!C371</f>
        <v>2024</v>
      </c>
      <c r="C13" s="53">
        <f>+'Ark1'!I371</f>
        <v>49</v>
      </c>
      <c r="D13" s="54" t="s">
        <v>74</v>
      </c>
      <c r="E13" s="54" t="s">
        <v>107</v>
      </c>
      <c r="F13" s="53">
        <f>+'Ark1'!Q371</f>
        <v>142</v>
      </c>
      <c r="G13" s="53">
        <f t="shared" si="0"/>
        <v>15</v>
      </c>
      <c r="H13" s="53">
        <f>+'Ark1'!R371</f>
        <v>2364</v>
      </c>
      <c r="I13" s="53">
        <f t="shared" si="1"/>
        <v>160</v>
      </c>
      <c r="J13" s="277">
        <f>+'Ark1'!AF371</f>
        <v>25.746024831191448</v>
      </c>
      <c r="K13" s="156">
        <f t="shared" si="2"/>
        <v>1.4728970778874881</v>
      </c>
      <c r="L13" s="277">
        <f>+'Ark1'!AG371</f>
        <v>26.692229499737326</v>
      </c>
      <c r="M13" s="90"/>
      <c r="N13" s="466">
        <f>+'Ark1'!U371</f>
        <v>21.793527918781734</v>
      </c>
      <c r="O13" s="156">
        <f t="shared" si="3"/>
        <v>0.53486185707578926</v>
      </c>
      <c r="P13" s="176"/>
      <c r="Q13" s="465">
        <f>+'Ark1'!AI371</f>
        <v>1965</v>
      </c>
      <c r="R13" s="176"/>
      <c r="S13" s="465">
        <f t="shared" si="8"/>
        <v>83.121827411167516</v>
      </c>
      <c r="T13" s="176"/>
      <c r="U13" s="466">
        <f>+IF(Q13=0,"",'Ark1'!AJ371)</f>
        <v>109.50178117048348</v>
      </c>
      <c r="V13" s="176"/>
      <c r="W13" s="467">
        <f>+IF(Q13=0,"",'Ark1'!AK371)</f>
        <v>16.350699171742143</v>
      </c>
      <c r="X13" s="176"/>
      <c r="Y13" s="55">
        <f>+'Ark1'!S371</f>
        <v>5.3955160744500814</v>
      </c>
      <c r="Z13" s="55">
        <f t="shared" si="4"/>
        <v>0.24987179132848336</v>
      </c>
      <c r="AA13" s="118"/>
      <c r="AB13" s="55">
        <f>+'Ark1'!T371</f>
        <v>5.7876480541455155</v>
      </c>
      <c r="AC13" s="55">
        <f t="shared" si="5"/>
        <v>0.15334678372809307</v>
      </c>
      <c r="AD13" s="156">
        <f>+'Ark1'!W371</f>
        <v>5.9644670050761404</v>
      </c>
      <c r="AE13" s="183"/>
      <c r="AF13" s="75">
        <f>+'Ark1'!X371</f>
        <v>84.898477157360389</v>
      </c>
      <c r="AG13" s="75">
        <f>+'Ark1'!Y371</f>
        <v>37.225042301184423</v>
      </c>
      <c r="AH13" s="75">
        <f>+'Ark1'!Z371</f>
        <v>6.0731577382936255</v>
      </c>
      <c r="AI13" s="156">
        <f>+'Ark1'!AA371</f>
        <v>1.6375449607484278</v>
      </c>
      <c r="AJ13" s="55">
        <f>+'Ark1'!AA371</f>
        <v>1.6375449607484278</v>
      </c>
      <c r="AK13" s="55">
        <f>+'Ark1'!AB371</f>
        <v>1.9432950503677664</v>
      </c>
      <c r="AL13" s="75">
        <f>+'Ark1'!AD371</f>
        <v>57.087013030204787</v>
      </c>
      <c r="AM13" s="75">
        <f>+'Ark1'!AE371</f>
        <v>73.437415753936762</v>
      </c>
      <c r="AN13" s="75">
        <f>+'Ark1'!AF371</f>
        <v>25.746024831191448</v>
      </c>
      <c r="AO13" s="156">
        <f t="shared" si="6"/>
        <v>4.0391924735397922</v>
      </c>
      <c r="AP13" s="75">
        <f t="shared" si="7"/>
        <v>16.64788732394366</v>
      </c>
      <c r="AQ13" s="47"/>
      <c r="AS13" s="2"/>
      <c r="AT13" s="2"/>
      <c r="AU13" s="4"/>
      <c r="AV13" s="4"/>
      <c r="AW13" s="4"/>
    </row>
    <row r="14" spans="1:54" ht="15" customHeight="1">
      <c r="A14" s="47"/>
      <c r="B14" s="53">
        <f>+'Ark1'!C372</f>
        <v>2024</v>
      </c>
      <c r="C14" s="53">
        <f>+'Ark1'!I372</f>
        <v>80</v>
      </c>
      <c r="D14" s="54" t="s">
        <v>7</v>
      </c>
      <c r="E14" s="54" t="s">
        <v>6</v>
      </c>
      <c r="F14" s="53">
        <f>+'Ark1'!Q372</f>
        <v>129</v>
      </c>
      <c r="G14" s="53">
        <f t="shared" si="0"/>
        <v>8</v>
      </c>
      <c r="H14" s="53">
        <f>+'Ark1'!R372</f>
        <v>1412</v>
      </c>
      <c r="I14" s="53">
        <f t="shared" si="1"/>
        <v>149</v>
      </c>
      <c r="J14" s="277">
        <f>+'Ark1'!AF372</f>
        <v>15.377913308647347</v>
      </c>
      <c r="K14" s="156">
        <f t="shared" si="2"/>
        <v>1.4682216786914033</v>
      </c>
      <c r="L14" s="277">
        <f>+'Ark1'!AG372</f>
        <v>14.446627353578412</v>
      </c>
      <c r="M14" s="90"/>
      <c r="N14" s="466">
        <f>+'Ark1'!U372</f>
        <v>19.747946175637363</v>
      </c>
      <c r="O14" s="156">
        <f t="shared" si="3"/>
        <v>0.38880128252574409</v>
      </c>
      <c r="P14" s="176"/>
      <c r="Q14" s="465">
        <f>+'Ark1'!AI372</f>
        <v>1402</v>
      </c>
      <c r="R14" s="176"/>
      <c r="S14" s="465">
        <f t="shared" si="8"/>
        <v>99.291784702549577</v>
      </c>
      <c r="T14" s="176"/>
      <c r="U14" s="466">
        <f>+IF(Q14=0,"",'Ark1'!AJ372)</f>
        <v>107.06818830242491</v>
      </c>
      <c r="V14" s="176"/>
      <c r="W14" s="467">
        <f>+IF(Q14=0,"",'Ark1'!AK372)</f>
        <v>15.665559853257511</v>
      </c>
      <c r="X14" s="176"/>
      <c r="Y14" s="55">
        <f>+'Ark1'!S372</f>
        <v>5.0842776203966009</v>
      </c>
      <c r="Z14" s="55">
        <f t="shared" si="4"/>
        <v>-0.34327582378392041</v>
      </c>
      <c r="AA14" s="118"/>
      <c r="AB14" s="55">
        <f>+'Ark1'!T372</f>
        <v>5.4206798866855532</v>
      </c>
      <c r="AC14" s="55">
        <f t="shared" si="5"/>
        <v>-0.45263761133503166</v>
      </c>
      <c r="AD14" s="156">
        <f>+'Ark1'!W372</f>
        <v>2.8328611898016995</v>
      </c>
      <c r="AE14" s="183"/>
      <c r="AF14" s="75">
        <f>+'Ark1'!X372</f>
        <v>70.3257790368272</v>
      </c>
      <c r="AG14" s="75">
        <f>+'Ark1'!Y372</f>
        <v>27.762039660056644</v>
      </c>
      <c r="AH14" s="75">
        <f>+'Ark1'!Z372</f>
        <v>6.376469671392754</v>
      </c>
      <c r="AI14" s="156">
        <f>+'Ark1'!AA372</f>
        <v>1.6753019606837509</v>
      </c>
      <c r="AJ14" s="55">
        <f>+'Ark1'!AA372</f>
        <v>1.6753019606837509</v>
      </c>
      <c r="AK14" s="55">
        <f>+'Ark1'!AB372</f>
        <v>1.8329908969783937</v>
      </c>
      <c r="AL14" s="75">
        <f>+'Ark1'!AD372</f>
        <v>58.673837603155434</v>
      </c>
      <c r="AM14" s="75">
        <f>+'Ark1'!AE372</f>
        <v>78.227588701920496</v>
      </c>
      <c r="AN14" s="75">
        <f>+'Ark1'!AF372</f>
        <v>15.377913308647347</v>
      </c>
      <c r="AO14" s="156">
        <f t="shared" si="6"/>
        <v>3.8841203510238134</v>
      </c>
      <c r="AP14" s="75">
        <f t="shared" si="7"/>
        <v>10.945736434108527</v>
      </c>
      <c r="AQ14" s="47"/>
      <c r="AS14" s="1"/>
      <c r="AT14" s="1"/>
      <c r="AU14" s="11"/>
      <c r="AV14" s="11"/>
      <c r="AW14" s="11"/>
    </row>
    <row r="15" spans="1:54" ht="15" customHeight="1">
      <c r="A15" s="47"/>
      <c r="B15" s="53">
        <f>+'Ark1'!C373</f>
        <v>2024</v>
      </c>
      <c r="C15" s="53">
        <f>+'Ark1'!I373</f>
        <v>81</v>
      </c>
      <c r="D15" s="54" t="s">
        <v>7</v>
      </c>
      <c r="E15" s="54" t="s">
        <v>3</v>
      </c>
      <c r="F15" s="53">
        <f>+'Ark1'!Q373</f>
        <v>6</v>
      </c>
      <c r="G15" s="53">
        <f t="shared" si="0"/>
        <v>0</v>
      </c>
      <c r="H15" s="53">
        <f>+'Ark1'!R373</f>
        <v>18</v>
      </c>
      <c r="I15" s="53">
        <f t="shared" si="1"/>
        <v>-58</v>
      </c>
      <c r="J15" s="277">
        <f>+'Ark1'!AF373</f>
        <v>0.19603572206490963</v>
      </c>
      <c r="K15" s="156">
        <f t="shared" si="2"/>
        <v>-0.64096868322143408</v>
      </c>
      <c r="L15" s="277">
        <f>+'Ark1'!AG373</f>
        <v>0.18128162325544284</v>
      </c>
      <c r="M15" s="90"/>
      <c r="N15" s="466">
        <f>+'Ark1'!U373</f>
        <v>19.438888888888886</v>
      </c>
      <c r="O15" s="156">
        <f t="shared" si="3"/>
        <v>1.696783625730987</v>
      </c>
      <c r="P15" s="176"/>
      <c r="Q15" s="465">
        <f>+'Ark1'!AI373</f>
        <v>13</v>
      </c>
      <c r="R15" s="176"/>
      <c r="S15" s="465">
        <f t="shared" si="8"/>
        <v>72.222222222222229</v>
      </c>
      <c r="T15" s="176"/>
      <c r="U15" s="466">
        <f>+IF(Q15=0,"",'Ark1'!AJ373)</f>
        <v>105.6153846153846</v>
      </c>
      <c r="V15" s="176"/>
      <c r="W15" s="467">
        <f>+IF(Q15=0,"",'Ark1'!AK373)</f>
        <v>15.612466536157363</v>
      </c>
      <c r="X15" s="176"/>
      <c r="Y15" s="55">
        <f>+'Ark1'!S373</f>
        <v>5.6666666666666679</v>
      </c>
      <c r="Z15" s="55">
        <f t="shared" si="4"/>
        <v>0.11403508771929971</v>
      </c>
      <c r="AA15" s="118"/>
      <c r="AB15" s="55">
        <f>+'Ark1'!T373</f>
        <v>6.333333333333333</v>
      </c>
      <c r="AC15" s="55">
        <f t="shared" si="5"/>
        <v>0.18859649122807021</v>
      </c>
      <c r="AD15" s="156">
        <f>+'Ark1'!W373</f>
        <v>11.111111111111112</v>
      </c>
      <c r="AE15" s="183"/>
      <c r="AF15" s="75">
        <f>+'Ark1'!X373</f>
        <v>44.44444444444445</v>
      </c>
      <c r="AG15" s="75">
        <f>+'Ark1'!Y373</f>
        <v>27.777777777777779</v>
      </c>
      <c r="AH15" s="75">
        <f>+'Ark1'!Z373</f>
        <v>9.3190449492119143</v>
      </c>
      <c r="AI15" s="156">
        <f>+'Ark1'!AA373</f>
        <v>1.7950549357115013</v>
      </c>
      <c r="AJ15" s="55">
        <f>+'Ark1'!AA373</f>
        <v>1.7950549357115013</v>
      </c>
      <c r="AK15" s="55">
        <f>+'Ark1'!AB373</f>
        <v>1.6329931618554538</v>
      </c>
      <c r="AL15" s="75">
        <f>+'Ark1'!AD373</f>
        <v>75.045458610468756</v>
      </c>
      <c r="AM15" s="75">
        <f>+'Ark1'!AE373</f>
        <v>68.228823922101228</v>
      </c>
      <c r="AN15" s="75">
        <f>+'Ark1'!AF373</f>
        <v>0.19603572206490963</v>
      </c>
      <c r="AO15" s="156">
        <f t="shared" si="6"/>
        <v>3.430392156862744</v>
      </c>
      <c r="AP15" s="75">
        <f t="shared" si="7"/>
        <v>3</v>
      </c>
      <c r="AQ15" s="47"/>
      <c r="AS15" s="1"/>
      <c r="AT15" s="1"/>
      <c r="AU15" s="11"/>
      <c r="AV15" s="11"/>
      <c r="AW15" s="11"/>
    </row>
    <row r="16" spans="1:54" ht="15" customHeight="1">
      <c r="A16" s="47"/>
      <c r="B16" s="53">
        <f>+'Ark1'!C374</f>
        <v>2024</v>
      </c>
      <c r="C16" s="53">
        <f>+'Ark1'!I374</f>
        <v>83</v>
      </c>
      <c r="D16" s="54" t="s">
        <v>7</v>
      </c>
      <c r="E16" s="54" t="s">
        <v>432</v>
      </c>
      <c r="F16" s="53">
        <f>+'Ark1'!Q374</f>
        <v>134</v>
      </c>
      <c r="G16" s="53">
        <f t="shared" si="0"/>
        <v>-9</v>
      </c>
      <c r="H16" s="53">
        <f>+'Ark1'!R374</f>
        <v>1747</v>
      </c>
      <c r="I16" s="53">
        <f t="shared" si="1"/>
        <v>-324</v>
      </c>
      <c r="J16" s="277">
        <f>+'Ark1'!AF374</f>
        <v>19.026355913744279</v>
      </c>
      <c r="K16" s="156">
        <f t="shared" si="2"/>
        <v>-3.7820141303085819</v>
      </c>
      <c r="L16" s="277">
        <f>+'Ark1'!AG374</f>
        <v>19.515570324731936</v>
      </c>
      <c r="M16" s="90"/>
      <c r="N16" s="466">
        <f>+'Ark1'!U374</f>
        <v>21.561476817401275</v>
      </c>
      <c r="O16" s="156">
        <f t="shared" si="3"/>
        <v>0.50126435965137617</v>
      </c>
      <c r="P16" s="176"/>
      <c r="Q16" s="465">
        <f>+'Ark1'!AI374</f>
        <v>1060</v>
      </c>
      <c r="R16" s="176"/>
      <c r="S16" s="465">
        <f t="shared" si="8"/>
        <v>60.675443617630222</v>
      </c>
      <c r="T16" s="176"/>
      <c r="U16" s="466">
        <f>+IF(Q16=0,"",'Ark1'!AJ374)</f>
        <v>108.31575471698108</v>
      </c>
      <c r="V16" s="176"/>
      <c r="W16" s="467">
        <f>+IF(Q16=0,"",'Ark1'!AK374)</f>
        <v>16.242542461153437</v>
      </c>
      <c r="X16" s="176"/>
      <c r="Y16" s="55">
        <f>+'Ark1'!S374</f>
        <v>5.5334859759587882</v>
      </c>
      <c r="Z16" s="55">
        <f t="shared" si="4"/>
        <v>-0.1743846179571964</v>
      </c>
      <c r="AA16" s="118"/>
      <c r="AB16" s="55">
        <f>+'Ark1'!T374</f>
        <v>5.653692043503149</v>
      </c>
      <c r="AC16" s="55">
        <f t="shared" si="5"/>
        <v>7.6273404611413298E-3</v>
      </c>
      <c r="AD16" s="156">
        <f>+'Ark1'!W374</f>
        <v>4.3503148254149968</v>
      </c>
      <c r="AE16" s="183"/>
      <c r="AF16" s="75">
        <f>+'Ark1'!X374</f>
        <v>84.029765311963374</v>
      </c>
      <c r="AG16" s="75">
        <f>+'Ark1'!Y374</f>
        <v>35.947338294218653</v>
      </c>
      <c r="AH16" s="75">
        <f>+'Ark1'!Z374</f>
        <v>5.8604364311053825</v>
      </c>
      <c r="AI16" s="156">
        <f>+'Ark1'!AA374</f>
        <v>1.6082911733355996</v>
      </c>
      <c r="AJ16" s="55">
        <f>+'Ark1'!AA374</f>
        <v>1.6082911733355996</v>
      </c>
      <c r="AK16" s="55">
        <f>+'Ark1'!AB374</f>
        <v>1.9898833553212196</v>
      </c>
      <c r="AL16" s="75">
        <f>+'Ark1'!AD374</f>
        <v>55.838665810164159</v>
      </c>
      <c r="AM16" s="75">
        <f>+'Ark1'!AE374</f>
        <v>66.066812713727245</v>
      </c>
      <c r="AN16" s="75">
        <f>+'Ark1'!AF374</f>
        <v>19.026355913744279</v>
      </c>
      <c r="AO16" s="156">
        <f t="shared" si="6"/>
        <v>3.8965449467259763</v>
      </c>
      <c r="AP16" s="75">
        <f t="shared" si="7"/>
        <v>13.037313432835822</v>
      </c>
      <c r="AQ16" s="47"/>
      <c r="AS16" s="1"/>
      <c r="AT16" s="1"/>
      <c r="AU16" s="11"/>
      <c r="AV16" s="11"/>
      <c r="AW16" s="11"/>
    </row>
    <row r="17" spans="1:49" s="447" customFormat="1" ht="15" customHeight="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183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S17" s="1"/>
      <c r="AT17" s="1"/>
      <c r="AU17" s="448"/>
      <c r="AV17" s="448"/>
      <c r="AW17" s="448"/>
    </row>
    <row r="18" spans="1:49" ht="15" customHeight="1">
      <c r="A18" s="47"/>
      <c r="B18">
        <f>+'Ark1'!C375</f>
        <v>2023</v>
      </c>
      <c r="C18">
        <f>+'Ark1'!I375</f>
        <v>6</v>
      </c>
      <c r="D18" s="3" t="s">
        <v>74</v>
      </c>
      <c r="E18" s="3" t="s">
        <v>431</v>
      </c>
      <c r="F18">
        <f>+'Ark1'!Q375</f>
        <v>104</v>
      </c>
      <c r="H18" s="11">
        <f>+'Ark1'!R375</f>
        <v>1438</v>
      </c>
      <c r="J18" s="203">
        <f>+'Ark1'!AF375</f>
        <v>15.837004405286349</v>
      </c>
      <c r="L18" s="203">
        <f>+'Ark1'!AG375</f>
        <v>15.906704987665472</v>
      </c>
      <c r="M18" s="90"/>
      <c r="N18" s="92">
        <f>+'Ark1'!U375</f>
        <v>20.81036161335188</v>
      </c>
      <c r="P18" s="176"/>
      <c r="Q18" s="465">
        <f>+'Ark1'!AI375</f>
        <v>966</v>
      </c>
      <c r="R18" s="176"/>
      <c r="S18" s="465">
        <f t="shared" si="8"/>
        <v>67.176634214186365</v>
      </c>
      <c r="T18" s="176"/>
      <c r="U18" s="466">
        <f>+IF(Q18=0,"",'Ark1'!AJ375)</f>
        <v>110.34886128364391</v>
      </c>
      <c r="V18" s="176"/>
      <c r="W18" s="467">
        <f>+IF(Q18=0,"",'Ark1'!AK375)</f>
        <v>15.586667583190176</v>
      </c>
      <c r="X18" s="176"/>
      <c r="Y18" s="1">
        <f>+'Ark1'!S375</f>
        <v>4.8025034770514603</v>
      </c>
      <c r="AA18" s="118"/>
      <c r="AB18" s="1">
        <f>+'Ark1'!T375</f>
        <v>5.683588317107092</v>
      </c>
      <c r="AD18" s="92">
        <f>+'Ark1'!W375</f>
        <v>7.0236439499304577</v>
      </c>
      <c r="AE18" s="183"/>
      <c r="AF18" s="11">
        <f>+'Ark1'!X375</f>
        <v>82.962447844228095</v>
      </c>
      <c r="AG18" s="11">
        <f>+'Ark1'!Y375</f>
        <v>26.634214186369956</v>
      </c>
      <c r="AH18" s="11">
        <f>+'Ark1'!Z375</f>
        <v>5.6193347680149071</v>
      </c>
      <c r="AI18" s="92">
        <f>+'Ark1'!AA375</f>
        <v>1.7146815490524965</v>
      </c>
      <c r="AJ18" s="1">
        <f>+'Ark1'!AA375</f>
        <v>1.7146815490524965</v>
      </c>
      <c r="AK18" s="1">
        <f>+'Ark1'!AB375</f>
        <v>2.16641334702854</v>
      </c>
      <c r="AL18" s="11">
        <f>+'Ark1'!AD375</f>
        <v>55.132267525732566</v>
      </c>
      <c r="AM18" s="11">
        <f>+'Ark1'!AE375</f>
        <v>60.095252693829231</v>
      </c>
      <c r="AN18" s="11">
        <f>+'Ark1'!AF375</f>
        <v>15.837004405286349</v>
      </c>
      <c r="AO18" s="92">
        <f t="shared" ref="AO18:AO23" si="9">+N18/Y18</f>
        <v>4.3332319721980888</v>
      </c>
      <c r="AP18" s="11">
        <f t="shared" ref="AP18:AP23" si="10">+H18/F18</f>
        <v>13.826923076923077</v>
      </c>
      <c r="AQ18" s="47"/>
      <c r="AS18" s="1"/>
      <c r="AT18" s="1"/>
      <c r="AU18" s="11"/>
      <c r="AV18" s="11"/>
      <c r="AW18" s="11"/>
    </row>
    <row r="19" spans="1:49" ht="15" customHeight="1">
      <c r="A19" s="47"/>
      <c r="B19">
        <f>+'Ark1'!C376</f>
        <v>2023</v>
      </c>
      <c r="C19">
        <f>+'Ark1'!I376</f>
        <v>24</v>
      </c>
      <c r="D19" s="3" t="s">
        <v>74</v>
      </c>
      <c r="E19" s="3" t="s">
        <v>106</v>
      </c>
      <c r="F19">
        <f>+'Ark1'!Q376</f>
        <v>158</v>
      </c>
      <c r="H19" s="11">
        <f>+'Ark1'!R376</f>
        <v>2028</v>
      </c>
      <c r="J19" s="203">
        <f>+'Ark1'!AF376</f>
        <v>22.334801762114537</v>
      </c>
      <c r="L19" s="203">
        <f>+'Ark1'!AG376</f>
        <v>22.290957162091516</v>
      </c>
      <c r="M19" s="90"/>
      <c r="N19" s="92">
        <f>+'Ark1'!U376</f>
        <v>20.678500986193242</v>
      </c>
      <c r="P19" s="176"/>
      <c r="Q19" s="465">
        <f>+'Ark1'!AI376</f>
        <v>72</v>
      </c>
      <c r="R19" s="176"/>
      <c r="S19" s="465">
        <f t="shared" si="8"/>
        <v>3.5502958579881656</v>
      </c>
      <c r="T19" s="176"/>
      <c r="U19" s="466">
        <f>+IF(Q19=0,"",'Ark1'!AJ376)</f>
        <v>106.7916666666667</v>
      </c>
      <c r="V19" s="176"/>
      <c r="W19" s="467">
        <f>+IF(Q19=0,"",'Ark1'!AK376)</f>
        <v>16.587495268677547</v>
      </c>
      <c r="X19" s="176"/>
      <c r="Y19" s="1">
        <f>+'Ark1'!S376</f>
        <v>5.1489151873767263</v>
      </c>
      <c r="AA19" s="118"/>
      <c r="AB19" s="1">
        <f>+'Ark1'!T376</f>
        <v>5.2495069033530593</v>
      </c>
      <c r="AD19" s="92">
        <f>+'Ark1'!W376</f>
        <v>1.8737672583826424</v>
      </c>
      <c r="AE19" s="183"/>
      <c r="AF19" s="11">
        <f>+'Ark1'!X376</f>
        <v>81.755424063116351</v>
      </c>
      <c r="AG19" s="11">
        <f>+'Ark1'!Y376</f>
        <v>28.10650887573965</v>
      </c>
      <c r="AH19" s="11">
        <f>+'Ark1'!Z376</f>
        <v>5.6549014645237197</v>
      </c>
      <c r="AI19" s="92">
        <f>+'Ark1'!AA376</f>
        <v>1.4341268181299025</v>
      </c>
      <c r="AJ19" s="1">
        <f>+'Ark1'!AA376</f>
        <v>1.4341268181299025</v>
      </c>
      <c r="AK19" s="1">
        <f>+'Ark1'!AB376</f>
        <v>2.0934467943374098</v>
      </c>
      <c r="AL19" s="11">
        <f>+'Ark1'!AD376</f>
        <v>55.787284494772862</v>
      </c>
      <c r="AM19" s="11">
        <f>+'Ark1'!AE376</f>
        <v>61.305537938635091</v>
      </c>
      <c r="AN19" s="11">
        <f>+'Ark1'!AF376</f>
        <v>22.334801762114537</v>
      </c>
      <c r="AO19" s="92">
        <f t="shared" si="9"/>
        <v>4.0160888718636176</v>
      </c>
      <c r="AP19" s="11">
        <f t="shared" si="10"/>
        <v>12.835443037974683</v>
      </c>
      <c r="AQ19" s="47"/>
      <c r="AS19" s="1"/>
      <c r="AT19" s="1"/>
      <c r="AU19" s="11"/>
      <c r="AV19" s="11"/>
      <c r="AW19" s="11"/>
    </row>
    <row r="20" spans="1:49" ht="15" customHeight="1">
      <c r="A20" s="47"/>
      <c r="B20">
        <f>+'Ark1'!C377</f>
        <v>2023</v>
      </c>
      <c r="C20">
        <f>+'Ark1'!I377</f>
        <v>49</v>
      </c>
      <c r="D20" s="3" t="s">
        <v>74</v>
      </c>
      <c r="E20" s="3" t="s">
        <v>107</v>
      </c>
      <c r="F20">
        <f>+'Ark1'!Q377</f>
        <v>127</v>
      </c>
      <c r="H20" s="11">
        <f>+'Ark1'!R377</f>
        <v>2204</v>
      </c>
      <c r="J20" s="203">
        <f>+'Ark1'!AF377</f>
        <v>24.27312775330396</v>
      </c>
      <c r="L20" s="203">
        <f>+'Ark1'!AG377</f>
        <v>24.905158717291901</v>
      </c>
      <c r="M20" s="90"/>
      <c r="N20" s="92">
        <f>+'Ark1'!U377</f>
        <v>21.258666061705945</v>
      </c>
      <c r="P20" s="176"/>
      <c r="Q20" s="465">
        <f>+'Ark1'!AI377</f>
        <v>0</v>
      </c>
      <c r="R20" s="176"/>
      <c r="S20" s="465">
        <f t="shared" si="8"/>
        <v>0</v>
      </c>
      <c r="T20" s="176"/>
      <c r="U20" s="466" t="str">
        <f>+IF(Q20=0,"",'Ark1'!AJ377)</f>
        <v/>
      </c>
      <c r="V20" s="176"/>
      <c r="W20" s="467" t="str">
        <f>+IF(Q20=0,"",'Ark1'!AK377)</f>
        <v/>
      </c>
      <c r="X20" s="176"/>
      <c r="Y20" s="1">
        <f>+'Ark1'!S377</f>
        <v>5.1456442831215981</v>
      </c>
      <c r="AA20" s="118"/>
      <c r="AB20" s="1">
        <f>+'Ark1'!T377</f>
        <v>5.6343012704174225</v>
      </c>
      <c r="AD20" s="92">
        <f>+'Ark1'!W377</f>
        <v>4.4010889292196005</v>
      </c>
      <c r="AE20" s="183"/>
      <c r="AF20" s="11">
        <f>+'Ark1'!X377</f>
        <v>81.170598911070797</v>
      </c>
      <c r="AG20" s="11">
        <f>+'Ark1'!Y377</f>
        <v>35.163339382940109</v>
      </c>
      <c r="AH20" s="11">
        <f>+'Ark1'!Z377</f>
        <v>5.9203126480258259</v>
      </c>
      <c r="AI20" s="92">
        <f>+'Ark1'!AA377</f>
        <v>1.648605001386926</v>
      </c>
      <c r="AJ20" s="1">
        <f>+'Ark1'!AA377</f>
        <v>1.648605001386926</v>
      </c>
      <c r="AK20" s="1">
        <f>+'Ark1'!AB377</f>
        <v>2.2606118801279265</v>
      </c>
      <c r="AL20" s="11">
        <f>+'Ark1'!AD377</f>
        <v>57.516402890274463</v>
      </c>
      <c r="AM20" s="11">
        <f>+'Ark1'!AE377</f>
        <v>64.687062131010308</v>
      </c>
      <c r="AN20" s="11">
        <f>+'Ark1'!AF377</f>
        <v>24.27312775330396</v>
      </c>
      <c r="AO20" s="92">
        <f t="shared" si="9"/>
        <v>4.1313905299356222</v>
      </c>
      <c r="AP20" s="11">
        <f t="shared" si="10"/>
        <v>17.354330708661418</v>
      </c>
      <c r="AQ20" s="47"/>
      <c r="AS20" s="1"/>
      <c r="AT20" s="1"/>
      <c r="AU20" s="11"/>
      <c r="AV20" s="11"/>
      <c r="AW20" s="11"/>
    </row>
    <row r="21" spans="1:49" ht="15" customHeight="1">
      <c r="A21" s="47"/>
      <c r="B21">
        <f>+'Ark1'!C378</f>
        <v>2023</v>
      </c>
      <c r="C21">
        <f>+'Ark1'!I378</f>
        <v>80</v>
      </c>
      <c r="D21" s="3" t="s">
        <v>7</v>
      </c>
      <c r="E21" s="3" t="s">
        <v>6</v>
      </c>
      <c r="F21">
        <f>+'Ark1'!Q378</f>
        <v>121</v>
      </c>
      <c r="H21" s="11">
        <f>+'Ark1'!R378</f>
        <v>1263</v>
      </c>
      <c r="J21" s="203">
        <f>+'Ark1'!AF378</f>
        <v>13.909691629955944</v>
      </c>
      <c r="L21" s="203">
        <f>+'Ark1'!AG378</f>
        <v>12.99664434346232</v>
      </c>
      <c r="M21" s="90"/>
      <c r="N21" s="92">
        <f>+'Ark1'!U378</f>
        <v>19.359144893111619</v>
      </c>
      <c r="P21" s="176"/>
      <c r="Q21" s="465">
        <f>+'Ark1'!AI378</f>
        <v>338</v>
      </c>
      <c r="R21" s="176"/>
      <c r="S21" s="465">
        <f t="shared" si="8"/>
        <v>26.761678543151227</v>
      </c>
      <c r="T21" s="176"/>
      <c r="U21" s="466">
        <f>+IF(Q21=0,"",'Ark1'!AJ378)</f>
        <v>104.25207100591717</v>
      </c>
      <c r="V21" s="176"/>
      <c r="W21" s="467">
        <f>+IF(Q21=0,"",'Ark1'!AK378)</f>
        <v>16.251107738388122</v>
      </c>
      <c r="X21" s="176"/>
      <c r="Y21" s="1">
        <f>+'Ark1'!S378</f>
        <v>5.4275534441805213</v>
      </c>
      <c r="AA21" s="118"/>
      <c r="AB21" s="1">
        <f>+'Ark1'!T378</f>
        <v>5.8733174980205849</v>
      </c>
      <c r="AD21" s="92">
        <f>+'Ark1'!W378</f>
        <v>5.3048297703879639</v>
      </c>
      <c r="AE21" s="183"/>
      <c r="AF21" s="11">
        <f>+'Ark1'!X378</f>
        <v>65.399841646872545</v>
      </c>
      <c r="AG21" s="11">
        <f>+'Ark1'!Y378</f>
        <v>26.128266033254153</v>
      </c>
      <c r="AH21" s="11">
        <f>+'Ark1'!Z378</f>
        <v>7.0552368692667908</v>
      </c>
      <c r="AI21" s="92">
        <f>+'Ark1'!AA378</f>
        <v>1.6009501187648474</v>
      </c>
      <c r="AJ21" s="1">
        <f>+'Ark1'!AA378</f>
        <v>1.6009501187648474</v>
      </c>
      <c r="AK21" s="1">
        <f>+'Ark1'!AB378</f>
        <v>2.1495420712651319</v>
      </c>
      <c r="AL21" s="11">
        <f>+'Ark1'!AD378</f>
        <v>63.291864100086038</v>
      </c>
      <c r="AM21" s="11">
        <f>+'Ark1'!AE378</f>
        <v>59.484262296830309</v>
      </c>
      <c r="AN21" s="11">
        <f>+'Ark1'!AF378</f>
        <v>13.909691629955944</v>
      </c>
      <c r="AO21" s="92">
        <f t="shared" si="9"/>
        <v>3.5668271334792094</v>
      </c>
      <c r="AP21" s="11">
        <f t="shared" si="10"/>
        <v>10.438016528925619</v>
      </c>
      <c r="AQ21" s="47"/>
      <c r="AS21" s="1"/>
      <c r="AT21" s="1"/>
      <c r="AU21" s="11"/>
      <c r="AV21" s="11"/>
      <c r="AW21" s="11"/>
    </row>
    <row r="22" spans="1:49" ht="15" customHeight="1">
      <c r="A22" s="47"/>
      <c r="B22">
        <f>+'Ark1'!C379</f>
        <v>2023</v>
      </c>
      <c r="C22">
        <f>+'Ark1'!I379</f>
        <v>81</v>
      </c>
      <c r="D22" s="3" t="s">
        <v>7</v>
      </c>
      <c r="E22" s="3" t="s">
        <v>3</v>
      </c>
      <c r="F22">
        <f>+'Ark1'!Q379</f>
        <v>6</v>
      </c>
      <c r="H22" s="11">
        <f>+'Ark1'!R379</f>
        <v>76</v>
      </c>
      <c r="J22" s="203">
        <f>+'Ark1'!AF379</f>
        <v>0.83700440528634368</v>
      </c>
      <c r="L22" s="203">
        <f>+'Ark1'!AG379</f>
        <v>0.71673804457659929</v>
      </c>
      <c r="M22" s="90"/>
      <c r="N22" s="92">
        <f>+'Ark1'!U379</f>
        <v>17.742105263157899</v>
      </c>
      <c r="P22" s="176"/>
      <c r="Q22" s="465">
        <f>+'Ark1'!AI379</f>
        <v>0</v>
      </c>
      <c r="R22" s="176"/>
      <c r="S22" s="465">
        <f t="shared" si="8"/>
        <v>0</v>
      </c>
      <c r="T22" s="176"/>
      <c r="U22" s="466" t="str">
        <f>+IF(Q22=0,"",'Ark1'!AJ379)</f>
        <v/>
      </c>
      <c r="V22" s="176"/>
      <c r="W22" s="467" t="str">
        <f>+IF(Q22=0,"",'Ark1'!AK379)</f>
        <v/>
      </c>
      <c r="X22" s="176"/>
      <c r="Y22" s="1">
        <f>+'Ark1'!S379</f>
        <v>5.5526315789473681</v>
      </c>
      <c r="AA22" s="118"/>
      <c r="AB22" s="1">
        <f>+'Ark1'!T379</f>
        <v>6.1447368421052628</v>
      </c>
      <c r="AD22" s="92">
        <f>+'Ark1'!W379</f>
        <v>9.2105263157894726</v>
      </c>
      <c r="AE22" s="183"/>
      <c r="AF22" s="11">
        <f>+'Ark1'!X379</f>
        <v>55.263157894736842</v>
      </c>
      <c r="AG22" s="11">
        <f>+'Ark1'!Y379</f>
        <v>17.10526315789474</v>
      </c>
      <c r="AH22" s="11">
        <f>+'Ark1'!Z379</f>
        <v>5.5958693214373607</v>
      </c>
      <c r="AI22" s="92">
        <f>+'Ark1'!AA379</f>
        <v>2.2733857016521544</v>
      </c>
      <c r="AJ22" s="1">
        <f>+'Ark1'!AA379</f>
        <v>2.2733857016521544</v>
      </c>
      <c r="AK22" s="1">
        <f>+'Ark1'!AB379</f>
        <v>2.4317199207254911</v>
      </c>
      <c r="AL22" s="11">
        <f>+'Ark1'!AD379</f>
        <v>74.19785350852159</v>
      </c>
      <c r="AM22" s="11">
        <f>+'Ark1'!AE379</f>
        <v>69.242841447923439</v>
      </c>
      <c r="AN22" s="11">
        <f>+'Ark1'!AF379</f>
        <v>0.83700440528634368</v>
      </c>
      <c r="AO22" s="92">
        <f t="shared" si="9"/>
        <v>3.1952606635071099</v>
      </c>
      <c r="AP22" s="11">
        <f t="shared" si="10"/>
        <v>12.666666666666666</v>
      </c>
      <c r="AQ22" s="47"/>
      <c r="AS22" s="1"/>
      <c r="AT22" s="1"/>
      <c r="AU22" s="11"/>
      <c r="AV22" s="11"/>
      <c r="AW22" s="11"/>
    </row>
    <row r="23" spans="1:49" ht="15" customHeight="1">
      <c r="A23" s="47"/>
      <c r="B23">
        <f>+'Ark1'!C380</f>
        <v>2023</v>
      </c>
      <c r="C23">
        <f>+'Ark1'!I380</f>
        <v>83</v>
      </c>
      <c r="D23" s="3" t="s">
        <v>7</v>
      </c>
      <c r="E23" s="3" t="s">
        <v>432</v>
      </c>
      <c r="F23">
        <f>+'Ark1'!Q380</f>
        <v>143</v>
      </c>
      <c r="H23" s="11">
        <f>+'Ark1'!R380</f>
        <v>2071</v>
      </c>
      <c r="J23" s="203">
        <f>+'Ark1'!AF380</f>
        <v>22.808370044052861</v>
      </c>
      <c r="L23" s="203">
        <f>+'Ark1'!AG380</f>
        <v>23.183796744912204</v>
      </c>
      <c r="M23" s="90"/>
      <c r="N23" s="92">
        <f>+'Ark1'!U380</f>
        <v>21.060212457749898</v>
      </c>
      <c r="P23" s="176"/>
      <c r="Q23" s="465">
        <f>+'Ark1'!AI380</f>
        <v>102</v>
      </c>
      <c r="R23" s="176"/>
      <c r="S23" s="465">
        <f t="shared" si="8"/>
        <v>4.9251569290197974</v>
      </c>
      <c r="T23" s="176"/>
      <c r="U23" s="466">
        <f>+IF(Q23=0,"",'Ark1'!AJ380)</f>
        <v>105.47450980392152</v>
      </c>
      <c r="V23" s="176"/>
      <c r="W23" s="467">
        <f>+IF(Q23=0,"",'Ark1'!AK380)</f>
        <v>15.865463051685467</v>
      </c>
      <c r="X23" s="176"/>
      <c r="Y23" s="1">
        <f>+'Ark1'!S380</f>
        <v>5.7078705939159846</v>
      </c>
      <c r="AA23" s="118"/>
      <c r="AB23" s="1">
        <f>+'Ark1'!T380</f>
        <v>5.6460647030420077</v>
      </c>
      <c r="AD23" s="92">
        <f>+'Ark1'!W380</f>
        <v>2.5108643167551912</v>
      </c>
      <c r="AE23" s="183"/>
      <c r="AF23" s="11">
        <f>+'Ark1'!X380</f>
        <v>82.182520521487206</v>
      </c>
      <c r="AG23" s="11">
        <f>+'Ark1'!Y380</f>
        <v>31.723804925156927</v>
      </c>
      <c r="AH23" s="11">
        <f>+'Ark1'!Z380</f>
        <v>5.9349077204839782</v>
      </c>
      <c r="AI23" s="92">
        <f>+'Ark1'!AA380</f>
        <v>1.7992248061594611</v>
      </c>
      <c r="AJ23" s="1">
        <f>+'Ark1'!AA380</f>
        <v>1.7992248061594611</v>
      </c>
      <c r="AK23" s="1">
        <f>+'Ark1'!AB380</f>
        <v>1.9734555999535004</v>
      </c>
      <c r="AL23" s="11">
        <f>+'Ark1'!AD380</f>
        <v>48.837708129397001</v>
      </c>
      <c r="AM23" s="11">
        <f>+'Ark1'!AE380</f>
        <v>42.57670297484259</v>
      </c>
      <c r="AN23" s="11">
        <f>+'Ark1'!AF380</f>
        <v>22.808370044052861</v>
      </c>
      <c r="AO23" s="92">
        <f t="shared" si="9"/>
        <v>3.6896793841468591</v>
      </c>
      <c r="AP23" s="11">
        <f t="shared" si="10"/>
        <v>14.482517482517483</v>
      </c>
      <c r="AQ23" s="47"/>
      <c r="AS23" s="1"/>
      <c r="AT23" s="1"/>
      <c r="AU23" s="11"/>
      <c r="AV23" s="11"/>
      <c r="AW23" s="11"/>
    </row>
    <row r="24" spans="1:49" ht="19.8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90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76"/>
      <c r="Y24" s="47"/>
      <c r="Z24" s="47"/>
      <c r="AA24" s="118"/>
      <c r="AB24" s="47"/>
      <c r="AC24" s="47"/>
      <c r="AD24" s="47"/>
      <c r="AE24" s="183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S24" s="1"/>
      <c r="AT24" s="1"/>
      <c r="AU24" s="11"/>
      <c r="AV24" s="11"/>
      <c r="AW24" s="11"/>
    </row>
    <row r="25" spans="1:49" ht="19.8">
      <c r="A25" s="47"/>
      <c r="B25" s="53">
        <f>+'Ark1'!C381</f>
        <v>2022</v>
      </c>
      <c r="C25" s="53">
        <f>+'Ark1'!I381</f>
        <v>6</v>
      </c>
      <c r="D25" s="54" t="s">
        <v>74</v>
      </c>
      <c r="E25" s="54" t="s">
        <v>431</v>
      </c>
      <c r="F25" s="53">
        <f>+'Ark1'!Q381</f>
        <v>91</v>
      </c>
      <c r="G25" s="53"/>
      <c r="H25" s="75">
        <f>+'Ark1'!R381</f>
        <v>1242</v>
      </c>
      <c r="I25" s="53"/>
      <c r="J25" s="277">
        <f>+'Ark1'!AF381</f>
        <v>14.408352668213457</v>
      </c>
      <c r="K25" s="156"/>
      <c r="L25" s="277">
        <f>+'Ark1'!AG381</f>
        <v>15.100773361986896</v>
      </c>
      <c r="M25" s="156"/>
      <c r="N25" s="156">
        <f>+'Ark1'!U381</f>
        <v>22.371578099838985</v>
      </c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55">
        <f>+'Ark1'!S381</f>
        <v>4.8405797101449277</v>
      </c>
      <c r="Z25" s="53"/>
      <c r="AA25" s="118"/>
      <c r="AB25" s="55">
        <f>+'Ark1'!T381</f>
        <v>6.1425120772946862</v>
      </c>
      <c r="AC25" s="53"/>
      <c r="AD25" s="156">
        <f>+'Ark1'!W381</f>
        <v>7.0048309178743988</v>
      </c>
      <c r="AE25" s="183"/>
      <c r="AF25" s="75">
        <f>+'Ark1'!X381</f>
        <v>86.79549114331725</v>
      </c>
      <c r="AG25" s="75">
        <f>+'Ark1'!Y381</f>
        <v>37.600644122383251</v>
      </c>
      <c r="AH25" s="75">
        <f>+'Ark1'!Z381</f>
        <v>6.4005539405831948</v>
      </c>
      <c r="AI25" s="156">
        <f>+'Ark1'!AA381</f>
        <v>1.8861378337826544</v>
      </c>
      <c r="AJ25" s="55">
        <f>+'Ark1'!AA381</f>
        <v>1.8861378337826544</v>
      </c>
      <c r="AK25" s="55">
        <f>+'Ark1'!AB381</f>
        <v>2.4120229184302704</v>
      </c>
      <c r="AL25" s="75">
        <f>+'Ark1'!AD381</f>
        <v>57.513460786997648</v>
      </c>
      <c r="AM25" s="75">
        <f>+'Ark1'!AE381</f>
        <v>59.752206888344851</v>
      </c>
      <c r="AN25" s="75">
        <f>+'Ark1'!AF381</f>
        <v>14.408352668213457</v>
      </c>
      <c r="AO25" s="156">
        <f t="shared" ref="AO25:AO30" si="11">+N25/Y25</f>
        <v>4.6216733200266162</v>
      </c>
      <c r="AP25" s="75">
        <f t="shared" ref="AP25:AP30" si="12">+H25/F25</f>
        <v>13.648351648351648</v>
      </c>
      <c r="AQ25" s="47"/>
      <c r="AS25" s="13"/>
      <c r="AT25" s="13"/>
      <c r="AU25" s="11"/>
      <c r="AV25" s="11"/>
      <c r="AW25" s="11"/>
    </row>
    <row r="26" spans="1:49" ht="16.5" customHeight="1">
      <c r="A26" s="47"/>
      <c r="B26" s="53">
        <f>+'Ark1'!C382</f>
        <v>2022</v>
      </c>
      <c r="C26" s="53">
        <f>+'Ark1'!I382</f>
        <v>24</v>
      </c>
      <c r="D26" s="54" t="s">
        <v>74</v>
      </c>
      <c r="E26" s="54" t="s">
        <v>106</v>
      </c>
      <c r="F26" s="53">
        <f>+'Ark1'!Q382</f>
        <v>143</v>
      </c>
      <c r="G26" s="53"/>
      <c r="H26" s="75">
        <f>+'Ark1'!R382</f>
        <v>2135</v>
      </c>
      <c r="I26" s="53"/>
      <c r="J26" s="277">
        <f>+'Ark1'!AF382</f>
        <v>24.767981438515079</v>
      </c>
      <c r="K26" s="156"/>
      <c r="L26" s="277">
        <f>+'Ark1'!AG382</f>
        <v>25.187375839338724</v>
      </c>
      <c r="M26" s="156"/>
      <c r="N26" s="156">
        <f>+'Ark1'!U382</f>
        <v>21.707213114754111</v>
      </c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55">
        <f>+'Ark1'!S382</f>
        <v>5.1681498829039825</v>
      </c>
      <c r="Z26" s="53"/>
      <c r="AA26" s="118"/>
      <c r="AB26" s="55">
        <f>+'Ark1'!T382</f>
        <v>5.2023419203747068</v>
      </c>
      <c r="AC26" s="53"/>
      <c r="AD26" s="156">
        <f>+'Ark1'!W382</f>
        <v>0.74941451990632324</v>
      </c>
      <c r="AE26" s="183"/>
      <c r="AF26" s="75">
        <f>+'Ark1'!X382</f>
        <v>88.618266978922733</v>
      </c>
      <c r="AG26" s="75">
        <f>+'Ark1'!Y382</f>
        <v>33.91100702576113</v>
      </c>
      <c r="AH26" s="75">
        <f>+'Ark1'!Z382</f>
        <v>5.3716456868910072</v>
      </c>
      <c r="AI26" s="156">
        <f>+'Ark1'!AA382</f>
        <v>1.4879113493834588</v>
      </c>
      <c r="AJ26" s="55">
        <f>+'Ark1'!AA382</f>
        <v>1.4879113493834588</v>
      </c>
      <c r="AK26" s="55">
        <f>+'Ark1'!AB382</f>
        <v>1.6959226886843739</v>
      </c>
      <c r="AL26" s="75">
        <f>+'Ark1'!AD382</f>
        <v>49.331916111960034</v>
      </c>
      <c r="AM26" s="75">
        <f>+'Ark1'!AE382</f>
        <v>54.336922423903872</v>
      </c>
      <c r="AN26" s="75">
        <f>+'Ark1'!AF382</f>
        <v>24.767981438515079</v>
      </c>
      <c r="AO26" s="156">
        <f t="shared" si="11"/>
        <v>4.2001903208265379</v>
      </c>
      <c r="AP26" s="75">
        <f t="shared" si="12"/>
        <v>14.93006993006993</v>
      </c>
      <c r="AQ26" s="47"/>
      <c r="AS26" s="13"/>
      <c r="AT26" s="13"/>
      <c r="AU26" s="11"/>
      <c r="AV26" s="11"/>
      <c r="AW26" s="11"/>
    </row>
    <row r="27" spans="1:49" ht="16.5" customHeight="1">
      <c r="A27" s="47"/>
      <c r="B27" s="53">
        <f>+'Ark1'!C383</f>
        <v>2022</v>
      </c>
      <c r="C27" s="53">
        <f>+'Ark1'!I383</f>
        <v>49</v>
      </c>
      <c r="D27" s="54" t="s">
        <v>74</v>
      </c>
      <c r="E27" s="54" t="s">
        <v>107</v>
      </c>
      <c r="F27" s="53">
        <f>+'Ark1'!Q383</f>
        <v>113</v>
      </c>
      <c r="G27" s="53"/>
      <c r="H27" s="75">
        <f>+'Ark1'!R383</f>
        <v>2038</v>
      </c>
      <c r="I27" s="53"/>
      <c r="J27" s="277">
        <f>+'Ark1'!AF383</f>
        <v>23.642691415313219</v>
      </c>
      <c r="K27" s="156"/>
      <c r="L27" s="277">
        <f>+'Ark1'!AG383</f>
        <v>23.419994868492484</v>
      </c>
      <c r="M27" s="156"/>
      <c r="N27" s="156">
        <f>+'Ark1'!U383</f>
        <v>21.144705593719326</v>
      </c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55">
        <f>+'Ark1'!S383</f>
        <v>4.9666339548577039</v>
      </c>
      <c r="Z27" s="53"/>
      <c r="AA27" s="118"/>
      <c r="AB27" s="55">
        <f>+'Ark1'!T383</f>
        <v>5.3694798822374876</v>
      </c>
      <c r="AC27" s="53"/>
      <c r="AD27" s="156">
        <f>+'Ark1'!W383</f>
        <v>3.6310107948969592</v>
      </c>
      <c r="AE27" s="183"/>
      <c r="AF27" s="75">
        <f>+'Ark1'!X383</f>
        <v>83.660451422963689</v>
      </c>
      <c r="AG27" s="75">
        <f>+'Ark1'!Y383</f>
        <v>32.924435721295403</v>
      </c>
      <c r="AH27" s="75">
        <f>+'Ark1'!Z383</f>
        <v>5.4147517662010012</v>
      </c>
      <c r="AI27" s="156">
        <f>+'Ark1'!AA383</f>
        <v>1.5687907979329978</v>
      </c>
      <c r="AJ27" s="55">
        <f>+'Ark1'!AA383</f>
        <v>1.5687907979329978</v>
      </c>
      <c r="AK27" s="55">
        <f>+'Ark1'!AB383</f>
        <v>2.2041068867327813</v>
      </c>
      <c r="AL27" s="75">
        <f>+'Ark1'!AD383</f>
        <v>51.513906090129886</v>
      </c>
      <c r="AM27" s="75">
        <f>+'Ark1'!AE383</f>
        <v>61.702124756802149</v>
      </c>
      <c r="AN27" s="75">
        <f>+'Ark1'!AF383</f>
        <v>23.642691415313219</v>
      </c>
      <c r="AO27" s="156">
        <f t="shared" si="11"/>
        <v>4.2573513139695693</v>
      </c>
      <c r="AP27" s="75">
        <f t="shared" si="12"/>
        <v>18.035398230088497</v>
      </c>
      <c r="AQ27" s="47"/>
      <c r="AS27" s="13"/>
      <c r="AT27" s="13"/>
      <c r="AU27" s="11"/>
      <c r="AV27" s="11"/>
      <c r="AW27" s="11"/>
    </row>
    <row r="28" spans="1:49" ht="19.8">
      <c r="A28" s="47"/>
      <c r="B28" s="53">
        <f>+'Ark1'!C384</f>
        <v>2022</v>
      </c>
      <c r="C28" s="53">
        <f>+'Ark1'!I384</f>
        <v>80</v>
      </c>
      <c r="D28" s="54" t="s">
        <v>7</v>
      </c>
      <c r="E28" s="54" t="s">
        <v>6</v>
      </c>
      <c r="F28" s="53">
        <f>+'Ark1'!Q384</f>
        <v>101</v>
      </c>
      <c r="G28" s="53"/>
      <c r="H28" s="75">
        <f>+'Ark1'!R384</f>
        <v>1040</v>
      </c>
      <c r="I28" s="53"/>
      <c r="J28" s="277">
        <f>+'Ark1'!AF384</f>
        <v>12.064965197215779</v>
      </c>
      <c r="K28" s="156"/>
      <c r="L28" s="277">
        <f>+'Ark1'!AG384</f>
        <v>11.789206453829937</v>
      </c>
      <c r="M28" s="156"/>
      <c r="N28" s="156">
        <f>+'Ark1'!U384</f>
        <v>20.857884615384613</v>
      </c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55">
        <f>+'Ark1'!S384</f>
        <v>5.4375</v>
      </c>
      <c r="Z28" s="53"/>
      <c r="AA28" s="118"/>
      <c r="AB28" s="55">
        <f>+'Ark1'!T384</f>
        <v>6.1461538461538483</v>
      </c>
      <c r="AC28" s="53"/>
      <c r="AD28" s="156">
        <f>+'Ark1'!W384</f>
        <v>4.6153846153846141</v>
      </c>
      <c r="AE28" s="183"/>
      <c r="AF28" s="75">
        <f>+'Ark1'!X384</f>
        <v>76.923076923076891</v>
      </c>
      <c r="AG28" s="75">
        <f>+'Ark1'!Y384</f>
        <v>33.557692307692314</v>
      </c>
      <c r="AH28" s="75">
        <f>+'Ark1'!Z384</f>
        <v>6.4329093300174183</v>
      </c>
      <c r="AI28" s="156">
        <f>+'Ark1'!AA384</f>
        <v>1.4903334358458176</v>
      </c>
      <c r="AJ28" s="55">
        <f>+'Ark1'!AA384</f>
        <v>1.4903334358458176</v>
      </c>
      <c r="AK28" s="55">
        <f>+'Ark1'!AB384</f>
        <v>2.1312204465319806</v>
      </c>
      <c r="AL28" s="75">
        <f>+'Ark1'!AD384</f>
        <v>64.139989729066642</v>
      </c>
      <c r="AM28" s="75">
        <f>+'Ark1'!AE384</f>
        <v>64.526807490640621</v>
      </c>
      <c r="AN28" s="75">
        <f>+'Ark1'!AF384</f>
        <v>12.064965197215779</v>
      </c>
      <c r="AO28" s="156">
        <f t="shared" si="11"/>
        <v>3.8359328028293542</v>
      </c>
      <c r="AP28" s="75">
        <f t="shared" si="12"/>
        <v>10.297029702970297</v>
      </c>
      <c r="AQ28" s="47"/>
      <c r="AS28" s="13"/>
      <c r="AT28" s="13"/>
      <c r="AU28" s="11"/>
      <c r="AV28" s="11"/>
      <c r="AW28" s="11"/>
    </row>
    <row r="29" spans="1:49" ht="17.25" customHeight="1">
      <c r="A29" s="47"/>
      <c r="B29" s="53">
        <f>+'Ark1'!C385</f>
        <v>2022</v>
      </c>
      <c r="C29" s="53">
        <f>+'Ark1'!I385</f>
        <v>81</v>
      </c>
      <c r="D29" s="54" t="s">
        <v>7</v>
      </c>
      <c r="E29" s="54" t="s">
        <v>3</v>
      </c>
      <c r="F29" s="53">
        <f>+'Ark1'!Q385</f>
        <v>7</v>
      </c>
      <c r="G29" s="53"/>
      <c r="H29" s="75">
        <f>+'Ark1'!R385</f>
        <v>40</v>
      </c>
      <c r="I29" s="53"/>
      <c r="J29" s="277">
        <f>+'Ark1'!AF385</f>
        <v>0.46403712296983762</v>
      </c>
      <c r="K29" s="156"/>
      <c r="L29" s="277">
        <f>+'Ark1'!AG385</f>
        <v>0.3864663201205259</v>
      </c>
      <c r="M29" s="156"/>
      <c r="N29" s="156">
        <f>+'Ark1'!U385</f>
        <v>17.7775</v>
      </c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55">
        <f>+'Ark1'!S385</f>
        <v>6.8250000000000002</v>
      </c>
      <c r="Z29" s="53"/>
      <c r="AA29" s="118"/>
      <c r="AB29" s="55">
        <f>+'Ark1'!T385</f>
        <v>6.65</v>
      </c>
      <c r="AC29" s="53"/>
      <c r="AD29" s="156">
        <f>+'Ark1'!W385</f>
        <v>10</v>
      </c>
      <c r="AE29" s="183"/>
      <c r="AF29" s="75">
        <f>+'Ark1'!X385</f>
        <v>67.5</v>
      </c>
      <c r="AG29" s="75">
        <f>+'Ark1'!Y385</f>
        <v>15</v>
      </c>
      <c r="AH29" s="75">
        <f>+'Ark1'!Z385</f>
        <v>4.7409117002956309</v>
      </c>
      <c r="AI29" s="156">
        <f>+'Ark1'!AA385</f>
        <v>1.641455147117945</v>
      </c>
      <c r="AJ29" s="55">
        <f>+'Ark1'!AA385</f>
        <v>1.641455147117945</v>
      </c>
      <c r="AK29" s="55">
        <f>+'Ark1'!AB385</f>
        <v>2.1160103969498816</v>
      </c>
      <c r="AL29" s="75">
        <f>+'Ark1'!AD385</f>
        <v>40.068757429138174</v>
      </c>
      <c r="AM29" s="75">
        <f>+'Ark1'!AE385</f>
        <v>57.977400076671501</v>
      </c>
      <c r="AN29" s="75">
        <f>+'Ark1'!AF385</f>
        <v>0.46403712296983762</v>
      </c>
      <c r="AO29" s="156">
        <f t="shared" si="11"/>
        <v>2.6047619047619048</v>
      </c>
      <c r="AP29" s="75">
        <f t="shared" si="12"/>
        <v>5.7142857142857144</v>
      </c>
      <c r="AQ29" s="47"/>
      <c r="AS29" s="13"/>
      <c r="AT29" s="13"/>
      <c r="AU29" s="11"/>
      <c r="AV29" s="11"/>
      <c r="AW29" s="11"/>
    </row>
    <row r="30" spans="1:49" ht="19.8">
      <c r="A30" s="47"/>
      <c r="B30" s="53">
        <f>+'Ark1'!C386</f>
        <v>2022</v>
      </c>
      <c r="C30" s="53">
        <f>+'Ark1'!I386</f>
        <v>83</v>
      </c>
      <c r="D30" s="54" t="s">
        <v>7</v>
      </c>
      <c r="E30" s="54" t="s">
        <v>432</v>
      </c>
      <c r="F30" s="53">
        <f>+'Ark1'!Q386</f>
        <v>138</v>
      </c>
      <c r="G30" s="53"/>
      <c r="H30" s="75">
        <f>+'Ark1'!R386</f>
        <v>2125</v>
      </c>
      <c r="I30" s="53"/>
      <c r="J30" s="277">
        <f>+'Ark1'!AF386</f>
        <v>24.651972157772622</v>
      </c>
      <c r="K30" s="156"/>
      <c r="L30" s="277">
        <f>+'Ark1'!AG386</f>
        <v>24.116183156231433</v>
      </c>
      <c r="M30" s="156"/>
      <c r="N30" s="156">
        <f>+'Ark1'!U386</f>
        <v>20.881835294117611</v>
      </c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55">
        <f>+'Ark1'!S386</f>
        <v>5.5567058823529409</v>
      </c>
      <c r="Z30" s="53"/>
      <c r="AA30" s="118"/>
      <c r="AB30" s="55">
        <f>+'Ark1'!T386</f>
        <v>5.496941176470588</v>
      </c>
      <c r="AC30" s="53"/>
      <c r="AD30" s="156">
        <f>+'Ark1'!W386</f>
        <v>3.3411764705882354</v>
      </c>
      <c r="AE30" s="183"/>
      <c r="AF30" s="75">
        <f>+'Ark1'!X386</f>
        <v>81.45882352941176</v>
      </c>
      <c r="AG30" s="75">
        <f>+'Ark1'!Y386</f>
        <v>31.764705882352938</v>
      </c>
      <c r="AH30" s="75">
        <f>+'Ark1'!Z386</f>
        <v>6.2308560017104107</v>
      </c>
      <c r="AI30" s="156">
        <f>+'Ark1'!AA386</f>
        <v>1.838978865141192</v>
      </c>
      <c r="AJ30" s="55">
        <f>+'Ark1'!AA386</f>
        <v>1.838978865141192</v>
      </c>
      <c r="AK30" s="55">
        <f>+'Ark1'!AB386</f>
        <v>2.1563836958200686</v>
      </c>
      <c r="AL30" s="75">
        <f>+'Ark1'!AD386</f>
        <v>59.580178600759055</v>
      </c>
      <c r="AM30" s="75">
        <f>+'Ark1'!AE386</f>
        <v>53.889124927153595</v>
      </c>
      <c r="AN30" s="75">
        <f>+'Ark1'!AF386</f>
        <v>24.651972157772622</v>
      </c>
      <c r="AO30" s="156">
        <f t="shared" si="11"/>
        <v>3.7579522357723514</v>
      </c>
      <c r="AP30" s="75">
        <f t="shared" si="12"/>
        <v>15.398550724637682</v>
      </c>
      <c r="AQ30" s="47"/>
      <c r="AS30" s="13"/>
      <c r="AT30" s="13"/>
      <c r="AU30" s="11"/>
      <c r="AV30" s="11"/>
      <c r="AW30" s="11"/>
    </row>
    <row r="31" spans="1:49">
      <c r="A31" s="47"/>
      <c r="B31" s="47"/>
      <c r="C31" s="47"/>
      <c r="D31" s="47"/>
      <c r="E31" s="47"/>
      <c r="F31" s="47"/>
      <c r="G31" s="47"/>
      <c r="H31" s="47"/>
      <c r="I31" s="47"/>
      <c r="J31" s="72"/>
      <c r="K31" s="90"/>
      <c r="L31" s="72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47"/>
      <c r="Z31" s="47"/>
      <c r="AA31" s="47"/>
      <c r="AB31" s="47"/>
      <c r="AC31" s="47"/>
      <c r="AD31" s="90"/>
      <c r="AE31" s="90"/>
      <c r="AF31" s="72"/>
      <c r="AG31" s="72"/>
      <c r="AH31" s="72"/>
      <c r="AI31" s="90"/>
      <c r="AJ31" s="47"/>
      <c r="AK31" s="47"/>
      <c r="AL31" s="72"/>
      <c r="AM31" s="72"/>
      <c r="AN31" s="72"/>
      <c r="AO31" s="90"/>
      <c r="AP31" s="72"/>
      <c r="AQ31" s="47"/>
    </row>
    <row r="32" spans="1:49">
      <c r="A32" s="47"/>
      <c r="B32" s="47"/>
      <c r="C32" s="47"/>
      <c r="D32" s="47"/>
      <c r="E32" s="47"/>
      <c r="F32" s="47"/>
      <c r="G32" s="47"/>
      <c r="H32" s="47"/>
      <c r="I32" s="47"/>
      <c r="J32" s="72"/>
      <c r="K32" s="90"/>
      <c r="L32" s="72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47"/>
      <c r="Z32" s="47"/>
      <c r="AA32" s="47"/>
      <c r="AB32" s="47"/>
      <c r="AC32" s="47"/>
      <c r="AD32" s="90"/>
      <c r="AE32" s="90"/>
      <c r="AF32" s="72"/>
      <c r="AG32" s="72"/>
      <c r="AH32" s="72"/>
      <c r="AI32" s="90"/>
      <c r="AJ32" s="47"/>
      <c r="AK32" s="47"/>
      <c r="AL32" s="72"/>
      <c r="AM32" s="72"/>
      <c r="AN32" s="72"/>
      <c r="AO32" s="90"/>
      <c r="AP32" s="72"/>
      <c r="AQ32" s="47"/>
    </row>
    <row r="33" spans="14:52">
      <c r="N33" s="58"/>
      <c r="Z33" s="3"/>
      <c r="AA33" s="3"/>
      <c r="AB33" s="3"/>
      <c r="AC33" s="3"/>
      <c r="AD33" s="58"/>
      <c r="AE33" s="195"/>
      <c r="AF33" s="16"/>
      <c r="AG33" s="203"/>
      <c r="AH33" s="16"/>
      <c r="AJ33" s="3"/>
      <c r="AK33" s="1"/>
      <c r="AL33" s="16"/>
      <c r="AN33" s="16"/>
      <c r="AP33" s="16"/>
      <c r="AQ33" s="1"/>
      <c r="AR33" s="1"/>
      <c r="AS33" s="1"/>
      <c r="AT33" s="1"/>
      <c r="AU33" s="1"/>
      <c r="AV33" s="1"/>
      <c r="AW33" s="1"/>
      <c r="AY33" s="13"/>
      <c r="AZ33" s="13"/>
    </row>
    <row r="34" spans="14:52">
      <c r="N34" s="58"/>
      <c r="Z34" s="3"/>
      <c r="AA34" s="3"/>
      <c r="AB34" s="3"/>
      <c r="AC34" s="3"/>
      <c r="AD34" s="58"/>
      <c r="AE34" s="195"/>
      <c r="AF34" s="16"/>
      <c r="AG34" s="203"/>
      <c r="AH34" s="16"/>
      <c r="AJ34" s="3"/>
      <c r="AK34" s="1"/>
      <c r="AL34" s="16"/>
      <c r="AN34" s="16"/>
      <c r="AP34" s="16"/>
      <c r="AQ34" s="1"/>
      <c r="AR34" s="1"/>
      <c r="AS34" s="1"/>
      <c r="AT34" s="1"/>
      <c r="AU34" s="1"/>
      <c r="AV34" s="1"/>
      <c r="AW34" s="1"/>
      <c r="AY34" s="13"/>
      <c r="AZ34" s="13"/>
    </row>
    <row r="35" spans="14:52">
      <c r="N35" s="58"/>
      <c r="Z35" s="3"/>
      <c r="AA35" s="3"/>
      <c r="AB35" s="3"/>
      <c r="AC35" s="3"/>
      <c r="AD35" s="58"/>
      <c r="AE35" s="195"/>
      <c r="AF35" s="16"/>
      <c r="AG35" s="203"/>
      <c r="AH35" s="16"/>
      <c r="AJ35" s="3"/>
      <c r="AK35" s="1"/>
      <c r="AL35" s="16"/>
      <c r="AN35" s="16"/>
      <c r="AP35" s="16"/>
      <c r="AQ35" s="1"/>
      <c r="AR35" s="1"/>
      <c r="AS35" s="1"/>
      <c r="AT35" s="1"/>
      <c r="AU35" s="1"/>
      <c r="AV35" s="1"/>
      <c r="AW35" s="1"/>
      <c r="AY35" s="13"/>
      <c r="AZ35" s="13"/>
    </row>
    <row r="36" spans="14:52">
      <c r="N36" s="58"/>
      <c r="Z36" s="3"/>
      <c r="AA36" s="3"/>
      <c r="AB36" s="3"/>
      <c r="AC36" s="3"/>
      <c r="AD36" s="58"/>
      <c r="AE36" s="195"/>
      <c r="AF36" s="16"/>
      <c r="AG36" s="203"/>
      <c r="AH36" s="16"/>
      <c r="AJ36" s="3"/>
      <c r="AK36" s="1"/>
      <c r="AL36" s="16"/>
      <c r="AN36" s="16"/>
      <c r="AP36" s="16"/>
      <c r="AQ36" s="1"/>
      <c r="AR36" s="1"/>
      <c r="AS36" s="1"/>
      <c r="AT36" s="1"/>
      <c r="AU36" s="1"/>
      <c r="AV36" s="1"/>
      <c r="AW36" s="1"/>
      <c r="AY36" s="13"/>
      <c r="AZ36" s="13"/>
    </row>
    <row r="37" spans="14:52">
      <c r="N37" s="58"/>
      <c r="Z37" s="3"/>
      <c r="AA37" s="3"/>
      <c r="AB37" s="3"/>
      <c r="AC37" s="3"/>
      <c r="AD37" s="58"/>
      <c r="AE37" s="195"/>
      <c r="AF37" s="16"/>
      <c r="AG37" s="203"/>
      <c r="AH37" s="16"/>
      <c r="AJ37" s="3"/>
      <c r="AK37" s="1"/>
      <c r="AL37" s="16"/>
      <c r="AN37" s="16"/>
      <c r="AP37" s="16"/>
      <c r="AQ37" s="1"/>
      <c r="AR37" s="1"/>
      <c r="AS37" s="1"/>
      <c r="AT37" s="1"/>
      <c r="AU37" s="1"/>
      <c r="AV37" s="1"/>
      <c r="AW37" s="1"/>
      <c r="AY37" s="13"/>
      <c r="AZ37" s="13"/>
    </row>
    <row r="38" spans="14:52">
      <c r="N38" s="58"/>
      <c r="Z38" s="3"/>
      <c r="AA38" s="3"/>
      <c r="AB38" s="3"/>
      <c r="AC38" s="3"/>
      <c r="AD38" s="58"/>
      <c r="AE38" s="195"/>
      <c r="AF38" s="16"/>
      <c r="AG38" s="203"/>
      <c r="AH38" s="16"/>
      <c r="AJ38" s="3"/>
      <c r="AK38" s="1"/>
      <c r="AL38" s="16"/>
      <c r="AN38" s="16"/>
      <c r="AP38" s="16"/>
      <c r="AQ38" s="1"/>
      <c r="AR38" s="1"/>
      <c r="AS38" s="1"/>
      <c r="AT38" s="1"/>
      <c r="AU38" s="1"/>
      <c r="AV38" s="1"/>
      <c r="AW38" s="1"/>
      <c r="AY38" s="13"/>
      <c r="AZ38" s="13"/>
    </row>
    <row r="39" spans="14:52">
      <c r="N39" s="58"/>
      <c r="Z39" s="3"/>
      <c r="AA39" s="3"/>
      <c r="AB39" s="3"/>
      <c r="AC39" s="3"/>
      <c r="AD39" s="58"/>
      <c r="AE39" s="195"/>
      <c r="AF39" s="16"/>
      <c r="AG39" s="203"/>
      <c r="AH39" s="16"/>
      <c r="AJ39" s="3"/>
      <c r="AK39" s="1"/>
      <c r="AL39" s="16"/>
      <c r="AN39" s="16"/>
      <c r="AP39" s="16"/>
      <c r="AQ39" s="1"/>
      <c r="AR39" s="1"/>
      <c r="AS39" s="1"/>
      <c r="AT39" s="1"/>
      <c r="AU39" s="1"/>
      <c r="AV39" s="1"/>
      <c r="AW39" s="1"/>
      <c r="AY39" s="13"/>
      <c r="AZ39" s="13"/>
    </row>
    <row r="40" spans="14:52">
      <c r="N40" s="58"/>
      <c r="Z40" s="3"/>
      <c r="AA40" s="3"/>
      <c r="AB40" s="3"/>
      <c r="AC40" s="3"/>
      <c r="AD40" s="58"/>
      <c r="AE40" s="195"/>
      <c r="AF40" s="16"/>
      <c r="AG40" s="203"/>
      <c r="AH40" s="16"/>
      <c r="AJ40" s="3"/>
      <c r="AK40" s="1"/>
      <c r="AL40" s="16"/>
      <c r="AN40" s="16"/>
      <c r="AP40" s="16"/>
      <c r="AQ40" s="1"/>
      <c r="AR40" s="1"/>
      <c r="AS40" s="1"/>
      <c r="AT40" s="1"/>
      <c r="AU40" s="1"/>
      <c r="AV40" s="1"/>
      <c r="AW40" s="1"/>
      <c r="AY40" s="13"/>
      <c r="AZ40" s="13"/>
    </row>
    <row r="41" spans="14:52">
      <c r="N41" s="58"/>
      <c r="Z41" s="3"/>
      <c r="AA41" s="3"/>
      <c r="AB41" s="3"/>
      <c r="AC41" s="3"/>
      <c r="AD41" s="58"/>
      <c r="AE41" s="195"/>
      <c r="AF41" s="16"/>
      <c r="AG41" s="203"/>
      <c r="AH41" s="16"/>
      <c r="AJ41" s="3"/>
      <c r="AK41" s="1"/>
      <c r="AL41" s="16"/>
      <c r="AN41" s="16"/>
      <c r="AP41" s="16"/>
      <c r="AQ41" s="1"/>
      <c r="AR41" s="1"/>
      <c r="AS41" s="1"/>
      <c r="AT41" s="1"/>
      <c r="AU41" s="1"/>
      <c r="AV41" s="1"/>
      <c r="AW41" s="1"/>
      <c r="AY41" s="13"/>
      <c r="AZ41" s="13"/>
    </row>
    <row r="42" spans="14:52">
      <c r="N42" s="58"/>
      <c r="Z42" s="3"/>
      <c r="AA42" s="3"/>
      <c r="AB42" s="3"/>
      <c r="AC42" s="3"/>
      <c r="AD42" s="58"/>
      <c r="AE42" s="195"/>
      <c r="AF42" s="16"/>
      <c r="AG42" s="203"/>
      <c r="AH42" s="16"/>
      <c r="AJ42" s="3"/>
      <c r="AK42" s="1"/>
      <c r="AL42" s="16"/>
      <c r="AN42" s="16"/>
      <c r="AP42" s="16"/>
      <c r="AQ42" s="1"/>
      <c r="AR42" s="1"/>
      <c r="AS42" s="1"/>
      <c r="AT42" s="1"/>
      <c r="AU42" s="1"/>
      <c r="AV42" s="1"/>
      <c r="AW42" s="1"/>
      <c r="AY42" s="13"/>
      <c r="AZ42" s="13"/>
    </row>
    <row r="43" spans="14:52">
      <c r="N43" s="58"/>
      <c r="Z43" s="3"/>
      <c r="AA43" s="3"/>
      <c r="AB43" s="3"/>
      <c r="AC43" s="3"/>
      <c r="AD43" s="58"/>
      <c r="AE43" s="195"/>
      <c r="AF43" s="16"/>
      <c r="AG43" s="203"/>
      <c r="AH43" s="16"/>
      <c r="AJ43" s="3"/>
      <c r="AK43" s="1"/>
      <c r="AL43" s="16"/>
      <c r="AN43" s="16"/>
      <c r="AP43" s="16"/>
      <c r="AQ43" s="1"/>
      <c r="AR43" s="1"/>
      <c r="AS43" s="1"/>
      <c r="AT43" s="1"/>
      <c r="AU43" s="1"/>
      <c r="AV43" s="1"/>
      <c r="AW43" s="1"/>
      <c r="AY43" s="13"/>
      <c r="AZ43" s="13"/>
    </row>
    <row r="44" spans="14:52">
      <c r="N44" s="58"/>
      <c r="Z44" s="3"/>
      <c r="AA44" s="3"/>
      <c r="AB44" s="3"/>
      <c r="AC44" s="3"/>
      <c r="AD44" s="58"/>
      <c r="AE44" s="195"/>
      <c r="AF44" s="16"/>
      <c r="AG44" s="203"/>
      <c r="AH44" s="16"/>
      <c r="AJ44" s="3"/>
      <c r="AK44" s="1"/>
      <c r="AL44" s="16"/>
      <c r="AN44" s="16"/>
      <c r="AP44" s="16"/>
      <c r="AQ44" s="1"/>
      <c r="AR44" s="1"/>
      <c r="AS44" s="1"/>
      <c r="AT44" s="1"/>
      <c r="AU44" s="1"/>
      <c r="AV44" s="1"/>
      <c r="AW44" s="1"/>
      <c r="AY44" s="13"/>
      <c r="AZ44" s="13"/>
    </row>
    <row r="45" spans="14:52">
      <c r="N45" s="58"/>
      <c r="Z45" s="3"/>
      <c r="AA45" s="3"/>
      <c r="AB45" s="3"/>
      <c r="AC45" s="3"/>
      <c r="AD45" s="58"/>
      <c r="AE45" s="195"/>
      <c r="AF45" s="16"/>
      <c r="AG45" s="203"/>
      <c r="AH45" s="16"/>
      <c r="AJ45" s="3"/>
      <c r="AK45" s="1"/>
      <c r="AL45" s="16"/>
      <c r="AN45" s="16"/>
      <c r="AP45" s="16"/>
      <c r="AQ45" s="1"/>
      <c r="AR45" s="1"/>
      <c r="AS45" s="1"/>
      <c r="AT45" s="1"/>
      <c r="AU45" s="1"/>
      <c r="AV45" s="1"/>
      <c r="AW45" s="1"/>
      <c r="AY45" s="13"/>
      <c r="AZ45" s="13"/>
    </row>
    <row r="46" spans="14:52">
      <c r="N46" s="58"/>
      <c r="Z46" s="3"/>
      <c r="AA46" s="3"/>
      <c r="AB46" s="3"/>
      <c r="AC46" s="3"/>
      <c r="AD46" s="58"/>
      <c r="AE46" s="195"/>
      <c r="AF46" s="16"/>
      <c r="AG46" s="203"/>
      <c r="AH46" s="16"/>
      <c r="AJ46" s="3"/>
      <c r="AK46" s="1"/>
      <c r="AL46" s="16"/>
      <c r="AN46" s="16"/>
      <c r="AP46" s="16"/>
      <c r="AQ46" s="1"/>
      <c r="AR46" s="1"/>
      <c r="AS46" s="1"/>
      <c r="AT46" s="1"/>
      <c r="AU46" s="1"/>
      <c r="AV46" s="1"/>
      <c r="AW46" s="1"/>
      <c r="AY46" s="13"/>
      <c r="AZ46" s="13"/>
    </row>
    <row r="47" spans="14:52">
      <c r="AY47" s="13"/>
      <c r="AZ47" s="13"/>
    </row>
    <row r="48" spans="14:52">
      <c r="AY48" s="13"/>
      <c r="AZ48" s="13"/>
    </row>
    <row r="49" spans="14:52">
      <c r="N49" s="58"/>
      <c r="Z49" s="3"/>
      <c r="AA49" s="3"/>
      <c r="AB49" s="3"/>
      <c r="AC49" s="3"/>
      <c r="AD49" s="58"/>
      <c r="AE49" s="195"/>
      <c r="AF49" s="16"/>
      <c r="AG49" s="203"/>
      <c r="AH49" s="16"/>
      <c r="AJ49" s="3"/>
      <c r="AK49" s="1"/>
      <c r="AL49" s="16"/>
      <c r="AN49" s="16"/>
      <c r="AP49" s="16"/>
      <c r="AQ49" s="1"/>
      <c r="AR49" s="1"/>
      <c r="AS49" s="1"/>
      <c r="AT49" s="1"/>
      <c r="AU49" s="1"/>
      <c r="AV49" s="1"/>
      <c r="AW49" s="1"/>
      <c r="AY49" s="13"/>
      <c r="AZ49" s="13"/>
    </row>
    <row r="50" spans="14:52">
      <c r="N50" s="58"/>
      <c r="Z50" s="3"/>
      <c r="AA50" s="3"/>
      <c r="AB50" s="3"/>
      <c r="AC50" s="3"/>
      <c r="AD50" s="58"/>
      <c r="AE50" s="195"/>
      <c r="AF50" s="16"/>
      <c r="AG50" s="203"/>
      <c r="AH50" s="16"/>
      <c r="AJ50" s="3"/>
      <c r="AK50" s="1"/>
      <c r="AL50" s="16"/>
      <c r="AN50" s="16"/>
      <c r="AP50" s="16"/>
      <c r="AQ50" s="1"/>
      <c r="AR50" s="1"/>
      <c r="AS50" s="1"/>
      <c r="AT50" s="1"/>
      <c r="AU50" s="1"/>
      <c r="AV50" s="1"/>
      <c r="AW50" s="1"/>
      <c r="AY50" s="13"/>
      <c r="AZ50" s="13"/>
    </row>
    <row r="51" spans="14:52">
      <c r="N51" s="58"/>
      <c r="Z51" s="3"/>
      <c r="AA51" s="3"/>
      <c r="AB51" s="3"/>
      <c r="AC51" s="3"/>
      <c r="AD51" s="58"/>
      <c r="AE51" s="195"/>
      <c r="AF51" s="16"/>
      <c r="AG51" s="203"/>
      <c r="AH51" s="16"/>
      <c r="AJ51" s="3"/>
      <c r="AK51" s="1"/>
      <c r="AL51" s="16"/>
      <c r="AN51" s="16"/>
      <c r="AP51" s="16"/>
      <c r="AQ51" s="1"/>
      <c r="AR51" s="1"/>
      <c r="AS51" s="1"/>
      <c r="AT51" s="1"/>
      <c r="AU51" s="1"/>
      <c r="AV51" s="1"/>
      <c r="AW51" s="1"/>
      <c r="AY51" s="13"/>
      <c r="AZ51" s="13"/>
    </row>
    <row r="52" spans="14:52">
      <c r="N52" s="58"/>
      <c r="Z52" s="3"/>
      <c r="AA52" s="3"/>
      <c r="AB52" s="3"/>
      <c r="AC52" s="3"/>
      <c r="AD52" s="58"/>
      <c r="AE52" s="195"/>
      <c r="AF52" s="16"/>
      <c r="AG52" s="203"/>
      <c r="AH52" s="16"/>
      <c r="AJ52" s="3"/>
      <c r="AK52" s="1"/>
      <c r="AL52" s="16"/>
      <c r="AN52" s="16"/>
      <c r="AP52" s="16"/>
      <c r="AQ52" s="1"/>
      <c r="AR52" s="1"/>
      <c r="AS52" s="1"/>
      <c r="AT52" s="1"/>
      <c r="AU52" s="1"/>
      <c r="AV52" s="1"/>
      <c r="AW52" s="1"/>
    </row>
    <row r="53" spans="14:52">
      <c r="N53" s="58"/>
      <c r="Z53" s="3"/>
      <c r="AA53" s="3"/>
      <c r="AB53" s="3"/>
      <c r="AC53" s="3"/>
      <c r="AD53" s="58"/>
      <c r="AE53" s="195"/>
      <c r="AF53" s="16"/>
      <c r="AG53" s="203"/>
      <c r="AH53" s="16"/>
      <c r="AJ53" s="3"/>
      <c r="AK53" s="1"/>
      <c r="AL53" s="16"/>
      <c r="AN53" s="16"/>
      <c r="AP53" s="16"/>
      <c r="AQ53" s="1"/>
      <c r="AR53" s="1"/>
      <c r="AS53" s="1"/>
      <c r="AT53" s="1"/>
      <c r="AU53" s="1"/>
      <c r="AV53" s="1"/>
      <c r="AW53" s="1"/>
    </row>
    <row r="54" spans="14:52">
      <c r="N54" s="58"/>
      <c r="Z54" s="3"/>
      <c r="AA54" s="3"/>
      <c r="AB54" s="3"/>
      <c r="AC54" s="3"/>
      <c r="AD54" s="58"/>
      <c r="AE54" s="195"/>
      <c r="AF54" s="16"/>
      <c r="AG54" s="203"/>
      <c r="AH54" s="16"/>
      <c r="AJ54" s="3"/>
      <c r="AK54" s="1"/>
      <c r="AL54" s="16"/>
      <c r="AN54" s="16"/>
      <c r="AP54" s="16"/>
      <c r="AQ54" s="1"/>
      <c r="AR54" s="1"/>
      <c r="AS54" s="1"/>
      <c r="AT54" s="1"/>
      <c r="AU54" s="1"/>
      <c r="AV54" s="1"/>
      <c r="AW54" s="1"/>
    </row>
    <row r="55" spans="14:52">
      <c r="N55" s="58"/>
      <c r="Z55" s="3"/>
      <c r="AA55" s="3"/>
      <c r="AB55" s="3"/>
      <c r="AC55" s="3"/>
      <c r="AD55" s="58"/>
      <c r="AE55" s="195"/>
      <c r="AF55" s="16"/>
      <c r="AG55" s="203"/>
      <c r="AH55" s="16"/>
      <c r="AJ55" s="3"/>
      <c r="AK55" s="1"/>
      <c r="AL55" s="16"/>
      <c r="AN55" s="16"/>
      <c r="AP55" s="16"/>
      <c r="AQ55" s="1"/>
      <c r="AR55" s="1"/>
      <c r="AS55" s="1"/>
      <c r="AT55" s="1"/>
      <c r="AU55" s="1"/>
      <c r="AV55" s="1"/>
      <c r="AW55" s="1"/>
    </row>
    <row r="56" spans="14:52">
      <c r="N56" s="58"/>
      <c r="Z56" s="3"/>
      <c r="AA56" s="3"/>
      <c r="AB56" s="3"/>
      <c r="AC56" s="3"/>
      <c r="AD56" s="58"/>
      <c r="AE56" s="195"/>
      <c r="AF56" s="16"/>
      <c r="AG56" s="203"/>
      <c r="AH56" s="16"/>
      <c r="AJ56" s="3"/>
      <c r="AK56" s="1"/>
      <c r="AL56" s="16"/>
      <c r="AN56" s="16"/>
      <c r="AP56" s="16"/>
      <c r="AQ56" s="1"/>
      <c r="AR56" s="1"/>
      <c r="AS56" s="1"/>
      <c r="AT56" s="1"/>
      <c r="AU56" s="1"/>
      <c r="AV56" s="1"/>
      <c r="AW56" s="1"/>
    </row>
    <row r="57" spans="14:52">
      <c r="N57" s="58"/>
      <c r="Z57" s="3"/>
      <c r="AA57" s="3"/>
      <c r="AB57" s="3"/>
      <c r="AC57" s="3"/>
      <c r="AD57" s="58"/>
      <c r="AE57" s="195"/>
      <c r="AF57" s="16"/>
      <c r="AG57" s="203"/>
      <c r="AH57" s="16"/>
      <c r="AJ57" s="3"/>
      <c r="AK57" s="1"/>
      <c r="AL57" s="16"/>
      <c r="AN57" s="16"/>
      <c r="AP57" s="16"/>
      <c r="AQ57" s="1"/>
      <c r="AR57" s="1"/>
      <c r="AS57" s="1"/>
      <c r="AT57" s="1"/>
      <c r="AU57" s="1"/>
      <c r="AV57" s="1"/>
      <c r="AW57" s="1"/>
    </row>
    <row r="58" spans="14:52">
      <c r="N58" s="58"/>
      <c r="Z58" s="3"/>
      <c r="AA58" s="3"/>
      <c r="AB58" s="3"/>
      <c r="AC58" s="3"/>
      <c r="AD58" s="58"/>
      <c r="AE58" s="195"/>
      <c r="AF58" s="16"/>
      <c r="AG58" s="203"/>
      <c r="AH58" s="16"/>
      <c r="AJ58" s="3"/>
      <c r="AK58" s="1"/>
      <c r="AL58" s="16"/>
      <c r="AN58" s="16"/>
      <c r="AP58" s="16"/>
      <c r="AQ58" s="1"/>
      <c r="AR58" s="1"/>
      <c r="AS58" s="1"/>
      <c r="AT58" s="1"/>
      <c r="AU58" s="1"/>
      <c r="AV58" s="1"/>
      <c r="AW58" s="1"/>
    </row>
    <row r="59" spans="14:52">
      <c r="N59" s="58"/>
      <c r="Z59" s="3"/>
      <c r="AA59" s="3"/>
      <c r="AB59" s="3"/>
      <c r="AC59" s="3"/>
      <c r="AD59" s="58"/>
      <c r="AE59" s="195"/>
      <c r="AF59" s="16"/>
      <c r="AG59" s="203"/>
      <c r="AH59" s="16"/>
      <c r="AJ59" s="3"/>
      <c r="AK59" s="1"/>
      <c r="AL59" s="16"/>
      <c r="AN59" s="16"/>
      <c r="AP59" s="16"/>
      <c r="AQ59" s="1"/>
      <c r="AR59" s="1"/>
      <c r="AS59" s="1"/>
      <c r="AT59" s="1"/>
      <c r="AU59" s="1"/>
      <c r="AV59" s="1"/>
      <c r="AW59" s="1"/>
    </row>
    <row r="60" spans="14:52">
      <c r="N60" s="58"/>
      <c r="Z60" s="3"/>
      <c r="AA60" s="3"/>
      <c r="AB60" s="3"/>
      <c r="AC60" s="3"/>
      <c r="AD60" s="58"/>
      <c r="AE60" s="195"/>
      <c r="AF60" s="16"/>
      <c r="AG60" s="203"/>
      <c r="AH60" s="16"/>
      <c r="AJ60" s="3"/>
      <c r="AK60" s="1"/>
      <c r="AL60" s="16"/>
      <c r="AN60" s="16"/>
      <c r="AP60" s="16"/>
      <c r="AQ60" s="1"/>
      <c r="AR60" s="1"/>
      <c r="AS60" s="1"/>
      <c r="AT60" s="1"/>
      <c r="AU60" s="1"/>
      <c r="AV60" s="1"/>
      <c r="AW60" s="1"/>
    </row>
    <row r="61" spans="14:52">
      <c r="N61" s="58"/>
      <c r="Z61" s="3"/>
      <c r="AA61" s="3"/>
      <c r="AB61" s="3"/>
      <c r="AC61" s="3"/>
      <c r="AD61" s="58"/>
      <c r="AE61" s="195"/>
      <c r="AF61" s="16"/>
      <c r="AG61" s="203"/>
      <c r="AH61" s="16"/>
      <c r="AJ61" s="3"/>
      <c r="AK61" s="1"/>
      <c r="AL61" s="16"/>
      <c r="AN61" s="16"/>
      <c r="AP61" s="16"/>
      <c r="AQ61" s="1"/>
      <c r="AR61" s="1"/>
      <c r="AS61" s="1"/>
      <c r="AT61" s="1"/>
      <c r="AU61" s="1"/>
      <c r="AV61" s="1"/>
      <c r="AW61" s="1"/>
    </row>
    <row r="62" spans="14:52">
      <c r="N62" s="58"/>
      <c r="Z62" s="3"/>
      <c r="AA62" s="3"/>
      <c r="AB62" s="3"/>
      <c r="AC62" s="3"/>
      <c r="AD62" s="58"/>
      <c r="AE62" s="195"/>
      <c r="AF62" s="16"/>
      <c r="AG62" s="203"/>
      <c r="AH62" s="16"/>
      <c r="AJ62" s="3"/>
      <c r="AK62" s="1"/>
      <c r="AL62" s="16"/>
      <c r="AN62" s="16"/>
      <c r="AP62" s="16"/>
      <c r="AQ62" s="1"/>
      <c r="AR62" s="1"/>
      <c r="AS62" s="1"/>
      <c r="AT62" s="1"/>
      <c r="AU62" s="1"/>
      <c r="AV62" s="1"/>
      <c r="AW62" s="1"/>
    </row>
    <row r="63" spans="14:52">
      <c r="N63" s="58"/>
      <c r="Z63" s="3"/>
      <c r="AA63" s="3"/>
      <c r="AB63" s="3"/>
      <c r="AC63" s="3"/>
      <c r="AD63" s="58"/>
      <c r="AE63" s="195"/>
      <c r="AF63" s="16"/>
      <c r="AG63" s="203"/>
      <c r="AH63" s="16"/>
      <c r="AJ63" s="3"/>
      <c r="AK63" s="1"/>
      <c r="AL63" s="16"/>
      <c r="AN63" s="16"/>
      <c r="AP63" s="16"/>
      <c r="AQ63" s="1"/>
      <c r="AR63" s="1"/>
      <c r="AS63" s="1"/>
      <c r="AT63" s="1"/>
      <c r="AU63" s="1"/>
      <c r="AV63" s="1"/>
      <c r="AW63" s="1"/>
    </row>
    <row r="64" spans="14:52">
      <c r="N64" s="58"/>
      <c r="Z64" s="3"/>
      <c r="AA64" s="3"/>
      <c r="AB64" s="3"/>
      <c r="AC64" s="3"/>
      <c r="AD64" s="58"/>
      <c r="AE64" s="195"/>
      <c r="AF64" s="16"/>
      <c r="AG64" s="203"/>
      <c r="AH64" s="16"/>
      <c r="AJ64" s="3"/>
      <c r="AK64" s="1"/>
      <c r="AL64" s="16"/>
      <c r="AN64" s="16"/>
      <c r="AP64" s="16"/>
      <c r="AQ64" s="1"/>
      <c r="AR64" s="1"/>
      <c r="AS64" s="1"/>
      <c r="AT64" s="1"/>
      <c r="AU64" s="1"/>
      <c r="AV64" s="1"/>
      <c r="AW64" s="1"/>
    </row>
    <row r="65" spans="7:50">
      <c r="N65" s="58"/>
      <c r="Z65" s="3"/>
      <c r="AA65" s="3"/>
      <c r="AB65" s="3"/>
      <c r="AC65" s="3"/>
      <c r="AD65" s="58"/>
      <c r="AE65" s="195"/>
      <c r="AF65" s="16"/>
      <c r="AG65" s="203"/>
      <c r="AH65" s="16"/>
      <c r="AJ65" s="3"/>
      <c r="AK65" s="1"/>
      <c r="AL65" s="16"/>
      <c r="AN65" s="16"/>
      <c r="AP65" s="16"/>
      <c r="AQ65" s="1"/>
      <c r="AR65" s="1"/>
      <c r="AS65" s="1"/>
      <c r="AT65" s="1"/>
      <c r="AU65" s="1"/>
      <c r="AV65" s="1"/>
      <c r="AW65" s="1"/>
    </row>
    <row r="66" spans="7:50">
      <c r="N66" s="58"/>
      <c r="Z66" s="3"/>
      <c r="AA66" s="3"/>
      <c r="AB66" s="3"/>
      <c r="AC66" s="3"/>
      <c r="AD66" s="58"/>
      <c r="AE66" s="195"/>
      <c r="AF66" s="16"/>
      <c r="AG66" s="203"/>
      <c r="AH66" s="16"/>
      <c r="AJ66" s="3"/>
      <c r="AK66" s="1"/>
      <c r="AL66" s="16"/>
      <c r="AN66" s="16"/>
      <c r="AP66" s="16"/>
      <c r="AQ66" s="1"/>
      <c r="AR66" s="1"/>
      <c r="AS66" s="1"/>
      <c r="AT66" s="1"/>
      <c r="AU66" s="1"/>
      <c r="AV66" s="1"/>
      <c r="AW66" s="1"/>
    </row>
    <row r="67" spans="7:50">
      <c r="N67" s="58"/>
      <c r="Z67" s="3"/>
      <c r="AA67" s="3"/>
      <c r="AB67" s="3"/>
      <c r="AC67" s="3"/>
      <c r="AD67" s="58"/>
      <c r="AE67" s="195"/>
      <c r="AF67" s="16"/>
      <c r="AG67" s="203"/>
      <c r="AH67" s="16"/>
      <c r="AJ67" s="3"/>
      <c r="AK67" s="1"/>
      <c r="AL67" s="16"/>
      <c r="AN67" s="16"/>
      <c r="AP67" s="16"/>
      <c r="AQ67" s="1"/>
      <c r="AR67" s="1"/>
      <c r="AS67" s="1"/>
      <c r="AT67" s="1"/>
      <c r="AU67" s="1"/>
      <c r="AV67" s="1"/>
      <c r="AW67" s="1"/>
    </row>
    <row r="68" spans="7:50">
      <c r="N68" s="58"/>
      <c r="Z68" s="3"/>
      <c r="AA68" s="3"/>
      <c r="AB68" s="3"/>
      <c r="AC68" s="3"/>
      <c r="AD68" s="58"/>
      <c r="AE68" s="195"/>
      <c r="AF68" s="16"/>
      <c r="AG68" s="203"/>
      <c r="AH68" s="16"/>
      <c r="AJ68" s="3"/>
      <c r="AK68" s="1"/>
      <c r="AL68" s="16"/>
      <c r="AN68" s="16"/>
      <c r="AP68" s="16"/>
      <c r="AQ68" s="1"/>
      <c r="AR68" s="1"/>
      <c r="AS68" s="1"/>
      <c r="AT68" s="1"/>
      <c r="AU68" s="1"/>
      <c r="AV68" s="1"/>
      <c r="AW68" s="1"/>
    </row>
    <row r="69" spans="7:50">
      <c r="N69" s="58"/>
      <c r="Z69" s="3"/>
      <c r="AA69" s="3"/>
      <c r="AB69" s="3"/>
      <c r="AC69" s="3"/>
      <c r="AD69" s="58"/>
      <c r="AE69" s="195"/>
      <c r="AF69" s="16"/>
      <c r="AG69" s="203"/>
      <c r="AH69" s="16"/>
      <c r="AJ69" s="3"/>
      <c r="AK69" s="1"/>
      <c r="AL69" s="16"/>
      <c r="AN69" s="16"/>
      <c r="AP69" s="16"/>
      <c r="AQ69" s="1"/>
      <c r="AR69" s="1"/>
      <c r="AS69" s="1"/>
      <c r="AT69" s="1"/>
      <c r="AU69" s="1"/>
      <c r="AV69" s="1"/>
      <c r="AW69" s="1"/>
    </row>
    <row r="70" spans="7:50">
      <c r="N70" s="58"/>
      <c r="Z70" s="3"/>
      <c r="AA70" s="3"/>
      <c r="AB70" s="3"/>
      <c r="AC70" s="3"/>
      <c r="AD70" s="58"/>
      <c r="AE70" s="195"/>
      <c r="AF70" s="16"/>
      <c r="AG70" s="203"/>
      <c r="AH70" s="16"/>
      <c r="AJ70" s="3"/>
      <c r="AK70" s="1"/>
      <c r="AL70" s="16"/>
      <c r="AN70" s="16"/>
      <c r="AP70" s="16"/>
      <c r="AQ70" s="1"/>
      <c r="AR70" s="1"/>
      <c r="AS70" s="1"/>
      <c r="AT70" s="1"/>
      <c r="AU70" s="1"/>
      <c r="AV70" s="1"/>
      <c r="AW70" s="1"/>
    </row>
    <row r="71" spans="7:50">
      <c r="N71" s="58"/>
      <c r="Z71" s="3"/>
      <c r="AA71" s="3"/>
      <c r="AB71" s="3"/>
      <c r="AC71" s="3"/>
      <c r="AD71" s="58"/>
      <c r="AE71" s="195"/>
      <c r="AF71" s="16"/>
      <c r="AG71" s="203"/>
      <c r="AH71" s="16"/>
      <c r="AJ71" s="3"/>
      <c r="AK71" s="1"/>
      <c r="AL71" s="16"/>
      <c r="AN71" s="16"/>
      <c r="AP71" s="16"/>
      <c r="AQ71" s="1"/>
      <c r="AR71" s="1"/>
      <c r="AS71" s="1"/>
      <c r="AT71" s="1"/>
      <c r="AU71" s="1"/>
      <c r="AV71" s="1"/>
      <c r="AW71" s="1"/>
    </row>
    <row r="72" spans="7:50">
      <c r="N72" s="58"/>
      <c r="Z72" s="3"/>
      <c r="AA72" s="3"/>
      <c r="AB72" s="3"/>
      <c r="AC72" s="3"/>
      <c r="AD72" s="58"/>
      <c r="AE72" s="195"/>
      <c r="AF72" s="16"/>
      <c r="AG72" s="203"/>
      <c r="AH72" s="16"/>
      <c r="AJ72" s="3"/>
      <c r="AK72" s="1"/>
      <c r="AL72" s="16"/>
      <c r="AN72" s="16"/>
      <c r="AP72" s="16"/>
      <c r="AQ72" s="1"/>
      <c r="AR72" s="1"/>
      <c r="AS72" s="1"/>
      <c r="AT72" s="1"/>
      <c r="AU72" s="1"/>
      <c r="AV72" s="1"/>
      <c r="AW72" s="1"/>
    </row>
    <row r="73" spans="7:50">
      <c r="G73" s="14"/>
      <c r="H73" s="14"/>
      <c r="I73" s="14"/>
      <c r="J73" s="76"/>
      <c r="K73" s="158"/>
      <c r="L73" s="76"/>
      <c r="N73" s="58"/>
      <c r="Z73" s="3"/>
      <c r="AA73" s="3"/>
      <c r="AB73" s="3"/>
      <c r="AC73" s="3"/>
      <c r="AD73" s="58"/>
      <c r="AE73" s="195"/>
      <c r="AF73" s="16"/>
      <c r="AG73" s="203"/>
      <c r="AH73" s="16"/>
      <c r="AJ73" s="3"/>
      <c r="AK73" s="1"/>
      <c r="AL73" s="16"/>
      <c r="AN73" s="16"/>
      <c r="AP73" s="16"/>
      <c r="AQ73" s="1"/>
      <c r="AR73" s="1"/>
      <c r="AS73" s="1"/>
      <c r="AT73" s="1"/>
      <c r="AU73" s="1"/>
      <c r="AV73" s="1"/>
      <c r="AW73" s="1"/>
      <c r="AX73" s="14"/>
    </row>
    <row r="74" spans="7:50">
      <c r="G74" s="14"/>
      <c r="H74" s="14"/>
      <c r="I74" s="14"/>
      <c r="J74" s="76"/>
      <c r="K74" s="158"/>
      <c r="L74" s="76"/>
      <c r="N74" s="58"/>
      <c r="Z74" s="3"/>
      <c r="AA74" s="3"/>
      <c r="AB74" s="3"/>
      <c r="AC74" s="3"/>
      <c r="AD74" s="58"/>
      <c r="AE74" s="195"/>
      <c r="AF74" s="16"/>
      <c r="AG74" s="203"/>
      <c r="AH74" s="16"/>
      <c r="AJ74" s="3"/>
      <c r="AK74" s="1"/>
      <c r="AL74" s="16"/>
      <c r="AN74" s="16"/>
      <c r="AP74" s="16"/>
      <c r="AQ74" s="1"/>
      <c r="AR74" s="1"/>
      <c r="AS74" s="1"/>
      <c r="AT74" s="1"/>
      <c r="AU74" s="1"/>
      <c r="AV74" s="1"/>
      <c r="AW74" s="1"/>
      <c r="AX74" s="14"/>
    </row>
    <row r="75" spans="7:50">
      <c r="G75" s="14"/>
      <c r="H75" s="14"/>
      <c r="I75" s="14"/>
      <c r="J75" s="76"/>
      <c r="K75" s="158"/>
      <c r="L75" s="76"/>
      <c r="N75" s="58"/>
      <c r="Z75" s="3"/>
      <c r="AA75" s="3"/>
      <c r="AB75" s="3"/>
      <c r="AC75" s="3"/>
      <c r="AD75" s="58"/>
      <c r="AE75" s="195"/>
      <c r="AF75" s="16"/>
      <c r="AG75" s="203"/>
      <c r="AH75" s="16"/>
      <c r="AJ75" s="3"/>
      <c r="AK75" s="1"/>
      <c r="AL75" s="16"/>
      <c r="AN75" s="16"/>
      <c r="AP75" s="16"/>
      <c r="AQ75" s="1"/>
      <c r="AR75" s="1"/>
      <c r="AS75" s="1"/>
      <c r="AT75" s="1"/>
      <c r="AU75" s="1"/>
      <c r="AV75" s="1"/>
      <c r="AW75" s="1"/>
      <c r="AX75" s="14"/>
    </row>
    <row r="76" spans="7:50">
      <c r="G76" s="14"/>
      <c r="H76" s="14"/>
      <c r="I76" s="14"/>
      <c r="J76" s="76"/>
      <c r="K76" s="158"/>
      <c r="L76" s="76"/>
      <c r="N76" s="58"/>
      <c r="Z76" s="3"/>
      <c r="AA76" s="3"/>
      <c r="AB76" s="3"/>
      <c r="AC76" s="3"/>
      <c r="AD76" s="58"/>
      <c r="AE76" s="195"/>
      <c r="AF76" s="16"/>
      <c r="AG76" s="203"/>
      <c r="AH76" s="16"/>
      <c r="AJ76" s="3"/>
      <c r="AK76" s="1"/>
      <c r="AL76" s="16"/>
      <c r="AN76" s="16"/>
      <c r="AP76" s="16"/>
      <c r="AQ76" s="1"/>
      <c r="AR76" s="1"/>
      <c r="AS76" s="1"/>
      <c r="AT76" s="1"/>
      <c r="AU76" s="1"/>
      <c r="AV76" s="1"/>
      <c r="AW76" s="1"/>
      <c r="AX76" s="14"/>
    </row>
    <row r="77" spans="7:50">
      <c r="G77" s="14"/>
      <c r="H77" s="14"/>
      <c r="I77" s="14"/>
      <c r="J77" s="76"/>
      <c r="K77" s="158"/>
      <c r="L77" s="76"/>
      <c r="N77" s="58"/>
      <c r="Z77" s="3"/>
      <c r="AA77" s="3"/>
      <c r="AB77" s="3"/>
      <c r="AC77" s="3"/>
      <c r="AD77" s="58"/>
      <c r="AE77" s="195"/>
      <c r="AF77" s="16"/>
      <c r="AG77" s="203"/>
      <c r="AH77" s="16"/>
      <c r="AJ77" s="3"/>
      <c r="AK77" s="1"/>
      <c r="AL77" s="16"/>
      <c r="AN77" s="16"/>
      <c r="AP77" s="16"/>
      <c r="AQ77" s="1"/>
      <c r="AR77" s="1"/>
      <c r="AS77" s="1"/>
      <c r="AT77" s="1"/>
      <c r="AU77" s="1"/>
      <c r="AV77" s="1"/>
      <c r="AW77" s="1"/>
      <c r="AX77" s="14"/>
    </row>
    <row r="78" spans="7:50">
      <c r="G78" s="14"/>
      <c r="H78" s="14"/>
      <c r="I78" s="14"/>
      <c r="J78" s="76"/>
      <c r="K78" s="158"/>
      <c r="L78" s="76"/>
      <c r="N78" s="58"/>
      <c r="Z78" s="3"/>
      <c r="AA78" s="3"/>
      <c r="AB78" s="3"/>
      <c r="AC78" s="3"/>
      <c r="AD78" s="58"/>
      <c r="AE78" s="195"/>
      <c r="AF78" s="16"/>
      <c r="AG78" s="203"/>
      <c r="AH78" s="16"/>
      <c r="AJ78" s="3"/>
      <c r="AK78" s="1"/>
      <c r="AL78" s="16"/>
      <c r="AN78" s="16"/>
      <c r="AP78" s="16"/>
      <c r="AQ78" s="1"/>
      <c r="AR78" s="1"/>
      <c r="AS78" s="1"/>
      <c r="AT78" s="1"/>
      <c r="AU78" s="1"/>
      <c r="AV78" s="1"/>
      <c r="AW78" s="1"/>
      <c r="AX78" s="14"/>
    </row>
    <row r="79" spans="7:50">
      <c r="G79" s="14"/>
      <c r="H79" s="14"/>
      <c r="I79" s="14"/>
      <c r="J79" s="76"/>
      <c r="K79" s="158"/>
      <c r="L79" s="76"/>
      <c r="N79" s="58"/>
      <c r="Z79" s="3"/>
      <c r="AA79" s="3"/>
      <c r="AB79" s="3"/>
      <c r="AC79" s="3"/>
      <c r="AD79" s="58"/>
      <c r="AE79" s="195"/>
      <c r="AF79" s="16"/>
      <c r="AG79" s="203"/>
      <c r="AH79" s="16"/>
      <c r="AJ79" s="3"/>
      <c r="AK79" s="1"/>
      <c r="AL79" s="16"/>
      <c r="AN79" s="16"/>
      <c r="AP79" s="16"/>
      <c r="AQ79" s="1"/>
      <c r="AR79" s="1"/>
      <c r="AS79" s="1"/>
      <c r="AT79" s="1"/>
      <c r="AU79" s="1"/>
      <c r="AV79" s="1"/>
      <c r="AW79" s="1"/>
      <c r="AX79" s="14"/>
    </row>
    <row r="80" spans="7:50">
      <c r="G80" s="14"/>
      <c r="H80" s="14"/>
      <c r="I80" s="14"/>
      <c r="J80" s="76"/>
      <c r="K80" s="158"/>
      <c r="L80" s="76"/>
      <c r="N80" s="58"/>
      <c r="Z80" s="3"/>
      <c r="AA80" s="3"/>
      <c r="AB80" s="3"/>
      <c r="AC80" s="3"/>
      <c r="AD80" s="58"/>
      <c r="AE80" s="195"/>
      <c r="AF80" s="16"/>
      <c r="AG80" s="203"/>
      <c r="AH80" s="16"/>
      <c r="AJ80" s="3"/>
      <c r="AK80" s="1"/>
      <c r="AL80" s="16"/>
      <c r="AN80" s="16"/>
      <c r="AP80" s="16"/>
      <c r="AQ80" s="1"/>
      <c r="AR80" s="1"/>
      <c r="AS80" s="1"/>
      <c r="AT80" s="1"/>
      <c r="AU80" s="1"/>
      <c r="AV80" s="1"/>
      <c r="AW80" s="1"/>
      <c r="AX80" s="14"/>
    </row>
    <row r="81" spans="7:50">
      <c r="G81" s="14"/>
      <c r="H81" s="14"/>
      <c r="I81" s="14"/>
      <c r="J81" s="76"/>
      <c r="K81" s="158"/>
      <c r="L81" s="76"/>
      <c r="N81" s="58"/>
      <c r="Z81" s="3"/>
      <c r="AA81" s="3"/>
      <c r="AB81" s="3"/>
      <c r="AC81" s="3"/>
      <c r="AD81" s="58"/>
      <c r="AE81" s="195"/>
      <c r="AF81" s="16"/>
      <c r="AG81" s="203"/>
      <c r="AH81" s="16"/>
      <c r="AJ81" s="3"/>
      <c r="AK81" s="1"/>
      <c r="AL81" s="16"/>
      <c r="AN81" s="16"/>
      <c r="AP81" s="16"/>
      <c r="AQ81" s="1"/>
      <c r="AR81" s="1"/>
      <c r="AS81" s="1"/>
      <c r="AT81" s="1"/>
      <c r="AU81" s="1"/>
      <c r="AV81" s="1"/>
      <c r="AW81" s="1"/>
      <c r="AX81" s="14"/>
    </row>
    <row r="82" spans="7:50">
      <c r="G82" s="14"/>
      <c r="H82" s="14"/>
      <c r="I82" s="14"/>
      <c r="J82" s="76"/>
      <c r="K82" s="158"/>
      <c r="L82" s="76"/>
      <c r="N82" s="58"/>
      <c r="Z82" s="3"/>
      <c r="AA82" s="3"/>
      <c r="AB82" s="3"/>
      <c r="AC82" s="3"/>
      <c r="AD82" s="58"/>
      <c r="AE82" s="195"/>
      <c r="AF82" s="16"/>
      <c r="AG82" s="203"/>
      <c r="AH82" s="16"/>
      <c r="AJ82" s="3"/>
      <c r="AK82" s="1"/>
      <c r="AL82" s="16"/>
      <c r="AN82" s="16"/>
      <c r="AP82" s="16"/>
      <c r="AQ82" s="1"/>
      <c r="AR82" s="1"/>
      <c r="AS82" s="1"/>
      <c r="AT82" s="1"/>
      <c r="AU82" s="1"/>
      <c r="AV82" s="1"/>
      <c r="AW82" s="1"/>
      <c r="AX82" s="14"/>
    </row>
    <row r="83" spans="7:50">
      <c r="G83" s="14"/>
      <c r="H83" s="14"/>
      <c r="I83" s="14"/>
      <c r="J83" s="76"/>
      <c r="K83" s="158"/>
      <c r="L83" s="76"/>
      <c r="N83" s="58"/>
      <c r="Z83" s="3"/>
      <c r="AA83" s="3"/>
      <c r="AB83" s="3"/>
      <c r="AC83" s="3"/>
      <c r="AD83" s="58"/>
      <c r="AE83" s="195"/>
      <c r="AF83" s="16"/>
      <c r="AG83" s="203"/>
      <c r="AH83" s="16"/>
      <c r="AJ83" s="3"/>
      <c r="AK83" s="1"/>
      <c r="AL83" s="16"/>
      <c r="AN83" s="16"/>
      <c r="AP83" s="16"/>
      <c r="AQ83" s="1"/>
      <c r="AR83" s="1"/>
      <c r="AS83" s="1"/>
      <c r="AT83" s="1"/>
      <c r="AU83" s="1"/>
      <c r="AV83" s="1"/>
      <c r="AW83" s="1"/>
      <c r="AX83" s="14"/>
    </row>
    <row r="84" spans="7:50">
      <c r="G84" s="14"/>
      <c r="H84" s="14"/>
      <c r="I84" s="14"/>
      <c r="J84" s="76"/>
      <c r="K84" s="158"/>
      <c r="L84" s="76"/>
      <c r="N84" s="58"/>
      <c r="Z84" s="3"/>
      <c r="AA84" s="3"/>
      <c r="AB84" s="3"/>
      <c r="AC84" s="3"/>
      <c r="AD84" s="58"/>
      <c r="AE84" s="195"/>
      <c r="AF84" s="16"/>
      <c r="AG84" s="203"/>
      <c r="AH84" s="16"/>
      <c r="AJ84" s="3"/>
      <c r="AK84" s="1"/>
      <c r="AL84" s="16"/>
      <c r="AN84" s="16"/>
      <c r="AP84" s="16"/>
      <c r="AQ84" s="1"/>
      <c r="AR84" s="1"/>
      <c r="AS84" s="1"/>
      <c r="AT84" s="1"/>
      <c r="AU84" s="1"/>
      <c r="AV84" s="1"/>
      <c r="AW84" s="1"/>
      <c r="AX84" s="14"/>
    </row>
    <row r="85" spans="7:50">
      <c r="G85" s="14"/>
      <c r="H85" s="14"/>
      <c r="I85" s="14"/>
      <c r="J85" s="76"/>
      <c r="K85" s="158"/>
      <c r="L85" s="76"/>
      <c r="N85" s="58"/>
      <c r="Z85" s="3"/>
      <c r="AA85" s="3"/>
      <c r="AB85" s="3"/>
      <c r="AC85" s="3"/>
      <c r="AD85" s="58"/>
      <c r="AE85" s="195"/>
      <c r="AF85" s="16"/>
      <c r="AG85" s="203"/>
      <c r="AH85" s="16"/>
      <c r="AJ85" s="3"/>
      <c r="AK85" s="1"/>
      <c r="AL85" s="16"/>
      <c r="AN85" s="16"/>
      <c r="AP85" s="16"/>
      <c r="AQ85" s="1"/>
      <c r="AR85" s="1"/>
      <c r="AS85" s="1"/>
      <c r="AT85" s="1"/>
      <c r="AU85" s="1"/>
      <c r="AV85" s="1"/>
      <c r="AW85" s="1"/>
      <c r="AX85" s="14"/>
    </row>
    <row r="86" spans="7:50">
      <c r="G86" s="14"/>
      <c r="H86" s="14"/>
      <c r="I86" s="14"/>
      <c r="J86" s="76"/>
      <c r="K86" s="158"/>
      <c r="L86" s="76"/>
      <c r="N86" s="58"/>
      <c r="Z86" s="3"/>
      <c r="AA86" s="3"/>
      <c r="AB86" s="3"/>
      <c r="AC86" s="3"/>
      <c r="AD86" s="58"/>
      <c r="AE86" s="195"/>
      <c r="AF86" s="16"/>
      <c r="AG86" s="203"/>
      <c r="AH86" s="16"/>
      <c r="AJ86" s="3"/>
      <c r="AK86" s="1"/>
      <c r="AL86" s="16"/>
      <c r="AN86" s="16"/>
      <c r="AP86" s="16"/>
      <c r="AQ86" s="1"/>
      <c r="AR86" s="1"/>
      <c r="AS86" s="1"/>
      <c r="AT86" s="1"/>
      <c r="AU86" s="1"/>
      <c r="AV86" s="1"/>
      <c r="AW86" s="1"/>
      <c r="AX86" s="14"/>
    </row>
    <row r="87" spans="7:50">
      <c r="G87" s="14"/>
      <c r="H87" s="14"/>
      <c r="I87" s="14"/>
      <c r="J87" s="76"/>
      <c r="K87" s="158"/>
      <c r="L87" s="76"/>
      <c r="N87" s="58"/>
      <c r="Z87" s="3"/>
      <c r="AA87" s="3"/>
      <c r="AB87" s="3"/>
      <c r="AC87" s="3"/>
      <c r="AD87" s="58"/>
      <c r="AE87" s="195"/>
      <c r="AF87" s="16"/>
      <c r="AG87" s="203"/>
      <c r="AH87" s="16"/>
      <c r="AJ87" s="3"/>
      <c r="AK87" s="1"/>
      <c r="AL87" s="16"/>
      <c r="AN87" s="16"/>
      <c r="AP87" s="16"/>
      <c r="AQ87" s="1"/>
      <c r="AR87" s="1"/>
      <c r="AS87" s="1"/>
      <c r="AT87" s="1"/>
      <c r="AU87" s="1"/>
      <c r="AV87" s="1"/>
      <c r="AW87" s="1"/>
      <c r="AX87" s="14"/>
    </row>
    <row r="88" spans="7:50">
      <c r="G88" s="14"/>
      <c r="H88" s="14"/>
      <c r="I88" s="14"/>
      <c r="J88" s="76"/>
      <c r="K88" s="158"/>
      <c r="L88" s="76"/>
      <c r="N88" s="58"/>
      <c r="Z88" s="3"/>
      <c r="AA88" s="3"/>
      <c r="AB88" s="3"/>
      <c r="AC88" s="3"/>
      <c r="AD88" s="58"/>
      <c r="AE88" s="195"/>
      <c r="AF88" s="16"/>
      <c r="AG88" s="203"/>
      <c r="AH88" s="16"/>
      <c r="AJ88" s="3"/>
      <c r="AK88" s="1"/>
      <c r="AL88" s="16"/>
      <c r="AN88" s="16"/>
      <c r="AP88" s="16"/>
      <c r="AQ88" s="1"/>
      <c r="AR88" s="1"/>
      <c r="AS88" s="1"/>
      <c r="AT88" s="1"/>
      <c r="AU88" s="1"/>
      <c r="AV88" s="1"/>
      <c r="AW88" s="1"/>
      <c r="AX88" s="14"/>
    </row>
    <row r="89" spans="7:50">
      <c r="G89" s="14"/>
      <c r="H89" s="14"/>
      <c r="I89" s="14"/>
      <c r="J89" s="76"/>
      <c r="K89" s="158"/>
      <c r="L89" s="76"/>
      <c r="N89" s="58"/>
      <c r="Z89" s="3"/>
      <c r="AA89" s="3"/>
      <c r="AB89" s="3"/>
      <c r="AC89" s="3"/>
      <c r="AD89" s="58"/>
      <c r="AE89" s="195"/>
      <c r="AF89" s="16"/>
      <c r="AG89" s="203"/>
      <c r="AH89" s="16"/>
      <c r="AJ89" s="3"/>
      <c r="AK89" s="1"/>
      <c r="AL89" s="16"/>
      <c r="AN89" s="16"/>
      <c r="AP89" s="16"/>
      <c r="AQ89" s="1"/>
      <c r="AR89" s="1"/>
      <c r="AS89" s="1"/>
      <c r="AT89" s="1"/>
      <c r="AU89" s="1"/>
      <c r="AV89" s="1"/>
      <c r="AW89" s="1"/>
      <c r="AX89" s="14"/>
    </row>
    <row r="90" spans="7:50">
      <c r="G90" s="14"/>
      <c r="H90" s="14"/>
      <c r="I90" s="14"/>
      <c r="J90" s="76"/>
      <c r="K90" s="158"/>
      <c r="L90" s="76"/>
      <c r="N90" s="58"/>
      <c r="Z90" s="3"/>
      <c r="AA90" s="3"/>
      <c r="AB90" s="3"/>
      <c r="AC90" s="3"/>
      <c r="AD90" s="58"/>
      <c r="AE90" s="195"/>
      <c r="AF90" s="16"/>
      <c r="AG90" s="203"/>
      <c r="AH90" s="16"/>
      <c r="AJ90" s="3"/>
      <c r="AK90" s="1"/>
      <c r="AL90" s="16"/>
      <c r="AN90" s="16"/>
      <c r="AP90" s="16"/>
      <c r="AQ90" s="1"/>
      <c r="AR90" s="1"/>
      <c r="AS90" s="1"/>
      <c r="AT90" s="1"/>
      <c r="AU90" s="1"/>
      <c r="AV90" s="1"/>
      <c r="AW90" s="1"/>
      <c r="AX90" s="14"/>
    </row>
    <row r="91" spans="7:50">
      <c r="G91" s="14"/>
      <c r="H91" s="14"/>
      <c r="I91" s="14"/>
      <c r="J91" s="76"/>
      <c r="K91" s="158"/>
      <c r="L91" s="76"/>
      <c r="N91" s="58"/>
      <c r="Z91" s="3"/>
      <c r="AA91" s="3"/>
      <c r="AB91" s="3"/>
      <c r="AC91" s="3"/>
      <c r="AD91" s="58"/>
      <c r="AE91" s="195"/>
      <c r="AF91" s="16"/>
      <c r="AG91" s="203"/>
      <c r="AH91" s="16"/>
      <c r="AJ91" s="3"/>
      <c r="AK91" s="1"/>
      <c r="AL91" s="16"/>
      <c r="AN91" s="16"/>
      <c r="AP91" s="16"/>
      <c r="AQ91" s="1"/>
      <c r="AR91" s="1"/>
      <c r="AS91" s="1"/>
      <c r="AT91" s="1"/>
      <c r="AU91" s="1"/>
      <c r="AV91" s="1"/>
      <c r="AW91" s="1"/>
      <c r="AX91" s="14"/>
    </row>
    <row r="92" spans="7:50">
      <c r="G92" s="14"/>
      <c r="H92" s="14"/>
      <c r="I92" s="14"/>
      <c r="J92" s="76"/>
      <c r="K92" s="158"/>
      <c r="L92" s="76"/>
      <c r="N92" s="58"/>
      <c r="Z92" s="3"/>
      <c r="AA92" s="3"/>
      <c r="AB92" s="3"/>
      <c r="AC92" s="3"/>
      <c r="AD92" s="58"/>
      <c r="AE92" s="195"/>
      <c r="AF92" s="16"/>
      <c r="AG92" s="203"/>
      <c r="AH92" s="16"/>
      <c r="AJ92" s="3"/>
      <c r="AK92" s="1"/>
      <c r="AL92" s="16"/>
      <c r="AN92" s="16"/>
      <c r="AP92" s="16"/>
      <c r="AQ92" s="1"/>
      <c r="AR92" s="1"/>
      <c r="AS92" s="1"/>
      <c r="AT92" s="1"/>
      <c r="AU92" s="1"/>
      <c r="AV92" s="1"/>
      <c r="AW92" s="1"/>
      <c r="AX92" s="14"/>
    </row>
    <row r="93" spans="7:50">
      <c r="G93" s="14"/>
      <c r="H93" s="14"/>
      <c r="I93" s="14"/>
      <c r="J93" s="76"/>
      <c r="K93" s="158"/>
      <c r="L93" s="76"/>
      <c r="N93" s="58"/>
      <c r="Z93" s="3"/>
      <c r="AA93" s="3"/>
      <c r="AB93" s="3"/>
      <c r="AC93" s="3"/>
      <c r="AD93" s="58"/>
      <c r="AE93" s="195"/>
      <c r="AF93" s="16"/>
      <c r="AG93" s="203"/>
      <c r="AH93" s="16"/>
      <c r="AJ93" s="3"/>
      <c r="AK93" s="1"/>
      <c r="AL93" s="16"/>
      <c r="AN93" s="16"/>
      <c r="AP93" s="16"/>
      <c r="AQ93" s="1"/>
      <c r="AR93" s="1"/>
      <c r="AS93" s="1"/>
      <c r="AT93" s="1"/>
      <c r="AU93" s="1"/>
      <c r="AV93" s="1"/>
      <c r="AW93" s="1"/>
      <c r="AX93" s="14"/>
    </row>
    <row r="94" spans="7:50">
      <c r="G94" s="14"/>
      <c r="H94" s="14"/>
      <c r="I94" s="14"/>
      <c r="J94" s="76"/>
      <c r="K94" s="158"/>
      <c r="L94" s="76"/>
      <c r="N94" s="58"/>
      <c r="Z94" s="3"/>
      <c r="AA94" s="3"/>
      <c r="AB94" s="3"/>
      <c r="AC94" s="3"/>
      <c r="AD94" s="58"/>
      <c r="AE94" s="195"/>
      <c r="AF94" s="16"/>
      <c r="AG94" s="203"/>
      <c r="AH94" s="16"/>
      <c r="AJ94" s="3"/>
      <c r="AK94" s="1"/>
      <c r="AL94" s="16"/>
      <c r="AN94" s="16"/>
      <c r="AP94" s="16"/>
      <c r="AQ94" s="1"/>
      <c r="AR94" s="1"/>
      <c r="AS94" s="1"/>
      <c r="AT94" s="1"/>
      <c r="AU94" s="1"/>
      <c r="AV94" s="1"/>
      <c r="AW94" s="1"/>
      <c r="AX94" s="14"/>
    </row>
    <row r="95" spans="7:50">
      <c r="G95" s="14"/>
      <c r="H95" s="14"/>
      <c r="I95" s="14"/>
      <c r="J95" s="76"/>
      <c r="K95" s="158"/>
      <c r="L95" s="76"/>
      <c r="N95" s="58"/>
      <c r="Z95" s="3"/>
      <c r="AA95" s="3"/>
      <c r="AB95" s="3"/>
      <c r="AC95" s="3"/>
      <c r="AD95" s="58"/>
      <c r="AE95" s="195"/>
      <c r="AF95" s="16"/>
      <c r="AG95" s="203"/>
      <c r="AH95" s="16"/>
      <c r="AJ95" s="3"/>
      <c r="AK95" s="1"/>
      <c r="AL95" s="16"/>
      <c r="AN95" s="16"/>
      <c r="AP95" s="16"/>
      <c r="AQ95" s="1"/>
      <c r="AR95" s="1"/>
      <c r="AS95" s="1"/>
      <c r="AT95" s="1"/>
      <c r="AU95" s="1"/>
      <c r="AV95" s="1"/>
      <c r="AW95" s="1"/>
      <c r="AX95" s="14"/>
    </row>
    <row r="96" spans="7:50">
      <c r="G96" s="14"/>
      <c r="H96" s="14"/>
      <c r="I96" s="14"/>
      <c r="J96" s="76"/>
      <c r="K96" s="158"/>
      <c r="L96" s="76"/>
      <c r="N96" s="58"/>
      <c r="Z96" s="3"/>
      <c r="AA96" s="3"/>
      <c r="AB96" s="3"/>
      <c r="AC96" s="3"/>
      <c r="AD96" s="58"/>
      <c r="AE96" s="195"/>
      <c r="AF96" s="16"/>
      <c r="AG96" s="203"/>
      <c r="AH96" s="16"/>
      <c r="AJ96" s="3"/>
      <c r="AK96" s="1"/>
      <c r="AL96" s="16"/>
      <c r="AN96" s="16"/>
      <c r="AP96" s="16"/>
      <c r="AQ96" s="1"/>
      <c r="AR96" s="1"/>
      <c r="AS96" s="1"/>
      <c r="AT96" s="1"/>
      <c r="AU96" s="1"/>
      <c r="AV96" s="1"/>
      <c r="AW96" s="1"/>
      <c r="AX96" s="14"/>
    </row>
    <row r="97" spans="7:50">
      <c r="G97" s="14"/>
      <c r="H97" s="14"/>
      <c r="I97" s="14"/>
      <c r="J97" s="76"/>
      <c r="K97" s="158"/>
      <c r="L97" s="76"/>
      <c r="N97" s="58"/>
      <c r="Z97" s="3"/>
      <c r="AA97" s="3"/>
      <c r="AB97" s="3"/>
      <c r="AC97" s="3"/>
      <c r="AD97" s="58"/>
      <c r="AE97" s="195"/>
      <c r="AF97" s="16"/>
      <c r="AG97" s="203"/>
      <c r="AH97" s="16"/>
      <c r="AJ97" s="3"/>
      <c r="AK97" s="1"/>
      <c r="AL97" s="16"/>
      <c r="AN97" s="16"/>
      <c r="AP97" s="16"/>
      <c r="AQ97" s="1"/>
      <c r="AR97" s="1"/>
      <c r="AS97" s="1"/>
      <c r="AT97" s="1"/>
      <c r="AU97" s="1"/>
      <c r="AV97" s="1"/>
      <c r="AW97" s="1"/>
      <c r="AX97" s="14"/>
    </row>
    <row r="98" spans="7:50">
      <c r="G98" s="14"/>
      <c r="H98" s="14"/>
      <c r="I98" s="14"/>
      <c r="J98" s="76"/>
      <c r="K98" s="158"/>
      <c r="L98" s="76"/>
      <c r="N98" s="58"/>
      <c r="Z98" s="3"/>
      <c r="AA98" s="3"/>
      <c r="AB98" s="3"/>
      <c r="AC98" s="3"/>
      <c r="AD98" s="58"/>
      <c r="AE98" s="195"/>
      <c r="AF98" s="16"/>
      <c r="AG98" s="203"/>
      <c r="AH98" s="16"/>
      <c r="AJ98" s="3"/>
      <c r="AK98" s="1"/>
      <c r="AL98" s="16"/>
      <c r="AN98" s="16"/>
      <c r="AP98" s="16"/>
      <c r="AQ98" s="1"/>
      <c r="AR98" s="1"/>
      <c r="AS98" s="1"/>
      <c r="AT98" s="1"/>
      <c r="AU98" s="1"/>
      <c r="AV98" s="1"/>
      <c r="AW98" s="1"/>
      <c r="AX98" s="14"/>
    </row>
    <row r="99" spans="7:50">
      <c r="G99" s="14"/>
      <c r="H99" s="14"/>
      <c r="I99" s="14"/>
      <c r="J99" s="76"/>
      <c r="K99" s="158"/>
      <c r="L99" s="76"/>
      <c r="N99" s="58"/>
      <c r="Z99" s="3"/>
      <c r="AA99" s="3"/>
      <c r="AB99" s="3"/>
      <c r="AC99" s="3"/>
      <c r="AD99" s="58"/>
      <c r="AE99" s="195"/>
      <c r="AF99" s="16"/>
      <c r="AG99" s="203"/>
      <c r="AH99" s="16"/>
      <c r="AJ99" s="3"/>
      <c r="AK99" s="1"/>
      <c r="AL99" s="16"/>
      <c r="AN99" s="16"/>
      <c r="AP99" s="16"/>
      <c r="AQ99" s="1"/>
      <c r="AR99" s="1"/>
      <c r="AS99" s="1"/>
      <c r="AT99" s="1"/>
      <c r="AU99" s="1"/>
      <c r="AV99" s="1"/>
      <c r="AW99" s="1"/>
      <c r="AX99" s="14"/>
    </row>
    <row r="100" spans="7:50">
      <c r="G100" s="14"/>
      <c r="H100" s="14"/>
      <c r="I100" s="14"/>
      <c r="J100" s="76"/>
      <c r="K100" s="158"/>
      <c r="L100" s="76"/>
      <c r="N100" s="58"/>
      <c r="Z100" s="3"/>
      <c r="AA100" s="3"/>
      <c r="AB100" s="3"/>
      <c r="AC100" s="3"/>
      <c r="AD100" s="58"/>
      <c r="AE100" s="195"/>
      <c r="AF100" s="16"/>
      <c r="AG100" s="203"/>
      <c r="AH100" s="16"/>
      <c r="AJ100" s="3"/>
      <c r="AK100" s="1"/>
      <c r="AL100" s="16"/>
      <c r="AN100" s="16"/>
      <c r="AP100" s="16"/>
      <c r="AQ100" s="1"/>
      <c r="AR100" s="1"/>
      <c r="AS100" s="1"/>
      <c r="AT100" s="1"/>
      <c r="AU100" s="1"/>
      <c r="AV100" s="1"/>
      <c r="AW100" s="1"/>
      <c r="AX100" s="14"/>
    </row>
    <row r="101" spans="7:50">
      <c r="G101" s="14"/>
      <c r="H101" s="14"/>
      <c r="I101" s="14"/>
      <c r="J101" s="76"/>
      <c r="K101" s="158"/>
      <c r="L101" s="76"/>
      <c r="N101" s="58"/>
      <c r="Z101" s="3"/>
      <c r="AA101" s="3"/>
      <c r="AB101" s="3"/>
      <c r="AC101" s="3"/>
      <c r="AD101" s="58"/>
      <c r="AE101" s="195"/>
      <c r="AF101" s="16"/>
      <c r="AG101" s="203"/>
      <c r="AH101" s="16"/>
      <c r="AJ101" s="3"/>
      <c r="AK101" s="1"/>
      <c r="AL101" s="16"/>
      <c r="AN101" s="16"/>
      <c r="AP101" s="16"/>
      <c r="AQ101" s="1"/>
      <c r="AR101" s="1"/>
      <c r="AS101" s="1"/>
      <c r="AT101" s="1"/>
      <c r="AU101" s="1"/>
      <c r="AV101" s="1"/>
      <c r="AW101" s="1"/>
      <c r="AX101" s="14"/>
    </row>
    <row r="102" spans="7:50">
      <c r="G102" s="14"/>
      <c r="H102" s="14"/>
      <c r="I102" s="14"/>
      <c r="J102" s="76"/>
      <c r="K102" s="158"/>
      <c r="L102" s="76"/>
      <c r="N102" s="58"/>
      <c r="Z102" s="3"/>
      <c r="AA102" s="3"/>
      <c r="AB102" s="3"/>
      <c r="AC102" s="3"/>
      <c r="AD102" s="58"/>
      <c r="AE102" s="195"/>
      <c r="AF102" s="16"/>
      <c r="AG102" s="203"/>
      <c r="AH102" s="16"/>
      <c r="AJ102" s="3"/>
      <c r="AK102" s="1"/>
      <c r="AL102" s="16"/>
      <c r="AN102" s="16"/>
      <c r="AP102" s="16"/>
      <c r="AQ102" s="1"/>
      <c r="AR102" s="1"/>
      <c r="AS102" s="1"/>
      <c r="AT102" s="1"/>
      <c r="AU102" s="1"/>
      <c r="AV102" s="1"/>
      <c r="AW102" s="1"/>
      <c r="AX102" s="14"/>
    </row>
    <row r="103" spans="7:50">
      <c r="G103" s="14"/>
      <c r="H103" s="14"/>
      <c r="I103" s="14"/>
      <c r="J103" s="76"/>
      <c r="K103" s="158"/>
      <c r="L103" s="76"/>
      <c r="N103" s="58"/>
      <c r="Z103" s="3"/>
      <c r="AA103" s="3"/>
      <c r="AB103" s="3"/>
      <c r="AC103" s="3"/>
      <c r="AD103" s="58"/>
      <c r="AE103" s="195"/>
      <c r="AF103" s="16"/>
      <c r="AG103" s="203"/>
      <c r="AH103" s="16"/>
      <c r="AJ103" s="3"/>
      <c r="AK103" s="1"/>
      <c r="AL103" s="16"/>
      <c r="AN103" s="16"/>
      <c r="AP103" s="16"/>
      <c r="AQ103" s="1"/>
      <c r="AR103" s="1"/>
      <c r="AS103" s="1"/>
      <c r="AT103" s="1"/>
      <c r="AU103" s="1"/>
      <c r="AV103" s="1"/>
      <c r="AW103" s="1"/>
      <c r="AX103" s="14"/>
    </row>
    <row r="104" spans="7:50">
      <c r="G104" s="14"/>
      <c r="H104" s="14"/>
      <c r="I104" s="14"/>
      <c r="J104" s="76"/>
      <c r="K104" s="158"/>
      <c r="L104" s="76"/>
      <c r="N104" s="58"/>
      <c r="Z104" s="3"/>
      <c r="AA104" s="3"/>
      <c r="AB104" s="3"/>
      <c r="AC104" s="3"/>
      <c r="AD104" s="58"/>
      <c r="AE104" s="195"/>
      <c r="AF104" s="16"/>
      <c r="AG104" s="203"/>
      <c r="AH104" s="16"/>
      <c r="AJ104" s="3"/>
      <c r="AK104" s="1"/>
      <c r="AL104" s="16"/>
      <c r="AN104" s="16"/>
      <c r="AP104" s="16"/>
      <c r="AQ104" s="1"/>
      <c r="AR104" s="1"/>
      <c r="AS104" s="1"/>
      <c r="AT104" s="1"/>
      <c r="AU104" s="1"/>
      <c r="AV104" s="1"/>
      <c r="AW104" s="1"/>
      <c r="AX104" s="14"/>
    </row>
    <row r="105" spans="7:50">
      <c r="G105" s="14"/>
      <c r="H105" s="14"/>
      <c r="I105" s="14"/>
      <c r="J105" s="76"/>
      <c r="K105" s="158"/>
      <c r="L105" s="76"/>
      <c r="N105" s="58"/>
      <c r="Z105" s="3"/>
      <c r="AA105" s="3"/>
      <c r="AB105" s="3"/>
      <c r="AC105" s="3"/>
      <c r="AD105" s="58"/>
      <c r="AE105" s="195"/>
      <c r="AF105" s="16"/>
      <c r="AG105" s="203"/>
      <c r="AH105" s="16"/>
      <c r="AJ105" s="3"/>
      <c r="AK105" s="1"/>
      <c r="AL105" s="16"/>
      <c r="AN105" s="16"/>
      <c r="AP105" s="16"/>
      <c r="AQ105" s="1"/>
      <c r="AR105" s="1"/>
      <c r="AS105" s="1"/>
      <c r="AT105" s="1"/>
      <c r="AU105" s="1"/>
      <c r="AV105" s="1"/>
      <c r="AW105" s="1"/>
      <c r="AX105" s="14"/>
    </row>
    <row r="106" spans="7:50">
      <c r="G106" s="14"/>
      <c r="H106" s="14"/>
      <c r="I106" s="14"/>
      <c r="J106" s="76"/>
      <c r="K106" s="158"/>
      <c r="L106" s="76"/>
      <c r="N106" s="58"/>
      <c r="Z106" s="3"/>
      <c r="AA106" s="3"/>
      <c r="AB106" s="3"/>
      <c r="AC106" s="3"/>
      <c r="AD106" s="58"/>
      <c r="AE106" s="195"/>
      <c r="AF106" s="16"/>
      <c r="AG106" s="203"/>
      <c r="AH106" s="16"/>
      <c r="AJ106" s="3"/>
      <c r="AK106" s="1"/>
      <c r="AL106" s="16"/>
      <c r="AN106" s="16"/>
      <c r="AP106" s="16"/>
      <c r="AQ106" s="1"/>
      <c r="AR106" s="1"/>
      <c r="AS106" s="1"/>
      <c r="AT106" s="1"/>
      <c r="AU106" s="1"/>
      <c r="AV106" s="1"/>
      <c r="AW106" s="1"/>
      <c r="AX106" s="14"/>
    </row>
    <row r="107" spans="7:50">
      <c r="G107" s="14"/>
      <c r="H107" s="14"/>
      <c r="I107" s="14"/>
      <c r="J107" s="76"/>
      <c r="K107" s="158"/>
      <c r="L107" s="76"/>
      <c r="N107" s="58"/>
      <c r="Z107" s="3"/>
      <c r="AA107" s="3"/>
      <c r="AB107" s="3"/>
      <c r="AC107" s="3"/>
      <c r="AD107" s="58"/>
      <c r="AE107" s="195"/>
      <c r="AF107" s="16"/>
      <c r="AG107" s="203"/>
      <c r="AH107" s="16"/>
      <c r="AJ107" s="3"/>
      <c r="AK107" s="1"/>
      <c r="AL107" s="16"/>
      <c r="AN107" s="16"/>
      <c r="AP107" s="16"/>
      <c r="AQ107" s="1"/>
      <c r="AR107" s="1"/>
      <c r="AS107" s="1"/>
      <c r="AT107" s="1"/>
      <c r="AU107" s="1"/>
      <c r="AV107" s="1"/>
      <c r="AW107" s="1"/>
      <c r="AX107" s="14"/>
    </row>
    <row r="108" spans="7:50">
      <c r="G108" s="14"/>
      <c r="H108" s="14"/>
      <c r="I108" s="14"/>
      <c r="J108" s="76"/>
      <c r="K108" s="158"/>
      <c r="L108" s="76"/>
      <c r="N108" s="58"/>
      <c r="Z108" s="3"/>
      <c r="AA108" s="3"/>
      <c r="AB108" s="3"/>
      <c r="AC108" s="3"/>
      <c r="AD108" s="58"/>
      <c r="AE108" s="195"/>
      <c r="AF108" s="16"/>
      <c r="AG108" s="203"/>
      <c r="AH108" s="16"/>
      <c r="AJ108" s="3"/>
      <c r="AK108" s="1"/>
      <c r="AL108" s="16"/>
      <c r="AN108" s="16"/>
      <c r="AP108" s="16"/>
      <c r="AQ108" s="1"/>
      <c r="AR108" s="1"/>
      <c r="AS108" s="1"/>
      <c r="AT108" s="1"/>
      <c r="AU108" s="1"/>
      <c r="AV108" s="1"/>
      <c r="AW108" s="1"/>
      <c r="AX108" s="14"/>
    </row>
    <row r="109" spans="7:50">
      <c r="G109" s="14"/>
      <c r="H109" s="14"/>
      <c r="I109" s="14"/>
      <c r="J109" s="76"/>
      <c r="K109" s="158"/>
      <c r="L109" s="76"/>
      <c r="N109" s="58"/>
      <c r="Z109" s="3"/>
      <c r="AA109" s="3"/>
      <c r="AB109" s="3"/>
      <c r="AC109" s="3"/>
      <c r="AD109" s="58"/>
      <c r="AE109" s="195"/>
      <c r="AF109" s="16"/>
      <c r="AG109" s="203"/>
      <c r="AH109" s="16"/>
      <c r="AJ109" s="3"/>
      <c r="AK109" s="1"/>
      <c r="AL109" s="16"/>
      <c r="AN109" s="16"/>
      <c r="AP109" s="16"/>
      <c r="AQ109" s="1"/>
      <c r="AR109" s="1"/>
      <c r="AS109" s="1"/>
      <c r="AT109" s="1"/>
      <c r="AU109" s="1"/>
      <c r="AV109" s="1"/>
      <c r="AW109" s="1"/>
      <c r="AX109" s="14"/>
    </row>
    <row r="110" spans="7:50">
      <c r="G110" s="14"/>
      <c r="H110" s="14"/>
      <c r="I110" s="14"/>
      <c r="J110" s="76"/>
      <c r="K110" s="158"/>
      <c r="L110" s="76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4"/>
      <c r="Z110" s="14"/>
      <c r="AA110" s="14"/>
      <c r="AB110" s="14"/>
      <c r="AC110" s="14"/>
      <c r="AD110" s="158"/>
      <c r="AE110" s="158"/>
      <c r="AF110" s="76"/>
      <c r="AG110" s="76"/>
      <c r="AH110" s="76"/>
      <c r="AI110" s="158"/>
      <c r="AJ110" s="14"/>
      <c r="AK110" s="14"/>
      <c r="AL110" s="76"/>
      <c r="AM110" s="76"/>
      <c r="AN110" s="76"/>
      <c r="AO110" s="158"/>
      <c r="AP110" s="76"/>
      <c r="AQ110" s="14"/>
      <c r="AR110" s="14"/>
      <c r="AS110" s="14"/>
      <c r="AT110" s="14"/>
      <c r="AU110" s="14"/>
      <c r="AV110" s="14"/>
      <c r="AW110" s="14"/>
      <c r="AX110" s="14"/>
    </row>
    <row r="111" spans="7:50">
      <c r="G111" s="14"/>
      <c r="H111" s="14"/>
      <c r="I111" s="14"/>
      <c r="J111" s="76"/>
      <c r="K111" s="158"/>
      <c r="L111" s="76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4"/>
      <c r="Z111" s="14"/>
      <c r="AA111" s="14"/>
      <c r="AB111" s="14"/>
      <c r="AC111" s="14"/>
      <c r="AD111" s="158"/>
      <c r="AE111" s="158"/>
      <c r="AF111" s="76"/>
      <c r="AG111" s="76"/>
      <c r="AH111" s="76"/>
      <c r="AI111" s="158"/>
      <c r="AJ111" s="14"/>
      <c r="AK111" s="14"/>
      <c r="AL111" s="76"/>
      <c r="AM111" s="76"/>
      <c r="AN111" s="76"/>
      <c r="AO111" s="158"/>
      <c r="AP111" s="76"/>
      <c r="AQ111" s="14"/>
      <c r="AR111" s="14"/>
      <c r="AS111" s="14"/>
      <c r="AT111" s="14"/>
      <c r="AU111" s="14"/>
      <c r="AV111" s="14"/>
      <c r="AW111" s="14"/>
      <c r="AX111" s="14"/>
    </row>
    <row r="112" spans="7:50">
      <c r="G112" s="14"/>
      <c r="H112" s="14"/>
      <c r="I112" s="14"/>
      <c r="J112" s="76"/>
      <c r="K112" s="158"/>
      <c r="L112" s="76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4"/>
      <c r="Z112" s="14"/>
      <c r="AA112" s="14"/>
      <c r="AB112" s="14"/>
      <c r="AC112" s="14"/>
      <c r="AD112" s="158"/>
      <c r="AE112" s="158"/>
      <c r="AF112" s="76"/>
      <c r="AG112" s="76"/>
      <c r="AH112" s="76"/>
      <c r="AI112" s="158"/>
      <c r="AJ112" s="14"/>
      <c r="AK112" s="14"/>
      <c r="AL112" s="76"/>
      <c r="AM112" s="76"/>
      <c r="AN112" s="76"/>
      <c r="AO112" s="158"/>
      <c r="AP112" s="76"/>
      <c r="AQ112" s="14"/>
      <c r="AR112" s="14"/>
      <c r="AS112" s="14"/>
      <c r="AT112" s="14"/>
      <c r="AU112" s="14"/>
      <c r="AV112" s="14"/>
      <c r="AW112" s="14"/>
      <c r="AX112" s="14"/>
    </row>
    <row r="113" spans="7:50">
      <c r="G113" s="14"/>
      <c r="H113" s="14"/>
      <c r="I113" s="14"/>
      <c r="J113" s="76"/>
      <c r="K113" s="158"/>
      <c r="L113" s="76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4"/>
      <c r="Z113" s="14"/>
      <c r="AA113" s="14"/>
      <c r="AB113" s="14"/>
      <c r="AC113" s="14"/>
      <c r="AD113" s="158"/>
      <c r="AE113" s="158"/>
      <c r="AF113" s="76"/>
      <c r="AG113" s="76"/>
      <c r="AH113" s="76"/>
      <c r="AI113" s="158"/>
      <c r="AJ113" s="14"/>
      <c r="AK113" s="14"/>
      <c r="AL113" s="76"/>
      <c r="AM113" s="76"/>
      <c r="AN113" s="76"/>
      <c r="AO113" s="158"/>
      <c r="AP113" s="76"/>
      <c r="AQ113" s="14"/>
      <c r="AR113" s="14"/>
      <c r="AS113" s="14"/>
      <c r="AT113" s="14"/>
      <c r="AU113" s="14"/>
      <c r="AV113" s="14"/>
      <c r="AW113" s="14"/>
      <c r="AX113" s="14"/>
    </row>
    <row r="114" spans="7:50">
      <c r="G114" s="14"/>
      <c r="H114" s="14"/>
      <c r="I114" s="14"/>
      <c r="J114" s="76"/>
      <c r="K114" s="158"/>
      <c r="L114" s="76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4"/>
      <c r="Z114" s="14"/>
      <c r="AA114" s="14"/>
      <c r="AB114" s="14"/>
      <c r="AC114" s="14"/>
      <c r="AD114" s="158"/>
      <c r="AE114" s="158"/>
      <c r="AF114" s="76"/>
      <c r="AG114" s="76"/>
      <c r="AH114" s="76"/>
      <c r="AI114" s="158"/>
      <c r="AJ114" s="14"/>
      <c r="AK114" s="14"/>
      <c r="AL114" s="76"/>
      <c r="AM114" s="76"/>
      <c r="AN114" s="76"/>
      <c r="AO114" s="158"/>
      <c r="AP114" s="76"/>
      <c r="AQ114" s="14"/>
      <c r="AR114" s="14"/>
      <c r="AS114" s="14"/>
      <c r="AT114" s="14"/>
      <c r="AU114" s="14"/>
      <c r="AV114" s="14"/>
      <c r="AW114" s="14"/>
      <c r="AX114" s="14"/>
    </row>
    <row r="115" spans="7:50">
      <c r="G115" s="14"/>
      <c r="H115" s="14"/>
      <c r="I115" s="14"/>
      <c r="J115" s="76"/>
      <c r="K115" s="158"/>
      <c r="L115" s="76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4"/>
      <c r="Z115" s="14"/>
      <c r="AA115" s="14"/>
      <c r="AB115" s="14"/>
      <c r="AC115" s="14"/>
      <c r="AD115" s="158"/>
      <c r="AE115" s="158"/>
      <c r="AF115" s="76"/>
      <c r="AG115" s="76"/>
      <c r="AH115" s="76"/>
      <c r="AI115" s="158"/>
      <c r="AJ115" s="14"/>
      <c r="AK115" s="14"/>
      <c r="AL115" s="76"/>
      <c r="AM115" s="76"/>
      <c r="AN115" s="76"/>
      <c r="AO115" s="158"/>
      <c r="AP115" s="76"/>
      <c r="AQ115" s="14"/>
      <c r="AR115" s="14"/>
      <c r="AS115" s="14"/>
      <c r="AT115" s="14"/>
      <c r="AU115" s="14"/>
      <c r="AV115" s="14"/>
      <c r="AW115" s="14"/>
      <c r="AX115" s="14"/>
    </row>
    <row r="116" spans="7:50">
      <c r="G116" s="14"/>
      <c r="H116" s="14"/>
      <c r="I116" s="14"/>
      <c r="J116" s="76"/>
      <c r="K116" s="158"/>
      <c r="L116" s="76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4"/>
      <c r="Z116" s="14"/>
      <c r="AA116" s="14"/>
      <c r="AB116" s="14"/>
      <c r="AC116" s="14"/>
      <c r="AD116" s="158"/>
      <c r="AE116" s="158"/>
      <c r="AF116" s="76"/>
      <c r="AG116" s="76"/>
      <c r="AH116" s="76"/>
      <c r="AI116" s="158"/>
      <c r="AJ116" s="14"/>
      <c r="AK116" s="14"/>
      <c r="AL116" s="76"/>
      <c r="AM116" s="76"/>
      <c r="AN116" s="76"/>
      <c r="AO116" s="158"/>
      <c r="AP116" s="76"/>
      <c r="AQ116" s="14"/>
      <c r="AR116" s="14"/>
      <c r="AS116" s="14"/>
      <c r="AT116" s="14"/>
      <c r="AU116" s="14"/>
      <c r="AV116" s="14"/>
      <c r="AW116" s="14"/>
      <c r="AX116" s="14"/>
    </row>
    <row r="117" spans="7:50">
      <c r="G117" s="14"/>
      <c r="H117" s="14"/>
      <c r="I117" s="14"/>
      <c r="J117" s="76"/>
      <c r="K117" s="158"/>
      <c r="L117" s="76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4"/>
      <c r="Z117" s="14"/>
      <c r="AA117" s="14"/>
      <c r="AB117" s="14"/>
      <c r="AC117" s="14"/>
      <c r="AD117" s="158"/>
      <c r="AE117" s="158"/>
      <c r="AF117" s="76"/>
      <c r="AG117" s="76"/>
      <c r="AH117" s="76"/>
      <c r="AI117" s="158"/>
      <c r="AJ117" s="14"/>
      <c r="AK117" s="14"/>
      <c r="AL117" s="76"/>
      <c r="AM117" s="76"/>
      <c r="AN117" s="76"/>
      <c r="AO117" s="158"/>
      <c r="AP117" s="76"/>
      <c r="AQ117" s="14"/>
      <c r="AR117" s="14"/>
      <c r="AS117" s="14"/>
      <c r="AT117" s="14"/>
      <c r="AU117" s="14"/>
      <c r="AV117" s="14"/>
      <c r="AW117" s="14"/>
      <c r="AX117" s="14"/>
    </row>
    <row r="118" spans="7:50">
      <c r="G118" s="14"/>
      <c r="H118" s="14"/>
      <c r="I118" s="14"/>
      <c r="J118" s="76"/>
      <c r="K118" s="158"/>
      <c r="L118" s="76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4"/>
      <c r="Z118" s="14"/>
      <c r="AA118" s="14"/>
      <c r="AB118" s="14"/>
      <c r="AC118" s="14"/>
      <c r="AD118" s="158"/>
      <c r="AE118" s="158"/>
      <c r="AF118" s="76"/>
      <c r="AG118" s="76"/>
      <c r="AH118" s="76"/>
      <c r="AI118" s="158"/>
      <c r="AJ118" s="14"/>
      <c r="AK118" s="14"/>
      <c r="AL118" s="76"/>
      <c r="AM118" s="76"/>
      <c r="AN118" s="76"/>
      <c r="AO118" s="158"/>
      <c r="AP118" s="76"/>
      <c r="AQ118" s="14"/>
      <c r="AR118" s="14"/>
      <c r="AS118" s="14"/>
      <c r="AT118" s="14"/>
      <c r="AU118" s="14"/>
      <c r="AV118" s="14"/>
      <c r="AW118" s="14"/>
      <c r="AX118" s="14"/>
    </row>
    <row r="119" spans="7:50">
      <c r="G119" s="14"/>
      <c r="H119" s="14"/>
      <c r="I119" s="14"/>
      <c r="J119" s="76"/>
      <c r="K119" s="158"/>
      <c r="L119" s="76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4"/>
      <c r="Z119" s="14"/>
      <c r="AA119" s="14"/>
      <c r="AB119" s="14"/>
      <c r="AC119" s="14"/>
      <c r="AD119" s="158"/>
      <c r="AE119" s="158"/>
      <c r="AF119" s="76"/>
      <c r="AG119" s="76"/>
      <c r="AH119" s="76"/>
      <c r="AI119" s="158"/>
      <c r="AJ119" s="14"/>
      <c r="AK119" s="14"/>
      <c r="AL119" s="76"/>
      <c r="AM119" s="76"/>
      <c r="AN119" s="76"/>
      <c r="AO119" s="158"/>
      <c r="AP119" s="76"/>
      <c r="AQ119" s="14"/>
      <c r="AR119" s="14"/>
      <c r="AS119" s="14"/>
      <c r="AT119" s="14"/>
      <c r="AU119" s="14"/>
      <c r="AV119" s="14"/>
      <c r="AW119" s="14"/>
      <c r="AX119" s="14"/>
    </row>
    <row r="120" spans="7:50">
      <c r="G120" s="14"/>
      <c r="H120" s="14"/>
      <c r="I120" s="14"/>
      <c r="J120" s="76"/>
      <c r="K120" s="158"/>
      <c r="L120" s="76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4"/>
      <c r="Z120" s="14"/>
      <c r="AA120" s="14"/>
      <c r="AB120" s="14"/>
      <c r="AC120" s="14"/>
      <c r="AD120" s="158"/>
      <c r="AE120" s="158"/>
      <c r="AF120" s="76"/>
      <c r="AG120" s="76"/>
      <c r="AH120" s="76"/>
      <c r="AI120" s="158"/>
      <c r="AJ120" s="14"/>
      <c r="AK120" s="14"/>
      <c r="AL120" s="76"/>
      <c r="AM120" s="76"/>
      <c r="AN120" s="76"/>
      <c r="AO120" s="158"/>
      <c r="AP120" s="76"/>
      <c r="AQ120" s="14"/>
      <c r="AR120" s="14"/>
      <c r="AS120" s="14"/>
      <c r="AT120" s="14"/>
      <c r="AU120" s="14"/>
      <c r="AV120" s="14"/>
      <c r="AW120" s="14"/>
      <c r="AX120" s="14"/>
    </row>
    <row r="121" spans="7:50">
      <c r="G121" s="14"/>
      <c r="H121" s="14"/>
      <c r="I121" s="14"/>
      <c r="J121" s="76"/>
      <c r="K121" s="158"/>
      <c r="L121" s="76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4"/>
      <c r="Z121" s="14"/>
      <c r="AA121" s="14"/>
      <c r="AB121" s="14"/>
      <c r="AC121" s="14"/>
      <c r="AD121" s="158"/>
      <c r="AE121" s="158"/>
      <c r="AF121" s="76"/>
      <c r="AG121" s="76"/>
      <c r="AH121" s="76"/>
      <c r="AI121" s="158"/>
      <c r="AJ121" s="14"/>
      <c r="AK121" s="14"/>
      <c r="AL121" s="76"/>
      <c r="AM121" s="76"/>
      <c r="AN121" s="76"/>
      <c r="AO121" s="158"/>
      <c r="AP121" s="76"/>
      <c r="AQ121" s="14"/>
      <c r="AR121" s="14"/>
      <c r="AS121" s="14"/>
      <c r="AT121" s="14"/>
      <c r="AU121" s="14"/>
      <c r="AV121" s="14"/>
      <c r="AW121" s="14"/>
      <c r="AX121" s="14"/>
    </row>
    <row r="122" spans="7:50">
      <c r="G122" s="14"/>
      <c r="H122" s="14"/>
      <c r="I122" s="14"/>
      <c r="J122" s="76"/>
      <c r="K122" s="158"/>
      <c r="L122" s="76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4"/>
      <c r="Z122" s="14"/>
      <c r="AA122" s="14"/>
      <c r="AB122" s="14"/>
      <c r="AC122" s="14"/>
      <c r="AD122" s="158"/>
      <c r="AE122" s="158"/>
      <c r="AF122" s="76"/>
      <c r="AG122" s="76"/>
      <c r="AH122" s="76"/>
      <c r="AI122" s="158"/>
      <c r="AJ122" s="14"/>
      <c r="AK122" s="14"/>
      <c r="AL122" s="76"/>
      <c r="AM122" s="76"/>
      <c r="AN122" s="76"/>
      <c r="AO122" s="158"/>
      <c r="AP122" s="76"/>
      <c r="AQ122" s="14"/>
      <c r="AR122" s="14"/>
      <c r="AS122" s="14"/>
      <c r="AT122" s="14"/>
      <c r="AU122" s="14"/>
      <c r="AV122" s="14"/>
      <c r="AW122" s="14"/>
      <c r="AX122" s="14"/>
    </row>
    <row r="123" spans="7:50">
      <c r="G123" s="14"/>
      <c r="H123" s="14"/>
      <c r="I123" s="14"/>
      <c r="J123" s="76"/>
      <c r="K123" s="158"/>
      <c r="L123" s="76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4"/>
      <c r="Z123" s="14"/>
      <c r="AA123" s="14"/>
      <c r="AB123" s="14"/>
      <c r="AC123" s="14"/>
      <c r="AD123" s="158"/>
      <c r="AE123" s="158"/>
      <c r="AF123" s="76"/>
      <c r="AG123" s="76"/>
      <c r="AH123" s="76"/>
      <c r="AI123" s="158"/>
      <c r="AJ123" s="14"/>
      <c r="AK123" s="14"/>
      <c r="AL123" s="76"/>
      <c r="AM123" s="76"/>
      <c r="AN123" s="76"/>
      <c r="AO123" s="158"/>
      <c r="AP123" s="76"/>
      <c r="AQ123" s="14"/>
      <c r="AR123" s="14"/>
      <c r="AS123" s="14"/>
      <c r="AT123" s="14"/>
      <c r="AU123" s="14"/>
      <c r="AV123" s="14"/>
      <c r="AW123" s="14"/>
      <c r="AX123" s="14"/>
    </row>
    <row r="124" spans="7:50">
      <c r="G124" s="14"/>
      <c r="H124" s="14"/>
      <c r="I124" s="14"/>
      <c r="J124" s="76"/>
      <c r="K124" s="158"/>
      <c r="L124" s="76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4"/>
      <c r="Z124" s="14"/>
      <c r="AA124" s="14"/>
      <c r="AB124" s="14"/>
      <c r="AC124" s="14"/>
      <c r="AD124" s="158"/>
      <c r="AE124" s="158"/>
      <c r="AF124" s="76"/>
      <c r="AG124" s="76"/>
      <c r="AH124" s="76"/>
      <c r="AI124" s="158"/>
      <c r="AJ124" s="14"/>
      <c r="AK124" s="14"/>
      <c r="AL124" s="76"/>
      <c r="AM124" s="76"/>
      <c r="AN124" s="76"/>
      <c r="AO124" s="158"/>
      <c r="AP124" s="76"/>
      <c r="AQ124" s="14"/>
      <c r="AR124" s="14"/>
      <c r="AS124" s="14"/>
      <c r="AT124" s="14"/>
      <c r="AU124" s="14"/>
      <c r="AV124" s="14"/>
      <c r="AW124" s="14"/>
      <c r="AX124" s="14"/>
    </row>
    <row r="125" spans="7:50">
      <c r="G125" s="14"/>
      <c r="H125" s="14"/>
      <c r="I125" s="14"/>
      <c r="J125" s="76"/>
      <c r="K125" s="158"/>
      <c r="L125" s="76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4"/>
      <c r="Z125" s="14"/>
      <c r="AA125" s="14"/>
      <c r="AB125" s="14"/>
      <c r="AC125" s="14"/>
      <c r="AD125" s="158"/>
      <c r="AE125" s="158"/>
      <c r="AF125" s="76"/>
      <c r="AG125" s="76"/>
      <c r="AH125" s="76"/>
      <c r="AI125" s="158"/>
      <c r="AJ125" s="14"/>
      <c r="AK125" s="14"/>
      <c r="AL125" s="76"/>
      <c r="AM125" s="76"/>
      <c r="AN125" s="76"/>
      <c r="AO125" s="158"/>
      <c r="AP125" s="76"/>
      <c r="AQ125" s="14"/>
      <c r="AR125" s="14"/>
      <c r="AS125" s="14"/>
      <c r="AT125" s="14"/>
      <c r="AU125" s="14"/>
      <c r="AV125" s="14"/>
      <c r="AW125" s="14"/>
      <c r="AX125" s="14"/>
    </row>
    <row r="126" spans="7:50">
      <c r="G126" s="14"/>
      <c r="H126" s="14"/>
      <c r="I126" s="14"/>
      <c r="J126" s="76"/>
      <c r="K126" s="158"/>
      <c r="L126" s="76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4"/>
      <c r="Z126" s="14"/>
      <c r="AA126" s="14"/>
      <c r="AB126" s="14"/>
      <c r="AC126" s="14"/>
      <c r="AD126" s="158"/>
      <c r="AE126" s="158"/>
      <c r="AF126" s="76"/>
      <c r="AG126" s="76"/>
      <c r="AH126" s="76"/>
      <c r="AI126" s="158"/>
      <c r="AJ126" s="14"/>
      <c r="AK126" s="14"/>
      <c r="AL126" s="76"/>
      <c r="AM126" s="76"/>
      <c r="AN126" s="76"/>
      <c r="AO126" s="158"/>
      <c r="AP126" s="76"/>
      <c r="AQ126" s="14"/>
      <c r="AR126" s="14"/>
      <c r="AS126" s="14"/>
      <c r="AT126" s="14"/>
      <c r="AU126" s="14"/>
      <c r="AV126" s="14"/>
      <c r="AW126" s="14"/>
      <c r="AX126" s="14"/>
    </row>
    <row r="127" spans="7:50">
      <c r="G127" s="14"/>
      <c r="H127" s="14"/>
      <c r="I127" s="14"/>
      <c r="J127" s="76"/>
      <c r="K127" s="158"/>
      <c r="L127" s="76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4"/>
      <c r="Z127" s="14"/>
      <c r="AA127" s="14"/>
      <c r="AB127" s="14"/>
      <c r="AC127" s="14"/>
      <c r="AD127" s="158"/>
      <c r="AE127" s="158"/>
      <c r="AF127" s="76"/>
      <c r="AG127" s="76"/>
      <c r="AH127" s="76"/>
      <c r="AI127" s="158"/>
      <c r="AJ127" s="14"/>
      <c r="AK127" s="14"/>
      <c r="AL127" s="76"/>
      <c r="AM127" s="76"/>
      <c r="AN127" s="76"/>
      <c r="AO127" s="158"/>
      <c r="AP127" s="76"/>
      <c r="AQ127" s="14"/>
      <c r="AR127" s="14"/>
      <c r="AS127" s="14"/>
      <c r="AT127" s="14"/>
      <c r="AU127" s="14"/>
      <c r="AV127" s="14"/>
      <c r="AW127" s="14"/>
      <c r="AX127" s="14"/>
    </row>
    <row r="128" spans="7:50">
      <c r="G128" s="14"/>
      <c r="H128" s="14"/>
      <c r="I128" s="14"/>
      <c r="J128" s="76"/>
      <c r="K128" s="158"/>
      <c r="L128" s="76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4"/>
      <c r="Z128" s="14"/>
      <c r="AA128" s="14"/>
      <c r="AB128" s="14"/>
      <c r="AC128" s="14"/>
      <c r="AD128" s="158"/>
      <c r="AE128" s="158"/>
      <c r="AF128" s="76"/>
      <c r="AG128" s="76"/>
      <c r="AH128" s="76"/>
      <c r="AI128" s="158"/>
      <c r="AJ128" s="14"/>
      <c r="AK128" s="14"/>
      <c r="AL128" s="76"/>
      <c r="AM128" s="76"/>
      <c r="AN128" s="76"/>
      <c r="AO128" s="158"/>
      <c r="AP128" s="76"/>
      <c r="AQ128" s="14"/>
      <c r="AR128" s="14"/>
      <c r="AS128" s="14"/>
      <c r="AT128" s="14"/>
      <c r="AU128" s="14"/>
      <c r="AV128" s="14"/>
      <c r="AW128" s="14"/>
      <c r="AX128" s="14"/>
    </row>
    <row r="129" spans="7:50">
      <c r="G129" s="14"/>
      <c r="H129" s="14"/>
      <c r="I129" s="14"/>
      <c r="J129" s="76"/>
      <c r="K129" s="158"/>
      <c r="L129" s="76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4"/>
      <c r="Z129" s="14"/>
      <c r="AA129" s="14"/>
      <c r="AB129" s="14"/>
      <c r="AC129" s="14"/>
      <c r="AD129" s="158"/>
      <c r="AE129" s="158"/>
      <c r="AF129" s="76"/>
      <c r="AG129" s="76"/>
      <c r="AH129" s="76"/>
      <c r="AI129" s="158"/>
      <c r="AJ129" s="14"/>
      <c r="AK129" s="14"/>
      <c r="AL129" s="76"/>
      <c r="AM129" s="76"/>
      <c r="AN129" s="76"/>
      <c r="AO129" s="158"/>
      <c r="AP129" s="76"/>
      <c r="AQ129" s="14"/>
      <c r="AR129" s="14"/>
      <c r="AS129" s="14"/>
      <c r="AT129" s="14"/>
      <c r="AU129" s="14"/>
      <c r="AV129" s="14"/>
      <c r="AW129" s="14"/>
      <c r="AX129" s="14"/>
    </row>
    <row r="130" spans="7:50">
      <c r="G130" s="14"/>
      <c r="H130" s="14"/>
      <c r="I130" s="14"/>
      <c r="J130" s="76"/>
      <c r="K130" s="158"/>
      <c r="L130" s="76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4"/>
      <c r="Z130" s="14"/>
      <c r="AA130" s="14"/>
      <c r="AB130" s="14"/>
      <c r="AC130" s="14"/>
      <c r="AD130" s="158"/>
      <c r="AE130" s="158"/>
      <c r="AF130" s="76"/>
      <c r="AG130" s="76"/>
      <c r="AH130" s="76"/>
      <c r="AI130" s="158"/>
      <c r="AJ130" s="14"/>
      <c r="AK130" s="14"/>
      <c r="AL130" s="76"/>
      <c r="AM130" s="76"/>
      <c r="AN130" s="76"/>
      <c r="AO130" s="158"/>
      <c r="AP130" s="76"/>
      <c r="AQ130" s="14"/>
      <c r="AR130" s="14"/>
      <c r="AS130" s="14"/>
      <c r="AT130" s="14"/>
      <c r="AU130" s="14"/>
      <c r="AV130" s="14"/>
      <c r="AW130" s="14"/>
      <c r="AX130" s="14"/>
    </row>
    <row r="131" spans="7:50">
      <c r="G131" s="14"/>
      <c r="H131" s="14"/>
      <c r="I131" s="14"/>
      <c r="J131" s="76"/>
      <c r="K131" s="158"/>
      <c r="L131" s="76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4"/>
      <c r="Z131" s="14"/>
      <c r="AA131" s="14"/>
      <c r="AB131" s="14"/>
      <c r="AC131" s="14"/>
      <c r="AD131" s="158"/>
      <c r="AE131" s="158"/>
      <c r="AF131" s="76"/>
      <c r="AG131" s="76"/>
      <c r="AH131" s="76"/>
      <c r="AI131" s="158"/>
      <c r="AJ131" s="14"/>
      <c r="AK131" s="14"/>
      <c r="AL131" s="76"/>
      <c r="AM131" s="76"/>
      <c r="AN131" s="76"/>
      <c r="AO131" s="158"/>
      <c r="AP131" s="76"/>
      <c r="AQ131" s="14"/>
      <c r="AR131" s="14"/>
      <c r="AS131" s="14"/>
      <c r="AT131" s="14"/>
      <c r="AU131" s="14"/>
      <c r="AV131" s="14"/>
      <c r="AW131" s="14"/>
      <c r="AX131" s="14"/>
    </row>
    <row r="132" spans="7:50">
      <c r="G132" s="14"/>
      <c r="H132" s="14"/>
      <c r="I132" s="14"/>
      <c r="J132" s="76"/>
      <c r="K132" s="158"/>
      <c r="L132" s="76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4"/>
      <c r="Z132" s="14"/>
      <c r="AA132" s="14"/>
      <c r="AB132" s="14"/>
      <c r="AC132" s="14"/>
      <c r="AD132" s="158"/>
      <c r="AE132" s="158"/>
      <c r="AF132" s="76"/>
      <c r="AG132" s="76"/>
      <c r="AH132" s="76"/>
      <c r="AI132" s="158"/>
      <c r="AJ132" s="14"/>
      <c r="AK132" s="14"/>
      <c r="AL132" s="76"/>
      <c r="AM132" s="76"/>
      <c r="AN132" s="76"/>
      <c r="AO132" s="158"/>
      <c r="AP132" s="76"/>
      <c r="AQ132" s="14"/>
      <c r="AR132" s="14"/>
      <c r="AS132" s="14"/>
      <c r="AT132" s="14"/>
      <c r="AU132" s="14"/>
      <c r="AV132" s="14"/>
      <c r="AW132" s="14"/>
      <c r="AX132" s="14"/>
    </row>
    <row r="133" spans="7:50">
      <c r="G133" s="14"/>
      <c r="H133" s="14"/>
      <c r="I133" s="14"/>
      <c r="J133" s="76"/>
      <c r="K133" s="158"/>
      <c r="L133" s="76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4"/>
      <c r="Z133" s="14"/>
      <c r="AA133" s="14"/>
      <c r="AB133" s="14"/>
      <c r="AC133" s="14"/>
      <c r="AD133" s="158"/>
      <c r="AE133" s="158"/>
      <c r="AF133" s="76"/>
      <c r="AG133" s="76"/>
      <c r="AH133" s="76"/>
      <c r="AI133" s="158"/>
      <c r="AJ133" s="14"/>
      <c r="AK133" s="14"/>
      <c r="AL133" s="76"/>
      <c r="AM133" s="76"/>
      <c r="AN133" s="76"/>
      <c r="AO133" s="158"/>
      <c r="AP133" s="76"/>
      <c r="AQ133" s="14"/>
      <c r="AR133" s="14"/>
      <c r="AS133" s="14"/>
      <c r="AT133" s="14"/>
      <c r="AU133" s="14"/>
      <c r="AV133" s="14"/>
      <c r="AW133" s="14"/>
      <c r="AX133" s="14"/>
    </row>
    <row r="134" spans="7:50">
      <c r="G134" s="14"/>
      <c r="H134" s="14"/>
      <c r="I134" s="14"/>
      <c r="J134" s="76"/>
      <c r="K134" s="158"/>
      <c r="L134" s="76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4"/>
      <c r="Z134" s="14"/>
      <c r="AA134" s="14"/>
      <c r="AB134" s="14"/>
      <c r="AC134" s="14"/>
      <c r="AD134" s="158"/>
      <c r="AE134" s="158"/>
      <c r="AF134" s="76"/>
      <c r="AG134" s="76"/>
      <c r="AH134" s="76"/>
      <c r="AI134" s="158"/>
      <c r="AJ134" s="14"/>
      <c r="AK134" s="14"/>
      <c r="AL134" s="76"/>
      <c r="AM134" s="76"/>
      <c r="AN134" s="76"/>
      <c r="AO134" s="158"/>
      <c r="AP134" s="76"/>
      <c r="AQ134" s="14"/>
      <c r="AR134" s="14"/>
      <c r="AS134" s="14"/>
      <c r="AT134" s="14"/>
      <c r="AU134" s="14"/>
      <c r="AV134" s="14"/>
      <c r="AW134" s="14"/>
      <c r="AX134" s="14"/>
    </row>
    <row r="135" spans="7:50">
      <c r="G135" s="14"/>
      <c r="H135" s="14"/>
      <c r="I135" s="14"/>
      <c r="J135" s="76"/>
      <c r="K135" s="158"/>
      <c r="L135" s="76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4"/>
      <c r="Z135" s="14"/>
      <c r="AA135" s="14"/>
      <c r="AB135" s="14"/>
      <c r="AC135" s="14"/>
      <c r="AD135" s="158"/>
      <c r="AE135" s="158"/>
      <c r="AF135" s="76"/>
      <c r="AG135" s="76"/>
      <c r="AH135" s="76"/>
      <c r="AI135" s="158"/>
      <c r="AJ135" s="14"/>
      <c r="AK135" s="14"/>
      <c r="AL135" s="76"/>
      <c r="AM135" s="76"/>
      <c r="AN135" s="76"/>
      <c r="AO135" s="158"/>
      <c r="AP135" s="76"/>
      <c r="AQ135" s="14"/>
      <c r="AR135" s="14"/>
      <c r="AS135" s="14"/>
      <c r="AT135" s="14"/>
      <c r="AU135" s="14"/>
      <c r="AV135" s="14"/>
      <c r="AW135" s="14"/>
      <c r="AX135" s="14"/>
    </row>
    <row r="136" spans="7:50">
      <c r="G136" s="14"/>
      <c r="H136" s="14"/>
      <c r="I136" s="14"/>
      <c r="J136" s="76"/>
      <c r="K136" s="158"/>
      <c r="L136" s="76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4"/>
      <c r="Z136" s="14"/>
      <c r="AA136" s="14"/>
      <c r="AB136" s="14"/>
      <c r="AC136" s="14"/>
      <c r="AD136" s="158"/>
      <c r="AE136" s="158"/>
      <c r="AF136" s="76"/>
      <c r="AG136" s="76"/>
      <c r="AH136" s="76"/>
      <c r="AI136" s="158"/>
      <c r="AJ136" s="14"/>
      <c r="AK136" s="14"/>
      <c r="AL136" s="76"/>
      <c r="AM136" s="76"/>
      <c r="AN136" s="76"/>
      <c r="AO136" s="158"/>
      <c r="AP136" s="76"/>
      <c r="AQ136" s="14"/>
      <c r="AR136" s="14"/>
      <c r="AS136" s="14"/>
      <c r="AT136" s="14"/>
      <c r="AU136" s="14"/>
      <c r="AV136" s="14"/>
      <c r="AW136" s="14"/>
      <c r="AX136" s="14"/>
    </row>
    <row r="137" spans="7:50">
      <c r="G137" s="14"/>
      <c r="H137" s="14"/>
      <c r="I137" s="14"/>
      <c r="J137" s="76"/>
      <c r="K137" s="158"/>
      <c r="L137" s="76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4"/>
      <c r="Z137" s="14"/>
      <c r="AA137" s="14"/>
      <c r="AB137" s="14"/>
      <c r="AC137" s="14"/>
      <c r="AD137" s="158"/>
      <c r="AE137" s="158"/>
      <c r="AF137" s="76"/>
      <c r="AG137" s="76"/>
      <c r="AH137" s="76"/>
      <c r="AI137" s="158"/>
      <c r="AJ137" s="14"/>
      <c r="AK137" s="14"/>
      <c r="AL137" s="76"/>
      <c r="AM137" s="76"/>
      <c r="AN137" s="76"/>
      <c r="AO137" s="158"/>
      <c r="AP137" s="76"/>
      <c r="AQ137" s="14"/>
      <c r="AR137" s="14"/>
      <c r="AS137" s="14"/>
      <c r="AT137" s="14"/>
      <c r="AU137" s="14"/>
      <c r="AV137" s="14"/>
      <c r="AW137" s="14"/>
      <c r="AX137" s="14"/>
    </row>
    <row r="138" spans="7:50">
      <c r="G138" s="14"/>
      <c r="H138" s="14"/>
      <c r="I138" s="14"/>
      <c r="J138" s="76"/>
      <c r="K138" s="158"/>
      <c r="L138" s="76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4"/>
      <c r="Z138" s="14"/>
      <c r="AA138" s="14"/>
      <c r="AB138" s="14"/>
      <c r="AC138" s="14"/>
      <c r="AD138" s="158"/>
      <c r="AE138" s="158"/>
      <c r="AF138" s="76"/>
      <c r="AG138" s="76"/>
      <c r="AH138" s="76"/>
      <c r="AI138" s="158"/>
      <c r="AJ138" s="14"/>
      <c r="AK138" s="14"/>
      <c r="AL138" s="76"/>
      <c r="AM138" s="76"/>
      <c r="AN138" s="76"/>
      <c r="AO138" s="158"/>
      <c r="AP138" s="76"/>
      <c r="AQ138" s="14"/>
      <c r="AR138" s="14"/>
      <c r="AS138" s="14"/>
      <c r="AT138" s="14"/>
      <c r="AU138" s="14"/>
      <c r="AV138" s="14"/>
      <c r="AW138" s="14"/>
      <c r="AX138" s="14"/>
    </row>
    <row r="139" spans="7:50">
      <c r="G139" s="14"/>
      <c r="H139" s="14"/>
      <c r="I139" s="14"/>
      <c r="J139" s="76"/>
      <c r="K139" s="158"/>
      <c r="L139" s="76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4"/>
      <c r="Z139" s="14"/>
      <c r="AA139" s="14"/>
      <c r="AB139" s="14"/>
      <c r="AC139" s="14"/>
      <c r="AD139" s="158"/>
      <c r="AE139" s="158"/>
      <c r="AF139" s="76"/>
      <c r="AG139" s="76"/>
      <c r="AH139" s="76"/>
      <c r="AI139" s="158"/>
      <c r="AJ139" s="14"/>
      <c r="AK139" s="14"/>
      <c r="AL139" s="76"/>
      <c r="AM139" s="76"/>
      <c r="AN139" s="76"/>
      <c r="AO139" s="158"/>
      <c r="AP139" s="76"/>
      <c r="AQ139" s="14"/>
      <c r="AR139" s="14"/>
      <c r="AS139" s="14"/>
      <c r="AT139" s="14"/>
      <c r="AU139" s="14"/>
      <c r="AV139" s="14"/>
      <c r="AW139" s="14"/>
      <c r="AX139" s="14"/>
    </row>
    <row r="140" spans="7:50">
      <c r="G140" s="14"/>
      <c r="H140" s="14"/>
      <c r="I140" s="14"/>
      <c r="J140" s="76"/>
      <c r="K140" s="158"/>
      <c r="L140" s="76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4"/>
      <c r="Z140" s="14"/>
      <c r="AA140" s="14"/>
      <c r="AB140" s="14"/>
      <c r="AC140" s="14"/>
      <c r="AD140" s="158"/>
      <c r="AE140" s="158"/>
      <c r="AF140" s="76"/>
      <c r="AG140" s="76"/>
      <c r="AH140" s="76"/>
      <c r="AI140" s="158"/>
      <c r="AJ140" s="14"/>
      <c r="AK140" s="14"/>
      <c r="AL140" s="76"/>
      <c r="AM140" s="76"/>
      <c r="AN140" s="76"/>
      <c r="AO140" s="158"/>
      <c r="AP140" s="76"/>
      <c r="AQ140" s="14"/>
      <c r="AR140" s="14"/>
      <c r="AS140" s="14"/>
      <c r="AT140" s="14"/>
      <c r="AU140" s="14"/>
      <c r="AV140" s="14"/>
      <c r="AW140" s="14"/>
      <c r="AX140" s="14"/>
    </row>
    <row r="141" spans="7:50">
      <c r="G141" s="14"/>
      <c r="H141" s="14"/>
      <c r="I141" s="14"/>
      <c r="J141" s="76"/>
      <c r="K141" s="158"/>
      <c r="L141" s="76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4"/>
      <c r="Z141" s="14"/>
      <c r="AA141" s="14"/>
      <c r="AB141" s="14"/>
      <c r="AC141" s="14"/>
      <c r="AD141" s="158"/>
      <c r="AE141" s="158"/>
      <c r="AF141" s="76"/>
      <c r="AG141" s="76"/>
      <c r="AH141" s="76"/>
      <c r="AI141" s="158"/>
      <c r="AJ141" s="14"/>
      <c r="AK141" s="14"/>
      <c r="AL141" s="76"/>
      <c r="AM141" s="76"/>
      <c r="AN141" s="76"/>
      <c r="AO141" s="158"/>
      <c r="AP141" s="76"/>
      <c r="AQ141" s="14"/>
      <c r="AR141" s="14"/>
      <c r="AS141" s="14"/>
      <c r="AT141" s="14"/>
      <c r="AU141" s="14"/>
      <c r="AV141" s="14"/>
      <c r="AW141" s="14"/>
      <c r="AX141" s="14"/>
    </row>
    <row r="142" spans="7:50">
      <c r="G142" s="14"/>
      <c r="H142" s="14"/>
      <c r="I142" s="14"/>
      <c r="J142" s="76"/>
      <c r="K142" s="158"/>
      <c r="L142" s="76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4"/>
      <c r="Z142" s="14"/>
      <c r="AA142" s="14"/>
      <c r="AB142" s="14"/>
      <c r="AC142" s="14"/>
      <c r="AD142" s="158"/>
      <c r="AE142" s="158"/>
      <c r="AF142" s="76"/>
      <c r="AG142" s="76"/>
      <c r="AH142" s="76"/>
      <c r="AI142" s="158"/>
      <c r="AJ142" s="14"/>
      <c r="AK142" s="14"/>
      <c r="AL142" s="76"/>
      <c r="AM142" s="76"/>
      <c r="AN142" s="76"/>
      <c r="AO142" s="158"/>
      <c r="AP142" s="76"/>
      <c r="AQ142" s="14"/>
      <c r="AR142" s="14"/>
      <c r="AS142" s="14"/>
      <c r="AT142" s="14"/>
      <c r="AU142" s="14"/>
      <c r="AV142" s="14"/>
      <c r="AW142" s="14"/>
      <c r="AX142" s="14"/>
    </row>
    <row r="143" spans="7:50">
      <c r="G143" s="14"/>
      <c r="H143" s="14"/>
      <c r="I143" s="14"/>
      <c r="J143" s="76"/>
      <c r="K143" s="158"/>
      <c r="L143" s="76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4"/>
      <c r="Z143" s="14"/>
      <c r="AA143" s="14"/>
      <c r="AB143" s="14"/>
      <c r="AC143" s="14"/>
      <c r="AD143" s="158"/>
      <c r="AE143" s="158"/>
      <c r="AF143" s="76"/>
      <c r="AG143" s="76"/>
      <c r="AH143" s="76"/>
      <c r="AI143" s="158"/>
      <c r="AJ143" s="14"/>
      <c r="AK143" s="14"/>
      <c r="AL143" s="76"/>
      <c r="AM143" s="76"/>
      <c r="AN143" s="76"/>
      <c r="AO143" s="158"/>
      <c r="AP143" s="76"/>
      <c r="AQ143" s="14"/>
      <c r="AR143" s="14"/>
      <c r="AS143" s="14"/>
      <c r="AT143" s="14"/>
      <c r="AU143" s="14"/>
      <c r="AV143" s="14"/>
      <c r="AW143" s="14"/>
      <c r="AX143" s="14"/>
    </row>
    <row r="144" spans="7:50">
      <c r="G144" s="14"/>
      <c r="H144" s="14"/>
      <c r="I144" s="14"/>
      <c r="J144" s="76"/>
      <c r="K144" s="158"/>
      <c r="L144" s="76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4"/>
      <c r="Z144" s="14"/>
      <c r="AA144" s="14"/>
      <c r="AB144" s="14"/>
      <c r="AC144" s="14"/>
      <c r="AD144" s="158"/>
      <c r="AE144" s="158"/>
      <c r="AF144" s="76"/>
      <c r="AG144" s="76"/>
      <c r="AH144" s="76"/>
      <c r="AI144" s="158"/>
      <c r="AJ144" s="14"/>
      <c r="AK144" s="14"/>
      <c r="AL144" s="76"/>
      <c r="AM144" s="76"/>
      <c r="AN144" s="76"/>
      <c r="AO144" s="158"/>
      <c r="AP144" s="76"/>
      <c r="AQ144" s="14"/>
      <c r="AR144" s="14"/>
      <c r="AS144" s="14"/>
      <c r="AT144" s="14"/>
      <c r="AU144" s="14"/>
      <c r="AV144" s="14"/>
      <c r="AW144" s="14"/>
      <c r="AX144" s="14"/>
    </row>
    <row r="145" spans="7:50">
      <c r="G145" s="14"/>
      <c r="H145" s="14"/>
      <c r="I145" s="14"/>
      <c r="J145" s="76"/>
      <c r="K145" s="158"/>
      <c r="L145" s="76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4"/>
      <c r="Z145" s="14"/>
      <c r="AA145" s="14"/>
      <c r="AB145" s="14"/>
      <c r="AC145" s="14"/>
      <c r="AD145" s="158"/>
      <c r="AE145" s="158"/>
      <c r="AF145" s="76"/>
      <c r="AG145" s="76"/>
      <c r="AH145" s="76"/>
      <c r="AI145" s="158"/>
      <c r="AJ145" s="14"/>
      <c r="AK145" s="14"/>
      <c r="AL145" s="76"/>
      <c r="AM145" s="76"/>
      <c r="AN145" s="76"/>
      <c r="AO145" s="158"/>
      <c r="AP145" s="76"/>
      <c r="AQ145" s="14"/>
      <c r="AR145" s="14"/>
      <c r="AS145" s="14"/>
      <c r="AT145" s="14"/>
      <c r="AU145" s="14"/>
      <c r="AV145" s="14"/>
      <c r="AW145" s="14"/>
      <c r="AX145" s="14"/>
    </row>
    <row r="146" spans="7:50">
      <c r="G146" s="14"/>
      <c r="H146" s="14"/>
      <c r="I146" s="14"/>
      <c r="J146" s="76"/>
      <c r="K146" s="158"/>
      <c r="L146" s="76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4"/>
      <c r="Z146" s="14"/>
      <c r="AA146" s="14"/>
      <c r="AB146" s="14"/>
      <c r="AC146" s="14"/>
      <c r="AD146" s="158"/>
      <c r="AE146" s="158"/>
      <c r="AF146" s="76"/>
      <c r="AG146" s="76"/>
      <c r="AH146" s="76"/>
      <c r="AI146" s="158"/>
      <c r="AJ146" s="14"/>
      <c r="AK146" s="14"/>
      <c r="AL146" s="76"/>
      <c r="AM146" s="76"/>
      <c r="AN146" s="76"/>
      <c r="AO146" s="158"/>
      <c r="AP146" s="76"/>
      <c r="AQ146" s="14"/>
      <c r="AR146" s="14"/>
      <c r="AS146" s="14"/>
      <c r="AT146" s="14"/>
      <c r="AU146" s="14"/>
      <c r="AV146" s="14"/>
      <c r="AW146" s="14"/>
      <c r="AX146" s="14"/>
    </row>
    <row r="147" spans="7:50">
      <c r="G147" s="14"/>
      <c r="H147" s="14"/>
      <c r="I147" s="14"/>
      <c r="J147" s="76"/>
      <c r="K147" s="158"/>
      <c r="L147" s="76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4"/>
      <c r="Z147" s="14"/>
      <c r="AA147" s="14"/>
      <c r="AB147" s="14"/>
      <c r="AC147" s="14"/>
      <c r="AD147" s="158"/>
      <c r="AE147" s="158"/>
      <c r="AF147" s="76"/>
      <c r="AG147" s="76"/>
      <c r="AH147" s="76"/>
      <c r="AI147" s="158"/>
      <c r="AJ147" s="14"/>
      <c r="AK147" s="14"/>
      <c r="AL147" s="76"/>
      <c r="AM147" s="76"/>
      <c r="AN147" s="76"/>
      <c r="AO147" s="158"/>
      <c r="AP147" s="76"/>
      <c r="AQ147" s="14"/>
      <c r="AR147" s="14"/>
      <c r="AS147" s="14"/>
      <c r="AT147" s="14"/>
      <c r="AU147" s="14"/>
      <c r="AV147" s="14"/>
      <c r="AW147" s="14"/>
      <c r="AX147" s="14"/>
    </row>
    <row r="148" spans="7:50">
      <c r="G148" s="14"/>
      <c r="H148" s="14"/>
      <c r="I148" s="14"/>
      <c r="J148" s="76"/>
      <c r="K148" s="158"/>
      <c r="L148" s="76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4"/>
      <c r="Z148" s="14"/>
      <c r="AA148" s="14"/>
      <c r="AB148" s="14"/>
      <c r="AC148" s="14"/>
      <c r="AD148" s="158"/>
      <c r="AE148" s="158"/>
      <c r="AF148" s="76"/>
      <c r="AG148" s="76"/>
      <c r="AH148" s="76"/>
      <c r="AI148" s="158"/>
      <c r="AJ148" s="14"/>
      <c r="AK148" s="14"/>
      <c r="AL148" s="76"/>
      <c r="AM148" s="76"/>
      <c r="AN148" s="76"/>
      <c r="AO148" s="158"/>
      <c r="AP148" s="76"/>
      <c r="AQ148" s="14"/>
      <c r="AR148" s="14"/>
      <c r="AS148" s="14"/>
      <c r="AT148" s="14"/>
      <c r="AU148" s="14"/>
      <c r="AV148" s="14"/>
      <c r="AW148" s="14"/>
      <c r="AX148" s="14"/>
    </row>
    <row r="149" spans="7:50">
      <c r="G149" s="14"/>
      <c r="H149" s="14"/>
      <c r="I149" s="14"/>
      <c r="J149" s="76"/>
      <c r="K149" s="158"/>
      <c r="L149" s="76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4"/>
      <c r="Z149" s="14"/>
      <c r="AA149" s="14"/>
      <c r="AB149" s="14"/>
      <c r="AC149" s="14"/>
      <c r="AD149" s="158"/>
      <c r="AE149" s="158"/>
      <c r="AF149" s="76"/>
      <c r="AG149" s="76"/>
      <c r="AH149" s="76"/>
      <c r="AI149" s="158"/>
      <c r="AJ149" s="14"/>
      <c r="AK149" s="14"/>
      <c r="AL149" s="76"/>
      <c r="AM149" s="76"/>
      <c r="AN149" s="76"/>
      <c r="AO149" s="158"/>
      <c r="AP149" s="76"/>
      <c r="AQ149" s="14"/>
      <c r="AR149" s="14"/>
      <c r="AS149" s="14"/>
      <c r="AT149" s="14"/>
      <c r="AU149" s="14"/>
      <c r="AV149" s="14"/>
      <c r="AW149" s="14"/>
      <c r="AX149" s="14"/>
    </row>
    <row r="150" spans="7:50">
      <c r="G150" s="14"/>
      <c r="H150" s="14"/>
      <c r="I150" s="14"/>
      <c r="J150" s="76"/>
      <c r="K150" s="158"/>
      <c r="L150" s="76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4"/>
      <c r="Z150" s="14"/>
      <c r="AA150" s="14"/>
      <c r="AB150" s="14"/>
      <c r="AC150" s="14"/>
      <c r="AD150" s="158"/>
      <c r="AE150" s="158"/>
      <c r="AF150" s="76"/>
      <c r="AG150" s="76"/>
      <c r="AH150" s="76"/>
      <c r="AI150" s="158"/>
      <c r="AJ150" s="14"/>
      <c r="AK150" s="14"/>
      <c r="AL150" s="76"/>
      <c r="AM150" s="76"/>
      <c r="AN150" s="76"/>
      <c r="AO150" s="158"/>
      <c r="AP150" s="76"/>
      <c r="AQ150" s="14"/>
      <c r="AR150" s="14"/>
      <c r="AS150" s="14"/>
      <c r="AT150" s="14"/>
      <c r="AU150" s="14"/>
      <c r="AV150" s="14"/>
      <c r="AW150" s="14"/>
      <c r="AX150" s="14"/>
    </row>
    <row r="151" spans="7:50">
      <c r="G151" s="14"/>
      <c r="H151" s="14"/>
      <c r="I151" s="14"/>
      <c r="J151" s="76"/>
      <c r="K151" s="158"/>
      <c r="L151" s="76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4"/>
      <c r="Z151" s="14"/>
      <c r="AA151" s="14"/>
      <c r="AB151" s="14"/>
      <c r="AC151" s="14"/>
      <c r="AD151" s="158"/>
      <c r="AE151" s="158"/>
      <c r="AF151" s="76"/>
      <c r="AG151" s="76"/>
      <c r="AH151" s="76"/>
      <c r="AI151" s="158"/>
      <c r="AJ151" s="14"/>
      <c r="AK151" s="14"/>
      <c r="AL151" s="76"/>
      <c r="AM151" s="76"/>
      <c r="AN151" s="76"/>
      <c r="AO151" s="158"/>
      <c r="AP151" s="76"/>
      <c r="AQ151" s="14"/>
      <c r="AR151" s="14"/>
      <c r="AS151" s="14"/>
      <c r="AT151" s="14"/>
      <c r="AU151" s="14"/>
      <c r="AV151" s="14"/>
      <c r="AW151" s="14"/>
      <c r="AX151" s="14"/>
    </row>
    <row r="152" spans="7:50">
      <c r="G152" s="14"/>
      <c r="H152" s="14"/>
      <c r="I152" s="14"/>
      <c r="J152" s="76"/>
      <c r="K152" s="158"/>
      <c r="L152" s="76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4"/>
      <c r="Z152" s="14"/>
      <c r="AA152" s="14"/>
      <c r="AB152" s="14"/>
      <c r="AC152" s="14"/>
      <c r="AD152" s="158"/>
      <c r="AE152" s="158"/>
      <c r="AF152" s="76"/>
      <c r="AG152" s="76"/>
      <c r="AH152" s="76"/>
      <c r="AI152" s="158"/>
      <c r="AJ152" s="14"/>
      <c r="AK152" s="14"/>
      <c r="AL152" s="76"/>
      <c r="AM152" s="76"/>
      <c r="AN152" s="76"/>
      <c r="AO152" s="158"/>
      <c r="AP152" s="76"/>
      <c r="AQ152" s="14"/>
      <c r="AR152" s="14"/>
      <c r="AS152" s="14"/>
      <c r="AT152" s="14"/>
      <c r="AU152" s="14"/>
      <c r="AV152" s="14"/>
      <c r="AW152" s="14"/>
      <c r="AX152" s="14"/>
    </row>
    <row r="153" spans="7:50">
      <c r="G153" s="14"/>
      <c r="H153" s="14"/>
      <c r="I153" s="14"/>
      <c r="J153" s="76"/>
      <c r="K153" s="158"/>
      <c r="L153" s="76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4"/>
      <c r="Z153" s="14"/>
      <c r="AA153" s="14"/>
      <c r="AB153" s="14"/>
      <c r="AC153" s="14"/>
      <c r="AD153" s="158"/>
      <c r="AE153" s="158"/>
      <c r="AF153" s="76"/>
      <c r="AG153" s="76"/>
      <c r="AH153" s="76"/>
      <c r="AI153" s="158"/>
      <c r="AJ153" s="14"/>
      <c r="AK153" s="14"/>
      <c r="AL153" s="76"/>
      <c r="AM153" s="76"/>
      <c r="AN153" s="76"/>
      <c r="AO153" s="158"/>
      <c r="AP153" s="76"/>
      <c r="AQ153" s="14"/>
      <c r="AR153" s="14"/>
      <c r="AS153" s="14"/>
      <c r="AT153" s="14"/>
      <c r="AU153" s="14"/>
      <c r="AV153" s="14"/>
      <c r="AW153" s="14"/>
      <c r="AX153" s="14"/>
    </row>
    <row r="154" spans="7:50">
      <c r="G154" s="14"/>
      <c r="H154" s="14"/>
      <c r="I154" s="14"/>
      <c r="J154" s="76"/>
      <c r="K154" s="158"/>
      <c r="L154" s="76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4"/>
      <c r="Z154" s="14"/>
      <c r="AA154" s="14"/>
      <c r="AB154" s="14"/>
      <c r="AC154" s="14"/>
      <c r="AD154" s="158"/>
      <c r="AE154" s="158"/>
      <c r="AF154" s="76"/>
      <c r="AG154" s="76"/>
      <c r="AH154" s="76"/>
      <c r="AI154" s="158"/>
      <c r="AJ154" s="14"/>
      <c r="AK154" s="14"/>
      <c r="AL154" s="76"/>
      <c r="AM154" s="76"/>
      <c r="AN154" s="76"/>
      <c r="AO154" s="158"/>
      <c r="AP154" s="76"/>
      <c r="AQ154" s="14"/>
      <c r="AR154" s="14"/>
      <c r="AS154" s="14"/>
      <c r="AT154" s="14"/>
      <c r="AU154" s="14"/>
      <c r="AV154" s="14"/>
      <c r="AW154" s="14"/>
      <c r="AX154" s="14"/>
    </row>
    <row r="155" spans="7:50">
      <c r="G155" s="14"/>
      <c r="H155" s="14"/>
      <c r="I155" s="14"/>
      <c r="J155" s="76"/>
      <c r="K155" s="158"/>
      <c r="L155" s="76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4"/>
      <c r="Z155" s="14"/>
      <c r="AA155" s="14"/>
      <c r="AB155" s="14"/>
      <c r="AC155" s="14"/>
      <c r="AD155" s="158"/>
      <c r="AE155" s="158"/>
      <c r="AF155" s="76"/>
      <c r="AG155" s="76"/>
      <c r="AH155" s="76"/>
      <c r="AI155" s="158"/>
      <c r="AJ155" s="14"/>
      <c r="AK155" s="14"/>
      <c r="AL155" s="76"/>
      <c r="AM155" s="76"/>
      <c r="AN155" s="76"/>
      <c r="AO155" s="158"/>
      <c r="AP155" s="76"/>
      <c r="AQ155" s="14"/>
      <c r="AR155" s="14"/>
      <c r="AS155" s="14"/>
      <c r="AT155" s="14"/>
      <c r="AU155" s="14"/>
      <c r="AV155" s="14"/>
      <c r="AW155" s="14"/>
      <c r="AX155" s="14"/>
    </row>
    <row r="156" spans="7:50">
      <c r="G156" s="14"/>
      <c r="H156" s="14"/>
      <c r="I156" s="14"/>
      <c r="J156" s="76"/>
      <c r="K156" s="158"/>
      <c r="L156" s="76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4"/>
      <c r="Z156" s="14"/>
      <c r="AA156" s="14"/>
      <c r="AB156" s="14"/>
      <c r="AC156" s="14"/>
      <c r="AD156" s="158"/>
      <c r="AE156" s="158"/>
      <c r="AF156" s="76"/>
      <c r="AG156" s="76"/>
      <c r="AH156" s="76"/>
      <c r="AI156" s="158"/>
      <c r="AJ156" s="14"/>
      <c r="AK156" s="14"/>
      <c r="AL156" s="76"/>
      <c r="AM156" s="76"/>
      <c r="AN156" s="76"/>
      <c r="AO156" s="158"/>
      <c r="AP156" s="76"/>
      <c r="AQ156" s="14"/>
      <c r="AR156" s="14"/>
      <c r="AS156" s="14"/>
      <c r="AT156" s="14"/>
      <c r="AU156" s="14"/>
      <c r="AV156" s="14"/>
      <c r="AW156" s="14"/>
      <c r="AX156" s="14"/>
    </row>
    <row r="157" spans="7:50">
      <c r="G157" s="14"/>
      <c r="H157" s="14"/>
      <c r="I157" s="14"/>
      <c r="J157" s="76"/>
      <c r="K157" s="158"/>
      <c r="L157" s="76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4"/>
      <c r="Z157" s="14"/>
      <c r="AA157" s="14"/>
      <c r="AB157" s="14"/>
      <c r="AC157" s="14"/>
      <c r="AD157" s="158"/>
      <c r="AE157" s="158"/>
      <c r="AF157" s="76"/>
      <c r="AG157" s="76"/>
      <c r="AH157" s="76"/>
      <c r="AI157" s="158"/>
      <c r="AJ157" s="14"/>
      <c r="AK157" s="14"/>
      <c r="AL157" s="76"/>
      <c r="AM157" s="76"/>
      <c r="AN157" s="76"/>
      <c r="AO157" s="158"/>
      <c r="AP157" s="76"/>
      <c r="AQ157" s="14"/>
      <c r="AR157" s="14"/>
      <c r="AS157" s="14"/>
      <c r="AT157" s="14"/>
      <c r="AU157" s="14"/>
      <c r="AV157" s="14"/>
      <c r="AW157" s="14"/>
      <c r="AX157" s="14"/>
    </row>
    <row r="158" spans="7:50">
      <c r="G158" s="14"/>
      <c r="H158" s="14"/>
      <c r="I158" s="14"/>
      <c r="J158" s="76"/>
      <c r="K158" s="158"/>
      <c r="L158" s="76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4"/>
      <c r="Z158" s="14"/>
      <c r="AA158" s="14"/>
      <c r="AB158" s="14"/>
      <c r="AC158" s="14"/>
      <c r="AD158" s="158"/>
      <c r="AE158" s="158"/>
      <c r="AF158" s="76"/>
      <c r="AG158" s="76"/>
      <c r="AH158" s="76"/>
      <c r="AI158" s="158"/>
      <c r="AJ158" s="14"/>
      <c r="AK158" s="14"/>
      <c r="AL158" s="76"/>
      <c r="AM158" s="76"/>
      <c r="AN158" s="76"/>
      <c r="AO158" s="158"/>
      <c r="AP158" s="76"/>
      <c r="AQ158" s="14"/>
      <c r="AR158" s="14"/>
      <c r="AS158" s="14"/>
      <c r="AT158" s="14"/>
      <c r="AU158" s="14"/>
      <c r="AV158" s="14"/>
      <c r="AW158" s="14"/>
      <c r="AX158" s="14"/>
    </row>
    <row r="159" spans="7:50">
      <c r="G159" s="14"/>
      <c r="H159" s="14"/>
      <c r="I159" s="14"/>
      <c r="J159" s="76"/>
      <c r="K159" s="158"/>
      <c r="L159" s="76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4"/>
      <c r="Z159" s="14"/>
      <c r="AA159" s="14"/>
      <c r="AB159" s="14"/>
      <c r="AC159" s="14"/>
      <c r="AD159" s="158"/>
      <c r="AE159" s="158"/>
      <c r="AF159" s="76"/>
      <c r="AG159" s="76"/>
      <c r="AH159" s="76"/>
      <c r="AI159" s="158"/>
      <c r="AJ159" s="14"/>
      <c r="AK159" s="14"/>
      <c r="AL159" s="76"/>
      <c r="AM159" s="76"/>
      <c r="AN159" s="76"/>
      <c r="AO159" s="158"/>
      <c r="AP159" s="76"/>
      <c r="AQ159" s="14"/>
      <c r="AR159" s="14"/>
      <c r="AS159" s="14"/>
      <c r="AT159" s="14"/>
      <c r="AU159" s="14"/>
      <c r="AV159" s="14"/>
      <c r="AW159" s="14"/>
      <c r="AX159" s="14"/>
    </row>
    <row r="160" spans="7:50">
      <c r="G160" s="14"/>
      <c r="H160" s="14"/>
      <c r="I160" s="14"/>
      <c r="J160" s="76"/>
      <c r="K160" s="158"/>
      <c r="L160" s="76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4"/>
      <c r="Z160" s="14"/>
      <c r="AA160" s="14"/>
      <c r="AB160" s="14"/>
      <c r="AC160" s="14"/>
      <c r="AD160" s="158"/>
      <c r="AE160" s="158"/>
      <c r="AF160" s="76"/>
      <c r="AG160" s="76"/>
      <c r="AH160" s="76"/>
      <c r="AI160" s="158"/>
      <c r="AJ160" s="14"/>
      <c r="AK160" s="14"/>
      <c r="AL160" s="76"/>
      <c r="AM160" s="76"/>
      <c r="AN160" s="76"/>
      <c r="AO160" s="158"/>
      <c r="AP160" s="76"/>
      <c r="AQ160" s="14"/>
      <c r="AR160" s="14"/>
      <c r="AS160" s="14"/>
      <c r="AT160" s="14"/>
      <c r="AU160" s="14"/>
      <c r="AV160" s="14"/>
      <c r="AW160" s="14"/>
      <c r="AX160" s="14"/>
    </row>
    <row r="161" spans="7:50">
      <c r="G161" s="14"/>
      <c r="H161" s="14"/>
      <c r="I161" s="14"/>
      <c r="J161" s="76"/>
      <c r="K161" s="158"/>
      <c r="L161" s="76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4"/>
      <c r="Z161" s="14"/>
      <c r="AA161" s="14"/>
      <c r="AB161" s="14"/>
      <c r="AC161" s="14"/>
      <c r="AD161" s="158"/>
      <c r="AE161" s="158"/>
      <c r="AF161" s="76"/>
      <c r="AG161" s="76"/>
      <c r="AH161" s="76"/>
      <c r="AI161" s="158"/>
      <c r="AJ161" s="14"/>
      <c r="AK161" s="14"/>
      <c r="AL161" s="76"/>
      <c r="AM161" s="76"/>
      <c r="AN161" s="76"/>
      <c r="AO161" s="158"/>
      <c r="AP161" s="76"/>
      <c r="AQ161" s="14"/>
      <c r="AR161" s="14"/>
      <c r="AS161" s="14"/>
      <c r="AT161" s="14"/>
      <c r="AU161" s="14"/>
      <c r="AV161" s="14"/>
      <c r="AW161" s="14"/>
      <c r="AX161" s="14"/>
    </row>
    <row r="162" spans="7:50">
      <c r="G162" s="14"/>
      <c r="H162" s="14"/>
      <c r="I162" s="14"/>
      <c r="J162" s="76"/>
      <c r="K162" s="158"/>
      <c r="L162" s="76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4"/>
      <c r="Z162" s="14"/>
      <c r="AA162" s="14"/>
      <c r="AB162" s="14"/>
      <c r="AC162" s="14"/>
      <c r="AD162" s="158"/>
      <c r="AE162" s="158"/>
      <c r="AF162" s="76"/>
      <c r="AG162" s="76"/>
      <c r="AH162" s="76"/>
      <c r="AI162" s="158"/>
      <c r="AJ162" s="14"/>
      <c r="AK162" s="14"/>
      <c r="AL162" s="76"/>
      <c r="AM162" s="76"/>
      <c r="AN162" s="76"/>
      <c r="AO162" s="158"/>
      <c r="AP162" s="76"/>
      <c r="AQ162" s="14"/>
      <c r="AR162" s="14"/>
      <c r="AS162" s="14"/>
      <c r="AT162" s="14"/>
      <c r="AU162" s="14"/>
      <c r="AV162" s="14"/>
      <c r="AW162" s="14"/>
      <c r="AX162" s="14"/>
    </row>
    <row r="163" spans="7:50">
      <c r="G163" s="14"/>
      <c r="H163" s="14"/>
      <c r="I163" s="14"/>
      <c r="J163" s="76"/>
      <c r="K163" s="158"/>
      <c r="L163" s="76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4"/>
      <c r="Z163" s="14"/>
      <c r="AA163" s="14"/>
      <c r="AB163" s="14"/>
      <c r="AC163" s="14"/>
      <c r="AD163" s="158"/>
      <c r="AE163" s="158"/>
      <c r="AF163" s="76"/>
      <c r="AG163" s="76"/>
      <c r="AH163" s="76"/>
      <c r="AI163" s="158"/>
      <c r="AJ163" s="14"/>
      <c r="AK163" s="14"/>
      <c r="AL163" s="76"/>
      <c r="AM163" s="76"/>
      <c r="AN163" s="76"/>
      <c r="AO163" s="158"/>
      <c r="AP163" s="76"/>
      <c r="AQ163" s="14"/>
      <c r="AR163" s="14"/>
      <c r="AS163" s="14"/>
      <c r="AT163" s="14"/>
      <c r="AU163" s="14"/>
      <c r="AV163" s="14"/>
      <c r="AW163" s="14"/>
      <c r="AX163" s="14"/>
    </row>
    <row r="164" spans="7:50">
      <c r="G164" s="14"/>
      <c r="H164" s="14"/>
      <c r="I164" s="14"/>
      <c r="J164" s="76"/>
      <c r="K164" s="158"/>
      <c r="L164" s="76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4"/>
      <c r="Z164" s="14"/>
      <c r="AA164" s="14"/>
      <c r="AB164" s="14"/>
      <c r="AC164" s="14"/>
      <c r="AD164" s="158"/>
      <c r="AE164" s="158"/>
      <c r="AF164" s="76"/>
      <c r="AG164" s="76"/>
      <c r="AH164" s="76"/>
      <c r="AI164" s="158"/>
      <c r="AJ164" s="14"/>
      <c r="AK164" s="14"/>
      <c r="AL164" s="76"/>
      <c r="AM164" s="76"/>
      <c r="AN164" s="76"/>
      <c r="AO164" s="158"/>
      <c r="AP164" s="76"/>
      <c r="AQ164" s="14"/>
      <c r="AR164" s="14"/>
      <c r="AS164" s="14"/>
      <c r="AT164" s="14"/>
      <c r="AU164" s="14"/>
      <c r="AV164" s="14"/>
      <c r="AW164" s="14"/>
      <c r="AX164" s="14"/>
    </row>
    <row r="165" spans="7:50">
      <c r="G165" s="14"/>
      <c r="H165" s="14"/>
      <c r="I165" s="14"/>
      <c r="J165" s="76"/>
      <c r="K165" s="158"/>
      <c r="L165" s="76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4"/>
      <c r="Z165" s="14"/>
      <c r="AA165" s="14"/>
      <c r="AB165" s="14"/>
      <c r="AC165" s="14"/>
      <c r="AD165" s="158"/>
      <c r="AE165" s="158"/>
      <c r="AF165" s="76"/>
      <c r="AG165" s="76"/>
      <c r="AH165" s="76"/>
      <c r="AI165" s="158"/>
      <c r="AJ165" s="14"/>
      <c r="AK165" s="14"/>
      <c r="AL165" s="76"/>
      <c r="AM165" s="76"/>
      <c r="AN165" s="76"/>
      <c r="AO165" s="158"/>
      <c r="AP165" s="76"/>
      <c r="AQ165" s="14"/>
      <c r="AR165" s="14"/>
      <c r="AS165" s="14"/>
      <c r="AT165" s="14"/>
      <c r="AU165" s="14"/>
      <c r="AV165" s="14"/>
      <c r="AW165" s="14"/>
      <c r="AX165" s="14"/>
    </row>
    <row r="166" spans="7:50">
      <c r="G166" s="14"/>
      <c r="H166" s="14"/>
      <c r="I166" s="14"/>
      <c r="J166" s="76"/>
      <c r="K166" s="158"/>
      <c r="L166" s="76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4"/>
      <c r="Z166" s="14"/>
      <c r="AA166" s="14"/>
      <c r="AB166" s="14"/>
      <c r="AC166" s="14"/>
      <c r="AD166" s="158"/>
      <c r="AE166" s="158"/>
      <c r="AF166" s="76"/>
      <c r="AG166" s="76"/>
      <c r="AH166" s="76"/>
      <c r="AI166" s="158"/>
      <c r="AJ166" s="14"/>
      <c r="AK166" s="14"/>
      <c r="AL166" s="76"/>
      <c r="AM166" s="76"/>
      <c r="AN166" s="76"/>
      <c r="AO166" s="158"/>
      <c r="AP166" s="76"/>
      <c r="AQ166" s="14"/>
      <c r="AR166" s="14"/>
      <c r="AS166" s="14"/>
      <c r="AT166" s="14"/>
      <c r="AU166" s="14"/>
      <c r="AV166" s="14"/>
      <c r="AW166" s="14"/>
      <c r="AX166" s="14"/>
    </row>
    <row r="167" spans="7:50">
      <c r="G167" s="14"/>
      <c r="H167" s="14"/>
      <c r="I167" s="14"/>
      <c r="J167" s="76"/>
      <c r="K167" s="158"/>
      <c r="L167" s="76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4"/>
      <c r="Z167" s="14"/>
      <c r="AA167" s="14"/>
      <c r="AB167" s="14"/>
      <c r="AC167" s="14"/>
      <c r="AD167" s="158"/>
      <c r="AE167" s="158"/>
      <c r="AF167" s="76"/>
      <c r="AG167" s="76"/>
      <c r="AH167" s="76"/>
      <c r="AI167" s="158"/>
      <c r="AJ167" s="14"/>
      <c r="AK167" s="14"/>
      <c r="AL167" s="76"/>
      <c r="AM167" s="76"/>
      <c r="AN167" s="76"/>
      <c r="AO167" s="158"/>
      <c r="AP167" s="76"/>
      <c r="AQ167" s="14"/>
      <c r="AR167" s="14"/>
      <c r="AS167" s="14"/>
      <c r="AT167" s="14"/>
      <c r="AU167" s="14"/>
      <c r="AV167" s="14"/>
      <c r="AW167" s="14"/>
      <c r="AX167" s="14"/>
    </row>
    <row r="168" spans="7:50">
      <c r="G168" s="14"/>
      <c r="H168" s="14"/>
      <c r="I168" s="14"/>
      <c r="J168" s="76"/>
      <c r="K168" s="158"/>
      <c r="L168" s="76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4"/>
      <c r="Z168" s="14"/>
      <c r="AA168" s="14"/>
      <c r="AB168" s="14"/>
      <c r="AC168" s="14"/>
      <c r="AD168" s="158"/>
      <c r="AE168" s="158"/>
      <c r="AF168" s="76"/>
      <c r="AG168" s="76"/>
      <c r="AH168" s="76"/>
      <c r="AI168" s="158"/>
      <c r="AJ168" s="14"/>
      <c r="AK168" s="14"/>
      <c r="AL168" s="76"/>
      <c r="AM168" s="76"/>
      <c r="AN168" s="76"/>
      <c r="AO168" s="158"/>
      <c r="AP168" s="76"/>
      <c r="AQ168" s="14"/>
      <c r="AR168" s="14"/>
      <c r="AS168" s="14"/>
      <c r="AT168" s="14"/>
      <c r="AU168" s="14"/>
      <c r="AV168" s="14"/>
      <c r="AW168" s="14"/>
      <c r="AX168" s="14"/>
    </row>
    <row r="169" spans="7:50">
      <c r="G169" s="14"/>
      <c r="H169" s="14"/>
      <c r="I169" s="14"/>
      <c r="J169" s="76"/>
      <c r="K169" s="158"/>
      <c r="L169" s="76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4"/>
      <c r="Z169" s="14"/>
      <c r="AA169" s="14"/>
      <c r="AB169" s="14"/>
      <c r="AC169" s="14"/>
      <c r="AD169" s="158"/>
      <c r="AE169" s="158"/>
      <c r="AF169" s="76"/>
      <c r="AG169" s="76"/>
      <c r="AH169" s="76"/>
      <c r="AI169" s="158"/>
      <c r="AJ169" s="14"/>
      <c r="AK169" s="14"/>
      <c r="AL169" s="76"/>
      <c r="AM169" s="76"/>
      <c r="AN169" s="76"/>
      <c r="AO169" s="158"/>
      <c r="AP169" s="76"/>
      <c r="AQ169" s="14"/>
      <c r="AR169" s="14"/>
      <c r="AS169" s="14"/>
      <c r="AT169" s="14"/>
      <c r="AU169" s="14"/>
      <c r="AV169" s="14"/>
      <c r="AW169" s="14"/>
      <c r="AX169" s="14"/>
    </row>
    <row r="170" spans="7:50">
      <c r="G170" s="14"/>
      <c r="H170" s="14"/>
      <c r="I170" s="14"/>
      <c r="J170" s="76"/>
      <c r="K170" s="158"/>
      <c r="L170" s="76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4"/>
      <c r="Z170" s="14"/>
      <c r="AA170" s="14"/>
      <c r="AB170" s="14"/>
      <c r="AC170" s="14"/>
      <c r="AD170" s="158"/>
      <c r="AE170" s="158"/>
      <c r="AF170" s="76"/>
      <c r="AG170" s="76"/>
      <c r="AH170" s="76"/>
      <c r="AI170" s="158"/>
      <c r="AJ170" s="14"/>
      <c r="AK170" s="14"/>
      <c r="AL170" s="76"/>
      <c r="AM170" s="76"/>
      <c r="AN170" s="76"/>
      <c r="AO170" s="158"/>
      <c r="AP170" s="76"/>
      <c r="AQ170" s="14"/>
      <c r="AR170" s="14"/>
      <c r="AS170" s="14"/>
      <c r="AT170" s="14"/>
      <c r="AU170" s="14"/>
      <c r="AV170" s="14"/>
      <c r="AW170" s="14"/>
      <c r="AX170" s="14"/>
    </row>
    <row r="171" spans="7:50">
      <c r="G171" s="14"/>
      <c r="H171" s="14"/>
      <c r="I171" s="14"/>
      <c r="J171" s="76"/>
      <c r="K171" s="158"/>
      <c r="L171" s="76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4"/>
      <c r="Z171" s="14"/>
      <c r="AA171" s="14"/>
      <c r="AB171" s="14"/>
      <c r="AC171" s="14"/>
      <c r="AD171" s="158"/>
      <c r="AE171" s="158"/>
      <c r="AF171" s="76"/>
      <c r="AG171" s="76"/>
      <c r="AH171" s="76"/>
      <c r="AI171" s="158"/>
      <c r="AJ171" s="14"/>
      <c r="AK171" s="14"/>
      <c r="AL171" s="76"/>
      <c r="AM171" s="76"/>
      <c r="AN171" s="76"/>
      <c r="AO171" s="158"/>
      <c r="AP171" s="76"/>
      <c r="AQ171" s="14"/>
      <c r="AR171" s="14"/>
      <c r="AS171" s="14"/>
      <c r="AT171" s="14"/>
      <c r="AU171" s="14"/>
      <c r="AV171" s="14"/>
      <c r="AW171" s="14"/>
      <c r="AX171" s="14"/>
    </row>
    <row r="172" spans="7:50">
      <c r="G172" s="14"/>
      <c r="H172" s="14"/>
      <c r="I172" s="14"/>
      <c r="J172" s="76"/>
      <c r="K172" s="158"/>
      <c r="L172" s="76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4"/>
      <c r="Z172" s="14"/>
      <c r="AA172" s="14"/>
      <c r="AB172" s="14"/>
      <c r="AC172" s="14"/>
      <c r="AD172" s="158"/>
      <c r="AE172" s="158"/>
      <c r="AF172" s="76"/>
      <c r="AG172" s="76"/>
      <c r="AH172" s="76"/>
      <c r="AI172" s="158"/>
      <c r="AJ172" s="14"/>
      <c r="AK172" s="14"/>
      <c r="AL172" s="76"/>
      <c r="AM172" s="76"/>
      <c r="AN172" s="76"/>
      <c r="AO172" s="158"/>
      <c r="AP172" s="76"/>
      <c r="AQ172" s="14"/>
      <c r="AR172" s="14"/>
      <c r="AS172" s="14"/>
      <c r="AT172" s="14"/>
      <c r="AU172" s="14"/>
      <c r="AV172" s="14"/>
      <c r="AW172" s="14"/>
      <c r="AX172" s="14"/>
    </row>
    <row r="173" spans="7:50">
      <c r="G173" s="14"/>
      <c r="H173" s="14"/>
      <c r="I173" s="14"/>
      <c r="J173" s="76"/>
      <c r="K173" s="158"/>
      <c r="L173" s="76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4"/>
      <c r="Z173" s="14"/>
      <c r="AA173" s="14"/>
      <c r="AB173" s="14"/>
      <c r="AC173" s="14"/>
      <c r="AD173" s="158"/>
      <c r="AE173" s="158"/>
      <c r="AF173" s="76"/>
      <c r="AG173" s="76"/>
      <c r="AH173" s="76"/>
      <c r="AI173" s="158"/>
      <c r="AJ173" s="14"/>
      <c r="AK173" s="14"/>
      <c r="AL173" s="76"/>
      <c r="AM173" s="76"/>
      <c r="AN173" s="76"/>
      <c r="AO173" s="158"/>
      <c r="AP173" s="76"/>
      <c r="AQ173" s="14"/>
      <c r="AR173" s="14"/>
      <c r="AS173" s="14"/>
      <c r="AT173" s="14"/>
      <c r="AU173" s="14"/>
      <c r="AV173" s="14"/>
      <c r="AW173" s="14"/>
      <c r="AX173" s="14"/>
    </row>
    <row r="174" spans="7:50">
      <c r="G174" s="14"/>
      <c r="H174" s="14"/>
      <c r="I174" s="14"/>
      <c r="J174" s="76"/>
      <c r="K174" s="158"/>
      <c r="L174" s="76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4"/>
      <c r="Z174" s="14"/>
      <c r="AA174" s="14"/>
      <c r="AB174" s="14"/>
      <c r="AC174" s="14"/>
      <c r="AD174" s="158"/>
      <c r="AE174" s="158"/>
      <c r="AF174" s="76"/>
      <c r="AG174" s="76"/>
      <c r="AH174" s="76"/>
      <c r="AI174" s="158"/>
      <c r="AJ174" s="14"/>
      <c r="AK174" s="14"/>
      <c r="AL174" s="76"/>
      <c r="AM174" s="76"/>
      <c r="AN174" s="76"/>
      <c r="AO174" s="158"/>
      <c r="AP174" s="76"/>
      <c r="AQ174" s="14"/>
      <c r="AR174" s="14"/>
      <c r="AS174" s="14"/>
      <c r="AT174" s="14"/>
      <c r="AU174" s="14"/>
      <c r="AV174" s="14"/>
      <c r="AW174" s="14"/>
      <c r="AX174" s="14"/>
    </row>
    <row r="175" spans="7:50">
      <c r="G175" s="14"/>
      <c r="H175" s="14"/>
      <c r="I175" s="14"/>
      <c r="J175" s="76"/>
      <c r="K175" s="158"/>
      <c r="L175" s="76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4"/>
      <c r="Z175" s="14"/>
      <c r="AA175" s="14"/>
      <c r="AB175" s="14"/>
      <c r="AC175" s="14"/>
      <c r="AD175" s="158"/>
      <c r="AE175" s="158"/>
      <c r="AF175" s="76"/>
      <c r="AG175" s="76"/>
      <c r="AH175" s="76"/>
      <c r="AI175" s="158"/>
      <c r="AJ175" s="14"/>
      <c r="AK175" s="14"/>
      <c r="AL175" s="76"/>
      <c r="AM175" s="76"/>
      <c r="AN175" s="76"/>
      <c r="AO175" s="158"/>
      <c r="AP175" s="76"/>
      <c r="AQ175" s="14"/>
      <c r="AR175" s="14"/>
      <c r="AS175" s="14"/>
      <c r="AT175" s="14"/>
      <c r="AU175" s="14"/>
      <c r="AV175" s="14"/>
      <c r="AW175" s="14"/>
      <c r="AX175" s="14"/>
    </row>
    <row r="176" spans="7:50">
      <c r="G176" s="14"/>
      <c r="H176" s="14"/>
      <c r="I176" s="14"/>
      <c r="J176" s="76"/>
      <c r="K176" s="158"/>
      <c r="L176" s="76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4"/>
      <c r="Z176" s="14"/>
      <c r="AA176" s="14"/>
      <c r="AB176" s="14"/>
      <c r="AC176" s="14"/>
      <c r="AD176" s="158"/>
      <c r="AE176" s="158"/>
      <c r="AF176" s="76"/>
      <c r="AG176" s="76"/>
      <c r="AH176" s="76"/>
      <c r="AI176" s="158"/>
      <c r="AJ176" s="14"/>
      <c r="AK176" s="14"/>
      <c r="AL176" s="76"/>
      <c r="AM176" s="76"/>
      <c r="AN176" s="76"/>
      <c r="AO176" s="158"/>
      <c r="AP176" s="76"/>
      <c r="AQ176" s="14"/>
      <c r="AR176" s="14"/>
      <c r="AS176" s="14"/>
      <c r="AT176" s="14"/>
      <c r="AU176" s="14"/>
      <c r="AV176" s="14"/>
      <c r="AW176" s="14"/>
      <c r="AX176" s="14"/>
    </row>
    <row r="177" spans="1:50">
      <c r="G177" s="14"/>
      <c r="H177" s="14"/>
      <c r="I177" s="14"/>
      <c r="J177" s="76"/>
      <c r="K177" s="158"/>
      <c r="L177" s="76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4"/>
      <c r="Z177" s="14"/>
      <c r="AA177" s="14"/>
      <c r="AB177" s="14"/>
      <c r="AC177" s="14"/>
      <c r="AD177" s="158"/>
      <c r="AE177" s="158"/>
      <c r="AF177" s="76"/>
      <c r="AG177" s="76"/>
      <c r="AH177" s="76"/>
      <c r="AI177" s="158"/>
      <c r="AJ177" s="14"/>
      <c r="AK177" s="14"/>
      <c r="AL177" s="76"/>
      <c r="AM177" s="76"/>
      <c r="AN177" s="76"/>
      <c r="AO177" s="158"/>
      <c r="AP177" s="76"/>
      <c r="AQ177" s="14"/>
      <c r="AR177" s="14"/>
      <c r="AS177" s="14"/>
      <c r="AT177" s="14"/>
      <c r="AU177" s="14"/>
      <c r="AV177" s="14"/>
      <c r="AW177" s="14"/>
      <c r="AX177" s="14"/>
    </row>
    <row r="178" spans="1:50">
      <c r="G178" s="14"/>
      <c r="H178" s="14"/>
      <c r="I178" s="14"/>
      <c r="J178" s="76"/>
      <c r="K178" s="158"/>
      <c r="L178" s="76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4"/>
      <c r="Z178" s="14"/>
      <c r="AA178" s="14"/>
      <c r="AB178" s="14"/>
      <c r="AC178" s="14"/>
      <c r="AD178" s="158"/>
      <c r="AE178" s="158"/>
      <c r="AF178" s="76"/>
      <c r="AG178" s="76"/>
      <c r="AH178" s="76"/>
      <c r="AI178" s="158"/>
      <c r="AJ178" s="14"/>
      <c r="AK178" s="14"/>
      <c r="AL178" s="76"/>
      <c r="AM178" s="76"/>
      <c r="AN178" s="76"/>
      <c r="AO178" s="158"/>
      <c r="AP178" s="76"/>
      <c r="AQ178" s="14"/>
      <c r="AR178" s="14"/>
      <c r="AS178" s="14"/>
      <c r="AT178" s="14"/>
      <c r="AU178" s="14"/>
      <c r="AV178" s="14"/>
      <c r="AW178" s="14"/>
      <c r="AX178" s="14"/>
    </row>
    <row r="179" spans="1:50">
      <c r="A179" s="31"/>
      <c r="B179" s="31"/>
      <c r="C179" s="31"/>
      <c r="D179" s="31"/>
      <c r="E179" s="31"/>
      <c r="F179" s="31"/>
      <c r="G179" s="31"/>
      <c r="H179" s="31"/>
      <c r="I179" s="31"/>
      <c r="J179" s="77"/>
      <c r="K179" s="159"/>
      <c r="L179" s="77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4"/>
      <c r="Z179" s="14"/>
      <c r="AA179" s="14"/>
      <c r="AB179" s="14"/>
      <c r="AC179" s="14"/>
      <c r="AD179" s="158"/>
      <c r="AE179" s="158"/>
      <c r="AF179" s="76"/>
      <c r="AG179" s="76"/>
      <c r="AH179" s="76"/>
      <c r="AI179" s="158"/>
      <c r="AJ179" s="14"/>
      <c r="AK179" s="14"/>
      <c r="AL179" s="76"/>
      <c r="AM179" s="76"/>
      <c r="AN179" s="76"/>
      <c r="AO179" s="158"/>
      <c r="AP179" s="76"/>
      <c r="AQ179" s="14"/>
      <c r="AR179" s="14"/>
      <c r="AS179" s="14"/>
      <c r="AT179" s="14"/>
      <c r="AU179" s="14"/>
      <c r="AV179" s="14"/>
      <c r="AW179" s="14"/>
    </row>
    <row r="180" spans="1:50">
      <c r="A180" s="35"/>
      <c r="B180" s="35"/>
      <c r="C180" s="35"/>
      <c r="D180" s="35"/>
      <c r="E180" s="35"/>
      <c r="F180" s="35"/>
      <c r="G180" s="35"/>
      <c r="H180" s="35"/>
      <c r="I180" s="35"/>
      <c r="J180" s="78"/>
      <c r="K180" s="160"/>
      <c r="L180" s="78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31"/>
      <c r="Z180" s="31"/>
      <c r="AA180" s="31"/>
      <c r="AB180" s="31"/>
      <c r="AC180" s="31"/>
      <c r="AD180" s="159"/>
      <c r="AE180" s="159"/>
      <c r="AF180" s="77"/>
      <c r="AG180" s="77"/>
      <c r="AH180" s="77"/>
      <c r="AI180" s="159"/>
      <c r="AJ180" s="31"/>
      <c r="AK180" s="31"/>
      <c r="AL180" s="77"/>
      <c r="AN180" s="77"/>
      <c r="AP180" s="77"/>
    </row>
    <row r="181" spans="1:50">
      <c r="A181" s="35"/>
      <c r="B181" s="35"/>
      <c r="C181" s="35"/>
      <c r="D181" s="35"/>
      <c r="E181" s="35"/>
      <c r="F181" s="35"/>
      <c r="G181" s="35"/>
      <c r="H181" s="35"/>
      <c r="I181" s="35"/>
      <c r="J181" s="78"/>
      <c r="K181" s="160"/>
      <c r="L181" s="78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35"/>
      <c r="Z181" s="35"/>
      <c r="AA181" s="35"/>
      <c r="AB181" s="35"/>
      <c r="AC181" s="35"/>
      <c r="AD181" s="160"/>
      <c r="AE181" s="160"/>
      <c r="AF181" s="78"/>
      <c r="AG181" s="78"/>
      <c r="AH181" s="78"/>
      <c r="AI181" s="160"/>
      <c r="AJ181" s="35"/>
      <c r="AK181" s="35"/>
      <c r="AL181" s="78"/>
      <c r="AN181" s="78"/>
      <c r="AP181" s="78"/>
    </row>
    <row r="182" spans="1:50">
      <c r="A182" s="35"/>
      <c r="B182" s="35"/>
      <c r="C182" s="35"/>
      <c r="D182" s="35"/>
      <c r="E182" s="35"/>
      <c r="F182" s="35"/>
      <c r="G182" s="35"/>
      <c r="H182" s="35"/>
      <c r="I182" s="35"/>
      <c r="J182" s="78"/>
      <c r="K182" s="160"/>
      <c r="L182" s="78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35"/>
      <c r="Z182" s="35"/>
      <c r="AA182" s="35"/>
      <c r="AB182" s="35"/>
      <c r="AC182" s="35"/>
      <c r="AD182" s="160"/>
      <c r="AE182" s="160"/>
      <c r="AF182" s="78"/>
      <c r="AG182" s="78"/>
      <c r="AH182" s="78"/>
      <c r="AI182" s="160"/>
      <c r="AJ182" s="35"/>
      <c r="AK182" s="35"/>
      <c r="AL182" s="78"/>
      <c r="AN182" s="78"/>
      <c r="AP182" s="78"/>
    </row>
    <row r="183" spans="1:50">
      <c r="A183" s="35"/>
      <c r="B183" s="35"/>
      <c r="C183" s="35"/>
      <c r="D183" s="35"/>
      <c r="E183" s="35"/>
      <c r="F183" s="35"/>
      <c r="G183" s="35"/>
      <c r="H183" s="35"/>
      <c r="I183" s="35"/>
      <c r="J183" s="78"/>
      <c r="K183" s="160"/>
      <c r="L183" s="78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35"/>
      <c r="Z183" s="35"/>
      <c r="AA183" s="35"/>
      <c r="AB183" s="35"/>
      <c r="AC183" s="35"/>
      <c r="AD183" s="160"/>
      <c r="AE183" s="160"/>
      <c r="AF183" s="78"/>
      <c r="AG183" s="78"/>
      <c r="AH183" s="78"/>
      <c r="AI183" s="160"/>
      <c r="AJ183" s="35"/>
      <c r="AK183" s="35"/>
      <c r="AL183" s="78"/>
      <c r="AN183" s="78"/>
      <c r="AP183" s="78"/>
    </row>
    <row r="184" spans="1:50">
      <c r="A184" s="35"/>
      <c r="B184" s="35"/>
      <c r="C184" s="35"/>
      <c r="D184" s="35"/>
      <c r="E184" s="35"/>
      <c r="F184" s="35"/>
      <c r="G184" s="35"/>
      <c r="H184" s="35"/>
      <c r="I184" s="35"/>
      <c r="J184" s="78"/>
      <c r="K184" s="160"/>
      <c r="L184" s="78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35"/>
      <c r="Z184" s="35"/>
      <c r="AA184" s="35"/>
      <c r="AB184" s="35"/>
      <c r="AC184" s="35"/>
      <c r="AD184" s="160"/>
      <c r="AE184" s="160"/>
      <c r="AF184" s="78"/>
      <c r="AG184" s="78"/>
      <c r="AH184" s="78"/>
      <c r="AI184" s="160"/>
      <c r="AJ184" s="35"/>
      <c r="AK184" s="35"/>
      <c r="AL184" s="78"/>
      <c r="AN184" s="78"/>
      <c r="AP184" s="78"/>
    </row>
    <row r="185" spans="1:50">
      <c r="A185" s="35"/>
      <c r="B185" s="35"/>
      <c r="C185" s="35"/>
      <c r="D185" s="35"/>
      <c r="E185" s="35"/>
      <c r="F185" s="35"/>
      <c r="G185" s="35"/>
      <c r="H185" s="35"/>
      <c r="I185" s="35"/>
      <c r="J185" s="78"/>
      <c r="K185" s="160"/>
      <c r="L185" s="78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35"/>
      <c r="Z185" s="35"/>
      <c r="AA185" s="35"/>
      <c r="AB185" s="35"/>
      <c r="AC185" s="35"/>
      <c r="AD185" s="160"/>
      <c r="AE185" s="160"/>
      <c r="AF185" s="78"/>
      <c r="AG185" s="78"/>
      <c r="AH185" s="78"/>
      <c r="AI185" s="160"/>
      <c r="AJ185" s="35"/>
      <c r="AK185" s="35"/>
      <c r="AL185" s="78"/>
      <c r="AN185" s="78"/>
      <c r="AP185" s="78"/>
    </row>
    <row r="186" spans="1:50">
      <c r="A186" s="35"/>
      <c r="B186" s="35"/>
      <c r="C186" s="35"/>
      <c r="D186" s="35"/>
      <c r="E186" s="35"/>
      <c r="F186" s="35"/>
      <c r="G186" s="35"/>
      <c r="H186" s="35"/>
      <c r="I186" s="35"/>
      <c r="J186" s="78"/>
      <c r="K186" s="160"/>
      <c r="L186" s="78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35"/>
      <c r="Z186" s="35"/>
      <c r="AA186" s="35"/>
      <c r="AB186" s="35"/>
      <c r="AC186" s="35"/>
      <c r="AD186" s="160"/>
      <c r="AE186" s="160"/>
      <c r="AF186" s="78"/>
      <c r="AG186" s="78"/>
      <c r="AH186" s="78"/>
      <c r="AI186" s="160"/>
      <c r="AJ186" s="35"/>
      <c r="AK186" s="35"/>
      <c r="AL186" s="78"/>
      <c r="AN186" s="78"/>
      <c r="AP186" s="78"/>
    </row>
    <row r="187" spans="1:50">
      <c r="A187" s="35"/>
      <c r="B187" s="35"/>
      <c r="C187" s="35"/>
      <c r="D187" s="35"/>
      <c r="E187" s="35"/>
      <c r="F187" s="35"/>
      <c r="G187" s="35"/>
      <c r="H187" s="35"/>
      <c r="I187" s="35"/>
      <c r="J187" s="78"/>
      <c r="K187" s="160"/>
      <c r="L187" s="78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35"/>
      <c r="Z187" s="35"/>
      <c r="AA187" s="35"/>
      <c r="AB187" s="35"/>
      <c r="AC187" s="35"/>
      <c r="AD187" s="160"/>
      <c r="AE187" s="160"/>
      <c r="AF187" s="78"/>
      <c r="AG187" s="78"/>
      <c r="AH187" s="78"/>
      <c r="AI187" s="160"/>
      <c r="AJ187" s="35"/>
      <c r="AK187" s="35"/>
      <c r="AL187" s="78"/>
      <c r="AN187" s="78"/>
      <c r="AP187" s="78"/>
    </row>
    <row r="188" spans="1:50">
      <c r="A188" s="35"/>
      <c r="B188" s="35"/>
      <c r="C188" s="35"/>
      <c r="D188" s="35"/>
      <c r="E188" s="35"/>
      <c r="F188" s="35"/>
      <c r="G188" s="35"/>
      <c r="H188" s="35"/>
      <c r="I188" s="35"/>
      <c r="J188" s="78"/>
      <c r="K188" s="160"/>
      <c r="L188" s="78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35"/>
      <c r="Z188" s="35"/>
      <c r="AA188" s="35"/>
      <c r="AB188" s="35"/>
      <c r="AC188" s="35"/>
      <c r="AD188" s="160"/>
      <c r="AE188" s="160"/>
      <c r="AF188" s="78"/>
      <c r="AG188" s="78"/>
      <c r="AH188" s="78"/>
      <c r="AI188" s="160"/>
      <c r="AJ188" s="35"/>
      <c r="AK188" s="35"/>
      <c r="AL188" s="78"/>
      <c r="AN188" s="78"/>
      <c r="AP188" s="78"/>
    </row>
    <row r="189" spans="1:50">
      <c r="A189" s="35"/>
      <c r="B189" s="35"/>
      <c r="C189" s="35"/>
      <c r="D189" s="35"/>
      <c r="E189" s="35"/>
      <c r="F189" s="35"/>
      <c r="G189" s="35"/>
      <c r="H189" s="35"/>
      <c r="I189" s="35"/>
      <c r="J189" s="78"/>
      <c r="K189" s="160"/>
      <c r="L189" s="78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35"/>
      <c r="Z189" s="35"/>
      <c r="AA189" s="35"/>
      <c r="AB189" s="35"/>
      <c r="AC189" s="35"/>
      <c r="AD189" s="160"/>
      <c r="AE189" s="160"/>
      <c r="AF189" s="78"/>
      <c r="AG189" s="78"/>
      <c r="AH189" s="78"/>
      <c r="AI189" s="160"/>
      <c r="AJ189" s="35"/>
      <c r="AK189" s="35"/>
      <c r="AL189" s="78"/>
      <c r="AN189" s="78"/>
      <c r="AP189" s="78"/>
    </row>
    <row r="190" spans="1:50">
      <c r="A190" s="35"/>
      <c r="B190" s="35"/>
      <c r="C190" s="35"/>
      <c r="D190" s="35"/>
      <c r="E190" s="35"/>
      <c r="F190" s="35"/>
      <c r="G190" s="35"/>
      <c r="H190" s="35"/>
      <c r="I190" s="35"/>
      <c r="J190" s="78"/>
      <c r="K190" s="160"/>
      <c r="L190" s="78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35"/>
      <c r="Z190" s="35"/>
      <c r="AA190" s="35"/>
      <c r="AB190" s="35"/>
      <c r="AC190" s="35"/>
      <c r="AD190" s="160"/>
      <c r="AE190" s="160"/>
      <c r="AF190" s="78"/>
      <c r="AG190" s="78"/>
      <c r="AH190" s="78"/>
      <c r="AI190" s="160"/>
      <c r="AJ190" s="35"/>
      <c r="AK190" s="35"/>
      <c r="AL190" s="78"/>
      <c r="AN190" s="78"/>
      <c r="AP190" s="78"/>
    </row>
    <row r="191" spans="1:50">
      <c r="A191" s="35"/>
      <c r="B191" s="35"/>
      <c r="C191" s="35"/>
      <c r="D191" s="35"/>
      <c r="E191" s="35"/>
      <c r="F191" s="35"/>
      <c r="G191" s="35"/>
      <c r="H191" s="35"/>
      <c r="I191" s="35"/>
      <c r="J191" s="78"/>
      <c r="K191" s="160"/>
      <c r="L191" s="78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35"/>
      <c r="Z191" s="35"/>
      <c r="AA191" s="35"/>
      <c r="AB191" s="35"/>
      <c r="AC191" s="35"/>
      <c r="AD191" s="160"/>
      <c r="AE191" s="160"/>
      <c r="AF191" s="78"/>
      <c r="AG191" s="78"/>
      <c r="AH191" s="78"/>
      <c r="AI191" s="160"/>
      <c r="AJ191" s="35"/>
      <c r="AK191" s="35"/>
      <c r="AL191" s="78"/>
      <c r="AN191" s="78"/>
      <c r="AP191" s="78"/>
    </row>
    <row r="192" spans="1:50">
      <c r="A192" s="35"/>
      <c r="B192" s="35"/>
      <c r="C192" s="35"/>
      <c r="D192" s="35"/>
      <c r="E192" s="35"/>
      <c r="F192" s="35"/>
      <c r="G192" s="35"/>
      <c r="H192" s="35"/>
      <c r="I192" s="35"/>
      <c r="J192" s="78"/>
      <c r="K192" s="160"/>
      <c r="L192" s="78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35"/>
      <c r="Z192" s="35"/>
      <c r="AA192" s="35"/>
      <c r="AB192" s="35"/>
      <c r="AC192" s="35"/>
      <c r="AD192" s="160"/>
      <c r="AE192" s="160"/>
      <c r="AF192" s="78"/>
      <c r="AG192" s="78"/>
      <c r="AH192" s="78"/>
      <c r="AI192" s="160"/>
      <c r="AJ192" s="35"/>
      <c r="AK192" s="35"/>
      <c r="AL192" s="78"/>
      <c r="AN192" s="78"/>
      <c r="AP192" s="78"/>
    </row>
    <row r="193" spans="1:42">
      <c r="A193" s="35"/>
      <c r="B193" s="35"/>
      <c r="C193" s="35"/>
      <c r="D193" s="35"/>
      <c r="E193" s="35"/>
      <c r="F193" s="35"/>
      <c r="G193" s="35"/>
      <c r="H193" s="35"/>
      <c r="I193" s="35"/>
      <c r="J193" s="78"/>
      <c r="K193" s="160"/>
      <c r="L193" s="78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35"/>
      <c r="Z193" s="35"/>
      <c r="AA193" s="35"/>
      <c r="AB193" s="35"/>
      <c r="AC193" s="35"/>
      <c r="AD193" s="160"/>
      <c r="AE193" s="160"/>
      <c r="AF193" s="78"/>
      <c r="AG193" s="78"/>
      <c r="AH193" s="78"/>
      <c r="AI193" s="160"/>
      <c r="AJ193" s="35"/>
      <c r="AK193" s="35"/>
      <c r="AL193" s="78"/>
      <c r="AN193" s="78"/>
      <c r="AP193" s="78"/>
    </row>
    <row r="194" spans="1:42">
      <c r="A194" s="35"/>
      <c r="B194" s="35"/>
      <c r="C194" s="35"/>
      <c r="D194" s="35"/>
      <c r="E194" s="35"/>
      <c r="F194" s="35"/>
      <c r="G194" s="35"/>
      <c r="H194" s="35"/>
      <c r="I194" s="35"/>
      <c r="J194" s="78"/>
      <c r="K194" s="160"/>
      <c r="L194" s="78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35"/>
      <c r="Z194" s="35"/>
      <c r="AA194" s="35"/>
      <c r="AB194" s="35"/>
      <c r="AC194" s="35"/>
      <c r="AD194" s="160"/>
      <c r="AE194" s="160"/>
      <c r="AF194" s="78"/>
      <c r="AG194" s="78"/>
      <c r="AH194" s="78"/>
      <c r="AI194" s="160"/>
      <c r="AJ194" s="35"/>
      <c r="AK194" s="35"/>
      <c r="AL194" s="78"/>
      <c r="AN194" s="78"/>
      <c r="AP194" s="78"/>
    </row>
    <row r="195" spans="1:42">
      <c r="A195" s="35"/>
      <c r="B195" s="35"/>
      <c r="C195" s="35"/>
      <c r="D195" s="35"/>
      <c r="E195" s="35"/>
      <c r="F195" s="35"/>
      <c r="G195" s="35"/>
      <c r="H195" s="35"/>
      <c r="I195" s="35"/>
      <c r="J195" s="78"/>
      <c r="K195" s="160"/>
      <c r="L195" s="78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35"/>
      <c r="Z195" s="35"/>
      <c r="AA195" s="35"/>
      <c r="AB195" s="35"/>
      <c r="AC195" s="35"/>
      <c r="AD195" s="160"/>
      <c r="AE195" s="160"/>
      <c r="AF195" s="78"/>
      <c r="AG195" s="78"/>
      <c r="AH195" s="78"/>
      <c r="AI195" s="160"/>
      <c r="AJ195" s="35"/>
      <c r="AK195" s="35"/>
      <c r="AL195" s="78"/>
      <c r="AN195" s="78"/>
      <c r="AP195" s="78"/>
    </row>
    <row r="196" spans="1:42">
      <c r="A196" s="35"/>
      <c r="B196" s="35"/>
      <c r="C196" s="35"/>
      <c r="D196" s="35"/>
      <c r="E196" s="35"/>
      <c r="F196" s="35"/>
      <c r="G196" s="35"/>
      <c r="H196" s="35"/>
      <c r="I196" s="35"/>
      <c r="J196" s="78"/>
      <c r="K196" s="160"/>
      <c r="L196" s="78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35"/>
      <c r="Z196" s="35"/>
      <c r="AA196" s="35"/>
      <c r="AB196" s="35"/>
      <c r="AC196" s="35"/>
      <c r="AD196" s="160"/>
      <c r="AE196" s="160"/>
      <c r="AF196" s="78"/>
      <c r="AG196" s="78"/>
      <c r="AH196" s="78"/>
      <c r="AI196" s="160"/>
      <c r="AJ196" s="35"/>
      <c r="AK196" s="35"/>
      <c r="AL196" s="78"/>
      <c r="AN196" s="78"/>
      <c r="AP196" s="78"/>
    </row>
    <row r="197" spans="1:42">
      <c r="A197" s="35"/>
      <c r="B197" s="35"/>
      <c r="C197" s="35"/>
      <c r="D197" s="35"/>
      <c r="E197" s="35"/>
      <c r="F197" s="35"/>
      <c r="G197" s="35"/>
      <c r="H197" s="35"/>
      <c r="I197" s="35"/>
      <c r="J197" s="78"/>
      <c r="K197" s="160"/>
      <c r="L197" s="78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35"/>
      <c r="Z197" s="35"/>
      <c r="AA197" s="35"/>
      <c r="AB197" s="35"/>
      <c r="AC197" s="35"/>
      <c r="AD197" s="160"/>
      <c r="AE197" s="160"/>
      <c r="AF197" s="78"/>
      <c r="AG197" s="78"/>
      <c r="AH197" s="78"/>
      <c r="AI197" s="160"/>
      <c r="AJ197" s="35"/>
      <c r="AK197" s="35"/>
      <c r="AL197" s="78"/>
      <c r="AN197" s="78"/>
      <c r="AP197" s="78"/>
    </row>
    <row r="198" spans="1:42">
      <c r="A198" s="35"/>
      <c r="B198" s="35"/>
      <c r="C198" s="35"/>
      <c r="D198" s="35"/>
      <c r="E198" s="35"/>
      <c r="F198" s="35"/>
      <c r="G198" s="35"/>
      <c r="H198" s="35"/>
      <c r="I198" s="35"/>
      <c r="J198" s="78"/>
      <c r="K198" s="160"/>
      <c r="L198" s="78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35"/>
      <c r="Z198" s="35"/>
      <c r="AA198" s="35"/>
      <c r="AB198" s="35"/>
      <c r="AC198" s="35"/>
      <c r="AD198" s="160"/>
      <c r="AE198" s="160"/>
      <c r="AF198" s="78"/>
      <c r="AG198" s="78"/>
      <c r="AH198" s="78"/>
      <c r="AI198" s="160"/>
      <c r="AJ198" s="35"/>
      <c r="AK198" s="35"/>
      <c r="AL198" s="78"/>
      <c r="AN198" s="78"/>
      <c r="AP198" s="78"/>
    </row>
    <row r="199" spans="1:42">
      <c r="A199" s="35"/>
      <c r="B199" s="35"/>
      <c r="C199" s="35"/>
      <c r="D199" s="35"/>
      <c r="E199" s="35"/>
      <c r="F199" s="35"/>
      <c r="G199" s="35"/>
      <c r="H199" s="35"/>
      <c r="I199" s="35"/>
      <c r="J199" s="78"/>
      <c r="K199" s="160"/>
      <c r="L199" s="78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35"/>
      <c r="Z199" s="35"/>
      <c r="AA199" s="35"/>
      <c r="AB199" s="35"/>
      <c r="AC199" s="35"/>
      <c r="AD199" s="160"/>
      <c r="AE199" s="160"/>
      <c r="AF199" s="78"/>
      <c r="AG199" s="78"/>
      <c r="AH199" s="78"/>
      <c r="AI199" s="160"/>
      <c r="AJ199" s="35"/>
      <c r="AK199" s="35"/>
      <c r="AL199" s="78"/>
      <c r="AN199" s="78"/>
      <c r="AP199" s="78"/>
    </row>
    <row r="200" spans="1:42">
      <c r="A200" s="35"/>
      <c r="B200" s="35"/>
      <c r="C200" s="35"/>
      <c r="D200" s="35"/>
      <c r="E200" s="35"/>
      <c r="F200" s="35"/>
      <c r="G200" s="35"/>
      <c r="H200" s="35"/>
      <c r="I200" s="35"/>
      <c r="J200" s="78"/>
      <c r="K200" s="160"/>
      <c r="L200" s="78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35"/>
      <c r="Z200" s="35"/>
      <c r="AA200" s="35"/>
      <c r="AB200" s="35"/>
      <c r="AC200" s="35"/>
      <c r="AD200" s="160"/>
      <c r="AE200" s="160"/>
      <c r="AF200" s="78"/>
      <c r="AG200" s="78"/>
      <c r="AH200" s="78"/>
      <c r="AI200" s="160"/>
      <c r="AJ200" s="35"/>
      <c r="AK200" s="35"/>
      <c r="AL200" s="78"/>
      <c r="AN200" s="78"/>
      <c r="AP200" s="78"/>
    </row>
    <row r="201" spans="1:42">
      <c r="A201" s="35"/>
      <c r="B201" s="35"/>
      <c r="C201" s="35"/>
      <c r="D201" s="35"/>
      <c r="E201" s="35"/>
      <c r="F201" s="35"/>
      <c r="G201" s="35"/>
      <c r="H201" s="35"/>
      <c r="I201" s="35"/>
      <c r="J201" s="78"/>
      <c r="K201" s="160"/>
      <c r="L201" s="78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35"/>
      <c r="Z201" s="35"/>
      <c r="AA201" s="35"/>
      <c r="AB201" s="35"/>
      <c r="AC201" s="35"/>
      <c r="AD201" s="160"/>
      <c r="AE201" s="160"/>
      <c r="AF201" s="78"/>
      <c r="AG201" s="78"/>
      <c r="AH201" s="78"/>
      <c r="AI201" s="160"/>
      <c r="AJ201" s="35"/>
      <c r="AK201" s="35"/>
      <c r="AL201" s="78"/>
      <c r="AN201" s="78"/>
      <c r="AP201" s="78"/>
    </row>
    <row r="202" spans="1:42">
      <c r="A202" s="35"/>
      <c r="B202" s="35"/>
      <c r="C202" s="35"/>
      <c r="D202" s="35"/>
      <c r="E202" s="35"/>
      <c r="F202" s="35"/>
      <c r="G202" s="35"/>
      <c r="H202" s="35"/>
      <c r="I202" s="35"/>
      <c r="J202" s="78"/>
      <c r="K202" s="160"/>
      <c r="L202" s="78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35"/>
      <c r="Z202" s="35"/>
      <c r="AA202" s="35"/>
      <c r="AB202" s="35"/>
      <c r="AC202" s="35"/>
      <c r="AD202" s="160"/>
      <c r="AE202" s="160"/>
      <c r="AF202" s="78"/>
      <c r="AG202" s="78"/>
      <c r="AH202" s="78"/>
      <c r="AI202" s="160"/>
      <c r="AJ202" s="35"/>
      <c r="AK202" s="35"/>
      <c r="AL202" s="78"/>
      <c r="AN202" s="78"/>
      <c r="AP202" s="78"/>
    </row>
    <row r="203" spans="1:42">
      <c r="A203" s="35"/>
      <c r="B203" s="35"/>
      <c r="C203" s="35"/>
      <c r="D203" s="35"/>
      <c r="E203" s="35"/>
      <c r="F203" s="35"/>
      <c r="G203" s="35"/>
      <c r="H203" s="35"/>
      <c r="I203" s="35"/>
      <c r="J203" s="78"/>
      <c r="K203" s="160"/>
      <c r="L203" s="78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35"/>
      <c r="Z203" s="35"/>
      <c r="AA203" s="35"/>
      <c r="AB203" s="35"/>
      <c r="AC203" s="35"/>
      <c r="AD203" s="160"/>
      <c r="AE203" s="160"/>
      <c r="AF203" s="78"/>
      <c r="AG203" s="78"/>
      <c r="AH203" s="78"/>
      <c r="AI203" s="160"/>
      <c r="AJ203" s="35"/>
      <c r="AK203" s="35"/>
      <c r="AL203" s="78"/>
      <c r="AN203" s="78"/>
      <c r="AP203" s="78"/>
    </row>
    <row r="204" spans="1:42">
      <c r="A204" s="35"/>
      <c r="B204" s="35"/>
      <c r="C204" s="35"/>
      <c r="D204" s="35"/>
      <c r="E204" s="35"/>
      <c r="F204" s="35"/>
      <c r="G204" s="35"/>
      <c r="H204" s="35"/>
      <c r="I204" s="35"/>
      <c r="J204" s="78"/>
      <c r="K204" s="160"/>
      <c r="L204" s="78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35"/>
      <c r="Z204" s="35"/>
      <c r="AA204" s="35"/>
      <c r="AB204" s="35"/>
      <c r="AC204" s="35"/>
      <c r="AD204" s="160"/>
      <c r="AE204" s="160"/>
      <c r="AF204" s="78"/>
      <c r="AG204" s="78"/>
      <c r="AH204" s="78"/>
      <c r="AI204" s="160"/>
      <c r="AJ204" s="35"/>
      <c r="AK204" s="35"/>
      <c r="AL204" s="78"/>
      <c r="AN204" s="78"/>
      <c r="AP204" s="78"/>
    </row>
    <row r="205" spans="1:42">
      <c r="A205" s="35"/>
      <c r="B205" s="35"/>
      <c r="C205" s="35"/>
      <c r="D205" s="35"/>
      <c r="E205" s="35"/>
      <c r="F205" s="35"/>
      <c r="G205" s="35"/>
      <c r="H205" s="35"/>
      <c r="I205" s="35"/>
      <c r="J205" s="78"/>
      <c r="K205" s="160"/>
      <c r="L205" s="78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35"/>
      <c r="Z205" s="35"/>
      <c r="AA205" s="35"/>
      <c r="AB205" s="35"/>
      <c r="AC205" s="35"/>
      <c r="AD205" s="160"/>
      <c r="AE205" s="160"/>
      <c r="AF205" s="78"/>
      <c r="AG205" s="78"/>
      <c r="AH205" s="78"/>
      <c r="AI205" s="160"/>
      <c r="AJ205" s="35"/>
      <c r="AK205" s="35"/>
      <c r="AL205" s="78"/>
      <c r="AN205" s="78"/>
      <c r="AP205" s="78"/>
    </row>
    <row r="206" spans="1:42">
      <c r="A206" s="35"/>
      <c r="B206" s="35"/>
      <c r="C206" s="35"/>
      <c r="D206" s="35"/>
      <c r="E206" s="35"/>
      <c r="F206" s="35"/>
      <c r="G206" s="35"/>
      <c r="H206" s="35"/>
      <c r="I206" s="35"/>
      <c r="J206" s="78"/>
      <c r="K206" s="160"/>
      <c r="L206" s="78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35"/>
      <c r="Z206" s="35"/>
      <c r="AA206" s="35"/>
      <c r="AB206" s="35"/>
      <c r="AC206" s="35"/>
      <c r="AD206" s="160"/>
      <c r="AE206" s="160"/>
      <c r="AF206" s="78"/>
      <c r="AG206" s="78"/>
      <c r="AH206" s="78"/>
      <c r="AI206" s="160"/>
      <c r="AJ206" s="35"/>
      <c r="AK206" s="35"/>
      <c r="AL206" s="78"/>
      <c r="AN206" s="78"/>
      <c r="AP206" s="78"/>
    </row>
    <row r="207" spans="1:42">
      <c r="A207" s="35"/>
      <c r="B207" s="35"/>
      <c r="C207" s="35"/>
      <c r="D207" s="35"/>
      <c r="E207" s="35"/>
      <c r="F207" s="35"/>
      <c r="G207" s="35"/>
      <c r="H207" s="35"/>
      <c r="I207" s="35"/>
      <c r="J207" s="78"/>
      <c r="K207" s="160"/>
      <c r="L207" s="78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35"/>
      <c r="Z207" s="35"/>
      <c r="AA207" s="35"/>
      <c r="AB207" s="35"/>
      <c r="AC207" s="35"/>
      <c r="AD207" s="160"/>
      <c r="AE207" s="160"/>
      <c r="AF207" s="78"/>
      <c r="AG207" s="78"/>
      <c r="AH207" s="78"/>
      <c r="AI207" s="160"/>
      <c r="AJ207" s="35"/>
      <c r="AK207" s="35"/>
      <c r="AL207" s="78"/>
      <c r="AN207" s="78"/>
      <c r="AP207" s="78"/>
    </row>
    <row r="208" spans="1:42">
      <c r="A208" s="35"/>
      <c r="B208" s="35"/>
      <c r="C208" s="35"/>
      <c r="D208" s="35"/>
      <c r="E208" s="35"/>
      <c r="F208" s="35"/>
      <c r="G208" s="35"/>
      <c r="H208" s="35"/>
      <c r="I208" s="35"/>
      <c r="J208" s="78"/>
      <c r="K208" s="160"/>
      <c r="L208" s="78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35"/>
      <c r="Z208" s="35"/>
      <c r="AA208" s="35"/>
      <c r="AB208" s="35"/>
      <c r="AC208" s="35"/>
      <c r="AD208" s="160"/>
      <c r="AE208" s="160"/>
      <c r="AF208" s="78"/>
      <c r="AG208" s="78"/>
      <c r="AH208" s="78"/>
      <c r="AI208" s="160"/>
      <c r="AJ208" s="35"/>
      <c r="AK208" s="35"/>
      <c r="AL208" s="78"/>
      <c r="AN208" s="78"/>
      <c r="AP208" s="78"/>
    </row>
    <row r="209" spans="1:42">
      <c r="A209" s="35"/>
      <c r="B209" s="35"/>
      <c r="C209" s="35"/>
      <c r="D209" s="35"/>
      <c r="E209" s="35"/>
      <c r="F209" s="35"/>
      <c r="G209" s="35"/>
      <c r="H209" s="35"/>
      <c r="I209" s="35"/>
      <c r="J209" s="78"/>
      <c r="K209" s="160"/>
      <c r="L209" s="78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35"/>
      <c r="Z209" s="35"/>
      <c r="AA209" s="35"/>
      <c r="AB209" s="35"/>
      <c r="AC209" s="35"/>
      <c r="AD209" s="160"/>
      <c r="AE209" s="160"/>
      <c r="AF209" s="78"/>
      <c r="AG209" s="78"/>
      <c r="AH209" s="78"/>
      <c r="AI209" s="160"/>
      <c r="AJ209" s="35"/>
      <c r="AK209" s="35"/>
      <c r="AL209" s="78"/>
      <c r="AN209" s="78"/>
      <c r="AP209" s="78"/>
    </row>
    <row r="210" spans="1:42">
      <c r="A210" s="35"/>
      <c r="B210" s="35"/>
      <c r="C210" s="35"/>
      <c r="D210" s="35"/>
      <c r="E210" s="35"/>
      <c r="F210" s="35"/>
      <c r="G210" s="35"/>
      <c r="H210" s="35"/>
      <c r="I210" s="35"/>
      <c r="J210" s="78"/>
      <c r="K210" s="160"/>
      <c r="L210" s="78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35"/>
      <c r="Z210" s="35"/>
      <c r="AA210" s="35"/>
      <c r="AB210" s="35"/>
      <c r="AC210" s="35"/>
      <c r="AD210" s="160"/>
      <c r="AE210" s="160"/>
      <c r="AF210" s="78"/>
      <c r="AG210" s="78"/>
      <c r="AH210" s="78"/>
      <c r="AI210" s="160"/>
      <c r="AJ210" s="35"/>
      <c r="AK210" s="35"/>
      <c r="AL210" s="78"/>
      <c r="AN210" s="78"/>
      <c r="AP210" s="78"/>
    </row>
    <row r="211" spans="1:42">
      <c r="A211" s="35"/>
      <c r="B211" s="35"/>
      <c r="C211" s="35"/>
      <c r="D211" s="35"/>
      <c r="E211" s="35"/>
      <c r="F211" s="35"/>
      <c r="G211" s="35"/>
      <c r="H211" s="35"/>
      <c r="I211" s="35"/>
      <c r="J211" s="78"/>
      <c r="K211" s="160"/>
      <c r="L211" s="78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35"/>
      <c r="Z211" s="35"/>
      <c r="AA211" s="35"/>
      <c r="AB211" s="35"/>
      <c r="AC211" s="35"/>
      <c r="AD211" s="160"/>
      <c r="AE211" s="160"/>
      <c r="AF211" s="78"/>
      <c r="AG211" s="78"/>
      <c r="AH211" s="78"/>
      <c r="AI211" s="160"/>
      <c r="AJ211" s="35"/>
      <c r="AK211" s="35"/>
      <c r="AL211" s="78"/>
      <c r="AN211" s="78"/>
      <c r="AP211" s="78"/>
    </row>
    <row r="212" spans="1:42">
      <c r="A212" s="35"/>
      <c r="B212" s="35"/>
      <c r="C212" s="35"/>
      <c r="D212" s="35"/>
      <c r="E212" s="35"/>
      <c r="F212" s="35"/>
      <c r="G212" s="35"/>
      <c r="H212" s="35"/>
      <c r="I212" s="35"/>
      <c r="J212" s="78"/>
      <c r="K212" s="160"/>
      <c r="L212" s="78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35"/>
      <c r="Z212" s="35"/>
      <c r="AA212" s="35"/>
      <c r="AB212" s="35"/>
      <c r="AC212" s="35"/>
      <c r="AD212" s="160"/>
      <c r="AE212" s="160"/>
      <c r="AF212" s="78"/>
      <c r="AG212" s="78"/>
      <c r="AH212" s="78"/>
      <c r="AI212" s="160"/>
      <c r="AJ212" s="35"/>
      <c r="AK212" s="35"/>
      <c r="AL212" s="78"/>
      <c r="AN212" s="78"/>
      <c r="AP212" s="78"/>
    </row>
    <row r="213" spans="1:42">
      <c r="A213" s="35"/>
      <c r="B213" s="35"/>
      <c r="C213" s="35"/>
      <c r="D213" s="35"/>
      <c r="E213" s="35"/>
      <c r="F213" s="35"/>
      <c r="G213" s="35"/>
      <c r="H213" s="35"/>
      <c r="I213" s="35"/>
      <c r="J213" s="78"/>
      <c r="K213" s="160"/>
      <c r="L213" s="78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35"/>
      <c r="Z213" s="35"/>
      <c r="AA213" s="35"/>
      <c r="AB213" s="35"/>
      <c r="AC213" s="35"/>
      <c r="AD213" s="160"/>
      <c r="AE213" s="160"/>
      <c r="AF213" s="78"/>
      <c r="AG213" s="78"/>
      <c r="AH213" s="78"/>
      <c r="AI213" s="160"/>
      <c r="AJ213" s="35"/>
      <c r="AK213" s="35"/>
      <c r="AL213" s="78"/>
      <c r="AN213" s="78"/>
      <c r="AP213" s="78"/>
    </row>
    <row r="214" spans="1:42">
      <c r="L214" s="78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35"/>
      <c r="Z214" s="35"/>
      <c r="AA214" s="35"/>
      <c r="AB214" s="35"/>
      <c r="AC214" s="35"/>
      <c r="AD214" s="160"/>
      <c r="AE214" s="160"/>
      <c r="AF214" s="78"/>
      <c r="AG214" s="78"/>
      <c r="AH214" s="78"/>
      <c r="AI214" s="160"/>
      <c r="AJ214" s="35"/>
      <c r="AK214" s="35"/>
      <c r="AL214" s="78"/>
      <c r="AN214" s="78"/>
      <c r="AP214" s="78"/>
    </row>
    <row r="215" spans="1:42">
      <c r="L215" s="78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35"/>
      <c r="Z215" s="35"/>
      <c r="AA215" s="35"/>
      <c r="AB215" s="35"/>
      <c r="AC215" s="35"/>
      <c r="AD215" s="160"/>
      <c r="AF215" s="78"/>
      <c r="AH215" s="78"/>
      <c r="AJ215" s="35"/>
      <c r="AL215" s="78"/>
      <c r="AN215" s="78"/>
      <c r="AP215" s="78"/>
    </row>
    <row r="216" spans="1:42">
      <c r="L216" s="78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35"/>
      <c r="Z216" s="35"/>
      <c r="AA216" s="35"/>
      <c r="AB216" s="35"/>
      <c r="AC216" s="35"/>
      <c r="AD216" s="160"/>
      <c r="AF216" s="78"/>
      <c r="AH216" s="78"/>
      <c r="AJ216" s="35"/>
      <c r="AL216" s="78"/>
      <c r="AN216" s="78"/>
      <c r="AP216" s="78"/>
    </row>
    <row r="217" spans="1:42">
      <c r="L217" s="78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35"/>
      <c r="Z217" s="35"/>
      <c r="AA217" s="35"/>
      <c r="AB217" s="35"/>
      <c r="AC217" s="35"/>
      <c r="AD217" s="160"/>
      <c r="AF217" s="78"/>
      <c r="AH217" s="78"/>
      <c r="AJ217" s="35"/>
      <c r="AL217" s="78"/>
      <c r="AN217" s="78"/>
      <c r="AP217" s="78"/>
    </row>
    <row r="218" spans="1:42">
      <c r="L218" s="78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35"/>
      <c r="Z218" s="35"/>
      <c r="AA218" s="35"/>
      <c r="AB218" s="35"/>
      <c r="AC218" s="35"/>
      <c r="AD218" s="160"/>
      <c r="AF218" s="78"/>
      <c r="AH218" s="78"/>
      <c r="AJ218" s="35"/>
      <c r="AL218" s="78"/>
      <c r="AN218" s="78"/>
      <c r="AP218" s="78"/>
    </row>
    <row r="219" spans="1:42">
      <c r="L219" s="78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35"/>
      <c r="Z219" s="35"/>
      <c r="AA219" s="35"/>
      <c r="AB219" s="35"/>
      <c r="AC219" s="35"/>
      <c r="AD219" s="160"/>
      <c r="AF219" s="78"/>
      <c r="AH219" s="78"/>
      <c r="AJ219" s="35"/>
      <c r="AL219" s="78"/>
      <c r="AN219" s="78"/>
      <c r="AP219" s="78"/>
    </row>
    <row r="220" spans="1:42">
      <c r="L220" s="78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35"/>
      <c r="Z220" s="35"/>
      <c r="AA220" s="35"/>
      <c r="AB220" s="35"/>
      <c r="AC220" s="35"/>
      <c r="AD220" s="160"/>
      <c r="AF220" s="78"/>
      <c r="AH220" s="78"/>
      <c r="AJ220" s="35"/>
      <c r="AL220" s="78"/>
      <c r="AN220" s="78"/>
      <c r="AP220" s="78"/>
    </row>
    <row r="221" spans="1:42">
      <c r="L221" s="78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35"/>
      <c r="Z221" s="35"/>
      <c r="AA221" s="35"/>
      <c r="AB221" s="35"/>
      <c r="AC221" s="35"/>
      <c r="AD221" s="160"/>
      <c r="AF221" s="78"/>
      <c r="AH221" s="78"/>
      <c r="AJ221" s="35"/>
      <c r="AL221" s="78"/>
      <c r="AN221" s="78"/>
      <c r="AP221" s="78"/>
    </row>
    <row r="222" spans="1:42">
      <c r="L222" s="78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35"/>
      <c r="Z222" s="35"/>
      <c r="AA222" s="35"/>
      <c r="AB222" s="35"/>
      <c r="AC222" s="35"/>
      <c r="AD222" s="160"/>
      <c r="AF222" s="78"/>
      <c r="AH222" s="78"/>
      <c r="AJ222" s="35"/>
      <c r="AL222" s="78"/>
      <c r="AN222" s="78"/>
      <c r="AP222" s="78"/>
    </row>
    <row r="223" spans="1:42">
      <c r="L223" s="78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35"/>
      <c r="Z223" s="35"/>
      <c r="AA223" s="35"/>
      <c r="AB223" s="35"/>
      <c r="AC223" s="35"/>
      <c r="AD223" s="160"/>
      <c r="AF223" s="78"/>
      <c r="AH223" s="78"/>
      <c r="AJ223" s="35"/>
      <c r="AL223" s="78"/>
      <c r="AN223" s="78"/>
      <c r="AP223" s="78"/>
    </row>
    <row r="224" spans="1:42">
      <c r="L224" s="78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35"/>
      <c r="Z224" s="35"/>
      <c r="AA224" s="35"/>
      <c r="AB224" s="35"/>
      <c r="AC224" s="35"/>
      <c r="AD224" s="160"/>
      <c r="AF224" s="78"/>
      <c r="AH224" s="78"/>
      <c r="AJ224" s="35"/>
      <c r="AL224" s="78"/>
      <c r="AN224" s="78"/>
      <c r="AP224" s="78"/>
    </row>
    <row r="225" spans="12:42">
      <c r="L225" s="78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35"/>
      <c r="Z225" s="35"/>
      <c r="AA225" s="35"/>
      <c r="AB225" s="35"/>
      <c r="AC225" s="35"/>
      <c r="AD225" s="160"/>
      <c r="AF225" s="78"/>
      <c r="AH225" s="78"/>
      <c r="AJ225" s="35"/>
      <c r="AL225" s="78"/>
      <c r="AN225" s="78"/>
      <c r="AP225" s="78"/>
    </row>
    <row r="226" spans="12:42">
      <c r="L226" s="78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35"/>
      <c r="Z226" s="35"/>
      <c r="AA226" s="35"/>
      <c r="AB226" s="35"/>
      <c r="AC226" s="35"/>
      <c r="AD226" s="160"/>
      <c r="AF226" s="78"/>
      <c r="AH226" s="78"/>
      <c r="AJ226" s="35"/>
      <c r="AL226" s="78"/>
      <c r="AN226" s="78"/>
      <c r="AP226" s="78"/>
    </row>
    <row r="227" spans="12:42">
      <c r="L227" s="78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35"/>
      <c r="Z227" s="35"/>
      <c r="AA227" s="35"/>
      <c r="AB227" s="35"/>
      <c r="AC227" s="35"/>
      <c r="AD227" s="160"/>
      <c r="AF227" s="78"/>
      <c r="AH227" s="78"/>
      <c r="AJ227" s="35"/>
      <c r="AL227" s="78"/>
      <c r="AN227" s="78"/>
      <c r="AP227" s="78"/>
    </row>
    <row r="228" spans="12:42">
      <c r="L228" s="78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35"/>
      <c r="Z228" s="35"/>
      <c r="AA228" s="35"/>
      <c r="AB228" s="35"/>
      <c r="AC228" s="35"/>
      <c r="AD228" s="160"/>
      <c r="AF228" s="78"/>
      <c r="AH228" s="78"/>
      <c r="AJ228" s="35"/>
      <c r="AL228" s="78"/>
      <c r="AN228" s="78"/>
      <c r="AP228" s="78"/>
    </row>
    <row r="229" spans="12:42">
      <c r="L229" s="78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35"/>
      <c r="Z229" s="35"/>
      <c r="AA229" s="35"/>
      <c r="AB229" s="35"/>
      <c r="AC229" s="35"/>
      <c r="AD229" s="160"/>
      <c r="AF229" s="78"/>
      <c r="AH229" s="78"/>
      <c r="AJ229" s="35"/>
      <c r="AL229" s="78"/>
      <c r="AN229" s="78"/>
      <c r="AP229" s="78"/>
    </row>
    <row r="230" spans="12:42">
      <c r="L230" s="78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35"/>
      <c r="Z230" s="35"/>
      <c r="AA230" s="35"/>
      <c r="AB230" s="35"/>
      <c r="AC230" s="35"/>
      <c r="AD230" s="160"/>
      <c r="AF230" s="78"/>
      <c r="AH230" s="78"/>
      <c r="AJ230" s="35"/>
      <c r="AL230" s="78"/>
      <c r="AN230" s="78"/>
      <c r="AP230" s="78"/>
    </row>
    <row r="231" spans="12:42">
      <c r="L231" s="78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35"/>
      <c r="Z231" s="35"/>
      <c r="AA231" s="35"/>
      <c r="AB231" s="35"/>
      <c r="AC231" s="35"/>
      <c r="AD231" s="160"/>
      <c r="AF231" s="78"/>
      <c r="AH231" s="78"/>
      <c r="AJ231" s="35"/>
      <c r="AL231" s="78"/>
      <c r="AN231" s="78"/>
      <c r="AP231" s="78"/>
    </row>
    <row r="232" spans="12:42">
      <c r="L232" s="78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35"/>
      <c r="Z232" s="35"/>
      <c r="AA232" s="35"/>
      <c r="AB232" s="35"/>
      <c r="AC232" s="35"/>
      <c r="AD232" s="160"/>
      <c r="AF232" s="78"/>
      <c r="AH232" s="78"/>
      <c r="AJ232" s="35"/>
      <c r="AL232" s="78"/>
      <c r="AN232" s="78"/>
      <c r="AP232" s="78"/>
    </row>
    <row r="233" spans="12:42">
      <c r="L233" s="78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35"/>
      <c r="Z233" s="35"/>
      <c r="AA233" s="35"/>
      <c r="AB233" s="35"/>
      <c r="AC233" s="35"/>
      <c r="AD233" s="160"/>
      <c r="AF233" s="78"/>
      <c r="AH233" s="78"/>
      <c r="AJ233" s="35"/>
      <c r="AL233" s="78"/>
      <c r="AN233" s="78"/>
      <c r="AP233" s="78"/>
    </row>
    <row r="234" spans="12:42">
      <c r="L234" s="78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35"/>
      <c r="Z234" s="35"/>
      <c r="AA234" s="35"/>
      <c r="AB234" s="35"/>
      <c r="AC234" s="35"/>
      <c r="AD234" s="160"/>
      <c r="AF234" s="78"/>
      <c r="AH234" s="78"/>
      <c r="AJ234" s="35"/>
      <c r="AL234" s="78"/>
      <c r="AN234" s="78"/>
      <c r="AP234" s="78"/>
    </row>
    <row r="235" spans="12:42">
      <c r="L235" s="78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35"/>
      <c r="Z235" s="35"/>
      <c r="AA235" s="35"/>
      <c r="AB235" s="35"/>
      <c r="AC235" s="35"/>
      <c r="AD235" s="160"/>
      <c r="AF235" s="78"/>
      <c r="AH235" s="78"/>
      <c r="AJ235" s="35"/>
      <c r="AL235" s="78"/>
      <c r="AN235" s="78"/>
      <c r="AP235" s="78"/>
    </row>
    <row r="236" spans="12:42">
      <c r="L236" s="78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35"/>
      <c r="Z236" s="35"/>
      <c r="AA236" s="35"/>
      <c r="AB236" s="35"/>
      <c r="AC236" s="35"/>
      <c r="AD236" s="160"/>
      <c r="AF236" s="78"/>
      <c r="AH236" s="78"/>
      <c r="AJ236" s="35"/>
      <c r="AL236" s="78"/>
      <c r="AN236" s="78"/>
      <c r="AP236" s="78"/>
    </row>
    <row r="237" spans="12:42"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35"/>
      <c r="Z237" s="35"/>
      <c r="AA237" s="35"/>
      <c r="AB237" s="35"/>
      <c r="AC237" s="35"/>
      <c r="AD237" s="160"/>
      <c r="AF237" s="78"/>
      <c r="AH237" s="78"/>
      <c r="AJ237" s="35"/>
      <c r="AL237" s="78"/>
      <c r="AN237" s="78"/>
      <c r="AP237" s="78"/>
    </row>
  </sheetData>
  <mergeCells count="1">
    <mergeCell ref="S5:U5"/>
  </mergeCells>
  <conditionalFormatting sqref="G11:G16">
    <cfRule type="cellIs" dxfId="92" priority="17" operator="lessThan">
      <formula>0</formula>
    </cfRule>
    <cfRule type="cellIs" dxfId="91" priority="18" operator="greaterThan">
      <formula>0</formula>
    </cfRule>
  </conditionalFormatting>
  <conditionalFormatting sqref="I11:I16">
    <cfRule type="cellIs" dxfId="90" priority="15" operator="lessThan">
      <formula>0</formula>
    </cfRule>
    <cfRule type="cellIs" dxfId="89" priority="16" operator="greaterThan">
      <formula>0</formula>
    </cfRule>
  </conditionalFormatting>
  <conditionalFormatting sqref="K11:K16">
    <cfRule type="cellIs" dxfId="88" priority="13" operator="lessThan">
      <formula>0</formula>
    </cfRule>
    <cfRule type="cellIs" dxfId="87" priority="14" operator="greaterThan">
      <formula>0</formula>
    </cfRule>
  </conditionalFormatting>
  <conditionalFormatting sqref="O11:O16">
    <cfRule type="cellIs" dxfId="86" priority="11" operator="lessThan">
      <formula>0</formula>
    </cfRule>
    <cfRule type="cellIs" dxfId="85" priority="12" operator="greaterThan">
      <formula>0</formula>
    </cfRule>
  </conditionalFormatting>
  <conditionalFormatting sqref="Z11:Z16">
    <cfRule type="cellIs" dxfId="84" priority="9" operator="lessThan">
      <formula>0</formula>
    </cfRule>
    <cfRule type="cellIs" dxfId="83" priority="10" operator="greaterThan">
      <formula>0</formula>
    </cfRule>
  </conditionalFormatting>
  <conditionalFormatting sqref="AC11:AC16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O11:O16">
    <cfRule type="cellIs" dxfId="80" priority="5" operator="lessThan">
      <formula>0</formula>
    </cfRule>
    <cfRule type="cellIs" dxfId="79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W1:BE305"/>
  <sheetViews>
    <sheetView zoomScale="99" zoomScaleNormal="99" workbookViewId="0">
      <selection activeCell="A7" sqref="A7"/>
    </sheetView>
  </sheetViews>
  <sheetFormatPr baseColWidth="10" defaultRowHeight="15"/>
  <cols>
    <col min="23" max="23" width="1.54296875" customWidth="1"/>
    <col min="24" max="24" width="5.81640625" customWidth="1"/>
    <col min="25" max="25" width="4.08984375" customWidth="1"/>
    <col min="26" max="26" width="8.453125" customWidth="1"/>
    <col min="27" max="27" width="10" customWidth="1"/>
    <col min="28" max="28" width="7.08984375" customWidth="1"/>
    <col min="29" max="29" width="7.81640625" customWidth="1"/>
    <col min="30" max="30" width="4.1796875" style="11" customWidth="1"/>
    <col min="31" max="31" width="4.54296875" style="11" customWidth="1"/>
    <col min="32" max="32" width="5.453125" customWidth="1"/>
    <col min="33" max="33" width="6.08984375" customWidth="1"/>
    <col min="34" max="34" width="5.54296875" style="92" customWidth="1"/>
    <col min="35" max="35" width="5.08984375" style="92" customWidth="1"/>
    <col min="36" max="36" width="4.1796875" style="11" customWidth="1"/>
    <col min="37" max="37" width="4.08984375" style="11" customWidth="1"/>
    <col min="38" max="38" width="3.90625" style="11" customWidth="1"/>
    <col min="39" max="39" width="8.90625" style="92" customWidth="1"/>
    <col min="40" max="40" width="5.453125" style="11" customWidth="1"/>
    <col min="49" max="49" width="14" customWidth="1"/>
    <col min="50" max="50" width="12.54296875" customWidth="1"/>
    <col min="51" max="51" width="10.90625" customWidth="1"/>
  </cols>
  <sheetData>
    <row r="1" spans="23:57" ht="15" customHeight="1">
      <c r="AD1"/>
      <c r="AE1"/>
      <c r="AH1"/>
      <c r="AI1"/>
      <c r="AJ1"/>
      <c r="AK1"/>
      <c r="AL1"/>
      <c r="AM1"/>
      <c r="AN1"/>
    </row>
    <row r="2" spans="23:57" s="181" customFormat="1" ht="15" customHeight="1"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23:57" ht="15" customHeight="1">
      <c r="AD3"/>
      <c r="AE3"/>
      <c r="AH3"/>
      <c r="AI3"/>
      <c r="AJ3"/>
      <c r="AK3"/>
      <c r="AL3"/>
      <c r="AM3"/>
      <c r="AN3"/>
    </row>
    <row r="4" spans="23:57" ht="15" customHeight="1">
      <c r="AD4"/>
      <c r="AE4"/>
      <c r="AH4"/>
      <c r="AI4"/>
      <c r="AJ4"/>
      <c r="AK4"/>
      <c r="AL4"/>
      <c r="AM4"/>
      <c r="AN4"/>
    </row>
    <row r="5" spans="23:57" s="185" customFormat="1" ht="15" customHeight="1"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 s="4"/>
      <c r="AR5"/>
      <c r="AS5"/>
      <c r="AT5"/>
      <c r="AU5"/>
      <c r="AV5"/>
      <c r="AW5"/>
      <c r="AX5"/>
      <c r="AY5"/>
      <c r="AZ5"/>
      <c r="BA5"/>
      <c r="BB5"/>
      <c r="BD5" s="184"/>
      <c r="BE5" s="184"/>
    </row>
    <row r="6" spans="23:57" ht="15" customHeight="1">
      <c r="AD6"/>
      <c r="AE6"/>
      <c r="AH6"/>
      <c r="AI6"/>
      <c r="AJ6"/>
      <c r="AK6"/>
      <c r="AL6"/>
      <c r="AM6"/>
      <c r="AN6"/>
    </row>
    <row r="7" spans="23:57" ht="15" customHeight="1">
      <c r="AD7"/>
      <c r="AE7"/>
      <c r="AH7"/>
      <c r="AI7"/>
      <c r="AJ7"/>
      <c r="AK7"/>
      <c r="AL7"/>
      <c r="AM7"/>
      <c r="AN7"/>
    </row>
    <row r="8" spans="23:57" ht="15" customHeight="1">
      <c r="AD8"/>
      <c r="AE8"/>
      <c r="AH8"/>
      <c r="AI8"/>
      <c r="AJ8"/>
      <c r="AK8"/>
      <c r="AL8"/>
      <c r="AM8"/>
      <c r="AN8"/>
    </row>
    <row r="9" spans="23:57" ht="15" customHeight="1">
      <c r="AD9"/>
      <c r="AE9"/>
      <c r="AH9"/>
      <c r="AI9"/>
      <c r="AJ9"/>
      <c r="AK9"/>
      <c r="AL9"/>
      <c r="AM9"/>
      <c r="AN9"/>
    </row>
    <row r="10" spans="23:57" ht="15" customHeight="1">
      <c r="AD10"/>
      <c r="AE10"/>
      <c r="AH10"/>
      <c r="AI10"/>
      <c r="AJ10"/>
      <c r="AK10"/>
      <c r="AL10"/>
      <c r="AM10"/>
      <c r="AN10"/>
    </row>
    <row r="11" spans="23:57">
      <c r="AD11"/>
      <c r="AE11"/>
      <c r="AH11"/>
      <c r="AI11"/>
      <c r="AJ11"/>
      <c r="AK11"/>
      <c r="AL11"/>
      <c r="AM11"/>
      <c r="AN11"/>
    </row>
    <row r="12" spans="23:57" ht="15.6">
      <c r="AD12"/>
      <c r="AE12"/>
      <c r="AH12"/>
      <c r="AI12"/>
      <c r="AJ12"/>
      <c r="AK12"/>
      <c r="AL12"/>
      <c r="AM12"/>
      <c r="AN12"/>
      <c r="AR12" s="2"/>
      <c r="AS12" s="2"/>
    </row>
    <row r="13" spans="23:57" ht="15.6">
      <c r="AD13"/>
      <c r="AE13"/>
      <c r="AH13"/>
      <c r="AI13"/>
      <c r="AJ13"/>
      <c r="AK13"/>
      <c r="AL13"/>
      <c r="AM13"/>
      <c r="AN13"/>
      <c r="AR13" s="2"/>
      <c r="AS13" s="4"/>
      <c r="AT13" s="4"/>
      <c r="AU13" s="4"/>
    </row>
    <row r="14" spans="23:57">
      <c r="AD14"/>
      <c r="AE14"/>
      <c r="AH14"/>
      <c r="AI14"/>
      <c r="AJ14"/>
      <c r="AK14"/>
      <c r="AL14"/>
      <c r="AM14"/>
      <c r="AN14"/>
      <c r="AR14" s="1"/>
      <c r="AS14" s="11"/>
      <c r="AT14" s="11"/>
      <c r="AU14" s="11"/>
    </row>
    <row r="15" spans="23:57">
      <c r="AD15"/>
      <c r="AE15"/>
      <c r="AH15"/>
      <c r="AI15"/>
      <c r="AJ15"/>
      <c r="AK15"/>
      <c r="AL15"/>
      <c r="AM15"/>
      <c r="AN15"/>
      <c r="AR15" s="1"/>
      <c r="AS15" s="11"/>
      <c r="AT15" s="11"/>
      <c r="AU15" s="11"/>
    </row>
    <row r="16" spans="23:57">
      <c r="AD16"/>
      <c r="AE16"/>
      <c r="AH16"/>
      <c r="AI16"/>
      <c r="AJ16"/>
      <c r="AK16"/>
      <c r="AL16"/>
      <c r="AM16"/>
      <c r="AN16"/>
      <c r="AR16" s="1"/>
      <c r="AS16" s="11"/>
      <c r="AT16" s="11"/>
      <c r="AU16" s="11"/>
    </row>
    <row r="17" spans="30:47">
      <c r="AD17"/>
      <c r="AE17"/>
      <c r="AH17"/>
      <c r="AI17"/>
      <c r="AJ17"/>
      <c r="AK17"/>
      <c r="AL17"/>
      <c r="AM17"/>
      <c r="AN17"/>
      <c r="AR17" s="1"/>
      <c r="AS17" s="11"/>
      <c r="AT17" s="11"/>
      <c r="AU17" s="11"/>
    </row>
    <row r="18" spans="30:47">
      <c r="AD18"/>
      <c r="AE18"/>
      <c r="AH18"/>
      <c r="AI18"/>
      <c r="AJ18"/>
      <c r="AK18"/>
      <c r="AL18"/>
      <c r="AM18"/>
      <c r="AN18"/>
      <c r="AR18" s="1"/>
      <c r="AS18" s="11"/>
      <c r="AT18" s="11"/>
      <c r="AU18" s="11"/>
    </row>
    <row r="19" spans="30:47">
      <c r="AD19"/>
      <c r="AE19"/>
      <c r="AH19"/>
      <c r="AI19"/>
      <c r="AJ19"/>
      <c r="AK19"/>
      <c r="AL19"/>
      <c r="AM19"/>
      <c r="AN19"/>
      <c r="AR19" s="1"/>
      <c r="AS19" s="11"/>
      <c r="AT19" s="11"/>
      <c r="AU19" s="11"/>
    </row>
    <row r="20" spans="30:47">
      <c r="AD20"/>
      <c r="AE20"/>
      <c r="AH20"/>
      <c r="AI20"/>
      <c r="AJ20"/>
      <c r="AK20"/>
      <c r="AL20"/>
      <c r="AM20"/>
      <c r="AN20"/>
      <c r="AR20" s="1"/>
      <c r="AS20" s="11"/>
      <c r="AT20" s="11"/>
      <c r="AU20" s="11"/>
    </row>
    <row r="21" spans="30:47">
      <c r="AD21"/>
      <c r="AE21"/>
      <c r="AH21"/>
      <c r="AI21"/>
      <c r="AJ21"/>
      <c r="AK21"/>
      <c r="AL21"/>
      <c r="AM21"/>
      <c r="AN21"/>
      <c r="AR21" s="1"/>
      <c r="AS21" s="11"/>
      <c r="AT21" s="11"/>
      <c r="AU21" s="11"/>
    </row>
    <row r="22" spans="30:47">
      <c r="AD22"/>
      <c r="AE22"/>
      <c r="AH22"/>
      <c r="AI22"/>
      <c r="AJ22"/>
      <c r="AK22"/>
      <c r="AL22"/>
      <c r="AM22"/>
      <c r="AN22"/>
      <c r="AR22" s="1"/>
      <c r="AS22" s="11"/>
      <c r="AT22" s="11"/>
      <c r="AU22" s="11"/>
    </row>
    <row r="23" spans="30:47">
      <c r="AD23"/>
      <c r="AE23"/>
      <c r="AH23"/>
      <c r="AI23"/>
      <c r="AJ23"/>
      <c r="AK23"/>
      <c r="AL23"/>
      <c r="AM23"/>
      <c r="AN23"/>
      <c r="AR23" s="13"/>
      <c r="AS23" s="11"/>
      <c r="AT23" s="11"/>
      <c r="AU23" s="11"/>
    </row>
    <row r="24" spans="30:47" ht="16.5" customHeight="1">
      <c r="AD24"/>
      <c r="AE24"/>
      <c r="AH24"/>
      <c r="AI24"/>
      <c r="AJ24"/>
      <c r="AK24"/>
      <c r="AL24"/>
      <c r="AM24"/>
      <c r="AN24"/>
      <c r="AR24" s="13"/>
      <c r="AS24" s="11"/>
      <c r="AT24" s="11"/>
      <c r="AU24" s="11"/>
    </row>
    <row r="25" spans="30:47" ht="16.5" customHeight="1">
      <c r="AD25"/>
      <c r="AE25"/>
      <c r="AH25"/>
      <c r="AI25"/>
      <c r="AJ25"/>
      <c r="AK25"/>
      <c r="AL25"/>
      <c r="AM25"/>
      <c r="AN25"/>
      <c r="AR25" s="13"/>
      <c r="AS25" s="11"/>
      <c r="AT25" s="11"/>
      <c r="AU25" s="11"/>
    </row>
    <row r="26" spans="30:47">
      <c r="AD26"/>
      <c r="AE26"/>
      <c r="AH26"/>
      <c r="AI26"/>
      <c r="AJ26"/>
      <c r="AK26"/>
      <c r="AL26"/>
      <c r="AM26"/>
      <c r="AN26"/>
      <c r="AR26" s="13"/>
      <c r="AS26" s="11"/>
      <c r="AT26" s="11"/>
      <c r="AU26" s="11"/>
    </row>
    <row r="27" spans="30:47" ht="17.25" customHeight="1">
      <c r="AD27"/>
      <c r="AE27"/>
      <c r="AH27"/>
      <c r="AI27"/>
      <c r="AJ27"/>
      <c r="AK27"/>
      <c r="AL27"/>
      <c r="AM27"/>
      <c r="AN27"/>
      <c r="AR27" s="13"/>
      <c r="AS27" s="11"/>
      <c r="AT27" s="11"/>
      <c r="AU27" s="11"/>
    </row>
    <row r="28" spans="30:47">
      <c r="AD28"/>
      <c r="AE28"/>
      <c r="AH28"/>
      <c r="AI28"/>
      <c r="AJ28"/>
      <c r="AK28"/>
      <c r="AL28"/>
      <c r="AM28"/>
      <c r="AN28"/>
      <c r="AR28" s="13"/>
      <c r="AS28" s="11"/>
      <c r="AT28" s="11"/>
      <c r="AU28" s="11"/>
    </row>
    <row r="29" spans="30:47">
      <c r="AD29"/>
      <c r="AE29"/>
      <c r="AH29"/>
      <c r="AI29"/>
      <c r="AJ29"/>
      <c r="AK29"/>
      <c r="AL29"/>
      <c r="AM29"/>
      <c r="AN29"/>
      <c r="AR29" s="13"/>
      <c r="AS29" s="11"/>
      <c r="AT29" s="11"/>
      <c r="AU29" s="11"/>
    </row>
    <row r="30" spans="30:47" ht="21">
      <c r="AD30"/>
      <c r="AE30"/>
      <c r="AH30"/>
      <c r="AI30"/>
      <c r="AJ30"/>
      <c r="AK30"/>
      <c r="AL30"/>
      <c r="AM30"/>
      <c r="AN30"/>
      <c r="AR30" s="56"/>
      <c r="AS30" s="11"/>
      <c r="AT30" s="11"/>
      <c r="AU30" s="11"/>
    </row>
    <row r="31" spans="30:47">
      <c r="AD31"/>
      <c r="AE31"/>
      <c r="AH31"/>
      <c r="AI31"/>
      <c r="AJ31"/>
      <c r="AK31"/>
      <c r="AL31"/>
      <c r="AM31"/>
      <c r="AN31"/>
    </row>
    <row r="32" spans="30:47" ht="15.6">
      <c r="AD32"/>
      <c r="AE32"/>
      <c r="AH32"/>
      <c r="AI32"/>
      <c r="AJ32"/>
      <c r="AK32"/>
      <c r="AL32"/>
      <c r="AM32"/>
      <c r="AN32"/>
      <c r="AR32" s="5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30:50">
      <c r="AD129"/>
      <c r="AE129"/>
      <c r="AH129"/>
      <c r="AI129"/>
      <c r="AJ129"/>
      <c r="AK129"/>
      <c r="AL129"/>
      <c r="AM129"/>
      <c r="AN129"/>
    </row>
    <row r="130" spans="30:50">
      <c r="AD130"/>
      <c r="AE130"/>
      <c r="AH130"/>
      <c r="AI130"/>
      <c r="AJ130"/>
      <c r="AK130"/>
      <c r="AL130"/>
      <c r="AM130"/>
      <c r="AN130"/>
    </row>
    <row r="131" spans="30:50">
      <c r="AD131"/>
      <c r="AE131"/>
      <c r="AH131"/>
      <c r="AI131"/>
      <c r="AJ131"/>
      <c r="AK131"/>
      <c r="AL131"/>
      <c r="AM131"/>
      <c r="AN131"/>
    </row>
    <row r="132" spans="30:50">
      <c r="AD132"/>
      <c r="AE132"/>
      <c r="AH132"/>
      <c r="AI132"/>
      <c r="AJ132"/>
      <c r="AK132"/>
      <c r="AL132"/>
      <c r="AM132"/>
      <c r="AN132"/>
    </row>
    <row r="133" spans="30:50">
      <c r="AD133"/>
      <c r="AE133"/>
      <c r="AH133"/>
      <c r="AI133"/>
      <c r="AJ133"/>
      <c r="AK133"/>
      <c r="AL133"/>
      <c r="AM133"/>
      <c r="AN133"/>
      <c r="AR133" s="1"/>
      <c r="AS133" s="1"/>
      <c r="AT133" s="1"/>
      <c r="AU133" s="1"/>
      <c r="AW133" s="13"/>
      <c r="AX133" s="13"/>
    </row>
    <row r="134" spans="30:50">
      <c r="AD134"/>
      <c r="AE134"/>
      <c r="AH134"/>
      <c r="AI134"/>
      <c r="AJ134"/>
      <c r="AK134"/>
      <c r="AL134"/>
      <c r="AM134"/>
      <c r="AN134"/>
      <c r="AR134" s="1"/>
      <c r="AS134" s="1"/>
      <c r="AT134" s="1"/>
      <c r="AU134" s="1"/>
      <c r="AW134" s="13"/>
      <c r="AX134" s="13"/>
    </row>
    <row r="135" spans="30:50">
      <c r="AD135"/>
      <c r="AE135"/>
      <c r="AH135"/>
      <c r="AI135"/>
      <c r="AJ135"/>
      <c r="AK135"/>
      <c r="AL135"/>
      <c r="AM135"/>
      <c r="AN135"/>
      <c r="AR135" s="1"/>
      <c r="AS135" s="1"/>
      <c r="AT135" s="1"/>
      <c r="AU135" s="1"/>
      <c r="AW135" s="13"/>
      <c r="AX135" s="13"/>
    </row>
    <row r="136" spans="30:50">
      <c r="AD136"/>
      <c r="AE136"/>
      <c r="AH136"/>
      <c r="AI136"/>
      <c r="AJ136"/>
      <c r="AK136"/>
      <c r="AL136"/>
      <c r="AM136"/>
      <c r="AN136"/>
      <c r="AR136" s="1"/>
      <c r="AS136" s="1"/>
      <c r="AT136" s="1"/>
      <c r="AU136" s="1"/>
      <c r="AW136" s="13"/>
      <c r="AX136" s="13"/>
    </row>
    <row r="137" spans="30:50">
      <c r="AG137" s="3"/>
      <c r="AH137" s="58"/>
      <c r="AI137" s="58"/>
      <c r="AJ137" s="16"/>
      <c r="AK137" s="203"/>
      <c r="AL137" s="16"/>
      <c r="AN137" s="16"/>
      <c r="AO137" s="1"/>
      <c r="AP137" s="1"/>
      <c r="AQ137" s="1"/>
      <c r="AR137" s="1"/>
      <c r="AS137" s="1"/>
      <c r="AT137" s="1"/>
      <c r="AU137" s="1"/>
      <c r="AW137" s="13"/>
      <c r="AX137" s="13"/>
    </row>
    <row r="138" spans="30:50">
      <c r="AG138" s="3"/>
      <c r="AH138" s="58"/>
      <c r="AI138" s="58"/>
      <c r="AJ138" s="16"/>
      <c r="AK138" s="203"/>
      <c r="AL138" s="16"/>
      <c r="AN138" s="16"/>
      <c r="AO138" s="1"/>
      <c r="AP138" s="1"/>
      <c r="AQ138" s="1"/>
      <c r="AR138" s="1"/>
      <c r="AS138" s="1"/>
      <c r="AT138" s="1"/>
      <c r="AU138" s="1"/>
      <c r="AW138" s="13"/>
      <c r="AX138" s="13"/>
    </row>
    <row r="139" spans="30:50">
      <c r="AG139" s="3"/>
      <c r="AH139" s="58"/>
      <c r="AI139" s="58"/>
      <c r="AJ139" s="16"/>
      <c r="AK139" s="203"/>
      <c r="AL139" s="16"/>
      <c r="AN139" s="16"/>
      <c r="AO139" s="1"/>
      <c r="AP139" s="1"/>
      <c r="AQ139" s="1"/>
      <c r="AR139" s="1"/>
      <c r="AS139" s="1"/>
      <c r="AT139" s="1"/>
      <c r="AU139" s="1"/>
      <c r="AW139" s="13"/>
      <c r="AX139" s="13"/>
    </row>
    <row r="140" spans="30:50">
      <c r="AG140" s="3"/>
      <c r="AH140" s="58"/>
      <c r="AI140" s="58"/>
      <c r="AJ140" s="16"/>
      <c r="AK140" s="203"/>
      <c r="AL140" s="16"/>
      <c r="AN140" s="16"/>
      <c r="AO140" s="1"/>
      <c r="AP140" s="1"/>
      <c r="AQ140" s="1"/>
      <c r="AR140" s="1"/>
      <c r="AS140" s="1"/>
      <c r="AT140" s="1"/>
      <c r="AU140" s="1"/>
      <c r="AW140" s="13"/>
      <c r="AX140" s="13"/>
    </row>
    <row r="141" spans="30:50">
      <c r="AG141" s="3"/>
      <c r="AH141" s="58"/>
      <c r="AI141" s="58"/>
      <c r="AJ141" s="16"/>
      <c r="AK141" s="203"/>
      <c r="AL141" s="16"/>
      <c r="AN141" s="16"/>
      <c r="AO141" s="1"/>
      <c r="AP141" s="1"/>
      <c r="AQ141" s="1"/>
      <c r="AR141" s="1"/>
      <c r="AS141" s="1"/>
      <c r="AT141" s="1"/>
      <c r="AU141" s="1"/>
      <c r="AW141" s="13"/>
      <c r="AX141" s="13"/>
    </row>
    <row r="142" spans="30:50">
      <c r="AG142" s="3"/>
      <c r="AH142" s="58"/>
      <c r="AI142" s="58"/>
      <c r="AJ142" s="16"/>
      <c r="AK142" s="203"/>
      <c r="AL142" s="16"/>
      <c r="AN142" s="16"/>
      <c r="AO142" s="1"/>
      <c r="AP142" s="1"/>
      <c r="AQ142" s="1"/>
      <c r="AR142" s="1"/>
      <c r="AS142" s="1"/>
      <c r="AT142" s="1"/>
      <c r="AU142" s="1"/>
      <c r="AW142" s="13"/>
      <c r="AX142" s="13"/>
    </row>
    <row r="143" spans="30:50">
      <c r="AG143" s="3"/>
      <c r="AH143" s="58"/>
      <c r="AI143" s="58"/>
      <c r="AJ143" s="16"/>
      <c r="AK143" s="203"/>
      <c r="AL143" s="16"/>
      <c r="AN143" s="16"/>
      <c r="AO143" s="1"/>
      <c r="AP143" s="1"/>
      <c r="AQ143" s="1"/>
      <c r="AR143" s="1"/>
      <c r="AS143" s="1"/>
      <c r="AT143" s="1"/>
      <c r="AU143" s="1"/>
      <c r="AW143" s="13"/>
      <c r="AX143" s="13"/>
    </row>
    <row r="144" spans="30:50">
      <c r="AG144" s="3"/>
      <c r="AH144" s="58"/>
      <c r="AI144" s="58"/>
      <c r="AJ144" s="16"/>
      <c r="AK144" s="203"/>
      <c r="AL144" s="16"/>
      <c r="AN144" s="16"/>
      <c r="AO144" s="1"/>
      <c r="AP144" s="1"/>
      <c r="AQ144" s="1"/>
      <c r="AR144" s="1"/>
      <c r="AS144" s="1"/>
      <c r="AT144" s="1"/>
      <c r="AU144" s="1"/>
      <c r="AW144" s="13"/>
      <c r="AX144" s="13"/>
    </row>
    <row r="145" spans="29:50">
      <c r="AG145" s="3"/>
      <c r="AH145" s="58"/>
      <c r="AI145" s="58"/>
      <c r="AJ145" s="16"/>
      <c r="AK145" s="203"/>
      <c r="AL145" s="16"/>
      <c r="AN145" s="16"/>
      <c r="AO145" s="1"/>
      <c r="AP145" s="1"/>
      <c r="AQ145" s="1"/>
      <c r="AR145" s="1"/>
      <c r="AS145" s="1"/>
      <c r="AT145" s="1"/>
      <c r="AU145" s="1"/>
      <c r="AW145" s="13"/>
      <c r="AX145" s="13"/>
    </row>
    <row r="146" spans="29:50">
      <c r="AG146" s="3"/>
      <c r="AH146" s="58"/>
      <c r="AI146" s="58"/>
      <c r="AJ146" s="16"/>
      <c r="AK146" s="203"/>
      <c r="AL146" s="16"/>
      <c r="AN146" s="16"/>
      <c r="AO146" s="1"/>
      <c r="AP146" s="1"/>
      <c r="AQ146" s="1"/>
      <c r="AR146" s="1"/>
      <c r="AS146" s="1"/>
      <c r="AT146" s="1"/>
      <c r="AU146" s="1"/>
      <c r="AW146" s="13"/>
      <c r="AX146" s="13"/>
    </row>
    <row r="147" spans="29:50">
      <c r="AW147" s="13"/>
      <c r="AX147" s="13"/>
    </row>
    <row r="148" spans="29:50">
      <c r="AW148" s="13"/>
      <c r="AX148" s="13"/>
    </row>
    <row r="149" spans="29:50">
      <c r="AG149" s="3"/>
      <c r="AH149" s="58"/>
      <c r="AI149" s="58"/>
      <c r="AJ149" s="16"/>
      <c r="AK149" s="203"/>
      <c r="AL149" s="16"/>
      <c r="AN149" s="16"/>
      <c r="AO149" s="1"/>
      <c r="AP149" s="1"/>
      <c r="AQ149" s="1"/>
      <c r="AR149" s="1"/>
      <c r="AS149" s="1"/>
      <c r="AT149" s="1"/>
      <c r="AU149" s="1"/>
      <c r="AW149" s="13"/>
      <c r="AX149" s="13"/>
    </row>
    <row r="150" spans="29:50">
      <c r="AG150" s="3"/>
      <c r="AH150" s="58"/>
      <c r="AI150" s="58"/>
      <c r="AJ150" s="16"/>
      <c r="AK150" s="203"/>
      <c r="AL150" s="16"/>
      <c r="AN150" s="16"/>
      <c r="AO150" s="1"/>
      <c r="AP150" s="1"/>
      <c r="AQ150" s="1"/>
      <c r="AR150" s="1"/>
      <c r="AS150" s="1"/>
      <c r="AT150" s="1"/>
      <c r="AU150" s="1"/>
      <c r="AW150" s="13"/>
      <c r="AX150" s="13"/>
    </row>
    <row r="151" spans="29:50">
      <c r="AG151" s="3"/>
      <c r="AH151" s="58"/>
      <c r="AI151" s="58"/>
      <c r="AJ151" s="16"/>
      <c r="AK151" s="203"/>
      <c r="AL151" s="16"/>
      <c r="AN151" s="16"/>
      <c r="AO151" s="1"/>
      <c r="AP151" s="1"/>
      <c r="AQ151" s="1"/>
      <c r="AR151" s="1"/>
      <c r="AS151" s="1"/>
      <c r="AT151" s="1"/>
      <c r="AU151" s="1"/>
      <c r="AW151" s="13"/>
      <c r="AX151" s="13"/>
    </row>
    <row r="152" spans="29:50">
      <c r="AG152" s="3"/>
      <c r="AH152" s="58"/>
      <c r="AI152" s="58"/>
      <c r="AJ152" s="16"/>
      <c r="AK152" s="203"/>
      <c r="AL152" s="16"/>
      <c r="AN152" s="16"/>
      <c r="AO152" s="1"/>
      <c r="AP152" s="1"/>
      <c r="AQ152" s="1"/>
      <c r="AR152" s="1"/>
      <c r="AS152" s="1"/>
      <c r="AT152" s="1"/>
      <c r="AU152" s="1"/>
    </row>
    <row r="153" spans="29:50">
      <c r="AG153" s="3"/>
      <c r="AH153" s="58"/>
      <c r="AI153" s="58"/>
      <c r="AJ153" s="16"/>
      <c r="AK153" s="203"/>
      <c r="AL153" s="16"/>
      <c r="AN153" s="16"/>
      <c r="AO153" s="1"/>
      <c r="AP153" s="1"/>
      <c r="AQ153" s="1"/>
      <c r="AR153" s="1"/>
      <c r="AS153" s="1"/>
      <c r="AT153" s="1"/>
      <c r="AU153" s="1"/>
    </row>
    <row r="154" spans="29:50">
      <c r="AG154" s="3"/>
      <c r="AH154" s="58"/>
      <c r="AI154" s="58"/>
      <c r="AJ154" s="16"/>
      <c r="AK154" s="203"/>
      <c r="AL154" s="16"/>
      <c r="AN154" s="16"/>
      <c r="AO154" s="1"/>
      <c r="AP154" s="1"/>
      <c r="AQ154" s="1"/>
      <c r="AR154" s="1"/>
      <c r="AS154" s="1"/>
      <c r="AT154" s="1"/>
      <c r="AU154" s="1"/>
    </row>
    <row r="155" spans="29:50">
      <c r="AG155" s="3"/>
      <c r="AH155" s="58"/>
      <c r="AI155" s="58"/>
      <c r="AJ155" s="16"/>
      <c r="AK155" s="203"/>
      <c r="AL155" s="16"/>
      <c r="AN155" s="16"/>
      <c r="AO155" s="1"/>
      <c r="AP155" s="1"/>
      <c r="AQ155" s="1"/>
      <c r="AR155" s="1"/>
      <c r="AS155" s="1"/>
      <c r="AT155" s="1"/>
      <c r="AU155" s="1"/>
    </row>
    <row r="156" spans="29:50">
      <c r="AG156" s="3"/>
      <c r="AH156" s="58"/>
      <c r="AI156" s="58"/>
      <c r="AJ156" s="16"/>
      <c r="AK156" s="203"/>
      <c r="AL156" s="16"/>
      <c r="AN156" s="16"/>
      <c r="AO156" s="1"/>
      <c r="AP156" s="1"/>
      <c r="AQ156" s="1"/>
      <c r="AR156" s="1"/>
      <c r="AS156" s="1"/>
      <c r="AT156" s="1"/>
      <c r="AU156" s="1"/>
    </row>
    <row r="157" spans="29:50">
      <c r="AG157" s="3"/>
      <c r="AH157" s="58"/>
      <c r="AI157" s="58"/>
      <c r="AJ157" s="16"/>
      <c r="AK157" s="203"/>
      <c r="AL157" s="16"/>
      <c r="AN157" s="16"/>
      <c r="AO157" s="1"/>
      <c r="AP157" s="1"/>
      <c r="AQ157" s="1"/>
      <c r="AR157" s="1"/>
      <c r="AS157" s="1"/>
      <c r="AT157" s="1"/>
      <c r="AU157" s="1"/>
    </row>
    <row r="158" spans="29:50">
      <c r="AG158" s="3"/>
      <c r="AH158" s="58"/>
      <c r="AI158" s="58"/>
      <c r="AJ158" s="16"/>
      <c r="AK158" s="203"/>
      <c r="AL158" s="16"/>
      <c r="AN158" s="16"/>
      <c r="AO158" s="1"/>
      <c r="AP158" s="1"/>
      <c r="AQ158" s="1"/>
      <c r="AR158" s="1"/>
      <c r="AS158" s="1"/>
      <c r="AT158" s="1"/>
      <c r="AU158" s="1"/>
    </row>
    <row r="159" spans="29:50">
      <c r="AG159" s="3"/>
      <c r="AH159" s="58"/>
      <c r="AI159" s="58"/>
      <c r="AJ159" s="16"/>
      <c r="AK159" s="203"/>
      <c r="AL159" s="16"/>
      <c r="AN159" s="16"/>
      <c r="AO159" s="1"/>
      <c r="AP159" s="1"/>
      <c r="AQ159" s="1"/>
      <c r="AR159" s="1"/>
      <c r="AS159" s="1"/>
      <c r="AT159" s="1"/>
      <c r="AU159" s="1"/>
    </row>
    <row r="160" spans="29:50">
      <c r="AC160" s="14"/>
      <c r="AD160" s="76"/>
      <c r="AE160" s="76"/>
      <c r="AG160" s="3"/>
      <c r="AH160" s="58"/>
      <c r="AI160" s="58"/>
      <c r="AJ160" s="16"/>
      <c r="AK160" s="203"/>
      <c r="AL160" s="16"/>
      <c r="AN160" s="16"/>
      <c r="AO160" s="1"/>
      <c r="AP160" s="1"/>
      <c r="AQ160" s="1"/>
      <c r="AR160" s="1"/>
      <c r="AS160" s="1"/>
      <c r="AT160" s="1"/>
      <c r="AU160" s="1"/>
      <c r="AV160" s="14"/>
    </row>
    <row r="161" spans="29:48">
      <c r="AC161" s="14"/>
      <c r="AD161" s="76"/>
      <c r="AE161" s="76"/>
      <c r="AG161" s="3"/>
      <c r="AH161" s="58"/>
      <c r="AI161" s="58"/>
      <c r="AJ161" s="16"/>
      <c r="AK161" s="203"/>
      <c r="AL161" s="16"/>
      <c r="AN161" s="16"/>
      <c r="AO161" s="1"/>
      <c r="AP161" s="1"/>
      <c r="AQ161" s="1"/>
      <c r="AR161" s="1"/>
      <c r="AS161" s="1"/>
      <c r="AT161" s="1"/>
      <c r="AU161" s="1"/>
      <c r="AV161" s="14"/>
    </row>
    <row r="162" spans="29:48">
      <c r="AC162" s="14"/>
      <c r="AD162" s="76"/>
      <c r="AE162" s="76"/>
      <c r="AG162" s="3"/>
      <c r="AH162" s="58"/>
      <c r="AI162" s="58"/>
      <c r="AJ162" s="16"/>
      <c r="AK162" s="203"/>
      <c r="AL162" s="16"/>
      <c r="AN162" s="16"/>
      <c r="AO162" s="1"/>
      <c r="AP162" s="1"/>
      <c r="AQ162" s="1"/>
      <c r="AR162" s="1"/>
      <c r="AS162" s="1"/>
      <c r="AT162" s="1"/>
      <c r="AU162" s="1"/>
      <c r="AV162" s="14"/>
    </row>
    <row r="163" spans="29:48">
      <c r="AC163" s="14"/>
      <c r="AD163" s="76"/>
      <c r="AE163" s="76"/>
      <c r="AG163" s="3"/>
      <c r="AH163" s="58"/>
      <c r="AI163" s="58"/>
      <c r="AJ163" s="16"/>
      <c r="AK163" s="203"/>
      <c r="AL163" s="16"/>
      <c r="AN163" s="16"/>
      <c r="AO163" s="1"/>
      <c r="AP163" s="1"/>
      <c r="AQ163" s="1"/>
      <c r="AR163" s="1"/>
      <c r="AS163" s="1"/>
      <c r="AT163" s="1"/>
      <c r="AU163" s="1"/>
      <c r="AV163" s="14"/>
    </row>
    <row r="164" spans="29:48">
      <c r="AC164" s="14"/>
      <c r="AD164" s="76"/>
      <c r="AE164" s="76"/>
      <c r="AG164" s="3"/>
      <c r="AH164" s="58"/>
      <c r="AI164" s="58"/>
      <c r="AJ164" s="16"/>
      <c r="AK164" s="203"/>
      <c r="AL164" s="16"/>
      <c r="AN164" s="16"/>
      <c r="AO164" s="1"/>
      <c r="AP164" s="1"/>
      <c r="AQ164" s="1"/>
      <c r="AR164" s="1"/>
      <c r="AS164" s="1"/>
      <c r="AT164" s="1"/>
      <c r="AU164" s="1"/>
      <c r="AV164" s="14"/>
    </row>
    <row r="165" spans="29:48">
      <c r="AC165" s="14"/>
      <c r="AD165" s="76"/>
      <c r="AE165" s="76"/>
      <c r="AG165" s="3"/>
      <c r="AH165" s="58"/>
      <c r="AI165" s="58"/>
      <c r="AJ165" s="16"/>
      <c r="AK165" s="203"/>
      <c r="AL165" s="16"/>
      <c r="AN165" s="16"/>
      <c r="AO165" s="1"/>
      <c r="AP165" s="1"/>
      <c r="AQ165" s="1"/>
      <c r="AR165" s="1"/>
      <c r="AS165" s="1"/>
      <c r="AT165" s="1"/>
      <c r="AU165" s="1"/>
      <c r="AV165" s="14"/>
    </row>
    <row r="166" spans="29:48">
      <c r="AC166" s="14"/>
      <c r="AD166" s="76"/>
      <c r="AE166" s="76"/>
      <c r="AG166" s="3"/>
      <c r="AH166" s="58"/>
      <c r="AI166" s="58"/>
      <c r="AJ166" s="16"/>
      <c r="AK166" s="203"/>
      <c r="AL166" s="16"/>
      <c r="AN166" s="16"/>
      <c r="AO166" s="1"/>
      <c r="AP166" s="1"/>
      <c r="AQ166" s="1"/>
      <c r="AR166" s="1"/>
      <c r="AS166" s="1"/>
      <c r="AT166" s="1"/>
      <c r="AU166" s="1"/>
      <c r="AV166" s="14"/>
    </row>
    <row r="167" spans="29:48">
      <c r="AC167" s="14"/>
      <c r="AD167" s="76"/>
      <c r="AE167" s="76"/>
      <c r="AG167" s="3"/>
      <c r="AH167" s="58"/>
      <c r="AI167" s="58"/>
      <c r="AJ167" s="16"/>
      <c r="AK167" s="203"/>
      <c r="AL167" s="16"/>
      <c r="AN167" s="16"/>
      <c r="AO167" s="1"/>
      <c r="AP167" s="1"/>
      <c r="AQ167" s="1"/>
      <c r="AR167" s="1"/>
      <c r="AS167" s="1"/>
      <c r="AT167" s="1"/>
      <c r="AU167" s="1"/>
      <c r="AV167" s="14"/>
    </row>
    <row r="168" spans="29:48">
      <c r="AC168" s="14"/>
      <c r="AD168" s="76"/>
      <c r="AE168" s="76"/>
      <c r="AG168" s="3"/>
      <c r="AH168" s="58"/>
      <c r="AI168" s="58"/>
      <c r="AJ168" s="16"/>
      <c r="AK168" s="203"/>
      <c r="AL168" s="16"/>
      <c r="AN168" s="16"/>
      <c r="AO168" s="1"/>
      <c r="AP168" s="1"/>
      <c r="AQ168" s="1"/>
      <c r="AR168" s="1"/>
      <c r="AS168" s="1"/>
      <c r="AT168" s="1"/>
      <c r="AU168" s="1"/>
      <c r="AV168" s="14"/>
    </row>
    <row r="169" spans="29:48">
      <c r="AC169" s="14"/>
      <c r="AD169" s="76"/>
      <c r="AE169" s="76"/>
      <c r="AG169" s="3"/>
      <c r="AH169" s="58"/>
      <c r="AI169" s="58"/>
      <c r="AJ169" s="16"/>
      <c r="AK169" s="203"/>
      <c r="AL169" s="16"/>
      <c r="AN169" s="16"/>
      <c r="AO169" s="1"/>
      <c r="AP169" s="1"/>
      <c r="AQ169" s="1"/>
      <c r="AR169" s="1"/>
      <c r="AS169" s="1"/>
      <c r="AT169" s="1"/>
      <c r="AU169" s="1"/>
      <c r="AV169" s="14"/>
    </row>
    <row r="170" spans="29:48">
      <c r="AC170" s="14"/>
      <c r="AD170" s="76"/>
      <c r="AE170" s="76"/>
      <c r="AG170" s="3"/>
      <c r="AH170" s="58"/>
      <c r="AI170" s="58"/>
      <c r="AJ170" s="16"/>
      <c r="AK170" s="203"/>
      <c r="AL170" s="16"/>
      <c r="AN170" s="16"/>
      <c r="AO170" s="1"/>
      <c r="AP170" s="1"/>
      <c r="AQ170" s="1"/>
      <c r="AR170" s="1"/>
      <c r="AS170" s="1"/>
      <c r="AT170" s="1"/>
      <c r="AU170" s="1"/>
      <c r="AV170" s="14"/>
    </row>
    <row r="171" spans="29:48">
      <c r="AC171" s="14"/>
      <c r="AD171" s="76"/>
      <c r="AE171" s="76"/>
      <c r="AG171" s="3"/>
      <c r="AH171" s="58"/>
      <c r="AI171" s="58"/>
      <c r="AJ171" s="16"/>
      <c r="AK171" s="203"/>
      <c r="AL171" s="16"/>
      <c r="AN171" s="16"/>
      <c r="AO171" s="1"/>
      <c r="AP171" s="1"/>
      <c r="AQ171" s="1"/>
      <c r="AR171" s="1"/>
      <c r="AS171" s="1"/>
      <c r="AT171" s="1"/>
      <c r="AU171" s="1"/>
      <c r="AV171" s="14"/>
    </row>
    <row r="172" spans="29:48">
      <c r="AC172" s="14"/>
      <c r="AD172" s="76"/>
      <c r="AE172" s="76"/>
      <c r="AG172" s="3"/>
      <c r="AH172" s="58"/>
      <c r="AI172" s="58"/>
      <c r="AJ172" s="16"/>
      <c r="AK172" s="203"/>
      <c r="AL172" s="16"/>
      <c r="AN172" s="16"/>
      <c r="AO172" s="1"/>
      <c r="AP172" s="1"/>
      <c r="AQ172" s="1"/>
      <c r="AR172" s="1"/>
      <c r="AS172" s="1"/>
      <c r="AT172" s="1"/>
      <c r="AU172" s="1"/>
      <c r="AV172" s="14"/>
    </row>
    <row r="173" spans="29:48">
      <c r="AC173" s="14"/>
      <c r="AD173" s="76"/>
      <c r="AE173" s="76"/>
      <c r="AG173" s="3"/>
      <c r="AH173" s="58"/>
      <c r="AI173" s="58"/>
      <c r="AJ173" s="16"/>
      <c r="AK173" s="203"/>
      <c r="AL173" s="16"/>
      <c r="AN173" s="16"/>
      <c r="AO173" s="1"/>
      <c r="AP173" s="1"/>
      <c r="AQ173" s="1"/>
      <c r="AR173" s="1"/>
      <c r="AS173" s="1"/>
      <c r="AT173" s="1"/>
      <c r="AU173" s="1"/>
      <c r="AV173" s="14"/>
    </row>
    <row r="174" spans="29:48">
      <c r="AC174" s="14"/>
      <c r="AD174" s="76"/>
      <c r="AE174" s="76"/>
      <c r="AG174" s="3"/>
      <c r="AH174" s="58"/>
      <c r="AI174" s="58"/>
      <c r="AJ174" s="16"/>
      <c r="AK174" s="203"/>
      <c r="AL174" s="16"/>
      <c r="AN174" s="16"/>
      <c r="AO174" s="1"/>
      <c r="AP174" s="1"/>
      <c r="AQ174" s="1"/>
      <c r="AR174" s="1"/>
      <c r="AS174" s="1"/>
      <c r="AT174" s="1"/>
      <c r="AU174" s="1"/>
      <c r="AV174" s="14"/>
    </row>
    <row r="175" spans="29:48">
      <c r="AC175" s="14"/>
      <c r="AD175" s="76"/>
      <c r="AE175" s="76"/>
      <c r="AG175" s="3"/>
      <c r="AH175" s="58"/>
      <c r="AI175" s="58"/>
      <c r="AJ175" s="16"/>
      <c r="AK175" s="203"/>
      <c r="AL175" s="16"/>
      <c r="AN175" s="16"/>
      <c r="AO175" s="1"/>
      <c r="AP175" s="1"/>
      <c r="AQ175" s="1"/>
      <c r="AR175" s="1"/>
      <c r="AS175" s="1"/>
      <c r="AT175" s="1"/>
      <c r="AU175" s="1"/>
      <c r="AV175" s="14"/>
    </row>
    <row r="176" spans="29:48">
      <c r="AC176" s="14"/>
      <c r="AD176" s="76"/>
      <c r="AE176" s="76"/>
      <c r="AG176" s="3"/>
      <c r="AH176" s="58"/>
      <c r="AI176" s="58"/>
      <c r="AJ176" s="16"/>
      <c r="AK176" s="203"/>
      <c r="AL176" s="16"/>
      <c r="AN176" s="16"/>
      <c r="AO176" s="1"/>
      <c r="AP176" s="1"/>
      <c r="AQ176" s="1"/>
      <c r="AR176" s="1"/>
      <c r="AS176" s="1"/>
      <c r="AT176" s="1"/>
      <c r="AU176" s="1"/>
      <c r="AV176" s="14"/>
    </row>
    <row r="177" spans="29:48" ht="13.2" customHeight="1">
      <c r="AC177" s="14"/>
      <c r="AD177" s="76"/>
      <c r="AE177" s="76"/>
      <c r="AG177" s="3"/>
      <c r="AH177" s="58"/>
      <c r="AI177" s="58"/>
      <c r="AJ177" s="16"/>
      <c r="AK177" s="203"/>
      <c r="AL177" s="16"/>
      <c r="AN177" s="16"/>
      <c r="AO177" s="1"/>
      <c r="AP177" s="1"/>
      <c r="AQ177" s="1"/>
      <c r="AR177" s="1"/>
      <c r="AS177" s="1"/>
      <c r="AT177" s="1"/>
      <c r="AU177" s="1"/>
      <c r="AV177" s="14"/>
    </row>
    <row r="178" spans="29:48">
      <c r="AC178" s="14"/>
      <c r="AD178" s="76"/>
      <c r="AE178" s="76"/>
      <c r="AF178" s="14"/>
      <c r="AG178" s="14"/>
      <c r="AH178" s="158"/>
      <c r="AI178" s="158"/>
      <c r="AJ178" s="76"/>
      <c r="AK178" s="76"/>
      <c r="AL178" s="76"/>
      <c r="AM178" s="158"/>
      <c r="AN178" s="76"/>
      <c r="AO178" s="14"/>
      <c r="AP178" s="14"/>
      <c r="AQ178" s="14"/>
      <c r="AR178" s="14"/>
      <c r="AS178" s="14"/>
      <c r="AT178" s="14"/>
      <c r="AU178" s="14"/>
      <c r="AV178" s="14"/>
    </row>
    <row r="179" spans="29:48">
      <c r="AC179" s="14"/>
      <c r="AD179" s="76"/>
      <c r="AE179" s="76"/>
      <c r="AF179" s="14"/>
      <c r="AG179" s="14"/>
      <c r="AH179" s="158"/>
      <c r="AI179" s="158"/>
      <c r="AJ179" s="76"/>
      <c r="AK179" s="76"/>
      <c r="AL179" s="76"/>
      <c r="AM179" s="158"/>
      <c r="AN179" s="76"/>
      <c r="AO179" s="14"/>
      <c r="AP179" s="14"/>
      <c r="AQ179" s="14"/>
      <c r="AR179" s="14"/>
      <c r="AS179" s="14"/>
      <c r="AT179" s="14"/>
      <c r="AU179" s="14"/>
      <c r="AV179" s="14"/>
    </row>
    <row r="180" spans="29:48">
      <c r="AC180" s="14"/>
      <c r="AD180" s="76"/>
      <c r="AE180" s="76"/>
      <c r="AF180" s="14"/>
      <c r="AG180" s="14"/>
      <c r="AH180" s="158"/>
      <c r="AI180" s="158"/>
      <c r="AJ180" s="76"/>
      <c r="AK180" s="76"/>
      <c r="AL180" s="76"/>
      <c r="AM180" s="158"/>
      <c r="AN180" s="76"/>
      <c r="AO180" s="14"/>
      <c r="AP180" s="14"/>
      <c r="AQ180" s="14"/>
      <c r="AR180" s="14"/>
      <c r="AS180" s="14"/>
      <c r="AT180" s="14"/>
      <c r="AU180" s="14"/>
      <c r="AV180" s="14"/>
    </row>
    <row r="181" spans="29:48">
      <c r="AC181" s="14"/>
      <c r="AD181" s="76"/>
      <c r="AE181" s="76"/>
      <c r="AF181" s="14"/>
      <c r="AG181" s="14"/>
      <c r="AH181" s="158"/>
      <c r="AI181" s="158"/>
      <c r="AJ181" s="76"/>
      <c r="AK181" s="76"/>
      <c r="AL181" s="76"/>
      <c r="AM181" s="158"/>
      <c r="AN181" s="76"/>
      <c r="AO181" s="14"/>
      <c r="AP181" s="14"/>
      <c r="AQ181" s="14"/>
      <c r="AR181" s="14"/>
      <c r="AS181" s="14"/>
      <c r="AT181" s="14"/>
      <c r="AU181" s="14"/>
      <c r="AV181" s="14"/>
    </row>
    <row r="182" spans="29:48">
      <c r="AC182" s="14"/>
      <c r="AD182" s="76"/>
      <c r="AE182" s="76"/>
      <c r="AF182" s="14"/>
      <c r="AG182" s="14"/>
      <c r="AH182" s="158"/>
      <c r="AI182" s="158"/>
      <c r="AJ182" s="76"/>
      <c r="AK182" s="76"/>
      <c r="AL182" s="76"/>
      <c r="AM182" s="158"/>
      <c r="AN182" s="76"/>
      <c r="AO182" s="14"/>
      <c r="AP182" s="14"/>
      <c r="AQ182" s="14"/>
      <c r="AR182" s="14"/>
      <c r="AS182" s="14"/>
      <c r="AT182" s="14"/>
      <c r="AU182" s="14"/>
      <c r="AV182" s="14"/>
    </row>
    <row r="183" spans="29:48">
      <c r="AC183" s="14"/>
      <c r="AD183" s="76"/>
      <c r="AE183" s="76"/>
      <c r="AF183" s="14"/>
      <c r="AG183" s="14"/>
      <c r="AH183" s="158"/>
      <c r="AI183" s="158"/>
      <c r="AJ183" s="76"/>
      <c r="AK183" s="76"/>
      <c r="AL183" s="76"/>
      <c r="AM183" s="158"/>
      <c r="AN183" s="76"/>
      <c r="AO183" s="14"/>
      <c r="AP183" s="14"/>
      <c r="AQ183" s="14"/>
      <c r="AR183" s="14"/>
      <c r="AS183" s="14"/>
      <c r="AT183" s="14"/>
      <c r="AU183" s="14"/>
      <c r="AV183" s="14"/>
    </row>
    <row r="184" spans="29:48">
      <c r="AC184" s="14"/>
      <c r="AD184" s="76"/>
      <c r="AE184" s="76"/>
      <c r="AF184" s="14"/>
      <c r="AG184" s="14"/>
      <c r="AH184" s="158"/>
      <c r="AI184" s="158"/>
      <c r="AJ184" s="76"/>
      <c r="AK184" s="76"/>
      <c r="AL184" s="76"/>
      <c r="AM184" s="158"/>
      <c r="AN184" s="76"/>
      <c r="AO184" s="14"/>
      <c r="AP184" s="14"/>
      <c r="AQ184" s="14"/>
      <c r="AR184" s="14"/>
      <c r="AS184" s="14"/>
      <c r="AT184" s="14"/>
      <c r="AU184" s="14"/>
      <c r="AV184" s="14"/>
    </row>
    <row r="185" spans="29:48">
      <c r="AC185" s="14"/>
      <c r="AD185" s="76"/>
      <c r="AE185" s="76"/>
      <c r="AF185" s="14"/>
      <c r="AG185" s="14"/>
      <c r="AH185" s="158"/>
      <c r="AI185" s="158"/>
      <c r="AJ185" s="76"/>
      <c r="AK185" s="76"/>
      <c r="AL185" s="76"/>
      <c r="AM185" s="158"/>
      <c r="AN185" s="76"/>
      <c r="AO185" s="14"/>
      <c r="AP185" s="14"/>
      <c r="AQ185" s="14"/>
      <c r="AR185" s="14"/>
      <c r="AS185" s="14"/>
      <c r="AT185" s="14"/>
      <c r="AU185" s="14"/>
      <c r="AV185" s="14"/>
    </row>
    <row r="186" spans="29:48">
      <c r="AC186" s="14"/>
      <c r="AD186" s="76"/>
      <c r="AE186" s="76"/>
      <c r="AF186" s="14"/>
      <c r="AG186" s="14"/>
      <c r="AH186" s="158"/>
      <c r="AI186" s="158"/>
      <c r="AJ186" s="76"/>
      <c r="AK186" s="76"/>
      <c r="AL186" s="76"/>
      <c r="AM186" s="158"/>
      <c r="AN186" s="76"/>
      <c r="AO186" s="14"/>
      <c r="AP186" s="14"/>
      <c r="AQ186" s="14"/>
      <c r="AR186" s="14"/>
      <c r="AS186" s="14"/>
      <c r="AT186" s="14"/>
      <c r="AU186" s="14"/>
      <c r="AV186" s="14"/>
    </row>
    <row r="187" spans="29:48">
      <c r="AC187" s="14"/>
      <c r="AD187" s="76"/>
      <c r="AE187" s="76"/>
      <c r="AF187" s="14"/>
      <c r="AG187" s="14"/>
      <c r="AH187" s="158"/>
      <c r="AI187" s="158"/>
      <c r="AJ187" s="76"/>
      <c r="AK187" s="76"/>
      <c r="AL187" s="76"/>
      <c r="AM187" s="158"/>
      <c r="AN187" s="76"/>
      <c r="AO187" s="14"/>
      <c r="AP187" s="14"/>
      <c r="AQ187" s="14"/>
      <c r="AR187" s="14"/>
      <c r="AS187" s="14"/>
      <c r="AT187" s="14"/>
      <c r="AU187" s="14"/>
      <c r="AV187" s="14"/>
    </row>
    <row r="188" spans="29:48">
      <c r="AC188" s="14"/>
      <c r="AD188" s="76"/>
      <c r="AE188" s="76"/>
      <c r="AF188" s="14"/>
      <c r="AG188" s="14"/>
      <c r="AH188" s="158"/>
      <c r="AI188" s="158"/>
      <c r="AJ188" s="76"/>
      <c r="AK188" s="76"/>
      <c r="AL188" s="76"/>
      <c r="AM188" s="158"/>
      <c r="AN188" s="76"/>
      <c r="AO188" s="14"/>
      <c r="AP188" s="14"/>
      <c r="AQ188" s="14"/>
      <c r="AR188" s="14"/>
      <c r="AS188" s="14"/>
      <c r="AT188" s="14"/>
      <c r="AU188" s="14"/>
      <c r="AV188" s="14"/>
    </row>
    <row r="189" spans="29:48">
      <c r="AC189" s="14"/>
      <c r="AD189" s="76"/>
      <c r="AE189" s="76"/>
      <c r="AF189" s="14"/>
      <c r="AG189" s="14"/>
      <c r="AH189" s="158"/>
      <c r="AI189" s="158"/>
      <c r="AJ189" s="76"/>
      <c r="AK189" s="76"/>
      <c r="AL189" s="76"/>
      <c r="AM189" s="158"/>
      <c r="AN189" s="76"/>
      <c r="AO189" s="14"/>
      <c r="AP189" s="14"/>
      <c r="AQ189" s="14"/>
      <c r="AR189" s="14"/>
      <c r="AS189" s="14"/>
      <c r="AT189" s="14"/>
      <c r="AU189" s="14"/>
      <c r="AV189" s="14"/>
    </row>
    <row r="190" spans="29:48">
      <c r="AC190" s="14"/>
      <c r="AD190" s="76"/>
      <c r="AE190" s="76"/>
      <c r="AF190" s="14"/>
      <c r="AG190" s="14"/>
      <c r="AH190" s="158"/>
      <c r="AI190" s="158"/>
      <c r="AJ190" s="76"/>
      <c r="AK190" s="76"/>
      <c r="AL190" s="76"/>
      <c r="AM190" s="158"/>
      <c r="AN190" s="76"/>
      <c r="AO190" s="14"/>
      <c r="AP190" s="14"/>
      <c r="AQ190" s="14"/>
      <c r="AR190" s="14"/>
      <c r="AS190" s="14"/>
      <c r="AT190" s="14"/>
      <c r="AU190" s="14"/>
      <c r="AV190" s="14"/>
    </row>
    <row r="191" spans="29:48">
      <c r="AC191" s="14"/>
      <c r="AD191" s="76"/>
      <c r="AE191" s="76"/>
      <c r="AF191" s="14"/>
      <c r="AG191" s="14"/>
      <c r="AH191" s="158"/>
      <c r="AI191" s="158"/>
      <c r="AJ191" s="76"/>
      <c r="AK191" s="76"/>
      <c r="AL191" s="76"/>
      <c r="AM191" s="158"/>
      <c r="AN191" s="76"/>
      <c r="AO191" s="14"/>
      <c r="AP191" s="14"/>
      <c r="AQ191" s="14"/>
      <c r="AR191" s="14"/>
      <c r="AS191" s="14"/>
      <c r="AT191" s="14"/>
      <c r="AU191" s="14"/>
      <c r="AV191" s="14"/>
    </row>
    <row r="192" spans="29:48">
      <c r="AC192" s="14"/>
      <c r="AD192" s="76"/>
      <c r="AE192" s="76"/>
      <c r="AF192" s="14"/>
      <c r="AG192" s="14"/>
      <c r="AH192" s="158"/>
      <c r="AI192" s="158"/>
      <c r="AJ192" s="76"/>
      <c r="AK192" s="76"/>
      <c r="AL192" s="76"/>
      <c r="AM192" s="158"/>
      <c r="AN192" s="76"/>
      <c r="AO192" s="14"/>
      <c r="AP192" s="14"/>
      <c r="AQ192" s="14"/>
      <c r="AR192" s="14"/>
      <c r="AS192" s="14"/>
      <c r="AT192" s="14"/>
      <c r="AU192" s="14"/>
      <c r="AV192" s="14"/>
    </row>
    <row r="193" spans="29:48">
      <c r="AC193" s="14"/>
      <c r="AD193" s="76"/>
      <c r="AE193" s="76"/>
      <c r="AF193" s="14"/>
      <c r="AG193" s="14"/>
      <c r="AH193" s="158"/>
      <c r="AI193" s="158"/>
      <c r="AJ193" s="76"/>
      <c r="AK193" s="76"/>
      <c r="AL193" s="76"/>
      <c r="AM193" s="158"/>
      <c r="AN193" s="76"/>
      <c r="AO193" s="14"/>
      <c r="AP193" s="14"/>
      <c r="AQ193" s="14"/>
      <c r="AR193" s="14"/>
      <c r="AS193" s="14"/>
      <c r="AT193" s="14"/>
      <c r="AU193" s="14"/>
      <c r="AV193" s="14"/>
    </row>
    <row r="194" spans="29:48">
      <c r="AC194" s="14"/>
      <c r="AD194" s="76"/>
      <c r="AE194" s="76"/>
      <c r="AF194" s="14"/>
      <c r="AG194" s="14"/>
      <c r="AH194" s="158"/>
      <c r="AI194" s="158"/>
      <c r="AJ194" s="76"/>
      <c r="AK194" s="76"/>
      <c r="AL194" s="76"/>
      <c r="AM194" s="158"/>
      <c r="AN194" s="76"/>
      <c r="AO194" s="14"/>
      <c r="AP194" s="14"/>
      <c r="AQ194" s="14"/>
      <c r="AR194" s="14"/>
      <c r="AS194" s="14"/>
      <c r="AT194" s="14"/>
      <c r="AU194" s="14"/>
      <c r="AV194" s="14"/>
    </row>
    <row r="195" spans="29:48">
      <c r="AC195" s="14"/>
      <c r="AD195" s="76"/>
      <c r="AE195" s="76"/>
      <c r="AF195" s="14"/>
      <c r="AG195" s="14"/>
      <c r="AH195" s="158"/>
      <c r="AI195" s="158"/>
      <c r="AJ195" s="76"/>
      <c r="AK195" s="76"/>
      <c r="AL195" s="76"/>
      <c r="AM195" s="158"/>
      <c r="AN195" s="76"/>
      <c r="AO195" s="14"/>
      <c r="AP195" s="14"/>
      <c r="AQ195" s="14"/>
      <c r="AR195" s="14"/>
      <c r="AS195" s="14"/>
      <c r="AT195" s="14"/>
      <c r="AU195" s="14"/>
      <c r="AV195" s="14"/>
    </row>
    <row r="196" spans="29:48">
      <c r="AC196" s="14"/>
      <c r="AD196" s="76"/>
      <c r="AE196" s="76"/>
      <c r="AF196" s="14"/>
      <c r="AG196" s="14"/>
      <c r="AH196" s="158"/>
      <c r="AI196" s="158"/>
      <c r="AJ196" s="76"/>
      <c r="AK196" s="76"/>
      <c r="AL196" s="76"/>
      <c r="AM196" s="158"/>
      <c r="AN196" s="76"/>
      <c r="AO196" s="14"/>
      <c r="AP196" s="14"/>
      <c r="AQ196" s="14"/>
      <c r="AR196" s="14"/>
      <c r="AS196" s="14"/>
      <c r="AT196" s="14"/>
      <c r="AU196" s="14"/>
      <c r="AV196" s="14"/>
    </row>
    <row r="197" spans="29:48">
      <c r="AC197" s="14"/>
      <c r="AD197" s="76"/>
      <c r="AE197" s="76"/>
      <c r="AF197" s="14"/>
      <c r="AG197" s="14"/>
      <c r="AH197" s="158"/>
      <c r="AI197" s="158"/>
      <c r="AJ197" s="76"/>
      <c r="AK197" s="76"/>
      <c r="AL197" s="76"/>
      <c r="AM197" s="158"/>
      <c r="AN197" s="76"/>
      <c r="AO197" s="14"/>
      <c r="AP197" s="14"/>
      <c r="AQ197" s="14"/>
      <c r="AR197" s="14"/>
      <c r="AS197" s="14"/>
      <c r="AT197" s="14"/>
      <c r="AU197" s="14"/>
      <c r="AV197" s="14"/>
    </row>
    <row r="198" spans="29:48">
      <c r="AC198" s="14"/>
      <c r="AD198" s="76"/>
      <c r="AE198" s="76"/>
      <c r="AF198" s="14"/>
      <c r="AG198" s="14"/>
      <c r="AH198" s="158"/>
      <c r="AI198" s="158"/>
      <c r="AJ198" s="76"/>
      <c r="AK198" s="76"/>
      <c r="AL198" s="76"/>
      <c r="AM198" s="158"/>
      <c r="AN198" s="76"/>
      <c r="AO198" s="14"/>
      <c r="AP198" s="14"/>
      <c r="AQ198" s="14"/>
      <c r="AR198" s="14"/>
      <c r="AS198" s="14"/>
      <c r="AT198" s="14"/>
      <c r="AU198" s="14"/>
      <c r="AV198" s="14"/>
    </row>
    <row r="199" spans="29:48">
      <c r="AC199" s="14"/>
      <c r="AD199" s="76"/>
      <c r="AE199" s="76"/>
      <c r="AF199" s="14"/>
      <c r="AG199" s="14"/>
      <c r="AH199" s="158"/>
      <c r="AI199" s="158"/>
      <c r="AJ199" s="76"/>
      <c r="AK199" s="76"/>
      <c r="AL199" s="76"/>
      <c r="AM199" s="158"/>
      <c r="AN199" s="76"/>
      <c r="AO199" s="14"/>
      <c r="AP199" s="14"/>
      <c r="AQ199" s="14"/>
      <c r="AR199" s="14"/>
      <c r="AS199" s="14"/>
      <c r="AT199" s="14"/>
      <c r="AU199" s="14"/>
      <c r="AV199" s="14"/>
    </row>
    <row r="200" spans="29:48">
      <c r="AC200" s="14"/>
      <c r="AD200" s="76"/>
      <c r="AE200" s="76"/>
      <c r="AF200" s="14"/>
      <c r="AG200" s="14"/>
      <c r="AH200" s="158"/>
      <c r="AI200" s="158"/>
      <c r="AJ200" s="76"/>
      <c r="AK200" s="76"/>
      <c r="AL200" s="76"/>
      <c r="AM200" s="158"/>
      <c r="AN200" s="76"/>
      <c r="AO200" s="14"/>
      <c r="AP200" s="14"/>
      <c r="AQ200" s="14"/>
      <c r="AR200" s="14"/>
      <c r="AS200" s="14"/>
      <c r="AT200" s="14"/>
      <c r="AU200" s="14"/>
      <c r="AV200" s="14"/>
    </row>
    <row r="201" spans="29:48">
      <c r="AC201" s="14"/>
      <c r="AD201" s="76"/>
      <c r="AE201" s="76"/>
      <c r="AF201" s="14"/>
      <c r="AG201" s="14"/>
      <c r="AH201" s="158"/>
      <c r="AI201" s="158"/>
      <c r="AJ201" s="76"/>
      <c r="AK201" s="76"/>
      <c r="AL201" s="76"/>
      <c r="AM201" s="158"/>
      <c r="AN201" s="76"/>
      <c r="AO201" s="14"/>
      <c r="AP201" s="14"/>
      <c r="AQ201" s="14"/>
      <c r="AR201" s="14"/>
      <c r="AS201" s="14"/>
      <c r="AT201" s="14"/>
      <c r="AU201" s="14"/>
      <c r="AV201" s="14"/>
    </row>
    <row r="202" spans="29:48">
      <c r="AC202" s="14"/>
      <c r="AD202" s="76"/>
      <c r="AE202" s="76"/>
      <c r="AF202" s="14"/>
      <c r="AG202" s="14"/>
      <c r="AH202" s="158"/>
      <c r="AI202" s="158"/>
      <c r="AJ202" s="76"/>
      <c r="AK202" s="76"/>
      <c r="AL202" s="76"/>
      <c r="AM202" s="158"/>
      <c r="AN202" s="76"/>
      <c r="AO202" s="14"/>
      <c r="AP202" s="14"/>
      <c r="AQ202" s="14"/>
      <c r="AR202" s="14"/>
      <c r="AS202" s="14"/>
      <c r="AT202" s="14"/>
      <c r="AU202" s="14"/>
      <c r="AV202" s="14"/>
    </row>
    <row r="203" spans="29:48">
      <c r="AC203" s="14"/>
      <c r="AD203" s="76"/>
      <c r="AE203" s="76"/>
      <c r="AF203" s="14"/>
      <c r="AG203" s="14"/>
      <c r="AH203" s="158"/>
      <c r="AI203" s="158"/>
      <c r="AJ203" s="76"/>
      <c r="AK203" s="76"/>
      <c r="AL203" s="76"/>
      <c r="AM203" s="158"/>
      <c r="AN203" s="76"/>
      <c r="AO203" s="14"/>
      <c r="AP203" s="14"/>
      <c r="AQ203" s="14"/>
      <c r="AR203" s="14"/>
      <c r="AS203" s="14"/>
      <c r="AT203" s="14"/>
      <c r="AU203" s="14"/>
      <c r="AV203" s="14"/>
    </row>
    <row r="204" spans="29:48">
      <c r="AC204" s="14"/>
      <c r="AD204" s="76"/>
      <c r="AE204" s="76"/>
      <c r="AF204" s="14"/>
      <c r="AG204" s="14"/>
      <c r="AH204" s="158"/>
      <c r="AI204" s="158"/>
      <c r="AJ204" s="76"/>
      <c r="AK204" s="76"/>
      <c r="AL204" s="76"/>
      <c r="AM204" s="158"/>
      <c r="AN204" s="76"/>
      <c r="AO204" s="14"/>
      <c r="AP204" s="14"/>
      <c r="AQ204" s="14"/>
      <c r="AR204" s="14"/>
      <c r="AS204" s="14"/>
      <c r="AT204" s="14"/>
      <c r="AU204" s="14"/>
      <c r="AV204" s="14"/>
    </row>
    <row r="205" spans="29:48">
      <c r="AC205" s="14"/>
      <c r="AD205" s="76"/>
      <c r="AE205" s="76"/>
      <c r="AF205" s="14"/>
      <c r="AG205" s="14"/>
      <c r="AH205" s="158"/>
      <c r="AI205" s="158"/>
      <c r="AJ205" s="76"/>
      <c r="AK205" s="76"/>
      <c r="AL205" s="76"/>
      <c r="AM205" s="158"/>
      <c r="AN205" s="76"/>
      <c r="AO205" s="14"/>
      <c r="AP205" s="14"/>
      <c r="AQ205" s="14"/>
      <c r="AR205" s="14"/>
      <c r="AS205" s="14"/>
      <c r="AT205" s="14"/>
      <c r="AU205" s="14"/>
      <c r="AV205" s="14"/>
    </row>
    <row r="206" spans="29:48">
      <c r="AC206" s="14"/>
      <c r="AD206" s="76"/>
      <c r="AE206" s="76"/>
      <c r="AF206" s="14"/>
      <c r="AG206" s="14"/>
      <c r="AH206" s="158"/>
      <c r="AI206" s="158"/>
      <c r="AJ206" s="76"/>
      <c r="AK206" s="76"/>
      <c r="AL206" s="76"/>
      <c r="AM206" s="158"/>
      <c r="AN206" s="76"/>
      <c r="AO206" s="14"/>
      <c r="AP206" s="14"/>
      <c r="AQ206" s="14"/>
      <c r="AR206" s="14"/>
      <c r="AS206" s="14"/>
      <c r="AT206" s="14"/>
      <c r="AU206" s="14"/>
      <c r="AV206" s="14"/>
    </row>
    <row r="207" spans="29:48">
      <c r="AC207" s="14"/>
      <c r="AD207" s="76"/>
      <c r="AE207" s="76"/>
      <c r="AF207" s="14"/>
      <c r="AG207" s="14"/>
      <c r="AH207" s="158"/>
      <c r="AI207" s="158"/>
      <c r="AJ207" s="76"/>
      <c r="AK207" s="76"/>
      <c r="AL207" s="76"/>
      <c r="AM207" s="158"/>
      <c r="AN207" s="76"/>
      <c r="AO207" s="14"/>
      <c r="AP207" s="14"/>
      <c r="AQ207" s="14"/>
      <c r="AR207" s="14"/>
      <c r="AS207" s="14"/>
      <c r="AT207" s="14"/>
      <c r="AU207" s="14"/>
      <c r="AV207" s="14"/>
    </row>
    <row r="208" spans="29:48">
      <c r="AC208" s="14"/>
      <c r="AD208" s="76"/>
      <c r="AE208" s="76"/>
      <c r="AF208" s="14"/>
      <c r="AG208" s="14"/>
      <c r="AH208" s="158"/>
      <c r="AI208" s="158"/>
      <c r="AJ208" s="76"/>
      <c r="AK208" s="76"/>
      <c r="AL208" s="76"/>
      <c r="AM208" s="158"/>
      <c r="AN208" s="76"/>
      <c r="AO208" s="14"/>
      <c r="AP208" s="14"/>
      <c r="AQ208" s="14"/>
      <c r="AR208" s="14"/>
      <c r="AS208" s="14"/>
      <c r="AT208" s="14"/>
      <c r="AU208" s="14"/>
      <c r="AV208" s="14"/>
    </row>
    <row r="209" spans="29:48">
      <c r="AC209" s="14"/>
      <c r="AD209" s="76"/>
      <c r="AE209" s="76"/>
      <c r="AF209" s="14"/>
      <c r="AG209" s="14"/>
      <c r="AH209" s="158"/>
      <c r="AI209" s="158"/>
      <c r="AJ209" s="76"/>
      <c r="AK209" s="76"/>
      <c r="AL209" s="76"/>
      <c r="AM209" s="158"/>
      <c r="AN209" s="76"/>
      <c r="AO209" s="14"/>
      <c r="AP209" s="14"/>
      <c r="AQ209" s="14"/>
      <c r="AR209" s="14"/>
      <c r="AS209" s="14"/>
      <c r="AT209" s="14"/>
      <c r="AU209" s="14"/>
      <c r="AV209" s="14"/>
    </row>
    <row r="210" spans="29:48">
      <c r="AC210" s="14"/>
      <c r="AD210" s="76"/>
      <c r="AE210" s="76"/>
      <c r="AF210" s="14"/>
      <c r="AG210" s="14"/>
      <c r="AH210" s="158"/>
      <c r="AI210" s="158"/>
      <c r="AJ210" s="76"/>
      <c r="AK210" s="76"/>
      <c r="AL210" s="76"/>
      <c r="AM210" s="158"/>
      <c r="AN210" s="76"/>
      <c r="AO210" s="14"/>
      <c r="AP210" s="14"/>
      <c r="AQ210" s="14"/>
      <c r="AR210" s="14"/>
      <c r="AS210" s="14"/>
      <c r="AT210" s="14"/>
      <c r="AU210" s="14"/>
      <c r="AV210" s="14"/>
    </row>
    <row r="211" spans="29:48">
      <c r="AC211" s="14"/>
      <c r="AD211" s="76"/>
      <c r="AE211" s="76"/>
      <c r="AF211" s="14"/>
      <c r="AG211" s="14"/>
      <c r="AH211" s="158"/>
      <c r="AI211" s="158"/>
      <c r="AJ211" s="76"/>
      <c r="AK211" s="76"/>
      <c r="AL211" s="76"/>
      <c r="AM211" s="158"/>
      <c r="AN211" s="76"/>
      <c r="AO211" s="14"/>
      <c r="AP211" s="14"/>
      <c r="AQ211" s="14"/>
      <c r="AR211" s="14"/>
      <c r="AS211" s="14"/>
      <c r="AT211" s="14"/>
      <c r="AU211" s="14"/>
      <c r="AV211" s="14"/>
    </row>
    <row r="212" spans="29:48">
      <c r="AC212" s="14"/>
      <c r="AD212" s="76"/>
      <c r="AE212" s="76"/>
      <c r="AF212" s="14"/>
      <c r="AG212" s="14"/>
      <c r="AH212" s="158"/>
      <c r="AI212" s="158"/>
      <c r="AJ212" s="76"/>
      <c r="AK212" s="76"/>
      <c r="AL212" s="76"/>
      <c r="AM212" s="158"/>
      <c r="AN212" s="76"/>
      <c r="AO212" s="14"/>
      <c r="AP212" s="14"/>
      <c r="AQ212" s="14"/>
      <c r="AR212" s="14"/>
      <c r="AS212" s="14"/>
      <c r="AT212" s="14"/>
      <c r="AU212" s="14"/>
      <c r="AV212" s="14"/>
    </row>
    <row r="213" spans="29:48">
      <c r="AC213" s="14"/>
      <c r="AD213" s="76"/>
      <c r="AE213" s="76"/>
      <c r="AF213" s="14"/>
      <c r="AG213" s="14"/>
      <c r="AH213" s="158"/>
      <c r="AI213" s="158"/>
      <c r="AJ213" s="76"/>
      <c r="AK213" s="76"/>
      <c r="AL213" s="76"/>
      <c r="AM213" s="158"/>
      <c r="AN213" s="76"/>
      <c r="AO213" s="14"/>
      <c r="AP213" s="14"/>
      <c r="AQ213" s="14"/>
      <c r="AR213" s="14"/>
      <c r="AS213" s="14"/>
      <c r="AT213" s="14"/>
      <c r="AU213" s="14"/>
      <c r="AV213" s="14"/>
    </row>
    <row r="214" spans="29:48">
      <c r="AC214" s="14"/>
      <c r="AD214" s="76"/>
      <c r="AE214" s="76"/>
      <c r="AF214" s="14"/>
      <c r="AG214" s="14"/>
      <c r="AH214" s="158"/>
      <c r="AI214" s="158"/>
      <c r="AJ214" s="76"/>
      <c r="AK214" s="76"/>
      <c r="AL214" s="76"/>
      <c r="AM214" s="158"/>
      <c r="AN214" s="76"/>
      <c r="AO214" s="14"/>
      <c r="AP214" s="14"/>
      <c r="AQ214" s="14"/>
      <c r="AR214" s="14"/>
      <c r="AS214" s="14"/>
      <c r="AT214" s="14"/>
      <c r="AU214" s="14"/>
      <c r="AV214" s="14"/>
    </row>
    <row r="215" spans="29:48">
      <c r="AC215" s="14"/>
      <c r="AD215" s="76"/>
      <c r="AE215" s="76"/>
      <c r="AF215" s="14"/>
      <c r="AG215" s="14"/>
      <c r="AH215" s="158"/>
      <c r="AI215" s="158"/>
      <c r="AJ215" s="76"/>
      <c r="AK215" s="76"/>
      <c r="AL215" s="76"/>
      <c r="AM215" s="158"/>
      <c r="AN215" s="76"/>
      <c r="AO215" s="14"/>
      <c r="AP215" s="14"/>
      <c r="AQ215" s="14"/>
      <c r="AR215" s="14"/>
      <c r="AS215" s="14"/>
      <c r="AT215" s="14"/>
      <c r="AU215" s="14"/>
      <c r="AV215" s="14"/>
    </row>
    <row r="216" spans="29:48">
      <c r="AC216" s="14"/>
      <c r="AD216" s="76"/>
      <c r="AE216" s="76"/>
      <c r="AF216" s="14"/>
      <c r="AG216" s="14"/>
      <c r="AH216" s="158"/>
      <c r="AI216" s="158"/>
      <c r="AJ216" s="76"/>
      <c r="AK216" s="76"/>
      <c r="AL216" s="76"/>
      <c r="AM216" s="158"/>
      <c r="AN216" s="76"/>
      <c r="AO216" s="14"/>
      <c r="AP216" s="14"/>
      <c r="AQ216" s="14"/>
      <c r="AR216" s="14"/>
      <c r="AS216" s="14"/>
      <c r="AT216" s="14"/>
      <c r="AU216" s="14"/>
      <c r="AV216" s="14"/>
    </row>
    <row r="217" spans="29:48">
      <c r="AC217" s="14"/>
      <c r="AD217" s="76"/>
      <c r="AE217" s="76"/>
      <c r="AF217" s="14"/>
      <c r="AG217" s="14"/>
      <c r="AH217" s="158"/>
      <c r="AI217" s="158"/>
      <c r="AJ217" s="76"/>
      <c r="AK217" s="76"/>
      <c r="AL217" s="76"/>
      <c r="AM217" s="158"/>
      <c r="AN217" s="76"/>
      <c r="AO217" s="14"/>
      <c r="AP217" s="14"/>
      <c r="AQ217" s="14"/>
      <c r="AR217" s="14"/>
      <c r="AS217" s="14"/>
      <c r="AT217" s="14"/>
      <c r="AU217" s="14"/>
      <c r="AV217" s="14"/>
    </row>
    <row r="218" spans="29:48">
      <c r="AC218" s="14"/>
      <c r="AD218" s="76"/>
      <c r="AE218" s="76"/>
      <c r="AF218" s="14"/>
      <c r="AG218" s="14"/>
      <c r="AH218" s="158"/>
      <c r="AI218" s="158"/>
      <c r="AJ218" s="76"/>
      <c r="AK218" s="76"/>
      <c r="AL218" s="76"/>
      <c r="AM218" s="158"/>
      <c r="AN218" s="76"/>
      <c r="AO218" s="14"/>
      <c r="AP218" s="14"/>
      <c r="AQ218" s="14"/>
      <c r="AR218" s="14"/>
      <c r="AS218" s="14"/>
      <c r="AT218" s="14"/>
      <c r="AU218" s="14"/>
      <c r="AV218" s="14"/>
    </row>
    <row r="219" spans="29:48">
      <c r="AC219" s="14"/>
      <c r="AD219" s="76"/>
      <c r="AE219" s="76"/>
      <c r="AF219" s="14"/>
      <c r="AG219" s="14"/>
      <c r="AH219" s="158"/>
      <c r="AI219" s="158"/>
      <c r="AJ219" s="76"/>
      <c r="AK219" s="76"/>
      <c r="AL219" s="76"/>
      <c r="AM219" s="158"/>
      <c r="AN219" s="76"/>
      <c r="AO219" s="14"/>
      <c r="AP219" s="14"/>
      <c r="AQ219" s="14"/>
      <c r="AR219" s="14"/>
      <c r="AS219" s="14"/>
      <c r="AT219" s="14"/>
      <c r="AU219" s="14"/>
      <c r="AV219" s="14"/>
    </row>
    <row r="220" spans="29:48">
      <c r="AC220" s="14"/>
      <c r="AD220" s="76"/>
      <c r="AE220" s="76"/>
      <c r="AF220" s="14"/>
      <c r="AG220" s="14"/>
      <c r="AH220" s="158"/>
      <c r="AI220" s="158"/>
      <c r="AJ220" s="76"/>
      <c r="AK220" s="76"/>
      <c r="AL220" s="76"/>
      <c r="AM220" s="158"/>
      <c r="AN220" s="76"/>
      <c r="AO220" s="14"/>
      <c r="AP220" s="14"/>
      <c r="AQ220" s="14"/>
      <c r="AR220" s="14"/>
      <c r="AS220" s="14"/>
      <c r="AT220" s="14"/>
      <c r="AU220" s="14"/>
      <c r="AV220" s="14"/>
    </row>
    <row r="221" spans="29:48">
      <c r="AC221" s="14"/>
      <c r="AD221" s="76"/>
      <c r="AE221" s="76"/>
      <c r="AF221" s="14"/>
      <c r="AG221" s="14"/>
      <c r="AH221" s="158"/>
      <c r="AI221" s="158"/>
      <c r="AJ221" s="76"/>
      <c r="AK221" s="76"/>
      <c r="AL221" s="76"/>
      <c r="AM221" s="158"/>
      <c r="AN221" s="76"/>
      <c r="AO221" s="14"/>
      <c r="AP221" s="14"/>
      <c r="AQ221" s="14"/>
      <c r="AR221" s="14"/>
      <c r="AS221" s="14"/>
      <c r="AT221" s="14"/>
      <c r="AU221" s="14"/>
      <c r="AV221" s="14"/>
    </row>
    <row r="222" spans="29:48">
      <c r="AC222" s="14"/>
      <c r="AD222" s="76"/>
      <c r="AE222" s="76"/>
      <c r="AF222" s="14"/>
      <c r="AG222" s="14"/>
      <c r="AH222" s="158"/>
      <c r="AI222" s="158"/>
      <c r="AJ222" s="76"/>
      <c r="AK222" s="76"/>
      <c r="AL222" s="76"/>
      <c r="AM222" s="158"/>
      <c r="AN222" s="76"/>
      <c r="AO222" s="14"/>
      <c r="AP222" s="14"/>
      <c r="AQ222" s="14"/>
      <c r="AR222" s="14"/>
      <c r="AS222" s="14"/>
      <c r="AT222" s="14"/>
      <c r="AU222" s="14"/>
      <c r="AV222" s="14"/>
    </row>
    <row r="223" spans="29:48">
      <c r="AC223" s="14"/>
      <c r="AD223" s="76"/>
      <c r="AE223" s="76"/>
      <c r="AF223" s="14"/>
      <c r="AG223" s="14"/>
      <c r="AH223" s="158"/>
      <c r="AI223" s="158"/>
      <c r="AJ223" s="76"/>
      <c r="AK223" s="76"/>
      <c r="AL223" s="76"/>
      <c r="AM223" s="158"/>
      <c r="AN223" s="76"/>
      <c r="AO223" s="14"/>
      <c r="AP223" s="14"/>
      <c r="AQ223" s="14"/>
      <c r="AR223" s="14"/>
      <c r="AS223" s="14"/>
      <c r="AT223" s="14"/>
      <c r="AU223" s="14"/>
      <c r="AV223" s="14"/>
    </row>
    <row r="224" spans="29:48">
      <c r="AC224" s="14"/>
      <c r="AD224" s="76"/>
      <c r="AE224" s="76"/>
      <c r="AF224" s="14"/>
      <c r="AG224" s="14"/>
      <c r="AH224" s="158"/>
      <c r="AI224" s="158"/>
      <c r="AJ224" s="76"/>
      <c r="AK224" s="76"/>
      <c r="AL224" s="76"/>
      <c r="AM224" s="158"/>
      <c r="AN224" s="76"/>
      <c r="AO224" s="14"/>
      <c r="AP224" s="14"/>
      <c r="AQ224" s="14"/>
      <c r="AR224" s="14"/>
      <c r="AS224" s="14"/>
      <c r="AT224" s="14"/>
      <c r="AU224" s="14"/>
      <c r="AV224" s="14"/>
    </row>
    <row r="225" spans="29:48">
      <c r="AC225" s="14"/>
      <c r="AD225" s="76"/>
      <c r="AE225" s="76"/>
      <c r="AF225" s="14"/>
      <c r="AG225" s="14"/>
      <c r="AH225" s="158"/>
      <c r="AI225" s="158"/>
      <c r="AJ225" s="76"/>
      <c r="AK225" s="76"/>
      <c r="AL225" s="76"/>
      <c r="AM225" s="158"/>
      <c r="AN225" s="76"/>
      <c r="AO225" s="14"/>
      <c r="AP225" s="14"/>
      <c r="AQ225" s="14"/>
      <c r="AR225" s="14"/>
      <c r="AS225" s="14"/>
      <c r="AT225" s="14"/>
      <c r="AU225" s="14"/>
      <c r="AV225" s="14"/>
    </row>
    <row r="226" spans="29:48">
      <c r="AC226" s="14"/>
      <c r="AD226" s="76"/>
      <c r="AE226" s="76"/>
      <c r="AF226" s="14"/>
      <c r="AG226" s="14"/>
      <c r="AH226" s="158"/>
      <c r="AI226" s="158"/>
      <c r="AJ226" s="76"/>
      <c r="AK226" s="76"/>
      <c r="AL226" s="76"/>
      <c r="AM226" s="158"/>
      <c r="AN226" s="76"/>
      <c r="AO226" s="14"/>
      <c r="AP226" s="14"/>
      <c r="AQ226" s="14"/>
      <c r="AR226" s="14"/>
      <c r="AS226" s="14"/>
      <c r="AT226" s="14"/>
      <c r="AU226" s="14"/>
      <c r="AV226" s="14"/>
    </row>
    <row r="227" spans="29:48">
      <c r="AC227" s="14"/>
      <c r="AD227" s="76"/>
      <c r="AE227" s="76"/>
      <c r="AF227" s="14"/>
      <c r="AG227" s="14"/>
      <c r="AH227" s="158"/>
      <c r="AI227" s="158"/>
      <c r="AJ227" s="76"/>
      <c r="AK227" s="76"/>
      <c r="AL227" s="76"/>
      <c r="AM227" s="158"/>
      <c r="AN227" s="76"/>
      <c r="AO227" s="14"/>
      <c r="AP227" s="14"/>
      <c r="AQ227" s="14"/>
      <c r="AR227" s="14"/>
      <c r="AS227" s="14"/>
      <c r="AT227" s="14"/>
      <c r="AU227" s="14"/>
      <c r="AV227" s="14"/>
    </row>
    <row r="228" spans="29:48">
      <c r="AC228" s="14"/>
      <c r="AD228" s="76"/>
      <c r="AE228" s="76"/>
      <c r="AF228" s="14"/>
      <c r="AG228" s="14"/>
      <c r="AH228" s="158"/>
      <c r="AI228" s="158"/>
      <c r="AJ228" s="76"/>
      <c r="AK228" s="76"/>
      <c r="AL228" s="76"/>
      <c r="AM228" s="158"/>
      <c r="AN228" s="76"/>
      <c r="AO228" s="14"/>
      <c r="AP228" s="14"/>
      <c r="AQ228" s="14"/>
      <c r="AR228" s="14"/>
      <c r="AS228" s="14"/>
      <c r="AT228" s="14"/>
      <c r="AU228" s="14"/>
      <c r="AV228" s="14"/>
    </row>
    <row r="229" spans="29:48">
      <c r="AC229" s="14"/>
      <c r="AD229" s="76"/>
      <c r="AE229" s="76"/>
      <c r="AF229" s="14"/>
      <c r="AG229" s="14"/>
      <c r="AH229" s="158"/>
      <c r="AI229" s="158"/>
      <c r="AJ229" s="76"/>
      <c r="AK229" s="76"/>
      <c r="AL229" s="76"/>
      <c r="AM229" s="158"/>
      <c r="AN229" s="76"/>
      <c r="AO229" s="14"/>
      <c r="AP229" s="14"/>
      <c r="AQ229" s="14"/>
      <c r="AR229" s="14"/>
      <c r="AS229" s="14"/>
      <c r="AT229" s="14"/>
      <c r="AU229" s="14"/>
      <c r="AV229" s="14"/>
    </row>
    <row r="230" spans="29:48">
      <c r="AC230" s="14"/>
      <c r="AD230" s="76"/>
      <c r="AE230" s="76"/>
      <c r="AF230" s="14"/>
      <c r="AG230" s="14"/>
      <c r="AH230" s="158"/>
      <c r="AI230" s="158"/>
      <c r="AJ230" s="76"/>
      <c r="AK230" s="76"/>
      <c r="AL230" s="76"/>
      <c r="AM230" s="158"/>
      <c r="AN230" s="76"/>
      <c r="AO230" s="14"/>
      <c r="AP230" s="14"/>
      <c r="AQ230" s="14"/>
      <c r="AR230" s="14"/>
      <c r="AS230" s="14"/>
      <c r="AT230" s="14"/>
      <c r="AU230" s="14"/>
      <c r="AV230" s="14"/>
    </row>
    <row r="231" spans="29:48">
      <c r="AC231" s="14"/>
      <c r="AD231" s="76"/>
      <c r="AE231" s="76"/>
      <c r="AF231" s="14"/>
      <c r="AG231" s="14"/>
      <c r="AH231" s="158"/>
      <c r="AI231" s="158"/>
      <c r="AJ231" s="76"/>
      <c r="AK231" s="76"/>
      <c r="AL231" s="76"/>
      <c r="AM231" s="158"/>
      <c r="AN231" s="76"/>
      <c r="AO231" s="14"/>
      <c r="AP231" s="14"/>
      <c r="AQ231" s="14"/>
      <c r="AR231" s="14"/>
      <c r="AS231" s="14"/>
      <c r="AT231" s="14"/>
      <c r="AU231" s="14"/>
      <c r="AV231" s="14"/>
    </row>
    <row r="232" spans="29:48">
      <c r="AC232" s="14"/>
      <c r="AD232" s="76"/>
      <c r="AE232" s="76"/>
      <c r="AF232" s="14"/>
      <c r="AG232" s="14"/>
      <c r="AH232" s="158"/>
      <c r="AI232" s="158"/>
      <c r="AJ232" s="76"/>
      <c r="AK232" s="76"/>
      <c r="AL232" s="76"/>
      <c r="AM232" s="158"/>
      <c r="AN232" s="76"/>
      <c r="AO232" s="14"/>
      <c r="AP232" s="14"/>
      <c r="AQ232" s="14"/>
      <c r="AR232" s="14"/>
      <c r="AS232" s="14"/>
      <c r="AT232" s="14"/>
      <c r="AU232" s="14"/>
      <c r="AV232" s="14"/>
    </row>
    <row r="233" spans="29:48">
      <c r="AC233" s="14"/>
      <c r="AD233" s="76"/>
      <c r="AE233" s="76"/>
      <c r="AF233" s="14"/>
      <c r="AG233" s="14"/>
      <c r="AH233" s="158"/>
      <c r="AI233" s="158"/>
      <c r="AJ233" s="76"/>
      <c r="AK233" s="76"/>
      <c r="AL233" s="76"/>
      <c r="AM233" s="158"/>
      <c r="AN233" s="76"/>
      <c r="AO233" s="14"/>
      <c r="AP233" s="14"/>
      <c r="AQ233" s="14"/>
      <c r="AR233" s="14"/>
      <c r="AS233" s="14"/>
      <c r="AT233" s="14"/>
      <c r="AU233" s="14"/>
      <c r="AV233" s="14"/>
    </row>
    <row r="234" spans="29:48">
      <c r="AC234" s="14"/>
      <c r="AD234" s="76"/>
      <c r="AE234" s="76"/>
      <c r="AF234" s="14"/>
      <c r="AG234" s="14"/>
      <c r="AH234" s="158"/>
      <c r="AI234" s="158"/>
      <c r="AJ234" s="76"/>
      <c r="AK234" s="76"/>
      <c r="AL234" s="76"/>
      <c r="AM234" s="158"/>
      <c r="AN234" s="76"/>
      <c r="AO234" s="14"/>
      <c r="AP234" s="14"/>
      <c r="AQ234" s="14"/>
      <c r="AR234" s="14"/>
      <c r="AS234" s="14"/>
      <c r="AT234" s="14"/>
      <c r="AU234" s="14"/>
      <c r="AV234" s="14"/>
    </row>
    <row r="235" spans="29:48">
      <c r="AC235" s="14"/>
      <c r="AD235" s="76"/>
      <c r="AE235" s="76"/>
      <c r="AF235" s="14"/>
      <c r="AG235" s="14"/>
      <c r="AH235" s="158"/>
      <c r="AI235" s="158"/>
      <c r="AJ235" s="76"/>
      <c r="AK235" s="76"/>
      <c r="AL235" s="76"/>
      <c r="AM235" s="158"/>
      <c r="AN235" s="76"/>
      <c r="AO235" s="14"/>
      <c r="AP235" s="14"/>
      <c r="AQ235" s="14"/>
      <c r="AR235" s="14"/>
      <c r="AS235" s="14"/>
      <c r="AT235" s="14"/>
      <c r="AU235" s="14"/>
      <c r="AV235" s="14"/>
    </row>
    <row r="236" spans="29:48">
      <c r="AC236" s="14"/>
      <c r="AD236" s="76"/>
      <c r="AE236" s="76"/>
      <c r="AF236" s="14"/>
      <c r="AG236" s="14"/>
      <c r="AH236" s="158"/>
      <c r="AI236" s="158"/>
      <c r="AJ236" s="76"/>
      <c r="AK236" s="76"/>
      <c r="AL236" s="76"/>
      <c r="AM236" s="158"/>
      <c r="AN236" s="76"/>
      <c r="AO236" s="14"/>
      <c r="AP236" s="14"/>
      <c r="AQ236" s="14"/>
      <c r="AR236" s="14"/>
      <c r="AS236" s="14"/>
      <c r="AT236" s="14"/>
      <c r="AU236" s="14"/>
      <c r="AV236" s="14"/>
    </row>
    <row r="237" spans="29:48">
      <c r="AC237" s="14"/>
      <c r="AD237" s="76"/>
      <c r="AE237" s="76"/>
      <c r="AF237" s="14"/>
      <c r="AG237" s="14"/>
      <c r="AH237" s="158"/>
      <c r="AI237" s="158"/>
      <c r="AJ237" s="76"/>
      <c r="AK237" s="76"/>
      <c r="AL237" s="76"/>
      <c r="AM237" s="158"/>
      <c r="AN237" s="76"/>
      <c r="AO237" s="14"/>
      <c r="AP237" s="14"/>
      <c r="AQ237" s="14"/>
      <c r="AR237" s="14"/>
      <c r="AS237" s="14"/>
      <c r="AT237" s="14"/>
      <c r="AU237" s="14"/>
      <c r="AV237" s="14"/>
    </row>
    <row r="238" spans="29:48">
      <c r="AC238" s="14"/>
      <c r="AD238" s="76"/>
      <c r="AE238" s="76"/>
      <c r="AF238" s="14"/>
      <c r="AG238" s="14"/>
      <c r="AH238" s="158"/>
      <c r="AI238" s="158"/>
      <c r="AJ238" s="76"/>
      <c r="AK238" s="76"/>
      <c r="AL238" s="76"/>
      <c r="AM238" s="158"/>
      <c r="AN238" s="76"/>
      <c r="AO238" s="14"/>
      <c r="AP238" s="14"/>
      <c r="AQ238" s="14"/>
      <c r="AR238" s="14"/>
      <c r="AS238" s="14"/>
      <c r="AT238" s="14"/>
      <c r="AU238" s="14"/>
      <c r="AV238" s="14"/>
    </row>
    <row r="239" spans="29:48">
      <c r="AC239" s="14"/>
      <c r="AD239" s="76"/>
      <c r="AE239" s="76"/>
      <c r="AF239" s="14"/>
      <c r="AG239" s="14"/>
      <c r="AH239" s="158"/>
      <c r="AI239" s="158"/>
      <c r="AJ239" s="76"/>
      <c r="AK239" s="76"/>
      <c r="AL239" s="76"/>
      <c r="AM239" s="158"/>
      <c r="AN239" s="76"/>
      <c r="AO239" s="14"/>
      <c r="AP239" s="14"/>
      <c r="AQ239" s="14"/>
      <c r="AR239" s="14"/>
      <c r="AS239" s="14"/>
      <c r="AT239" s="14"/>
      <c r="AU239" s="14"/>
      <c r="AV239" s="14"/>
    </row>
    <row r="240" spans="29:48">
      <c r="AC240" s="14"/>
      <c r="AD240" s="76"/>
      <c r="AE240" s="76"/>
      <c r="AF240" s="14"/>
      <c r="AG240" s="14"/>
      <c r="AH240" s="158"/>
      <c r="AI240" s="158"/>
      <c r="AJ240" s="76"/>
      <c r="AK240" s="76"/>
      <c r="AL240" s="76"/>
      <c r="AM240" s="158"/>
      <c r="AN240" s="76"/>
      <c r="AO240" s="14"/>
      <c r="AP240" s="14"/>
      <c r="AQ240" s="14"/>
      <c r="AR240" s="14"/>
      <c r="AS240" s="14"/>
      <c r="AT240" s="14"/>
      <c r="AU240" s="14"/>
      <c r="AV240" s="14"/>
    </row>
    <row r="241" spans="23:48">
      <c r="AC241" s="14"/>
      <c r="AD241" s="76"/>
      <c r="AE241" s="76"/>
      <c r="AF241" s="14"/>
      <c r="AG241" s="14"/>
      <c r="AH241" s="158"/>
      <c r="AI241" s="158"/>
      <c r="AJ241" s="76"/>
      <c r="AK241" s="76"/>
      <c r="AL241" s="76"/>
      <c r="AM241" s="158"/>
      <c r="AN241" s="76"/>
      <c r="AO241" s="14"/>
      <c r="AP241" s="14"/>
      <c r="AQ241" s="14"/>
      <c r="AR241" s="14"/>
      <c r="AS241" s="14"/>
      <c r="AT241" s="14"/>
      <c r="AU241" s="14"/>
      <c r="AV241" s="14"/>
    </row>
    <row r="242" spans="23:48">
      <c r="AC242" s="14"/>
      <c r="AD242" s="76"/>
      <c r="AE242" s="76"/>
      <c r="AF242" s="14"/>
      <c r="AG242" s="14"/>
      <c r="AH242" s="158"/>
      <c r="AI242" s="158"/>
      <c r="AJ242" s="76"/>
      <c r="AK242" s="76"/>
      <c r="AL242" s="76"/>
      <c r="AM242" s="158"/>
      <c r="AN242" s="76"/>
      <c r="AO242" s="14"/>
      <c r="AP242" s="14"/>
      <c r="AQ242" s="14"/>
      <c r="AR242" s="14"/>
      <c r="AS242" s="14"/>
      <c r="AT242" s="14"/>
      <c r="AU242" s="14"/>
      <c r="AV242" s="14"/>
    </row>
    <row r="243" spans="23:48">
      <c r="AC243" s="14"/>
      <c r="AD243" s="76"/>
      <c r="AE243" s="76"/>
      <c r="AF243" s="14"/>
      <c r="AG243" s="14"/>
      <c r="AH243" s="158"/>
      <c r="AI243" s="158"/>
      <c r="AJ243" s="76"/>
      <c r="AK243" s="76"/>
      <c r="AL243" s="76"/>
      <c r="AM243" s="158"/>
      <c r="AN243" s="76"/>
      <c r="AO243" s="14"/>
      <c r="AP243" s="14"/>
      <c r="AQ243" s="14"/>
      <c r="AR243" s="14"/>
      <c r="AS243" s="14"/>
      <c r="AT243" s="14"/>
      <c r="AU243" s="14"/>
      <c r="AV243" s="14"/>
    </row>
    <row r="244" spans="23:48">
      <c r="AC244" s="14"/>
      <c r="AD244" s="76"/>
      <c r="AE244" s="76"/>
      <c r="AF244" s="14"/>
      <c r="AG244" s="14"/>
      <c r="AH244" s="158"/>
      <c r="AI244" s="158"/>
      <c r="AJ244" s="76"/>
      <c r="AK244" s="76"/>
      <c r="AL244" s="76"/>
      <c r="AM244" s="158"/>
      <c r="AN244" s="76"/>
      <c r="AO244" s="14"/>
      <c r="AP244" s="14"/>
      <c r="AQ244" s="14"/>
      <c r="AR244" s="14"/>
      <c r="AS244" s="14"/>
      <c r="AT244" s="14"/>
      <c r="AU244" s="14"/>
      <c r="AV244" s="14"/>
    </row>
    <row r="245" spans="23:48">
      <c r="AC245" s="14"/>
      <c r="AD245" s="76"/>
      <c r="AE245" s="76"/>
      <c r="AF245" s="14"/>
      <c r="AG245" s="14"/>
      <c r="AH245" s="158"/>
      <c r="AI245" s="158"/>
      <c r="AJ245" s="76"/>
      <c r="AK245" s="76"/>
      <c r="AL245" s="76"/>
      <c r="AM245" s="158"/>
      <c r="AN245" s="76"/>
      <c r="AO245" s="14"/>
      <c r="AP245" s="14"/>
      <c r="AQ245" s="14"/>
      <c r="AR245" s="14"/>
      <c r="AS245" s="14"/>
      <c r="AT245" s="14"/>
      <c r="AU245" s="14"/>
      <c r="AV245" s="14"/>
    </row>
    <row r="246" spans="23:48">
      <c r="AC246" s="14"/>
      <c r="AD246" s="76"/>
      <c r="AE246" s="76"/>
      <c r="AF246" s="14"/>
      <c r="AG246" s="14"/>
      <c r="AH246" s="158"/>
      <c r="AI246" s="158"/>
      <c r="AJ246" s="76"/>
      <c r="AK246" s="76"/>
      <c r="AL246" s="76"/>
      <c r="AM246" s="158"/>
      <c r="AN246" s="76"/>
      <c r="AO246" s="14"/>
      <c r="AP246" s="14"/>
      <c r="AQ246" s="14"/>
      <c r="AR246" s="14"/>
      <c r="AS246" s="14"/>
      <c r="AT246" s="14"/>
      <c r="AU246" s="14"/>
      <c r="AV246" s="14"/>
    </row>
    <row r="247" spans="23:48">
      <c r="W247" s="31"/>
      <c r="X247" s="31"/>
      <c r="Y247" s="31"/>
      <c r="Z247" s="31"/>
      <c r="AA247" s="31"/>
      <c r="AB247" s="31"/>
      <c r="AC247" s="31"/>
      <c r="AD247" s="77"/>
      <c r="AE247" s="77"/>
      <c r="AF247" s="14"/>
      <c r="AG247" s="14"/>
      <c r="AH247" s="158"/>
      <c r="AI247" s="158"/>
      <c r="AJ247" s="76"/>
      <c r="AK247" s="76"/>
      <c r="AL247" s="76"/>
      <c r="AM247" s="158"/>
      <c r="AN247" s="76"/>
      <c r="AO247" s="14"/>
      <c r="AP247" s="14"/>
      <c r="AQ247" s="14"/>
      <c r="AR247" s="14"/>
      <c r="AS247" s="14"/>
      <c r="AT247" s="14"/>
      <c r="AU247" s="14"/>
    </row>
    <row r="248" spans="23:48">
      <c r="W248" s="35"/>
      <c r="X248" s="35"/>
      <c r="Y248" s="35"/>
      <c r="Z248" s="35"/>
      <c r="AA248" s="35"/>
      <c r="AB248" s="35"/>
      <c r="AC248" s="35"/>
      <c r="AD248" s="78"/>
      <c r="AE248" s="78"/>
      <c r="AF248" s="31"/>
      <c r="AG248" s="31"/>
      <c r="AH248" s="159"/>
      <c r="AI248" s="159"/>
      <c r="AJ248" s="77"/>
      <c r="AK248" s="77"/>
      <c r="AL248" s="77"/>
      <c r="AN248" s="77"/>
    </row>
    <row r="249" spans="23:48">
      <c r="W249" s="35"/>
      <c r="X249" s="35"/>
      <c r="Y249" s="35"/>
      <c r="Z249" s="35"/>
      <c r="AA249" s="35"/>
      <c r="AB249" s="35"/>
      <c r="AC249" s="35"/>
      <c r="AD249" s="78"/>
      <c r="AE249" s="78"/>
      <c r="AF249" s="35"/>
      <c r="AG249" s="35"/>
      <c r="AH249" s="160"/>
      <c r="AI249" s="160"/>
      <c r="AJ249" s="78"/>
      <c r="AK249" s="78"/>
      <c r="AL249" s="78"/>
      <c r="AN249" s="78"/>
    </row>
    <row r="250" spans="23:48">
      <c r="W250" s="35"/>
      <c r="X250" s="35"/>
      <c r="Y250" s="35"/>
      <c r="Z250" s="35"/>
      <c r="AA250" s="35"/>
      <c r="AB250" s="35"/>
      <c r="AC250" s="35"/>
      <c r="AD250" s="78"/>
      <c r="AE250" s="78"/>
      <c r="AF250" s="35"/>
      <c r="AG250" s="35"/>
      <c r="AH250" s="160"/>
      <c r="AI250" s="160"/>
      <c r="AJ250" s="78"/>
      <c r="AK250" s="78"/>
      <c r="AL250" s="78"/>
      <c r="AN250" s="78"/>
    </row>
    <row r="251" spans="23:48">
      <c r="W251" s="35"/>
      <c r="X251" s="35"/>
      <c r="Y251" s="35"/>
      <c r="Z251" s="35"/>
      <c r="AA251" s="35"/>
      <c r="AB251" s="35"/>
      <c r="AC251" s="35"/>
      <c r="AD251" s="78"/>
      <c r="AE251" s="78"/>
      <c r="AF251" s="35"/>
      <c r="AG251" s="35"/>
      <c r="AH251" s="160"/>
      <c r="AI251" s="160"/>
      <c r="AJ251" s="78"/>
      <c r="AK251" s="78"/>
      <c r="AL251" s="78"/>
      <c r="AN251" s="78"/>
    </row>
    <row r="252" spans="23:48">
      <c r="W252" s="35"/>
      <c r="X252" s="35"/>
      <c r="Y252" s="35"/>
      <c r="Z252" s="35"/>
      <c r="AA252" s="35"/>
      <c r="AB252" s="35"/>
      <c r="AC252" s="35"/>
      <c r="AD252" s="78"/>
      <c r="AE252" s="78"/>
      <c r="AF252" s="35"/>
      <c r="AG252" s="35"/>
      <c r="AH252" s="160"/>
      <c r="AI252" s="160"/>
      <c r="AJ252" s="78"/>
      <c r="AK252" s="78"/>
      <c r="AL252" s="78"/>
      <c r="AN252" s="78"/>
    </row>
    <row r="253" spans="23:48">
      <c r="W253" s="35"/>
      <c r="X253" s="35"/>
      <c r="Y253" s="35"/>
      <c r="Z253" s="35"/>
      <c r="AA253" s="35"/>
      <c r="AB253" s="35"/>
      <c r="AC253" s="35"/>
      <c r="AD253" s="78"/>
      <c r="AE253" s="78"/>
      <c r="AF253" s="35"/>
      <c r="AG253" s="35"/>
      <c r="AH253" s="160"/>
      <c r="AI253" s="160"/>
      <c r="AJ253" s="78"/>
      <c r="AK253" s="78"/>
      <c r="AL253" s="78"/>
      <c r="AN253" s="78"/>
    </row>
    <row r="254" spans="23:48">
      <c r="W254" s="35"/>
      <c r="X254" s="35"/>
      <c r="Y254" s="35"/>
      <c r="Z254" s="35"/>
      <c r="AA254" s="35"/>
      <c r="AB254" s="35"/>
      <c r="AC254" s="35"/>
      <c r="AD254" s="78"/>
      <c r="AE254" s="78"/>
      <c r="AF254" s="35"/>
      <c r="AG254" s="35"/>
      <c r="AH254" s="160"/>
      <c r="AI254" s="160"/>
      <c r="AJ254" s="78"/>
      <c r="AK254" s="78"/>
      <c r="AL254" s="78"/>
      <c r="AN254" s="78"/>
    </row>
    <row r="255" spans="23:48">
      <c r="W255" s="35"/>
      <c r="X255" s="35"/>
      <c r="Y255" s="35"/>
      <c r="Z255" s="35"/>
      <c r="AA255" s="35"/>
      <c r="AB255" s="35"/>
      <c r="AC255" s="35"/>
      <c r="AD255" s="78"/>
      <c r="AE255" s="78"/>
      <c r="AF255" s="35"/>
      <c r="AG255" s="35"/>
      <c r="AH255" s="160"/>
      <c r="AI255" s="160"/>
      <c r="AJ255" s="78"/>
      <c r="AK255" s="78"/>
      <c r="AL255" s="78"/>
      <c r="AN255" s="78"/>
    </row>
    <row r="256" spans="23:48">
      <c r="W256" s="35"/>
      <c r="X256" s="35"/>
      <c r="Y256" s="35"/>
      <c r="Z256" s="35"/>
      <c r="AA256" s="35"/>
      <c r="AB256" s="35"/>
      <c r="AC256" s="35"/>
      <c r="AD256" s="78"/>
      <c r="AE256" s="78"/>
      <c r="AF256" s="35"/>
      <c r="AG256" s="35"/>
      <c r="AH256" s="160"/>
      <c r="AI256" s="160"/>
      <c r="AJ256" s="78"/>
      <c r="AK256" s="78"/>
      <c r="AL256" s="78"/>
      <c r="AN256" s="78"/>
    </row>
    <row r="257" spans="23:40">
      <c r="W257" s="35"/>
      <c r="X257" s="35"/>
      <c r="Y257" s="35"/>
      <c r="Z257" s="35"/>
      <c r="AA257" s="35"/>
      <c r="AB257" s="35"/>
      <c r="AC257" s="35"/>
      <c r="AD257" s="78"/>
      <c r="AE257" s="78"/>
      <c r="AF257" s="35"/>
      <c r="AG257" s="35"/>
      <c r="AH257" s="160"/>
      <c r="AI257" s="160"/>
      <c r="AJ257" s="78"/>
      <c r="AK257" s="78"/>
      <c r="AL257" s="78"/>
      <c r="AN257" s="78"/>
    </row>
    <row r="258" spans="23:40">
      <c r="W258" s="35"/>
      <c r="X258" s="35"/>
      <c r="Y258" s="35"/>
      <c r="Z258" s="35"/>
      <c r="AA258" s="35"/>
      <c r="AB258" s="35"/>
      <c r="AC258" s="35"/>
      <c r="AD258" s="78"/>
      <c r="AE258" s="78"/>
      <c r="AF258" s="35"/>
      <c r="AG258" s="35"/>
      <c r="AH258" s="160"/>
      <c r="AI258" s="160"/>
      <c r="AJ258" s="78"/>
      <c r="AK258" s="78"/>
      <c r="AL258" s="78"/>
      <c r="AN258" s="78"/>
    </row>
    <row r="259" spans="23:40">
      <c r="W259" s="35"/>
      <c r="X259" s="35"/>
      <c r="Y259" s="35"/>
      <c r="Z259" s="35"/>
      <c r="AA259" s="35"/>
      <c r="AB259" s="35"/>
      <c r="AC259" s="35"/>
      <c r="AD259" s="78"/>
      <c r="AE259" s="78"/>
      <c r="AF259" s="35"/>
      <c r="AG259" s="35"/>
      <c r="AH259" s="160"/>
      <c r="AI259" s="160"/>
      <c r="AJ259" s="78"/>
      <c r="AK259" s="78"/>
      <c r="AL259" s="78"/>
      <c r="AN259" s="78"/>
    </row>
    <row r="260" spans="23:40">
      <c r="W260" s="35"/>
      <c r="X260" s="35"/>
      <c r="Y260" s="35"/>
      <c r="Z260" s="35"/>
      <c r="AA260" s="35"/>
      <c r="AB260" s="35"/>
      <c r="AC260" s="35"/>
      <c r="AD260" s="78"/>
      <c r="AE260" s="78"/>
      <c r="AF260" s="35"/>
      <c r="AG260" s="35"/>
      <c r="AH260" s="160"/>
      <c r="AI260" s="160"/>
      <c r="AJ260" s="78"/>
      <c r="AK260" s="78"/>
      <c r="AL260" s="78"/>
      <c r="AN260" s="78"/>
    </row>
    <row r="261" spans="23:40">
      <c r="W261" s="35"/>
      <c r="X261" s="35"/>
      <c r="Y261" s="35"/>
      <c r="Z261" s="35"/>
      <c r="AA261" s="35"/>
      <c r="AB261" s="35"/>
      <c r="AC261" s="35"/>
      <c r="AD261" s="78"/>
      <c r="AE261" s="78"/>
      <c r="AF261" s="35"/>
      <c r="AG261" s="35"/>
      <c r="AH261" s="160"/>
      <c r="AI261" s="160"/>
      <c r="AJ261" s="78"/>
      <c r="AK261" s="78"/>
      <c r="AL261" s="78"/>
      <c r="AN261" s="78"/>
    </row>
    <row r="262" spans="23:40">
      <c r="W262" s="35"/>
      <c r="X262" s="35"/>
      <c r="Y262" s="35"/>
      <c r="Z262" s="35"/>
      <c r="AA262" s="35"/>
      <c r="AB262" s="35"/>
      <c r="AC262" s="35"/>
      <c r="AD262" s="78"/>
      <c r="AE262" s="78"/>
      <c r="AF262" s="35"/>
      <c r="AG262" s="35"/>
      <c r="AH262" s="160"/>
      <c r="AI262" s="160"/>
      <c r="AJ262" s="78"/>
      <c r="AK262" s="78"/>
      <c r="AL262" s="78"/>
      <c r="AN262" s="78"/>
    </row>
    <row r="263" spans="23:40">
      <c r="W263" s="35"/>
      <c r="X263" s="35"/>
      <c r="Y263" s="35"/>
      <c r="Z263" s="35"/>
      <c r="AA263" s="35"/>
      <c r="AB263" s="35"/>
      <c r="AC263" s="35"/>
      <c r="AD263" s="78"/>
      <c r="AE263" s="78"/>
      <c r="AF263" s="35"/>
      <c r="AG263" s="35"/>
      <c r="AH263" s="160"/>
      <c r="AI263" s="160"/>
      <c r="AJ263" s="78"/>
      <c r="AK263" s="78"/>
      <c r="AL263" s="78"/>
      <c r="AN263" s="78"/>
    </row>
    <row r="264" spans="23:40">
      <c r="W264" s="35"/>
      <c r="X264" s="35"/>
      <c r="Y264" s="35"/>
      <c r="Z264" s="35"/>
      <c r="AA264" s="35"/>
      <c r="AB264" s="35"/>
      <c r="AC264" s="35"/>
      <c r="AD264" s="78"/>
      <c r="AE264" s="78"/>
      <c r="AF264" s="35"/>
      <c r="AG264" s="35"/>
      <c r="AH264" s="160"/>
      <c r="AI264" s="160"/>
      <c r="AJ264" s="78"/>
      <c r="AK264" s="78"/>
      <c r="AL264" s="78"/>
      <c r="AN264" s="78"/>
    </row>
    <row r="265" spans="23:40">
      <c r="W265" s="35"/>
      <c r="X265" s="35"/>
      <c r="Y265" s="35"/>
      <c r="Z265" s="35"/>
      <c r="AA265" s="35"/>
      <c r="AB265" s="35"/>
      <c r="AC265" s="35"/>
      <c r="AD265" s="78"/>
      <c r="AE265" s="78"/>
      <c r="AF265" s="35"/>
      <c r="AG265" s="35"/>
      <c r="AH265" s="160"/>
      <c r="AI265" s="160"/>
      <c r="AJ265" s="78"/>
      <c r="AK265" s="78"/>
      <c r="AL265" s="78"/>
      <c r="AN265" s="78"/>
    </row>
    <row r="266" spans="23:40">
      <c r="W266" s="35"/>
      <c r="X266" s="35"/>
      <c r="Y266" s="35"/>
      <c r="Z266" s="35"/>
      <c r="AA266" s="35"/>
      <c r="AB266" s="35"/>
      <c r="AC266" s="35"/>
      <c r="AD266" s="78"/>
      <c r="AE266" s="78"/>
      <c r="AF266" s="35"/>
      <c r="AG266" s="35"/>
      <c r="AH266" s="160"/>
      <c r="AI266" s="160"/>
      <c r="AJ266" s="78"/>
      <c r="AK266" s="78"/>
      <c r="AL266" s="78"/>
      <c r="AN266" s="78"/>
    </row>
    <row r="267" spans="23:40">
      <c r="W267" s="35"/>
      <c r="X267" s="35"/>
      <c r="Y267" s="35"/>
      <c r="Z267" s="35"/>
      <c r="AA267" s="35"/>
      <c r="AB267" s="35"/>
      <c r="AC267" s="35"/>
      <c r="AD267" s="78"/>
      <c r="AE267" s="78"/>
      <c r="AF267" s="35"/>
      <c r="AG267" s="35"/>
      <c r="AH267" s="160"/>
      <c r="AI267" s="160"/>
      <c r="AJ267" s="78"/>
      <c r="AK267" s="78"/>
      <c r="AL267" s="78"/>
      <c r="AN267" s="78"/>
    </row>
    <row r="268" spans="23:40">
      <c r="W268" s="35"/>
      <c r="X268" s="35"/>
      <c r="Y268" s="35"/>
      <c r="Z268" s="35"/>
      <c r="AA268" s="35"/>
      <c r="AB268" s="35"/>
      <c r="AC268" s="35"/>
      <c r="AD268" s="78"/>
      <c r="AE268" s="78"/>
      <c r="AF268" s="35"/>
      <c r="AG268" s="35"/>
      <c r="AH268" s="160"/>
      <c r="AI268" s="160"/>
      <c r="AJ268" s="78"/>
      <c r="AK268" s="78"/>
      <c r="AL268" s="78"/>
      <c r="AN268" s="78"/>
    </row>
    <row r="269" spans="23:40">
      <c r="W269" s="35"/>
      <c r="X269" s="35"/>
      <c r="Y269" s="35"/>
      <c r="Z269" s="35"/>
      <c r="AA269" s="35"/>
      <c r="AB269" s="35"/>
      <c r="AC269" s="35"/>
      <c r="AD269" s="78"/>
      <c r="AE269" s="78"/>
      <c r="AF269" s="35"/>
      <c r="AG269" s="35"/>
      <c r="AH269" s="160"/>
      <c r="AI269" s="160"/>
      <c r="AJ269" s="78"/>
      <c r="AK269" s="78"/>
      <c r="AL269" s="78"/>
      <c r="AN269" s="78"/>
    </row>
    <row r="270" spans="23:40">
      <c r="W270" s="35"/>
      <c r="X270" s="35"/>
      <c r="Y270" s="35"/>
      <c r="Z270" s="35"/>
      <c r="AA270" s="35"/>
      <c r="AB270" s="35"/>
      <c r="AC270" s="35"/>
      <c r="AD270" s="78"/>
      <c r="AE270" s="78"/>
      <c r="AF270" s="35"/>
      <c r="AG270" s="35"/>
      <c r="AH270" s="160"/>
      <c r="AI270" s="160"/>
      <c r="AJ270" s="78"/>
      <c r="AK270" s="78"/>
      <c r="AL270" s="78"/>
      <c r="AN270" s="78"/>
    </row>
    <row r="271" spans="23:40">
      <c r="W271" s="35"/>
      <c r="X271" s="35"/>
      <c r="Y271" s="35"/>
      <c r="Z271" s="35"/>
      <c r="AA271" s="35"/>
      <c r="AB271" s="35"/>
      <c r="AC271" s="35"/>
      <c r="AD271" s="78"/>
      <c r="AE271" s="78"/>
      <c r="AF271" s="35"/>
      <c r="AG271" s="35"/>
      <c r="AH271" s="160"/>
      <c r="AI271" s="160"/>
      <c r="AJ271" s="78"/>
      <c r="AK271" s="78"/>
      <c r="AL271" s="78"/>
      <c r="AN271" s="78"/>
    </row>
    <row r="272" spans="23:40">
      <c r="W272" s="35"/>
      <c r="X272" s="35"/>
      <c r="Y272" s="35"/>
      <c r="Z272" s="35"/>
      <c r="AA272" s="35"/>
      <c r="AB272" s="35"/>
      <c r="AC272" s="35"/>
      <c r="AD272" s="78"/>
      <c r="AE272" s="78"/>
      <c r="AF272" s="35"/>
      <c r="AG272" s="35"/>
      <c r="AH272" s="160"/>
      <c r="AI272" s="160"/>
      <c r="AJ272" s="78"/>
      <c r="AK272" s="78"/>
      <c r="AL272" s="78"/>
      <c r="AN272" s="78"/>
    </row>
    <row r="273" spans="23:40">
      <c r="W273" s="35"/>
      <c r="X273" s="35"/>
      <c r="Y273" s="35"/>
      <c r="Z273" s="35"/>
      <c r="AA273" s="35"/>
      <c r="AB273" s="35"/>
      <c r="AC273" s="35"/>
      <c r="AD273" s="78"/>
      <c r="AE273" s="78"/>
      <c r="AF273" s="35"/>
      <c r="AG273" s="35"/>
      <c r="AH273" s="160"/>
      <c r="AI273" s="160"/>
      <c r="AJ273" s="78"/>
      <c r="AK273" s="78"/>
      <c r="AL273" s="78"/>
      <c r="AN273" s="78"/>
    </row>
    <row r="274" spans="23:40">
      <c r="W274" s="35"/>
      <c r="X274" s="35"/>
      <c r="Y274" s="35"/>
      <c r="Z274" s="35"/>
      <c r="AA274" s="35"/>
      <c r="AB274" s="35"/>
      <c r="AC274" s="35"/>
      <c r="AD274" s="78"/>
      <c r="AE274" s="78"/>
      <c r="AF274" s="35"/>
      <c r="AG274" s="35"/>
      <c r="AH274" s="160"/>
      <c r="AI274" s="160"/>
      <c r="AJ274" s="78"/>
      <c r="AK274" s="78"/>
      <c r="AL274" s="78"/>
      <c r="AN274" s="78"/>
    </row>
    <row r="275" spans="23:40">
      <c r="W275" s="35"/>
      <c r="X275" s="35"/>
      <c r="Y275" s="35"/>
      <c r="Z275" s="35"/>
      <c r="AA275" s="35"/>
      <c r="AB275" s="35"/>
      <c r="AC275" s="35"/>
      <c r="AD275" s="78"/>
      <c r="AE275" s="78"/>
      <c r="AF275" s="35"/>
      <c r="AG275" s="35"/>
      <c r="AH275" s="160"/>
      <c r="AI275" s="160"/>
      <c r="AJ275" s="78"/>
      <c r="AK275" s="78"/>
      <c r="AL275" s="78"/>
      <c r="AN275" s="78"/>
    </row>
    <row r="276" spans="23:40">
      <c r="W276" s="35"/>
      <c r="X276" s="35"/>
      <c r="Y276" s="35"/>
      <c r="Z276" s="35"/>
      <c r="AA276" s="35"/>
      <c r="AB276" s="35"/>
      <c r="AC276" s="35"/>
      <c r="AD276" s="78"/>
      <c r="AE276" s="78"/>
      <c r="AF276" s="35"/>
      <c r="AG276" s="35"/>
      <c r="AH276" s="160"/>
      <c r="AI276" s="160"/>
      <c r="AJ276" s="78"/>
      <c r="AK276" s="78"/>
      <c r="AL276" s="78"/>
      <c r="AN276" s="78"/>
    </row>
    <row r="277" spans="23:40">
      <c r="W277" s="35"/>
      <c r="X277" s="35"/>
      <c r="Y277" s="35"/>
      <c r="Z277" s="35"/>
      <c r="AA277" s="35"/>
      <c r="AB277" s="35"/>
      <c r="AC277" s="35"/>
      <c r="AD277" s="78"/>
      <c r="AE277" s="78"/>
      <c r="AF277" s="35"/>
      <c r="AG277" s="35"/>
      <c r="AH277" s="160"/>
      <c r="AI277" s="160"/>
      <c r="AJ277" s="78"/>
      <c r="AK277" s="78"/>
      <c r="AL277" s="78"/>
      <c r="AN277" s="78"/>
    </row>
    <row r="278" spans="23:40">
      <c r="W278" s="35"/>
      <c r="X278" s="35"/>
      <c r="Y278" s="35"/>
      <c r="Z278" s="35"/>
      <c r="AA278" s="35"/>
      <c r="AB278" s="35"/>
      <c r="AC278" s="35"/>
      <c r="AD278" s="78"/>
      <c r="AE278" s="78"/>
      <c r="AF278" s="35"/>
      <c r="AG278" s="35"/>
      <c r="AH278" s="160"/>
      <c r="AI278" s="160"/>
      <c r="AJ278" s="78"/>
      <c r="AK278" s="78"/>
      <c r="AL278" s="78"/>
      <c r="AN278" s="78"/>
    </row>
    <row r="279" spans="23:40">
      <c r="W279" s="35"/>
      <c r="X279" s="35"/>
      <c r="Y279" s="35"/>
      <c r="Z279" s="35"/>
      <c r="AA279" s="35"/>
      <c r="AB279" s="35"/>
      <c r="AC279" s="35"/>
      <c r="AD279" s="78"/>
      <c r="AE279" s="78"/>
      <c r="AF279" s="35"/>
      <c r="AG279" s="35"/>
      <c r="AH279" s="160"/>
      <c r="AI279" s="160"/>
      <c r="AJ279" s="78"/>
      <c r="AK279" s="78"/>
      <c r="AL279" s="78"/>
      <c r="AN279" s="78"/>
    </row>
    <row r="280" spans="23:40">
      <c r="W280" s="35"/>
      <c r="X280" s="35"/>
      <c r="Y280" s="35"/>
      <c r="Z280" s="35"/>
      <c r="AA280" s="35"/>
      <c r="AB280" s="35"/>
      <c r="AC280" s="35"/>
      <c r="AD280" s="78"/>
      <c r="AE280" s="78"/>
      <c r="AF280" s="35"/>
      <c r="AG280" s="35"/>
      <c r="AH280" s="160"/>
      <c r="AI280" s="160"/>
      <c r="AJ280" s="78"/>
      <c r="AK280" s="78"/>
      <c r="AL280" s="78"/>
      <c r="AN280" s="78"/>
    </row>
    <row r="281" spans="23:40">
      <c r="W281" s="35"/>
      <c r="X281" s="35"/>
      <c r="Y281" s="35"/>
      <c r="Z281" s="35"/>
      <c r="AA281" s="35"/>
      <c r="AB281" s="35"/>
      <c r="AC281" s="35"/>
      <c r="AD281" s="78"/>
      <c r="AE281" s="78"/>
      <c r="AF281" s="35"/>
      <c r="AG281" s="35"/>
      <c r="AH281" s="160"/>
      <c r="AI281" s="160"/>
      <c r="AJ281" s="78"/>
      <c r="AK281" s="78"/>
      <c r="AL281" s="78"/>
      <c r="AN281" s="78"/>
    </row>
    <row r="282" spans="23:40">
      <c r="AE282" s="78"/>
      <c r="AF282" s="35"/>
      <c r="AG282" s="35"/>
      <c r="AH282" s="160"/>
      <c r="AI282" s="160"/>
      <c r="AJ282" s="78"/>
      <c r="AK282" s="78"/>
      <c r="AL282" s="78"/>
      <c r="AN282" s="78"/>
    </row>
    <row r="283" spans="23:40">
      <c r="AE283" s="78"/>
      <c r="AF283" s="35"/>
      <c r="AG283" s="35"/>
      <c r="AH283" s="160"/>
      <c r="AI283" s="160"/>
      <c r="AJ283" s="78"/>
      <c r="AL283" s="78"/>
      <c r="AN283" s="78"/>
    </row>
    <row r="284" spans="23:40">
      <c r="AE284" s="78"/>
      <c r="AF284" s="35"/>
      <c r="AG284" s="35"/>
      <c r="AH284" s="160"/>
      <c r="AI284" s="160"/>
      <c r="AJ284" s="78"/>
      <c r="AL284" s="78"/>
      <c r="AN284" s="78"/>
    </row>
    <row r="285" spans="23:40">
      <c r="AE285" s="78"/>
      <c r="AF285" s="35"/>
      <c r="AG285" s="35"/>
      <c r="AH285" s="160"/>
      <c r="AI285" s="160"/>
      <c r="AJ285" s="78"/>
      <c r="AL285" s="78"/>
      <c r="AN285" s="78"/>
    </row>
    <row r="286" spans="23:40">
      <c r="AE286" s="78"/>
      <c r="AF286" s="35"/>
      <c r="AG286" s="35"/>
      <c r="AH286" s="160"/>
      <c r="AI286" s="160"/>
      <c r="AJ286" s="78"/>
      <c r="AL286" s="78"/>
      <c r="AN286" s="78"/>
    </row>
    <row r="287" spans="23:40">
      <c r="AE287" s="78"/>
      <c r="AF287" s="35"/>
      <c r="AG287" s="35"/>
      <c r="AH287" s="160"/>
      <c r="AI287" s="160"/>
      <c r="AJ287" s="78"/>
      <c r="AL287" s="78"/>
      <c r="AN287" s="78"/>
    </row>
    <row r="288" spans="23:40">
      <c r="AE288" s="78"/>
      <c r="AF288" s="35"/>
      <c r="AG288" s="35"/>
      <c r="AH288" s="160"/>
      <c r="AI288" s="160"/>
      <c r="AJ288" s="78"/>
      <c r="AL288" s="78"/>
      <c r="AN288" s="78"/>
    </row>
    <row r="289" spans="31:40">
      <c r="AE289" s="78"/>
      <c r="AF289" s="35"/>
      <c r="AG289" s="35"/>
      <c r="AH289" s="160"/>
      <c r="AI289" s="160"/>
      <c r="AJ289" s="78"/>
      <c r="AL289" s="78"/>
      <c r="AN289" s="78"/>
    </row>
    <row r="290" spans="31:40">
      <c r="AE290" s="78"/>
      <c r="AF290" s="35"/>
      <c r="AG290" s="35"/>
      <c r="AH290" s="160"/>
      <c r="AI290" s="160"/>
      <c r="AJ290" s="78"/>
      <c r="AL290" s="78"/>
      <c r="AN290" s="78"/>
    </row>
    <row r="291" spans="31:40">
      <c r="AE291" s="78"/>
      <c r="AF291" s="35"/>
      <c r="AG291" s="35"/>
      <c r="AH291" s="160"/>
      <c r="AI291" s="160"/>
      <c r="AJ291" s="78"/>
      <c r="AL291" s="78"/>
      <c r="AN291" s="78"/>
    </row>
    <row r="292" spans="31:40">
      <c r="AE292" s="78"/>
      <c r="AF292" s="35"/>
      <c r="AG292" s="35"/>
      <c r="AH292" s="160"/>
      <c r="AI292" s="160"/>
      <c r="AJ292" s="78"/>
      <c r="AL292" s="78"/>
      <c r="AN292" s="78"/>
    </row>
    <row r="293" spans="31:40">
      <c r="AE293" s="78"/>
      <c r="AF293" s="35"/>
      <c r="AG293" s="35"/>
      <c r="AH293" s="160"/>
      <c r="AI293" s="160"/>
      <c r="AJ293" s="78"/>
      <c r="AL293" s="78"/>
      <c r="AN293" s="78"/>
    </row>
    <row r="294" spans="31:40">
      <c r="AE294" s="78"/>
      <c r="AF294" s="35"/>
      <c r="AG294" s="35"/>
      <c r="AH294" s="160"/>
      <c r="AI294" s="160"/>
      <c r="AJ294" s="78"/>
      <c r="AL294" s="78"/>
      <c r="AN294" s="78"/>
    </row>
    <row r="295" spans="31:40">
      <c r="AE295" s="78"/>
      <c r="AF295" s="35"/>
      <c r="AG295" s="35"/>
      <c r="AH295" s="160"/>
      <c r="AI295" s="160"/>
      <c r="AJ295" s="78"/>
      <c r="AL295" s="78"/>
      <c r="AN295" s="78"/>
    </row>
    <row r="296" spans="31:40">
      <c r="AE296" s="78"/>
      <c r="AF296" s="35"/>
      <c r="AG296" s="35"/>
      <c r="AH296" s="160"/>
      <c r="AI296" s="160"/>
      <c r="AJ296" s="78"/>
      <c r="AL296" s="78"/>
      <c r="AN296" s="78"/>
    </row>
    <row r="297" spans="31:40">
      <c r="AE297" s="78"/>
      <c r="AF297" s="35"/>
      <c r="AG297" s="35"/>
      <c r="AH297" s="160"/>
      <c r="AI297" s="160"/>
      <c r="AJ297" s="78"/>
      <c r="AL297" s="78"/>
      <c r="AN297" s="78"/>
    </row>
    <row r="298" spans="31:40">
      <c r="AE298" s="78"/>
      <c r="AF298" s="35"/>
      <c r="AG298" s="35"/>
      <c r="AH298" s="160"/>
      <c r="AI298" s="160"/>
      <c r="AJ298" s="78"/>
      <c r="AL298" s="78"/>
      <c r="AN298" s="78"/>
    </row>
    <row r="299" spans="31:40">
      <c r="AE299" s="78"/>
      <c r="AF299" s="35"/>
      <c r="AG299" s="35"/>
      <c r="AH299" s="160"/>
      <c r="AI299" s="160"/>
      <c r="AJ299" s="78"/>
      <c r="AL299" s="78"/>
      <c r="AN299" s="78"/>
    </row>
    <row r="300" spans="31:40">
      <c r="AE300" s="78"/>
      <c r="AF300" s="35"/>
      <c r="AG300" s="35"/>
      <c r="AH300" s="160"/>
      <c r="AI300" s="160"/>
      <c r="AJ300" s="78"/>
      <c r="AL300" s="78"/>
      <c r="AN300" s="78"/>
    </row>
    <row r="301" spans="31:40">
      <c r="AE301" s="78"/>
      <c r="AF301" s="35"/>
      <c r="AG301" s="35"/>
      <c r="AH301" s="160"/>
      <c r="AI301" s="160"/>
      <c r="AJ301" s="78"/>
      <c r="AL301" s="78"/>
      <c r="AN301" s="78"/>
    </row>
    <row r="302" spans="31:40">
      <c r="AE302" s="78"/>
      <c r="AF302" s="35"/>
      <c r="AG302" s="35"/>
      <c r="AH302" s="160"/>
      <c r="AI302" s="160"/>
      <c r="AJ302" s="78"/>
      <c r="AL302" s="78"/>
      <c r="AN302" s="78"/>
    </row>
    <row r="303" spans="31:40">
      <c r="AE303" s="78"/>
      <c r="AF303" s="35"/>
      <c r="AG303" s="35"/>
      <c r="AH303" s="160"/>
      <c r="AI303" s="160"/>
      <c r="AJ303" s="78"/>
      <c r="AL303" s="78"/>
      <c r="AN303" s="78"/>
    </row>
    <row r="304" spans="31:40">
      <c r="AE304" s="78"/>
      <c r="AF304" s="35"/>
      <c r="AG304" s="35"/>
      <c r="AH304" s="160"/>
      <c r="AI304" s="160"/>
      <c r="AJ304" s="78"/>
      <c r="AL304" s="78"/>
      <c r="AN304" s="78"/>
    </row>
    <row r="305" spans="32:40">
      <c r="AF305" s="35"/>
      <c r="AG305" s="35"/>
      <c r="AH305" s="160"/>
      <c r="AI305" s="160"/>
      <c r="AJ305" s="78"/>
      <c r="AL305" s="78"/>
      <c r="AN305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I322"/>
  <sheetViews>
    <sheetView zoomScale="86" zoomScaleNormal="86" workbookViewId="0">
      <pane ySplit="8" topLeftCell="A9" activePane="bottomLeft" state="frozen"/>
      <selection pane="bottomLeft" activeCell="C6" sqref="C6"/>
    </sheetView>
  </sheetViews>
  <sheetFormatPr baseColWidth="10" defaultRowHeight="15"/>
  <cols>
    <col min="1" max="1" width="2.6328125" style="163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4.1796875" customWidth="1"/>
    <col min="7" max="7" width="7.36328125" customWidth="1"/>
    <col min="8" max="8" width="5.36328125" customWidth="1"/>
    <col min="9" max="9" width="5.54296875" style="92" customWidth="1"/>
    <col min="10" max="10" width="5.1796875" style="92" customWidth="1"/>
    <col min="11" max="11" width="5.81640625" style="92" customWidth="1"/>
    <col min="12" max="12" width="1.453125" style="92" customWidth="1"/>
    <col min="13" max="13" width="5.54296875" style="92" customWidth="1"/>
    <col min="14" max="14" width="1.81640625" style="92" customWidth="1"/>
    <col min="15" max="15" width="5.90625" style="92" customWidth="1"/>
    <col min="16" max="16" width="1.81640625" style="92" customWidth="1"/>
    <col min="17" max="17" width="5.81640625" style="92" customWidth="1"/>
    <col min="18" max="18" width="4.90625" style="92" customWidth="1"/>
    <col min="19" max="19" width="1.453125" style="92" customWidth="1"/>
    <col min="20" max="20" width="6.1796875" style="92" customWidth="1"/>
    <col min="21" max="21" width="1.453125" style="92" customWidth="1"/>
    <col min="22" max="22" width="5.54296875" style="92" customWidth="1"/>
    <col min="23" max="23" width="2.26953125" style="92" customWidth="1"/>
    <col min="24" max="24" width="6.90625" customWidth="1"/>
    <col min="25" max="25" width="5.08984375" customWidth="1"/>
    <col min="26" max="26" width="7.453125" customWidth="1"/>
    <col min="27" max="27" width="5.6328125" customWidth="1"/>
    <col min="28" max="28" width="5.1796875" style="11" customWidth="1"/>
    <col min="29" max="29" width="5.36328125" style="11" customWidth="1"/>
    <col min="30" max="30" width="1.26953125" style="11" customWidth="1"/>
    <col min="31" max="31" width="4.6328125" customWidth="1"/>
    <col min="32" max="32" width="5" customWidth="1"/>
    <col min="33" max="33" width="4.54296875" style="11" customWidth="1"/>
    <col min="34" max="34" width="1.54296875" style="11" customWidth="1"/>
    <col min="35" max="35" width="5.1796875" style="92" customWidth="1"/>
    <col min="36" max="36" width="4.90625" customWidth="1"/>
    <col min="37" max="37" width="5" customWidth="1"/>
    <col min="38" max="38" width="2.90625" customWidth="1"/>
    <col min="39" max="39" width="8.90625" customWidth="1"/>
    <col min="40" max="40" width="6.6328125" style="11" customWidth="1"/>
    <col min="41" max="41" width="2.90625" customWidth="1"/>
    <col min="42" max="42" width="10.6328125" customWidth="1"/>
    <col min="43" max="43" width="10.54296875" customWidth="1"/>
    <col min="45" max="45" width="9.08984375" customWidth="1"/>
    <col min="46" max="46" width="10.81640625" customWidth="1"/>
    <col min="57" max="57" width="14" customWidth="1"/>
    <col min="58" max="58" width="12.54296875" customWidth="1"/>
    <col min="59" max="59" width="10.90625" customWidth="1"/>
  </cols>
  <sheetData>
    <row r="1" spans="1:60" ht="15.6">
      <c r="A1" s="161"/>
      <c r="B1" s="47"/>
      <c r="C1" s="47"/>
      <c r="D1" s="47"/>
      <c r="E1" s="47"/>
      <c r="F1" s="47"/>
      <c r="G1" s="47"/>
      <c r="H1" s="47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47"/>
      <c r="Y1" s="47"/>
      <c r="Z1" s="47"/>
      <c r="AA1" s="47"/>
      <c r="AB1" s="72"/>
      <c r="AC1" s="72"/>
      <c r="AD1" s="72"/>
      <c r="AE1" s="47"/>
      <c r="AF1" s="47"/>
      <c r="AG1" s="72"/>
      <c r="AH1" s="72"/>
      <c r="AI1" s="90"/>
      <c r="AJ1" s="47"/>
      <c r="AK1" s="47"/>
      <c r="AL1" s="47"/>
      <c r="AM1" s="47"/>
      <c r="AN1" s="72"/>
      <c r="AO1" s="47"/>
      <c r="AP1" s="2"/>
      <c r="AQ1" s="5"/>
      <c r="AR1" s="5"/>
    </row>
    <row r="2" spans="1:60" ht="31.8">
      <c r="A2" s="161"/>
      <c r="B2" s="47"/>
      <c r="C2" s="47"/>
      <c r="D2" s="142" t="s">
        <v>433</v>
      </c>
      <c r="E2" s="142"/>
      <c r="F2" s="142"/>
      <c r="G2" s="142"/>
      <c r="H2" s="142"/>
      <c r="I2" s="170"/>
      <c r="J2" s="170" t="str">
        <f>+År!B2</f>
        <v>VOKSEN GEIT</v>
      </c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47"/>
      <c r="Y2" s="47"/>
      <c r="Z2" s="47"/>
      <c r="AA2" s="47"/>
      <c r="AB2" s="72"/>
      <c r="AC2" s="72"/>
      <c r="AD2" s="72"/>
      <c r="AE2" s="47"/>
      <c r="AF2" s="47"/>
      <c r="AG2" s="72"/>
      <c r="AH2" s="72"/>
      <c r="AI2" s="90"/>
      <c r="AJ2" s="47"/>
      <c r="AK2" s="47"/>
      <c r="AL2" s="47"/>
      <c r="AM2" s="47"/>
      <c r="AN2" s="72"/>
      <c r="AO2" s="47"/>
      <c r="AP2" s="2"/>
      <c r="AQ2" s="5"/>
      <c r="AR2" s="5"/>
    </row>
    <row r="3" spans="1:60" ht="18" customHeight="1">
      <c r="A3" s="161"/>
      <c r="B3" s="47"/>
      <c r="C3" s="47"/>
      <c r="D3" s="142"/>
      <c r="E3" s="142"/>
      <c r="F3" s="142"/>
      <c r="G3" s="142"/>
      <c r="H3" s="142"/>
      <c r="I3" s="170"/>
      <c r="J3" s="17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47"/>
      <c r="Y3" s="47"/>
      <c r="Z3" s="47"/>
      <c r="AA3" s="47"/>
      <c r="AB3" s="72"/>
      <c r="AC3" s="72"/>
      <c r="AD3" s="72"/>
      <c r="AE3" s="47"/>
      <c r="AF3" s="47"/>
      <c r="AG3" s="72"/>
      <c r="AH3" s="72"/>
      <c r="AI3" s="90"/>
      <c r="AJ3" s="47"/>
      <c r="AK3" s="47"/>
      <c r="AL3" s="47"/>
      <c r="AM3" s="47"/>
      <c r="AN3" s="72"/>
      <c r="AO3" s="47"/>
      <c r="AP3" s="2"/>
      <c r="AQ3" s="5"/>
      <c r="AR3" s="5"/>
    </row>
    <row r="4" spans="1:60" ht="24.6">
      <c r="A4" s="161"/>
      <c r="B4" s="47"/>
      <c r="C4" s="47"/>
      <c r="D4" s="47"/>
      <c r="E4" s="47"/>
      <c r="F4" s="145" t="s">
        <v>5</v>
      </c>
      <c r="G4" s="145"/>
      <c r="H4" s="493">
        <f>+År!P2</f>
        <v>49</v>
      </c>
      <c r="I4" s="487"/>
      <c r="J4" s="148"/>
      <c r="K4" s="491">
        <f>+År!I2</f>
        <v>2024</v>
      </c>
      <c r="L4" s="491"/>
      <c r="M4" s="492"/>
      <c r="N4" s="90"/>
      <c r="O4" s="90"/>
      <c r="P4" s="90"/>
      <c r="Q4" s="148"/>
      <c r="R4" s="148"/>
      <c r="S4" s="148"/>
      <c r="T4" s="95"/>
      <c r="U4" s="95"/>
      <c r="V4" s="95"/>
      <c r="W4" s="90"/>
      <c r="X4" s="144"/>
      <c r="Y4" s="187" t="s">
        <v>421</v>
      </c>
      <c r="Z4" s="144"/>
      <c r="AA4" s="169"/>
      <c r="AB4" s="169"/>
      <c r="AC4" s="169"/>
      <c r="AD4" s="488">
        <f>SUM(G10:G34)</f>
        <v>9181</v>
      </c>
      <c r="AE4" s="489"/>
      <c r="AF4" s="489"/>
      <c r="AG4" s="489"/>
      <c r="AH4" s="489"/>
      <c r="AI4" s="47"/>
      <c r="AJ4" s="47"/>
      <c r="AK4" s="47"/>
      <c r="AL4" s="47"/>
      <c r="AM4" s="72"/>
      <c r="AN4" s="47"/>
      <c r="AO4" s="47"/>
      <c r="AP4" s="5"/>
      <c r="AQ4" s="5"/>
      <c r="BH4" s="5"/>
    </row>
    <row r="5" spans="1:60" ht="13.5" customHeight="1">
      <c r="A5" s="161"/>
      <c r="B5" s="47"/>
      <c r="C5" s="47"/>
      <c r="D5" s="47"/>
      <c r="E5" s="47"/>
      <c r="F5" s="51"/>
      <c r="G5" s="51"/>
      <c r="H5" s="51"/>
      <c r="I5" s="95"/>
      <c r="J5" s="95"/>
      <c r="K5" s="95"/>
      <c r="L5" s="95"/>
      <c r="M5" s="95"/>
      <c r="N5" s="95"/>
      <c r="O5" s="95"/>
      <c r="P5" s="95"/>
      <c r="Q5" s="90"/>
      <c r="R5" s="175"/>
      <c r="S5" s="175"/>
      <c r="T5" s="95"/>
      <c r="U5" s="95"/>
      <c r="V5" s="95"/>
      <c r="W5" s="95"/>
      <c r="X5" s="51"/>
      <c r="Y5" s="51"/>
      <c r="Z5" s="51"/>
      <c r="AA5" s="64"/>
      <c r="AB5" s="72"/>
      <c r="AC5" s="72"/>
      <c r="AD5" s="72"/>
      <c r="AE5" s="47"/>
      <c r="AF5" s="47"/>
      <c r="AG5" s="72"/>
      <c r="AH5" s="72"/>
      <c r="AI5" s="90"/>
      <c r="AJ5" s="47"/>
      <c r="AK5" s="47"/>
      <c r="AL5" s="47"/>
      <c r="AM5" s="47"/>
      <c r="AN5" s="72"/>
      <c r="AO5" s="47"/>
      <c r="AP5" s="2"/>
      <c r="AQ5" s="5"/>
      <c r="AR5" s="5"/>
    </row>
    <row r="6" spans="1:60" ht="17.25" customHeight="1">
      <c r="A6" s="162"/>
      <c r="B6" s="47"/>
      <c r="C6" s="47"/>
      <c r="D6" s="47"/>
      <c r="E6" s="51" t="s">
        <v>2</v>
      </c>
      <c r="F6" s="51"/>
      <c r="G6" s="47"/>
      <c r="H6" s="51"/>
      <c r="I6" s="90"/>
      <c r="J6" s="95"/>
      <c r="K6" s="90"/>
      <c r="L6" s="90"/>
      <c r="M6" s="95" t="s">
        <v>2</v>
      </c>
      <c r="N6" s="95"/>
      <c r="O6" s="95"/>
      <c r="P6" s="95"/>
      <c r="Q6" s="90"/>
      <c r="R6" s="95"/>
      <c r="S6" s="95"/>
      <c r="T6" s="95"/>
      <c r="U6" s="95"/>
      <c r="V6" s="95"/>
      <c r="W6" s="95"/>
      <c r="X6" s="47"/>
      <c r="Y6" s="51"/>
      <c r="Z6" s="51" t="s">
        <v>22</v>
      </c>
      <c r="AA6" s="51"/>
      <c r="AB6" s="73" t="s">
        <v>45</v>
      </c>
      <c r="AC6" s="72"/>
      <c r="AD6" s="72"/>
      <c r="AE6" s="47"/>
      <c r="AF6" s="47"/>
      <c r="AG6" s="72"/>
      <c r="AH6" s="72"/>
      <c r="AI6" s="95" t="s">
        <v>422</v>
      </c>
      <c r="AJ6" s="47"/>
      <c r="AK6" s="47"/>
      <c r="AL6" s="47"/>
      <c r="AM6" s="51" t="s">
        <v>78</v>
      </c>
      <c r="AN6" s="73" t="s">
        <v>524</v>
      </c>
      <c r="AO6" s="47"/>
      <c r="AP6" s="2"/>
      <c r="AQ6" s="5"/>
      <c r="AR6" s="5"/>
    </row>
    <row r="7" spans="1:60" ht="15.6">
      <c r="A7" s="161"/>
      <c r="B7" s="47"/>
      <c r="C7" s="47"/>
      <c r="D7" s="47"/>
      <c r="E7" s="51" t="s">
        <v>480</v>
      </c>
      <c r="F7" s="118"/>
      <c r="G7" s="51" t="s">
        <v>2</v>
      </c>
      <c r="H7" s="118"/>
      <c r="I7" s="95" t="s">
        <v>2</v>
      </c>
      <c r="J7" s="176"/>
      <c r="K7" s="95" t="s">
        <v>1</v>
      </c>
      <c r="L7" s="95"/>
      <c r="M7" s="176" t="s">
        <v>655</v>
      </c>
      <c r="N7" s="176"/>
      <c r="O7" s="176" t="s">
        <v>400</v>
      </c>
      <c r="P7" s="176"/>
      <c r="Q7" s="95" t="s">
        <v>22</v>
      </c>
      <c r="R7" s="176"/>
      <c r="S7" s="176"/>
      <c r="T7" s="176" t="s">
        <v>22</v>
      </c>
      <c r="U7" s="176"/>
      <c r="V7" s="176" t="s">
        <v>22</v>
      </c>
      <c r="W7" s="176"/>
      <c r="X7" s="51" t="s">
        <v>22</v>
      </c>
      <c r="Y7" s="118"/>
      <c r="Z7" s="51" t="s">
        <v>482</v>
      </c>
      <c r="AA7" s="118"/>
      <c r="AB7" s="73" t="s">
        <v>519</v>
      </c>
      <c r="AC7" s="73" t="s">
        <v>518</v>
      </c>
      <c r="AD7" s="73"/>
      <c r="AE7" s="51" t="s">
        <v>522</v>
      </c>
      <c r="AF7" s="51"/>
      <c r="AG7" s="73"/>
      <c r="AH7" s="73"/>
      <c r="AI7" s="95"/>
      <c r="AJ7" s="51" t="s">
        <v>478</v>
      </c>
      <c r="AK7" s="51" t="s">
        <v>410</v>
      </c>
      <c r="AL7" s="51"/>
      <c r="AM7" s="51" t="s">
        <v>424</v>
      </c>
      <c r="AN7" s="73" t="s">
        <v>67</v>
      </c>
      <c r="AO7" s="47"/>
      <c r="AP7" s="4"/>
      <c r="AQ7" s="4"/>
      <c r="AR7" s="4"/>
      <c r="AS7" s="4"/>
      <c r="AT7" s="4"/>
    </row>
    <row r="8" spans="1:60" ht="15.6">
      <c r="A8" s="161"/>
      <c r="B8" s="51" t="s">
        <v>86</v>
      </c>
      <c r="C8" s="51" t="s">
        <v>433</v>
      </c>
      <c r="D8" s="48"/>
      <c r="E8" s="52" t="s">
        <v>481</v>
      </c>
      <c r="F8" s="118" t="s">
        <v>483</v>
      </c>
      <c r="G8" s="52" t="s">
        <v>8</v>
      </c>
      <c r="H8" s="118" t="s">
        <v>483</v>
      </c>
      <c r="I8" s="96" t="s">
        <v>400</v>
      </c>
      <c r="J8" s="176" t="s">
        <v>483</v>
      </c>
      <c r="K8" s="96" t="s">
        <v>400</v>
      </c>
      <c r="L8" s="96"/>
      <c r="M8" s="176" t="s">
        <v>650</v>
      </c>
      <c r="N8" s="176"/>
      <c r="O8" s="176" t="s">
        <v>650</v>
      </c>
      <c r="P8" s="176"/>
      <c r="Q8" s="96" t="s">
        <v>44</v>
      </c>
      <c r="R8" s="176" t="s">
        <v>483</v>
      </c>
      <c r="S8" s="176"/>
      <c r="T8" s="176" t="s">
        <v>650</v>
      </c>
      <c r="U8" s="176"/>
      <c r="V8" s="176" t="s">
        <v>651</v>
      </c>
      <c r="W8" s="176"/>
      <c r="X8" s="52" t="s">
        <v>0</v>
      </c>
      <c r="Y8" s="118" t="s">
        <v>483</v>
      </c>
      <c r="Z8" s="52" t="s">
        <v>411</v>
      </c>
      <c r="AA8" s="118" t="s">
        <v>483</v>
      </c>
      <c r="AB8" s="74" t="s">
        <v>520</v>
      </c>
      <c r="AC8" s="74" t="s">
        <v>485</v>
      </c>
      <c r="AD8" s="74"/>
      <c r="AE8" s="52" t="s">
        <v>521</v>
      </c>
      <c r="AF8" s="52" t="s">
        <v>516</v>
      </c>
      <c r="AG8" s="74" t="s">
        <v>517</v>
      </c>
      <c r="AH8" s="74"/>
      <c r="AI8" s="96" t="s">
        <v>1</v>
      </c>
      <c r="AJ8" s="52" t="s">
        <v>479</v>
      </c>
      <c r="AK8" s="52" t="s">
        <v>513</v>
      </c>
      <c r="AL8" s="52"/>
      <c r="AM8" s="52" t="s">
        <v>425</v>
      </c>
      <c r="AN8" s="74" t="s">
        <v>538</v>
      </c>
      <c r="AO8" s="47"/>
      <c r="AP8" s="4"/>
      <c r="AQ8" s="58"/>
      <c r="AR8" s="58"/>
      <c r="AS8" s="1"/>
      <c r="AT8" s="5"/>
    </row>
    <row r="9" spans="1:60" ht="15.6">
      <c r="A9" s="161"/>
      <c r="B9" s="51"/>
      <c r="C9" s="51"/>
      <c r="D9" s="48"/>
      <c r="E9" s="52"/>
      <c r="F9" s="118"/>
      <c r="G9" s="52"/>
      <c r="H9" s="118"/>
      <c r="I9" s="96"/>
      <c r="J9" s="176"/>
      <c r="K9" s="96"/>
      <c r="L9" s="96"/>
      <c r="M9" s="176"/>
      <c r="N9" s="176"/>
      <c r="O9" s="176"/>
      <c r="P9" s="176"/>
      <c r="Q9" s="96"/>
      <c r="R9" s="156" t="str">
        <f>+IF(G9=0,"",Q9-#REF!)</f>
        <v/>
      </c>
      <c r="S9" s="176"/>
      <c r="T9" s="176"/>
      <c r="U9" s="176"/>
      <c r="V9" s="176"/>
      <c r="W9" s="176"/>
      <c r="X9" s="52"/>
      <c r="Y9" s="118"/>
      <c r="Z9" s="52"/>
      <c r="AA9" s="118"/>
      <c r="AB9" s="74"/>
      <c r="AC9" s="74"/>
      <c r="AD9" s="74"/>
      <c r="AE9" s="52"/>
      <c r="AF9" s="52"/>
      <c r="AG9" s="74"/>
      <c r="AH9" s="74"/>
      <c r="AI9" s="96"/>
      <c r="AJ9" s="52"/>
      <c r="AK9" s="52"/>
      <c r="AL9" s="52"/>
      <c r="AM9" s="52"/>
      <c r="AN9" s="74"/>
      <c r="AO9" s="47"/>
      <c r="AP9" s="4"/>
      <c r="AQ9" s="58"/>
      <c r="AR9" s="58"/>
      <c r="AS9" s="1"/>
      <c r="AT9" s="5"/>
    </row>
    <row r="10" spans="1:60" ht="15.6">
      <c r="A10" s="161">
        <v>1</v>
      </c>
      <c r="B10" s="53">
        <f>+'Ark1'!C387</f>
        <v>2024</v>
      </c>
      <c r="C10" s="53">
        <f>+'Ark1'!J387</f>
        <v>103</v>
      </c>
      <c r="D10" s="65" t="str">
        <f>VLOOKUP(C10,RNR!$A$1:$B$25,2)</f>
        <v>Rudshøgda</v>
      </c>
      <c r="E10" s="53" t="str">
        <f>+IF(G10=0,"",'Ark1'!Q387)</f>
        <v/>
      </c>
      <c r="F10" s="53" t="str">
        <f>+IF(G10=0,"",IF(#REF!=0,"",E10-#REF!))</f>
        <v/>
      </c>
      <c r="G10" s="141">
        <f>+'Ark1'!R387</f>
        <v>0</v>
      </c>
      <c r="H10" s="75">
        <f t="shared" ref="H10:H34" si="0">+G10-G36</f>
        <v>-218</v>
      </c>
      <c r="I10" s="177" t="str">
        <f>+IF(G10=0,"",'Ark1'!AG387)</f>
        <v/>
      </c>
      <c r="J10" s="156" t="str">
        <f t="shared" ref="J10:J34" si="1">+IF(G10=0,"",IF(G36=0,"",I10-I36))</f>
        <v/>
      </c>
      <c r="K10" s="177">
        <f>+'Ark1'!AH387</f>
        <v>0</v>
      </c>
      <c r="L10" s="96"/>
      <c r="M10" s="367">
        <f>+'Ark1'!AI387</f>
        <v>0</v>
      </c>
      <c r="N10" s="176"/>
      <c r="O10" s="443" t="str">
        <f>IF(G10=0,"",100*M10/G10)</f>
        <v/>
      </c>
      <c r="P10" s="176"/>
      <c r="Q10" s="156" t="str">
        <f>+IF(G10=0,"",'Ark1'!U387)</f>
        <v/>
      </c>
      <c r="R10" s="156" t="str">
        <f>+IF(G10=0,"",Q10-Q36)</f>
        <v/>
      </c>
      <c r="S10" s="176"/>
      <c r="T10" s="306">
        <f>+'Ark1'!AJ387</f>
        <v>0</v>
      </c>
      <c r="U10" s="176"/>
      <c r="V10" s="306">
        <f>+'Ark1'!AK387</f>
        <v>0</v>
      </c>
      <c r="W10" s="176"/>
      <c r="X10" s="342" t="str">
        <f>+IF(G10=0,"",'Ark1'!S387)</f>
        <v/>
      </c>
      <c r="Y10" s="55" t="str">
        <f t="shared" ref="Y10:Y34" si="2">+IF(G10=0,"",X10-X36)</f>
        <v/>
      </c>
      <c r="Z10" s="55" t="str">
        <f>+IF(G10=0,"",'Ark1'!T387)</f>
        <v/>
      </c>
      <c r="AA10" s="55" t="str">
        <f t="shared" ref="AA10:AA34" si="3">+IF(G10=0,"",Z10-Z36)</f>
        <v/>
      </c>
      <c r="AB10" s="75" t="str">
        <f>+IF(G10=0,"",'Ark1'!V387)</f>
        <v/>
      </c>
      <c r="AC10" s="75" t="str">
        <f>+IF(G10=0,"",'Ark1'!W387)</f>
        <v/>
      </c>
      <c r="AD10" s="74"/>
      <c r="AE10" s="75" t="str">
        <f>+IF(G10=0,"",'Ark1'!X387)</f>
        <v/>
      </c>
      <c r="AF10" s="75" t="str">
        <f>+IF(G10=0,"",'Ark1'!Y387)</f>
        <v/>
      </c>
      <c r="AG10" s="75" t="str">
        <f>+IF(G10=0,"",'Ark1'!Z387)</f>
        <v/>
      </c>
      <c r="AH10" s="74"/>
      <c r="AI10" s="75" t="str">
        <f>+IF(G10=0,"",'Ark1'!Z387)</f>
        <v/>
      </c>
      <c r="AJ10" s="75" t="str">
        <f>+IF(G10=0,"",'Ark1'!AA387)</f>
        <v/>
      </c>
      <c r="AK10" s="75" t="str">
        <f>+IF(G10=0,"",'Ark1'!AB387)</f>
        <v/>
      </c>
      <c r="AL10" s="52"/>
      <c r="AM10" s="55" t="str">
        <f t="shared" ref="AM10:AM34" si="4">+IF(G10=0,"",Q10/X10)</f>
        <v/>
      </c>
      <c r="AN10" s="75" t="str">
        <f t="shared" ref="AN10:AN34" si="5">+IF(G10=0,"",G10/E10)</f>
        <v/>
      </c>
      <c r="AO10" s="47"/>
      <c r="AP10" s="4"/>
      <c r="AQ10" s="58"/>
      <c r="AR10" s="58"/>
      <c r="AS10" s="1"/>
      <c r="AT10" s="5"/>
    </row>
    <row r="11" spans="1:60" ht="15.6">
      <c r="A11" s="161">
        <f>1+A10</f>
        <v>2</v>
      </c>
      <c r="B11" s="53">
        <f>+'Ark1'!C388</f>
        <v>2024</v>
      </c>
      <c r="C11" s="53">
        <f>+'Ark1'!J388</f>
        <v>106</v>
      </c>
      <c r="D11" s="65" t="str">
        <f>VLOOKUP(C11,RNR!$A$1:$B$25,2)</f>
        <v>Furuseth</v>
      </c>
      <c r="E11" s="53">
        <f>+IF(G11=0,"",'Ark1'!Q388)</f>
        <v>13</v>
      </c>
      <c r="F11" s="53">
        <f>+IF(G11=0,"",IF(G36=0,"",E11-E36))</f>
        <v>-5</v>
      </c>
      <c r="G11" s="141">
        <f>+'Ark1'!R388</f>
        <v>107</v>
      </c>
      <c r="H11" s="75">
        <f t="shared" si="0"/>
        <v>-95</v>
      </c>
      <c r="I11" s="177">
        <f>+IF(G11=0,"",'Ark1'!AG388)</f>
        <v>1.1780974081753417</v>
      </c>
      <c r="J11" s="156">
        <f t="shared" si="1"/>
        <v>-1.0548786015115725</v>
      </c>
      <c r="K11" s="177">
        <f>+'Ark1'!AH388</f>
        <v>0</v>
      </c>
      <c r="L11" s="96"/>
      <c r="M11" s="367">
        <f>+'Ark1'!AI388</f>
        <v>107</v>
      </c>
      <c r="N11" s="176"/>
      <c r="O11" s="443">
        <f t="shared" ref="O11:O60" si="6">IF(G11=0,"",100*M11/G11)</f>
        <v>100</v>
      </c>
      <c r="P11" s="176"/>
      <c r="Q11" s="156">
        <f>+IF(G11=0,"",'Ark1'!U388)</f>
        <v>21.251401869158887</v>
      </c>
      <c r="R11" s="156">
        <f t="shared" ref="R11:R34" si="7">+IF(G11=0,"",Q11-Q37)</f>
        <v>0.45486721569352895</v>
      </c>
      <c r="S11" s="176"/>
      <c r="T11" s="306">
        <f>+'Ark1'!AJ388</f>
        <v>106.98691588785049</v>
      </c>
      <c r="U11" s="176"/>
      <c r="V11" s="306">
        <f>+'Ark1'!AK388</f>
        <v>17.004317006924911</v>
      </c>
      <c r="W11" s="176"/>
      <c r="X11" s="342">
        <f>+IF(G11=0,"",'Ark1'!S388)</f>
        <v>6.2149532710280404</v>
      </c>
      <c r="Y11" s="55">
        <f t="shared" si="2"/>
        <v>-1.3543536596650281</v>
      </c>
      <c r="Z11" s="55">
        <f>+IF(G11=0,"",'Ark1'!T388)</f>
        <v>5.934579439252337</v>
      </c>
      <c r="AA11" s="55">
        <f t="shared" si="3"/>
        <v>0.5484408253909514</v>
      </c>
      <c r="AB11" s="75">
        <f>+IF(G11=0,"",'Ark1'!V388)</f>
        <v>9.3457943925233611</v>
      </c>
      <c r="AC11" s="75">
        <f>+IF(G11=0,"",'Ark1'!W388)</f>
        <v>8.4112149532710312</v>
      </c>
      <c r="AD11" s="74"/>
      <c r="AE11" s="75">
        <f>+IF(G11=0,"",'Ark1'!X388)</f>
        <v>78.504672897196286</v>
      </c>
      <c r="AF11" s="75">
        <f>+IF(G11=0,"",'Ark1'!Y388)</f>
        <v>32.710280373831793</v>
      </c>
      <c r="AG11" s="75">
        <f>+IF(G11=0,"",'Ark1'!Z388)</f>
        <v>7.1407264805674062</v>
      </c>
      <c r="AH11" s="74"/>
      <c r="AI11" s="75">
        <f>+IF(G11=0,"",'Ark1'!Z388)</f>
        <v>7.1407264805674062</v>
      </c>
      <c r="AJ11" s="75">
        <f>+IF(G11=0,"",'Ark1'!AA388)</f>
        <v>1.9336084971488685</v>
      </c>
      <c r="AK11" s="75">
        <f>+IF(G11=0,"",'Ark1'!AB388)</f>
        <v>2.0336929625976765</v>
      </c>
      <c r="AL11" s="52"/>
      <c r="AM11" s="55">
        <f t="shared" si="4"/>
        <v>3.4193984962406012</v>
      </c>
      <c r="AN11" s="75">
        <f t="shared" si="5"/>
        <v>8.2307692307692299</v>
      </c>
      <c r="AO11" s="47"/>
      <c r="AP11" s="4"/>
      <c r="AQ11" s="58"/>
      <c r="AR11" s="58"/>
      <c r="AS11" s="1"/>
      <c r="AT11" s="5"/>
    </row>
    <row r="12" spans="1:60" ht="15.6">
      <c r="A12" s="161">
        <f>1+A11</f>
        <v>3</v>
      </c>
      <c r="B12" s="53">
        <f>+'Ark1'!C389</f>
        <v>2024</v>
      </c>
      <c r="C12" s="53">
        <f>+'Ark1'!J389</f>
        <v>110</v>
      </c>
      <c r="D12" s="65" t="str">
        <f>VLOOKUP(C12,RNR!$A$1:$B$25,2)</f>
        <v>Gol</v>
      </c>
      <c r="E12" s="53">
        <f>+IF(G12=0,"",'Ark1'!Q389)</f>
        <v>87</v>
      </c>
      <c r="F12" s="53">
        <f>+IF(G12=0,"",IF(G37=0,"",E12-E37))</f>
        <v>70</v>
      </c>
      <c r="G12" s="141">
        <f>+'Ark1'!R389</f>
        <v>1293</v>
      </c>
      <c r="H12" s="75">
        <f t="shared" si="0"/>
        <v>73</v>
      </c>
      <c r="I12" s="177">
        <f>+IF(G12=0,"",'Ark1'!AG389)</f>
        <v>13.835274637255431</v>
      </c>
      <c r="J12" s="156">
        <f t="shared" si="1"/>
        <v>0.15798429403017877</v>
      </c>
      <c r="K12" s="177">
        <f>+'Ark1'!AH389</f>
        <v>2.7068832173240516</v>
      </c>
      <c r="L12" s="96"/>
      <c r="M12" s="367">
        <f>+'Ark1'!AI389</f>
        <v>1292</v>
      </c>
      <c r="N12" s="176"/>
      <c r="O12" s="443">
        <f t="shared" si="6"/>
        <v>99.922660479505026</v>
      </c>
      <c r="P12" s="176"/>
      <c r="Q12" s="156">
        <f>+IF(G12=0,"",'Ark1'!U389)</f>
        <v>20.652822892498076</v>
      </c>
      <c r="R12" s="156">
        <f t="shared" si="7"/>
        <v>-0.43824268127241339</v>
      </c>
      <c r="S12" s="176"/>
      <c r="T12" s="306">
        <f>+'Ark1'!AJ389</f>
        <v>110.15007739938071</v>
      </c>
      <c r="U12" s="176"/>
      <c r="V12" s="306">
        <f>+'Ark1'!AK389</f>
        <v>15.416242843334699</v>
      </c>
      <c r="W12" s="176"/>
      <c r="X12" s="342">
        <f>+IF(G12=0,"",'Ark1'!S389)</f>
        <v>5.0541376643464808</v>
      </c>
      <c r="Y12" s="55">
        <f t="shared" si="2"/>
        <v>0.3549573364776295</v>
      </c>
      <c r="Z12" s="55">
        <f>+IF(G12=0,"",'Ark1'!T389)</f>
        <v>5.8012374323279206</v>
      </c>
      <c r="AA12" s="55">
        <f t="shared" si="3"/>
        <v>-8.6467485704868174E-2</v>
      </c>
      <c r="AB12" s="75">
        <f>+IF(G12=0,"",'Ark1'!V389)</f>
        <v>5.8778035576179439</v>
      </c>
      <c r="AC12" s="75">
        <f>+IF(G12=0,"",'Ark1'!W389)</f>
        <v>5.9551430781129149</v>
      </c>
      <c r="AD12" s="74"/>
      <c r="AE12" s="75">
        <f>+IF(G12=0,"",'Ark1'!X389)</f>
        <v>84.068058778035621</v>
      </c>
      <c r="AF12" s="75">
        <f>+IF(G12=0,"",'Ark1'!Y389)</f>
        <v>26.372776488785764</v>
      </c>
      <c r="AG12" s="75">
        <f>+IF(G12=0,"",'Ark1'!Z389)</f>
        <v>5.5404274027773628</v>
      </c>
      <c r="AH12" s="74"/>
      <c r="AI12" s="75">
        <f>+IF(G12=0,"",'Ark1'!Z389)</f>
        <v>5.5404274027773628</v>
      </c>
      <c r="AJ12" s="75">
        <f>+IF(G12=0,"",'Ark1'!AA389)</f>
        <v>1.5409367194387251</v>
      </c>
      <c r="AK12" s="75">
        <f>+IF(G12=0,"",'Ark1'!AB389)</f>
        <v>1.7416063249074611</v>
      </c>
      <c r="AL12" s="52"/>
      <c r="AM12" s="55">
        <f t="shared" si="4"/>
        <v>4.0863198163733765</v>
      </c>
      <c r="AN12" s="75">
        <f t="shared" si="5"/>
        <v>14.862068965517242</v>
      </c>
      <c r="AO12" s="47"/>
      <c r="AP12" s="4"/>
      <c r="AQ12" s="58"/>
      <c r="AR12" s="58"/>
      <c r="AS12" s="1"/>
      <c r="AT12" s="5"/>
      <c r="AV12" s="2"/>
      <c r="AW12" s="2"/>
      <c r="AX12" s="2"/>
    </row>
    <row r="13" spans="1:60" ht="15.6">
      <c r="A13" s="161">
        <f t="shared" ref="A13:A34" si="8">1+A12</f>
        <v>4</v>
      </c>
      <c r="B13" s="53">
        <f>+'Ark1'!C390</f>
        <v>2024</v>
      </c>
      <c r="C13" s="53">
        <f>+'Ark1'!J390</f>
        <v>111</v>
      </c>
      <c r="D13" s="65" t="str">
        <f>VLOOKUP(C13,RNR!$A$1:$B$25,2)</f>
        <v>Forus</v>
      </c>
      <c r="E13" s="53">
        <f>+IF(G13=0,"",'Ark1'!Q390)</f>
        <v>18</v>
      </c>
      <c r="F13" s="53">
        <f t="shared" ref="F13:F33" si="9">+IF(G13=0,"",IF(G40=0,"",E13-E40))</f>
        <v>-23</v>
      </c>
      <c r="G13" s="141">
        <f>+'Ark1'!R390</f>
        <v>162</v>
      </c>
      <c r="H13" s="75">
        <f t="shared" si="0"/>
        <v>31</v>
      </c>
      <c r="I13" s="177">
        <f>+IF(G13=0,"",'Ark1'!AG390)</f>
        <v>1.4207733508242395</v>
      </c>
      <c r="J13" s="156">
        <f t="shared" si="1"/>
        <v>7.356734816969257E-2</v>
      </c>
      <c r="K13" s="177">
        <f>+'Ark1'!AH390</f>
        <v>0.61728395061728403</v>
      </c>
      <c r="L13" s="96"/>
      <c r="M13" s="367">
        <f>+'Ark1'!AI390</f>
        <v>162</v>
      </c>
      <c r="N13" s="176"/>
      <c r="O13" s="443">
        <f t="shared" si="6"/>
        <v>100</v>
      </c>
      <c r="P13" s="176"/>
      <c r="Q13" s="156">
        <f>+IF(G13=0,"",'Ark1'!U390)</f>
        <v>16.927777777777781</v>
      </c>
      <c r="R13" s="156">
        <f t="shared" si="7"/>
        <v>-2.4195504664970287</v>
      </c>
      <c r="S13" s="176"/>
      <c r="T13" s="306">
        <f>+'Ark1'!AJ390</f>
        <v>99.246296296296251</v>
      </c>
      <c r="U13" s="176"/>
      <c r="V13" s="306">
        <f>+'Ark1'!AK390</f>
        <v>16.398275857706874</v>
      </c>
      <c r="W13" s="176"/>
      <c r="X13" s="342">
        <f>+IF(G13=0,"",'Ark1'!S390)</f>
        <v>5.4876543209876552</v>
      </c>
      <c r="Y13" s="55">
        <f t="shared" si="2"/>
        <v>0.33498256526246362</v>
      </c>
      <c r="Z13" s="55">
        <f>+IF(G13=0,"",'Ark1'!T390)</f>
        <v>5.0864197530864192</v>
      </c>
      <c r="AA13" s="55">
        <f t="shared" si="3"/>
        <v>-0.1731222316464045</v>
      </c>
      <c r="AB13" s="75">
        <f>+IF(G13=0,"",'Ark1'!V390)</f>
        <v>6.1728395061728403</v>
      </c>
      <c r="AC13" s="75">
        <f>+IF(G13=0,"",'Ark1'!W390)</f>
        <v>1.2345679012345681</v>
      </c>
      <c r="AD13" s="74"/>
      <c r="AE13" s="75">
        <f>+IF(G13=0,"",'Ark1'!X390)</f>
        <v>55.555555555555557</v>
      </c>
      <c r="AF13" s="75">
        <f>+IF(G13=0,"",'Ark1'!Y390)</f>
        <v>16.666666666666671</v>
      </c>
      <c r="AG13" s="75">
        <f>+IF(G13=0,"",'Ark1'!Z390)</f>
        <v>7.1288602278448492</v>
      </c>
      <c r="AH13" s="74"/>
      <c r="AI13" s="75">
        <f>+IF(G13=0,"",'Ark1'!Z390)</f>
        <v>7.1288602278448492</v>
      </c>
      <c r="AJ13" s="75">
        <f>+IF(G13=0,"",'Ark1'!AA390)</f>
        <v>1.3664302158643202</v>
      </c>
      <c r="AK13" s="75">
        <f>+IF(G13=0,"",'Ark1'!AB390)</f>
        <v>1.5962729033069611</v>
      </c>
      <c r="AL13" s="52"/>
      <c r="AM13" s="55">
        <f t="shared" si="4"/>
        <v>3.0847019122609676</v>
      </c>
      <c r="AN13" s="75">
        <f t="shared" si="5"/>
        <v>9</v>
      </c>
      <c r="AO13" s="47"/>
      <c r="AP13" s="4"/>
      <c r="AQ13" s="58"/>
      <c r="AR13" s="58"/>
      <c r="AS13" s="1"/>
      <c r="AT13" s="5"/>
      <c r="AV13" s="2"/>
      <c r="AW13" s="2"/>
      <c r="AX13" s="4"/>
      <c r="AY13" s="4"/>
      <c r="AZ13" s="4"/>
    </row>
    <row r="14" spans="1:60" ht="15.6">
      <c r="A14" s="161">
        <f t="shared" si="8"/>
        <v>5</v>
      </c>
      <c r="B14" s="53">
        <f>+'Ark1'!C391</f>
        <v>2024</v>
      </c>
      <c r="C14" s="53">
        <f>+'Ark1'!J391</f>
        <v>116</v>
      </c>
      <c r="D14" s="65" t="str">
        <f>VLOOKUP(C14,RNR!$A$1:$B$25,2)</f>
        <v>Sandeid</v>
      </c>
      <c r="E14" s="53">
        <f>+IF(G14=0,"",'Ark1'!Q391)</f>
        <v>43</v>
      </c>
      <c r="F14" s="53">
        <f t="shared" si="9"/>
        <v>31</v>
      </c>
      <c r="G14" s="141">
        <f>+'Ark1'!R391</f>
        <v>275</v>
      </c>
      <c r="H14" s="75">
        <f t="shared" si="0"/>
        <v>-54</v>
      </c>
      <c r="I14" s="177">
        <f>+IF(G14=0,"",'Ark1'!AG391)</f>
        <v>3.1939034663699073</v>
      </c>
      <c r="J14" s="156">
        <f t="shared" si="1"/>
        <v>-0.58140946866813348</v>
      </c>
      <c r="K14" s="177">
        <f>+'Ark1'!AH391</f>
        <v>0</v>
      </c>
      <c r="L14" s="96"/>
      <c r="M14" s="367">
        <f>+'Ark1'!AI391</f>
        <v>252</v>
      </c>
      <c r="N14" s="176"/>
      <c r="O14" s="443">
        <f t="shared" si="6"/>
        <v>91.63636363636364</v>
      </c>
      <c r="P14" s="176"/>
      <c r="Q14" s="156">
        <f>+IF(G14=0,"",'Ark1'!U391)</f>
        <v>22.417090909090927</v>
      </c>
      <c r="R14" s="156">
        <f t="shared" si="7"/>
        <v>0.82894501243439933</v>
      </c>
      <c r="S14" s="176"/>
      <c r="T14" s="306">
        <f>+'Ark1'!AJ391</f>
        <v>109.28214285714294</v>
      </c>
      <c r="U14" s="176"/>
      <c r="V14" s="306">
        <f>+'Ark1'!AK391</f>
        <v>16.575391657876875</v>
      </c>
      <c r="W14" s="176"/>
      <c r="X14" s="342">
        <f>+IF(G14=0,"",'Ark1'!S391)</f>
        <v>5.4290909090909079</v>
      </c>
      <c r="Y14" s="55">
        <f t="shared" si="2"/>
        <v>5.5230726720088441E-2</v>
      </c>
      <c r="Z14" s="55">
        <f>+IF(G14=0,"",'Ark1'!T391)</f>
        <v>5.7309090909090896</v>
      </c>
      <c r="AA14" s="55">
        <f t="shared" si="3"/>
        <v>0.3570489085382702</v>
      </c>
      <c r="AB14" s="75">
        <f>+IF(G14=0,"",'Ark1'!V391)</f>
        <v>10.181818181818182</v>
      </c>
      <c r="AC14" s="75">
        <f>+IF(G14=0,"",'Ark1'!W391)</f>
        <v>10.909090909090908</v>
      </c>
      <c r="AD14" s="74"/>
      <c r="AE14" s="75">
        <f>+IF(G14=0,"",'Ark1'!X391)</f>
        <v>82.909090909090892</v>
      </c>
      <c r="AF14" s="75">
        <f>+IF(G14=0,"",'Ark1'!Y391)</f>
        <v>40.727272727272727</v>
      </c>
      <c r="AG14" s="75">
        <f>+IF(G14=0,"",'Ark1'!Z391)</f>
        <v>6.6611573312551853</v>
      </c>
      <c r="AH14" s="74"/>
      <c r="AI14" s="75">
        <f>+IF(G14=0,"",'Ark1'!Z391)</f>
        <v>6.6611573312551853</v>
      </c>
      <c r="AJ14" s="75">
        <f>+IF(G14=0,"",'Ark1'!AA391)</f>
        <v>1.7841394897844358</v>
      </c>
      <c r="AK14" s="75">
        <f>+IF(G14=0,"",'Ark1'!AB391)</f>
        <v>2.1439871715417387</v>
      </c>
      <c r="AL14" s="52"/>
      <c r="AM14" s="55">
        <f t="shared" si="4"/>
        <v>4.1290689886135343</v>
      </c>
      <c r="AN14" s="75">
        <f t="shared" si="5"/>
        <v>6.3953488372093021</v>
      </c>
      <c r="AO14" s="47"/>
      <c r="AP14" s="4"/>
      <c r="AQ14" s="58"/>
      <c r="AR14" s="58"/>
      <c r="AS14" s="1"/>
      <c r="AT14" s="5"/>
      <c r="AV14" s="1"/>
      <c r="AW14" s="1"/>
      <c r="AX14" s="11"/>
      <c r="AY14" s="11"/>
      <c r="AZ14" s="11"/>
    </row>
    <row r="15" spans="1:60" ht="15.6">
      <c r="A15" s="161">
        <f t="shared" si="8"/>
        <v>6</v>
      </c>
      <c r="B15" s="53">
        <f>+'Ark1'!C392</f>
        <v>2024</v>
      </c>
      <c r="C15" s="53">
        <f>+'Ark1'!J392</f>
        <v>117</v>
      </c>
      <c r="D15" s="65" t="str">
        <f>VLOOKUP(C15,RNR!$A$1:$B$25,2)</f>
        <v>Jæren</v>
      </c>
      <c r="E15" s="53">
        <f>+IF(G15=0,"",'Ark1'!Q392)</f>
        <v>14</v>
      </c>
      <c r="F15" s="53">
        <f t="shared" si="9"/>
        <v>-90</v>
      </c>
      <c r="G15" s="141">
        <f>+'Ark1'!R392</f>
        <v>124</v>
      </c>
      <c r="H15" s="75">
        <f t="shared" si="0"/>
        <v>45</v>
      </c>
      <c r="I15" s="177">
        <f>+IF(G15=0,"",'Ark1'!AG392)</f>
        <v>1.0257773246168949</v>
      </c>
      <c r="J15" s="156">
        <f t="shared" si="1"/>
        <v>0.25375838665853501</v>
      </c>
      <c r="K15" s="177">
        <f>+'Ark1'!AH392</f>
        <v>0</v>
      </c>
      <c r="L15" s="96"/>
      <c r="M15" s="367">
        <f>+'Ark1'!AI392</f>
        <v>123</v>
      </c>
      <c r="N15" s="176"/>
      <c r="O15" s="443">
        <f t="shared" si="6"/>
        <v>99.193548387096769</v>
      </c>
      <c r="P15" s="176"/>
      <c r="Q15" s="156">
        <f>+IF(G15=0,"",'Ark1'!U392)</f>
        <v>15.966935483870969</v>
      </c>
      <c r="R15" s="156">
        <f t="shared" si="7"/>
        <v>-2.417874642711304</v>
      </c>
      <c r="S15" s="176"/>
      <c r="T15" s="306">
        <f>+'Ark1'!AJ392</f>
        <v>98.9</v>
      </c>
      <c r="U15" s="176"/>
      <c r="V15" s="306">
        <f>+'Ark1'!AK392</f>
        <v>15.616820906460838</v>
      </c>
      <c r="W15" s="176"/>
      <c r="X15" s="342">
        <f>+IF(G15=0,"",'Ark1'!S392)</f>
        <v>4.7258064516129021</v>
      </c>
      <c r="Y15" s="55">
        <f t="shared" si="2"/>
        <v>-0.65394038383013697</v>
      </c>
      <c r="Z15" s="55">
        <f>+IF(G15=0,"",'Ark1'!T392)</f>
        <v>4.967741935483871</v>
      </c>
      <c r="AA15" s="55">
        <f t="shared" si="3"/>
        <v>-0.22213148223764811</v>
      </c>
      <c r="AB15" s="75">
        <f>+IF(G15=0,"",'Ark1'!V392)</f>
        <v>2.4193548387096779</v>
      </c>
      <c r="AC15" s="75">
        <f>+IF(G15=0,"",'Ark1'!W392)</f>
        <v>3.2258064516129026</v>
      </c>
      <c r="AD15" s="74"/>
      <c r="AE15" s="75">
        <f>+IF(G15=0,"",'Ark1'!X392)</f>
        <v>38.709677419354847</v>
      </c>
      <c r="AF15" s="75">
        <f>+IF(G15=0,"",'Ark1'!Y392)</f>
        <v>13.70967741935484</v>
      </c>
      <c r="AG15" s="75">
        <f>+IF(G15=0,"",'Ark1'!Z392)</f>
        <v>6.9319005653176076</v>
      </c>
      <c r="AH15" s="74"/>
      <c r="AI15" s="75">
        <f>+IF(G15=0,"",'Ark1'!Z392)</f>
        <v>6.9319005653176076</v>
      </c>
      <c r="AJ15" s="75">
        <f>+IF(G15=0,"",'Ark1'!AA392)</f>
        <v>1.593022637575922</v>
      </c>
      <c r="AK15" s="75">
        <f>+IF(G15=0,"",'Ark1'!AB392)</f>
        <v>1.7867590224679004</v>
      </c>
      <c r="AL15" s="52"/>
      <c r="AM15" s="55">
        <f t="shared" si="4"/>
        <v>3.3786689419795235</v>
      </c>
      <c r="AN15" s="75">
        <f t="shared" si="5"/>
        <v>8.8571428571428577</v>
      </c>
      <c r="AO15" s="47"/>
      <c r="AP15" s="4"/>
      <c r="AQ15" s="58"/>
      <c r="AR15" s="58"/>
      <c r="AS15" s="1"/>
      <c r="AT15" s="5"/>
      <c r="AV15" s="1"/>
      <c r="AW15" s="1"/>
      <c r="AX15" s="11"/>
      <c r="AY15" s="11"/>
      <c r="AZ15" s="11"/>
    </row>
    <row r="16" spans="1:60" ht="15.6">
      <c r="A16" s="161">
        <f t="shared" si="8"/>
        <v>7</v>
      </c>
      <c r="B16" s="53">
        <f>+'Ark1'!C393</f>
        <v>2024</v>
      </c>
      <c r="C16" s="53">
        <f>+'Ark1'!J393</f>
        <v>134</v>
      </c>
      <c r="D16" s="65" t="str">
        <f>VLOOKUP(C16,RNR!$A$1:$B$25,2)</f>
        <v>Førde</v>
      </c>
      <c r="E16" s="53">
        <f>+IF(G16=0,"",'Ark1'!Q393)</f>
        <v>131</v>
      </c>
      <c r="F16" s="53">
        <f t="shared" si="9"/>
        <v>47</v>
      </c>
      <c r="G16" s="141">
        <f>+'Ark1'!R393</f>
        <v>1911</v>
      </c>
      <c r="H16" s="75">
        <f t="shared" si="0"/>
        <v>345</v>
      </c>
      <c r="I16" s="177">
        <f>+IF(G16=0,"",'Ark1'!AG393)</f>
        <v>20.714339744247312</v>
      </c>
      <c r="J16" s="156">
        <f t="shared" si="1"/>
        <v>3.5633894178508605</v>
      </c>
      <c r="K16" s="177">
        <f>+'Ark1'!AH393</f>
        <v>1.2035583464154895</v>
      </c>
      <c r="L16" s="96"/>
      <c r="M16" s="367">
        <f>+'Ark1'!AI393</f>
        <v>1775</v>
      </c>
      <c r="N16" s="176"/>
      <c r="O16" s="443">
        <f t="shared" si="6"/>
        <v>92.88330716902145</v>
      </c>
      <c r="P16" s="176"/>
      <c r="Q16" s="156">
        <f>+IF(G16=0,"",'Ark1'!U393)</f>
        <v>20.921873364730484</v>
      </c>
      <c r="R16" s="156">
        <f t="shared" si="7"/>
        <v>0.31772266230394663</v>
      </c>
      <c r="S16" s="176"/>
      <c r="T16" s="306">
        <f>+'Ark1'!AJ393</f>
        <v>109.56146478873227</v>
      </c>
      <c r="U16" s="176"/>
      <c r="V16" s="306">
        <f>+'Ark1'!AK393</f>
        <v>15.461297272790988</v>
      </c>
      <c r="W16" s="176"/>
      <c r="X16" s="342">
        <f>+IF(G16=0,"",'Ark1'!S393)</f>
        <v>4.9194139194139188</v>
      </c>
      <c r="Y16" s="55">
        <f t="shared" si="2"/>
        <v>-0.18275721723997673</v>
      </c>
      <c r="Z16" s="55">
        <f>+IF(G16=0,"",'Ark1'!T393)</f>
        <v>5.2469911041339614</v>
      </c>
      <c r="AA16" s="55">
        <f t="shared" si="3"/>
        <v>2.2853173099477431E-2</v>
      </c>
      <c r="AB16" s="75">
        <f>+IF(G16=0,"",'Ark1'!V393)</f>
        <v>8.0586080586080566</v>
      </c>
      <c r="AC16" s="75">
        <f>+IF(G16=0,"",'Ark1'!W393)</f>
        <v>3.8723181580324439</v>
      </c>
      <c r="AD16" s="74"/>
      <c r="AE16" s="75">
        <f>+IF(G16=0,"",'Ark1'!X393)</f>
        <v>81.266352694924123</v>
      </c>
      <c r="AF16" s="75">
        <f>+IF(G16=0,"",'Ark1'!Y393)</f>
        <v>31.135531135531146</v>
      </c>
      <c r="AG16" s="75">
        <f>+IF(G16=0,"",'Ark1'!Z393)</f>
        <v>6.0975716269139442</v>
      </c>
      <c r="AH16" s="74"/>
      <c r="AI16" s="75">
        <f>+IF(G16=0,"",'Ark1'!Z393)</f>
        <v>6.0975716269139442</v>
      </c>
      <c r="AJ16" s="75">
        <f>+IF(G16=0,"",'Ark1'!AA393)</f>
        <v>1.7588216381975796</v>
      </c>
      <c r="AK16" s="75">
        <f>+IF(G16=0,"",'Ark1'!AB393)</f>
        <v>1.8673178854219004</v>
      </c>
      <c r="AL16" s="52"/>
      <c r="AM16" s="55">
        <f t="shared" si="4"/>
        <v>4.2529199021380659</v>
      </c>
      <c r="AN16" s="75">
        <f t="shared" si="5"/>
        <v>14.587786259541986</v>
      </c>
      <c r="AO16" s="47"/>
      <c r="AP16" s="4"/>
      <c r="AQ16" s="58"/>
      <c r="AR16" s="58"/>
      <c r="AS16" s="1"/>
      <c r="AT16" s="5"/>
      <c r="AV16" s="1"/>
      <c r="AW16" s="1"/>
      <c r="AX16" s="11"/>
      <c r="AY16" s="11"/>
      <c r="AZ16" s="11"/>
    </row>
    <row r="17" spans="1:52" ht="15.6">
      <c r="A17" s="161">
        <f t="shared" si="8"/>
        <v>8</v>
      </c>
      <c r="B17" s="53">
        <f>+'Ark1'!C394</f>
        <v>2024</v>
      </c>
      <c r="C17" s="53">
        <f>+'Ark1'!J394</f>
        <v>141</v>
      </c>
      <c r="D17" s="65" t="str">
        <f>VLOOKUP(C17,RNR!$A$1:$B$25,2)</f>
        <v>Ølen</v>
      </c>
      <c r="E17" s="53">
        <f>+IF(G17=0,"",'Ark1'!Q394)</f>
        <v>89</v>
      </c>
      <c r="F17" s="53">
        <f t="shared" si="9"/>
        <v>70</v>
      </c>
      <c r="G17" s="141">
        <f>+'Ark1'!R394</f>
        <v>1071</v>
      </c>
      <c r="H17" s="75">
        <f t="shared" si="0"/>
        <v>165</v>
      </c>
      <c r="I17" s="177">
        <f>+IF(G17=0,"",'Ark1'!AG394)</f>
        <v>11.465816575533644</v>
      </c>
      <c r="J17" s="156">
        <f t="shared" si="1"/>
        <v>2.0646627995031253</v>
      </c>
      <c r="K17" s="177">
        <f>+'Ark1'!AH394</f>
        <v>0.65359477124182996</v>
      </c>
      <c r="L17" s="96"/>
      <c r="M17" s="367">
        <f>+'Ark1'!AI394</f>
        <v>1063</v>
      </c>
      <c r="N17" s="176"/>
      <c r="O17" s="443">
        <f t="shared" si="6"/>
        <v>99.253034547152197</v>
      </c>
      <c r="P17" s="176"/>
      <c r="Q17" s="156">
        <f>+IF(G17=0,"",'Ark1'!U394)</f>
        <v>20.663585434173626</v>
      </c>
      <c r="R17" s="156">
        <f t="shared" si="7"/>
        <v>1.1421726306416389</v>
      </c>
      <c r="S17" s="176"/>
      <c r="T17" s="306">
        <f>+'Ark1'!AJ394</f>
        <v>108.80460959548438</v>
      </c>
      <c r="U17" s="176"/>
      <c r="V17" s="306">
        <f>+'Ark1'!AK394</f>
        <v>15.704345758377039</v>
      </c>
      <c r="W17" s="176"/>
      <c r="X17" s="342">
        <f>+IF(G17=0,"",'Ark1'!S394)</f>
        <v>5.1437908496732039</v>
      </c>
      <c r="Y17" s="55">
        <f t="shared" si="2"/>
        <v>-0.15091113708176263</v>
      </c>
      <c r="Z17" s="55">
        <f>+IF(G17=0,"",'Ark1'!T394)</f>
        <v>5.5602240896358532</v>
      </c>
      <c r="AA17" s="55">
        <f t="shared" si="3"/>
        <v>-0.38017326135752683</v>
      </c>
      <c r="AB17" s="75">
        <f>+IF(G17=0,"",'Ark1'!V394)</f>
        <v>9.3370681605975712</v>
      </c>
      <c r="AC17" s="75">
        <f>+IF(G17=0,"",'Ark1'!W394)</f>
        <v>2.801120448179272</v>
      </c>
      <c r="AD17" s="74"/>
      <c r="AE17" s="75">
        <f>+IF(G17=0,"",'Ark1'!X394)</f>
        <v>76.377217553688126</v>
      </c>
      <c r="AF17" s="75">
        <f>+IF(G17=0,"",'Ark1'!Y394)</f>
        <v>31.932773109243701</v>
      </c>
      <c r="AG17" s="75">
        <f>+IF(G17=0,"",'Ark1'!Z394)</f>
        <v>6.161861238568668</v>
      </c>
      <c r="AH17" s="74"/>
      <c r="AI17" s="75">
        <f>+IF(G17=0,"",'Ark1'!Z394)</f>
        <v>6.161861238568668</v>
      </c>
      <c r="AJ17" s="75">
        <f>+IF(G17=0,"",'Ark1'!AA394)</f>
        <v>1.7067603837709637</v>
      </c>
      <c r="AK17" s="75">
        <f>+IF(G17=0,"",'Ark1'!AB394)</f>
        <v>1.8374325311313724</v>
      </c>
      <c r="AL17" s="52"/>
      <c r="AM17" s="55">
        <f t="shared" si="4"/>
        <v>4.0171900526411237</v>
      </c>
      <c r="AN17" s="75">
        <f t="shared" si="5"/>
        <v>12.033707865168539</v>
      </c>
      <c r="AO17" s="47"/>
      <c r="AP17" s="4"/>
      <c r="AQ17" s="58"/>
      <c r="AR17" s="58"/>
      <c r="AS17" s="1"/>
      <c r="AT17" s="5"/>
      <c r="AV17" s="1"/>
      <c r="AW17" s="1"/>
      <c r="AX17" s="11"/>
      <c r="AY17" s="11"/>
      <c r="AZ17" s="11"/>
    </row>
    <row r="18" spans="1:52" ht="15.6">
      <c r="A18" s="161">
        <f t="shared" si="8"/>
        <v>9</v>
      </c>
      <c r="B18" s="53">
        <f>+'Ark1'!C395</f>
        <v>2024</v>
      </c>
      <c r="C18" s="53">
        <f>+'Ark1'!J395</f>
        <v>143</v>
      </c>
      <c r="D18" s="65" t="str">
        <f>VLOOKUP(C18,RNR!$A$1:$B$25,2)</f>
        <v>Nordfjord</v>
      </c>
      <c r="E18" s="53">
        <f>+IF(G18=0,"",'Ark1'!Q395)</f>
        <v>1</v>
      </c>
      <c r="F18" s="53">
        <f t="shared" si="9"/>
        <v>-5</v>
      </c>
      <c r="G18" s="141">
        <f>+'Ark1'!R395</f>
        <v>1</v>
      </c>
      <c r="H18" s="75">
        <f t="shared" si="0"/>
        <v>-277</v>
      </c>
      <c r="I18" s="177">
        <f>+IF(G18=0,"",'Ark1'!AG395)</f>
        <v>2.1138297310151679E-2</v>
      </c>
      <c r="J18" s="156">
        <f t="shared" si="1"/>
        <v>-3.0852758278085801</v>
      </c>
      <c r="K18" s="177">
        <f>+'Ark1'!AH395</f>
        <v>0</v>
      </c>
      <c r="L18" s="96"/>
      <c r="M18" s="367">
        <f>+'Ark1'!AI395</f>
        <v>0</v>
      </c>
      <c r="N18" s="176"/>
      <c r="O18" s="443">
        <f t="shared" si="6"/>
        <v>0</v>
      </c>
      <c r="P18" s="176"/>
      <c r="Q18" s="156">
        <f>+IF(G18=0,"",'Ark1'!U395)</f>
        <v>40.800000000000011</v>
      </c>
      <c r="R18" s="156">
        <f t="shared" si="7"/>
        <v>19.778057553956852</v>
      </c>
      <c r="S18" s="176"/>
      <c r="T18" s="306">
        <f>+'Ark1'!AJ395</f>
        <v>0</v>
      </c>
      <c r="U18" s="176"/>
      <c r="V18" s="306">
        <f>+'Ark1'!AK395</f>
        <v>0</v>
      </c>
      <c r="W18" s="176"/>
      <c r="X18" s="342">
        <f>+IF(G18=0,"",'Ark1'!S395)</f>
        <v>8</v>
      </c>
      <c r="Y18" s="55">
        <f t="shared" si="2"/>
        <v>2.557553956834532</v>
      </c>
      <c r="Z18" s="55">
        <f>+IF(G18=0,"",'Ark1'!T395)</f>
        <v>5</v>
      </c>
      <c r="AA18" s="55">
        <f t="shared" si="3"/>
        <v>-0.67985611510791166</v>
      </c>
      <c r="AB18" s="75">
        <f>+IF(G18=0,"",'Ark1'!V395)</f>
        <v>0</v>
      </c>
      <c r="AC18" s="75">
        <f>+IF(G18=0,"",'Ark1'!W395)</f>
        <v>0</v>
      </c>
      <c r="AD18" s="74"/>
      <c r="AE18" s="75">
        <f>+IF(G18=0,"",'Ark1'!X395)</f>
        <v>100</v>
      </c>
      <c r="AF18" s="75">
        <f>+IF(G18=0,"",'Ark1'!Y395)</f>
        <v>100</v>
      </c>
      <c r="AG18" s="75">
        <f>+IF(G18=0,"",'Ark1'!Z395)</f>
        <v>0</v>
      </c>
      <c r="AH18" s="74"/>
      <c r="AI18" s="75">
        <f>+IF(G18=0,"",'Ark1'!Z395)</f>
        <v>0</v>
      </c>
      <c r="AJ18" s="75">
        <f>+IF(G18=0,"",'Ark1'!AA395)</f>
        <v>0</v>
      </c>
      <c r="AK18" s="75">
        <f>+IF(G18=0,"",'Ark1'!AB395)</f>
        <v>0</v>
      </c>
      <c r="AL18" s="52"/>
      <c r="AM18" s="55">
        <f t="shared" si="4"/>
        <v>5.1000000000000014</v>
      </c>
      <c r="AN18" s="75">
        <f t="shared" si="5"/>
        <v>1</v>
      </c>
      <c r="AO18" s="47"/>
      <c r="AP18" s="4"/>
      <c r="AQ18" s="58"/>
      <c r="AR18" s="58"/>
      <c r="AS18" s="1"/>
      <c r="AT18" s="5"/>
      <c r="AV18" s="1"/>
      <c r="AW18" s="1"/>
      <c r="AX18" s="11"/>
      <c r="AY18" s="11"/>
      <c r="AZ18" s="11"/>
    </row>
    <row r="19" spans="1:52" ht="15.6">
      <c r="A19" s="161">
        <f t="shared" si="8"/>
        <v>10</v>
      </c>
      <c r="B19" s="53">
        <f>+'Ark1'!C396</f>
        <v>2024</v>
      </c>
      <c r="C19" s="53">
        <f>+'Ark1'!J396</f>
        <v>147</v>
      </c>
      <c r="D19" s="65" t="str">
        <f>VLOOKUP(C19,RNR!$A$1:$B$25,2)</f>
        <v>Midt-Norge</v>
      </c>
      <c r="E19" s="53">
        <f>+IF(G19=0,"",'Ark1'!Q396)</f>
        <v>6</v>
      </c>
      <c r="F19" s="53">
        <f t="shared" si="9"/>
        <v>-46</v>
      </c>
      <c r="G19" s="141">
        <f>+'Ark1'!R396</f>
        <v>18</v>
      </c>
      <c r="H19" s="75">
        <f t="shared" si="0"/>
        <v>-58</v>
      </c>
      <c r="I19" s="177">
        <f>+IF(G19=0,"",'Ark1'!AG396)</f>
        <v>0.18128162325544295</v>
      </c>
      <c r="J19" s="156">
        <f t="shared" si="1"/>
        <v>-0.53545642132115623</v>
      </c>
      <c r="K19" s="177">
        <f>+'Ark1'!AH396</f>
        <v>0</v>
      </c>
      <c r="L19" s="96"/>
      <c r="M19" s="367">
        <f>+'Ark1'!AI396</f>
        <v>13</v>
      </c>
      <c r="N19" s="176"/>
      <c r="O19" s="443">
        <f t="shared" si="6"/>
        <v>72.222222222222229</v>
      </c>
      <c r="P19" s="176"/>
      <c r="Q19" s="156">
        <f>+IF(G19=0,"",'Ark1'!U396)</f>
        <v>19.438888888888886</v>
      </c>
      <c r="R19" s="156">
        <f t="shared" si="7"/>
        <v>1.696783625730987</v>
      </c>
      <c r="S19" s="176"/>
      <c r="T19" s="306">
        <f>+'Ark1'!AJ396</f>
        <v>105.6153846153846</v>
      </c>
      <c r="U19" s="176"/>
      <c r="V19" s="306">
        <f>+'Ark1'!AK396</f>
        <v>15.612466536157363</v>
      </c>
      <c r="W19" s="176"/>
      <c r="X19" s="342">
        <f>+IF(G19=0,"",'Ark1'!S396)</f>
        <v>5.6666666666666679</v>
      </c>
      <c r="Y19" s="55">
        <f t="shared" si="2"/>
        <v>0.11403508771929971</v>
      </c>
      <c r="Z19" s="55">
        <f>+IF(G19=0,"",'Ark1'!T396)</f>
        <v>6.333333333333333</v>
      </c>
      <c r="AA19" s="55">
        <f t="shared" si="3"/>
        <v>0.18859649122807021</v>
      </c>
      <c r="AB19" s="75">
        <f>+IF(G19=0,"",'Ark1'!V396)</f>
        <v>0</v>
      </c>
      <c r="AC19" s="75">
        <f>+IF(G19=0,"",'Ark1'!W396)</f>
        <v>11.111111111111112</v>
      </c>
      <c r="AD19" s="74"/>
      <c r="AE19" s="75">
        <f>+IF(G19=0,"",'Ark1'!X396)</f>
        <v>44.44444444444445</v>
      </c>
      <c r="AF19" s="75">
        <f>+IF(G19=0,"",'Ark1'!Y396)</f>
        <v>27.777777777777779</v>
      </c>
      <c r="AG19" s="75">
        <f>+IF(G19=0,"",'Ark1'!Z396)</f>
        <v>9.3190449492119143</v>
      </c>
      <c r="AH19" s="74"/>
      <c r="AI19" s="75">
        <f>+IF(G19=0,"",'Ark1'!Z396)</f>
        <v>9.3190449492119143</v>
      </c>
      <c r="AJ19" s="75">
        <f>+IF(G19=0,"",'Ark1'!AA396)</f>
        <v>1.7950549357115013</v>
      </c>
      <c r="AK19" s="75">
        <f>+IF(G19=0,"",'Ark1'!AB396)</f>
        <v>1.6329931618554538</v>
      </c>
      <c r="AL19" s="52"/>
      <c r="AM19" s="55">
        <f t="shared" si="4"/>
        <v>3.430392156862744</v>
      </c>
      <c r="AN19" s="75">
        <f t="shared" si="5"/>
        <v>3</v>
      </c>
      <c r="AO19" s="47"/>
      <c r="AP19" s="4"/>
      <c r="AQ19" s="58"/>
      <c r="AR19" s="58"/>
      <c r="AS19" s="1"/>
      <c r="AT19" s="5"/>
      <c r="AV19" s="1"/>
      <c r="AW19" s="1"/>
      <c r="AX19" s="11"/>
      <c r="AY19" s="11"/>
      <c r="AZ19" s="11"/>
    </row>
    <row r="20" spans="1:52" ht="15.6">
      <c r="A20" s="161">
        <f t="shared" si="8"/>
        <v>11</v>
      </c>
      <c r="B20" s="53">
        <f>+'Ark1'!C397</f>
        <v>2024</v>
      </c>
      <c r="C20" s="53">
        <f>+'Ark1'!J397</f>
        <v>155</v>
      </c>
      <c r="D20" s="65" t="str">
        <f>VLOOKUP(C20,RNR!$A$1:$B$25,2)</f>
        <v>Målselv</v>
      </c>
      <c r="E20" s="53">
        <f>+IF(G20=0,"",'Ark1'!Q397)</f>
        <v>53</v>
      </c>
      <c r="F20" s="53">
        <f t="shared" si="9"/>
        <v>28</v>
      </c>
      <c r="G20" s="141">
        <f>+'Ark1'!R397</f>
        <v>1588</v>
      </c>
      <c r="H20" s="75">
        <f t="shared" si="0"/>
        <v>44</v>
      </c>
      <c r="I20" s="177">
        <f>+IF(G20=0,"",'Ark1'!AG397)</f>
        <v>18.521189588766859</v>
      </c>
      <c r="J20" s="156">
        <f t="shared" si="1"/>
        <v>0.71138669172912117</v>
      </c>
      <c r="K20" s="177">
        <f>+'Ark1'!AH397</f>
        <v>0.75566750629722945</v>
      </c>
      <c r="L20" s="96"/>
      <c r="M20" s="367">
        <f>+'Ark1'!AI397</f>
        <v>1317</v>
      </c>
      <c r="N20" s="176"/>
      <c r="O20" s="443">
        <f t="shared" si="6"/>
        <v>82.934508816120911</v>
      </c>
      <c r="P20" s="176"/>
      <c r="Q20" s="156">
        <f>+IF(G20=0,"",'Ark1'!U397)</f>
        <v>22.511712846347596</v>
      </c>
      <c r="R20" s="156">
        <f t="shared" si="7"/>
        <v>0.81119471163258439</v>
      </c>
      <c r="S20" s="176"/>
      <c r="T20" s="306">
        <f>+'Ark1'!AJ397</f>
        <v>110.65284738041002</v>
      </c>
      <c r="U20" s="176"/>
      <c r="V20" s="306">
        <f>+'Ark1'!AK397</f>
        <v>16.427310031310469</v>
      </c>
      <c r="W20" s="176"/>
      <c r="X20" s="342">
        <f>+IF(G20=0,"",'Ark1'!S397)</f>
        <v>5.3979848866498736</v>
      </c>
      <c r="Y20" s="55">
        <f t="shared" si="2"/>
        <v>0.34293307317837041</v>
      </c>
      <c r="Z20" s="55">
        <f>+IF(G20=0,"",'Ark1'!T397)</f>
        <v>5.79345088161209</v>
      </c>
      <c r="AA20" s="55">
        <f t="shared" si="3"/>
        <v>0.21249233238929133</v>
      </c>
      <c r="AB20" s="75">
        <f>+IF(G20=0,"",'Ark1'!V397)</f>
        <v>7.8715365239294703</v>
      </c>
      <c r="AC20" s="75">
        <f>+IF(G20=0,"",'Ark1'!W397)</f>
        <v>5.9193954659949615</v>
      </c>
      <c r="AD20" s="74"/>
      <c r="AE20" s="75">
        <f>+IF(G20=0,"",'Ark1'!X397)</f>
        <v>90.365239294710321</v>
      </c>
      <c r="AF20" s="75">
        <f>+IF(G20=0,"",'Ark1'!Y397)</f>
        <v>42.00251889168765</v>
      </c>
      <c r="AG20" s="75">
        <f>+IF(G20=0,"",'Ark1'!Z397)</f>
        <v>5.5461620231530748</v>
      </c>
      <c r="AH20" s="74"/>
      <c r="AI20" s="75">
        <f>+IF(G20=0,"",'Ark1'!Z397)</f>
        <v>5.5461620231530748</v>
      </c>
      <c r="AJ20" s="75">
        <f>+IF(G20=0,"",'Ark1'!AA397)</f>
        <v>1.6298679366609639</v>
      </c>
      <c r="AK20" s="75">
        <f>+IF(G20=0,"",'Ark1'!AB397)</f>
        <v>1.9461018145966296</v>
      </c>
      <c r="AL20" s="52"/>
      <c r="AM20" s="55">
        <f t="shared" si="4"/>
        <v>4.1703919738684068</v>
      </c>
      <c r="AN20" s="75">
        <f t="shared" si="5"/>
        <v>29.962264150943398</v>
      </c>
      <c r="AO20" s="47"/>
      <c r="AP20" s="4"/>
      <c r="AQ20" s="58"/>
      <c r="AR20" s="58"/>
      <c r="AS20" s="1"/>
      <c r="AT20" s="5"/>
      <c r="AV20" s="1"/>
      <c r="AW20" s="1"/>
      <c r="AX20" s="11"/>
      <c r="AY20" s="11"/>
      <c r="AZ20" s="11"/>
    </row>
    <row r="21" spans="1:52" ht="15.6">
      <c r="A21" s="161">
        <f t="shared" si="8"/>
        <v>12</v>
      </c>
      <c r="B21" s="53">
        <f>+'Ark1'!C398</f>
        <v>2024</v>
      </c>
      <c r="C21" s="53">
        <f>+'Ark1'!J398</f>
        <v>160</v>
      </c>
      <c r="D21" s="65" t="str">
        <f>VLOOKUP(C21,RNR!$A$1:$B$25,2)</f>
        <v>Oslo</v>
      </c>
      <c r="E21" s="53">
        <f>+IF(G21=0,"",'Ark1'!Q398)</f>
        <v>26</v>
      </c>
      <c r="F21" s="53">
        <f t="shared" si="9"/>
        <v>25</v>
      </c>
      <c r="G21" s="141">
        <f>+'Ark1'!R398</f>
        <v>217</v>
      </c>
      <c r="H21" s="75">
        <f t="shared" si="0"/>
        <v>-61</v>
      </c>
      <c r="I21" s="177">
        <f>+IF(G21=0,"",'Ark1'!AG398)</f>
        <v>1.9550334534278764</v>
      </c>
      <c r="J21" s="156">
        <f t="shared" si="1"/>
        <v>-0.86843817604556062</v>
      </c>
      <c r="K21" s="177">
        <f>+'Ark1'!AH398</f>
        <v>0.46082949308755761</v>
      </c>
      <c r="L21" s="96"/>
      <c r="M21" s="367">
        <f>+'Ark1'!AI398</f>
        <v>216</v>
      </c>
      <c r="N21" s="176"/>
      <c r="O21" s="443">
        <f t="shared" si="6"/>
        <v>99.539170506912441</v>
      </c>
      <c r="P21" s="176"/>
      <c r="Q21" s="156">
        <f>+IF(G21=0,"",'Ark1'!U398)</f>
        <v>17.389400921658989</v>
      </c>
      <c r="R21" s="156">
        <f t="shared" si="7"/>
        <v>-1.717793322945333</v>
      </c>
      <c r="S21" s="176"/>
      <c r="T21" s="306">
        <f>+'Ark1'!AJ398</f>
        <v>103.17407407407416</v>
      </c>
      <c r="U21" s="176"/>
      <c r="V21" s="306">
        <f>+'Ark1'!AK398</f>
        <v>15.502437044525639</v>
      </c>
      <c r="W21" s="176"/>
      <c r="X21" s="342">
        <f>+IF(G21=0,"",'Ark1'!S398)</f>
        <v>4.9953917050691237</v>
      </c>
      <c r="Y21" s="55">
        <f t="shared" si="2"/>
        <v>-0.8787090143553371</v>
      </c>
      <c r="Z21" s="55">
        <f>+IF(G21=0,"",'Ark1'!T398)</f>
        <v>4.9907834101382491</v>
      </c>
      <c r="AA21" s="55">
        <f t="shared" si="3"/>
        <v>-0.85813745317110257</v>
      </c>
      <c r="AB21" s="75">
        <f>+IF(G21=0,"",'Ark1'!V398)</f>
        <v>2.7649769585253443</v>
      </c>
      <c r="AC21" s="75">
        <f>+IF(G21=0,"",'Ark1'!W398)</f>
        <v>2.7649769585253443</v>
      </c>
      <c r="AD21" s="74"/>
      <c r="AE21" s="75">
        <f>+IF(G21=0,"",'Ark1'!X398)</f>
        <v>58.525345622119822</v>
      </c>
      <c r="AF21" s="75">
        <f>+IF(G21=0,"",'Ark1'!Y398)</f>
        <v>15.207373271889402</v>
      </c>
      <c r="AG21" s="75">
        <f>+IF(G21=0,"",'Ark1'!Z398)</f>
        <v>5.643243838750335</v>
      </c>
      <c r="AH21" s="74"/>
      <c r="AI21" s="75">
        <f>+IF(G21=0,"",'Ark1'!Z398)</f>
        <v>5.643243838750335</v>
      </c>
      <c r="AJ21" s="75">
        <f>+IF(G21=0,"",'Ark1'!AA398)</f>
        <v>1.5285235665738828</v>
      </c>
      <c r="AK21" s="75">
        <f>+IF(G21=0,"",'Ark1'!AB398)</f>
        <v>1.7253618692369836</v>
      </c>
      <c r="AL21" s="52"/>
      <c r="AM21" s="55">
        <f t="shared" si="4"/>
        <v>3.4810885608856101</v>
      </c>
      <c r="AN21" s="75">
        <f t="shared" si="5"/>
        <v>8.3461538461538467</v>
      </c>
      <c r="AO21" s="47"/>
      <c r="AP21" s="4"/>
      <c r="AQ21" s="58"/>
      <c r="AR21" s="58"/>
      <c r="AS21" s="1"/>
      <c r="AT21" s="5"/>
      <c r="AV21" s="1"/>
      <c r="AW21" s="1"/>
      <c r="AX21" s="11"/>
      <c r="AY21" s="11"/>
      <c r="AZ21" s="11"/>
    </row>
    <row r="22" spans="1:52" ht="15.6">
      <c r="A22" s="161">
        <f t="shared" si="8"/>
        <v>13</v>
      </c>
      <c r="B22" s="53">
        <f>+'Ark1'!C399</f>
        <v>2024</v>
      </c>
      <c r="C22" s="53">
        <f>+'Ark1'!J399</f>
        <v>171</v>
      </c>
      <c r="D22" s="65" t="str">
        <f>VLOOKUP(C22,RNR!$A$1:$B$25,2)</f>
        <v>Prima</v>
      </c>
      <c r="E22" s="53" t="str">
        <f>+IF(G22=0,"",'Ark1'!Q399)</f>
        <v/>
      </c>
      <c r="F22" s="53" t="str">
        <f t="shared" si="9"/>
        <v/>
      </c>
      <c r="G22" s="141">
        <f>+'Ark1'!R399</f>
        <v>0</v>
      </c>
      <c r="H22" s="75">
        <f t="shared" si="0"/>
        <v>-2</v>
      </c>
      <c r="I22" s="177" t="str">
        <f>+IF(G22=0,"",'Ark1'!AG399)</f>
        <v/>
      </c>
      <c r="J22" s="156" t="str">
        <f t="shared" si="1"/>
        <v/>
      </c>
      <c r="K22" s="177">
        <f>+'Ark1'!AH399</f>
        <v>0</v>
      </c>
      <c r="L22" s="96"/>
      <c r="M22" s="367">
        <f>+'Ark1'!AI399</f>
        <v>0</v>
      </c>
      <c r="N22" s="176"/>
      <c r="O22" s="443" t="str">
        <f t="shared" si="6"/>
        <v/>
      </c>
      <c r="P22" s="176"/>
      <c r="Q22" s="156" t="str">
        <f>+IF(G22=0,"",'Ark1'!U399)</f>
        <v/>
      </c>
      <c r="R22" s="156" t="str">
        <f t="shared" si="7"/>
        <v/>
      </c>
      <c r="S22" s="176"/>
      <c r="T22" s="306">
        <f>+'Ark1'!AJ399</f>
        <v>0</v>
      </c>
      <c r="U22" s="176"/>
      <c r="V22" s="306">
        <f>+'Ark1'!AK399</f>
        <v>0</v>
      </c>
      <c r="W22" s="176"/>
      <c r="X22" s="342" t="str">
        <f>+IF(G22=0,"",'Ark1'!S399)</f>
        <v/>
      </c>
      <c r="Y22" s="55" t="str">
        <f t="shared" si="2"/>
        <v/>
      </c>
      <c r="Z22" s="55" t="str">
        <f>+IF(G22=0,"",'Ark1'!T399)</f>
        <v/>
      </c>
      <c r="AA22" s="55" t="str">
        <f t="shared" si="3"/>
        <v/>
      </c>
      <c r="AB22" s="75" t="str">
        <f>+IF(G22=0,"",'Ark1'!V399)</f>
        <v/>
      </c>
      <c r="AC22" s="75" t="str">
        <f>+IF(G22=0,"",'Ark1'!W399)</f>
        <v/>
      </c>
      <c r="AD22" s="74"/>
      <c r="AE22" s="75" t="str">
        <f>+IF(G22=0,"",'Ark1'!X399)</f>
        <v/>
      </c>
      <c r="AF22" s="75" t="str">
        <f>+IF(G22=0,"",'Ark1'!Y399)</f>
        <v/>
      </c>
      <c r="AG22" s="75" t="str">
        <f>+IF(G22=0,"",'Ark1'!Z399)</f>
        <v/>
      </c>
      <c r="AH22" s="74"/>
      <c r="AI22" s="75" t="str">
        <f>+IF(G22=0,"",'Ark1'!Z399)</f>
        <v/>
      </c>
      <c r="AJ22" s="75" t="str">
        <f>+IF(G22=0,"",'Ark1'!AA399)</f>
        <v/>
      </c>
      <c r="AK22" s="75" t="str">
        <f>+IF(G22=0,"",'Ark1'!AB399)</f>
        <v/>
      </c>
      <c r="AL22" s="52"/>
      <c r="AM22" s="55" t="str">
        <f t="shared" si="4"/>
        <v/>
      </c>
      <c r="AN22" s="75" t="str">
        <f t="shared" si="5"/>
        <v/>
      </c>
      <c r="AO22" s="47"/>
      <c r="AP22" s="4"/>
      <c r="AQ22" s="58"/>
      <c r="AR22" s="58"/>
      <c r="AS22" s="1"/>
      <c r="AT22" s="5"/>
      <c r="AV22" s="1"/>
      <c r="AW22" s="1"/>
      <c r="AX22" s="11"/>
      <c r="AY22" s="11"/>
      <c r="AZ22" s="11"/>
    </row>
    <row r="23" spans="1:52" ht="15.6">
      <c r="A23" s="161">
        <f t="shared" si="8"/>
        <v>14</v>
      </c>
      <c r="B23" s="53">
        <f>+'Ark1'!C400</f>
        <v>2024</v>
      </c>
      <c r="C23" s="53">
        <f>+'Ark1'!J400</f>
        <v>175</v>
      </c>
      <c r="D23" s="65" t="str">
        <f>VLOOKUP(C23,RNR!$A$1:$B$25,2)</f>
        <v>Ole Ringdal</v>
      </c>
      <c r="E23" s="53">
        <f>+IF(G23=0,"",'Ark1'!Q400)</f>
        <v>29</v>
      </c>
      <c r="F23" s="53">
        <f t="shared" si="9"/>
        <v>-2</v>
      </c>
      <c r="G23" s="141">
        <f>+'Ark1'!R400</f>
        <v>547</v>
      </c>
      <c r="H23" s="75">
        <f t="shared" si="0"/>
        <v>54</v>
      </c>
      <c r="I23" s="177">
        <f>+IF(G23=0,"",'Ark1'!AG400)</f>
        <v>6.0560703698062248</v>
      </c>
      <c r="J23" s="156">
        <f t="shared" si="1"/>
        <v>0.39700783807950124</v>
      </c>
      <c r="K23" s="177">
        <f>+'Ark1'!AH400</f>
        <v>0</v>
      </c>
      <c r="L23" s="96"/>
      <c r="M23" s="367">
        <f>+'Ark1'!AI400</f>
        <v>277</v>
      </c>
      <c r="N23" s="176"/>
      <c r="O23" s="443">
        <f t="shared" si="6"/>
        <v>50.63985374771481</v>
      </c>
      <c r="P23" s="176"/>
      <c r="Q23" s="156">
        <f>+IF(G23=0,"",'Ark1'!U400)</f>
        <v>21.369469835466177</v>
      </c>
      <c r="R23" s="156">
        <f t="shared" si="7"/>
        <v>-0.22566201037564326</v>
      </c>
      <c r="S23" s="176"/>
      <c r="T23" s="306">
        <f>+'Ark1'!AJ400</f>
        <v>108.61191335740077</v>
      </c>
      <c r="U23" s="176"/>
      <c r="V23" s="306">
        <f>+'Ark1'!AK400</f>
        <v>15.968417131329851</v>
      </c>
      <c r="W23" s="176"/>
      <c r="X23" s="342">
        <f>+IF(G23=0,"",'Ark1'!S400)</f>
        <v>5.1736745886654489</v>
      </c>
      <c r="Y23" s="55">
        <f t="shared" si="2"/>
        <v>0.55907012619080199</v>
      </c>
      <c r="Z23" s="55">
        <f>+IF(G23=0,"",'Ark1'!T400)</f>
        <v>5.2285191956124315</v>
      </c>
      <c r="AA23" s="55">
        <f t="shared" si="3"/>
        <v>-0.25018262994537732</v>
      </c>
      <c r="AB23" s="75">
        <f>+IF(G23=0,"",'Ark1'!V400)</f>
        <v>7.86106032906764</v>
      </c>
      <c r="AC23" s="75">
        <f>+IF(G23=0,"",'Ark1'!W400)</f>
        <v>2.9250457038391233</v>
      </c>
      <c r="AD23" s="74"/>
      <c r="AE23" s="75">
        <f>+IF(G23=0,"",'Ark1'!X400)</f>
        <v>85.740402193784263</v>
      </c>
      <c r="AF23" s="75">
        <f>+IF(G23=0,"",'Ark1'!Y400)</f>
        <v>31.627056672760503</v>
      </c>
      <c r="AG23" s="75">
        <f>+IF(G23=0,"",'Ark1'!Z400)</f>
        <v>5.4321206221735805</v>
      </c>
      <c r="AH23" s="74"/>
      <c r="AI23" s="75">
        <f>+IF(G23=0,"",'Ark1'!Z400)</f>
        <v>5.4321206221735805</v>
      </c>
      <c r="AJ23" s="75">
        <f>+IF(G23=0,"",'Ark1'!AA400)</f>
        <v>1.4578169261839222</v>
      </c>
      <c r="AK23" s="75">
        <f>+IF(G23=0,"",'Ark1'!AB400)</f>
        <v>1.9285382499769652</v>
      </c>
      <c r="AL23" s="52"/>
      <c r="AM23" s="55">
        <f t="shared" si="4"/>
        <v>4.1304240282685498</v>
      </c>
      <c r="AN23" s="75">
        <f t="shared" si="5"/>
        <v>18.862068965517242</v>
      </c>
      <c r="AO23" s="47"/>
      <c r="AP23" s="4"/>
      <c r="AQ23" s="58"/>
      <c r="AR23" s="58"/>
      <c r="AS23" s="1"/>
      <c r="AT23" s="5"/>
      <c r="AV23" s="13"/>
      <c r="AW23" s="13"/>
      <c r="AX23" s="11"/>
      <c r="AY23" s="11"/>
      <c r="AZ23" s="11"/>
    </row>
    <row r="24" spans="1:52" ht="16.5" customHeight="1">
      <c r="A24" s="161">
        <f t="shared" si="8"/>
        <v>15</v>
      </c>
      <c r="B24" s="53">
        <f>+'Ark1'!C401</f>
        <v>2024</v>
      </c>
      <c r="C24" s="53">
        <f>+'Ark1'!J401</f>
        <v>177</v>
      </c>
      <c r="D24" s="65" t="str">
        <f>VLOOKUP(C24,RNR!$A$1:$B$25,2)</f>
        <v>Slakthuset</v>
      </c>
      <c r="E24" s="53">
        <f>+IF(G24=0,"",'Ark1'!Q401)</f>
        <v>29</v>
      </c>
      <c r="F24" s="53">
        <f t="shared" si="9"/>
        <v>16</v>
      </c>
      <c r="G24" s="141">
        <f>+'Ark1'!R401</f>
        <v>162</v>
      </c>
      <c r="H24" s="75">
        <f t="shared" si="0"/>
        <v>-19</v>
      </c>
      <c r="I24" s="177">
        <f>+IF(G24=0,"",'Ark1'!AG401)</f>
        <v>1.7495049597284349</v>
      </c>
      <c r="J24" s="156">
        <f t="shared" si="1"/>
        <v>-0.24624160076348112</v>
      </c>
      <c r="K24" s="177">
        <f>+'Ark1'!AH401</f>
        <v>11.728395061728397</v>
      </c>
      <c r="L24" s="96"/>
      <c r="M24" s="367">
        <f>+'Ark1'!AI401</f>
        <v>155</v>
      </c>
      <c r="N24" s="176"/>
      <c r="O24" s="443">
        <f t="shared" si="6"/>
        <v>95.679012345679013</v>
      </c>
      <c r="P24" s="176"/>
      <c r="Q24" s="156">
        <f>+IF(G24=0,"",'Ark1'!U401)</f>
        <v>20.844444444444434</v>
      </c>
      <c r="R24" s="156">
        <f t="shared" si="7"/>
        <v>0.1007980356046545</v>
      </c>
      <c r="S24" s="176"/>
      <c r="T24" s="306">
        <f>+'Ark1'!AJ401</f>
        <v>108.24451612903232</v>
      </c>
      <c r="U24" s="176"/>
      <c r="V24" s="306">
        <f>+'Ark1'!AK401</f>
        <v>16.16089883031422</v>
      </c>
      <c r="W24" s="176"/>
      <c r="X24" s="342">
        <f>+IF(G24=0,"",'Ark1'!S401)</f>
        <v>5.4135802469135808</v>
      </c>
      <c r="Y24" s="55">
        <f t="shared" si="2"/>
        <v>0.2920332855876131</v>
      </c>
      <c r="Z24" s="55">
        <f>+IF(G24=0,"",'Ark1'!T401)</f>
        <v>5.4567901234567913</v>
      </c>
      <c r="AA24" s="55">
        <f t="shared" si="3"/>
        <v>0.15292272014187258</v>
      </c>
      <c r="AB24" s="75">
        <f>+IF(G24=0,"",'Ark1'!V401)</f>
        <v>9.2592592592592613</v>
      </c>
      <c r="AC24" s="75">
        <f>+IF(G24=0,"",'Ark1'!W401)</f>
        <v>1.2345679012345681</v>
      </c>
      <c r="AD24" s="74"/>
      <c r="AE24" s="75">
        <f>+IF(G24=0,"",'Ark1'!X401)</f>
        <v>79.012345679012356</v>
      </c>
      <c r="AF24" s="75">
        <f>+IF(G24=0,"",'Ark1'!Y401)</f>
        <v>30.246913580246925</v>
      </c>
      <c r="AG24" s="75">
        <f>+IF(G24=0,"",'Ark1'!Z401)</f>
        <v>5.87177807633923</v>
      </c>
      <c r="AH24" s="74"/>
      <c r="AI24" s="75">
        <f>+IF(G24=0,"",'Ark1'!Z401)</f>
        <v>5.87177807633923</v>
      </c>
      <c r="AJ24" s="75">
        <f>+IF(G24=0,"",'Ark1'!AA401)</f>
        <v>1.4725683523023341</v>
      </c>
      <c r="AK24" s="75">
        <f>+IF(G24=0,"",'Ark1'!AB401)</f>
        <v>1.5075888911085171</v>
      </c>
      <c r="AL24" s="52"/>
      <c r="AM24" s="55">
        <f t="shared" si="4"/>
        <v>3.8503990877993135</v>
      </c>
      <c r="AN24" s="75">
        <f t="shared" si="5"/>
        <v>5.5862068965517242</v>
      </c>
      <c r="AO24" s="47"/>
      <c r="AP24" s="4"/>
      <c r="AQ24" s="58"/>
      <c r="AR24" s="58"/>
      <c r="AS24" s="1"/>
      <c r="AT24" s="5"/>
      <c r="AV24" s="13"/>
      <c r="AW24" s="13"/>
      <c r="AX24" s="11"/>
      <c r="AY24" s="11"/>
      <c r="AZ24" s="11"/>
    </row>
    <row r="25" spans="1:52" ht="16.5" customHeight="1">
      <c r="A25" s="161">
        <f t="shared" si="8"/>
        <v>16</v>
      </c>
      <c r="B25" s="53">
        <f>+'Ark1'!C402</f>
        <v>2024</v>
      </c>
      <c r="C25" s="53">
        <f>+'Ark1'!J402</f>
        <v>178</v>
      </c>
      <c r="D25" s="65" t="str">
        <f>VLOOKUP(C25,RNR!$A$1:$B$25,2)</f>
        <v>Røros</v>
      </c>
      <c r="E25" s="53">
        <f>+IF(G25=0,"",'Ark1'!Q402)</f>
        <v>16</v>
      </c>
      <c r="F25" s="53">
        <f t="shared" si="9"/>
        <v>-3</v>
      </c>
      <c r="G25" s="141">
        <f>+'Ark1'!R402</f>
        <v>168</v>
      </c>
      <c r="H25" s="75">
        <f t="shared" si="0"/>
        <v>9</v>
      </c>
      <c r="I25" s="177">
        <f>+IF(G25=0,"",'Ark1'!AG402)</f>
        <v>1.7354645710738987</v>
      </c>
      <c r="J25" s="156">
        <f t="shared" si="1"/>
        <v>2.9942700836228298E-2</v>
      </c>
      <c r="K25" s="177">
        <f>+'Ark1'!AH402</f>
        <v>14.285714285714288</v>
      </c>
      <c r="L25" s="96"/>
      <c r="M25" s="367">
        <f>+'Ark1'!AI402</f>
        <v>153</v>
      </c>
      <c r="N25" s="176"/>
      <c r="O25" s="443">
        <f t="shared" si="6"/>
        <v>91.071428571428569</v>
      </c>
      <c r="P25" s="176"/>
      <c r="Q25" s="156">
        <f>+IF(G25=0,"",'Ark1'!U402)</f>
        <v>19.938690476190477</v>
      </c>
      <c r="R25" s="156">
        <f t="shared" si="7"/>
        <v>-0.2411837376459971</v>
      </c>
      <c r="S25" s="176"/>
      <c r="T25" s="306">
        <f>+'Ark1'!AJ402</f>
        <v>108.93006535947718</v>
      </c>
      <c r="U25" s="176"/>
      <c r="V25" s="306">
        <f>+'Ark1'!AK402</f>
        <v>15.684998166615722</v>
      </c>
      <c r="W25" s="176"/>
      <c r="X25" s="342">
        <f>+IF(G25=0,"",'Ark1'!S402)</f>
        <v>5.4464285714285694</v>
      </c>
      <c r="Y25" s="55">
        <f t="shared" si="2"/>
        <v>-0.62904312668463902</v>
      </c>
      <c r="Z25" s="55">
        <f>+IF(G25=0,"",'Ark1'!T402)</f>
        <v>5.3392857142857153</v>
      </c>
      <c r="AA25" s="55">
        <f t="shared" si="3"/>
        <v>0.16947439353099725</v>
      </c>
      <c r="AB25" s="75">
        <f>+IF(G25=0,"",'Ark1'!V402)</f>
        <v>11.309523809523805</v>
      </c>
      <c r="AC25" s="75">
        <f>+IF(G25=0,"",'Ark1'!W402)</f>
        <v>1.1904761904761909</v>
      </c>
      <c r="AD25" s="74"/>
      <c r="AE25" s="75">
        <f>+IF(G25=0,"",'Ark1'!X402)</f>
        <v>70.833333333333314</v>
      </c>
      <c r="AF25" s="75">
        <f>+IF(G25=0,"",'Ark1'!Y402)</f>
        <v>26.785714285714281</v>
      </c>
      <c r="AG25" s="75">
        <f>+IF(G25=0,"",'Ark1'!Z402)</f>
        <v>5.7364740040754283</v>
      </c>
      <c r="AH25" s="74"/>
      <c r="AI25" s="75">
        <f>+IF(G25=0,"",'Ark1'!Z402)</f>
        <v>5.7364740040754283</v>
      </c>
      <c r="AJ25" s="75">
        <f>+IF(G25=0,"",'Ark1'!AA402)</f>
        <v>1.6964912269131251</v>
      </c>
      <c r="AK25" s="75">
        <f>+IF(G25=0,"",'Ark1'!AB402)</f>
        <v>1.5653630232498215</v>
      </c>
      <c r="AL25" s="52"/>
      <c r="AM25" s="55">
        <f t="shared" si="4"/>
        <v>3.6608743169398923</v>
      </c>
      <c r="AN25" s="75">
        <f t="shared" si="5"/>
        <v>10.5</v>
      </c>
      <c r="AO25" s="47"/>
      <c r="AP25" s="4"/>
      <c r="AQ25" s="58"/>
      <c r="AR25" s="58"/>
      <c r="AS25" s="1"/>
      <c r="AT25" s="5"/>
      <c r="AV25" s="13"/>
      <c r="AW25" s="13"/>
      <c r="AX25" s="11"/>
      <c r="AY25" s="11"/>
      <c r="AZ25" s="11"/>
    </row>
    <row r="26" spans="1:52" ht="15.6">
      <c r="A26" s="161">
        <f t="shared" si="8"/>
        <v>17</v>
      </c>
      <c r="B26" s="53">
        <f>+'Ark1'!C403</f>
        <v>2024</v>
      </c>
      <c r="C26" s="53">
        <f>+'Ark1'!J403</f>
        <v>181</v>
      </c>
      <c r="D26" s="65" t="str">
        <f>VLOOKUP(C26,RNR!$A$1:$B$25,2)</f>
        <v>Horns</v>
      </c>
      <c r="E26" s="53">
        <f>+IF(G26=0,"",'Ark1'!Q403)</f>
        <v>16</v>
      </c>
      <c r="F26" s="53" t="str">
        <f t="shared" si="9"/>
        <v/>
      </c>
      <c r="G26" s="141">
        <f>+'Ark1'!R403</f>
        <v>282</v>
      </c>
      <c r="H26" s="75">
        <f t="shared" si="0"/>
        <v>-102</v>
      </c>
      <c r="I26" s="177">
        <f>+IF(G26=0,"",'Ark1'!AG403)</f>
        <v>3.1546318257789845</v>
      </c>
      <c r="J26" s="156">
        <f t="shared" si="1"/>
        <v>-1.0533604093816851</v>
      </c>
      <c r="K26" s="177">
        <f>+'Ark1'!AH403</f>
        <v>0</v>
      </c>
      <c r="L26" s="96"/>
      <c r="M26" s="367">
        <f>+'Ark1'!AI403</f>
        <v>173</v>
      </c>
      <c r="N26" s="176"/>
      <c r="O26" s="443">
        <f t="shared" si="6"/>
        <v>61.347517730496456</v>
      </c>
      <c r="P26" s="176"/>
      <c r="Q26" s="156">
        <f>+IF(G26=0,"",'Ark1'!U403)</f>
        <v>21.591843971631203</v>
      </c>
      <c r="R26" s="156">
        <f t="shared" si="7"/>
        <v>0.97595855496453154</v>
      </c>
      <c r="S26" s="176"/>
      <c r="T26" s="306">
        <f>+'Ark1'!AJ403</f>
        <v>108.56184971098264</v>
      </c>
      <c r="U26" s="176"/>
      <c r="V26" s="306">
        <f>+'Ark1'!AK403</f>
        <v>16.775066188460421</v>
      </c>
      <c r="W26" s="176"/>
      <c r="X26" s="342">
        <f>+IF(G26=0,"",'Ark1'!S403)</f>
        <v>5.5886524822695005</v>
      </c>
      <c r="Y26" s="55">
        <f t="shared" si="2"/>
        <v>-7.0201684397167341E-2</v>
      </c>
      <c r="Z26" s="55">
        <f>+IF(G26=0,"",'Ark1'!T403)</f>
        <v>5.8120567375886516</v>
      </c>
      <c r="AA26" s="55">
        <f t="shared" si="3"/>
        <v>-8.2557624113483996E-3</v>
      </c>
      <c r="AB26" s="75">
        <f>+IF(G26=0,"",'Ark1'!V403)</f>
        <v>7.8014184397163104</v>
      </c>
      <c r="AC26" s="75">
        <f>+IF(G26=0,"",'Ark1'!W403)</f>
        <v>1.0638297872340428</v>
      </c>
      <c r="AD26" s="74"/>
      <c r="AE26" s="75">
        <f>+IF(G26=0,"",'Ark1'!X403)</f>
        <v>86.879432624113477</v>
      </c>
      <c r="AF26" s="75">
        <f>+IF(G26=0,"",'Ark1'!Y403)</f>
        <v>35.460992907801405</v>
      </c>
      <c r="AG26" s="75">
        <f>+IF(G26=0,"",'Ark1'!Z403)</f>
        <v>5.447528960645676</v>
      </c>
      <c r="AH26" s="74"/>
      <c r="AI26" s="75">
        <f>+IF(G26=0,"",'Ark1'!Z403)</f>
        <v>5.447528960645676</v>
      </c>
      <c r="AJ26" s="75">
        <f>+IF(G26=0,"",'Ark1'!AA403)</f>
        <v>1.444338038200591</v>
      </c>
      <c r="AK26" s="75">
        <f>+IF(G26=0,"",'Ark1'!AB403)</f>
        <v>1.6937923867059723</v>
      </c>
      <c r="AL26" s="52"/>
      <c r="AM26" s="55">
        <f t="shared" si="4"/>
        <v>3.8635152284263974</v>
      </c>
      <c r="AN26" s="75">
        <f t="shared" si="5"/>
        <v>17.625</v>
      </c>
      <c r="AO26" s="47"/>
      <c r="AP26" s="2"/>
      <c r="AQ26" s="58"/>
      <c r="AR26" s="58"/>
      <c r="AS26" s="1"/>
      <c r="AV26" s="13"/>
      <c r="AW26" s="13"/>
      <c r="AX26" s="11"/>
      <c r="AY26" s="11"/>
      <c r="AZ26" s="11"/>
    </row>
    <row r="27" spans="1:52" ht="17.25" customHeight="1">
      <c r="A27" s="161">
        <f t="shared" si="8"/>
        <v>18</v>
      </c>
      <c r="B27" s="53">
        <f>+'Ark1'!C404</f>
        <v>2024</v>
      </c>
      <c r="C27" s="53">
        <f>+'Ark1'!J404</f>
        <v>262</v>
      </c>
      <c r="D27" s="65" t="str">
        <f>VLOOKUP(C27,RNR!$A$1:$B$25,2)</f>
        <v>Strilalam</v>
      </c>
      <c r="E27" s="53" t="str">
        <f>+IF(G27=0,"",'Ark1'!Q404)</f>
        <v/>
      </c>
      <c r="F27" s="53" t="str">
        <f t="shared" si="9"/>
        <v/>
      </c>
      <c r="G27" s="141">
        <f>+'Ark1'!R404</f>
        <v>0</v>
      </c>
      <c r="H27" s="75">
        <f t="shared" si="0"/>
        <v>0</v>
      </c>
      <c r="I27" s="177" t="str">
        <f>+IF(G27=0,"",'Ark1'!AG404)</f>
        <v/>
      </c>
      <c r="J27" s="156" t="str">
        <f t="shared" si="1"/>
        <v/>
      </c>
      <c r="K27" s="177">
        <f>+'Ark1'!AH404</f>
        <v>0</v>
      </c>
      <c r="L27" s="96"/>
      <c r="M27" s="367">
        <f>+'Ark1'!AI404</f>
        <v>0</v>
      </c>
      <c r="N27" s="176"/>
      <c r="O27" s="443" t="str">
        <f t="shared" si="6"/>
        <v/>
      </c>
      <c r="P27" s="176"/>
      <c r="Q27" s="156" t="str">
        <f>+IF(G27=0,"",'Ark1'!U404)</f>
        <v/>
      </c>
      <c r="R27" s="156" t="str">
        <f t="shared" si="7"/>
        <v/>
      </c>
      <c r="S27" s="176"/>
      <c r="T27" s="306">
        <f>+'Ark1'!AJ404</f>
        <v>0</v>
      </c>
      <c r="U27" s="176"/>
      <c r="V27" s="306">
        <f>+'Ark1'!AK404</f>
        <v>0</v>
      </c>
      <c r="W27" s="176"/>
      <c r="X27" s="342" t="str">
        <f>+IF(G27=0,"",'Ark1'!S404)</f>
        <v/>
      </c>
      <c r="Y27" s="55" t="str">
        <f t="shared" si="2"/>
        <v/>
      </c>
      <c r="Z27" s="55" t="str">
        <f>+IF(G27=0,"",'Ark1'!T404)</f>
        <v/>
      </c>
      <c r="AA27" s="55" t="str">
        <f t="shared" si="3"/>
        <v/>
      </c>
      <c r="AB27" s="75" t="str">
        <f>+IF(G27=0,"",'Ark1'!V404)</f>
        <v/>
      </c>
      <c r="AC27" s="75" t="str">
        <f>+IF(G27=0,"",'Ark1'!W404)</f>
        <v/>
      </c>
      <c r="AD27" s="74"/>
      <c r="AE27" s="75" t="str">
        <f>+IF(G27=0,"",'Ark1'!X404)</f>
        <v/>
      </c>
      <c r="AF27" s="75" t="str">
        <f>+IF(G27=0,"",'Ark1'!Y404)</f>
        <v/>
      </c>
      <c r="AG27" s="75" t="str">
        <f>+IF(G27=0,"",'Ark1'!Z404)</f>
        <v/>
      </c>
      <c r="AH27" s="74"/>
      <c r="AI27" s="75" t="str">
        <f>+IF(G27=0,"",'Ark1'!Z404)</f>
        <v/>
      </c>
      <c r="AJ27" s="75" t="str">
        <f>+IF(G27=0,"",'Ark1'!AA404)</f>
        <v/>
      </c>
      <c r="AK27" s="75" t="str">
        <f>+IF(G27=0,"",'Ark1'!AB404)</f>
        <v/>
      </c>
      <c r="AL27" s="52"/>
      <c r="AM27" s="55" t="str">
        <f t="shared" si="4"/>
        <v/>
      </c>
      <c r="AN27" s="75" t="str">
        <f t="shared" si="5"/>
        <v/>
      </c>
      <c r="AO27" s="47"/>
      <c r="AP27" s="2"/>
      <c r="AQ27" s="58"/>
      <c r="AR27" s="58"/>
      <c r="AS27" s="1"/>
      <c r="AT27" s="5"/>
      <c r="AV27" s="13"/>
      <c r="AW27" s="13"/>
      <c r="AX27" s="11"/>
      <c r="AY27" s="11"/>
      <c r="AZ27" s="11"/>
    </row>
    <row r="28" spans="1:52" ht="15.6">
      <c r="A28" s="161">
        <f t="shared" si="8"/>
        <v>19</v>
      </c>
      <c r="B28" s="53">
        <f>+'Ark1'!C405</f>
        <v>2024</v>
      </c>
      <c r="C28" s="53">
        <f>+'Ark1'!J405</f>
        <v>267</v>
      </c>
      <c r="D28" s="65" t="str">
        <f>VLOOKUP(C28,RNR!$A$1:$B$25,2)</f>
        <v>Dalpro</v>
      </c>
      <c r="E28" s="53" t="str">
        <f>+IF(G28=0,"",'Ark1'!Q405)</f>
        <v/>
      </c>
      <c r="F28" s="53" t="str">
        <f t="shared" si="9"/>
        <v/>
      </c>
      <c r="G28" s="141">
        <f>+'Ark1'!R405</f>
        <v>0</v>
      </c>
      <c r="H28" s="75">
        <f t="shared" si="0"/>
        <v>0</v>
      </c>
      <c r="I28" s="177" t="str">
        <f>+IF(G28=0,"",'Ark1'!AG405)</f>
        <v/>
      </c>
      <c r="J28" s="156" t="str">
        <f t="shared" si="1"/>
        <v/>
      </c>
      <c r="K28" s="177">
        <f>+'Ark1'!AH405</f>
        <v>0</v>
      </c>
      <c r="L28" s="96"/>
      <c r="M28" s="367">
        <f>+'Ark1'!AI405</f>
        <v>0</v>
      </c>
      <c r="N28" s="176"/>
      <c r="O28" s="443" t="str">
        <f t="shared" si="6"/>
        <v/>
      </c>
      <c r="P28" s="176"/>
      <c r="Q28" s="156" t="str">
        <f>+IF(G28=0,"",'Ark1'!U405)</f>
        <v/>
      </c>
      <c r="R28" s="156" t="str">
        <f t="shared" si="7"/>
        <v/>
      </c>
      <c r="S28" s="176"/>
      <c r="T28" s="306">
        <f>+'Ark1'!AJ405</f>
        <v>0</v>
      </c>
      <c r="U28" s="176"/>
      <c r="V28" s="306">
        <f>+'Ark1'!AK405</f>
        <v>0</v>
      </c>
      <c r="W28" s="176"/>
      <c r="X28" s="342" t="str">
        <f>+IF(G28=0,"",'Ark1'!S405)</f>
        <v/>
      </c>
      <c r="Y28" s="55" t="str">
        <f t="shared" si="2"/>
        <v/>
      </c>
      <c r="Z28" s="55" t="str">
        <f>+IF(G28=0,"",'Ark1'!T405)</f>
        <v/>
      </c>
      <c r="AA28" s="55" t="str">
        <f t="shared" si="3"/>
        <v/>
      </c>
      <c r="AB28" s="75" t="str">
        <f>+IF(G28=0,"",'Ark1'!V405)</f>
        <v/>
      </c>
      <c r="AC28" s="75" t="str">
        <f>+IF(G28=0,"",'Ark1'!W405)</f>
        <v/>
      </c>
      <c r="AD28" s="74"/>
      <c r="AE28" s="75" t="str">
        <f>+IF(G28=0,"",'Ark1'!X405)</f>
        <v/>
      </c>
      <c r="AF28" s="75" t="str">
        <f>+IF(G28=0,"",'Ark1'!Y405)</f>
        <v/>
      </c>
      <c r="AG28" s="75" t="str">
        <f>+IF(G28=0,"",'Ark1'!Z405)</f>
        <v/>
      </c>
      <c r="AH28" s="74"/>
      <c r="AI28" s="75" t="str">
        <f>+IF(G28=0,"",'Ark1'!Z405)</f>
        <v/>
      </c>
      <c r="AJ28" s="75" t="str">
        <f>+IF(G28=0,"",'Ark1'!AA405)</f>
        <v/>
      </c>
      <c r="AK28" s="75" t="str">
        <f>+IF(G28=0,"",'Ark1'!AB405)</f>
        <v/>
      </c>
      <c r="AL28" s="52"/>
      <c r="AM28" s="55" t="str">
        <f t="shared" si="4"/>
        <v/>
      </c>
      <c r="AN28" s="75" t="str">
        <f t="shared" si="5"/>
        <v/>
      </c>
      <c r="AO28" s="47"/>
      <c r="AP28" s="14"/>
      <c r="AQ28" s="58"/>
      <c r="AR28" s="58"/>
      <c r="AS28" s="1"/>
      <c r="AV28" s="13"/>
      <c r="AW28" s="13"/>
      <c r="AX28" s="11"/>
      <c r="AY28" s="11"/>
      <c r="AZ28" s="11"/>
    </row>
    <row r="29" spans="1:52" ht="15.6">
      <c r="A29" s="161">
        <f t="shared" si="8"/>
        <v>20</v>
      </c>
      <c r="B29" s="53">
        <f>+'Ark1'!C406</f>
        <v>2024</v>
      </c>
      <c r="C29" s="53">
        <f>+'Ark1'!J406</f>
        <v>309</v>
      </c>
      <c r="D29" s="65" t="str">
        <f>VLOOKUP(C29,RNR!$A$1:$B$25,2)</f>
        <v>Malvik</v>
      </c>
      <c r="E29" s="53">
        <f>+IF(G29=0,"",'Ark1'!Q406)</f>
        <v>60</v>
      </c>
      <c r="F29" s="53">
        <f t="shared" si="9"/>
        <v>35</v>
      </c>
      <c r="G29" s="141">
        <f>+'Ark1'!R406</f>
        <v>430</v>
      </c>
      <c r="H29" s="75">
        <f t="shared" si="0"/>
        <v>89</v>
      </c>
      <c r="I29" s="177">
        <f>+IF(G29=0,"",'Ark1'!AG406)</f>
        <v>4.388372693050167</v>
      </c>
      <c r="J29" s="156">
        <f t="shared" si="1"/>
        <v>0.64548412816873402</v>
      </c>
      <c r="K29" s="177">
        <f>+'Ark1'!AH406</f>
        <v>0</v>
      </c>
      <c r="L29" s="96"/>
      <c r="M29" s="367">
        <f>+'Ark1'!AI406</f>
        <v>428</v>
      </c>
      <c r="N29" s="176"/>
      <c r="O29" s="443">
        <f t="shared" si="6"/>
        <v>99.534883720930239</v>
      </c>
      <c r="P29" s="176"/>
      <c r="Q29" s="156">
        <f>+IF(G29=0,"",'Ark1'!U406)</f>
        <v>19.698139534883722</v>
      </c>
      <c r="R29" s="156">
        <f t="shared" si="7"/>
        <v>-0.95142058241833993</v>
      </c>
      <c r="S29" s="176"/>
      <c r="T29" s="306">
        <f>+'Ark1'!AJ406</f>
        <v>105.27266355140181</v>
      </c>
      <c r="U29" s="176"/>
      <c r="V29" s="306">
        <f>+'Ark1'!AK406</f>
        <v>16.460401666924199</v>
      </c>
      <c r="W29" s="176"/>
      <c r="X29" s="342">
        <f>+IF(G29=0,"",'Ark1'!S406)</f>
        <v>5.667441860465118</v>
      </c>
      <c r="Y29" s="55">
        <f t="shared" si="2"/>
        <v>-0.5994203096228583</v>
      </c>
      <c r="Z29" s="55">
        <f>+IF(G29=0,"",'Ark1'!T406)</f>
        <v>6.1558139534883738</v>
      </c>
      <c r="AA29" s="55">
        <f t="shared" si="3"/>
        <v>-0.27820364181954726</v>
      </c>
      <c r="AB29" s="75">
        <f>+IF(G29=0,"",'Ark1'!V406)</f>
        <v>4.4186046511627932</v>
      </c>
      <c r="AC29" s="75">
        <f>+IF(G29=0,"",'Ark1'!W406)</f>
        <v>6.5116279069767442</v>
      </c>
      <c r="AD29" s="74"/>
      <c r="AE29" s="75">
        <f>+IF(G29=0,"",'Ark1'!X406)</f>
        <v>67.441860465116264</v>
      </c>
      <c r="AF29" s="75">
        <f>+IF(G29=0,"",'Ark1'!Y406)</f>
        <v>24.186046511627904</v>
      </c>
      <c r="AG29" s="75">
        <f>+IF(G29=0,"",'Ark1'!Z406)</f>
        <v>7.305302074461725</v>
      </c>
      <c r="AH29" s="74"/>
      <c r="AI29" s="75">
        <f>+IF(G29=0,"",'Ark1'!Z406)</f>
        <v>7.305302074461725</v>
      </c>
      <c r="AJ29" s="75">
        <f>+IF(G29=0,"",'Ark1'!AA406)</f>
        <v>1.5740956695361159</v>
      </c>
      <c r="AK29" s="75">
        <f>+IF(G29=0,"",'Ark1'!AB406)</f>
        <v>1.7656677142131252</v>
      </c>
      <c r="AL29" s="52"/>
      <c r="AM29" s="55">
        <f t="shared" si="4"/>
        <v>3.4756668034468601</v>
      </c>
      <c r="AN29" s="75">
        <f t="shared" si="5"/>
        <v>7.166666666666667</v>
      </c>
      <c r="AO29" s="47"/>
      <c r="AP29" s="2"/>
      <c r="AQ29" s="58"/>
      <c r="AR29" s="58"/>
      <c r="AS29" s="1"/>
      <c r="AV29" s="13"/>
      <c r="AW29" s="13"/>
      <c r="AX29" s="11"/>
      <c r="AY29" s="11"/>
      <c r="AZ29" s="11"/>
    </row>
    <row r="30" spans="1:52" ht="17.399999999999999" customHeight="1">
      <c r="A30" s="161">
        <f t="shared" si="8"/>
        <v>21</v>
      </c>
      <c r="B30" s="53">
        <f>+'Ark1'!C407</f>
        <v>2024</v>
      </c>
      <c r="C30" s="53">
        <f>+'Ark1'!J407</f>
        <v>470</v>
      </c>
      <c r="D30" s="65" t="str">
        <f>VLOOKUP(C30,RNR!$A$1:$B$25,2)</f>
        <v>Jens Eide</v>
      </c>
      <c r="E30" s="53">
        <f>+IF(G30=0,"",'Ark1'!Q407)</f>
        <v>28</v>
      </c>
      <c r="F30" s="53">
        <f t="shared" si="9"/>
        <v>25</v>
      </c>
      <c r="G30" s="141">
        <f>+'Ark1'!R407</f>
        <v>204</v>
      </c>
      <c r="H30" s="75">
        <f t="shared" si="0"/>
        <v>-19</v>
      </c>
      <c r="I30" s="177">
        <f>+IF(G30=0,"",'Ark1'!AG407)</f>
        <v>2.2587928581568457</v>
      </c>
      <c r="J30" s="156">
        <f t="shared" si="1"/>
        <v>-0.12508935952124167</v>
      </c>
      <c r="K30" s="177">
        <f>+'Ark1'!AH407</f>
        <v>11.76470588235294</v>
      </c>
      <c r="L30" s="96"/>
      <c r="M30" s="367">
        <f>+'Ark1'!AI407</f>
        <v>195</v>
      </c>
      <c r="N30" s="176"/>
      <c r="O30" s="443">
        <f t="shared" si="6"/>
        <v>95.588235294117652</v>
      </c>
      <c r="P30" s="176"/>
      <c r="Q30" s="156">
        <f>+IF(G30=0,"",'Ark1'!U407)</f>
        <v>21.371568627450976</v>
      </c>
      <c r="R30" s="156">
        <f t="shared" si="7"/>
        <v>1.2603578651191363</v>
      </c>
      <c r="S30" s="176"/>
      <c r="T30" s="306">
        <f>+'Ark1'!AJ407</f>
        <v>107.98051282051281</v>
      </c>
      <c r="U30" s="176"/>
      <c r="V30" s="306">
        <f>+'Ark1'!AK407</f>
        <v>16.243851563634529</v>
      </c>
      <c r="W30" s="176"/>
      <c r="X30" s="342">
        <f>+IF(G30=0,"",'Ark1'!S407)</f>
        <v>5.7009803921568611</v>
      </c>
      <c r="Y30" s="55">
        <f t="shared" si="2"/>
        <v>-1.0075397872153387</v>
      </c>
      <c r="Z30" s="55">
        <f>+IF(G30=0,"",'Ark1'!T407)</f>
        <v>5.9264705882352944</v>
      </c>
      <c r="AA30" s="55">
        <f t="shared" si="3"/>
        <v>9.2389870746505842E-2</v>
      </c>
      <c r="AB30" s="75">
        <f>+IF(G30=0,"",'Ark1'!V407)</f>
        <v>12.254901960784316</v>
      </c>
      <c r="AC30" s="75">
        <f>+IF(G30=0,"",'Ark1'!W407)</f>
        <v>5.882352941176471</v>
      </c>
      <c r="AD30" s="74"/>
      <c r="AE30" s="75">
        <f>+IF(G30=0,"",'Ark1'!X407)</f>
        <v>78.431372549019613</v>
      </c>
      <c r="AF30" s="75">
        <f>+IF(G30=0,"",'Ark1'!Y407)</f>
        <v>40.686274509803908</v>
      </c>
      <c r="AG30" s="75">
        <f>+IF(G30=0,"",'Ark1'!Z407)</f>
        <v>6.6993836042327981</v>
      </c>
      <c r="AH30" s="74"/>
      <c r="AI30" s="75">
        <f>+IF(G30=0,"",'Ark1'!Z407)</f>
        <v>6.6993836042327981</v>
      </c>
      <c r="AJ30" s="75">
        <f>+IF(G30=0,"",'Ark1'!AA407)</f>
        <v>1.7722808555610123</v>
      </c>
      <c r="AK30" s="75">
        <f>+IF(G30=0,"",'Ark1'!AB407)</f>
        <v>1.7958244854295404</v>
      </c>
      <c r="AL30" s="52"/>
      <c r="AM30" s="55">
        <f t="shared" si="4"/>
        <v>3.7487532244196049</v>
      </c>
      <c r="AN30" s="75">
        <f t="shared" si="5"/>
        <v>7.2857142857142856</v>
      </c>
      <c r="AO30" s="47"/>
      <c r="AP30" s="4"/>
      <c r="AQ30" s="58"/>
      <c r="AR30" s="58"/>
      <c r="AS30" s="1"/>
      <c r="AV30" s="56"/>
      <c r="AW30" s="56"/>
      <c r="AX30" s="11"/>
      <c r="AY30" s="11"/>
      <c r="AZ30" s="11"/>
    </row>
    <row r="31" spans="1:52" ht="17.399999999999999" customHeight="1">
      <c r="A31" s="161">
        <f t="shared" si="8"/>
        <v>22</v>
      </c>
      <c r="B31" s="53">
        <f>+'Ark1'!C408</f>
        <v>2024</v>
      </c>
      <c r="C31" s="53">
        <f>+'Ark1'!J408</f>
        <v>629</v>
      </c>
      <c r="D31" s="65" t="str">
        <f>VLOOKUP(C31,RNR!$A$1:$B$25,2)</f>
        <v>Bø</v>
      </c>
      <c r="E31" s="53">
        <f>+IF(G31=0,"",'Ark1'!Q408)</f>
        <v>4</v>
      </c>
      <c r="F31" s="53">
        <f t="shared" si="9"/>
        <v>-14</v>
      </c>
      <c r="G31" s="141">
        <f>+'Ark1'!R408</f>
        <v>276</v>
      </c>
      <c r="H31" s="75">
        <f t="shared" si="0"/>
        <v>125</v>
      </c>
      <c r="I31" s="177">
        <f>+IF(G31=0,"",'Ark1'!AG408)</f>
        <v>3.3618700347020374</v>
      </c>
      <c r="J31" s="156">
        <f t="shared" si="1"/>
        <v>1.4696688398905737</v>
      </c>
      <c r="K31" s="177">
        <f>+'Ark1'!AH408</f>
        <v>0</v>
      </c>
      <c r="L31" s="96"/>
      <c r="M31" s="367">
        <f>+'Ark1'!AI408</f>
        <v>0</v>
      </c>
      <c r="N31" s="176"/>
      <c r="O31" s="443">
        <f t="shared" si="6"/>
        <v>0</v>
      </c>
      <c r="P31" s="176"/>
      <c r="Q31" s="156">
        <f>+IF(G31=0,"",'Ark1'!U408)</f>
        <v>23.510507246376797</v>
      </c>
      <c r="R31" s="156">
        <f t="shared" si="7"/>
        <v>-6.4327190709303039E-2</v>
      </c>
      <c r="S31" s="176"/>
      <c r="T31" s="306">
        <f>+'Ark1'!AJ408</f>
        <v>0</v>
      </c>
      <c r="U31" s="176"/>
      <c r="V31" s="306">
        <f>+'Ark1'!AK408</f>
        <v>0</v>
      </c>
      <c r="W31" s="176"/>
      <c r="X31" s="342">
        <f>+IF(G31=0,"",'Ark1'!S408)</f>
        <v>5.916666666666667</v>
      </c>
      <c r="Y31" s="55">
        <f t="shared" si="2"/>
        <v>-0.32174392935982077</v>
      </c>
      <c r="Z31" s="55">
        <f>+IF(G31=0,"",'Ark1'!T408)</f>
        <v>6.333333333333333</v>
      </c>
      <c r="AA31" s="55">
        <f t="shared" si="3"/>
        <v>-0.33554083885209796</v>
      </c>
      <c r="AB31" s="75">
        <f>+IF(G31=0,"",'Ark1'!V408)</f>
        <v>6.884057971014494</v>
      </c>
      <c r="AC31" s="75">
        <f>+IF(G31=0,"",'Ark1'!W408)</f>
        <v>11.594202898550723</v>
      </c>
      <c r="AD31" s="74"/>
      <c r="AE31" s="75">
        <f>+IF(G31=0,"",'Ark1'!X408)</f>
        <v>94.927536231884062</v>
      </c>
      <c r="AF31" s="75">
        <f>+IF(G31=0,"",'Ark1'!Y408)</f>
        <v>51.449275362318843</v>
      </c>
      <c r="AG31" s="75">
        <f>+IF(G31=0,"",'Ark1'!Z408)</f>
        <v>5.3102715373766713</v>
      </c>
      <c r="AH31" s="74"/>
      <c r="AI31" s="75">
        <f>+IF(G31=0,"",'Ark1'!Z408)</f>
        <v>5.3102715373766713</v>
      </c>
      <c r="AJ31" s="75">
        <f>+IF(G31=0,"",'Ark1'!AA408)</f>
        <v>1.6096215836376189</v>
      </c>
      <c r="AK31" s="75">
        <f>+IF(G31=0,"",'Ark1'!AB408)</f>
        <v>2.6329388807487457</v>
      </c>
      <c r="AL31" s="52"/>
      <c r="AM31" s="55">
        <f t="shared" si="4"/>
        <v>3.9736068585425568</v>
      </c>
      <c r="AN31" s="75">
        <f t="shared" si="5"/>
        <v>69</v>
      </c>
      <c r="AO31" s="47"/>
      <c r="AP31" s="4"/>
      <c r="AQ31" s="58"/>
      <c r="AR31" s="58"/>
      <c r="AS31" s="1"/>
      <c r="AV31" s="56"/>
      <c r="AW31" s="56"/>
      <c r="AX31" s="11"/>
      <c r="AY31" s="11"/>
      <c r="AZ31" s="11"/>
    </row>
    <row r="32" spans="1:52" ht="15.6">
      <c r="A32" s="161">
        <f t="shared" si="8"/>
        <v>23</v>
      </c>
      <c r="B32" s="53">
        <f>+'Ark1'!C409</f>
        <v>2024</v>
      </c>
      <c r="C32" s="53">
        <f>+'Ark1'!J409</f>
        <v>643</v>
      </c>
      <c r="D32" s="65" t="str">
        <f>VLOOKUP(C32,RNR!$A$1:$B$25,2)</f>
        <v>Bjerka</v>
      </c>
      <c r="E32" s="53">
        <f>+IF(G32=0,"",'Ark1'!Q409)</f>
        <v>28</v>
      </c>
      <c r="F32" s="53" t="str">
        <f t="shared" si="9"/>
        <v/>
      </c>
      <c r="G32" s="141">
        <f>+'Ark1'!R409</f>
        <v>344</v>
      </c>
      <c r="H32" s="75">
        <f t="shared" si="0"/>
        <v>34</v>
      </c>
      <c r="I32" s="177">
        <f>+IF(G32=0,"",'Ark1'!AG409)</f>
        <v>3.765673684788613</v>
      </c>
      <c r="J32" s="156">
        <f t="shared" si="1"/>
        <v>0.52339613324316758</v>
      </c>
      <c r="K32" s="177">
        <f>+'Ark1'!AH409</f>
        <v>0</v>
      </c>
      <c r="L32" s="96"/>
      <c r="M32" s="367">
        <f>+'Ark1'!AI409</f>
        <v>220</v>
      </c>
      <c r="N32" s="176"/>
      <c r="O32" s="443">
        <f t="shared" si="6"/>
        <v>63.953488372093027</v>
      </c>
      <c r="P32" s="176"/>
      <c r="Q32" s="156">
        <f>+IF(G32=0,"",'Ark1'!U409)</f>
        <v>21.12877906976744</v>
      </c>
      <c r="R32" s="156">
        <f t="shared" si="7"/>
        <v>1.4523274568642179</v>
      </c>
      <c r="S32" s="176"/>
      <c r="T32" s="306">
        <f>+'Ark1'!AJ409</f>
        <v>110.83863636363628</v>
      </c>
      <c r="U32" s="176"/>
      <c r="V32" s="306">
        <f>+'Ark1'!AK409</f>
        <v>15.678657489972284</v>
      </c>
      <c r="W32" s="176"/>
      <c r="X32" s="342">
        <f>+IF(G32=0,"",'Ark1'!S409)</f>
        <v>5.0552325581395321</v>
      </c>
      <c r="Y32" s="55">
        <f t="shared" si="2"/>
        <v>0.72620030007501679</v>
      </c>
      <c r="Z32" s="55">
        <f>+IF(G32=0,"",'Ark1'!T409)</f>
        <v>5.2936046511627923</v>
      </c>
      <c r="AA32" s="55">
        <f t="shared" si="3"/>
        <v>0.3129594898724708</v>
      </c>
      <c r="AB32" s="75">
        <f>+IF(G32=0,"",'Ark1'!V409)</f>
        <v>6.9767441860465107</v>
      </c>
      <c r="AC32" s="75">
        <f>+IF(G32=0,"",'Ark1'!W409)</f>
        <v>5.5232558139534911</v>
      </c>
      <c r="AD32" s="74"/>
      <c r="AE32" s="75">
        <f>+IF(G32=0,"",'Ark1'!X409)</f>
        <v>81.686046511627922</v>
      </c>
      <c r="AF32" s="75">
        <f>+IF(G32=0,"",'Ark1'!Y409)</f>
        <v>31.395348837209319</v>
      </c>
      <c r="AG32" s="75">
        <f>+IF(G32=0,"",'Ark1'!Z409)</f>
        <v>6.0008538847849753</v>
      </c>
      <c r="AH32" s="74"/>
      <c r="AI32" s="75">
        <f>+IF(G32=0,"",'Ark1'!Z409)</f>
        <v>6.0008538847849753</v>
      </c>
      <c r="AJ32" s="75">
        <f>+IF(G32=0,"",'Ark1'!AA409)</f>
        <v>1.6635198230651371</v>
      </c>
      <c r="AK32" s="75">
        <f>+IF(G32=0,"",'Ark1'!AB409)</f>
        <v>2.0369735945992642</v>
      </c>
      <c r="AL32" s="52"/>
      <c r="AM32" s="55">
        <f t="shared" si="4"/>
        <v>4.1795859689476726</v>
      </c>
      <c r="AN32" s="75">
        <f t="shared" si="5"/>
        <v>12.285714285714286</v>
      </c>
      <c r="AO32" s="47"/>
      <c r="AP32" s="4"/>
      <c r="AQ32" s="58"/>
      <c r="AR32" s="58"/>
      <c r="AS32" s="1"/>
      <c r="AT32" s="4"/>
    </row>
    <row r="33" spans="1:49" ht="15.6">
      <c r="A33" s="161">
        <f t="shared" si="8"/>
        <v>24</v>
      </c>
      <c r="B33" s="53">
        <f>+'Ark1'!C410</f>
        <v>2024</v>
      </c>
      <c r="C33" s="53">
        <f>+'Ark1'!J410</f>
        <v>704</v>
      </c>
      <c r="D33" s="65" t="str">
        <f>VLOOKUP(C33,RNR!$A$1:$B$25,2)</f>
        <v>Øre Vilt</v>
      </c>
      <c r="E33" s="53" t="str">
        <f>+IF(G33=0,"",'Ark1'!Q410)</f>
        <v/>
      </c>
      <c r="F33" s="53" t="str">
        <f t="shared" si="9"/>
        <v/>
      </c>
      <c r="G33" s="141">
        <f>+'Ark1'!R410</f>
        <v>0</v>
      </c>
      <c r="H33" s="75">
        <f t="shared" si="0"/>
        <v>0</v>
      </c>
      <c r="I33" s="177" t="str">
        <f>+IF(G33=0,"",'Ark1'!AG410)</f>
        <v/>
      </c>
      <c r="J33" s="156" t="str">
        <f t="shared" si="1"/>
        <v/>
      </c>
      <c r="K33" s="177">
        <f>+'Ark1'!AH410</f>
        <v>0</v>
      </c>
      <c r="L33" s="96"/>
      <c r="M33" s="367">
        <f>+'Ark1'!AI410</f>
        <v>0</v>
      </c>
      <c r="N33" s="176"/>
      <c r="O33" s="443" t="str">
        <f t="shared" si="6"/>
        <v/>
      </c>
      <c r="P33" s="176"/>
      <c r="Q33" s="156" t="str">
        <f>+IF(G33=0,"",'Ark1'!U410)</f>
        <v/>
      </c>
      <c r="R33" s="156" t="str">
        <f t="shared" si="7"/>
        <v/>
      </c>
      <c r="S33" s="176"/>
      <c r="T33" s="306">
        <f>+'Ark1'!AJ410</f>
        <v>0</v>
      </c>
      <c r="U33" s="176"/>
      <c r="V33" s="306">
        <f>+'Ark1'!AK410</f>
        <v>0</v>
      </c>
      <c r="W33" s="176"/>
      <c r="X33" s="342" t="str">
        <f>+IF(G33=0,"",'Ark1'!S410)</f>
        <v/>
      </c>
      <c r="Y33" s="55" t="str">
        <f t="shared" si="2"/>
        <v/>
      </c>
      <c r="Z33" s="55" t="str">
        <f>+IF(G33=0,"",'Ark1'!T410)</f>
        <v/>
      </c>
      <c r="AA33" s="55" t="str">
        <f t="shared" si="3"/>
        <v/>
      </c>
      <c r="AB33" s="75" t="str">
        <f>+IF(G33=0,"",'Ark1'!V410)</f>
        <v/>
      </c>
      <c r="AC33" s="75" t="str">
        <f>+IF(G33=0,"",'Ark1'!W410)</f>
        <v/>
      </c>
      <c r="AD33" s="74"/>
      <c r="AE33" s="75" t="str">
        <f>+IF(G33=0,"",'Ark1'!X410)</f>
        <v/>
      </c>
      <c r="AF33" s="75" t="str">
        <f>+IF(G33=0,"",'Ark1'!Y410)</f>
        <v/>
      </c>
      <c r="AG33" s="75" t="str">
        <f>+IF(G33=0,"",'Ark1'!Z410)</f>
        <v/>
      </c>
      <c r="AH33" s="74"/>
      <c r="AI33" s="75" t="str">
        <f>+IF(G33=0,"",'Ark1'!Z410)</f>
        <v/>
      </c>
      <c r="AJ33" s="75" t="str">
        <f>+IF(G33=0,"",'Ark1'!AA410)</f>
        <v/>
      </c>
      <c r="AK33" s="75" t="str">
        <f>+IF(G33=0,"",'Ark1'!AB410)</f>
        <v/>
      </c>
      <c r="AL33" s="52"/>
      <c r="AM33" s="55" t="str">
        <f t="shared" si="4"/>
        <v/>
      </c>
      <c r="AN33" s="75" t="str">
        <f t="shared" si="5"/>
        <v/>
      </c>
      <c r="AO33" s="47"/>
      <c r="AP33" s="4"/>
      <c r="AQ33" s="58"/>
      <c r="AR33" s="58"/>
      <c r="AS33" s="1"/>
      <c r="AT33" s="18"/>
      <c r="AV33" s="1"/>
      <c r="AW33" s="5"/>
    </row>
    <row r="34" spans="1:49" ht="15.6">
      <c r="A34" s="161">
        <f t="shared" si="8"/>
        <v>25</v>
      </c>
      <c r="B34" s="53">
        <f>+'Ark1'!C411</f>
        <v>2024</v>
      </c>
      <c r="C34" s="53">
        <f>+'Ark1'!J411</f>
        <v>802</v>
      </c>
      <c r="D34" s="65" t="str">
        <f>VLOOKUP(C34,RNR!$A$1:$B$25,2)</f>
        <v>Karasjok</v>
      </c>
      <c r="E34" s="53">
        <f>+IF(G34=0,"",'Ark1'!Q411)</f>
        <v>1</v>
      </c>
      <c r="F34" s="53" t="e">
        <f>+IF(G34=0,"",IF(#REF!=0,"",E34-#REF!))</f>
        <v>#REF!</v>
      </c>
      <c r="G34" s="141">
        <f>+'Ark1'!R411</f>
        <v>1</v>
      </c>
      <c r="H34" s="75">
        <f t="shared" si="0"/>
        <v>1</v>
      </c>
      <c r="I34" s="177">
        <f>+IF(G34=0,"",'Ark1'!AG411)</f>
        <v>4.9737170141533373E-3</v>
      </c>
      <c r="J34" s="156" t="str">
        <f t="shared" si="1"/>
        <v/>
      </c>
      <c r="K34" s="177">
        <f>+'Ark1'!AH411</f>
        <v>100</v>
      </c>
      <c r="L34" s="96"/>
      <c r="M34" s="367">
        <f>+'Ark1'!AI411</f>
        <v>0</v>
      </c>
      <c r="N34" s="176"/>
      <c r="O34" s="443">
        <f t="shared" si="6"/>
        <v>0</v>
      </c>
      <c r="P34" s="176"/>
      <c r="Q34" s="156">
        <f>+IF(G34=0,"",'Ark1'!U411)</f>
        <v>9.6</v>
      </c>
      <c r="R34" s="156">
        <f t="shared" si="7"/>
        <v>9.6</v>
      </c>
      <c r="S34" s="176"/>
      <c r="T34" s="306">
        <f>+'Ark1'!AJ411</f>
        <v>0</v>
      </c>
      <c r="U34" s="176"/>
      <c r="V34" s="306">
        <f>+'Ark1'!AK411</f>
        <v>0</v>
      </c>
      <c r="W34" s="176"/>
      <c r="X34" s="342">
        <f>+IF(G34=0,"",'Ark1'!S411)</f>
        <v>0</v>
      </c>
      <c r="Y34" s="55">
        <f t="shared" si="2"/>
        <v>0</v>
      </c>
      <c r="Z34" s="55">
        <f>+IF(G34=0,"",'Ark1'!T411)</f>
        <v>7</v>
      </c>
      <c r="AA34" s="55">
        <f t="shared" si="3"/>
        <v>7</v>
      </c>
      <c r="AB34" s="75">
        <f>+IF(G34=0,"",'Ark1'!V411)</f>
        <v>0</v>
      </c>
      <c r="AC34" s="75">
        <f>+IF(G34=0,"",'Ark1'!W411)</f>
        <v>0</v>
      </c>
      <c r="AD34" s="74"/>
      <c r="AE34" s="75">
        <f>+IF(G34=0,"",'Ark1'!X411)</f>
        <v>0</v>
      </c>
      <c r="AF34" s="75">
        <f>+IF(G34=0,"",'Ark1'!Y411)</f>
        <v>0</v>
      </c>
      <c r="AG34" s="75">
        <f>+IF(G34=0,"",'Ark1'!Z411)</f>
        <v>0</v>
      </c>
      <c r="AH34" s="74"/>
      <c r="AI34" s="75">
        <f>+IF(G34=0,"",'Ark1'!Z411)</f>
        <v>0</v>
      </c>
      <c r="AJ34" s="75">
        <f>+IF(G34=0,"",'Ark1'!AA411)</f>
        <v>0</v>
      </c>
      <c r="AK34" s="75">
        <f>+IF(G34=0,"",'Ark1'!AB411)</f>
        <v>0</v>
      </c>
      <c r="AL34" s="52"/>
      <c r="AM34" s="55" t="e">
        <f t="shared" si="4"/>
        <v>#DIV/0!</v>
      </c>
      <c r="AN34" s="75">
        <f t="shared" si="5"/>
        <v>1</v>
      </c>
      <c r="AO34" s="47"/>
      <c r="AP34" s="4"/>
      <c r="AQ34" s="58"/>
      <c r="AR34" s="58"/>
      <c r="AS34" s="1"/>
      <c r="AT34" s="18"/>
      <c r="AV34" s="1"/>
      <c r="AW34" s="5"/>
    </row>
    <row r="35" spans="1:49" ht="15.6">
      <c r="A35" s="161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76"/>
      <c r="T35" s="161"/>
      <c r="U35" s="176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4"/>
      <c r="AQ35" s="58"/>
      <c r="AR35" s="58"/>
      <c r="AS35" s="1"/>
      <c r="AT35" s="18"/>
      <c r="AV35" s="1"/>
      <c r="AW35" s="5"/>
    </row>
    <row r="36" spans="1:49" ht="15.6">
      <c r="A36" s="161">
        <v>1</v>
      </c>
      <c r="B36" s="80">
        <f>+'Ark1'!C412</f>
        <v>2023</v>
      </c>
      <c r="C36" s="80">
        <f>+'Ark1'!J412</f>
        <v>103</v>
      </c>
      <c r="D36" s="81" t="str">
        <f>VLOOKUP(C36,RNR!$A$1:$B$25,2)</f>
        <v>Rudshøgda</v>
      </c>
      <c r="E36" s="80">
        <f>+IF(G36=0,"",'Ark1'!Q412)</f>
        <v>18</v>
      </c>
      <c r="F36" s="80"/>
      <c r="G36" s="83">
        <f>+'Ark1'!R412</f>
        <v>218</v>
      </c>
      <c r="H36" s="80"/>
      <c r="I36" s="178">
        <f>+IF(G36=0,"",'Ark1'!AG412)</f>
        <v>2.229414644440205</v>
      </c>
      <c r="J36" s="157"/>
      <c r="K36" s="178">
        <f>+'Ark1'!AH412</f>
        <v>0</v>
      </c>
      <c r="L36" s="96"/>
      <c r="M36" s="367">
        <f>+'Ark1'!AI412</f>
        <v>0</v>
      </c>
      <c r="N36" s="367"/>
      <c r="O36" s="443">
        <f t="shared" si="6"/>
        <v>0</v>
      </c>
      <c r="P36" s="367"/>
      <c r="Q36" s="157">
        <f>+'Ark1'!U412</f>
        <v>19.239449541284408</v>
      </c>
      <c r="R36" s="157"/>
      <c r="S36" s="176"/>
      <c r="T36" s="367"/>
      <c r="U36" s="176"/>
      <c r="V36" s="367"/>
      <c r="W36" s="176"/>
      <c r="X36" s="82">
        <f>+'Ark1'!S412</f>
        <v>5.3807339449541285</v>
      </c>
      <c r="Y36" s="80"/>
      <c r="Z36" s="82">
        <f>+'Ark1'!T412</f>
        <v>4.5412844036697244</v>
      </c>
      <c r="AA36" s="80"/>
      <c r="AB36" s="83">
        <f>+IF(G36=0,"",'Ark1'!V412)</f>
        <v>1.3761467889908259</v>
      </c>
      <c r="AC36" s="83">
        <f>+IF(G36=0,"",'Ark1'!W412)</f>
        <v>1.3761467889908259</v>
      </c>
      <c r="AD36" s="74"/>
      <c r="AE36" s="83">
        <f>+IF(G36=0,"",'Ark1'!X412)</f>
        <v>77.064220183486228</v>
      </c>
      <c r="AF36" s="83">
        <f>+IF(G36=0,"",'Ark1'!Y412)</f>
        <v>12.38532110091743</v>
      </c>
      <c r="AG36" s="83">
        <f>+IF(G36=0,"",'Ark1'!Z412)</f>
        <v>5.5527002828299548</v>
      </c>
      <c r="AH36" s="74"/>
      <c r="AI36" s="157">
        <f>+IF(G36=0,"",'Ark1'!Z412)</f>
        <v>5.5527002828299548</v>
      </c>
      <c r="AJ36" s="82">
        <f>+IF(G36=0,"",'Ark1'!AA412)</f>
        <v>1.7911595887396452</v>
      </c>
      <c r="AK36" s="82">
        <f>+IF(G36=0,"",'Ark1'!AB412)</f>
        <v>2.1225400660431815</v>
      </c>
      <c r="AL36" s="52"/>
      <c r="AM36" s="82">
        <f t="shared" ref="AM36:AM60" si="10">+IF(G36=0,"",Q36/X36)</f>
        <v>3.5756180733162837</v>
      </c>
      <c r="AN36" s="83">
        <f t="shared" ref="AN36:AN58" si="11">+IF(G36=0,"",G36/E36)</f>
        <v>12.111111111111111</v>
      </c>
      <c r="AO36" s="47"/>
      <c r="AP36" s="4"/>
      <c r="AQ36" s="58"/>
      <c r="AR36" s="58"/>
      <c r="AS36" s="1"/>
      <c r="AT36" s="18"/>
    </row>
    <row r="37" spans="1:49" ht="15.6">
      <c r="A37" s="161">
        <f>1+A36</f>
        <v>2</v>
      </c>
      <c r="B37" s="80">
        <f>+'Ark1'!C413</f>
        <v>2023</v>
      </c>
      <c r="C37" s="80">
        <f>+'Ark1'!J413</f>
        <v>106</v>
      </c>
      <c r="D37" s="81" t="str">
        <f>VLOOKUP(C37,RNR!$A$1:$B$25,2)</f>
        <v>Furuseth</v>
      </c>
      <c r="E37" s="80">
        <f>+IF(G37=0,"",'Ark1'!Q413)</f>
        <v>17</v>
      </c>
      <c r="F37" s="80"/>
      <c r="G37" s="83">
        <f>+'Ark1'!R413</f>
        <v>202</v>
      </c>
      <c r="H37" s="80"/>
      <c r="I37" s="178">
        <f>+IF(G37=0,"",'Ark1'!AG413)</f>
        <v>2.2329760096869142</v>
      </c>
      <c r="J37" s="157"/>
      <c r="K37" s="178">
        <f>+'Ark1'!AH413</f>
        <v>0</v>
      </c>
      <c r="L37" s="96"/>
      <c r="M37" s="367">
        <f>+'Ark1'!AI413</f>
        <v>102</v>
      </c>
      <c r="N37" s="367"/>
      <c r="O37" s="443">
        <f t="shared" si="6"/>
        <v>50.495049504950494</v>
      </c>
      <c r="P37" s="367"/>
      <c r="Q37" s="157">
        <f>+'Ark1'!U413</f>
        <v>20.796534653465358</v>
      </c>
      <c r="R37" s="157"/>
      <c r="S37" s="176"/>
      <c r="T37" s="367"/>
      <c r="U37" s="176"/>
      <c r="V37" s="367"/>
      <c r="W37" s="176"/>
      <c r="X37" s="82">
        <f>+'Ark1'!S413</f>
        <v>7.5693069306930685</v>
      </c>
      <c r="Y37" s="80"/>
      <c r="Z37" s="82">
        <f>+'Ark1'!T413</f>
        <v>5.3861386138613856</v>
      </c>
      <c r="AA37" s="80"/>
      <c r="AB37" s="83">
        <f>+IF(G37=0,"",'Ark1'!V413)</f>
        <v>7.4257425742574252</v>
      </c>
      <c r="AC37" s="83">
        <f>+IF(G37=0,"",'Ark1'!W413)</f>
        <v>5.4455445544554451</v>
      </c>
      <c r="AD37" s="74"/>
      <c r="AE37" s="83">
        <f>+IF(G37=0,"",'Ark1'!X413)</f>
        <v>75.247524752475243</v>
      </c>
      <c r="AF37" s="83">
        <f>+IF(G37=0,"",'Ark1'!Y413)</f>
        <v>29.702970297029704</v>
      </c>
      <c r="AG37" s="83">
        <f>+IF(G37=0,"",'Ark1'!Z413)</f>
        <v>6.7680186982812227</v>
      </c>
      <c r="AH37" s="74"/>
      <c r="AI37" s="157">
        <f>+IF(G37=0,"",'Ark1'!Z413)</f>
        <v>6.7680186982812227</v>
      </c>
      <c r="AJ37" s="82">
        <f>+IF(G37=0,"",'Ark1'!AA413)</f>
        <v>2.4103014303197559</v>
      </c>
      <c r="AK37" s="82">
        <f>+IF(G37=0,"",'Ark1'!AB413)</f>
        <v>2.2601598867025894</v>
      </c>
      <c r="AL37" s="52"/>
      <c r="AM37" s="82">
        <f t="shared" si="10"/>
        <v>2.747482014388491</v>
      </c>
      <c r="AN37" s="83">
        <f t="shared" si="11"/>
        <v>11.882352941176471</v>
      </c>
      <c r="AO37" s="47"/>
      <c r="AP37" s="4"/>
      <c r="AQ37" s="58"/>
      <c r="AR37" s="58"/>
      <c r="AS37" s="1"/>
      <c r="AT37" s="18"/>
    </row>
    <row r="38" spans="1:49" ht="15.6">
      <c r="A38" s="161"/>
      <c r="B38" s="80">
        <f>+'Ark1'!C414</f>
        <v>2023</v>
      </c>
      <c r="C38" s="80">
        <f>+'Ark1'!J414</f>
        <v>110</v>
      </c>
      <c r="D38" s="81" t="str">
        <f>VLOOKUP(C38,RNR!$A$1:$B$25,2)</f>
        <v>Gol</v>
      </c>
      <c r="E38" s="80">
        <f>+IF(G38=0,"",'Ark1'!Q414)</f>
        <v>92</v>
      </c>
      <c r="F38" s="80"/>
      <c r="G38" s="83">
        <f>+'Ark1'!R414</f>
        <v>1220</v>
      </c>
      <c r="H38" s="80"/>
      <c r="I38" s="178">
        <f>+IF(G38=0,"",'Ark1'!AG414)</f>
        <v>13.677290343225252</v>
      </c>
      <c r="J38" s="157"/>
      <c r="K38" s="178">
        <f>+'Ark1'!AH414</f>
        <v>1.0655737704918031</v>
      </c>
      <c r="L38" s="96"/>
      <c r="M38" s="367">
        <f>+'Ark1'!AI414</f>
        <v>966</v>
      </c>
      <c r="N38" s="367"/>
      <c r="O38" s="443">
        <f t="shared" si="6"/>
        <v>79.180327868852459</v>
      </c>
      <c r="P38" s="367"/>
      <c r="Q38" s="157">
        <f>+'Ark1'!U414</f>
        <v>21.091065573770489</v>
      </c>
      <c r="R38" s="157"/>
      <c r="S38" s="176"/>
      <c r="T38" s="367"/>
      <c r="U38" s="176"/>
      <c r="V38" s="367"/>
      <c r="W38" s="176"/>
      <c r="X38" s="82">
        <f>+'Ark1'!S414</f>
        <v>4.6991803278688513</v>
      </c>
      <c r="Y38" s="80"/>
      <c r="Z38" s="82">
        <f>+'Ark1'!T414</f>
        <v>5.8877049180327887</v>
      </c>
      <c r="AA38" s="80"/>
      <c r="AB38" s="83">
        <f>+IF(G38=0,"",'Ark1'!V414)</f>
        <v>2.540983606557377</v>
      </c>
      <c r="AC38" s="83">
        <f>+IF(G38=0,"",'Ark1'!W414)</f>
        <v>8.0327868852459012</v>
      </c>
      <c r="AD38" s="74"/>
      <c r="AE38" s="83">
        <f>+IF(G38=0,"",'Ark1'!X414)</f>
        <v>84.016393442622942</v>
      </c>
      <c r="AF38" s="83">
        <f>+IF(G38=0,"",'Ark1'!Y414)</f>
        <v>29.180327868852459</v>
      </c>
      <c r="AG38" s="83">
        <f>+IF(G38=0,"",'Ark1'!Z414)</f>
        <v>5.5848178723957318</v>
      </c>
      <c r="AH38" s="74"/>
      <c r="AI38" s="157">
        <f>+IF(G38=0,"",'Ark1'!Z414)</f>
        <v>5.5848178723957318</v>
      </c>
      <c r="AJ38" s="82">
        <f>+IF(G38=0,"",'Ark1'!AA414)</f>
        <v>1.6798221950034256</v>
      </c>
      <c r="AK38" s="82">
        <f>+IF(G38=0,"",'Ark1'!AB414)</f>
        <v>2.1100104058811255</v>
      </c>
      <c r="AL38" s="52"/>
      <c r="AM38" s="82">
        <f t="shared" si="10"/>
        <v>4.4882435025292171</v>
      </c>
      <c r="AN38" s="83">
        <f t="shared" si="11"/>
        <v>13.260869565217391</v>
      </c>
      <c r="AO38" s="47"/>
      <c r="AP38" s="4"/>
      <c r="AQ38" s="58"/>
      <c r="AR38" s="58"/>
      <c r="AS38" s="1"/>
      <c r="AT38" s="18"/>
    </row>
    <row r="39" spans="1:49" ht="15.6">
      <c r="A39" s="161"/>
      <c r="B39" s="80">
        <f>+'Ark1'!C415</f>
        <v>2023</v>
      </c>
      <c r="C39" s="80">
        <f>+'Ark1'!J415</f>
        <v>111</v>
      </c>
      <c r="D39" s="81" t="str">
        <f>VLOOKUP(C39,RNR!$A$1:$B$25,2)</f>
        <v>Forus</v>
      </c>
      <c r="E39" s="80">
        <f>+IF(G39=0,"",'Ark1'!Q415)</f>
        <v>14</v>
      </c>
      <c r="F39" s="80"/>
      <c r="G39" s="83">
        <f>+'Ark1'!R415</f>
        <v>131</v>
      </c>
      <c r="H39" s="80"/>
      <c r="I39" s="178">
        <f>+IF(G39=0,"",'Ark1'!AG415)</f>
        <v>1.3472060026545469</v>
      </c>
      <c r="J39" s="157"/>
      <c r="K39" s="178">
        <f>+'Ark1'!AH415</f>
        <v>3.8167938931297729</v>
      </c>
      <c r="L39" s="96"/>
      <c r="M39" s="367">
        <f>+'Ark1'!AI415</f>
        <v>72</v>
      </c>
      <c r="N39" s="367"/>
      <c r="O39" s="443">
        <f t="shared" si="6"/>
        <v>54.961832061068705</v>
      </c>
      <c r="P39" s="367"/>
      <c r="Q39" s="157">
        <f>+'Ark1'!U415</f>
        <v>19.347328244274809</v>
      </c>
      <c r="R39" s="157"/>
      <c r="S39" s="176"/>
      <c r="T39" s="367"/>
      <c r="U39" s="176"/>
      <c r="V39" s="367"/>
      <c r="W39" s="176"/>
      <c r="X39" s="82">
        <f>+'Ark1'!S415</f>
        <v>5.1526717557251915</v>
      </c>
      <c r="Y39" s="80"/>
      <c r="Z39" s="82">
        <f>+'Ark1'!T415</f>
        <v>5.2595419847328237</v>
      </c>
      <c r="AA39" s="80"/>
      <c r="AB39" s="83">
        <f>+IF(G39=0,"",'Ark1'!V415)</f>
        <v>3.8167938931297729</v>
      </c>
      <c r="AC39" s="83">
        <f>+IF(G39=0,"",'Ark1'!W415)</f>
        <v>1.5267175572519092</v>
      </c>
      <c r="AD39" s="74"/>
      <c r="AE39" s="83">
        <f>+IF(G39=0,"",'Ark1'!X415)</f>
        <v>75.572519083969482</v>
      </c>
      <c r="AF39" s="83">
        <f>+IF(G39=0,"",'Ark1'!Y415)</f>
        <v>24.427480916030543</v>
      </c>
      <c r="AG39" s="83">
        <f>+IF(G39=0,"",'Ark1'!Z415)</f>
        <v>6.584452288967622</v>
      </c>
      <c r="AH39" s="74"/>
      <c r="AI39" s="157">
        <f>+IF(G39=0,"",'Ark1'!Z415)</f>
        <v>6.584452288967622</v>
      </c>
      <c r="AJ39" s="82">
        <f>+IF(G39=0,"",'Ark1'!AA415)</f>
        <v>1.6320889178494997</v>
      </c>
      <c r="AK39" s="82">
        <f>+IF(G39=0,"",'Ark1'!AB415)</f>
        <v>1.9284443212459299</v>
      </c>
      <c r="AL39" s="52"/>
      <c r="AM39" s="82">
        <f t="shared" si="10"/>
        <v>3.7548148148148144</v>
      </c>
      <c r="AN39" s="83">
        <f t="shared" si="11"/>
        <v>9.3571428571428577</v>
      </c>
      <c r="AO39" s="47"/>
      <c r="AP39" s="4"/>
      <c r="AQ39" s="58"/>
      <c r="AR39" s="58"/>
      <c r="AS39" s="1"/>
      <c r="AT39" s="18"/>
    </row>
    <row r="40" spans="1:49" ht="15.6">
      <c r="A40" s="161">
        <f>1+A37</f>
        <v>3</v>
      </c>
      <c r="B40" s="80">
        <f>+'Ark1'!C416</f>
        <v>2023</v>
      </c>
      <c r="C40" s="80">
        <f>+'Ark1'!J416</f>
        <v>116</v>
      </c>
      <c r="D40" s="81" t="str">
        <f>VLOOKUP(C40,RNR!$A$1:$B$25,2)</f>
        <v>Sandeid</v>
      </c>
      <c r="E40" s="80">
        <f>+IF(G40=0,"",'Ark1'!Q416)</f>
        <v>41</v>
      </c>
      <c r="F40" s="80"/>
      <c r="G40" s="83">
        <f>+'Ark1'!R416</f>
        <v>329</v>
      </c>
      <c r="H40" s="80"/>
      <c r="I40" s="178">
        <f>+IF(G40=0,"",'Ark1'!AG416)</f>
        <v>3.7753129350380408</v>
      </c>
      <c r="J40" s="157"/>
      <c r="K40" s="178">
        <f>+'Ark1'!AH416</f>
        <v>0</v>
      </c>
      <c r="L40" s="96"/>
      <c r="M40" s="367">
        <f>+'Ark1'!AI416</f>
        <v>0</v>
      </c>
      <c r="N40" s="367"/>
      <c r="O40" s="443">
        <f t="shared" si="6"/>
        <v>0</v>
      </c>
      <c r="P40" s="367"/>
      <c r="Q40" s="157">
        <f>+'Ark1'!U416</f>
        <v>21.588145896656528</v>
      </c>
      <c r="R40" s="157"/>
      <c r="S40" s="176"/>
      <c r="T40" s="367"/>
      <c r="U40" s="176"/>
      <c r="V40" s="367"/>
      <c r="W40" s="176"/>
      <c r="X40" s="82">
        <f>+'Ark1'!S416</f>
        <v>5.3738601823708194</v>
      </c>
      <c r="Y40" s="80"/>
      <c r="Z40" s="82">
        <f>+'Ark1'!T416</f>
        <v>5.3738601823708194</v>
      </c>
      <c r="AA40" s="80"/>
      <c r="AB40" s="83">
        <f>+IF(G40=0,"",'Ark1'!V416)</f>
        <v>5.4711246200607908</v>
      </c>
      <c r="AC40" s="83">
        <f>+IF(G40=0,"",'Ark1'!W416)</f>
        <v>2.1276595744680855</v>
      </c>
      <c r="AD40" s="74"/>
      <c r="AE40" s="83">
        <f>+IF(G40=0,"",'Ark1'!X416)</f>
        <v>81.155015197568403</v>
      </c>
      <c r="AF40" s="83">
        <f>+IF(G40=0,"",'Ark1'!Y416)</f>
        <v>35.562310030395146</v>
      </c>
      <c r="AG40" s="83">
        <f>+IF(G40=0,"",'Ark1'!Z416)</f>
        <v>6.5142919260548116</v>
      </c>
      <c r="AH40" s="74"/>
      <c r="AI40" s="157">
        <f>+IF(G40=0,"",'Ark1'!Z416)</f>
        <v>6.5142919260548116</v>
      </c>
      <c r="AJ40" s="82">
        <f>+IF(G40=0,"",'Ark1'!AA416)</f>
        <v>1.2511577587538441</v>
      </c>
      <c r="AK40" s="82">
        <f>+IF(G40=0,"",'Ark1'!AB416)</f>
        <v>2.1173872739744688</v>
      </c>
      <c r="AL40" s="52"/>
      <c r="AM40" s="82">
        <f t="shared" si="10"/>
        <v>4.0172511312217187</v>
      </c>
      <c r="AN40" s="83">
        <f t="shared" si="11"/>
        <v>8.0243902439024382</v>
      </c>
      <c r="AO40" s="47"/>
      <c r="AP40" s="4"/>
      <c r="AQ40" s="58"/>
      <c r="AR40" s="58"/>
      <c r="AS40" s="1"/>
      <c r="AT40" s="18"/>
    </row>
    <row r="41" spans="1:49" ht="15.6">
      <c r="A41" s="161">
        <f t="shared" ref="A41:A60" si="12">1+A40</f>
        <v>4</v>
      </c>
      <c r="B41" s="80">
        <f>+'Ark1'!C417</f>
        <v>2023</v>
      </c>
      <c r="C41" s="80">
        <f>+'Ark1'!J417</f>
        <v>117</v>
      </c>
      <c r="D41" s="81" t="str">
        <f>VLOOKUP(C41,RNR!$A$1:$B$25,2)</f>
        <v>Jæren</v>
      </c>
      <c r="E41" s="80">
        <f>+IF(G41=0,"",'Ark1'!Q417)</f>
        <v>12</v>
      </c>
      <c r="F41" s="80"/>
      <c r="G41" s="83">
        <f>+'Ark1'!R417</f>
        <v>79</v>
      </c>
      <c r="H41" s="80"/>
      <c r="I41" s="178">
        <f>+IF(G41=0,"",'Ark1'!AG417)</f>
        <v>0.77201893795835985</v>
      </c>
      <c r="J41" s="157"/>
      <c r="K41" s="178">
        <f>+'Ark1'!AH417</f>
        <v>0</v>
      </c>
      <c r="L41" s="96"/>
      <c r="M41" s="367">
        <f>+'Ark1'!AI417</f>
        <v>76</v>
      </c>
      <c r="N41" s="367"/>
      <c r="O41" s="443">
        <f t="shared" si="6"/>
        <v>96.202531645569621</v>
      </c>
      <c r="P41" s="367"/>
      <c r="Q41" s="157">
        <f>+'Ark1'!U417</f>
        <v>18.384810126582273</v>
      </c>
      <c r="R41" s="157"/>
      <c r="S41" s="176"/>
      <c r="T41" s="367"/>
      <c r="U41" s="176"/>
      <c r="V41" s="367"/>
      <c r="W41" s="176"/>
      <c r="X41" s="82">
        <f>+'Ark1'!S417</f>
        <v>5.3797468354430391</v>
      </c>
      <c r="Y41" s="80"/>
      <c r="Z41" s="82">
        <f>+'Ark1'!T417</f>
        <v>5.1898734177215191</v>
      </c>
      <c r="AA41" s="80"/>
      <c r="AB41" s="83">
        <f>+IF(G41=0,"",'Ark1'!V417)</f>
        <v>5.0632911392405058</v>
      </c>
      <c r="AC41" s="83">
        <f>+IF(G41=0,"",'Ark1'!W417)</f>
        <v>2.5316455696202529</v>
      </c>
      <c r="AD41" s="74"/>
      <c r="AE41" s="83">
        <f>+IF(G41=0,"",'Ark1'!X417)</f>
        <v>64.556962025316452</v>
      </c>
      <c r="AF41" s="83">
        <f>+IF(G41=0,"",'Ark1'!Y417)</f>
        <v>18.987341772151904</v>
      </c>
      <c r="AG41" s="83">
        <f>+IF(G41=0,"",'Ark1'!Z417)</f>
        <v>5.445381008803424</v>
      </c>
      <c r="AH41" s="74"/>
      <c r="AI41" s="157">
        <f>+IF(G41=0,"",'Ark1'!Z417)</f>
        <v>5.445381008803424</v>
      </c>
      <c r="AJ41" s="82">
        <f>+IF(G41=0,"",'Ark1'!AA417)</f>
        <v>1.5614322982389124</v>
      </c>
      <c r="AK41" s="82">
        <f>+IF(G41=0,"",'Ark1'!AB417)</f>
        <v>1.8560605441285021</v>
      </c>
      <c r="AL41" s="52"/>
      <c r="AM41" s="82">
        <f t="shared" si="10"/>
        <v>3.4174117647058808</v>
      </c>
      <c r="AN41" s="83">
        <f t="shared" si="11"/>
        <v>6.583333333333333</v>
      </c>
      <c r="AO41" s="47"/>
      <c r="AP41" s="4"/>
      <c r="AQ41" s="58"/>
      <c r="AR41" s="58"/>
      <c r="AS41" s="1"/>
      <c r="AT41" s="18"/>
    </row>
    <row r="42" spans="1:49" ht="15.6">
      <c r="A42" s="161">
        <f t="shared" si="12"/>
        <v>5</v>
      </c>
      <c r="B42" s="80">
        <f>+'Ark1'!C418</f>
        <v>2023</v>
      </c>
      <c r="C42" s="80">
        <f>+'Ark1'!J418</f>
        <v>134</v>
      </c>
      <c r="D42" s="81" t="str">
        <f>VLOOKUP(C42,RNR!$A$1:$B$25,2)</f>
        <v>Førde</v>
      </c>
      <c r="E42" s="80">
        <f>+IF(G42=0,"",'Ark1'!Q418)</f>
        <v>104</v>
      </c>
      <c r="F42" s="80"/>
      <c r="G42" s="83">
        <f>+'Ark1'!R418</f>
        <v>1566</v>
      </c>
      <c r="H42" s="80"/>
      <c r="I42" s="178">
        <f>+IF(G42=0,"",'Ark1'!AG418)</f>
        <v>17.150950326396451</v>
      </c>
      <c r="J42" s="157"/>
      <c r="K42" s="178">
        <f>+'Ark1'!AH418</f>
        <v>0.1277139208173691</v>
      </c>
      <c r="L42" s="96"/>
      <c r="M42" s="367">
        <f>+'Ark1'!AI418</f>
        <v>0</v>
      </c>
      <c r="N42" s="367"/>
      <c r="O42" s="443">
        <f t="shared" si="6"/>
        <v>0</v>
      </c>
      <c r="P42" s="367"/>
      <c r="Q42" s="157">
        <f>+'Ark1'!U418</f>
        <v>20.604150702426537</v>
      </c>
      <c r="R42" s="157"/>
      <c r="S42" s="176"/>
      <c r="T42" s="367"/>
      <c r="U42" s="176"/>
      <c r="V42" s="367"/>
      <c r="W42" s="176"/>
      <c r="X42" s="82">
        <f>+'Ark1'!S418</f>
        <v>5.1021711366538955</v>
      </c>
      <c r="Y42" s="80"/>
      <c r="Z42" s="82">
        <f>+'Ark1'!T418</f>
        <v>5.224137931034484</v>
      </c>
      <c r="AA42" s="80"/>
      <c r="AB42" s="83">
        <f>+IF(G42=0,"",'Ark1'!V418)</f>
        <v>2.490421455938697</v>
      </c>
      <c r="AC42" s="83">
        <f>+IF(G42=0,"",'Ark1'!W418)</f>
        <v>1.8518518518518521</v>
      </c>
      <c r="AD42" s="74"/>
      <c r="AE42" s="83">
        <f>+IF(G42=0,"",'Ark1'!X418)</f>
        <v>82.439335887611747</v>
      </c>
      <c r="AF42" s="83">
        <f>+IF(G42=0,"",'Ark1'!Y418)</f>
        <v>26.883780332056197</v>
      </c>
      <c r="AG42" s="83">
        <f>+IF(G42=0,"",'Ark1'!Z418)</f>
        <v>5.3393897018787344</v>
      </c>
      <c r="AH42" s="74"/>
      <c r="AI42" s="157">
        <f>+IF(G42=0,"",'Ark1'!Z418)</f>
        <v>5.3393897018787344</v>
      </c>
      <c r="AJ42" s="82">
        <f>+IF(G42=0,"",'Ark1'!AA418)</f>
        <v>1.4484881399340539</v>
      </c>
      <c r="AK42" s="82">
        <f>+IF(G42=0,"",'Ark1'!AB418)</f>
        <v>2.1012566309832037</v>
      </c>
      <c r="AL42" s="52"/>
      <c r="AM42" s="82">
        <f t="shared" si="10"/>
        <v>4.0383103879849758</v>
      </c>
      <c r="AN42" s="83">
        <f t="shared" si="11"/>
        <v>15.057692307692308</v>
      </c>
      <c r="AO42" s="47"/>
      <c r="AP42" s="4"/>
      <c r="AQ42" s="58"/>
      <c r="AR42" s="58"/>
      <c r="AS42" s="1"/>
      <c r="AT42" s="18"/>
    </row>
    <row r="43" spans="1:49" ht="15.6">
      <c r="A43" s="161">
        <f t="shared" si="12"/>
        <v>6</v>
      </c>
      <c r="B43" s="80">
        <f>+'Ark1'!C419</f>
        <v>2023</v>
      </c>
      <c r="C43" s="80">
        <f>+'Ark1'!J419</f>
        <v>141</v>
      </c>
      <c r="D43" s="81" t="str">
        <f>VLOOKUP(C43,RNR!$A$1:$B$25,2)</f>
        <v>Ølen</v>
      </c>
      <c r="E43" s="80">
        <f>+IF(G43=0,"",'Ark1'!Q419)</f>
        <v>84</v>
      </c>
      <c r="F43" s="80"/>
      <c r="G43" s="83">
        <f>+'Ark1'!R419</f>
        <v>906</v>
      </c>
      <c r="H43" s="80"/>
      <c r="I43" s="178">
        <f>+IF(G43=0,"",'Ark1'!AG419)</f>
        <v>9.4011537760305188</v>
      </c>
      <c r="J43" s="157"/>
      <c r="K43" s="178">
        <f>+'Ark1'!AH419</f>
        <v>0.77262693156732898</v>
      </c>
      <c r="L43" s="96"/>
      <c r="M43" s="367">
        <f>+'Ark1'!AI419</f>
        <v>0</v>
      </c>
      <c r="N43" s="367"/>
      <c r="O43" s="443">
        <f t="shared" si="6"/>
        <v>0</v>
      </c>
      <c r="P43" s="367"/>
      <c r="Q43" s="157">
        <f>+'Ark1'!U419</f>
        <v>19.521412803531987</v>
      </c>
      <c r="R43" s="157"/>
      <c r="S43" s="176"/>
      <c r="T43" s="367"/>
      <c r="U43" s="176"/>
      <c r="V43" s="367"/>
      <c r="W43" s="176"/>
      <c r="X43" s="82">
        <f>+'Ark1'!S419</f>
        <v>5.2947019867549665</v>
      </c>
      <c r="Y43" s="80"/>
      <c r="Z43" s="82">
        <f>+'Ark1'!T419</f>
        <v>5.9403973509933801</v>
      </c>
      <c r="AA43" s="80"/>
      <c r="AB43" s="83">
        <f>+IF(G43=0,"",'Ark1'!V419)</f>
        <v>1.9867549668874172</v>
      </c>
      <c r="AC43" s="83">
        <f>+IF(G43=0,"",'Ark1'!W419)</f>
        <v>2.5386313465783674</v>
      </c>
      <c r="AD43" s="74"/>
      <c r="AE43" s="83">
        <f>+IF(G43=0,"",'Ark1'!X419)</f>
        <v>70.088300220750568</v>
      </c>
      <c r="AF43" s="83">
        <f>+IF(G43=0,"",'Ark1'!Y419)</f>
        <v>27.483443708609276</v>
      </c>
      <c r="AG43" s="83">
        <f>+IF(G43=0,"",'Ark1'!Z419)</f>
        <v>6.3785014702667109</v>
      </c>
      <c r="AH43" s="74"/>
      <c r="AI43" s="157">
        <f>+IF(G43=0,"",'Ark1'!Z419)</f>
        <v>6.3785014702667109</v>
      </c>
      <c r="AJ43" s="82">
        <f>+IF(G43=0,"",'Ark1'!AA419)</f>
        <v>1.5633476312917021</v>
      </c>
      <c r="AK43" s="82">
        <f>+IF(G43=0,"",'Ark1'!AB419)</f>
        <v>2.1071677990855204</v>
      </c>
      <c r="AL43" s="52"/>
      <c r="AM43" s="82">
        <f t="shared" si="10"/>
        <v>3.6869710235563855</v>
      </c>
      <c r="AN43" s="83">
        <f t="shared" si="11"/>
        <v>10.785714285714286</v>
      </c>
      <c r="AO43" s="47"/>
      <c r="AP43" s="4"/>
      <c r="AQ43" s="58"/>
      <c r="AR43" s="58"/>
      <c r="AS43" s="1"/>
      <c r="AT43" s="18"/>
    </row>
    <row r="44" spans="1:49" ht="15.6">
      <c r="A44" s="161">
        <f t="shared" si="12"/>
        <v>7</v>
      </c>
      <c r="B44" s="80">
        <f>+'Ark1'!C420</f>
        <v>2023</v>
      </c>
      <c r="C44" s="80">
        <f>+'Ark1'!J420</f>
        <v>143</v>
      </c>
      <c r="D44" s="81" t="str">
        <f>VLOOKUP(C44,RNR!$A$1:$B$25,2)</f>
        <v>Nordfjord</v>
      </c>
      <c r="E44" s="80">
        <f>+IF(G44=0,"",'Ark1'!Q420)</f>
        <v>19</v>
      </c>
      <c r="F44" s="80"/>
      <c r="G44" s="83">
        <f>+'Ark1'!R420</f>
        <v>278</v>
      </c>
      <c r="H44" s="80"/>
      <c r="I44" s="178">
        <f>+IF(G44=0,"",'Ark1'!AG420)</f>
        <v>3.1064141251187318</v>
      </c>
      <c r="J44" s="157"/>
      <c r="K44" s="178">
        <f>+'Ark1'!AH420</f>
        <v>0</v>
      </c>
      <c r="L44" s="96"/>
      <c r="M44" s="367">
        <f>+'Ark1'!AI420</f>
        <v>0</v>
      </c>
      <c r="N44" s="367"/>
      <c r="O44" s="443">
        <f t="shared" si="6"/>
        <v>0</v>
      </c>
      <c r="P44" s="367"/>
      <c r="Q44" s="157">
        <f>+'Ark1'!U420</f>
        <v>21.021942446043159</v>
      </c>
      <c r="R44" s="157"/>
      <c r="S44" s="176"/>
      <c r="T44" s="367"/>
      <c r="U44" s="176"/>
      <c r="V44" s="367"/>
      <c r="W44" s="176"/>
      <c r="X44" s="82">
        <f>+'Ark1'!S420</f>
        <v>5.442446043165468</v>
      </c>
      <c r="Y44" s="80"/>
      <c r="Z44" s="82">
        <f>+'Ark1'!T420</f>
        <v>5.6798561151079117</v>
      </c>
      <c r="AA44" s="80"/>
      <c r="AB44" s="83">
        <f>+IF(G44=0,"",'Ark1'!V420)</f>
        <v>3.956834532374101</v>
      </c>
      <c r="AC44" s="83">
        <f>+IF(G44=0,"",'Ark1'!W420)</f>
        <v>0.71942446043165453</v>
      </c>
      <c r="AD44" s="74"/>
      <c r="AE44" s="83">
        <f>+IF(G44=0,"",'Ark1'!X420)</f>
        <v>87.769784172661886</v>
      </c>
      <c r="AF44" s="83">
        <f>+IF(G44=0,"",'Ark1'!Y420)</f>
        <v>28.057553956834528</v>
      </c>
      <c r="AG44" s="83">
        <f>+IF(G44=0,"",'Ark1'!Z420)</f>
        <v>4.8292186802252317</v>
      </c>
      <c r="AH44" s="74"/>
      <c r="AI44" s="157">
        <f>+IF(G44=0,"",'Ark1'!Z420)</f>
        <v>4.8292186802252317</v>
      </c>
      <c r="AJ44" s="82">
        <f>+IF(G44=0,"",'Ark1'!AA420)</f>
        <v>1.5623482794720362</v>
      </c>
      <c r="AK44" s="82">
        <f>+IF(G44=0,"",'Ark1'!AB420)</f>
        <v>1.5553426075238703</v>
      </c>
      <c r="AL44" s="52"/>
      <c r="AM44" s="82">
        <f t="shared" si="10"/>
        <v>3.8625908790482471</v>
      </c>
      <c r="AN44" s="83">
        <f t="shared" si="11"/>
        <v>14.631578947368421</v>
      </c>
      <c r="AO44" s="47"/>
      <c r="AP44" s="4"/>
      <c r="AQ44" s="58"/>
      <c r="AR44" s="58"/>
      <c r="AS44" s="1"/>
      <c r="AT44" s="18"/>
    </row>
    <row r="45" spans="1:49" ht="15.6">
      <c r="A45" s="161">
        <f t="shared" si="12"/>
        <v>8</v>
      </c>
      <c r="B45" s="80">
        <f>+'Ark1'!C421</f>
        <v>2023</v>
      </c>
      <c r="C45" s="80">
        <f>+'Ark1'!J421</f>
        <v>147</v>
      </c>
      <c r="D45" s="81" t="str">
        <f>VLOOKUP(C45,RNR!$A$1:$B$25,2)</f>
        <v>Midt-Norge</v>
      </c>
      <c r="E45" s="80">
        <f>+IF(G45=0,"",'Ark1'!Q421)</f>
        <v>6</v>
      </c>
      <c r="F45" s="80"/>
      <c r="G45" s="83">
        <f>+'Ark1'!R421</f>
        <v>76</v>
      </c>
      <c r="H45" s="80"/>
      <c r="I45" s="178">
        <f>+IF(G45=0,"",'Ark1'!AG421)</f>
        <v>0.71673804457659918</v>
      </c>
      <c r="J45" s="157"/>
      <c r="K45" s="178">
        <f>+'Ark1'!AH421</f>
        <v>0</v>
      </c>
      <c r="L45" s="96"/>
      <c r="M45" s="367">
        <f>+'Ark1'!AI421</f>
        <v>0</v>
      </c>
      <c r="N45" s="367"/>
      <c r="O45" s="443">
        <f t="shared" si="6"/>
        <v>0</v>
      </c>
      <c r="P45" s="367"/>
      <c r="Q45" s="157">
        <f>+'Ark1'!U421</f>
        <v>17.742105263157899</v>
      </c>
      <c r="R45" s="157"/>
      <c r="S45" s="176"/>
      <c r="T45" s="367"/>
      <c r="U45" s="176"/>
      <c r="V45" s="367"/>
      <c r="W45" s="176"/>
      <c r="X45" s="82">
        <f>+'Ark1'!S421</f>
        <v>5.5526315789473681</v>
      </c>
      <c r="Y45" s="80"/>
      <c r="Z45" s="82">
        <f>+'Ark1'!T421</f>
        <v>6.1447368421052628</v>
      </c>
      <c r="AA45" s="80"/>
      <c r="AB45" s="83">
        <f>+IF(G45=0,"",'Ark1'!V421)</f>
        <v>1.3157894736842111</v>
      </c>
      <c r="AC45" s="83">
        <f>+IF(G45=0,"",'Ark1'!W421)</f>
        <v>9.2105263157894726</v>
      </c>
      <c r="AD45" s="74"/>
      <c r="AE45" s="83">
        <f>+IF(G45=0,"",'Ark1'!X421)</f>
        <v>55.263157894736842</v>
      </c>
      <c r="AF45" s="83">
        <f>+IF(G45=0,"",'Ark1'!Y421)</f>
        <v>17.10526315789474</v>
      </c>
      <c r="AG45" s="83">
        <f>+IF(G45=0,"",'Ark1'!Z421)</f>
        <v>5.5958693214373607</v>
      </c>
      <c r="AH45" s="74"/>
      <c r="AI45" s="157">
        <f>+IF(G45=0,"",'Ark1'!Z421)</f>
        <v>5.5958693214373607</v>
      </c>
      <c r="AJ45" s="82">
        <f>+IF(G45=0,"",'Ark1'!AA421)</f>
        <v>2.2733857016521544</v>
      </c>
      <c r="AK45" s="82">
        <f>+IF(G45=0,"",'Ark1'!AB421)</f>
        <v>2.4317199207254911</v>
      </c>
      <c r="AL45" s="52"/>
      <c r="AM45" s="82">
        <f t="shared" si="10"/>
        <v>3.1952606635071099</v>
      </c>
      <c r="AN45" s="83">
        <f t="shared" si="11"/>
        <v>12.666666666666666</v>
      </c>
      <c r="AO45" s="47"/>
      <c r="AP45" s="4"/>
      <c r="AQ45" s="58"/>
      <c r="AR45" s="58"/>
      <c r="AS45" s="1"/>
      <c r="AT45" s="18"/>
    </row>
    <row r="46" spans="1:49" ht="15.6">
      <c r="A46" s="161">
        <f t="shared" si="12"/>
        <v>9</v>
      </c>
      <c r="B46" s="80">
        <f>+'Ark1'!C422</f>
        <v>2023</v>
      </c>
      <c r="C46" s="80">
        <f>+'Ark1'!J422</f>
        <v>155</v>
      </c>
      <c r="D46" s="81" t="str">
        <f>VLOOKUP(C46,RNR!$A$1:$B$25,2)</f>
        <v>Målselv</v>
      </c>
      <c r="E46" s="80">
        <f>+IF(G46=0,"",'Ark1'!Q422)</f>
        <v>52</v>
      </c>
      <c r="F46" s="80"/>
      <c r="G46" s="83">
        <f>+'Ark1'!R422</f>
        <v>1544</v>
      </c>
      <c r="H46" s="80"/>
      <c r="I46" s="178">
        <f>+IF(G46=0,"",'Ark1'!AG422)</f>
        <v>17.809802897037738</v>
      </c>
      <c r="J46" s="157"/>
      <c r="K46" s="178">
        <f>+'Ark1'!AH422</f>
        <v>0</v>
      </c>
      <c r="L46" s="96"/>
      <c r="M46" s="367">
        <f>+'Ark1'!AI422</f>
        <v>0</v>
      </c>
      <c r="N46" s="367"/>
      <c r="O46" s="443">
        <f t="shared" si="6"/>
        <v>0</v>
      </c>
      <c r="P46" s="367"/>
      <c r="Q46" s="157">
        <f>+'Ark1'!U422</f>
        <v>21.700518134715011</v>
      </c>
      <c r="R46" s="157"/>
      <c r="S46" s="176"/>
      <c r="T46" s="367"/>
      <c r="U46" s="176"/>
      <c r="V46" s="367"/>
      <c r="W46" s="176"/>
      <c r="X46" s="82">
        <f>+'Ark1'!S422</f>
        <v>5.0550518134715032</v>
      </c>
      <c r="Y46" s="80"/>
      <c r="Z46" s="82">
        <f>+'Ark1'!T422</f>
        <v>5.5809585492227987</v>
      </c>
      <c r="AA46" s="80"/>
      <c r="AB46" s="83">
        <f>+IF(G46=0,"",'Ark1'!V422)</f>
        <v>3.3678756476683942</v>
      </c>
      <c r="AC46" s="83">
        <f>+IF(G46=0,"",'Ark1'!W422)</f>
        <v>3.886010362694301</v>
      </c>
      <c r="AD46" s="74"/>
      <c r="AE46" s="83">
        <f>+IF(G46=0,"",'Ark1'!X422)</f>
        <v>85.362694300518115</v>
      </c>
      <c r="AF46" s="83">
        <f>+IF(G46=0,"",'Ark1'!Y422)</f>
        <v>36.398963730569953</v>
      </c>
      <c r="AG46" s="83">
        <f>+IF(G46=0,"",'Ark1'!Z422)</f>
        <v>5.6083648426454493</v>
      </c>
      <c r="AH46" s="74"/>
      <c r="AI46" s="157">
        <f>+IF(G46=0,"",'Ark1'!Z422)</f>
        <v>5.6083648426454493</v>
      </c>
      <c r="AJ46" s="82">
        <f>+IF(G46=0,"",'Ark1'!AA422)</f>
        <v>1.4633520935328486</v>
      </c>
      <c r="AK46" s="82">
        <f>+IF(G46=0,"",'Ark1'!AB422)</f>
        <v>2.1690056730402527</v>
      </c>
      <c r="AL46" s="52"/>
      <c r="AM46" s="82">
        <f t="shared" si="10"/>
        <v>4.2928379244074275</v>
      </c>
      <c r="AN46" s="83">
        <f t="shared" si="11"/>
        <v>29.692307692307693</v>
      </c>
      <c r="AO46" s="47"/>
      <c r="AP46" s="4"/>
      <c r="AQ46" s="58"/>
      <c r="AR46" s="58"/>
      <c r="AS46" s="1"/>
      <c r="AT46" s="18"/>
    </row>
    <row r="47" spans="1:49" ht="15.6">
      <c r="A47" s="161">
        <f t="shared" si="12"/>
        <v>10</v>
      </c>
      <c r="B47" s="80">
        <f>+'Ark1'!C423</f>
        <v>2023</v>
      </c>
      <c r="C47" s="80">
        <f>+'Ark1'!J423</f>
        <v>160</v>
      </c>
      <c r="D47" s="81" t="str">
        <f>VLOOKUP(C47,RNR!$A$1:$B$25,2)</f>
        <v>Oslo</v>
      </c>
      <c r="E47" s="80">
        <f>+IF(G47=0,"",'Ark1'!Q423)</f>
        <v>25</v>
      </c>
      <c r="F47" s="80"/>
      <c r="G47" s="83">
        <f>+'Ark1'!R423</f>
        <v>278</v>
      </c>
      <c r="H47" s="80"/>
      <c r="I47" s="178">
        <f>+IF(G47=0,"",'Ark1'!AG423)</f>
        <v>2.823471629473437</v>
      </c>
      <c r="J47" s="157"/>
      <c r="K47" s="178">
        <f>+'Ark1'!AH423</f>
        <v>19.064748201438849</v>
      </c>
      <c r="L47" s="96"/>
      <c r="M47" s="367">
        <f>+'Ark1'!AI423</f>
        <v>262</v>
      </c>
      <c r="N47" s="367"/>
      <c r="O47" s="443">
        <f t="shared" si="6"/>
        <v>94.244604316546756</v>
      </c>
      <c r="P47" s="367"/>
      <c r="Q47" s="157">
        <f>+'Ark1'!U423</f>
        <v>19.107194244604322</v>
      </c>
      <c r="R47" s="157"/>
      <c r="S47" s="176"/>
      <c r="T47" s="367"/>
      <c r="U47" s="176"/>
      <c r="V47" s="367"/>
      <c r="W47" s="176"/>
      <c r="X47" s="82">
        <f>+'Ark1'!S423</f>
        <v>5.8741007194244608</v>
      </c>
      <c r="Y47" s="80"/>
      <c r="Z47" s="82">
        <f>+'Ark1'!T423</f>
        <v>5.8489208633093517</v>
      </c>
      <c r="AA47" s="80"/>
      <c r="AB47" s="83">
        <f>+IF(G47=0,"",'Ark1'!V423)</f>
        <v>0.71942446043165453</v>
      </c>
      <c r="AC47" s="83">
        <f>+IF(G47=0,"",'Ark1'!W423)</f>
        <v>15.107913669064748</v>
      </c>
      <c r="AD47" s="74"/>
      <c r="AE47" s="83">
        <f>+IF(G47=0,"",'Ark1'!X423)</f>
        <v>50.359712230215827</v>
      </c>
      <c r="AF47" s="83">
        <f>+IF(G47=0,"",'Ark1'!Y423)</f>
        <v>23.741007194244599</v>
      </c>
      <c r="AG47" s="83">
        <f>+IF(G47=0,"",'Ark1'!Z423)</f>
        <v>9.2034685382702737</v>
      </c>
      <c r="AH47" s="74"/>
      <c r="AI47" s="157">
        <f>+IF(G47=0,"",'Ark1'!Z423)</f>
        <v>9.2034685382702737</v>
      </c>
      <c r="AJ47" s="82">
        <f>+IF(G47=0,"",'Ark1'!AA423)</f>
        <v>1.6518939698713473</v>
      </c>
      <c r="AK47" s="82">
        <f>+IF(G47=0,"",'Ark1'!AB423)</f>
        <v>2.3225936539797858</v>
      </c>
      <c r="AL47" s="52"/>
      <c r="AM47" s="82">
        <f t="shared" si="10"/>
        <v>3.2527862829148813</v>
      </c>
      <c r="AN47" s="83">
        <f t="shared" si="11"/>
        <v>11.12</v>
      </c>
      <c r="AO47" s="47"/>
      <c r="AP47" s="4"/>
      <c r="AQ47" s="58"/>
      <c r="AR47" s="58"/>
      <c r="AS47" s="1"/>
      <c r="AT47" s="18"/>
    </row>
    <row r="48" spans="1:49" ht="15.6">
      <c r="A48" s="161">
        <f t="shared" si="12"/>
        <v>11</v>
      </c>
      <c r="B48" s="80">
        <f>+'Ark1'!C424</f>
        <v>2023</v>
      </c>
      <c r="C48" s="80">
        <f>+'Ark1'!J424</f>
        <v>171</v>
      </c>
      <c r="D48" s="81" t="str">
        <f>VLOOKUP(C48,RNR!$A$1:$B$25,2)</f>
        <v>Prima</v>
      </c>
      <c r="E48" s="80">
        <f>+IF(G48=0,"",'Ark1'!Q424)</f>
        <v>1</v>
      </c>
      <c r="F48" s="80"/>
      <c r="G48" s="83">
        <f>+'Ark1'!R424</f>
        <v>2</v>
      </c>
      <c r="H48" s="80"/>
      <c r="I48" s="178">
        <f>+IF(G48=0,"",'Ark1'!AG424)</f>
        <v>1.7487898002499343E-2</v>
      </c>
      <c r="J48" s="157"/>
      <c r="K48" s="178">
        <f>+'Ark1'!AH424</f>
        <v>0</v>
      </c>
      <c r="L48" s="96"/>
      <c r="M48" s="367">
        <f>+'Ark1'!AI424</f>
        <v>0</v>
      </c>
      <c r="N48" s="367"/>
      <c r="O48" s="443">
        <f t="shared" si="6"/>
        <v>0</v>
      </c>
      <c r="P48" s="367"/>
      <c r="Q48" s="157">
        <f>+'Ark1'!U424</f>
        <v>16.45</v>
      </c>
      <c r="R48" s="157"/>
      <c r="S48" s="176"/>
      <c r="T48" s="367"/>
      <c r="U48" s="176"/>
      <c r="V48" s="367"/>
      <c r="W48" s="176"/>
      <c r="X48" s="82">
        <f>+'Ark1'!S424</f>
        <v>4.5</v>
      </c>
      <c r="Y48" s="80"/>
      <c r="Z48" s="82">
        <f>+'Ark1'!T424</f>
        <v>4</v>
      </c>
      <c r="AA48" s="80"/>
      <c r="AB48" s="83">
        <f>+IF(G48=0,"",'Ark1'!V424)</f>
        <v>0</v>
      </c>
      <c r="AC48" s="83">
        <f>+IF(G48=0,"",'Ark1'!W424)</f>
        <v>0</v>
      </c>
      <c r="AD48" s="74"/>
      <c r="AE48" s="83">
        <f>+IF(G48=0,"",'Ark1'!X424)</f>
        <v>50</v>
      </c>
      <c r="AF48" s="83">
        <f>+IF(G48=0,"",'Ark1'!Y424)</f>
        <v>0</v>
      </c>
      <c r="AG48" s="83">
        <f>+IF(G48=0,"",'Ark1'!Z424)</f>
        <v>2.8500000000000112</v>
      </c>
      <c r="AH48" s="74"/>
      <c r="AI48" s="157">
        <f>+IF(G48=0,"",'Ark1'!Z424)</f>
        <v>2.8500000000000112</v>
      </c>
      <c r="AJ48" s="82">
        <f>+IF(G48=0,"",'Ark1'!AA424)</f>
        <v>0.5</v>
      </c>
      <c r="AK48" s="82">
        <f>+IF(G48=0,"",'Ark1'!AB424)</f>
        <v>1</v>
      </c>
      <c r="AL48" s="52"/>
      <c r="AM48" s="82">
        <f t="shared" si="10"/>
        <v>3.6555555555555554</v>
      </c>
      <c r="AN48" s="83">
        <f t="shared" si="11"/>
        <v>2</v>
      </c>
      <c r="AO48" s="47"/>
      <c r="AP48" s="4"/>
      <c r="AQ48" s="58"/>
      <c r="AR48" s="58"/>
      <c r="AS48" s="1"/>
      <c r="AT48" s="18"/>
    </row>
    <row r="49" spans="1:46" ht="15.6">
      <c r="A49" s="161">
        <f t="shared" si="12"/>
        <v>12</v>
      </c>
      <c r="B49" s="80">
        <f>+'Ark1'!C425</f>
        <v>2023</v>
      </c>
      <c r="C49" s="80">
        <f>+'Ark1'!J425</f>
        <v>175</v>
      </c>
      <c r="D49" s="81" t="str">
        <f>VLOOKUP(C49,RNR!$A$1:$B$25,2)</f>
        <v>Ole Ringdal</v>
      </c>
      <c r="E49" s="80">
        <f>+IF(G49=0,"",'Ark1'!Q425)</f>
        <v>19</v>
      </c>
      <c r="F49" s="80"/>
      <c r="G49" s="83">
        <f>+'Ark1'!R425</f>
        <v>493</v>
      </c>
      <c r="H49" s="80"/>
      <c r="I49" s="178">
        <f>+IF(G49=0,"",'Ark1'!AG425)</f>
        <v>5.6590625317267236</v>
      </c>
      <c r="J49" s="157"/>
      <c r="K49" s="178">
        <f>+'Ark1'!AH425</f>
        <v>0</v>
      </c>
      <c r="L49" s="96"/>
      <c r="M49" s="367">
        <f>+'Ark1'!AI425</f>
        <v>0</v>
      </c>
      <c r="N49" s="367"/>
      <c r="O49" s="443">
        <f t="shared" si="6"/>
        <v>0</v>
      </c>
      <c r="P49" s="367"/>
      <c r="Q49" s="157">
        <f>+'Ark1'!U425</f>
        <v>21.59513184584182</v>
      </c>
      <c r="R49" s="157"/>
      <c r="S49" s="176"/>
      <c r="T49" s="367"/>
      <c r="U49" s="176"/>
      <c r="V49" s="367"/>
      <c r="W49" s="176"/>
      <c r="X49" s="82">
        <f>+'Ark1'!S425</f>
        <v>4.614604462474647</v>
      </c>
      <c r="Y49" s="80"/>
      <c r="Z49" s="82">
        <f>+'Ark1'!T425</f>
        <v>5.4787018255578088</v>
      </c>
      <c r="AA49" s="80"/>
      <c r="AB49" s="83">
        <f>+IF(G49=0,"",'Ark1'!V425)</f>
        <v>2.6369168356997967</v>
      </c>
      <c r="AC49" s="83">
        <f>+IF(G49=0,"",'Ark1'!W425)</f>
        <v>2.2312373225152129</v>
      </c>
      <c r="AD49" s="74"/>
      <c r="AE49" s="83">
        <f>+IF(G49=0,"",'Ark1'!X425)</f>
        <v>84.989858012170387</v>
      </c>
      <c r="AF49" s="83">
        <f>+IF(G49=0,"",'Ark1'!Y425)</f>
        <v>34.888438133874239</v>
      </c>
      <c r="AG49" s="83">
        <f>+IF(G49=0,"",'Ark1'!Z425)</f>
        <v>6.8113031455386626</v>
      </c>
      <c r="AH49" s="74"/>
      <c r="AI49" s="157">
        <f>+IF(G49=0,"",'Ark1'!Z425)</f>
        <v>6.8113031455386626</v>
      </c>
      <c r="AJ49" s="82">
        <f>+IF(G49=0,"",'Ark1'!AA425)</f>
        <v>1.495615531204761</v>
      </c>
      <c r="AK49" s="82">
        <f>+IF(G49=0,"",'Ark1'!AB425)</f>
        <v>2.2142019790417966</v>
      </c>
      <c r="AL49" s="52"/>
      <c r="AM49" s="82">
        <f t="shared" si="10"/>
        <v>4.6797362637362694</v>
      </c>
      <c r="AN49" s="83">
        <f t="shared" si="11"/>
        <v>25.94736842105263</v>
      </c>
      <c r="AO49" s="47"/>
      <c r="AP49" s="4"/>
      <c r="AQ49" s="58"/>
      <c r="AR49" s="58"/>
      <c r="AS49" s="1"/>
      <c r="AT49" s="18"/>
    </row>
    <row r="50" spans="1:46" ht="15.6">
      <c r="A50" s="161">
        <f t="shared" si="12"/>
        <v>13</v>
      </c>
      <c r="B50" s="80">
        <f>+'Ark1'!C426</f>
        <v>2023</v>
      </c>
      <c r="C50" s="80">
        <f>+'Ark1'!J426</f>
        <v>177</v>
      </c>
      <c r="D50" s="81" t="str">
        <f>VLOOKUP(C50,RNR!$A$1:$B$25,2)</f>
        <v>Slakthuset</v>
      </c>
      <c r="E50" s="80">
        <f>+IF(G50=0,"",'Ark1'!Q426)</f>
        <v>31</v>
      </c>
      <c r="F50" s="80"/>
      <c r="G50" s="83">
        <f>+'Ark1'!R426</f>
        <v>181</v>
      </c>
      <c r="H50" s="80"/>
      <c r="I50" s="178">
        <f>+IF(G50=0,"",'Ark1'!AG426)</f>
        <v>1.995746560491916</v>
      </c>
      <c r="J50" s="157"/>
      <c r="K50" s="178">
        <f>+'Ark1'!AH426</f>
        <v>1.657458563535912</v>
      </c>
      <c r="L50" s="96"/>
      <c r="M50" s="367">
        <f>+'Ark1'!AI426</f>
        <v>0</v>
      </c>
      <c r="N50" s="367"/>
      <c r="O50" s="443">
        <f t="shared" si="6"/>
        <v>0</v>
      </c>
      <c r="P50" s="367"/>
      <c r="Q50" s="157">
        <f>+'Ark1'!U426</f>
        <v>20.74364640883978</v>
      </c>
      <c r="R50" s="157"/>
      <c r="S50" s="176"/>
      <c r="T50" s="367"/>
      <c r="U50" s="176"/>
      <c r="V50" s="367"/>
      <c r="W50" s="176"/>
      <c r="X50" s="82">
        <f>+'Ark1'!S426</f>
        <v>5.1215469613259677</v>
      </c>
      <c r="Y50" s="80"/>
      <c r="Z50" s="82">
        <f>+'Ark1'!T426</f>
        <v>5.3038674033149187</v>
      </c>
      <c r="AA50" s="80"/>
      <c r="AB50" s="83">
        <f>+IF(G50=0,"",'Ark1'!V426)</f>
        <v>6.6298342541436481</v>
      </c>
      <c r="AC50" s="83">
        <f>+IF(G50=0,"",'Ark1'!W426)</f>
        <v>0.5524861878453039</v>
      </c>
      <c r="AD50" s="74"/>
      <c r="AE50" s="83">
        <f>+IF(G50=0,"",'Ark1'!X426)</f>
        <v>80.110497237569049</v>
      </c>
      <c r="AF50" s="83">
        <f>+IF(G50=0,"",'Ark1'!Y426)</f>
        <v>30.386740331491712</v>
      </c>
      <c r="AG50" s="83">
        <f>+IF(G50=0,"",'Ark1'!Z426)</f>
        <v>5.6132268781397485</v>
      </c>
      <c r="AH50" s="74"/>
      <c r="AI50" s="157">
        <f>+IF(G50=0,"",'Ark1'!Z426)</f>
        <v>5.6132268781397485</v>
      </c>
      <c r="AJ50" s="82">
        <f>+IF(G50=0,"",'Ark1'!AA426)</f>
        <v>1.1107858122621177</v>
      </c>
      <c r="AK50" s="82">
        <f>+IF(G50=0,"",'Ark1'!AB426)</f>
        <v>1.5165519425897744</v>
      </c>
      <c r="AL50" s="52"/>
      <c r="AM50" s="82">
        <f t="shared" si="10"/>
        <v>4.0502696871628903</v>
      </c>
      <c r="AN50" s="83">
        <f t="shared" si="11"/>
        <v>5.838709677419355</v>
      </c>
      <c r="AO50" s="47"/>
      <c r="AP50" s="13"/>
      <c r="AQ50" s="58"/>
      <c r="AR50" s="58"/>
      <c r="AS50" s="1"/>
      <c r="AT50" s="18"/>
    </row>
    <row r="51" spans="1:46" ht="15.6">
      <c r="A51" s="161">
        <f t="shared" si="12"/>
        <v>14</v>
      </c>
      <c r="B51" s="80">
        <f>+'Ark1'!C427</f>
        <v>2023</v>
      </c>
      <c r="C51" s="80">
        <f>+'Ark1'!J427</f>
        <v>178</v>
      </c>
      <c r="D51" s="81" t="str">
        <f>VLOOKUP(C51,RNR!$A$1:$B$25,2)</f>
        <v>Røros</v>
      </c>
      <c r="E51" s="80">
        <f>+IF(G51=0,"",'Ark1'!Q427)</f>
        <v>13</v>
      </c>
      <c r="F51" s="80"/>
      <c r="G51" s="83">
        <f>+'Ark1'!R427</f>
        <v>159</v>
      </c>
      <c r="H51" s="80"/>
      <c r="I51" s="178">
        <f>+IF(G51=0,"",'Ark1'!AG427)</f>
        <v>1.7055218702376704</v>
      </c>
      <c r="J51" s="157"/>
      <c r="K51" s="178">
        <f>+'Ark1'!AH427</f>
        <v>11.949685534591197</v>
      </c>
      <c r="L51" s="96"/>
      <c r="M51" s="367">
        <f>+'Ark1'!AI427</f>
        <v>0</v>
      </c>
      <c r="N51" s="367"/>
      <c r="O51" s="443">
        <f t="shared" si="6"/>
        <v>0</v>
      </c>
      <c r="P51" s="367"/>
      <c r="Q51" s="157">
        <f>+'Ark1'!U427</f>
        <v>20.179874213836474</v>
      </c>
      <c r="R51" s="157"/>
      <c r="S51" s="176"/>
      <c r="T51" s="367"/>
      <c r="U51" s="176"/>
      <c r="V51" s="367"/>
      <c r="W51" s="176"/>
      <c r="X51" s="82">
        <f>+'Ark1'!S427</f>
        <v>6.0754716981132084</v>
      </c>
      <c r="Y51" s="80"/>
      <c r="Z51" s="82">
        <f>+'Ark1'!T427</f>
        <v>5.1698113207547181</v>
      </c>
      <c r="AA51" s="80"/>
      <c r="AB51" s="83">
        <f>+IF(G51=0,"",'Ark1'!V427)</f>
        <v>6.2893081761006258</v>
      </c>
      <c r="AC51" s="83">
        <f>+IF(G51=0,"",'Ark1'!W427)</f>
        <v>1.2578616352201253</v>
      </c>
      <c r="AD51" s="74"/>
      <c r="AE51" s="83">
        <f>+IF(G51=0,"",'Ark1'!X427)</f>
        <v>76.100628930817606</v>
      </c>
      <c r="AF51" s="83">
        <f>+IF(G51=0,"",'Ark1'!Y427)</f>
        <v>23.270440251572325</v>
      </c>
      <c r="AG51" s="83">
        <f>+IF(G51=0,"",'Ark1'!Z427)</f>
        <v>4.97422007886495</v>
      </c>
      <c r="AH51" s="74"/>
      <c r="AI51" s="157">
        <f>+IF(G51=0,"",'Ark1'!Z427)</f>
        <v>4.97422007886495</v>
      </c>
      <c r="AJ51" s="82">
        <f>+IF(G51=0,"",'Ark1'!AA427)</f>
        <v>1.680622712576858</v>
      </c>
      <c r="AK51" s="82">
        <f>+IF(G51=0,"",'Ark1'!AB427)</f>
        <v>1.8504038218785597</v>
      </c>
      <c r="AL51" s="52"/>
      <c r="AM51" s="82">
        <f t="shared" si="10"/>
        <v>3.3215320910973074</v>
      </c>
      <c r="AN51" s="83">
        <f t="shared" si="11"/>
        <v>12.23076923076923</v>
      </c>
      <c r="AO51" s="47"/>
      <c r="AP51" s="5"/>
      <c r="AQ51" s="58"/>
      <c r="AR51" s="58"/>
      <c r="AS51" s="1"/>
    </row>
    <row r="52" spans="1:46" ht="15.6">
      <c r="A52" s="161">
        <f t="shared" si="12"/>
        <v>15</v>
      </c>
      <c r="B52" s="80">
        <f>+'Ark1'!C428</f>
        <v>2023</v>
      </c>
      <c r="C52" s="80">
        <f>+'Ark1'!J428</f>
        <v>181</v>
      </c>
      <c r="D52" s="81" t="str">
        <f>VLOOKUP(C52,RNR!$A$1:$B$25,2)</f>
        <v>Horns</v>
      </c>
      <c r="E52" s="80">
        <f>+IF(G52=0,"",'Ark1'!Q428)</f>
        <v>19</v>
      </c>
      <c r="F52" s="80"/>
      <c r="G52" s="83">
        <f>+'Ark1'!R428</f>
        <v>384</v>
      </c>
      <c r="H52" s="80"/>
      <c r="I52" s="178">
        <f>+IF(G52=0,"",'Ark1'!AG428)</f>
        <v>4.2079922351606696</v>
      </c>
      <c r="J52" s="157"/>
      <c r="K52" s="178">
        <f>+'Ark1'!AH428</f>
        <v>0</v>
      </c>
      <c r="L52" s="96"/>
      <c r="M52" s="367">
        <f>+'Ark1'!AI428</f>
        <v>0</v>
      </c>
      <c r="N52" s="367"/>
      <c r="O52" s="443">
        <f t="shared" si="6"/>
        <v>0</v>
      </c>
      <c r="P52" s="367"/>
      <c r="Q52" s="157">
        <f>+'Ark1'!U428</f>
        <v>20.615885416666671</v>
      </c>
      <c r="R52" s="157"/>
      <c r="S52" s="176"/>
      <c r="T52" s="367"/>
      <c r="U52" s="176"/>
      <c r="V52" s="367"/>
      <c r="W52" s="176"/>
      <c r="X52" s="82">
        <f>+'Ark1'!S428</f>
        <v>5.6588541666666679</v>
      </c>
      <c r="Y52" s="80"/>
      <c r="Z52" s="82">
        <f>+'Ark1'!T428</f>
        <v>5.8203125</v>
      </c>
      <c r="AA52" s="80"/>
      <c r="AB52" s="83">
        <f>+IF(G52=0,"",'Ark1'!V428)</f>
        <v>3.6458333333333344</v>
      </c>
      <c r="AC52" s="83">
        <f>+IF(G52=0,"",'Ark1'!W428)</f>
        <v>2.34375</v>
      </c>
      <c r="AD52" s="74"/>
      <c r="AE52" s="83">
        <f>+IF(G52=0,"",'Ark1'!X428)</f>
        <v>82.291666666666686</v>
      </c>
      <c r="AF52" s="83">
        <f>+IF(G52=0,"",'Ark1'!Y428)</f>
        <v>26.302083333333325</v>
      </c>
      <c r="AG52" s="83">
        <f>+IF(G52=0,"",'Ark1'!Z428)</f>
        <v>5.3589618035465216</v>
      </c>
      <c r="AH52" s="74"/>
      <c r="AI52" s="157">
        <f>+IF(G52=0,"",'Ark1'!Z428)</f>
        <v>5.3589618035465216</v>
      </c>
      <c r="AJ52" s="82">
        <f>+IF(G52=0,"",'Ark1'!AA428)</f>
        <v>1.3053474711352921</v>
      </c>
      <c r="AK52" s="82">
        <f>+IF(G52=0,"",'Ark1'!AB428)</f>
        <v>1.889252471837406</v>
      </c>
      <c r="AL52" s="52"/>
      <c r="AM52" s="82">
        <f t="shared" si="10"/>
        <v>3.6431201104463877</v>
      </c>
      <c r="AN52" s="83">
        <f t="shared" si="11"/>
        <v>20.210526315789473</v>
      </c>
      <c r="AO52" s="47"/>
      <c r="AP52" s="13"/>
      <c r="AQ52" s="58"/>
      <c r="AR52" s="58"/>
      <c r="AS52" s="1"/>
      <c r="AT52" s="18"/>
    </row>
    <row r="53" spans="1:46" ht="15.6">
      <c r="A53" s="161">
        <f t="shared" si="12"/>
        <v>16</v>
      </c>
      <c r="B53" s="80">
        <f>+'Ark1'!C429</f>
        <v>2023</v>
      </c>
      <c r="C53" s="80">
        <f>+'Ark1'!J429</f>
        <v>262</v>
      </c>
      <c r="D53" s="81" t="str">
        <f>VLOOKUP(C53,RNR!$A$1:$B$25,2)</f>
        <v>Strilalam</v>
      </c>
      <c r="E53" s="80" t="str">
        <f>+IF(G53=0,"",'Ark1'!Q429)</f>
        <v/>
      </c>
      <c r="F53" s="80"/>
      <c r="G53" s="83">
        <f>+'Ark1'!R429</f>
        <v>0</v>
      </c>
      <c r="H53" s="80"/>
      <c r="I53" s="178" t="str">
        <f>+IF(G53=0,"",'Ark1'!AG429)</f>
        <v/>
      </c>
      <c r="J53" s="157"/>
      <c r="K53" s="178">
        <f>+'Ark1'!AH429</f>
        <v>0</v>
      </c>
      <c r="L53" s="96"/>
      <c r="M53" s="367">
        <f>+'Ark1'!AI429</f>
        <v>0</v>
      </c>
      <c r="N53" s="367"/>
      <c r="O53" s="443" t="str">
        <f t="shared" si="6"/>
        <v/>
      </c>
      <c r="P53" s="367"/>
      <c r="Q53" s="157">
        <f>+'Ark1'!U429</f>
        <v>0</v>
      </c>
      <c r="R53" s="157"/>
      <c r="S53" s="176"/>
      <c r="T53" s="367"/>
      <c r="U53" s="176"/>
      <c r="V53" s="367"/>
      <c r="W53" s="176"/>
      <c r="X53" s="82">
        <f>+'Ark1'!S429</f>
        <v>0</v>
      </c>
      <c r="Y53" s="80"/>
      <c r="Z53" s="82">
        <f>+'Ark1'!T429</f>
        <v>0</v>
      </c>
      <c r="AA53" s="80"/>
      <c r="AB53" s="83" t="str">
        <f>+IF(G53=0,"",'Ark1'!V429)</f>
        <v/>
      </c>
      <c r="AC53" s="83" t="str">
        <f>+IF(G53=0,"",'Ark1'!W429)</f>
        <v/>
      </c>
      <c r="AD53" s="74"/>
      <c r="AE53" s="83" t="str">
        <f>+IF(G53=0,"",'Ark1'!X429)</f>
        <v/>
      </c>
      <c r="AF53" s="83" t="str">
        <f>+IF(G53=0,"",'Ark1'!Y429)</f>
        <v/>
      </c>
      <c r="AG53" s="83" t="str">
        <f>+IF(G53=0,"",'Ark1'!Z429)</f>
        <v/>
      </c>
      <c r="AH53" s="74"/>
      <c r="AI53" s="157" t="str">
        <f>+IF(G53=0,"",'Ark1'!Z429)</f>
        <v/>
      </c>
      <c r="AJ53" s="82" t="str">
        <f>+IF(G53=0,"",'Ark1'!AA429)</f>
        <v/>
      </c>
      <c r="AK53" s="82" t="str">
        <f>+IF(G53=0,"",'Ark1'!AB429)</f>
        <v/>
      </c>
      <c r="AL53" s="52"/>
      <c r="AM53" s="82" t="str">
        <f t="shared" si="10"/>
        <v/>
      </c>
      <c r="AN53" s="83" t="str">
        <f t="shared" si="11"/>
        <v/>
      </c>
      <c r="AO53" s="47"/>
      <c r="AP53" s="13"/>
      <c r="AQ53" s="58"/>
      <c r="AR53" s="58"/>
      <c r="AS53" s="1"/>
    </row>
    <row r="54" spans="1:46" ht="15.6">
      <c r="A54" s="161">
        <f t="shared" si="12"/>
        <v>17</v>
      </c>
      <c r="B54" s="80">
        <f>+'Ark1'!C430</f>
        <v>2023</v>
      </c>
      <c r="C54" s="80">
        <f>+'Ark1'!J430</f>
        <v>267</v>
      </c>
      <c r="D54" s="81" t="str">
        <f>VLOOKUP(C54,RNR!$A$1:$B$25,2)</f>
        <v>Dalpro</v>
      </c>
      <c r="E54" s="80" t="str">
        <f>+IF(G54=0,"",'Ark1'!Q430)</f>
        <v/>
      </c>
      <c r="F54" s="80"/>
      <c r="G54" s="83">
        <f>+'Ark1'!R430</f>
        <v>0</v>
      </c>
      <c r="H54" s="80"/>
      <c r="I54" s="178" t="str">
        <f>+IF(G54=0,"",'Ark1'!AG430)</f>
        <v/>
      </c>
      <c r="J54" s="157"/>
      <c r="K54" s="178">
        <f>+'Ark1'!AH430</f>
        <v>0</v>
      </c>
      <c r="L54" s="96"/>
      <c r="M54" s="367">
        <f>+'Ark1'!AI430</f>
        <v>0</v>
      </c>
      <c r="N54" s="367"/>
      <c r="O54" s="443" t="str">
        <f t="shared" si="6"/>
        <v/>
      </c>
      <c r="P54" s="367"/>
      <c r="Q54" s="157">
        <f>+'Ark1'!U430</f>
        <v>0</v>
      </c>
      <c r="R54" s="157"/>
      <c r="S54" s="176"/>
      <c r="T54" s="367"/>
      <c r="U54" s="176"/>
      <c r="V54" s="367"/>
      <c r="W54" s="176"/>
      <c r="X54" s="82">
        <f>+'Ark1'!S430</f>
        <v>0</v>
      </c>
      <c r="Y54" s="80"/>
      <c r="Z54" s="82">
        <f>+'Ark1'!T430</f>
        <v>0</v>
      </c>
      <c r="AA54" s="80"/>
      <c r="AB54" s="83" t="str">
        <f>+IF(G54=0,"",'Ark1'!V430)</f>
        <v/>
      </c>
      <c r="AC54" s="83" t="str">
        <f>+IF(G54=0,"",'Ark1'!W430)</f>
        <v/>
      </c>
      <c r="AD54" s="74"/>
      <c r="AE54" s="83" t="str">
        <f>+IF(G54=0,"",'Ark1'!X430)</f>
        <v/>
      </c>
      <c r="AF54" s="83" t="str">
        <f>+IF(G54=0,"",'Ark1'!Y430)</f>
        <v/>
      </c>
      <c r="AG54" s="83" t="str">
        <f>+IF(G54=0,"",'Ark1'!Z430)</f>
        <v/>
      </c>
      <c r="AH54" s="74"/>
      <c r="AI54" s="157" t="str">
        <f>+IF(G54=0,"",'Ark1'!Z430)</f>
        <v/>
      </c>
      <c r="AJ54" s="82" t="str">
        <f>+IF(G54=0,"",'Ark1'!AA430)</f>
        <v/>
      </c>
      <c r="AK54" s="82" t="str">
        <f>+IF(G54=0,"",'Ark1'!AB430)</f>
        <v/>
      </c>
      <c r="AL54" s="52"/>
      <c r="AM54" s="82" t="str">
        <f t="shared" si="10"/>
        <v/>
      </c>
      <c r="AN54" s="83" t="str">
        <f t="shared" si="11"/>
        <v/>
      </c>
      <c r="AO54" s="47"/>
      <c r="AP54" s="2"/>
      <c r="AQ54" s="58"/>
      <c r="AR54" s="58"/>
      <c r="AS54" s="1"/>
    </row>
    <row r="55" spans="1:46" ht="15.6">
      <c r="A55" s="161">
        <f t="shared" si="12"/>
        <v>18</v>
      </c>
      <c r="B55" s="80">
        <f>+'Ark1'!C431</f>
        <v>2023</v>
      </c>
      <c r="C55" s="80">
        <f>+'Ark1'!J431</f>
        <v>309</v>
      </c>
      <c r="D55" s="81" t="str">
        <f>VLOOKUP(C55,RNR!$A$1:$B$25,2)</f>
        <v>Malvik</v>
      </c>
      <c r="E55" s="80">
        <f>+IF(G55=0,"",'Ark1'!Q431)</f>
        <v>57</v>
      </c>
      <c r="F55" s="80"/>
      <c r="G55" s="83">
        <f>+'Ark1'!R431</f>
        <v>341</v>
      </c>
      <c r="H55" s="80"/>
      <c r="I55" s="178">
        <f>+IF(G55=0,"",'Ark1'!AG431)</f>
        <v>3.742888564881433</v>
      </c>
      <c r="J55" s="157"/>
      <c r="K55" s="178">
        <f>+'Ark1'!AH431</f>
        <v>0</v>
      </c>
      <c r="L55" s="96"/>
      <c r="M55" s="367">
        <f>+'Ark1'!AI431</f>
        <v>0</v>
      </c>
      <c r="N55" s="367"/>
      <c r="O55" s="443">
        <f t="shared" si="6"/>
        <v>0</v>
      </c>
      <c r="P55" s="367"/>
      <c r="Q55" s="157">
        <f>+'Ark1'!U431</f>
        <v>20.649560117302062</v>
      </c>
      <c r="R55" s="157"/>
      <c r="S55" s="176"/>
      <c r="T55" s="367"/>
      <c r="U55" s="176"/>
      <c r="V55" s="367"/>
      <c r="W55" s="176"/>
      <c r="X55" s="82">
        <f>+'Ark1'!S431</f>
        <v>6.2668621700879763</v>
      </c>
      <c r="Y55" s="80"/>
      <c r="Z55" s="82">
        <f>+'Ark1'!T431</f>
        <v>6.4340175953079211</v>
      </c>
      <c r="AA55" s="80"/>
      <c r="AB55" s="83">
        <f>+IF(G55=0,"",'Ark1'!V431)</f>
        <v>2.0527859237536656</v>
      </c>
      <c r="AC55" s="83">
        <f>+IF(G55=0,"",'Ark1'!W431)</f>
        <v>9.0909090909090917</v>
      </c>
      <c r="AD55" s="74"/>
      <c r="AE55" s="83">
        <f>+IF(G55=0,"",'Ark1'!X431)</f>
        <v>71.84750733137831</v>
      </c>
      <c r="AF55" s="83">
        <f>+IF(G55=0,"",'Ark1'!Y431)</f>
        <v>37.243401759530791</v>
      </c>
      <c r="AG55" s="83">
        <f>+IF(G55=0,"",'Ark1'!Z431)</f>
        <v>6.8075411940403052</v>
      </c>
      <c r="AH55" s="74"/>
      <c r="AI55" s="157">
        <f>+IF(G55=0,"",'Ark1'!Z431)</f>
        <v>6.8075411940403052</v>
      </c>
      <c r="AJ55" s="82">
        <f>+IF(G55=0,"",'Ark1'!AA431)</f>
        <v>1.9754471950166377</v>
      </c>
      <c r="AK55" s="82">
        <f>+IF(G55=0,"",'Ark1'!AB431)</f>
        <v>2.4909015644533161</v>
      </c>
      <c r="AL55" s="52"/>
      <c r="AM55" s="82">
        <f t="shared" si="10"/>
        <v>3.2950397753860567</v>
      </c>
      <c r="AN55" s="83">
        <f t="shared" si="11"/>
        <v>5.9824561403508776</v>
      </c>
      <c r="AO55" s="47"/>
      <c r="AP55" s="4"/>
      <c r="AQ55" s="58"/>
      <c r="AR55" s="58"/>
      <c r="AS55" s="1"/>
    </row>
    <row r="56" spans="1:46" ht="15.6">
      <c r="A56" s="161">
        <f t="shared" si="12"/>
        <v>19</v>
      </c>
      <c r="B56" s="80">
        <f>+'Ark1'!C432</f>
        <v>2023</v>
      </c>
      <c r="C56" s="80">
        <f>+'Ark1'!J432</f>
        <v>470</v>
      </c>
      <c r="D56" s="81" t="str">
        <f>VLOOKUP(C56,RNR!$A$1:$B$25,2)</f>
        <v>Jens Eide</v>
      </c>
      <c r="E56" s="80">
        <f>+IF(G56=0,"",'Ark1'!Q432)</f>
        <v>25</v>
      </c>
      <c r="F56" s="80"/>
      <c r="G56" s="83">
        <f>+'Ark1'!R432</f>
        <v>223</v>
      </c>
      <c r="H56" s="80"/>
      <c r="I56" s="178">
        <f>+IF(G56=0,"",'Ark1'!AG432)</f>
        <v>2.3838822176780874</v>
      </c>
      <c r="J56" s="157"/>
      <c r="K56" s="178">
        <f>+'Ark1'!AH432</f>
        <v>4.4843049327354247</v>
      </c>
      <c r="L56" s="96"/>
      <c r="M56" s="367">
        <f>+'Ark1'!AI432</f>
        <v>0</v>
      </c>
      <c r="N56" s="367"/>
      <c r="O56" s="443">
        <f t="shared" si="6"/>
        <v>0</v>
      </c>
      <c r="P56" s="367"/>
      <c r="Q56" s="157">
        <f>+'Ark1'!U432</f>
        <v>20.11121076233184</v>
      </c>
      <c r="R56" s="157"/>
      <c r="S56" s="176"/>
      <c r="T56" s="367"/>
      <c r="U56" s="176"/>
      <c r="V56" s="367"/>
      <c r="W56" s="176"/>
      <c r="X56" s="82">
        <f>+'Ark1'!S432</f>
        <v>6.7085201793721998</v>
      </c>
      <c r="Y56" s="80"/>
      <c r="Z56" s="82">
        <f>+'Ark1'!T432</f>
        <v>5.8340807174887885</v>
      </c>
      <c r="AA56" s="80"/>
      <c r="AB56" s="83">
        <f>+IF(G56=0,"",'Ark1'!V432)</f>
        <v>4.4843049327354247</v>
      </c>
      <c r="AC56" s="83">
        <f>+IF(G56=0,"",'Ark1'!W432)</f>
        <v>1.7937219730941703</v>
      </c>
      <c r="AD56" s="74"/>
      <c r="AE56" s="83">
        <f>+IF(G56=0,"",'Ark1'!X432)</f>
        <v>73.094170403587455</v>
      </c>
      <c r="AF56" s="83">
        <f>+IF(G56=0,"",'Ark1'!Y432)</f>
        <v>30.493273542600903</v>
      </c>
      <c r="AG56" s="83">
        <f>+IF(G56=0,"",'Ark1'!Z432)</f>
        <v>6.346130480588589</v>
      </c>
      <c r="AH56" s="74"/>
      <c r="AI56" s="157">
        <f>+IF(G56=0,"",'Ark1'!Z432)</f>
        <v>6.346130480588589</v>
      </c>
      <c r="AJ56" s="82">
        <f>+IF(G56=0,"",'Ark1'!AA432)</f>
        <v>1.454934100273922</v>
      </c>
      <c r="AK56" s="82">
        <f>+IF(G56=0,"",'Ark1'!AB432)</f>
        <v>1.6899345737157521</v>
      </c>
      <c r="AL56" s="52"/>
      <c r="AM56" s="82">
        <f t="shared" si="10"/>
        <v>2.9978609625668442</v>
      </c>
      <c r="AN56" s="83">
        <f t="shared" si="11"/>
        <v>8.92</v>
      </c>
      <c r="AO56" s="47"/>
      <c r="AP56" s="4"/>
      <c r="AQ56" s="58"/>
      <c r="AR56" s="58"/>
      <c r="AS56" s="1"/>
      <c r="AT56" s="4"/>
    </row>
    <row r="57" spans="1:46" ht="15.6">
      <c r="A57" s="161">
        <f t="shared" si="12"/>
        <v>20</v>
      </c>
      <c r="B57" s="80">
        <f>+'Ark1'!C433</f>
        <v>2023</v>
      </c>
      <c r="C57" s="80">
        <f>+'Ark1'!J433</f>
        <v>629</v>
      </c>
      <c r="D57" s="81" t="str">
        <f>VLOOKUP(C57,RNR!$A$1:$B$25,2)</f>
        <v>Bø</v>
      </c>
      <c r="E57" s="80">
        <f>+IF(G57=0,"",'Ark1'!Q433)</f>
        <v>3</v>
      </c>
      <c r="F57" s="80"/>
      <c r="G57" s="83">
        <f>+'Ark1'!R433</f>
        <v>151</v>
      </c>
      <c r="H57" s="80"/>
      <c r="I57" s="178">
        <f>+IF(G57=0,"",'Ark1'!AG433)</f>
        <v>1.8922011948114636</v>
      </c>
      <c r="J57" s="157"/>
      <c r="K57" s="178">
        <f>+'Ark1'!AH433</f>
        <v>0</v>
      </c>
      <c r="L57" s="96"/>
      <c r="M57" s="367">
        <f>+'Ark1'!AI433</f>
        <v>0</v>
      </c>
      <c r="N57" s="367"/>
      <c r="O57" s="443">
        <f t="shared" si="6"/>
        <v>0</v>
      </c>
      <c r="P57" s="367"/>
      <c r="Q57" s="157">
        <f>+'Ark1'!U433</f>
        <v>23.5748344370861</v>
      </c>
      <c r="R57" s="157"/>
      <c r="S57" s="176"/>
      <c r="T57" s="367"/>
      <c r="U57" s="176"/>
      <c r="V57" s="367"/>
      <c r="W57" s="176"/>
      <c r="X57" s="82">
        <f>+'Ark1'!S433</f>
        <v>6.2384105960264877</v>
      </c>
      <c r="Y57" s="80"/>
      <c r="Z57" s="82">
        <f>+'Ark1'!T433</f>
        <v>6.668874172185431</v>
      </c>
      <c r="AA57" s="80"/>
      <c r="AB57" s="83">
        <f>+IF(G57=0,"",'Ark1'!V433)</f>
        <v>5.2980132450331112</v>
      </c>
      <c r="AC57" s="83">
        <f>+IF(G57=0,"",'Ark1'!W433)</f>
        <v>7.9470198675496686</v>
      </c>
      <c r="AD57" s="74"/>
      <c r="AE57" s="83">
        <f>+IF(G57=0,"",'Ark1'!X433)</f>
        <v>94.039735099337747</v>
      </c>
      <c r="AF57" s="83">
        <f>+IF(G57=0,"",'Ark1'!Y433)</f>
        <v>56.953642384105954</v>
      </c>
      <c r="AG57" s="83">
        <f>+IF(G57=0,"",'Ark1'!Z433)</f>
        <v>4.577836305230826</v>
      </c>
      <c r="AH57" s="74"/>
      <c r="AI57" s="157">
        <f>+IF(G57=0,"",'Ark1'!Z433)</f>
        <v>4.577836305230826</v>
      </c>
      <c r="AJ57" s="82">
        <f>+IF(G57=0,"",'Ark1'!AA433)</f>
        <v>1.3892139340611671</v>
      </c>
      <c r="AK57" s="82">
        <f>+IF(G57=0,"",'Ark1'!AB433)</f>
        <v>2.1736588444939642</v>
      </c>
      <c r="AL57" s="52"/>
      <c r="AM57" s="82">
        <f t="shared" si="10"/>
        <v>3.7789808917197476</v>
      </c>
      <c r="AN57" s="83">
        <f t="shared" si="11"/>
        <v>50.333333333333336</v>
      </c>
      <c r="AO57" s="47"/>
      <c r="AP57" s="4"/>
      <c r="AQ57" s="58"/>
      <c r="AR57" s="58"/>
      <c r="AS57" s="1"/>
      <c r="AT57" s="5"/>
    </row>
    <row r="58" spans="1:46" ht="15.6">
      <c r="A58" s="161">
        <f t="shared" si="12"/>
        <v>21</v>
      </c>
      <c r="B58" s="80">
        <f>+'Ark1'!C434</f>
        <v>2023</v>
      </c>
      <c r="C58" s="80">
        <f>+'Ark1'!J434</f>
        <v>643</v>
      </c>
      <c r="D58" s="81" t="str">
        <f>VLOOKUP(C58,RNR!$A$1:$B$25,2)</f>
        <v>Bjerka</v>
      </c>
      <c r="E58" s="80">
        <f>+IF(G58=0,"",'Ark1'!Q434)</f>
        <v>18</v>
      </c>
      <c r="F58" s="80"/>
      <c r="G58" s="83">
        <f>+'Ark1'!R434</f>
        <v>310</v>
      </c>
      <c r="H58" s="80"/>
      <c r="I58" s="178">
        <f>+IF(G58=0,"",'Ark1'!AG434)</f>
        <v>3.2422775515454454</v>
      </c>
      <c r="J58" s="157"/>
      <c r="K58" s="178">
        <f>+'Ark1'!AH434</f>
        <v>0</v>
      </c>
      <c r="L58" s="96"/>
      <c r="M58" s="367">
        <f>+'Ark1'!AI434</f>
        <v>0</v>
      </c>
      <c r="N58" s="367"/>
      <c r="O58" s="443">
        <f t="shared" si="6"/>
        <v>0</v>
      </c>
      <c r="P58" s="367"/>
      <c r="Q58" s="157">
        <f>+'Ark1'!U434</f>
        <v>19.676451612903222</v>
      </c>
      <c r="R58" s="157"/>
      <c r="S58" s="176"/>
      <c r="T58" s="367"/>
      <c r="U58" s="176"/>
      <c r="V58" s="367"/>
      <c r="W58" s="176"/>
      <c r="X58" s="82">
        <f>+'Ark1'!S434</f>
        <v>4.3290322580645153</v>
      </c>
      <c r="Y58" s="80"/>
      <c r="Z58" s="82">
        <f>+'Ark1'!T434</f>
        <v>4.9806451612903215</v>
      </c>
      <c r="AA58" s="80"/>
      <c r="AB58" s="83">
        <f>+IF(G58=0,"",'Ark1'!V434)</f>
        <v>2.258064516129032</v>
      </c>
      <c r="AC58" s="83">
        <f>+IF(G58=0,"",'Ark1'!W434)</f>
        <v>1.9354838709677424</v>
      </c>
      <c r="AD58" s="74"/>
      <c r="AE58" s="83">
        <f>+IF(G58=0,"",'Ark1'!X434)</f>
        <v>70.322580645161281</v>
      </c>
      <c r="AF58" s="83">
        <f>+IF(G58=0,"",'Ark1'!Y434)</f>
        <v>26.7741935483871</v>
      </c>
      <c r="AG58" s="83">
        <f>+IF(G58=0,"",'Ark1'!Z434)</f>
        <v>6.0735646377518231</v>
      </c>
      <c r="AH58" s="74"/>
      <c r="AI58" s="157">
        <f>+IF(G58=0,"",'Ark1'!Z434)</f>
        <v>6.0735646377518231</v>
      </c>
      <c r="AJ58" s="82">
        <f>+IF(G58=0,"",'Ark1'!AA434)</f>
        <v>1.485889230532017</v>
      </c>
      <c r="AK58" s="82">
        <f>+IF(G58=0,"",'Ark1'!AB434)</f>
        <v>2.18195227097184</v>
      </c>
      <c r="AL58" s="52"/>
      <c r="AM58" s="82">
        <f t="shared" si="10"/>
        <v>4.5452309985096866</v>
      </c>
      <c r="AN58" s="83">
        <f t="shared" si="11"/>
        <v>17.222222222222221</v>
      </c>
      <c r="AO58" s="47"/>
      <c r="AP58" s="4"/>
      <c r="AQ58" s="58"/>
      <c r="AR58" s="58"/>
      <c r="AS58" s="1"/>
      <c r="AT58" s="5"/>
    </row>
    <row r="59" spans="1:46" ht="15.6">
      <c r="A59" s="161">
        <f t="shared" si="12"/>
        <v>22</v>
      </c>
      <c r="B59" s="80">
        <f>+'Ark1'!C435</f>
        <v>2023</v>
      </c>
      <c r="C59" s="80">
        <f>+'Ark1'!J435</f>
        <v>704</v>
      </c>
      <c r="D59" s="81" t="str">
        <f>VLOOKUP(C59,RNR!$A$1:$B$25,2)</f>
        <v>Øre Vilt</v>
      </c>
      <c r="E59" s="80" t="str">
        <f>+IF(G59=0,"",'Ark1'!Q435)</f>
        <v/>
      </c>
      <c r="F59" s="80"/>
      <c r="G59" s="83">
        <f>+'Ark1'!R435</f>
        <v>0</v>
      </c>
      <c r="H59" s="80"/>
      <c r="I59" s="178" t="str">
        <f>+IF(G59=0,"",'Ark1'!AG435)</f>
        <v/>
      </c>
      <c r="J59" s="157"/>
      <c r="K59" s="178">
        <f>+'Ark1'!AH435</f>
        <v>0</v>
      </c>
      <c r="L59" s="96"/>
      <c r="M59" s="367">
        <f>+'Ark1'!AI435</f>
        <v>0</v>
      </c>
      <c r="N59" s="367"/>
      <c r="O59" s="443" t="str">
        <f t="shared" si="6"/>
        <v/>
      </c>
      <c r="P59" s="367"/>
      <c r="Q59" s="157">
        <f>+'Ark1'!U435</f>
        <v>0</v>
      </c>
      <c r="R59" s="157"/>
      <c r="S59" s="176"/>
      <c r="T59" s="367"/>
      <c r="U59" s="176"/>
      <c r="V59" s="367"/>
      <c r="W59" s="176"/>
      <c r="X59" s="82">
        <f>+'Ark1'!S435</f>
        <v>0</v>
      </c>
      <c r="Y59" s="80"/>
      <c r="Z59" s="82">
        <f>+'Ark1'!T435</f>
        <v>0</v>
      </c>
      <c r="AA59" s="80"/>
      <c r="AB59" s="83" t="str">
        <f>+IF(G59=0,"",'Ark1'!V435)</f>
        <v/>
      </c>
      <c r="AC59" s="83" t="str">
        <f>+IF(G59=0,"",'Ark1'!W435)</f>
        <v/>
      </c>
      <c r="AD59" s="74"/>
      <c r="AE59" s="83" t="str">
        <f>+IF(G59=0,"",'Ark1'!X435)</f>
        <v/>
      </c>
      <c r="AF59" s="83" t="str">
        <f>+IF(G59=0,"",'Ark1'!Y435)</f>
        <v/>
      </c>
      <c r="AG59" s="83" t="str">
        <f>+IF(G59=0,"",'Ark1'!Z435)</f>
        <v/>
      </c>
      <c r="AH59" s="74"/>
      <c r="AI59" s="157" t="str">
        <f>+IF(G59=0,"",'Ark1'!Z435)</f>
        <v/>
      </c>
      <c r="AJ59" s="82" t="str">
        <f>+IF(G59=0,"",'Ark1'!AA435)</f>
        <v/>
      </c>
      <c r="AK59" s="82" t="str">
        <f>+IF(G59=0,"",'Ark1'!AB435)</f>
        <v/>
      </c>
      <c r="AL59" s="52"/>
      <c r="AM59" s="82" t="str">
        <f t="shared" si="10"/>
        <v/>
      </c>
      <c r="AN59" s="83" t="str">
        <f t="shared" ref="AN59:AN60" si="13">+IF(G59=0,"",G59/E59)</f>
        <v/>
      </c>
      <c r="AO59" s="47"/>
      <c r="AP59" s="4"/>
      <c r="AQ59" s="58"/>
      <c r="AR59" s="58"/>
      <c r="AS59" s="1"/>
      <c r="AT59" s="5"/>
    </row>
    <row r="60" spans="1:46" ht="15.6">
      <c r="A60" s="161">
        <f t="shared" si="12"/>
        <v>23</v>
      </c>
      <c r="B60" s="80">
        <f>+'Ark1'!C436</f>
        <v>2023</v>
      </c>
      <c r="C60" s="80">
        <f>+'Ark1'!J436</f>
        <v>802</v>
      </c>
      <c r="D60" s="81" t="str">
        <f>VLOOKUP(C60,RNR!$A$1:$B$25,2)</f>
        <v>Karasjok</v>
      </c>
      <c r="E60" s="80" t="str">
        <f>+IF(G60=0,"",'Ark1'!Q436)</f>
        <v/>
      </c>
      <c r="F60" s="80"/>
      <c r="G60" s="83">
        <f>+'Ark1'!R436</f>
        <v>0</v>
      </c>
      <c r="H60" s="80"/>
      <c r="I60" s="178" t="str">
        <f>+IF(G60=0,"",'Ark1'!AG436)</f>
        <v/>
      </c>
      <c r="J60" s="157"/>
      <c r="K60" s="178">
        <f>+'Ark1'!AH436</f>
        <v>0</v>
      </c>
      <c r="L60" s="96"/>
      <c r="M60" s="367">
        <f>+'Ark1'!AI436</f>
        <v>0</v>
      </c>
      <c r="N60" s="367"/>
      <c r="O60" s="443" t="str">
        <f t="shared" si="6"/>
        <v/>
      </c>
      <c r="P60" s="367"/>
      <c r="Q60" s="157">
        <f>+'Ark1'!U436</f>
        <v>0</v>
      </c>
      <c r="R60" s="157"/>
      <c r="S60" s="176"/>
      <c r="T60" s="367"/>
      <c r="U60" s="176"/>
      <c r="V60" s="367"/>
      <c r="W60" s="176"/>
      <c r="X60" s="82">
        <f>+'Ark1'!S436</f>
        <v>0</v>
      </c>
      <c r="Y60" s="80"/>
      <c r="Z60" s="82">
        <f>+'Ark1'!T436</f>
        <v>0</v>
      </c>
      <c r="AA60" s="80"/>
      <c r="AB60" s="83" t="str">
        <f>+IF(G60=0,"",'Ark1'!V436)</f>
        <v/>
      </c>
      <c r="AC60" s="83" t="str">
        <f>+IF(G60=0,"",'Ark1'!W436)</f>
        <v/>
      </c>
      <c r="AD60" s="74"/>
      <c r="AE60" s="83" t="str">
        <f>+IF(G60=0,"",'Ark1'!X436)</f>
        <v/>
      </c>
      <c r="AF60" s="83" t="str">
        <f>+IF(G60=0,"",'Ark1'!Y436)</f>
        <v/>
      </c>
      <c r="AG60" s="83" t="str">
        <f>+IF(G60=0,"",'Ark1'!Z436)</f>
        <v/>
      </c>
      <c r="AH60" s="74"/>
      <c r="AI60" s="157" t="str">
        <f>+IF(G60=0,"",'Ark1'!Z436)</f>
        <v/>
      </c>
      <c r="AJ60" s="82" t="str">
        <f>+IF(G60=0,"",'Ark1'!AA436)</f>
        <v/>
      </c>
      <c r="AK60" s="82" t="str">
        <f>+IF(G60=0,"",'Ark1'!AB436)</f>
        <v/>
      </c>
      <c r="AL60" s="52"/>
      <c r="AM60" s="82" t="str">
        <f t="shared" si="10"/>
        <v/>
      </c>
      <c r="AN60" s="83" t="str">
        <f t="shared" si="13"/>
        <v/>
      </c>
      <c r="AO60" s="47"/>
      <c r="AP60" s="4"/>
      <c r="AQ60" s="58"/>
      <c r="AR60" s="58"/>
      <c r="AS60" s="1"/>
      <c r="AT60" s="5"/>
    </row>
    <row r="61" spans="1:46" ht="15.6">
      <c r="A61" s="161"/>
      <c r="B61" s="47"/>
      <c r="C61" s="47"/>
      <c r="D61" s="47"/>
      <c r="E61" s="47"/>
      <c r="F61" s="47"/>
      <c r="G61" s="47"/>
      <c r="H61" s="47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176"/>
      <c r="T61" s="90"/>
      <c r="U61" s="176"/>
      <c r="V61" s="90"/>
      <c r="W61" s="90"/>
      <c r="X61" s="47"/>
      <c r="Y61" s="47"/>
      <c r="Z61" s="47"/>
      <c r="AA61" s="47"/>
      <c r="AB61" s="72"/>
      <c r="AC61" s="72"/>
      <c r="AD61" s="74"/>
      <c r="AE61" s="47"/>
      <c r="AF61" s="47"/>
      <c r="AG61" s="72"/>
      <c r="AH61" s="74"/>
      <c r="AI61" s="90"/>
      <c r="AJ61" s="47"/>
      <c r="AK61" s="47"/>
      <c r="AL61" s="52"/>
      <c r="AM61" s="47"/>
      <c r="AN61" s="72"/>
      <c r="AO61" s="47"/>
      <c r="AP61" s="4"/>
      <c r="AQ61" s="58"/>
      <c r="AR61" s="58"/>
      <c r="AS61" s="1"/>
      <c r="AT61" s="5"/>
    </row>
    <row r="62" spans="1:46" ht="15.6">
      <c r="A62" s="161"/>
      <c r="B62" s="47"/>
      <c r="C62" s="47"/>
      <c r="D62" s="47"/>
      <c r="E62" s="47"/>
      <c r="F62" s="47"/>
      <c r="G62" s="47"/>
      <c r="H62" s="47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47"/>
      <c r="Y62" s="47"/>
      <c r="Z62" s="47"/>
      <c r="AA62" s="47"/>
      <c r="AB62" s="72"/>
      <c r="AC62" s="72"/>
      <c r="AD62" s="74"/>
      <c r="AE62" s="47"/>
      <c r="AF62" s="47"/>
      <c r="AG62" s="72"/>
      <c r="AH62" s="72"/>
      <c r="AI62" s="90"/>
      <c r="AJ62" s="47"/>
      <c r="AK62" s="47"/>
      <c r="AL62" s="52"/>
      <c r="AM62" s="47"/>
      <c r="AN62" s="72"/>
      <c r="AO62" s="47"/>
      <c r="AP62" s="4"/>
      <c r="AQ62" s="58"/>
      <c r="AR62" s="58"/>
      <c r="AS62" s="1"/>
      <c r="AT62" s="5"/>
    </row>
    <row r="63" spans="1:46" ht="15.6">
      <c r="A63"/>
      <c r="Q63" s="58"/>
      <c r="R63" s="58"/>
      <c r="S63" s="58"/>
      <c r="Z63" s="3"/>
      <c r="AA63" s="3"/>
      <c r="AB63" s="16"/>
      <c r="AC63" s="16"/>
      <c r="AD63" s="16"/>
      <c r="AE63" s="16"/>
      <c r="AF63" s="3"/>
      <c r="AG63" s="16"/>
      <c r="AH63" s="16"/>
      <c r="AI63" s="58"/>
      <c r="AK63" s="3"/>
      <c r="AL63" s="3"/>
      <c r="AM63" s="60"/>
      <c r="AO63" s="1"/>
      <c r="AP63" s="4"/>
      <c r="AQ63" s="58"/>
      <c r="AR63" s="58"/>
      <c r="AS63" s="1"/>
      <c r="AT63" s="5"/>
    </row>
    <row r="64" spans="1:46" ht="15.6">
      <c r="A64"/>
      <c r="Q64" s="58"/>
      <c r="R64" s="58"/>
      <c r="S64" s="58"/>
      <c r="Z64" s="3"/>
      <c r="AA64" s="3"/>
      <c r="AB64" s="16"/>
      <c r="AC64" s="16"/>
      <c r="AD64" s="16"/>
      <c r="AE64" s="3"/>
      <c r="AF64" s="3"/>
      <c r="AG64" s="16"/>
      <c r="AH64" s="16"/>
      <c r="AI64" s="58"/>
      <c r="AK64" s="3"/>
      <c r="AL64" s="3"/>
      <c r="AM64" s="60"/>
      <c r="AO64" s="1"/>
      <c r="AP64" s="4"/>
      <c r="AQ64" s="58"/>
      <c r="AR64" s="58"/>
      <c r="AS64" s="1"/>
      <c r="AT64" s="5"/>
    </row>
    <row r="65" spans="1:61" ht="15.6">
      <c r="A65"/>
      <c r="Q65" s="58"/>
      <c r="R65" s="58"/>
      <c r="S65" s="58"/>
      <c r="Z65" s="3"/>
      <c r="AA65" s="3"/>
      <c r="AB65" s="16"/>
      <c r="AC65" s="16"/>
      <c r="AD65" s="16"/>
      <c r="AE65" s="3"/>
      <c r="AF65" s="3"/>
      <c r="AG65" s="16"/>
      <c r="AH65" s="16"/>
      <c r="AI65" s="58"/>
      <c r="AK65" s="3"/>
      <c r="AL65" s="3"/>
      <c r="AM65" s="60"/>
      <c r="AO65" s="1"/>
      <c r="AP65" s="4"/>
      <c r="AQ65" s="58"/>
      <c r="AR65" s="58"/>
      <c r="AS65" s="1"/>
      <c r="AT65" s="5"/>
    </row>
    <row r="66" spans="1:61" ht="15.6">
      <c r="A66"/>
      <c r="Q66" s="58"/>
      <c r="R66" s="58"/>
      <c r="S66" s="58"/>
      <c r="Z66" s="3"/>
      <c r="AA66" s="3"/>
      <c r="AB66" s="16"/>
      <c r="AC66" s="16"/>
      <c r="AD66" s="16"/>
      <c r="AE66" s="3"/>
      <c r="AF66" s="3"/>
      <c r="AG66" s="16"/>
      <c r="AH66" s="16"/>
      <c r="AI66" s="58"/>
      <c r="AK66" s="3"/>
      <c r="AL66" s="3"/>
      <c r="AM66" s="60"/>
      <c r="AO66" s="1"/>
      <c r="AP66" s="4"/>
      <c r="AQ66" s="58"/>
      <c r="AR66" s="58"/>
      <c r="AS66" s="1"/>
      <c r="AT66" s="5"/>
    </row>
    <row r="67" spans="1:61" ht="15.6">
      <c r="A67"/>
      <c r="Q67" s="58"/>
      <c r="R67" s="58"/>
      <c r="S67" s="58"/>
      <c r="Z67" s="3"/>
      <c r="AA67" s="3"/>
      <c r="AB67" s="16"/>
      <c r="AC67" s="16"/>
      <c r="AD67" s="16"/>
      <c r="AE67" s="3"/>
      <c r="AF67" s="3"/>
      <c r="AG67" s="16"/>
      <c r="AH67" s="16"/>
      <c r="AI67" s="58"/>
      <c r="AK67" s="3"/>
      <c r="AL67" s="3"/>
      <c r="AM67" s="60"/>
      <c r="AO67" s="1"/>
      <c r="AP67" s="4"/>
      <c r="AQ67" s="58"/>
      <c r="AR67" s="58"/>
      <c r="AS67" s="1"/>
      <c r="AT67" s="5"/>
    </row>
    <row r="68" spans="1:61" ht="15.6">
      <c r="A68"/>
      <c r="Q68" s="58"/>
      <c r="R68" s="58"/>
      <c r="S68" s="58"/>
      <c r="Z68" s="3"/>
      <c r="AA68" s="3"/>
      <c r="AB68" s="16"/>
      <c r="AC68" s="16"/>
      <c r="AD68" s="16"/>
      <c r="AE68" s="3"/>
      <c r="AF68" s="3"/>
      <c r="AG68" s="16"/>
      <c r="AH68" s="16"/>
      <c r="AI68" s="58"/>
      <c r="AK68" s="3"/>
      <c r="AL68" s="3"/>
      <c r="AM68" s="60"/>
      <c r="AO68" s="1"/>
      <c r="AP68" s="4"/>
      <c r="AQ68" s="58"/>
      <c r="AR68" s="58"/>
      <c r="AS68" s="1"/>
      <c r="AT68" s="5"/>
    </row>
    <row r="69" spans="1:61" ht="15.6">
      <c r="A69"/>
      <c r="Q69" s="58"/>
      <c r="R69" s="58"/>
      <c r="S69" s="58"/>
      <c r="Z69" s="3"/>
      <c r="AA69" s="3"/>
      <c r="AB69" s="16"/>
      <c r="AC69" s="16"/>
      <c r="AD69" s="16"/>
      <c r="AE69" s="3"/>
      <c r="AF69" s="3"/>
      <c r="AG69" s="16"/>
      <c r="AH69" s="16"/>
      <c r="AI69" s="58"/>
      <c r="AK69" s="3"/>
      <c r="AL69" s="3"/>
      <c r="AM69" s="60"/>
      <c r="AO69" s="1"/>
      <c r="AP69" s="4"/>
      <c r="AQ69" s="58"/>
      <c r="AR69" s="58"/>
      <c r="AS69" s="1"/>
      <c r="AT69" s="5"/>
    </row>
    <row r="70" spans="1:61" ht="15.6">
      <c r="A70"/>
      <c r="Q70" s="58"/>
      <c r="R70" s="58"/>
      <c r="S70" s="58"/>
      <c r="Z70" s="3"/>
      <c r="AA70" s="3"/>
      <c r="AB70" s="16"/>
      <c r="AC70" s="16"/>
      <c r="AD70" s="16"/>
      <c r="AE70" s="3"/>
      <c r="AF70" s="3"/>
      <c r="AG70" s="16"/>
      <c r="AH70" s="16"/>
      <c r="AI70" s="58"/>
      <c r="AK70" s="3"/>
      <c r="AL70" s="3"/>
      <c r="AM70" s="60"/>
      <c r="AO70" s="1"/>
      <c r="AP70" s="4"/>
      <c r="AQ70" s="58"/>
      <c r="AR70" s="58"/>
      <c r="AS70" s="1"/>
      <c r="AT70" s="5"/>
    </row>
    <row r="71" spans="1:61" ht="15.6">
      <c r="A71"/>
      <c r="Q71" s="58"/>
      <c r="R71" s="58"/>
      <c r="S71" s="58"/>
      <c r="Z71" s="3"/>
      <c r="AA71" s="3"/>
      <c r="AB71" s="16"/>
      <c r="AC71" s="16"/>
      <c r="AD71" s="16"/>
      <c r="AE71" s="3"/>
      <c r="AF71" s="3"/>
      <c r="AG71" s="16"/>
      <c r="AH71" s="16"/>
      <c r="AI71" s="58"/>
      <c r="AK71" s="3"/>
      <c r="AL71" s="3"/>
      <c r="AM71" s="60"/>
      <c r="AO71" s="1"/>
      <c r="AP71" s="4"/>
      <c r="AQ71" s="58"/>
      <c r="AR71" s="58"/>
      <c r="AS71" s="1"/>
      <c r="AT71" s="5"/>
    </row>
    <row r="72" spans="1:61" ht="15.6">
      <c r="A72"/>
      <c r="Q72" s="58"/>
      <c r="R72" s="58"/>
      <c r="S72" s="58"/>
      <c r="Z72" s="3"/>
      <c r="AA72" s="3"/>
      <c r="AB72" s="16"/>
      <c r="AC72" s="16"/>
      <c r="AD72" s="16"/>
      <c r="AE72" s="3"/>
      <c r="AF72" s="3"/>
      <c r="AG72" s="16"/>
      <c r="AH72" s="16"/>
      <c r="AI72" s="58"/>
      <c r="AK72" s="3"/>
      <c r="AL72" s="3"/>
      <c r="AM72" s="60"/>
      <c r="AO72" s="1"/>
      <c r="AP72" s="1"/>
      <c r="AQ72" s="58"/>
      <c r="AR72" s="58"/>
      <c r="AS72" s="1"/>
      <c r="AT72" s="5"/>
    </row>
    <row r="73" spans="1:61" ht="15.6">
      <c r="Q73" s="58"/>
      <c r="R73" s="58"/>
      <c r="S73" s="58"/>
      <c r="Z73" s="3"/>
      <c r="AA73" s="3"/>
      <c r="AB73" s="16"/>
      <c r="AC73" s="16"/>
      <c r="AD73" s="16"/>
      <c r="AE73" s="3"/>
      <c r="AF73" s="3"/>
      <c r="AG73" s="16"/>
      <c r="AH73" s="16"/>
      <c r="AI73" s="58"/>
      <c r="AK73" s="3"/>
      <c r="AL73" s="3"/>
      <c r="AM73" s="60"/>
      <c r="AO73" s="1"/>
      <c r="AP73" s="1"/>
      <c r="AQ73" s="58"/>
      <c r="AR73" s="58"/>
      <c r="AS73" s="1"/>
      <c r="AT73" s="1"/>
      <c r="AU73" s="1"/>
      <c r="AV73" s="1"/>
      <c r="AW73" s="1"/>
      <c r="AX73" s="1"/>
      <c r="AY73" s="1"/>
      <c r="AZ73" s="1"/>
      <c r="BA73" s="1"/>
      <c r="BB73" s="13"/>
      <c r="BC73" s="13"/>
      <c r="BD73" s="13"/>
      <c r="BE73" s="13"/>
      <c r="BF73" s="5"/>
      <c r="BG73" s="5"/>
    </row>
    <row r="74" spans="1:61" ht="15.6">
      <c r="Q74" s="58"/>
      <c r="R74" s="58"/>
      <c r="S74" s="58"/>
      <c r="Z74" s="3"/>
      <c r="AA74" s="3"/>
      <c r="AB74" s="16"/>
      <c r="AC74" s="16"/>
      <c r="AD74" s="16"/>
      <c r="AE74" s="3"/>
      <c r="AF74" s="3"/>
      <c r="AG74" s="16"/>
      <c r="AH74" s="16"/>
      <c r="AI74" s="58"/>
      <c r="AK74" s="3"/>
      <c r="AL74" s="3"/>
      <c r="AM74" s="60"/>
      <c r="AO74" s="1"/>
      <c r="AP74" s="1"/>
      <c r="AQ74" s="58"/>
      <c r="AR74" s="58"/>
      <c r="AS74" s="1"/>
      <c r="AT74" s="1"/>
      <c r="AU74" s="1"/>
      <c r="AV74" s="1"/>
      <c r="AW74" s="1"/>
      <c r="AX74" s="1"/>
      <c r="AY74" s="1"/>
      <c r="AZ74" s="1"/>
      <c r="BA74" s="1"/>
      <c r="BB74" s="13"/>
      <c r="BC74" s="13"/>
      <c r="BD74" s="13"/>
      <c r="BE74" s="13"/>
      <c r="BF74" s="5"/>
      <c r="BG74" s="5"/>
    </row>
    <row r="75" spans="1:61" ht="15.6">
      <c r="Q75" s="58"/>
      <c r="R75" s="58"/>
      <c r="S75" s="58"/>
      <c r="Z75" s="3"/>
      <c r="AA75" s="3"/>
      <c r="AB75" s="16"/>
      <c r="AC75" s="16"/>
      <c r="AD75" s="16"/>
      <c r="AE75" s="3"/>
      <c r="AF75" s="3"/>
      <c r="AG75" s="16"/>
      <c r="AH75" s="16"/>
      <c r="AI75" s="58"/>
      <c r="AK75" s="3"/>
      <c r="AL75" s="3"/>
      <c r="AM75" s="60"/>
      <c r="AO75" s="1"/>
      <c r="AP75" s="1"/>
      <c r="AQ75" s="58"/>
      <c r="AR75" s="58"/>
      <c r="AS75" s="1"/>
      <c r="AT75" s="1"/>
      <c r="AU75" s="1"/>
      <c r="AV75" s="1"/>
      <c r="AW75" s="1"/>
      <c r="AX75" s="1"/>
      <c r="AY75" s="1"/>
      <c r="AZ75" s="1"/>
      <c r="BA75" s="1"/>
      <c r="BB75" s="13"/>
      <c r="BC75" s="13"/>
      <c r="BD75" s="13"/>
      <c r="BE75" s="13"/>
      <c r="BF75" s="5"/>
      <c r="BG75" s="5"/>
    </row>
    <row r="76" spans="1:61" ht="15.6">
      <c r="Q76" s="58"/>
      <c r="R76" s="58"/>
      <c r="S76" s="58"/>
      <c r="Z76" s="3"/>
      <c r="AA76" s="3"/>
      <c r="AB76" s="16"/>
      <c r="AC76" s="16"/>
      <c r="AD76" s="16"/>
      <c r="AE76" s="3"/>
      <c r="AF76" s="3"/>
      <c r="AG76" s="16"/>
      <c r="AH76" s="16"/>
      <c r="AI76" s="58"/>
      <c r="AK76" s="3"/>
      <c r="AL76" s="3"/>
      <c r="AM76" s="60"/>
      <c r="AO76" s="1"/>
      <c r="AP76" s="1"/>
      <c r="AQ76" s="58"/>
      <c r="AR76" s="58"/>
      <c r="AS76" s="1"/>
      <c r="AT76" s="1"/>
      <c r="AU76" s="1"/>
      <c r="AV76" s="1"/>
      <c r="AW76" s="1"/>
      <c r="AX76" s="1"/>
      <c r="AY76" s="1"/>
      <c r="AZ76" s="1"/>
      <c r="BA76" s="1"/>
      <c r="BB76" s="13"/>
      <c r="BC76" s="13"/>
      <c r="BD76" s="13"/>
      <c r="BE76" s="13"/>
      <c r="BF76" s="5"/>
      <c r="BG76" s="5"/>
    </row>
    <row r="77" spans="1:61" ht="15.6">
      <c r="Q77" s="58"/>
      <c r="R77" s="58"/>
      <c r="S77" s="58"/>
      <c r="Z77" s="3"/>
      <c r="AA77" s="3"/>
      <c r="AB77" s="16"/>
      <c r="AC77" s="16"/>
      <c r="AD77" s="16"/>
      <c r="AE77" s="3"/>
      <c r="AF77" s="3"/>
      <c r="AG77" s="16"/>
      <c r="AH77" s="16"/>
      <c r="AI77" s="58"/>
      <c r="AK77" s="3"/>
      <c r="AL77" s="3"/>
      <c r="AM77" s="60"/>
      <c r="AO77" s="1"/>
      <c r="AP77" s="1"/>
      <c r="AQ77" s="58"/>
      <c r="AR77" s="58"/>
      <c r="AS77" s="1"/>
      <c r="AT77" s="1"/>
      <c r="AU77" s="1"/>
      <c r="AV77" s="1"/>
      <c r="AW77" s="1"/>
      <c r="AX77" s="1"/>
      <c r="AY77" s="1"/>
      <c r="AZ77" s="1"/>
      <c r="BA77" s="1"/>
      <c r="BB77" s="13"/>
      <c r="BC77" s="13"/>
      <c r="BD77" s="13"/>
      <c r="BE77" s="13"/>
      <c r="BF77" s="5"/>
      <c r="BG77" s="5"/>
    </row>
    <row r="78" spans="1:61" ht="15.6">
      <c r="Q78" s="58"/>
      <c r="R78" s="58"/>
      <c r="S78" s="58"/>
      <c r="Z78" s="3"/>
      <c r="AA78" s="3"/>
      <c r="AB78" s="16"/>
      <c r="AC78" s="16"/>
      <c r="AD78" s="16"/>
      <c r="AE78" s="3"/>
      <c r="AF78" s="3"/>
      <c r="AG78" s="16"/>
      <c r="AH78" s="16"/>
      <c r="AI78" s="58"/>
      <c r="AK78" s="3"/>
      <c r="AL78" s="3"/>
      <c r="AM78" s="60"/>
      <c r="AO78" s="1"/>
      <c r="AP78" s="1"/>
      <c r="AQ78" s="58"/>
      <c r="AR78" s="58"/>
      <c r="AS78" s="1"/>
      <c r="AT78" s="1"/>
      <c r="AU78" s="1"/>
      <c r="AV78" s="1"/>
      <c r="AW78" s="1"/>
      <c r="AX78" s="1"/>
      <c r="AY78" s="1"/>
      <c r="AZ78" s="1"/>
      <c r="BA78" s="1"/>
      <c r="BB78" s="5"/>
      <c r="BC78" s="5"/>
      <c r="BD78" s="5"/>
      <c r="BE78" s="5"/>
      <c r="BF78" s="5"/>
      <c r="BG78" s="5"/>
    </row>
    <row r="79" spans="1:61" ht="15.6">
      <c r="Q79" s="58"/>
      <c r="R79" s="58"/>
      <c r="S79" s="58"/>
      <c r="Z79" s="3"/>
      <c r="AA79" s="3"/>
      <c r="AB79" s="16"/>
      <c r="AC79" s="16"/>
      <c r="AD79" s="16"/>
      <c r="AE79" s="3"/>
      <c r="AF79" s="3"/>
      <c r="AG79" s="16"/>
      <c r="AH79" s="16"/>
      <c r="AI79" s="58"/>
      <c r="AK79" s="3"/>
      <c r="AL79" s="3"/>
      <c r="AM79" s="60"/>
      <c r="AO79" s="1"/>
      <c r="AP79" s="1"/>
      <c r="AQ79" s="58"/>
      <c r="AR79" s="58"/>
      <c r="AS79" s="1"/>
      <c r="AT79" s="1"/>
      <c r="AU79" s="1"/>
      <c r="AV79" s="1"/>
      <c r="AW79" s="1"/>
      <c r="AX79" s="1"/>
      <c r="AY79" s="1"/>
      <c r="AZ79" s="1"/>
      <c r="BA79" s="1"/>
      <c r="BE79" s="2"/>
      <c r="BF79" s="13"/>
    </row>
    <row r="80" spans="1:61" ht="15.6">
      <c r="Q80" s="58"/>
      <c r="R80" s="58"/>
      <c r="S80" s="58"/>
      <c r="Z80" s="3"/>
      <c r="AA80" s="3"/>
      <c r="AB80" s="16"/>
      <c r="AC80" s="16"/>
      <c r="AD80" s="16"/>
      <c r="AE80" s="3"/>
      <c r="AF80" s="3"/>
      <c r="AG80" s="16"/>
      <c r="AH80" s="16"/>
      <c r="AI80" s="58"/>
      <c r="AK80" s="3"/>
      <c r="AL80" s="3"/>
      <c r="AM80" s="60"/>
      <c r="AO80" s="1"/>
      <c r="AP80" s="1"/>
      <c r="AQ80" s="58"/>
      <c r="AR80" s="58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E80" s="4"/>
      <c r="BF80" s="5"/>
      <c r="BG80" s="5"/>
      <c r="BI80" s="5"/>
    </row>
    <row r="81" spans="17:61">
      <c r="Q81" s="58"/>
      <c r="R81" s="58"/>
      <c r="S81" s="58"/>
      <c r="Z81" s="3"/>
      <c r="AA81" s="3"/>
      <c r="AB81" s="16"/>
      <c r="AC81" s="16"/>
      <c r="AD81" s="16"/>
      <c r="AE81" s="3"/>
      <c r="AF81" s="3"/>
      <c r="AG81" s="16"/>
      <c r="AH81" s="16"/>
      <c r="AI81" s="58"/>
      <c r="AK81" s="3"/>
      <c r="AL81" s="3"/>
      <c r="AM81" s="60"/>
      <c r="AO81" s="1"/>
      <c r="AP81" s="1"/>
      <c r="AQ81" s="58"/>
      <c r="AR81" s="58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E81" s="4"/>
      <c r="BF81" s="13"/>
    </row>
    <row r="82" spans="17:61">
      <c r="Q82" s="58"/>
      <c r="R82" s="58"/>
      <c r="S82" s="58"/>
      <c r="Z82" s="3"/>
      <c r="AA82" s="3"/>
      <c r="AB82" s="16"/>
      <c r="AC82" s="16"/>
      <c r="AD82" s="16"/>
      <c r="AE82" s="3"/>
      <c r="AF82" s="3"/>
      <c r="AG82" s="16"/>
      <c r="AH82" s="16"/>
      <c r="AI82" s="58"/>
      <c r="AK82" s="3"/>
      <c r="AL82" s="3"/>
      <c r="AM82" s="60"/>
      <c r="AO82" s="1"/>
      <c r="AP82" s="1"/>
      <c r="AQ82" s="58"/>
      <c r="AR82" s="58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E82" s="4"/>
      <c r="BF82" s="13"/>
    </row>
    <row r="83" spans="17:61" ht="15.6">
      <c r="Q83" s="58"/>
      <c r="R83" s="58"/>
      <c r="S83" s="58"/>
      <c r="Z83" s="3"/>
      <c r="AA83" s="3"/>
      <c r="AB83" s="16"/>
      <c r="AC83" s="16"/>
      <c r="AD83" s="16"/>
      <c r="AE83" s="3"/>
      <c r="AF83" s="3"/>
      <c r="AG83" s="16"/>
      <c r="AH83" s="16"/>
      <c r="AI83" s="58"/>
      <c r="AK83" s="3"/>
      <c r="AL83" s="3"/>
      <c r="AM83" s="60"/>
      <c r="AO83" s="1"/>
      <c r="AP83" s="1"/>
      <c r="AQ83" s="58"/>
      <c r="AR83" s="58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E83" s="4"/>
      <c r="BF83" s="5"/>
      <c r="BG83" s="5"/>
      <c r="BI83" s="2"/>
    </row>
    <row r="84" spans="17:61">
      <c r="Q84" s="58"/>
      <c r="R84" s="58"/>
      <c r="S84" s="58"/>
      <c r="Z84" s="3"/>
      <c r="AA84" s="3"/>
      <c r="AB84" s="16"/>
      <c r="AC84" s="16"/>
      <c r="AD84" s="16"/>
      <c r="AE84" s="3"/>
      <c r="AF84" s="3"/>
      <c r="AG84" s="16"/>
      <c r="AH84" s="16"/>
      <c r="AI84" s="58"/>
      <c r="AK84" s="3"/>
      <c r="AL84" s="3"/>
      <c r="AM84" s="60"/>
      <c r="AO84" s="1"/>
      <c r="AP84" s="1"/>
      <c r="AQ84" s="58"/>
      <c r="AR84" s="58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E84" s="4"/>
      <c r="BF84" s="4"/>
      <c r="BG84" s="4"/>
      <c r="BH84" s="4"/>
      <c r="BI84" s="4"/>
    </row>
    <row r="85" spans="17:61" ht="15.6">
      <c r="Q85" s="58"/>
      <c r="R85" s="58"/>
      <c r="S85" s="58"/>
      <c r="Z85" s="3"/>
      <c r="AA85" s="3"/>
      <c r="AB85" s="16"/>
      <c r="AC85" s="16"/>
      <c r="AD85" s="16"/>
      <c r="AE85" s="3"/>
      <c r="AF85" s="3"/>
      <c r="AG85" s="16"/>
      <c r="AH85" s="16"/>
      <c r="AI85" s="58"/>
      <c r="AK85" s="3"/>
      <c r="AL85" s="3"/>
      <c r="AM85" s="60"/>
      <c r="AO85" s="1"/>
      <c r="AP85" s="1"/>
      <c r="AQ85" s="58"/>
      <c r="AR85" s="58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E85" s="4"/>
      <c r="BF85" s="13"/>
      <c r="BG85" s="13"/>
      <c r="BH85" s="1"/>
      <c r="BI85" s="5"/>
    </row>
    <row r="86" spans="17:61" ht="15.6">
      <c r="Q86" s="58"/>
      <c r="R86" s="58"/>
      <c r="S86" s="58"/>
      <c r="Z86" s="3"/>
      <c r="AA86" s="3"/>
      <c r="AB86" s="16"/>
      <c r="AC86" s="16"/>
      <c r="AD86" s="16"/>
      <c r="AE86" s="3"/>
      <c r="AF86" s="3"/>
      <c r="AG86" s="16"/>
      <c r="AH86" s="16"/>
      <c r="AI86" s="58"/>
      <c r="AK86" s="3"/>
      <c r="AL86" s="3"/>
      <c r="AM86" s="60"/>
      <c r="AO86" s="1"/>
      <c r="AP86" s="1"/>
      <c r="AQ86" s="58"/>
      <c r="AR86" s="58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E86" s="4"/>
      <c r="BF86" s="13"/>
      <c r="BG86" s="13"/>
      <c r="BH86" s="1"/>
      <c r="BI86" s="5"/>
    </row>
    <row r="87" spans="17:61" ht="15.6">
      <c r="Q87" s="58"/>
      <c r="R87" s="58"/>
      <c r="S87" s="58"/>
      <c r="Z87" s="3"/>
      <c r="AA87" s="3"/>
      <c r="AB87" s="16"/>
      <c r="AC87" s="16"/>
      <c r="AD87" s="16"/>
      <c r="AE87" s="3"/>
      <c r="AF87" s="3"/>
      <c r="AG87" s="16"/>
      <c r="AH87" s="16"/>
      <c r="AI87" s="58"/>
      <c r="AK87" s="3"/>
      <c r="AL87" s="3"/>
      <c r="AM87" s="60"/>
      <c r="AO87" s="1"/>
      <c r="AP87" s="1"/>
      <c r="AQ87" s="58"/>
      <c r="AR87" s="58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E87" s="4"/>
      <c r="BF87" s="13"/>
      <c r="BG87" s="13"/>
      <c r="BH87" s="1"/>
      <c r="BI87" s="5"/>
    </row>
    <row r="88" spans="17:61" ht="15.6">
      <c r="Q88" s="58"/>
      <c r="R88" s="58"/>
      <c r="S88" s="58"/>
      <c r="Z88" s="3"/>
      <c r="AA88" s="3"/>
      <c r="AB88" s="16"/>
      <c r="AC88" s="16"/>
      <c r="AD88" s="16"/>
      <c r="AE88" s="3"/>
      <c r="AF88" s="3"/>
      <c r="AG88" s="16"/>
      <c r="AH88" s="16"/>
      <c r="AI88" s="58"/>
      <c r="AK88" s="3"/>
      <c r="AL88" s="3"/>
      <c r="AM88" s="60"/>
      <c r="AO88" s="1"/>
      <c r="AP88" s="1"/>
      <c r="AQ88" s="58"/>
      <c r="AR88" s="58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E88" s="4"/>
      <c r="BF88" s="13"/>
      <c r="BG88" s="13"/>
      <c r="BH88" s="1"/>
      <c r="BI88" s="5"/>
    </row>
    <row r="89" spans="17:61" ht="15.6">
      <c r="Q89" s="58"/>
      <c r="R89" s="58"/>
      <c r="S89" s="58"/>
      <c r="Z89" s="3"/>
      <c r="AA89" s="3"/>
      <c r="AB89" s="16"/>
      <c r="AC89" s="16"/>
      <c r="AD89" s="16"/>
      <c r="AE89" s="3"/>
      <c r="AF89" s="3"/>
      <c r="AG89" s="16"/>
      <c r="AH89" s="16"/>
      <c r="AI89" s="58"/>
      <c r="AK89" s="3"/>
      <c r="AL89" s="3"/>
      <c r="AM89" s="60"/>
      <c r="AO89" s="1"/>
      <c r="AP89" s="1"/>
      <c r="AQ89" s="58"/>
      <c r="AR89" s="58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E89" s="4"/>
      <c r="BF89" s="13"/>
      <c r="BG89" s="13"/>
      <c r="BH89" s="13"/>
      <c r="BI89" s="5"/>
    </row>
    <row r="90" spans="17:61" ht="15.6">
      <c r="Q90" s="58"/>
      <c r="R90" s="58"/>
      <c r="S90" s="58"/>
      <c r="Z90" s="3"/>
      <c r="AA90" s="3"/>
      <c r="AB90" s="16"/>
      <c r="AC90" s="16"/>
      <c r="AD90" s="16"/>
      <c r="AE90" s="3"/>
      <c r="AF90" s="3"/>
      <c r="AG90" s="16"/>
      <c r="AH90" s="16"/>
      <c r="AI90" s="58"/>
      <c r="AK90" s="3"/>
      <c r="AL90" s="3"/>
      <c r="AM90" s="60"/>
      <c r="AO90" s="1"/>
      <c r="AP90" s="1"/>
      <c r="AQ90" s="58"/>
      <c r="AR90" s="58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E90" s="4"/>
      <c r="BF90" s="13"/>
      <c r="BG90" s="13"/>
      <c r="BH90" s="13"/>
      <c r="BI90" s="5"/>
    </row>
    <row r="91" spans="17:61" ht="15.6">
      <c r="Q91" s="58"/>
      <c r="R91" s="58"/>
      <c r="S91" s="58"/>
      <c r="Z91" s="3"/>
      <c r="AA91" s="3"/>
      <c r="AB91" s="16"/>
      <c r="AC91" s="16"/>
      <c r="AD91" s="16"/>
      <c r="AE91" s="3"/>
      <c r="AF91" s="3"/>
      <c r="AG91" s="16"/>
      <c r="AH91" s="16"/>
      <c r="AI91" s="58"/>
      <c r="AK91" s="3"/>
      <c r="AL91" s="3"/>
      <c r="AM91" s="60"/>
      <c r="AO91" s="1"/>
      <c r="AP91" s="1"/>
      <c r="AQ91" s="58"/>
      <c r="AR91" s="58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E91" s="4"/>
      <c r="BF91" s="13"/>
      <c r="BG91" s="13"/>
      <c r="BH91" s="13"/>
      <c r="BI91" s="5"/>
    </row>
    <row r="92" spans="17:61" ht="15.6">
      <c r="Q92" s="58"/>
      <c r="R92" s="58"/>
      <c r="S92" s="58"/>
      <c r="Z92" s="3"/>
      <c r="AA92" s="3"/>
      <c r="AB92" s="16"/>
      <c r="AC92" s="16"/>
      <c r="AD92" s="16"/>
      <c r="AE92" s="3"/>
      <c r="AF92" s="3"/>
      <c r="AG92" s="16"/>
      <c r="AH92" s="16"/>
      <c r="AI92" s="58"/>
      <c r="AK92" s="3"/>
      <c r="AL92" s="3"/>
      <c r="AM92" s="60"/>
      <c r="AO92" s="1"/>
      <c r="AP92" s="1"/>
      <c r="AQ92" s="58"/>
      <c r="AR92" s="58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E92" s="4"/>
      <c r="BF92" s="13"/>
      <c r="BG92" s="13"/>
      <c r="BH92" s="13"/>
      <c r="BI92" s="5"/>
    </row>
    <row r="93" spans="17:61" ht="15.6">
      <c r="Q93" s="58"/>
      <c r="R93" s="58"/>
      <c r="S93" s="58"/>
      <c r="Z93" s="3"/>
      <c r="AA93" s="3"/>
      <c r="AB93" s="16"/>
      <c r="AC93" s="16"/>
      <c r="AD93" s="16"/>
      <c r="AE93" s="3"/>
      <c r="AF93" s="3"/>
      <c r="AG93" s="16"/>
      <c r="AH93" s="16"/>
      <c r="AI93" s="58"/>
      <c r="AK93" s="3"/>
      <c r="AL93" s="3"/>
      <c r="AM93" s="60"/>
      <c r="AO93" s="1"/>
      <c r="AP93" s="1"/>
      <c r="AQ93" s="58"/>
      <c r="AR93" s="58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E93" s="4"/>
      <c r="BF93" s="13"/>
      <c r="BG93" s="13"/>
      <c r="BH93" s="5"/>
      <c r="BI93" s="5"/>
    </row>
    <row r="94" spans="17:61" ht="15.6">
      <c r="Q94" s="58"/>
      <c r="R94" s="58"/>
      <c r="S94" s="58"/>
      <c r="Z94" s="3"/>
      <c r="AA94" s="3"/>
      <c r="AB94" s="16"/>
      <c r="AC94" s="16"/>
      <c r="AD94" s="16"/>
      <c r="AE94" s="3"/>
      <c r="AF94" s="3"/>
      <c r="AG94" s="16"/>
      <c r="AH94" s="16"/>
      <c r="AI94" s="58"/>
      <c r="AK94" s="3"/>
      <c r="AL94" s="3"/>
      <c r="AM94" s="60"/>
      <c r="AO94" s="1"/>
      <c r="AP94" s="1"/>
      <c r="AQ94" s="58"/>
      <c r="AR94" s="58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E94" s="4"/>
      <c r="BF94" s="13"/>
      <c r="BG94" s="13"/>
      <c r="BH94" s="5"/>
      <c r="BI94" s="5"/>
    </row>
    <row r="95" spans="17:61" ht="15.6">
      <c r="Q95" s="58"/>
      <c r="R95" s="58"/>
      <c r="S95" s="58"/>
      <c r="Z95" s="3"/>
      <c r="AA95" s="3"/>
      <c r="AB95" s="16"/>
      <c r="AC95" s="16"/>
      <c r="AD95" s="16"/>
      <c r="AE95" s="3"/>
      <c r="AF95" s="3"/>
      <c r="AG95" s="16"/>
      <c r="AH95" s="16"/>
      <c r="AI95" s="58"/>
      <c r="AK95" s="3"/>
      <c r="AL95" s="3"/>
      <c r="AM95" s="60"/>
      <c r="AO95" s="1"/>
      <c r="AP95" s="1"/>
      <c r="AQ95" s="58"/>
      <c r="AR95" s="58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E95" s="4"/>
      <c r="BF95" s="13"/>
      <c r="BG95" s="13"/>
      <c r="BH95" s="5"/>
      <c r="BI95" s="5"/>
    </row>
    <row r="96" spans="17:61" ht="15.6">
      <c r="Q96" s="58"/>
      <c r="R96" s="58"/>
      <c r="S96" s="58"/>
      <c r="Z96" s="3"/>
      <c r="AA96" s="3"/>
      <c r="AB96" s="16"/>
      <c r="AC96" s="16"/>
      <c r="AD96" s="16"/>
      <c r="AE96" s="3"/>
      <c r="AF96" s="3"/>
      <c r="AG96" s="16"/>
      <c r="AH96" s="16"/>
      <c r="AI96" s="58"/>
      <c r="AK96" s="3"/>
      <c r="AL96" s="3"/>
      <c r="AM96" s="60"/>
      <c r="AO96" s="1"/>
      <c r="AP96" s="1"/>
      <c r="AQ96" s="58"/>
      <c r="AR96" s="58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E96" s="4"/>
      <c r="BF96" s="13"/>
      <c r="BG96" s="13"/>
      <c r="BH96" s="5"/>
      <c r="BI96" s="5"/>
    </row>
    <row r="97" spans="17:61" ht="15.6">
      <c r="AO97" s="1"/>
      <c r="AP97" s="1"/>
      <c r="AQ97" s="58"/>
      <c r="AR97" s="58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E97" s="4"/>
      <c r="BF97" s="13"/>
      <c r="BG97" s="13"/>
      <c r="BH97" s="5"/>
      <c r="BI97" s="5"/>
    </row>
    <row r="98" spans="17:61" ht="15.6">
      <c r="AO98" s="1"/>
      <c r="AP98" s="1"/>
      <c r="AQ98" s="58"/>
      <c r="AR98" s="58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E98" s="13"/>
      <c r="BF98" s="13"/>
      <c r="BG98" s="13"/>
      <c r="BH98" s="5"/>
      <c r="BI98" s="5"/>
    </row>
    <row r="99" spans="17:61" ht="15.6">
      <c r="Q99" s="58"/>
      <c r="R99" s="58"/>
      <c r="S99" s="58"/>
      <c r="Z99" s="3"/>
      <c r="AA99" s="3"/>
      <c r="AB99" s="16"/>
      <c r="AC99" s="16"/>
      <c r="AD99" s="16"/>
      <c r="AE99" s="3"/>
      <c r="AF99" s="3"/>
      <c r="AG99" s="16"/>
      <c r="AH99" s="16"/>
      <c r="AI99" s="58"/>
      <c r="AK99" s="3"/>
      <c r="AL99" s="3"/>
      <c r="AM99" s="60"/>
      <c r="AO99" s="1"/>
      <c r="AP99" s="1"/>
      <c r="AQ99" s="58"/>
      <c r="AR99" s="58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E99" s="5"/>
      <c r="BF99" s="13"/>
      <c r="BG99" s="13"/>
      <c r="BH99" s="5"/>
      <c r="BI99" s="5"/>
    </row>
    <row r="100" spans="17:61" ht="15.6">
      <c r="Q100" s="58"/>
      <c r="R100" s="58"/>
      <c r="S100" s="58"/>
      <c r="Z100" s="3"/>
      <c r="AA100" s="3"/>
      <c r="AB100" s="16"/>
      <c r="AC100" s="16"/>
      <c r="AD100" s="16"/>
      <c r="AE100" s="3"/>
      <c r="AF100" s="3"/>
      <c r="AG100" s="16"/>
      <c r="AH100" s="16"/>
      <c r="AI100" s="58"/>
      <c r="AK100" s="3"/>
      <c r="AL100" s="3"/>
      <c r="AM100" s="60"/>
      <c r="AO100" s="1"/>
      <c r="AP100" s="1"/>
      <c r="AQ100" s="58"/>
      <c r="AR100" s="58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E100" s="13"/>
      <c r="BF100" s="13"/>
      <c r="BG100" s="13"/>
      <c r="BH100" s="5"/>
      <c r="BI100" s="5"/>
    </row>
    <row r="101" spans="17:61" ht="15.6">
      <c r="Q101" s="58"/>
      <c r="R101" s="58"/>
      <c r="S101" s="58"/>
      <c r="Z101" s="3"/>
      <c r="AA101" s="3"/>
      <c r="AB101" s="16"/>
      <c r="AC101" s="16"/>
      <c r="AD101" s="16"/>
      <c r="AE101" s="3"/>
      <c r="AF101" s="3"/>
      <c r="AG101" s="16"/>
      <c r="AH101" s="16"/>
      <c r="AI101" s="58"/>
      <c r="AK101" s="3"/>
      <c r="AL101" s="3"/>
      <c r="AM101" s="60"/>
      <c r="AO101" s="1"/>
      <c r="AP101" s="1"/>
      <c r="AQ101" s="58"/>
      <c r="AR101" s="58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E101" s="13"/>
      <c r="BF101" s="5"/>
      <c r="BG101" s="5"/>
      <c r="BH101" s="5"/>
      <c r="BI101" s="5"/>
    </row>
    <row r="102" spans="17:61">
      <c r="Q102" s="58"/>
      <c r="R102" s="58"/>
      <c r="S102" s="58"/>
      <c r="Z102" s="3"/>
      <c r="AA102" s="3"/>
      <c r="AB102" s="16"/>
      <c r="AC102" s="16"/>
      <c r="AD102" s="16"/>
      <c r="AE102" s="3"/>
      <c r="AF102" s="3"/>
      <c r="AG102" s="16"/>
      <c r="AH102" s="16"/>
      <c r="AI102" s="58"/>
      <c r="AK102" s="3"/>
      <c r="AL102" s="3"/>
      <c r="AM102" s="60"/>
      <c r="AO102" s="1"/>
      <c r="AP102" s="1"/>
      <c r="AQ102" s="58"/>
      <c r="AR102" s="58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E102" s="13"/>
      <c r="BF102" s="13"/>
    </row>
    <row r="103" spans="17:61" ht="15.6">
      <c r="Q103" s="58"/>
      <c r="R103" s="58"/>
      <c r="S103" s="58"/>
      <c r="Z103" s="3"/>
      <c r="AA103" s="3"/>
      <c r="AB103" s="16"/>
      <c r="AC103" s="16"/>
      <c r="AD103" s="16"/>
      <c r="AE103" s="3"/>
      <c r="AF103" s="3"/>
      <c r="AG103" s="16"/>
      <c r="AH103" s="16"/>
      <c r="AI103" s="58"/>
      <c r="AK103" s="3"/>
      <c r="AL103" s="3"/>
      <c r="AM103" s="60"/>
      <c r="AO103" s="1"/>
      <c r="AP103" s="1"/>
      <c r="AQ103" s="58"/>
      <c r="AR103" s="58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E103" s="13"/>
      <c r="BF103" s="5"/>
      <c r="BG103" s="5"/>
      <c r="BI103" s="5"/>
    </row>
    <row r="104" spans="17:61">
      <c r="Q104" s="58"/>
      <c r="R104" s="58"/>
      <c r="S104" s="58"/>
      <c r="Z104" s="3"/>
      <c r="AA104" s="3"/>
      <c r="AB104" s="16"/>
      <c r="AC104" s="16"/>
      <c r="AD104" s="16"/>
      <c r="AE104" s="3"/>
      <c r="AF104" s="3"/>
      <c r="AG104" s="16"/>
      <c r="AH104" s="16"/>
      <c r="AI104" s="58"/>
      <c r="AK104" s="3"/>
      <c r="AL104" s="3"/>
      <c r="AM104" s="60"/>
      <c r="AO104" s="1"/>
      <c r="AP104" s="1"/>
      <c r="AQ104" s="58"/>
      <c r="AR104" s="58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E104" s="13"/>
      <c r="BF104" s="13"/>
    </row>
    <row r="105" spans="17:61">
      <c r="Q105" s="58"/>
      <c r="R105" s="58"/>
      <c r="S105" s="58"/>
      <c r="Z105" s="3"/>
      <c r="AA105" s="3"/>
      <c r="AB105" s="16"/>
      <c r="AC105" s="16"/>
      <c r="AD105" s="16"/>
      <c r="AE105" s="3"/>
      <c r="AF105" s="3"/>
      <c r="AG105" s="16"/>
      <c r="AH105" s="16"/>
      <c r="AI105" s="58"/>
      <c r="AK105" s="3"/>
      <c r="AL105" s="3"/>
      <c r="AM105" s="60"/>
      <c r="AO105" s="1"/>
      <c r="AP105" s="1"/>
      <c r="AQ105" s="58"/>
      <c r="AR105" s="58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E105" s="13"/>
      <c r="BF105" s="13"/>
    </row>
    <row r="106" spans="17:61">
      <c r="Q106" s="58"/>
      <c r="R106" s="58"/>
      <c r="S106" s="58"/>
      <c r="Z106" s="3"/>
      <c r="AA106" s="3"/>
      <c r="AB106" s="16"/>
      <c r="AC106" s="16"/>
      <c r="AD106" s="16"/>
      <c r="AE106" s="3"/>
      <c r="AF106" s="3"/>
      <c r="AG106" s="16"/>
      <c r="AH106" s="16"/>
      <c r="AI106" s="58"/>
      <c r="AK106" s="3"/>
      <c r="AL106" s="3"/>
      <c r="AM106" s="60"/>
      <c r="AO106" s="1"/>
      <c r="AP106" s="1"/>
      <c r="AQ106" s="58"/>
      <c r="AR106" s="58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E106" s="13"/>
      <c r="BF106" s="13"/>
    </row>
    <row r="107" spans="17:61">
      <c r="Q107" s="58"/>
      <c r="R107" s="58"/>
      <c r="S107" s="58"/>
      <c r="Z107" s="3"/>
      <c r="AA107" s="3"/>
      <c r="AB107" s="16"/>
      <c r="AC107" s="16"/>
      <c r="AD107" s="16"/>
      <c r="AE107" s="3"/>
      <c r="AF107" s="3"/>
      <c r="AG107" s="16"/>
      <c r="AH107" s="16"/>
      <c r="AI107" s="58"/>
      <c r="AK107" s="3"/>
      <c r="AL107" s="3"/>
      <c r="AM107" s="60"/>
      <c r="AQ107" s="58"/>
      <c r="AR107" s="58"/>
      <c r="AS107" s="1"/>
      <c r="BA107" s="1"/>
      <c r="BB107" s="1"/>
      <c r="BC107" s="1"/>
      <c r="BE107" s="13"/>
      <c r="BF107" s="13"/>
    </row>
    <row r="108" spans="17:61">
      <c r="Q108" s="58"/>
      <c r="R108" s="58"/>
      <c r="S108" s="58"/>
      <c r="Z108" s="3"/>
      <c r="AA108" s="3"/>
      <c r="AB108" s="16"/>
      <c r="AC108" s="16"/>
      <c r="AD108" s="16"/>
      <c r="AE108" s="3"/>
      <c r="AF108" s="3"/>
      <c r="AG108" s="16"/>
      <c r="AH108" s="16"/>
      <c r="AI108" s="58"/>
      <c r="AK108" s="3"/>
      <c r="AL108" s="3"/>
      <c r="AM108" s="60"/>
      <c r="AQ108" s="58"/>
      <c r="AR108" s="58"/>
      <c r="AS108" s="1"/>
      <c r="BA108" s="1"/>
      <c r="BB108" s="1"/>
      <c r="BC108" s="1"/>
      <c r="BE108" s="13"/>
      <c r="BF108" s="13"/>
    </row>
    <row r="109" spans="17:61">
      <c r="Q109" s="58"/>
      <c r="R109" s="58"/>
      <c r="S109" s="58"/>
      <c r="Z109" s="3"/>
      <c r="AA109" s="3"/>
      <c r="AB109" s="16"/>
      <c r="AC109" s="16"/>
      <c r="AD109" s="16"/>
      <c r="AE109" s="3"/>
      <c r="AF109" s="3"/>
      <c r="AG109" s="16"/>
      <c r="AH109" s="16"/>
      <c r="AI109" s="58"/>
      <c r="AK109" s="3"/>
      <c r="AL109" s="3"/>
      <c r="AM109" s="60"/>
      <c r="AO109" s="1"/>
      <c r="AP109" s="1"/>
      <c r="AQ109" s="58"/>
      <c r="AR109" s="58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E109" s="13"/>
      <c r="BF109" s="13"/>
    </row>
    <row r="110" spans="17:61">
      <c r="Q110" s="58"/>
      <c r="R110" s="58"/>
      <c r="S110" s="58"/>
      <c r="Z110" s="3"/>
      <c r="AA110" s="3"/>
      <c r="AB110" s="16"/>
      <c r="AC110" s="16"/>
      <c r="AD110" s="16"/>
      <c r="AE110" s="3"/>
      <c r="AF110" s="3"/>
      <c r="AG110" s="16"/>
      <c r="AH110" s="16"/>
      <c r="AI110" s="58"/>
      <c r="AK110" s="3"/>
      <c r="AL110" s="3"/>
      <c r="AM110" s="60"/>
      <c r="AO110" s="1"/>
      <c r="AP110" s="1"/>
      <c r="AQ110" s="58"/>
      <c r="AR110" s="58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E110" s="13"/>
      <c r="BF110" s="13"/>
    </row>
    <row r="111" spans="17:61">
      <c r="Q111" s="58"/>
      <c r="R111" s="58"/>
      <c r="S111" s="58"/>
      <c r="Z111" s="3"/>
      <c r="AA111" s="3"/>
      <c r="AB111" s="16"/>
      <c r="AC111" s="16"/>
      <c r="AD111" s="16"/>
      <c r="AE111" s="3"/>
      <c r="AF111" s="3"/>
      <c r="AG111" s="16"/>
      <c r="AH111" s="16"/>
      <c r="AI111" s="58"/>
      <c r="AK111" s="3"/>
      <c r="AL111" s="3"/>
      <c r="AM111" s="60"/>
      <c r="AO111" s="1"/>
      <c r="AP111" s="1"/>
      <c r="AQ111" s="58"/>
      <c r="AR111" s="58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E111" s="13"/>
      <c r="BF111" s="13"/>
    </row>
    <row r="112" spans="17:61">
      <c r="Q112" s="58"/>
      <c r="R112" s="58"/>
      <c r="S112" s="58"/>
      <c r="Z112" s="3"/>
      <c r="AA112" s="3"/>
      <c r="AB112" s="16"/>
      <c r="AC112" s="16"/>
      <c r="AD112" s="16"/>
      <c r="AE112" s="3"/>
      <c r="AF112" s="3"/>
      <c r="AG112" s="16"/>
      <c r="AH112" s="16"/>
      <c r="AI112" s="58"/>
      <c r="AK112" s="3"/>
      <c r="AL112" s="3"/>
      <c r="AM112" s="60"/>
      <c r="AO112" s="1"/>
      <c r="AP112" s="1"/>
      <c r="AQ112" s="58"/>
      <c r="AR112" s="58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E112" s="13"/>
      <c r="BF112" s="13"/>
    </row>
    <row r="113" spans="17:58">
      <c r="Q113" s="58"/>
      <c r="R113" s="58"/>
      <c r="S113" s="58"/>
      <c r="Z113" s="3"/>
      <c r="AA113" s="3"/>
      <c r="AB113" s="16"/>
      <c r="AC113" s="16"/>
      <c r="AD113" s="16"/>
      <c r="AE113" s="3"/>
      <c r="AF113" s="3"/>
      <c r="AG113" s="16"/>
      <c r="AH113" s="16"/>
      <c r="AI113" s="58"/>
      <c r="AK113" s="3"/>
      <c r="AL113" s="3"/>
      <c r="AM113" s="60"/>
      <c r="AO113" s="1"/>
      <c r="AP113" s="1"/>
      <c r="AQ113" s="58"/>
      <c r="AR113" s="58"/>
      <c r="AS113" s="1"/>
      <c r="AT113" s="1"/>
      <c r="AU113" s="1"/>
      <c r="AV113" s="1"/>
      <c r="AW113" s="1"/>
      <c r="AX113" s="1"/>
      <c r="AY113" s="1"/>
      <c r="AZ113" s="1"/>
      <c r="BC113" s="1"/>
      <c r="BE113" s="13"/>
      <c r="BF113" s="13"/>
    </row>
    <row r="114" spans="17:58">
      <c r="Q114" s="58"/>
      <c r="R114" s="58"/>
      <c r="S114" s="58"/>
      <c r="Z114" s="3"/>
      <c r="AA114" s="3"/>
      <c r="AB114" s="16"/>
      <c r="AC114" s="16"/>
      <c r="AD114" s="16"/>
      <c r="AE114" s="3"/>
      <c r="AF114" s="3"/>
      <c r="AG114" s="16"/>
      <c r="AH114" s="16"/>
      <c r="AI114" s="58"/>
      <c r="AK114" s="3"/>
      <c r="AL114" s="3"/>
      <c r="AM114" s="60"/>
      <c r="AO114" s="1"/>
      <c r="AP114" s="1"/>
      <c r="AQ114" s="58"/>
      <c r="AR114" s="58"/>
      <c r="AS114" s="1"/>
      <c r="AT114" s="1"/>
      <c r="AU114" s="1"/>
      <c r="AV114" s="1"/>
      <c r="AW114" s="1"/>
      <c r="AX114" s="1"/>
      <c r="AY114" s="1"/>
      <c r="AZ114" s="1"/>
      <c r="BC114" s="1"/>
      <c r="BE114" s="13"/>
      <c r="BF114" s="13"/>
    </row>
    <row r="115" spans="17:58">
      <c r="Q115" s="58"/>
      <c r="R115" s="58"/>
      <c r="S115" s="58"/>
      <c r="Z115" s="3"/>
      <c r="AA115" s="3"/>
      <c r="AB115" s="16"/>
      <c r="AC115" s="16"/>
      <c r="AD115" s="16"/>
      <c r="AE115" s="3"/>
      <c r="AF115" s="3"/>
      <c r="AG115" s="16"/>
      <c r="AH115" s="16"/>
      <c r="AI115" s="58"/>
      <c r="AK115" s="3"/>
      <c r="AL115" s="3"/>
      <c r="AM115" s="60"/>
      <c r="AO115" s="1"/>
      <c r="AP115" s="1"/>
      <c r="AQ115" s="58"/>
      <c r="AR115" s="58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E115" s="13"/>
      <c r="BF115" s="13"/>
    </row>
    <row r="116" spans="17:58">
      <c r="Q116" s="58"/>
      <c r="R116" s="58"/>
      <c r="S116" s="58"/>
      <c r="Z116" s="3"/>
      <c r="AA116" s="3"/>
      <c r="AB116" s="16"/>
      <c r="AC116" s="16"/>
      <c r="AD116" s="16"/>
      <c r="AE116" s="3"/>
      <c r="AF116" s="3"/>
      <c r="AG116" s="16"/>
      <c r="AH116" s="16"/>
      <c r="AI116" s="58"/>
      <c r="AK116" s="3"/>
      <c r="AL116" s="3"/>
      <c r="AM116" s="60"/>
      <c r="AO116" s="1"/>
      <c r="AP116" s="1"/>
      <c r="AQ116" s="58"/>
      <c r="AR116" s="58"/>
      <c r="AS116" s="1"/>
      <c r="AT116" s="1"/>
      <c r="AU116" s="1"/>
      <c r="AV116" s="13" t="s">
        <v>451</v>
      </c>
      <c r="AW116" s="1"/>
      <c r="AX116" s="1"/>
      <c r="AY116" s="1"/>
      <c r="AZ116" s="1"/>
      <c r="BA116" s="1"/>
      <c r="BB116" s="1"/>
      <c r="BC116" s="1"/>
      <c r="BE116" s="13"/>
      <c r="BF116" s="13"/>
    </row>
    <row r="117" spans="17:58">
      <c r="Q117" s="58"/>
      <c r="R117" s="58"/>
      <c r="S117" s="58"/>
      <c r="Z117" s="3"/>
      <c r="AA117" s="3"/>
      <c r="AB117" s="16"/>
      <c r="AC117" s="16"/>
      <c r="AD117" s="16"/>
      <c r="AE117" s="3"/>
      <c r="AF117" s="3"/>
      <c r="AG117" s="16"/>
      <c r="AH117" s="16"/>
      <c r="AI117" s="58"/>
      <c r="AK117" s="3"/>
      <c r="AL117" s="3"/>
      <c r="AM117" s="60"/>
      <c r="AO117" s="1"/>
      <c r="AP117" s="1"/>
      <c r="AQ117" s="58"/>
      <c r="AR117" s="58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E117" s="13"/>
      <c r="BF117" s="13"/>
    </row>
    <row r="118" spans="17:58">
      <c r="Q118" s="58"/>
      <c r="R118" s="58"/>
      <c r="S118" s="58"/>
      <c r="Z118" s="3"/>
      <c r="AA118" s="3"/>
      <c r="AB118" s="16"/>
      <c r="AC118" s="16"/>
      <c r="AD118" s="16"/>
      <c r="AE118" s="3"/>
      <c r="AF118" s="3"/>
      <c r="AG118" s="16"/>
      <c r="AH118" s="16"/>
      <c r="AI118" s="58"/>
      <c r="AK118" s="3"/>
      <c r="AL118" s="3"/>
      <c r="AM118" s="60"/>
      <c r="AO118" s="1"/>
      <c r="AP118" s="1"/>
      <c r="AQ118" s="58"/>
      <c r="AR118" s="58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E118" s="13"/>
      <c r="BF118" s="13"/>
    </row>
    <row r="119" spans="17:58">
      <c r="Q119" s="58"/>
      <c r="R119" s="58"/>
      <c r="S119" s="58"/>
      <c r="Z119" s="3"/>
      <c r="AA119" s="3"/>
      <c r="AB119" s="16"/>
      <c r="AC119" s="16"/>
      <c r="AD119" s="16"/>
      <c r="AE119" s="3"/>
      <c r="AF119" s="3"/>
      <c r="AG119" s="16"/>
      <c r="AH119" s="16"/>
      <c r="AI119" s="58"/>
      <c r="AK119" s="3"/>
      <c r="AL119" s="3"/>
      <c r="AM119" s="60"/>
      <c r="AO119" s="1"/>
      <c r="AP119" s="1"/>
      <c r="AQ119" s="58"/>
      <c r="AR119" s="58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E119" s="13"/>
      <c r="BF119" s="13"/>
    </row>
    <row r="120" spans="17:58">
      <c r="Q120" s="58"/>
      <c r="R120" s="58"/>
      <c r="S120" s="58"/>
      <c r="Z120" s="3"/>
      <c r="AA120" s="3"/>
      <c r="AB120" s="16"/>
      <c r="AC120" s="16"/>
      <c r="AD120" s="16"/>
      <c r="AE120" s="3"/>
      <c r="AF120" s="3"/>
      <c r="AG120" s="16"/>
      <c r="AH120" s="16"/>
      <c r="AI120" s="58"/>
      <c r="AK120" s="3"/>
      <c r="AL120" s="3"/>
      <c r="AM120" s="60"/>
      <c r="AO120" s="1"/>
      <c r="AP120" s="1"/>
      <c r="AQ120" s="58"/>
      <c r="AR120" s="58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E120" s="13"/>
      <c r="BF120" s="13"/>
    </row>
    <row r="121" spans="17:58">
      <c r="Q121" s="58"/>
      <c r="R121" s="58"/>
      <c r="S121" s="58"/>
      <c r="Z121" s="3"/>
      <c r="AA121" s="3"/>
      <c r="AB121" s="16"/>
      <c r="AC121" s="16"/>
      <c r="AD121" s="16"/>
      <c r="AE121" s="3"/>
      <c r="AF121" s="3"/>
      <c r="AG121" s="16"/>
      <c r="AH121" s="16"/>
      <c r="AI121" s="58"/>
      <c r="AK121" s="3"/>
      <c r="AL121" s="3"/>
      <c r="AM121" s="60"/>
      <c r="AO121" s="1"/>
      <c r="AP121" s="1"/>
      <c r="AQ121" s="58"/>
      <c r="AR121" s="58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E121" s="13"/>
      <c r="BF121" s="13"/>
    </row>
    <row r="122" spans="17:58">
      <c r="Q122" s="58"/>
      <c r="R122" s="58"/>
      <c r="S122" s="58"/>
      <c r="Z122" s="3"/>
      <c r="AA122" s="3"/>
      <c r="AB122" s="16"/>
      <c r="AC122" s="16"/>
      <c r="AD122" s="16"/>
      <c r="AE122" s="3"/>
      <c r="AF122" s="3"/>
      <c r="AG122" s="16"/>
      <c r="AH122" s="16"/>
      <c r="AI122" s="58"/>
      <c r="AK122" s="3"/>
      <c r="AL122" s="3"/>
      <c r="AM122" s="60"/>
      <c r="AO122" s="1"/>
      <c r="AP122" s="1"/>
      <c r="AQ122" s="58"/>
      <c r="AR122" s="58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E122" s="13"/>
      <c r="BF122" s="13"/>
    </row>
    <row r="123" spans="17:58">
      <c r="Q123" s="58"/>
      <c r="R123" s="58"/>
      <c r="S123" s="58"/>
      <c r="Z123" s="3"/>
      <c r="AA123" s="3"/>
      <c r="AB123" s="16"/>
      <c r="AC123" s="16"/>
      <c r="AD123" s="16"/>
      <c r="AE123" s="3"/>
      <c r="AF123" s="3"/>
      <c r="AG123" s="16"/>
      <c r="AH123" s="16"/>
      <c r="AI123" s="58"/>
      <c r="AK123" s="3"/>
      <c r="AL123" s="3"/>
      <c r="AM123" s="60"/>
      <c r="AO123" s="1"/>
      <c r="AP123" s="1"/>
      <c r="AQ123" s="58"/>
      <c r="AR123" s="58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E123" s="13"/>
      <c r="BF123" s="13"/>
    </row>
    <row r="124" spans="17:58">
      <c r="Q124" s="58"/>
      <c r="R124" s="58"/>
      <c r="S124" s="58"/>
      <c r="Z124" s="3"/>
      <c r="AA124" s="3"/>
      <c r="AB124" s="16"/>
      <c r="AC124" s="16"/>
      <c r="AD124" s="16"/>
      <c r="AE124" s="3"/>
      <c r="AF124" s="3"/>
      <c r="AG124" s="16"/>
      <c r="AH124" s="16"/>
      <c r="AI124" s="58"/>
      <c r="AK124" s="3"/>
      <c r="AL124" s="3"/>
      <c r="AM124" s="60"/>
      <c r="AO124" s="1"/>
      <c r="AP124" s="1"/>
      <c r="AQ124" s="58"/>
      <c r="AR124" s="58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E124" s="13"/>
      <c r="BF124" s="13"/>
    </row>
    <row r="125" spans="17:58">
      <c r="Q125" s="58"/>
      <c r="R125" s="58"/>
      <c r="S125" s="58"/>
      <c r="Z125" s="3"/>
      <c r="AA125" s="3"/>
      <c r="AB125" s="16"/>
      <c r="AC125" s="16"/>
      <c r="AD125" s="16"/>
      <c r="AE125" s="3"/>
      <c r="AF125" s="3"/>
      <c r="AG125" s="16"/>
      <c r="AH125" s="16"/>
      <c r="AI125" s="58"/>
      <c r="AK125" s="3"/>
      <c r="AL125" s="3"/>
      <c r="AM125" s="60"/>
      <c r="AO125" s="1"/>
      <c r="AP125" s="1"/>
      <c r="AQ125" s="58"/>
      <c r="AR125" s="58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E125" s="13"/>
      <c r="BF125" s="13"/>
    </row>
    <row r="126" spans="17:58">
      <c r="Q126" s="58"/>
      <c r="R126" s="58"/>
      <c r="S126" s="58"/>
      <c r="Z126" s="3"/>
      <c r="AA126" s="3"/>
      <c r="AB126" s="16"/>
      <c r="AC126" s="16"/>
      <c r="AD126" s="16"/>
      <c r="AE126" s="3"/>
      <c r="AF126" s="3"/>
      <c r="AG126" s="16"/>
      <c r="AH126" s="16"/>
      <c r="AI126" s="58"/>
      <c r="AK126" s="3"/>
      <c r="AL126" s="3"/>
      <c r="AM126" s="60"/>
      <c r="AO126" s="1"/>
      <c r="AP126" s="1"/>
      <c r="AQ126" s="58"/>
      <c r="AR126" s="58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E126" s="13"/>
      <c r="BF126" s="13"/>
    </row>
    <row r="127" spans="17:58">
      <c r="Q127" s="58"/>
      <c r="R127" s="58"/>
      <c r="S127" s="58"/>
      <c r="Z127" s="3"/>
      <c r="AA127" s="3"/>
      <c r="AB127" s="16"/>
      <c r="AC127" s="16"/>
      <c r="AD127" s="16"/>
      <c r="AE127" s="3"/>
      <c r="AF127" s="3"/>
      <c r="AG127" s="16"/>
      <c r="AH127" s="16"/>
      <c r="AI127" s="58"/>
      <c r="AK127" s="3"/>
      <c r="AL127" s="3"/>
      <c r="AM127" s="60"/>
      <c r="AO127" s="1"/>
      <c r="AP127" s="1"/>
      <c r="AQ127" s="58"/>
      <c r="AR127" s="58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E127" s="13"/>
      <c r="BF127" s="13"/>
    </row>
    <row r="128" spans="17:58">
      <c r="Q128" s="58"/>
      <c r="R128" s="58"/>
      <c r="S128" s="58"/>
      <c r="Z128" s="3"/>
      <c r="AA128" s="3"/>
      <c r="AB128" s="16"/>
      <c r="AC128" s="16"/>
      <c r="AD128" s="16"/>
      <c r="AE128" s="3"/>
      <c r="AF128" s="3"/>
      <c r="AG128" s="16"/>
      <c r="AH128" s="16"/>
      <c r="AI128" s="58"/>
      <c r="AK128" s="3"/>
      <c r="AL128" s="3"/>
      <c r="AM128" s="60"/>
      <c r="AO128" s="1"/>
      <c r="AP128" s="1"/>
      <c r="AQ128" s="58"/>
      <c r="AR128" s="58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E128" s="13"/>
      <c r="BF128" s="13"/>
    </row>
    <row r="129" spans="17:58">
      <c r="Q129" s="58"/>
      <c r="R129" s="58"/>
      <c r="S129" s="58"/>
      <c r="Z129" s="3"/>
      <c r="AA129" s="3"/>
      <c r="AB129" s="16"/>
      <c r="AC129" s="16"/>
      <c r="AD129" s="16"/>
      <c r="AE129" s="3"/>
      <c r="AF129" s="3"/>
      <c r="AG129" s="16"/>
      <c r="AH129" s="16"/>
      <c r="AI129" s="58"/>
      <c r="AK129" s="3"/>
      <c r="AL129" s="3"/>
      <c r="AM129" s="60"/>
      <c r="AO129" s="1"/>
      <c r="AP129" s="1"/>
      <c r="AQ129" s="58"/>
      <c r="AR129" s="58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E129" s="13"/>
      <c r="BF129" s="13"/>
    </row>
    <row r="130" spans="17:58">
      <c r="Q130" s="58"/>
      <c r="R130" s="58"/>
      <c r="S130" s="58"/>
      <c r="Z130" s="3"/>
      <c r="AA130" s="3"/>
      <c r="AB130" s="16"/>
      <c r="AC130" s="16"/>
      <c r="AD130" s="16"/>
      <c r="AE130" s="3"/>
      <c r="AF130" s="3"/>
      <c r="AG130" s="16"/>
      <c r="AH130" s="16"/>
      <c r="AI130" s="58"/>
      <c r="AK130" s="3"/>
      <c r="AL130" s="3"/>
      <c r="AM130" s="60"/>
      <c r="AO130" s="1"/>
      <c r="AP130" s="1"/>
      <c r="AQ130" s="58"/>
      <c r="AR130" s="58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E130" s="13"/>
      <c r="BF130" s="13"/>
    </row>
    <row r="131" spans="17:58">
      <c r="AO131" s="1"/>
      <c r="AP131" s="1"/>
      <c r="AQ131" s="58"/>
      <c r="AR131" s="58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E131" s="13"/>
      <c r="BF131" s="13"/>
    </row>
    <row r="132" spans="17:58">
      <c r="AO132" s="1"/>
      <c r="AP132" s="1"/>
      <c r="AQ132" s="58"/>
      <c r="AR132" s="58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E132" s="13"/>
      <c r="BF132" s="13"/>
    </row>
    <row r="133" spans="17:58">
      <c r="Q133" s="58"/>
      <c r="R133" s="58"/>
      <c r="S133" s="58"/>
      <c r="Z133" s="3"/>
      <c r="AA133" s="3"/>
      <c r="AB133" s="16"/>
      <c r="AC133" s="16"/>
      <c r="AD133" s="16"/>
      <c r="AE133" s="3"/>
      <c r="AF133" s="3"/>
      <c r="AG133" s="16"/>
      <c r="AH133" s="16"/>
      <c r="AI133" s="58"/>
      <c r="AK133" s="3"/>
      <c r="AL133" s="3"/>
      <c r="AM133" s="60"/>
      <c r="AO133" s="1"/>
      <c r="AP133" s="1"/>
      <c r="AQ133" s="58"/>
      <c r="AR133" s="5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E133" s="13"/>
      <c r="BF133" s="13"/>
    </row>
    <row r="134" spans="17:58">
      <c r="Q134" s="58"/>
      <c r="R134" s="58"/>
      <c r="S134" s="58"/>
      <c r="Z134" s="3"/>
      <c r="AA134" s="3"/>
      <c r="AB134" s="16"/>
      <c r="AC134" s="16"/>
      <c r="AD134" s="16"/>
      <c r="AE134" s="3"/>
      <c r="AF134" s="3"/>
      <c r="AG134" s="16"/>
      <c r="AH134" s="16"/>
      <c r="AI134" s="58"/>
      <c r="AK134" s="3"/>
      <c r="AL134" s="3"/>
      <c r="AM134" s="60"/>
      <c r="AO134" s="1"/>
      <c r="AP134" s="1"/>
      <c r="AQ134" s="58"/>
      <c r="AR134" s="58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E134" s="13"/>
      <c r="BF134" s="13"/>
    </row>
    <row r="135" spans="17:58">
      <c r="Q135" s="58"/>
      <c r="R135" s="58"/>
      <c r="S135" s="58"/>
      <c r="Z135" s="3"/>
      <c r="AA135" s="3"/>
      <c r="AB135" s="16"/>
      <c r="AC135" s="16"/>
      <c r="AD135" s="16"/>
      <c r="AE135" s="3"/>
      <c r="AF135" s="3"/>
      <c r="AG135" s="16"/>
      <c r="AH135" s="16"/>
      <c r="AI135" s="58"/>
      <c r="AK135" s="3"/>
      <c r="AL135" s="3"/>
      <c r="AM135" s="60"/>
      <c r="AO135" s="1"/>
      <c r="AP135" s="1"/>
      <c r="AQ135" s="58"/>
      <c r="AR135" s="5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E135" s="13"/>
      <c r="BF135" s="13"/>
    </row>
    <row r="136" spans="17:58">
      <c r="Q136" s="58"/>
      <c r="R136" s="58"/>
      <c r="S136" s="58"/>
      <c r="Z136" s="3"/>
      <c r="AA136" s="3"/>
      <c r="AB136" s="16"/>
      <c r="AC136" s="16"/>
      <c r="AD136" s="16"/>
      <c r="AE136" s="3"/>
      <c r="AF136" s="3"/>
      <c r="AG136" s="16"/>
      <c r="AH136" s="16"/>
      <c r="AI136" s="58"/>
      <c r="AK136" s="3"/>
      <c r="AL136" s="3"/>
      <c r="AM136" s="60"/>
      <c r="AO136" s="1"/>
      <c r="AP136" s="1"/>
      <c r="AQ136" s="58"/>
      <c r="AR136" s="5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E136" s="13"/>
      <c r="BF136" s="13"/>
    </row>
    <row r="137" spans="17:58">
      <c r="Q137" s="58"/>
      <c r="R137" s="58"/>
      <c r="S137" s="58"/>
      <c r="Z137" s="3"/>
      <c r="AA137" s="3"/>
      <c r="AB137" s="16"/>
      <c r="AC137" s="16"/>
      <c r="AD137" s="16"/>
      <c r="AE137" s="3"/>
      <c r="AF137" s="3"/>
      <c r="AG137" s="16"/>
      <c r="AH137" s="16"/>
      <c r="AI137" s="58"/>
      <c r="AK137" s="3"/>
      <c r="AL137" s="3"/>
      <c r="AM137" s="60"/>
      <c r="AO137" s="1"/>
      <c r="AP137" s="1"/>
      <c r="AQ137" s="58"/>
      <c r="AR137" s="5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E137" s="13"/>
      <c r="BF137" s="13"/>
    </row>
    <row r="138" spans="17:58">
      <c r="Q138" s="58"/>
      <c r="R138" s="58"/>
      <c r="S138" s="58"/>
      <c r="Z138" s="3"/>
      <c r="AA138" s="3"/>
      <c r="AB138" s="16"/>
      <c r="AC138" s="16"/>
      <c r="AD138" s="16"/>
      <c r="AE138" s="3"/>
      <c r="AF138" s="3"/>
      <c r="AG138" s="16"/>
      <c r="AH138" s="16"/>
      <c r="AI138" s="58"/>
      <c r="AK138" s="3"/>
      <c r="AL138" s="3"/>
      <c r="AM138" s="60"/>
      <c r="AO138" s="1"/>
      <c r="AP138" s="1"/>
      <c r="AQ138" s="58"/>
      <c r="AR138" s="5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E138" s="13"/>
      <c r="BF138" s="13"/>
    </row>
    <row r="139" spans="17:58">
      <c r="Q139" s="58"/>
      <c r="R139" s="58"/>
      <c r="S139" s="58"/>
      <c r="Z139" s="3"/>
      <c r="AA139" s="3"/>
      <c r="AB139" s="16"/>
      <c r="AC139" s="16"/>
      <c r="AD139" s="16"/>
      <c r="AE139" s="3"/>
      <c r="AF139" s="3"/>
      <c r="AG139" s="16"/>
      <c r="AH139" s="16"/>
      <c r="AI139" s="58"/>
      <c r="AK139" s="3"/>
      <c r="AL139" s="3"/>
      <c r="AM139" s="60"/>
      <c r="AO139" s="1"/>
      <c r="AP139" s="1"/>
      <c r="AQ139" s="58"/>
      <c r="AR139" s="5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E139" s="13"/>
      <c r="BF139" s="13"/>
    </row>
    <row r="140" spans="17:58">
      <c r="Q140" s="58"/>
      <c r="R140" s="58"/>
      <c r="S140" s="58"/>
      <c r="Z140" s="3"/>
      <c r="AA140" s="3"/>
      <c r="AB140" s="16"/>
      <c r="AC140" s="16"/>
      <c r="AD140" s="16"/>
      <c r="AE140" s="3"/>
      <c r="AF140" s="3"/>
      <c r="AG140" s="16"/>
      <c r="AH140" s="16"/>
      <c r="AI140" s="58"/>
      <c r="AK140" s="3"/>
      <c r="AL140" s="3"/>
      <c r="AM140" s="60"/>
      <c r="AO140" s="1"/>
      <c r="AP140" s="1"/>
      <c r="AQ140" s="58"/>
      <c r="AR140" s="5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E140" s="13"/>
      <c r="BF140" s="13"/>
    </row>
    <row r="141" spans="17:58">
      <c r="Q141" s="58"/>
      <c r="R141" s="58"/>
      <c r="S141" s="58"/>
      <c r="Z141" s="3"/>
      <c r="AA141" s="3"/>
      <c r="AB141" s="16"/>
      <c r="AC141" s="16"/>
      <c r="AD141" s="16"/>
      <c r="AE141" s="3"/>
      <c r="AF141" s="3"/>
      <c r="AG141" s="16"/>
      <c r="AH141" s="16"/>
      <c r="AI141" s="58"/>
      <c r="AK141" s="3"/>
      <c r="AL141" s="3"/>
      <c r="AM141" s="60"/>
      <c r="AQ141" s="58"/>
      <c r="AR141" s="58"/>
      <c r="AS141" s="1"/>
      <c r="BA141" s="1"/>
      <c r="BB141" s="1"/>
      <c r="BC141" s="1"/>
      <c r="BE141" s="13"/>
      <c r="BF141" s="13"/>
    </row>
    <row r="142" spans="17:58">
      <c r="Q142" s="58"/>
      <c r="R142" s="58"/>
      <c r="S142" s="58"/>
      <c r="Z142" s="3"/>
      <c r="AA142" s="3"/>
      <c r="AB142" s="16"/>
      <c r="AC142" s="16"/>
      <c r="AD142" s="16"/>
      <c r="AE142" s="3"/>
      <c r="AF142" s="3"/>
      <c r="AG142" s="16"/>
      <c r="AH142" s="16"/>
      <c r="AI142" s="58"/>
      <c r="AK142" s="3"/>
      <c r="AL142" s="3"/>
      <c r="AM142" s="60"/>
      <c r="AQ142" s="58"/>
      <c r="AR142" s="58"/>
      <c r="AS142" s="1"/>
      <c r="BA142" s="1"/>
      <c r="BB142" s="1"/>
      <c r="BC142" s="1"/>
      <c r="BE142" s="13"/>
      <c r="BF142" s="13"/>
    </row>
    <row r="143" spans="17:58">
      <c r="Q143" s="58"/>
      <c r="R143" s="58"/>
      <c r="S143" s="58"/>
      <c r="Z143" s="3"/>
      <c r="AA143" s="3"/>
      <c r="AB143" s="16"/>
      <c r="AC143" s="16"/>
      <c r="AD143" s="16"/>
      <c r="AE143" s="3"/>
      <c r="AF143" s="3"/>
      <c r="AG143" s="16"/>
      <c r="AH143" s="16"/>
      <c r="AI143" s="58"/>
      <c r="AK143" s="3"/>
      <c r="AL143" s="3"/>
      <c r="AM143" s="60"/>
      <c r="AO143" s="1"/>
      <c r="AP143" s="1"/>
      <c r="AQ143" s="58"/>
      <c r="AR143" s="58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E143" s="13"/>
      <c r="BF143" s="13"/>
    </row>
    <row r="144" spans="17:58">
      <c r="Q144" s="58"/>
      <c r="R144" s="58"/>
      <c r="S144" s="58"/>
      <c r="Z144" s="3"/>
      <c r="AA144" s="3"/>
      <c r="AB144" s="16"/>
      <c r="AC144" s="16"/>
      <c r="AD144" s="16"/>
      <c r="AE144" s="3"/>
      <c r="AF144" s="3"/>
      <c r="AG144" s="16"/>
      <c r="AH144" s="16"/>
      <c r="AI144" s="58"/>
      <c r="AK144" s="3"/>
      <c r="AL144" s="3"/>
      <c r="AM144" s="60"/>
      <c r="AO144" s="1"/>
      <c r="AP144" s="1"/>
      <c r="AQ144" s="58"/>
      <c r="AR144" s="58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E144" s="13"/>
      <c r="BF144" s="13"/>
    </row>
    <row r="145" spans="13:58">
      <c r="Q145" s="58"/>
      <c r="R145" s="58"/>
      <c r="S145" s="58"/>
      <c r="Z145" s="3"/>
      <c r="AA145" s="3"/>
      <c r="AB145" s="16"/>
      <c r="AC145" s="16"/>
      <c r="AD145" s="16"/>
      <c r="AE145" s="3"/>
      <c r="AF145" s="3"/>
      <c r="AG145" s="16"/>
      <c r="AH145" s="16"/>
      <c r="AI145" s="58"/>
      <c r="AK145" s="3"/>
      <c r="AL145" s="3"/>
      <c r="AM145" s="60"/>
      <c r="AO145" s="1"/>
      <c r="AP145" s="1"/>
      <c r="AQ145" s="58"/>
      <c r="AR145" s="58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E145" s="13"/>
      <c r="BF145" s="13"/>
    </row>
    <row r="146" spans="13:58">
      <c r="Q146" s="58"/>
      <c r="R146" s="58"/>
      <c r="S146" s="58"/>
      <c r="Z146" s="3"/>
      <c r="AA146" s="3"/>
      <c r="AB146" s="16"/>
      <c r="AC146" s="16"/>
      <c r="AD146" s="16"/>
      <c r="AE146" s="3"/>
      <c r="AF146" s="3"/>
      <c r="AG146" s="16"/>
      <c r="AH146" s="16"/>
      <c r="AI146" s="58"/>
      <c r="AK146" s="3"/>
      <c r="AL146" s="3"/>
      <c r="AM146" s="60"/>
      <c r="AO146" s="1"/>
      <c r="AP146" s="1"/>
      <c r="AQ146" s="58"/>
      <c r="AR146" s="58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E146" s="13"/>
      <c r="BF146" s="13"/>
    </row>
    <row r="147" spans="13:58">
      <c r="Q147" s="58"/>
      <c r="R147" s="58"/>
      <c r="S147" s="58"/>
      <c r="Z147" s="3"/>
      <c r="AA147" s="3"/>
      <c r="AB147" s="16"/>
      <c r="AC147" s="16"/>
      <c r="AD147" s="16"/>
      <c r="AE147" s="3"/>
      <c r="AF147" s="3"/>
      <c r="AG147" s="16"/>
      <c r="AH147" s="16"/>
      <c r="AI147" s="58"/>
      <c r="AK147" s="3"/>
      <c r="AL147" s="3"/>
      <c r="AM147" s="60"/>
      <c r="AO147" s="1"/>
      <c r="AP147" s="1"/>
      <c r="AQ147" s="58"/>
      <c r="AR147" s="58"/>
      <c r="AS147" s="1"/>
      <c r="AT147" s="1"/>
      <c r="AU147" s="1"/>
      <c r="AV147" s="1"/>
      <c r="AW147" s="1"/>
      <c r="AX147" s="1"/>
      <c r="AY147" s="1"/>
      <c r="AZ147" s="1"/>
      <c r="BC147" s="1"/>
      <c r="BE147" s="13"/>
      <c r="BF147" s="13"/>
    </row>
    <row r="148" spans="13:58">
      <c r="Q148" s="58"/>
      <c r="R148" s="58"/>
      <c r="S148" s="58"/>
      <c r="Z148" s="3"/>
      <c r="AA148" s="3"/>
      <c r="AB148" s="16"/>
      <c r="AC148" s="16"/>
      <c r="AD148" s="16"/>
      <c r="AE148" s="3"/>
      <c r="AF148" s="3"/>
      <c r="AG148" s="16"/>
      <c r="AH148" s="16"/>
      <c r="AI148" s="58"/>
      <c r="AK148" s="3"/>
      <c r="AL148" s="3"/>
      <c r="AM148" s="60"/>
      <c r="AO148" s="1"/>
      <c r="AP148" s="1"/>
      <c r="AQ148" s="58"/>
      <c r="AR148" s="58"/>
      <c r="AS148" s="1"/>
      <c r="AT148" s="1"/>
      <c r="AU148" s="1"/>
      <c r="AV148" s="1"/>
      <c r="AW148" s="1"/>
      <c r="AX148" s="1"/>
      <c r="AY148" s="1"/>
      <c r="AZ148" s="1"/>
      <c r="BC148" s="1"/>
      <c r="BE148" s="13"/>
      <c r="BF148" s="13"/>
    </row>
    <row r="149" spans="13:58">
      <c r="Q149" s="58"/>
      <c r="R149" s="58"/>
      <c r="S149" s="58"/>
      <c r="Z149" s="3"/>
      <c r="AA149" s="3"/>
      <c r="AB149" s="16"/>
      <c r="AC149" s="16"/>
      <c r="AD149" s="16"/>
      <c r="AE149" s="3"/>
      <c r="AF149" s="3"/>
      <c r="AG149" s="16"/>
      <c r="AH149" s="16"/>
      <c r="AI149" s="58"/>
      <c r="AK149" s="3"/>
      <c r="AL149" s="3"/>
      <c r="AM149" s="60"/>
      <c r="AO149" s="1"/>
      <c r="AP149" s="1"/>
      <c r="AQ149" s="58"/>
      <c r="AR149" s="58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E149" s="13"/>
      <c r="BF149" s="13"/>
    </row>
    <row r="150" spans="13:58">
      <c r="Q150" s="58"/>
      <c r="R150" s="58"/>
      <c r="S150" s="58"/>
      <c r="Z150" s="3"/>
      <c r="AA150" s="3"/>
      <c r="AB150" s="16"/>
      <c r="AC150" s="16"/>
      <c r="AD150" s="16"/>
      <c r="AE150" s="3"/>
      <c r="AF150" s="3"/>
      <c r="AG150" s="16"/>
      <c r="AH150" s="16"/>
      <c r="AI150" s="58"/>
      <c r="AK150" s="3"/>
      <c r="AL150" s="3"/>
      <c r="AM150" s="60"/>
      <c r="AO150" s="1"/>
      <c r="AP150" s="1"/>
      <c r="AQ150" s="58"/>
      <c r="AR150" s="58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E150" s="13"/>
      <c r="BF150" s="13"/>
    </row>
    <row r="151" spans="13:58">
      <c r="Q151" s="58"/>
      <c r="R151" s="58"/>
      <c r="S151" s="58"/>
      <c r="Z151" s="3"/>
      <c r="AA151" s="3"/>
      <c r="AB151" s="16"/>
      <c r="AC151" s="16"/>
      <c r="AD151" s="16"/>
      <c r="AE151" s="3"/>
      <c r="AF151" s="3"/>
      <c r="AG151" s="16"/>
      <c r="AH151" s="16"/>
      <c r="AI151" s="58"/>
      <c r="AK151" s="3"/>
      <c r="AL151" s="3"/>
      <c r="AM151" s="60"/>
      <c r="AO151" s="1"/>
      <c r="AP151" s="1"/>
      <c r="AQ151" s="58"/>
      <c r="AR151" s="58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E151" s="13"/>
      <c r="BF151" s="13"/>
    </row>
    <row r="152" spans="13:58">
      <c r="Q152" s="58"/>
      <c r="R152" s="58"/>
      <c r="S152" s="58"/>
      <c r="Z152" s="3"/>
      <c r="AA152" s="3"/>
      <c r="AB152" s="16"/>
      <c r="AC152" s="16"/>
      <c r="AD152" s="16"/>
      <c r="AE152" s="3"/>
      <c r="AF152" s="3"/>
      <c r="AG152" s="16"/>
      <c r="AH152" s="16"/>
      <c r="AI152" s="58"/>
      <c r="AK152" s="3"/>
      <c r="AL152" s="3"/>
      <c r="AM152" s="60"/>
      <c r="AO152" s="1"/>
      <c r="AP152" s="1"/>
      <c r="AQ152" s="58"/>
      <c r="AR152" s="58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E152" s="13"/>
      <c r="BF152" s="13"/>
    </row>
    <row r="153" spans="13:58">
      <c r="Q153" s="58"/>
      <c r="R153" s="58"/>
      <c r="S153" s="58"/>
      <c r="Z153" s="3"/>
      <c r="AA153" s="3"/>
      <c r="AB153" s="16"/>
      <c r="AC153" s="16"/>
      <c r="AD153" s="16"/>
      <c r="AE153" s="3"/>
      <c r="AF153" s="3"/>
      <c r="AG153" s="16"/>
      <c r="AH153" s="16"/>
      <c r="AI153" s="58"/>
      <c r="AK153" s="3"/>
      <c r="AL153" s="3"/>
      <c r="AM153" s="60"/>
      <c r="AO153" s="1"/>
      <c r="AP153" s="1"/>
      <c r="AQ153" s="58"/>
      <c r="AR153" s="58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E153" s="13"/>
      <c r="BF153" s="13"/>
    </row>
    <row r="154" spans="13:58">
      <c r="Q154" s="58"/>
      <c r="R154" s="58"/>
      <c r="S154" s="58"/>
      <c r="Z154" s="3"/>
      <c r="AA154" s="3"/>
      <c r="AB154" s="16"/>
      <c r="AC154" s="16"/>
      <c r="AD154" s="16"/>
      <c r="AE154" s="3"/>
      <c r="AF154" s="3"/>
      <c r="AG154" s="16"/>
      <c r="AH154" s="16"/>
      <c r="AI154" s="58"/>
      <c r="AK154" s="3"/>
      <c r="AL154" s="3"/>
      <c r="AM154" s="60"/>
      <c r="AO154" s="1"/>
      <c r="AP154" s="1"/>
      <c r="AQ154" s="58"/>
      <c r="AR154" s="58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  <c r="BF154" s="13"/>
    </row>
    <row r="155" spans="13:58">
      <c r="Q155" s="58"/>
      <c r="R155" s="58"/>
      <c r="S155" s="58"/>
      <c r="Z155" s="3"/>
      <c r="AA155" s="3"/>
      <c r="AB155" s="16"/>
      <c r="AC155" s="16"/>
      <c r="AD155" s="16"/>
      <c r="AE155" s="3"/>
      <c r="AF155" s="3"/>
      <c r="AG155" s="16"/>
      <c r="AH155" s="16"/>
      <c r="AI155" s="58"/>
      <c r="AK155" s="3"/>
      <c r="AL155" s="3"/>
      <c r="AM155" s="60"/>
      <c r="AO155" s="1"/>
      <c r="AP155" s="1"/>
      <c r="AQ155" s="58"/>
      <c r="AR155" s="58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F155" s="13"/>
    </row>
    <row r="156" spans="13:58">
      <c r="Q156" s="58"/>
      <c r="R156" s="58"/>
      <c r="S156" s="58"/>
      <c r="Z156" s="3"/>
      <c r="AA156" s="3"/>
      <c r="AB156" s="16"/>
      <c r="AC156" s="16"/>
      <c r="AD156" s="16"/>
      <c r="AE156" s="3"/>
      <c r="AF156" s="3"/>
      <c r="AG156" s="16"/>
      <c r="AH156" s="16"/>
      <c r="AI156" s="58"/>
      <c r="AK156" s="3"/>
      <c r="AL156" s="3"/>
      <c r="AM156" s="60"/>
      <c r="AO156" s="1"/>
      <c r="AP156" s="1"/>
      <c r="AQ156" s="58"/>
      <c r="AR156" s="58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F156" s="13"/>
    </row>
    <row r="157" spans="13:58">
      <c r="Q157" s="58"/>
      <c r="R157" s="58"/>
      <c r="S157" s="58"/>
      <c r="Z157" s="3"/>
      <c r="AA157" s="3"/>
      <c r="AB157" s="16"/>
      <c r="AC157" s="16"/>
      <c r="AD157" s="16"/>
      <c r="AE157" s="3"/>
      <c r="AF157" s="3"/>
      <c r="AG157" s="16"/>
      <c r="AH157" s="16"/>
      <c r="AI157" s="58"/>
      <c r="AK157" s="3"/>
      <c r="AL157" s="3"/>
      <c r="AM157" s="60"/>
      <c r="AO157" s="1"/>
      <c r="AP157" s="1"/>
      <c r="AQ157" s="58"/>
      <c r="AR157" s="58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F157" s="13"/>
    </row>
    <row r="158" spans="13:58">
      <c r="Q158" s="58"/>
      <c r="R158" s="58"/>
      <c r="S158" s="58"/>
      <c r="Z158" s="3"/>
      <c r="AA158" s="3"/>
      <c r="AB158" s="16"/>
      <c r="AC158" s="16"/>
      <c r="AD158" s="16"/>
      <c r="AE158" s="3"/>
      <c r="AF158" s="3"/>
      <c r="AG158" s="16"/>
      <c r="AH158" s="16"/>
      <c r="AI158" s="58"/>
      <c r="AK158" s="3"/>
      <c r="AL158" s="3"/>
      <c r="AM158" s="60"/>
      <c r="AO158" s="1"/>
      <c r="AP158" s="1"/>
      <c r="AQ158" s="58"/>
      <c r="AR158" s="58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F158" s="13"/>
    </row>
    <row r="159" spans="13:58">
      <c r="M159" s="158"/>
      <c r="N159" s="158"/>
      <c r="O159" s="158"/>
      <c r="P159" s="158"/>
      <c r="Q159" s="58"/>
      <c r="R159" s="58"/>
      <c r="S159" s="58"/>
      <c r="T159" s="158"/>
      <c r="U159" s="158"/>
      <c r="V159" s="158"/>
      <c r="W159" s="158"/>
      <c r="Z159" s="3"/>
      <c r="AA159" s="3"/>
      <c r="AB159" s="16"/>
      <c r="AC159" s="16"/>
      <c r="AD159" s="16"/>
      <c r="AE159" s="3"/>
      <c r="AF159" s="3"/>
      <c r="AG159" s="16"/>
      <c r="AH159" s="16"/>
      <c r="AI159" s="58"/>
      <c r="AK159" s="3"/>
      <c r="AL159" s="3"/>
      <c r="AM159" s="60"/>
      <c r="AO159" s="1"/>
      <c r="AP159" s="1"/>
      <c r="AQ159" s="58"/>
      <c r="AR159" s="58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3:58">
      <c r="M160" s="158"/>
      <c r="N160" s="158"/>
      <c r="O160" s="158"/>
      <c r="P160" s="158"/>
      <c r="Q160" s="58"/>
      <c r="R160" s="58"/>
      <c r="S160" s="58"/>
      <c r="T160" s="158"/>
      <c r="U160" s="158"/>
      <c r="V160" s="158"/>
      <c r="W160" s="158"/>
      <c r="Z160" s="3"/>
      <c r="AA160" s="3"/>
      <c r="AB160" s="16"/>
      <c r="AC160" s="16"/>
      <c r="AD160" s="16"/>
      <c r="AE160" s="3"/>
      <c r="AF160" s="3"/>
      <c r="AG160" s="16"/>
      <c r="AH160" s="16"/>
      <c r="AI160" s="58"/>
      <c r="AK160" s="3"/>
      <c r="AL160" s="3"/>
      <c r="AM160" s="60"/>
      <c r="AO160" s="1"/>
      <c r="AP160" s="1"/>
      <c r="AQ160" s="58"/>
      <c r="AR160" s="58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7:55">
      <c r="M161" s="158"/>
      <c r="N161" s="158"/>
      <c r="O161" s="158"/>
      <c r="P161" s="158"/>
      <c r="Q161" s="58"/>
      <c r="R161" s="58"/>
      <c r="S161" s="58"/>
      <c r="T161" s="158"/>
      <c r="U161" s="158"/>
      <c r="V161" s="158"/>
      <c r="W161" s="158"/>
      <c r="Z161" s="3"/>
      <c r="AA161" s="3"/>
      <c r="AB161" s="16"/>
      <c r="AC161" s="16"/>
      <c r="AD161" s="16"/>
      <c r="AE161" s="3"/>
      <c r="AF161" s="3"/>
      <c r="AG161" s="16"/>
      <c r="AH161" s="16"/>
      <c r="AI161" s="58"/>
      <c r="AK161" s="3"/>
      <c r="AL161" s="3"/>
      <c r="AM161" s="60"/>
      <c r="AO161" s="1"/>
      <c r="AP161" s="1"/>
      <c r="AQ161" s="58"/>
      <c r="AR161" s="58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7:55">
      <c r="M162" s="158"/>
      <c r="N162" s="158"/>
      <c r="O162" s="158"/>
      <c r="P162" s="158"/>
      <c r="Q162" s="58"/>
      <c r="R162" s="58"/>
      <c r="S162" s="58"/>
      <c r="T162" s="158"/>
      <c r="U162" s="158"/>
      <c r="V162" s="158"/>
      <c r="W162" s="158"/>
      <c r="Z162" s="3"/>
      <c r="AA162" s="3"/>
      <c r="AB162" s="16"/>
      <c r="AC162" s="16"/>
      <c r="AD162" s="16"/>
      <c r="AE162" s="3"/>
      <c r="AF162" s="3"/>
      <c r="AG162" s="16"/>
      <c r="AH162" s="16"/>
      <c r="AI162" s="58"/>
      <c r="AK162" s="3"/>
      <c r="AL162" s="3"/>
      <c r="AM162" s="60"/>
      <c r="AO162" s="1"/>
      <c r="AP162" s="1"/>
      <c r="AQ162" s="58"/>
      <c r="AR162" s="58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7:55">
      <c r="M163" s="158"/>
      <c r="N163" s="158"/>
      <c r="O163" s="158"/>
      <c r="P163" s="158"/>
      <c r="Q163" s="58"/>
      <c r="R163" s="58"/>
      <c r="S163" s="58"/>
      <c r="T163" s="158"/>
      <c r="U163" s="158"/>
      <c r="V163" s="158"/>
      <c r="W163" s="158"/>
      <c r="Z163" s="3"/>
      <c r="AA163" s="3"/>
      <c r="AB163" s="16"/>
      <c r="AC163" s="16"/>
      <c r="AD163" s="16"/>
      <c r="AE163" s="3"/>
      <c r="AF163" s="3"/>
      <c r="AG163" s="16"/>
      <c r="AH163" s="16"/>
      <c r="AI163" s="58"/>
      <c r="AK163" s="3"/>
      <c r="AL163" s="3"/>
      <c r="AM163" s="60"/>
      <c r="AO163" s="1"/>
      <c r="AP163" s="1"/>
      <c r="AQ163" s="58"/>
      <c r="AR163" s="58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7:55">
      <c r="M164" s="158"/>
      <c r="N164" s="158"/>
      <c r="O164" s="158"/>
      <c r="P164" s="158"/>
      <c r="Q164" s="58"/>
      <c r="R164" s="58"/>
      <c r="S164" s="58"/>
      <c r="T164" s="158"/>
      <c r="U164" s="158"/>
      <c r="V164" s="158"/>
      <c r="W164" s="158"/>
      <c r="Z164" s="3"/>
      <c r="AA164" s="3"/>
      <c r="AB164" s="16"/>
      <c r="AC164" s="16"/>
      <c r="AD164" s="16"/>
      <c r="AE164" s="3"/>
      <c r="AF164" s="3"/>
      <c r="AG164" s="16"/>
      <c r="AH164" s="16"/>
      <c r="AI164" s="58"/>
      <c r="AK164" s="3"/>
      <c r="AL164" s="3"/>
      <c r="AM164" s="60"/>
      <c r="AO164" s="1"/>
      <c r="AP164" s="1"/>
      <c r="AQ164" s="58"/>
      <c r="AR164" s="58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7:55">
      <c r="M165" s="158"/>
      <c r="N165" s="158"/>
      <c r="O165" s="158"/>
      <c r="P165" s="158"/>
      <c r="Q165" s="58"/>
      <c r="R165" s="58"/>
      <c r="S165" s="58"/>
      <c r="T165" s="158"/>
      <c r="U165" s="158"/>
      <c r="V165" s="158"/>
      <c r="W165" s="158"/>
      <c r="Z165" s="3"/>
      <c r="AA165" s="3"/>
      <c r="AB165" s="16"/>
      <c r="AC165" s="16"/>
      <c r="AD165" s="16"/>
      <c r="AE165" s="3"/>
      <c r="AF165" s="3"/>
      <c r="AG165" s="16"/>
      <c r="AH165" s="16"/>
      <c r="AI165" s="58"/>
      <c r="AK165" s="3"/>
      <c r="AL165" s="3"/>
      <c r="AM165" s="60"/>
      <c r="AO165" s="1"/>
      <c r="AP165" s="1"/>
      <c r="AQ165" s="58"/>
      <c r="AR165" s="58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7:55">
      <c r="M166" s="158"/>
      <c r="N166" s="158"/>
      <c r="O166" s="158"/>
      <c r="P166" s="158"/>
      <c r="Q166" s="58"/>
      <c r="R166" s="58"/>
      <c r="S166" s="58"/>
      <c r="T166" s="158"/>
      <c r="U166" s="158"/>
      <c r="V166" s="158"/>
      <c r="W166" s="158"/>
      <c r="Z166" s="3"/>
      <c r="AA166" s="3"/>
      <c r="AB166" s="16"/>
      <c r="AC166" s="16"/>
      <c r="AD166" s="16"/>
      <c r="AE166" s="3"/>
      <c r="AF166" s="3"/>
      <c r="AG166" s="16"/>
      <c r="AH166" s="16"/>
      <c r="AI166" s="58"/>
      <c r="AK166" s="3"/>
      <c r="AL166" s="3"/>
      <c r="AM166" s="60"/>
      <c r="AO166" s="1"/>
      <c r="AP166" s="1"/>
      <c r="AQ166" s="58"/>
      <c r="AR166" s="58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7:55">
      <c r="M167" s="158"/>
      <c r="N167" s="158"/>
      <c r="O167" s="158"/>
      <c r="P167" s="158"/>
      <c r="Q167" s="58"/>
      <c r="R167" s="58"/>
      <c r="S167" s="58"/>
      <c r="T167" s="158"/>
      <c r="U167" s="158"/>
      <c r="V167" s="158"/>
      <c r="W167" s="158"/>
      <c r="Z167" s="3"/>
      <c r="AA167" s="3"/>
      <c r="AB167" s="16"/>
      <c r="AC167" s="16"/>
      <c r="AD167" s="16"/>
      <c r="AE167" s="3"/>
      <c r="AF167" s="3"/>
      <c r="AG167" s="16"/>
      <c r="AH167" s="16"/>
      <c r="AI167" s="58"/>
      <c r="AK167" s="3"/>
      <c r="AL167" s="3"/>
      <c r="AM167" s="60"/>
      <c r="AO167" s="1"/>
      <c r="AP167" s="1"/>
      <c r="AQ167" s="58"/>
      <c r="AR167" s="58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7:55">
      <c r="M168" s="158"/>
      <c r="N168" s="158"/>
      <c r="O168" s="158"/>
      <c r="P168" s="158"/>
      <c r="Q168" s="58"/>
      <c r="R168" s="58"/>
      <c r="S168" s="58"/>
      <c r="T168" s="158"/>
      <c r="U168" s="158"/>
      <c r="V168" s="158"/>
      <c r="W168" s="158"/>
      <c r="Z168" s="3"/>
      <c r="AA168" s="3"/>
      <c r="AB168" s="16"/>
      <c r="AC168" s="16"/>
      <c r="AD168" s="16"/>
      <c r="AE168" s="3"/>
      <c r="AF168" s="3"/>
      <c r="AG168" s="16"/>
      <c r="AH168" s="16"/>
      <c r="AI168" s="58"/>
      <c r="AK168" s="3"/>
      <c r="AL168" s="3"/>
      <c r="AM168" s="60"/>
      <c r="AO168" s="1"/>
      <c r="AP168" s="1"/>
      <c r="AQ168" s="58"/>
      <c r="AR168" s="58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7:55">
      <c r="M169" s="158"/>
      <c r="N169" s="158"/>
      <c r="O169" s="158"/>
      <c r="P169" s="158"/>
      <c r="Q169" s="58"/>
      <c r="R169" s="58"/>
      <c r="S169" s="58"/>
      <c r="T169" s="158"/>
      <c r="U169" s="158"/>
      <c r="V169" s="158"/>
      <c r="W169" s="158"/>
      <c r="Z169" s="3"/>
      <c r="AA169" s="3"/>
      <c r="AB169" s="16"/>
      <c r="AC169" s="16"/>
      <c r="AD169" s="16"/>
      <c r="AE169" s="3"/>
      <c r="AF169" s="3"/>
      <c r="AG169" s="16"/>
      <c r="AH169" s="16"/>
      <c r="AI169" s="58"/>
      <c r="AK169" s="3"/>
      <c r="AL169" s="3"/>
      <c r="AM169" s="60"/>
      <c r="AO169" s="1"/>
      <c r="AP169" s="1"/>
      <c r="AQ169" s="58"/>
      <c r="AR169" s="58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7:55">
      <c r="G170" s="14"/>
      <c r="H170" s="14"/>
      <c r="I170" s="158"/>
      <c r="J170" s="158"/>
      <c r="K170" s="158"/>
      <c r="L170" s="158"/>
      <c r="M170" s="158"/>
      <c r="N170" s="158"/>
      <c r="O170" s="158"/>
      <c r="P170" s="158"/>
      <c r="Q170" s="58"/>
      <c r="R170" s="58"/>
      <c r="S170" s="58"/>
      <c r="T170" s="158"/>
      <c r="U170" s="158"/>
      <c r="V170" s="158"/>
      <c r="W170" s="158"/>
      <c r="Z170" s="3"/>
      <c r="AA170" s="3"/>
      <c r="AB170" s="16"/>
      <c r="AC170" s="16"/>
      <c r="AD170" s="16"/>
      <c r="AE170" s="3"/>
      <c r="AF170" s="3"/>
      <c r="AG170" s="16"/>
      <c r="AH170" s="16"/>
      <c r="AI170" s="58"/>
      <c r="AK170" s="3"/>
      <c r="AL170" s="3"/>
      <c r="AM170" s="60"/>
      <c r="AO170" s="1"/>
      <c r="AP170" s="1"/>
      <c r="AQ170" s="58"/>
      <c r="AR170" s="58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7:55">
      <c r="G171" s="14"/>
      <c r="H171" s="14"/>
      <c r="I171" s="158"/>
      <c r="J171" s="158"/>
      <c r="K171" s="158"/>
      <c r="L171" s="158"/>
      <c r="M171" s="158"/>
      <c r="N171" s="158"/>
      <c r="O171" s="158"/>
      <c r="P171" s="158"/>
      <c r="Q171" s="58"/>
      <c r="R171" s="58"/>
      <c r="S171" s="58"/>
      <c r="T171" s="158"/>
      <c r="U171" s="158"/>
      <c r="V171" s="158"/>
      <c r="W171" s="158"/>
      <c r="Z171" s="3"/>
      <c r="AA171" s="3"/>
      <c r="AB171" s="16"/>
      <c r="AC171" s="16"/>
      <c r="AD171" s="16"/>
      <c r="AE171" s="3"/>
      <c r="AF171" s="3"/>
      <c r="AG171" s="16"/>
      <c r="AH171" s="16"/>
      <c r="AI171" s="58"/>
      <c r="AK171" s="3"/>
      <c r="AL171" s="3"/>
      <c r="AM171" s="60"/>
      <c r="AO171" s="1"/>
      <c r="AP171" s="1"/>
      <c r="AQ171" s="58"/>
      <c r="AR171" s="5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7:55">
      <c r="G172" s="14"/>
      <c r="H172" s="14"/>
      <c r="I172" s="158"/>
      <c r="J172" s="158"/>
      <c r="K172" s="158"/>
      <c r="L172" s="158"/>
      <c r="M172" s="158"/>
      <c r="N172" s="158"/>
      <c r="O172" s="158"/>
      <c r="P172" s="158"/>
      <c r="Q172" s="58"/>
      <c r="R172" s="58"/>
      <c r="S172" s="58"/>
      <c r="T172" s="158"/>
      <c r="U172" s="158"/>
      <c r="V172" s="158"/>
      <c r="W172" s="158"/>
      <c r="Z172" s="3"/>
      <c r="AA172" s="3"/>
      <c r="AB172" s="16"/>
      <c r="AC172" s="16"/>
      <c r="AD172" s="16"/>
      <c r="AE172" s="3"/>
      <c r="AF172" s="3"/>
      <c r="AG172" s="16"/>
      <c r="AH172" s="16"/>
      <c r="AI172" s="58"/>
      <c r="AK172" s="3"/>
      <c r="AL172" s="3"/>
      <c r="AM172" s="60"/>
      <c r="AO172" s="1"/>
      <c r="AP172" s="1"/>
      <c r="AQ172" s="58"/>
      <c r="AR172" s="58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7:55">
      <c r="G173" s="14"/>
      <c r="H173" s="14"/>
      <c r="I173" s="158"/>
      <c r="J173" s="158"/>
      <c r="K173" s="158"/>
      <c r="L173" s="158"/>
      <c r="M173" s="158"/>
      <c r="N173" s="158"/>
      <c r="O173" s="158"/>
      <c r="P173" s="158"/>
      <c r="Q173" s="58"/>
      <c r="R173" s="58"/>
      <c r="S173" s="58"/>
      <c r="T173" s="158"/>
      <c r="U173" s="158"/>
      <c r="V173" s="158"/>
      <c r="W173" s="158"/>
      <c r="Z173" s="3"/>
      <c r="AA173" s="3"/>
      <c r="AB173" s="16"/>
      <c r="AC173" s="16"/>
      <c r="AD173" s="16"/>
      <c r="AE173" s="3"/>
      <c r="AF173" s="3"/>
      <c r="AG173" s="16"/>
      <c r="AH173" s="16"/>
      <c r="AI173" s="58"/>
      <c r="AK173" s="3"/>
      <c r="AL173" s="3"/>
      <c r="AM173" s="60"/>
      <c r="AO173" s="1"/>
      <c r="AP173" s="1"/>
      <c r="AQ173" s="58"/>
      <c r="AR173" s="58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7:55">
      <c r="G174" s="14"/>
      <c r="H174" s="14"/>
      <c r="I174" s="158"/>
      <c r="J174" s="158"/>
      <c r="K174" s="158"/>
      <c r="L174" s="158"/>
      <c r="M174" s="158"/>
      <c r="N174" s="158"/>
      <c r="O174" s="158"/>
      <c r="P174" s="158"/>
      <c r="Q174" s="58"/>
      <c r="R174" s="58"/>
      <c r="S174" s="58"/>
      <c r="T174" s="158"/>
      <c r="U174" s="158"/>
      <c r="V174" s="158"/>
      <c r="W174" s="158"/>
      <c r="Z174" s="3"/>
      <c r="AA174" s="3"/>
      <c r="AB174" s="16"/>
      <c r="AC174" s="16"/>
      <c r="AD174" s="16"/>
      <c r="AE174" s="3"/>
      <c r="AF174" s="3"/>
      <c r="AG174" s="16"/>
      <c r="AH174" s="16"/>
      <c r="AI174" s="58"/>
      <c r="AK174" s="3"/>
      <c r="AL174" s="3"/>
      <c r="AM174" s="60"/>
      <c r="AO174" s="1"/>
      <c r="AP174" s="1"/>
      <c r="AQ174" s="58"/>
      <c r="AR174" s="58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7:55">
      <c r="G175" s="14"/>
      <c r="H175" s="14"/>
      <c r="I175" s="158"/>
      <c r="J175" s="158"/>
      <c r="K175" s="158"/>
      <c r="L175" s="158"/>
      <c r="M175" s="158"/>
      <c r="N175" s="158"/>
      <c r="O175" s="158"/>
      <c r="P175" s="158"/>
      <c r="Q175" s="58"/>
      <c r="R175" s="58"/>
      <c r="S175" s="58"/>
      <c r="T175" s="158"/>
      <c r="U175" s="158"/>
      <c r="V175" s="158"/>
      <c r="W175" s="158"/>
      <c r="Z175" s="3"/>
      <c r="AA175" s="3"/>
      <c r="AB175" s="16"/>
      <c r="AC175" s="16"/>
      <c r="AD175" s="16"/>
      <c r="AE175" s="3"/>
      <c r="AF175" s="3"/>
      <c r="AG175" s="16"/>
      <c r="AH175" s="16"/>
      <c r="AI175" s="58"/>
      <c r="AK175" s="3"/>
      <c r="AL175" s="3"/>
      <c r="AM175" s="60"/>
      <c r="AO175" s="1"/>
      <c r="AP175" s="1"/>
      <c r="AQ175" s="58"/>
      <c r="AR175" s="58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7:55">
      <c r="G176" s="14"/>
      <c r="H176" s="14"/>
      <c r="I176" s="158"/>
      <c r="J176" s="158"/>
      <c r="K176" s="158"/>
      <c r="L176" s="158"/>
      <c r="M176" s="158"/>
      <c r="N176" s="158"/>
      <c r="O176" s="158"/>
      <c r="P176" s="158"/>
      <c r="Q176" s="58"/>
      <c r="R176" s="58"/>
      <c r="S176" s="58"/>
      <c r="T176" s="158"/>
      <c r="U176" s="158"/>
      <c r="V176" s="158"/>
      <c r="W176" s="158"/>
      <c r="Z176" s="3"/>
      <c r="AA176" s="3"/>
      <c r="AB176" s="16"/>
      <c r="AC176" s="16"/>
      <c r="AD176" s="16"/>
      <c r="AE176" s="3"/>
      <c r="AF176" s="3"/>
      <c r="AG176" s="16"/>
      <c r="AH176" s="16"/>
      <c r="AI176" s="58"/>
      <c r="AK176" s="3"/>
      <c r="AL176" s="3"/>
      <c r="AM176" s="60"/>
      <c r="AO176" s="1"/>
      <c r="AP176" s="1"/>
      <c r="AQ176" s="58"/>
      <c r="AR176" s="58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7:56">
      <c r="G177" s="14"/>
      <c r="H177" s="14"/>
      <c r="I177" s="158"/>
      <c r="J177" s="158"/>
      <c r="K177" s="158"/>
      <c r="L177" s="158"/>
      <c r="M177" s="158"/>
      <c r="N177" s="158"/>
      <c r="O177" s="158"/>
      <c r="P177" s="158"/>
      <c r="Q177" s="58"/>
      <c r="R177" s="58"/>
      <c r="S177" s="58"/>
      <c r="T177" s="158"/>
      <c r="U177" s="158"/>
      <c r="V177" s="158"/>
      <c r="W177" s="158"/>
      <c r="Z177" s="3"/>
      <c r="AA177" s="3"/>
      <c r="AB177" s="16"/>
      <c r="AC177" s="16"/>
      <c r="AD177" s="16"/>
      <c r="AE177" s="3"/>
      <c r="AF177" s="3"/>
      <c r="AG177" s="16"/>
      <c r="AH177" s="16"/>
      <c r="AI177" s="58"/>
      <c r="AK177" s="3"/>
      <c r="AL177" s="3"/>
      <c r="AM177" s="60"/>
      <c r="AO177" s="1"/>
      <c r="AP177" s="1"/>
      <c r="AQ177" s="58"/>
      <c r="AR177" s="58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7:56">
      <c r="G178" s="14"/>
      <c r="H178" s="14"/>
      <c r="I178" s="158"/>
      <c r="J178" s="158"/>
      <c r="K178" s="158"/>
      <c r="L178" s="158"/>
      <c r="M178" s="158"/>
      <c r="N178" s="158"/>
      <c r="O178" s="158"/>
      <c r="P178" s="158"/>
      <c r="Q178" s="58"/>
      <c r="R178" s="58"/>
      <c r="S178" s="58"/>
      <c r="T178" s="158"/>
      <c r="U178" s="158"/>
      <c r="V178" s="158"/>
      <c r="W178" s="158"/>
      <c r="Z178" s="3"/>
      <c r="AA178" s="3"/>
      <c r="AB178" s="16"/>
      <c r="AC178" s="16"/>
      <c r="AD178" s="16"/>
      <c r="AE178" s="3"/>
      <c r="AF178" s="3"/>
      <c r="AG178" s="16"/>
      <c r="AH178" s="16"/>
      <c r="AI178" s="58"/>
      <c r="AK178" s="3"/>
      <c r="AL178" s="3"/>
      <c r="AM178" s="60"/>
      <c r="AO178" s="1"/>
      <c r="AP178" s="1"/>
      <c r="AQ178" s="58"/>
      <c r="AR178" s="58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7:56">
      <c r="G179" s="14"/>
      <c r="H179" s="14"/>
      <c r="I179" s="158"/>
      <c r="J179" s="158"/>
      <c r="K179" s="158"/>
      <c r="L179" s="158"/>
      <c r="M179" s="158"/>
      <c r="N179" s="158"/>
      <c r="O179" s="158"/>
      <c r="P179" s="158"/>
      <c r="Q179" s="58"/>
      <c r="R179" s="58"/>
      <c r="S179" s="58"/>
      <c r="T179" s="158"/>
      <c r="U179" s="158"/>
      <c r="V179" s="158"/>
      <c r="W179" s="158"/>
      <c r="Z179" s="3"/>
      <c r="AA179" s="3"/>
      <c r="AB179" s="16"/>
      <c r="AC179" s="16"/>
      <c r="AD179" s="16"/>
      <c r="AE179" s="3"/>
      <c r="AF179" s="3"/>
      <c r="AG179" s="16"/>
      <c r="AH179" s="16"/>
      <c r="AI179" s="58"/>
      <c r="AK179" s="3"/>
      <c r="AL179" s="3"/>
      <c r="AM179" s="60"/>
      <c r="AO179" s="1"/>
      <c r="AP179" s="1"/>
      <c r="AQ179" s="58"/>
      <c r="AR179" s="58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4"/>
    </row>
    <row r="180" spans="7:56">
      <c r="G180" s="14"/>
      <c r="H180" s="14"/>
      <c r="I180" s="158"/>
      <c r="J180" s="158"/>
      <c r="K180" s="158"/>
      <c r="L180" s="158"/>
      <c r="M180" s="158"/>
      <c r="N180" s="158"/>
      <c r="O180" s="158"/>
      <c r="P180" s="158"/>
      <c r="Q180" s="58"/>
      <c r="R180" s="58"/>
      <c r="S180" s="58"/>
      <c r="T180" s="158"/>
      <c r="U180" s="158"/>
      <c r="V180" s="158"/>
      <c r="W180" s="158"/>
      <c r="Z180" s="3"/>
      <c r="AA180" s="3"/>
      <c r="AB180" s="16"/>
      <c r="AC180" s="16"/>
      <c r="AD180" s="16"/>
      <c r="AE180" s="3"/>
      <c r="AF180" s="3"/>
      <c r="AG180" s="16"/>
      <c r="AH180" s="16"/>
      <c r="AI180" s="58"/>
      <c r="AK180" s="3"/>
      <c r="AL180" s="3"/>
      <c r="AM180" s="60"/>
      <c r="AO180" s="1"/>
      <c r="AP180" s="1"/>
      <c r="AQ180" s="58"/>
      <c r="AR180" s="58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4"/>
    </row>
    <row r="181" spans="7:56">
      <c r="G181" s="14"/>
      <c r="H181" s="14"/>
      <c r="I181" s="158"/>
      <c r="J181" s="158"/>
      <c r="K181" s="158"/>
      <c r="L181" s="158"/>
      <c r="M181" s="158"/>
      <c r="N181" s="158"/>
      <c r="O181" s="158"/>
      <c r="P181" s="158"/>
      <c r="Q181" s="58"/>
      <c r="R181" s="58"/>
      <c r="S181" s="58"/>
      <c r="T181" s="158"/>
      <c r="U181" s="158"/>
      <c r="V181" s="158"/>
      <c r="W181" s="158"/>
      <c r="Z181" s="3"/>
      <c r="AA181" s="3"/>
      <c r="AB181" s="16"/>
      <c r="AC181" s="16"/>
      <c r="AD181" s="16"/>
      <c r="AE181" s="3"/>
      <c r="AF181" s="3"/>
      <c r="AG181" s="16"/>
      <c r="AH181" s="16"/>
      <c r="AI181" s="58"/>
      <c r="AK181" s="3"/>
      <c r="AL181" s="3"/>
      <c r="AM181" s="60"/>
      <c r="AO181" s="1"/>
      <c r="AP181" s="1"/>
      <c r="AQ181" s="58"/>
      <c r="AR181" s="58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4"/>
    </row>
    <row r="182" spans="7:56">
      <c r="G182" s="14"/>
      <c r="H182" s="14"/>
      <c r="I182" s="158"/>
      <c r="J182" s="158"/>
      <c r="K182" s="158"/>
      <c r="L182" s="158"/>
      <c r="M182" s="158"/>
      <c r="N182" s="158"/>
      <c r="O182" s="158"/>
      <c r="P182" s="158"/>
      <c r="Q182" s="58"/>
      <c r="R182" s="58"/>
      <c r="S182" s="58"/>
      <c r="T182" s="158"/>
      <c r="U182" s="158"/>
      <c r="V182" s="158"/>
      <c r="W182" s="158"/>
      <c r="Z182" s="3"/>
      <c r="AA182" s="3"/>
      <c r="AB182" s="16"/>
      <c r="AC182" s="16"/>
      <c r="AD182" s="16"/>
      <c r="AE182" s="3"/>
      <c r="AF182" s="3"/>
      <c r="AG182" s="16"/>
      <c r="AH182" s="16"/>
      <c r="AI182" s="58"/>
      <c r="AK182" s="3"/>
      <c r="AL182" s="3"/>
      <c r="AM182" s="60"/>
      <c r="AO182" s="1"/>
      <c r="AP182" s="1"/>
      <c r="AQ182" s="58"/>
      <c r="AR182" s="58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4"/>
    </row>
    <row r="183" spans="7:56">
      <c r="G183" s="14"/>
      <c r="H183" s="14"/>
      <c r="I183" s="158"/>
      <c r="J183" s="158"/>
      <c r="K183" s="158"/>
      <c r="L183" s="158"/>
      <c r="M183" s="158"/>
      <c r="N183" s="158"/>
      <c r="O183" s="158"/>
      <c r="P183" s="158"/>
      <c r="Q183" s="58"/>
      <c r="R183" s="58"/>
      <c r="S183" s="58"/>
      <c r="T183" s="158"/>
      <c r="U183" s="158"/>
      <c r="V183" s="158"/>
      <c r="W183" s="158"/>
      <c r="Z183" s="3"/>
      <c r="AA183" s="3"/>
      <c r="AB183" s="16"/>
      <c r="AC183" s="16"/>
      <c r="AD183" s="16"/>
      <c r="AE183" s="3"/>
      <c r="AF183" s="3"/>
      <c r="AG183" s="16"/>
      <c r="AH183" s="16"/>
      <c r="AI183" s="58"/>
      <c r="AK183" s="3"/>
      <c r="AL183" s="3"/>
      <c r="AM183" s="60"/>
      <c r="AO183" s="1"/>
      <c r="AP183" s="1"/>
      <c r="AQ183" s="58"/>
      <c r="AR183" s="58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4"/>
    </row>
    <row r="184" spans="7:56">
      <c r="G184" s="14"/>
      <c r="H184" s="14"/>
      <c r="I184" s="158"/>
      <c r="J184" s="158"/>
      <c r="K184" s="158"/>
      <c r="L184" s="158"/>
      <c r="M184" s="158"/>
      <c r="N184" s="158"/>
      <c r="O184" s="158"/>
      <c r="P184" s="158"/>
      <c r="Q184" s="58"/>
      <c r="R184" s="58"/>
      <c r="S184" s="58"/>
      <c r="T184" s="158"/>
      <c r="U184" s="158"/>
      <c r="V184" s="158"/>
      <c r="W184" s="158"/>
      <c r="Z184" s="3"/>
      <c r="AA184" s="3"/>
      <c r="AB184" s="16"/>
      <c r="AC184" s="16"/>
      <c r="AD184" s="16"/>
      <c r="AE184" s="3"/>
      <c r="AF184" s="3"/>
      <c r="AG184" s="16"/>
      <c r="AH184" s="16"/>
      <c r="AI184" s="58"/>
      <c r="AK184" s="3"/>
      <c r="AL184" s="3"/>
      <c r="AM184" s="60"/>
      <c r="AO184" s="1"/>
      <c r="AP184" s="1"/>
      <c r="AQ184" s="58"/>
      <c r="AR184" s="58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4"/>
    </row>
    <row r="185" spans="7:56">
      <c r="G185" s="14"/>
      <c r="H185" s="14"/>
      <c r="I185" s="158"/>
      <c r="J185" s="158"/>
      <c r="K185" s="158"/>
      <c r="L185" s="158"/>
      <c r="M185" s="158"/>
      <c r="N185" s="158"/>
      <c r="O185" s="158"/>
      <c r="P185" s="158"/>
      <c r="Q185" s="58"/>
      <c r="R185" s="58"/>
      <c r="S185" s="58"/>
      <c r="T185" s="158"/>
      <c r="U185" s="158"/>
      <c r="V185" s="158"/>
      <c r="W185" s="158"/>
      <c r="Z185" s="3"/>
      <c r="AA185" s="3"/>
      <c r="AB185" s="16"/>
      <c r="AC185" s="16"/>
      <c r="AD185" s="16"/>
      <c r="AE185" s="3"/>
      <c r="AF185" s="3"/>
      <c r="AG185" s="16"/>
      <c r="AH185" s="16"/>
      <c r="AI185" s="58"/>
      <c r="AK185" s="3"/>
      <c r="AL185" s="3"/>
      <c r="AM185" s="60"/>
      <c r="AO185" s="1"/>
      <c r="AP185" s="1"/>
      <c r="AQ185" s="58"/>
      <c r="AR185" s="58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4"/>
    </row>
    <row r="186" spans="7:56">
      <c r="G186" s="14"/>
      <c r="H186" s="14"/>
      <c r="I186" s="158"/>
      <c r="J186" s="158"/>
      <c r="K186" s="158"/>
      <c r="L186" s="158"/>
      <c r="M186" s="158"/>
      <c r="N186" s="158"/>
      <c r="O186" s="158"/>
      <c r="P186" s="158"/>
      <c r="Q186" s="58"/>
      <c r="R186" s="58"/>
      <c r="S186" s="58"/>
      <c r="T186" s="158"/>
      <c r="U186" s="158"/>
      <c r="V186" s="158"/>
      <c r="W186" s="158"/>
      <c r="Z186" s="3"/>
      <c r="AA186" s="3"/>
      <c r="AB186" s="16"/>
      <c r="AC186" s="16"/>
      <c r="AD186" s="16"/>
      <c r="AE186" s="3"/>
      <c r="AF186" s="3"/>
      <c r="AG186" s="16"/>
      <c r="AH186" s="16"/>
      <c r="AI186" s="58"/>
      <c r="AK186" s="3"/>
      <c r="AL186" s="3"/>
      <c r="AM186" s="60"/>
      <c r="AO186" s="1"/>
      <c r="AP186" s="1"/>
      <c r="AQ186" s="58"/>
      <c r="AR186" s="58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4"/>
    </row>
    <row r="187" spans="7:56">
      <c r="G187" s="14"/>
      <c r="H187" s="14"/>
      <c r="I187" s="158"/>
      <c r="J187" s="158"/>
      <c r="K187" s="158"/>
      <c r="L187" s="158"/>
      <c r="M187" s="158"/>
      <c r="N187" s="158"/>
      <c r="O187" s="158"/>
      <c r="P187" s="158"/>
      <c r="Q187" s="58"/>
      <c r="R187" s="58"/>
      <c r="S187" s="58"/>
      <c r="T187" s="158"/>
      <c r="U187" s="158"/>
      <c r="V187" s="158"/>
      <c r="W187" s="158"/>
      <c r="Z187" s="3"/>
      <c r="AA187" s="3"/>
      <c r="AB187" s="16"/>
      <c r="AC187" s="16"/>
      <c r="AD187" s="16"/>
      <c r="AE187" s="3"/>
      <c r="AF187" s="3"/>
      <c r="AG187" s="16"/>
      <c r="AH187" s="16"/>
      <c r="AI187" s="58"/>
      <c r="AK187" s="3"/>
      <c r="AL187" s="3"/>
      <c r="AM187" s="60"/>
      <c r="AO187" s="1"/>
      <c r="AP187" s="1"/>
      <c r="AQ187" s="58"/>
      <c r="AR187" s="58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4"/>
    </row>
    <row r="188" spans="7:56">
      <c r="G188" s="14"/>
      <c r="H188" s="14"/>
      <c r="I188" s="158"/>
      <c r="J188" s="158"/>
      <c r="K188" s="158"/>
      <c r="L188" s="158"/>
      <c r="M188" s="158"/>
      <c r="N188" s="158"/>
      <c r="O188" s="158"/>
      <c r="P188" s="158"/>
      <c r="Q188" s="58"/>
      <c r="R188" s="58"/>
      <c r="S188" s="58"/>
      <c r="T188" s="158"/>
      <c r="U188" s="158"/>
      <c r="V188" s="158"/>
      <c r="W188" s="158"/>
      <c r="Z188" s="3"/>
      <c r="AA188" s="3"/>
      <c r="AB188" s="16"/>
      <c r="AC188" s="16"/>
      <c r="AD188" s="16"/>
      <c r="AE188" s="3"/>
      <c r="AF188" s="3"/>
      <c r="AG188" s="16"/>
      <c r="AH188" s="16"/>
      <c r="AI188" s="58"/>
      <c r="AK188" s="3"/>
      <c r="AL188" s="3"/>
      <c r="AM188" s="60"/>
      <c r="AO188" s="1"/>
      <c r="AP188" s="1"/>
      <c r="AQ188" s="58"/>
      <c r="AR188" s="58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4"/>
    </row>
    <row r="189" spans="7:56">
      <c r="G189" s="14"/>
      <c r="H189" s="14"/>
      <c r="I189" s="158"/>
      <c r="J189" s="158"/>
      <c r="K189" s="158"/>
      <c r="L189" s="158"/>
      <c r="M189" s="158"/>
      <c r="N189" s="158"/>
      <c r="O189" s="158"/>
      <c r="P189" s="158"/>
      <c r="Q189" s="58"/>
      <c r="R189" s="58"/>
      <c r="S189" s="58"/>
      <c r="T189" s="158"/>
      <c r="U189" s="158"/>
      <c r="V189" s="158"/>
      <c r="W189" s="158"/>
      <c r="Z189" s="3"/>
      <c r="AA189" s="3"/>
      <c r="AB189" s="16"/>
      <c r="AC189" s="16"/>
      <c r="AD189" s="16"/>
      <c r="AE189" s="3"/>
      <c r="AF189" s="3"/>
      <c r="AG189" s="16"/>
      <c r="AH189" s="16"/>
      <c r="AI189" s="58"/>
      <c r="AK189" s="3"/>
      <c r="AL189" s="3"/>
      <c r="AM189" s="60"/>
      <c r="AO189" s="1"/>
      <c r="AP189" s="1"/>
      <c r="AQ189" s="58"/>
      <c r="AR189" s="58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4"/>
    </row>
    <row r="190" spans="7:56">
      <c r="G190" s="14"/>
      <c r="H190" s="14"/>
      <c r="I190" s="158"/>
      <c r="J190" s="158"/>
      <c r="K190" s="158"/>
      <c r="L190" s="158"/>
      <c r="M190" s="158"/>
      <c r="N190" s="158"/>
      <c r="O190" s="158"/>
      <c r="P190" s="158"/>
      <c r="Q190" s="58"/>
      <c r="R190" s="58"/>
      <c r="S190" s="58"/>
      <c r="T190" s="158"/>
      <c r="U190" s="158"/>
      <c r="V190" s="158"/>
      <c r="W190" s="158"/>
      <c r="Z190" s="3"/>
      <c r="AA190" s="3"/>
      <c r="AB190" s="16"/>
      <c r="AC190" s="16"/>
      <c r="AD190" s="16"/>
      <c r="AE190" s="3"/>
      <c r="AF190" s="3"/>
      <c r="AG190" s="16"/>
      <c r="AH190" s="16"/>
      <c r="AI190" s="58"/>
      <c r="AK190" s="3"/>
      <c r="AL190" s="3"/>
      <c r="AM190" s="60"/>
      <c r="AO190" s="1"/>
      <c r="AP190" s="1"/>
      <c r="AQ190" s="58"/>
      <c r="AR190" s="58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4"/>
    </row>
    <row r="191" spans="7:56">
      <c r="G191" s="14"/>
      <c r="H191" s="14"/>
      <c r="I191" s="158"/>
      <c r="J191" s="158"/>
      <c r="K191" s="158"/>
      <c r="L191" s="158"/>
      <c r="M191" s="158"/>
      <c r="N191" s="158"/>
      <c r="O191" s="158"/>
      <c r="P191" s="158"/>
      <c r="Q191" s="58"/>
      <c r="R191" s="58"/>
      <c r="S191" s="58"/>
      <c r="T191" s="158"/>
      <c r="U191" s="158"/>
      <c r="V191" s="158"/>
      <c r="W191" s="158"/>
      <c r="Z191" s="3"/>
      <c r="AA191" s="3"/>
      <c r="AB191" s="16"/>
      <c r="AC191" s="16"/>
      <c r="AD191" s="16"/>
      <c r="AE191" s="3"/>
      <c r="AF191" s="3"/>
      <c r="AG191" s="16"/>
      <c r="AH191" s="16"/>
      <c r="AI191" s="58"/>
      <c r="AK191" s="3"/>
      <c r="AL191" s="3"/>
      <c r="AM191" s="60"/>
      <c r="AO191" s="1"/>
      <c r="AP191" s="1"/>
      <c r="AQ191" s="58"/>
      <c r="AR191" s="58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4"/>
    </row>
    <row r="192" spans="7:56">
      <c r="G192" s="14"/>
      <c r="H192" s="14"/>
      <c r="I192" s="158"/>
      <c r="J192" s="158"/>
      <c r="K192" s="158"/>
      <c r="L192" s="158"/>
      <c r="M192" s="158"/>
      <c r="N192" s="158"/>
      <c r="O192" s="158"/>
      <c r="P192" s="158"/>
      <c r="Q192" s="58"/>
      <c r="R192" s="58"/>
      <c r="S192" s="58"/>
      <c r="T192" s="158"/>
      <c r="U192" s="158"/>
      <c r="V192" s="158"/>
      <c r="W192" s="158"/>
      <c r="Z192" s="3"/>
      <c r="AA192" s="3"/>
      <c r="AB192" s="16"/>
      <c r="AC192" s="16"/>
      <c r="AD192" s="16"/>
      <c r="AE192" s="3"/>
      <c r="AF192" s="3"/>
      <c r="AG192" s="16"/>
      <c r="AH192" s="16"/>
      <c r="AI192" s="58"/>
      <c r="AK192" s="3"/>
      <c r="AL192" s="3"/>
      <c r="AM192" s="60"/>
      <c r="AO192" s="1"/>
      <c r="AP192" s="1"/>
      <c r="AQ192" s="58"/>
      <c r="AR192" s="58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4"/>
    </row>
    <row r="193" spans="7:56">
      <c r="G193" s="14"/>
      <c r="H193" s="14"/>
      <c r="I193" s="158"/>
      <c r="J193" s="158"/>
      <c r="K193" s="158"/>
      <c r="L193" s="158"/>
      <c r="M193" s="158"/>
      <c r="N193" s="158"/>
      <c r="O193" s="158"/>
      <c r="P193" s="158"/>
      <c r="Q193" s="58"/>
      <c r="R193" s="58"/>
      <c r="S193" s="58"/>
      <c r="T193" s="158"/>
      <c r="U193" s="158"/>
      <c r="V193" s="158"/>
      <c r="W193" s="158"/>
      <c r="Z193" s="3"/>
      <c r="AA193" s="3"/>
      <c r="AB193" s="16"/>
      <c r="AC193" s="16"/>
      <c r="AD193" s="16"/>
      <c r="AE193" s="3"/>
      <c r="AF193" s="3"/>
      <c r="AG193" s="16"/>
      <c r="AH193" s="16"/>
      <c r="AI193" s="58"/>
      <c r="AK193" s="3"/>
      <c r="AL193" s="3"/>
      <c r="AM193" s="60"/>
      <c r="AO193" s="1"/>
      <c r="AP193" s="1"/>
      <c r="AQ193" s="58"/>
      <c r="AR193" s="58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4"/>
    </row>
    <row r="194" spans="7:56">
      <c r="G194" s="14"/>
      <c r="H194" s="14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4"/>
      <c r="Y194" s="14"/>
      <c r="Z194" s="14"/>
      <c r="AA194" s="14"/>
      <c r="AB194" s="76"/>
      <c r="AC194" s="76"/>
      <c r="AD194" s="76"/>
      <c r="AE194" s="14"/>
      <c r="AF194" s="14"/>
      <c r="AG194" s="76"/>
      <c r="AH194" s="76"/>
      <c r="AI194" s="158"/>
      <c r="AJ194" s="14"/>
      <c r="AK194" s="14"/>
      <c r="AL194" s="14"/>
      <c r="AM194" s="14"/>
      <c r="AN194" s="76"/>
      <c r="AO194" s="1"/>
      <c r="AP194" s="1"/>
      <c r="AQ194" s="58"/>
      <c r="AR194" s="58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4"/>
    </row>
    <row r="195" spans="7:56">
      <c r="G195" s="14"/>
      <c r="H195" s="14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4"/>
      <c r="Y195" s="14"/>
      <c r="Z195" s="14"/>
      <c r="AA195" s="14"/>
      <c r="AB195" s="76"/>
      <c r="AC195" s="76"/>
      <c r="AD195" s="76"/>
      <c r="AE195" s="14"/>
      <c r="AF195" s="14"/>
      <c r="AG195" s="76"/>
      <c r="AH195" s="76"/>
      <c r="AI195" s="158"/>
      <c r="AJ195" s="14"/>
      <c r="AK195" s="14"/>
      <c r="AL195" s="14"/>
      <c r="AM195" s="14"/>
      <c r="AN195" s="76"/>
      <c r="AO195" s="1"/>
      <c r="AP195" s="1"/>
      <c r="AQ195" s="58"/>
      <c r="AR195" s="58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4"/>
    </row>
    <row r="196" spans="7:56">
      <c r="G196" s="14"/>
      <c r="H196" s="14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4"/>
      <c r="Y196" s="14"/>
      <c r="Z196" s="14"/>
      <c r="AA196" s="14"/>
      <c r="AB196" s="76"/>
      <c r="AC196" s="76"/>
      <c r="AD196" s="76"/>
      <c r="AE196" s="14"/>
      <c r="AF196" s="14"/>
      <c r="AG196" s="76"/>
      <c r="AH196" s="76"/>
      <c r="AI196" s="158"/>
      <c r="AJ196" s="14"/>
      <c r="AK196" s="14"/>
      <c r="AL196" s="14"/>
      <c r="AM196" s="14"/>
      <c r="AN196" s="76"/>
      <c r="AO196" s="1"/>
      <c r="AP196" s="1"/>
      <c r="AQ196" s="58"/>
      <c r="AR196" s="58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4"/>
    </row>
    <row r="197" spans="7:56">
      <c r="G197" s="14"/>
      <c r="H197" s="14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4"/>
      <c r="Y197" s="14"/>
      <c r="Z197" s="14"/>
      <c r="AA197" s="14"/>
      <c r="AB197" s="76"/>
      <c r="AC197" s="76"/>
      <c r="AD197" s="76"/>
      <c r="AE197" s="14"/>
      <c r="AF197" s="14"/>
      <c r="AG197" s="76"/>
      <c r="AH197" s="76"/>
      <c r="AI197" s="158"/>
      <c r="AJ197" s="14"/>
      <c r="AK197" s="14"/>
      <c r="AL197" s="14"/>
      <c r="AM197" s="14"/>
      <c r="AN197" s="76"/>
      <c r="AO197" s="1"/>
      <c r="AP197" s="1"/>
      <c r="AQ197" s="58"/>
      <c r="AR197" s="58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4"/>
    </row>
    <row r="198" spans="7:56">
      <c r="G198" s="14"/>
      <c r="H198" s="14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4"/>
      <c r="Y198" s="14"/>
      <c r="Z198" s="14"/>
      <c r="AA198" s="14"/>
      <c r="AB198" s="76"/>
      <c r="AC198" s="76"/>
      <c r="AD198" s="76"/>
      <c r="AE198" s="14"/>
      <c r="AF198" s="14"/>
      <c r="AG198" s="76"/>
      <c r="AH198" s="76"/>
      <c r="AI198" s="158"/>
      <c r="AJ198" s="14"/>
      <c r="AK198" s="14"/>
      <c r="AL198" s="14"/>
      <c r="AM198" s="14"/>
      <c r="AN198" s="76"/>
      <c r="AO198" s="1"/>
      <c r="AP198" s="1"/>
      <c r="AQ198" s="58"/>
      <c r="AR198" s="58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4"/>
    </row>
    <row r="199" spans="7:56">
      <c r="G199" s="14"/>
      <c r="H199" s="14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4"/>
      <c r="Y199" s="14"/>
      <c r="Z199" s="14"/>
      <c r="AA199" s="14"/>
      <c r="AB199" s="76"/>
      <c r="AC199" s="76"/>
      <c r="AD199" s="76"/>
      <c r="AE199" s="14"/>
      <c r="AF199" s="14"/>
      <c r="AG199" s="76"/>
      <c r="AH199" s="76"/>
      <c r="AI199" s="158"/>
      <c r="AJ199" s="14"/>
      <c r="AK199" s="14"/>
      <c r="AL199" s="14"/>
      <c r="AM199" s="14"/>
      <c r="AN199" s="76"/>
      <c r="AO199" s="1"/>
      <c r="AP199" s="1"/>
      <c r="AQ199" s="58"/>
      <c r="AR199" s="58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4"/>
    </row>
    <row r="200" spans="7:56">
      <c r="G200" s="14"/>
      <c r="H200" s="14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4"/>
      <c r="Y200" s="14"/>
      <c r="Z200" s="14"/>
      <c r="AA200" s="14"/>
      <c r="AB200" s="76"/>
      <c r="AC200" s="76"/>
      <c r="AD200" s="76"/>
      <c r="AE200" s="14"/>
      <c r="AF200" s="14"/>
      <c r="AG200" s="76"/>
      <c r="AH200" s="76"/>
      <c r="AI200" s="158"/>
      <c r="AJ200" s="14"/>
      <c r="AK200" s="14"/>
      <c r="AL200" s="14"/>
      <c r="AM200" s="14"/>
      <c r="AN200" s="76"/>
      <c r="AO200" s="1"/>
      <c r="AP200" s="1"/>
      <c r="AQ200" s="58"/>
      <c r="AR200" s="58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4"/>
    </row>
    <row r="201" spans="7:56">
      <c r="G201" s="14"/>
      <c r="H201" s="14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4"/>
      <c r="Y201" s="14"/>
      <c r="Z201" s="14"/>
      <c r="AA201" s="14"/>
      <c r="AB201" s="76"/>
      <c r="AC201" s="76"/>
      <c r="AD201" s="76"/>
      <c r="AE201" s="14"/>
      <c r="AF201" s="14"/>
      <c r="AG201" s="76"/>
      <c r="AH201" s="76"/>
      <c r="AI201" s="158"/>
      <c r="AJ201" s="14"/>
      <c r="AK201" s="14"/>
      <c r="AL201" s="14"/>
      <c r="AM201" s="14"/>
      <c r="AN201" s="76"/>
      <c r="AO201" s="1"/>
      <c r="AP201" s="1"/>
      <c r="AQ201" s="58"/>
      <c r="AR201" s="58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4"/>
    </row>
    <row r="202" spans="7:56">
      <c r="G202" s="14"/>
      <c r="H202" s="14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4"/>
      <c r="Y202" s="14"/>
      <c r="Z202" s="14"/>
      <c r="AA202" s="14"/>
      <c r="AB202" s="76"/>
      <c r="AC202" s="76"/>
      <c r="AD202" s="76"/>
      <c r="AE202" s="14"/>
      <c r="AF202" s="14"/>
      <c r="AG202" s="76"/>
      <c r="AH202" s="76"/>
      <c r="AI202" s="158"/>
      <c r="AJ202" s="14"/>
      <c r="AK202" s="14"/>
      <c r="AL202" s="14"/>
      <c r="AM202" s="14"/>
      <c r="AN202" s="76"/>
      <c r="AO202" s="1"/>
      <c r="AP202" s="1"/>
      <c r="AQ202" s="58"/>
      <c r="AR202" s="58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4"/>
    </row>
    <row r="203" spans="7:56">
      <c r="G203" s="14"/>
      <c r="H203" s="14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4"/>
      <c r="Y203" s="14"/>
      <c r="Z203" s="14"/>
      <c r="AA203" s="14"/>
      <c r="AB203" s="76"/>
      <c r="AC203" s="76"/>
      <c r="AD203" s="76"/>
      <c r="AE203" s="14"/>
      <c r="AF203" s="14"/>
      <c r="AG203" s="76"/>
      <c r="AH203" s="76"/>
      <c r="AI203" s="158"/>
      <c r="AJ203" s="14"/>
      <c r="AK203" s="14"/>
      <c r="AL203" s="14"/>
      <c r="AM203" s="14"/>
      <c r="AN203" s="76"/>
      <c r="AO203" s="1"/>
      <c r="AP203" s="1"/>
      <c r="AQ203" s="58"/>
      <c r="AR203" s="58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4"/>
    </row>
    <row r="204" spans="7:56">
      <c r="G204" s="14"/>
      <c r="H204" s="14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4"/>
      <c r="Y204" s="14"/>
      <c r="Z204" s="14"/>
      <c r="AA204" s="14"/>
      <c r="AB204" s="76"/>
      <c r="AC204" s="76"/>
      <c r="AD204" s="76"/>
      <c r="AE204" s="14"/>
      <c r="AF204" s="14"/>
      <c r="AG204" s="76"/>
      <c r="AH204" s="76"/>
      <c r="AI204" s="158"/>
      <c r="AJ204" s="14"/>
      <c r="AK204" s="14"/>
      <c r="AL204" s="14"/>
      <c r="AM204" s="14"/>
      <c r="AN204" s="76"/>
      <c r="AO204" s="14"/>
      <c r="AP204" s="14"/>
      <c r="AQ204" s="58"/>
      <c r="AR204" s="58"/>
      <c r="AS204" s="1"/>
      <c r="AT204" s="14"/>
      <c r="AU204" s="14"/>
      <c r="AV204" s="14"/>
      <c r="AW204" s="14"/>
      <c r="AX204" s="14"/>
      <c r="AY204" s="14"/>
      <c r="AZ204" s="14"/>
      <c r="BA204" s="1"/>
      <c r="BB204" s="1"/>
      <c r="BC204" s="1"/>
      <c r="BD204" s="14"/>
    </row>
    <row r="205" spans="7:56">
      <c r="G205" s="14"/>
      <c r="H205" s="14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4"/>
      <c r="Y205" s="14"/>
      <c r="Z205" s="14"/>
      <c r="AA205" s="14"/>
      <c r="AB205" s="76"/>
      <c r="AC205" s="76"/>
      <c r="AD205" s="76"/>
      <c r="AE205" s="14"/>
      <c r="AF205" s="14"/>
      <c r="AG205" s="76"/>
      <c r="AH205" s="76"/>
      <c r="AI205" s="158"/>
      <c r="AJ205" s="14"/>
      <c r="AK205" s="14"/>
      <c r="AL205" s="14"/>
      <c r="AM205" s="14"/>
      <c r="AN205" s="76"/>
      <c r="AO205" s="14"/>
      <c r="AP205" s="14"/>
      <c r="AQ205" s="58"/>
      <c r="AR205" s="58"/>
      <c r="AS205" s="1"/>
      <c r="AT205" s="14"/>
      <c r="AU205" s="14"/>
      <c r="AV205" s="14"/>
      <c r="AW205" s="14"/>
      <c r="AX205" s="14"/>
      <c r="AY205" s="14"/>
      <c r="AZ205" s="14"/>
      <c r="BA205" s="1"/>
      <c r="BB205" s="1"/>
      <c r="BC205" s="1"/>
      <c r="BD205" s="14"/>
    </row>
    <row r="206" spans="7:56">
      <c r="G206" s="14"/>
      <c r="H206" s="14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4"/>
      <c r="Y206" s="14"/>
      <c r="Z206" s="14"/>
      <c r="AA206" s="14"/>
      <c r="AB206" s="76"/>
      <c r="AC206" s="76"/>
      <c r="AD206" s="76"/>
      <c r="AE206" s="14"/>
      <c r="AF206" s="14"/>
      <c r="AG206" s="76"/>
      <c r="AH206" s="76"/>
      <c r="AI206" s="158"/>
      <c r="AJ206" s="14"/>
      <c r="AK206" s="14"/>
      <c r="AL206" s="14"/>
      <c r="AM206" s="14"/>
      <c r="AN206" s="76"/>
      <c r="AO206" s="14"/>
      <c r="AP206" s="14"/>
      <c r="AQ206" s="58"/>
      <c r="AR206" s="58"/>
      <c r="AS206" s="1"/>
      <c r="AT206" s="14"/>
      <c r="AU206" s="14"/>
      <c r="AV206" s="14"/>
      <c r="AW206" s="14"/>
      <c r="AX206" s="14"/>
      <c r="AY206" s="14"/>
      <c r="AZ206" s="14"/>
      <c r="BA206" s="1"/>
      <c r="BB206" s="1"/>
      <c r="BC206" s="1"/>
      <c r="BD206" s="14"/>
    </row>
    <row r="207" spans="7:56">
      <c r="G207" s="14"/>
      <c r="H207" s="14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4"/>
      <c r="Y207" s="14"/>
      <c r="Z207" s="14"/>
      <c r="AA207" s="14"/>
      <c r="AB207" s="76"/>
      <c r="AC207" s="76"/>
      <c r="AD207" s="76"/>
      <c r="AE207" s="14"/>
      <c r="AF207" s="14"/>
      <c r="AG207" s="76"/>
      <c r="AH207" s="76"/>
      <c r="AI207" s="158"/>
      <c r="AJ207" s="14"/>
      <c r="AK207" s="14"/>
      <c r="AL207" s="14"/>
      <c r="AM207" s="14"/>
      <c r="AN207" s="76"/>
      <c r="AO207" s="14"/>
      <c r="AP207" s="14"/>
      <c r="AQ207" s="58"/>
      <c r="AR207" s="58"/>
      <c r="AS207" s="1"/>
      <c r="AT207" s="14"/>
      <c r="AU207" s="14"/>
      <c r="AV207" s="14"/>
      <c r="AW207" s="14"/>
      <c r="AX207" s="14"/>
      <c r="AY207" s="14"/>
      <c r="AZ207" s="14"/>
      <c r="BA207" s="1"/>
      <c r="BB207" s="1"/>
      <c r="BC207" s="1"/>
      <c r="BD207" s="14"/>
    </row>
    <row r="208" spans="7:56">
      <c r="G208" s="14"/>
      <c r="H208" s="14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4"/>
      <c r="Y208" s="14"/>
      <c r="Z208" s="14"/>
      <c r="AA208" s="14"/>
      <c r="AB208" s="76"/>
      <c r="AC208" s="76"/>
      <c r="AD208" s="76"/>
      <c r="AE208" s="14"/>
      <c r="AF208" s="14"/>
      <c r="AG208" s="76"/>
      <c r="AH208" s="76"/>
      <c r="AI208" s="158"/>
      <c r="AJ208" s="14"/>
      <c r="AK208" s="14"/>
      <c r="AL208" s="14"/>
      <c r="AM208" s="14"/>
      <c r="AN208" s="76"/>
      <c r="AO208" s="14"/>
      <c r="AP208" s="14"/>
      <c r="AQ208" s="58"/>
      <c r="AR208" s="58"/>
      <c r="AS208" s="1"/>
      <c r="AT208" s="14"/>
      <c r="AU208" s="14"/>
      <c r="AV208" s="14"/>
      <c r="AW208" s="14"/>
      <c r="AX208" s="14"/>
      <c r="AY208" s="14"/>
      <c r="AZ208" s="14"/>
      <c r="BA208" s="1"/>
      <c r="BB208" s="1"/>
      <c r="BC208" s="1"/>
      <c r="BD208" s="14"/>
    </row>
    <row r="209" spans="7:56">
      <c r="G209" s="14"/>
      <c r="H209" s="14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4"/>
      <c r="Y209" s="14"/>
      <c r="Z209" s="14"/>
      <c r="AA209" s="14"/>
      <c r="AB209" s="76"/>
      <c r="AC209" s="76"/>
      <c r="AD209" s="76"/>
      <c r="AE209" s="14"/>
      <c r="AF209" s="14"/>
      <c r="AG209" s="76"/>
      <c r="AH209" s="76"/>
      <c r="AI209" s="158"/>
      <c r="AJ209" s="14"/>
      <c r="AK209" s="14"/>
      <c r="AL209" s="14"/>
      <c r="AM209" s="14"/>
      <c r="AN209" s="76"/>
      <c r="AO209" s="14"/>
      <c r="AP209" s="14"/>
      <c r="AQ209" s="58"/>
      <c r="AR209" s="58"/>
      <c r="AS209" s="1"/>
      <c r="AT209" s="14"/>
      <c r="AU209" s="14"/>
      <c r="AV209" s="14"/>
      <c r="AW209" s="14"/>
      <c r="AX209" s="14"/>
      <c r="AY209" s="14"/>
      <c r="AZ209" s="14"/>
      <c r="BA209" s="1"/>
      <c r="BB209" s="1"/>
      <c r="BC209" s="1"/>
      <c r="BD209" s="14"/>
    </row>
    <row r="210" spans="7:56">
      <c r="G210" s="14"/>
      <c r="H210" s="14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4"/>
      <c r="Y210" s="14"/>
      <c r="Z210" s="14"/>
      <c r="AA210" s="14"/>
      <c r="AB210" s="76"/>
      <c r="AC210" s="76"/>
      <c r="AD210" s="76"/>
      <c r="AE210" s="14"/>
      <c r="AF210" s="14"/>
      <c r="AG210" s="76"/>
      <c r="AH210" s="76"/>
      <c r="AI210" s="158"/>
      <c r="AJ210" s="14"/>
      <c r="AK210" s="14"/>
      <c r="AL210" s="14"/>
      <c r="AM210" s="14"/>
      <c r="AN210" s="76"/>
      <c r="AO210" s="14"/>
      <c r="AP210" s="14"/>
      <c r="AQ210" s="58"/>
      <c r="AR210" s="58"/>
      <c r="AS210" s="1"/>
      <c r="AT210" s="14"/>
      <c r="AU210" s="14"/>
      <c r="AV210" s="14"/>
      <c r="AW210" s="14"/>
      <c r="AX210" s="14"/>
      <c r="AY210" s="14"/>
      <c r="AZ210" s="14"/>
      <c r="BA210" s="14"/>
      <c r="BB210" s="14"/>
      <c r="BC210" s="1"/>
      <c r="BD210" s="14"/>
    </row>
    <row r="211" spans="7:56">
      <c r="G211" s="14"/>
      <c r="H211" s="14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4"/>
      <c r="Y211" s="14"/>
      <c r="Z211" s="14"/>
      <c r="AA211" s="14"/>
      <c r="AB211" s="76"/>
      <c r="AC211" s="76"/>
      <c r="AD211" s="76"/>
      <c r="AE211" s="14"/>
      <c r="AF211" s="14"/>
      <c r="AG211" s="76"/>
      <c r="AH211" s="76"/>
      <c r="AI211" s="158"/>
      <c r="AJ211" s="14"/>
      <c r="AK211" s="14"/>
      <c r="AL211" s="14"/>
      <c r="AM211" s="14"/>
      <c r="AN211" s="76"/>
      <c r="AO211" s="14"/>
      <c r="AP211" s="14"/>
      <c r="AQ211" s="58"/>
      <c r="AR211" s="58"/>
      <c r="AS211" s="1"/>
      <c r="AT211" s="14"/>
      <c r="AU211" s="14"/>
      <c r="AV211" s="14"/>
      <c r="AW211" s="14"/>
      <c r="AX211" s="14"/>
      <c r="AY211" s="14"/>
      <c r="AZ211" s="14"/>
      <c r="BA211" s="14"/>
      <c r="BB211" s="14"/>
      <c r="BC211" s="1"/>
      <c r="BD211" s="14"/>
    </row>
    <row r="212" spans="7:56">
      <c r="G212" s="14"/>
      <c r="H212" s="14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4"/>
      <c r="Y212" s="14"/>
      <c r="Z212" s="14"/>
      <c r="AA212" s="14"/>
      <c r="AB212" s="76"/>
      <c r="AC212" s="76"/>
      <c r="AD212" s="76"/>
      <c r="AE212" s="14"/>
      <c r="AF212" s="14"/>
      <c r="AG212" s="76"/>
      <c r="AH212" s="76"/>
      <c r="AI212" s="158"/>
      <c r="AJ212" s="14"/>
      <c r="AK212" s="14"/>
      <c r="AL212" s="14"/>
      <c r="AM212" s="14"/>
      <c r="AN212" s="76"/>
      <c r="AO212" s="14"/>
      <c r="AP212" s="14"/>
      <c r="AQ212" s="58"/>
      <c r="AR212" s="58"/>
      <c r="AS212" s="1"/>
      <c r="AT212" s="14"/>
      <c r="AU212" s="14"/>
      <c r="AV212" s="14"/>
      <c r="AW212" s="14"/>
      <c r="AX212" s="14"/>
      <c r="AY212" s="14"/>
      <c r="AZ212" s="14"/>
      <c r="BA212" s="14"/>
      <c r="BB212" s="14"/>
      <c r="BC212" s="1"/>
      <c r="BD212" s="14"/>
    </row>
    <row r="213" spans="7:56">
      <c r="G213" s="14"/>
      <c r="H213" s="14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4"/>
      <c r="Y213" s="14"/>
      <c r="Z213" s="14"/>
      <c r="AA213" s="14"/>
      <c r="AB213" s="76"/>
      <c r="AC213" s="76"/>
      <c r="AD213" s="76"/>
      <c r="AE213" s="14"/>
      <c r="AF213" s="14"/>
      <c r="AG213" s="76"/>
      <c r="AH213" s="76"/>
      <c r="AI213" s="158"/>
      <c r="AJ213" s="14"/>
      <c r="AK213" s="14"/>
      <c r="AL213" s="14"/>
      <c r="AM213" s="14"/>
      <c r="AN213" s="76"/>
      <c r="AO213" s="14"/>
      <c r="AP213" s="14"/>
      <c r="AQ213" s="58"/>
      <c r="AR213" s="58"/>
      <c r="AS213" s="1"/>
      <c r="AT213" s="14"/>
      <c r="AU213" s="14"/>
      <c r="AV213" s="14"/>
      <c r="AW213" s="14"/>
      <c r="AX213" s="14"/>
      <c r="AY213" s="14"/>
      <c r="AZ213" s="14"/>
      <c r="BA213" s="14"/>
      <c r="BB213" s="14"/>
      <c r="BC213" s="1"/>
      <c r="BD213" s="14"/>
    </row>
    <row r="214" spans="7:56">
      <c r="G214" s="14"/>
      <c r="H214" s="14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4"/>
      <c r="Y214" s="14"/>
      <c r="Z214" s="14"/>
      <c r="AA214" s="14"/>
      <c r="AB214" s="76"/>
      <c r="AC214" s="76"/>
      <c r="AD214" s="76"/>
      <c r="AE214" s="14"/>
      <c r="AF214" s="14"/>
      <c r="AG214" s="76"/>
      <c r="AH214" s="76"/>
      <c r="AI214" s="158"/>
      <c r="AJ214" s="14"/>
      <c r="AK214" s="14"/>
      <c r="AL214" s="14"/>
      <c r="AM214" s="14"/>
      <c r="AN214" s="76"/>
      <c r="AO214" s="14"/>
      <c r="AP214" s="14"/>
      <c r="AQ214" s="58"/>
      <c r="AR214" s="58"/>
      <c r="AS214" s="1"/>
      <c r="AT214" s="14"/>
      <c r="AU214" s="14"/>
      <c r="AV214" s="14"/>
      <c r="AW214" s="14"/>
      <c r="AX214" s="14"/>
      <c r="AY214" s="14"/>
      <c r="AZ214" s="14"/>
      <c r="BA214" s="14"/>
      <c r="BB214" s="14"/>
      <c r="BC214" s="1"/>
      <c r="BD214" s="14"/>
    </row>
    <row r="215" spans="7:56">
      <c r="G215" s="14"/>
      <c r="H215" s="14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4"/>
      <c r="Y215" s="14"/>
      <c r="Z215" s="14"/>
      <c r="AA215" s="14"/>
      <c r="AB215" s="76"/>
      <c r="AC215" s="76"/>
      <c r="AD215" s="76"/>
      <c r="AE215" s="14"/>
      <c r="AF215" s="14"/>
      <c r="AG215" s="76"/>
      <c r="AH215" s="76"/>
      <c r="AI215" s="158"/>
      <c r="AJ215" s="14"/>
      <c r="AK215" s="14"/>
      <c r="AL215" s="14"/>
      <c r="AM215" s="14"/>
      <c r="AN215" s="76"/>
      <c r="AO215" s="14"/>
      <c r="AP215" s="14"/>
      <c r="AQ215" s="58"/>
      <c r="AR215" s="58"/>
      <c r="AS215" s="1"/>
      <c r="AT215" s="14"/>
      <c r="AU215" s="14"/>
      <c r="AV215" s="14"/>
      <c r="AW215" s="14"/>
      <c r="AX215" s="14"/>
      <c r="AY215" s="14"/>
      <c r="AZ215" s="14"/>
      <c r="BA215" s="14"/>
      <c r="BB215" s="14"/>
      <c r="BC215" s="1"/>
      <c r="BD215" s="14"/>
    </row>
    <row r="216" spans="7:56">
      <c r="G216" s="14"/>
      <c r="H216" s="14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4"/>
      <c r="Y216" s="14"/>
      <c r="Z216" s="14"/>
      <c r="AA216" s="14"/>
      <c r="AB216" s="76"/>
      <c r="AC216" s="76"/>
      <c r="AD216" s="76"/>
      <c r="AE216" s="14"/>
      <c r="AF216" s="14"/>
      <c r="AG216" s="76"/>
      <c r="AH216" s="76"/>
      <c r="AI216" s="158"/>
      <c r="AJ216" s="14"/>
      <c r="AK216" s="14"/>
      <c r="AL216" s="14"/>
      <c r="AM216" s="14"/>
      <c r="AN216" s="76"/>
      <c r="AO216" s="14"/>
      <c r="AP216" s="14"/>
      <c r="AQ216" s="58"/>
      <c r="AR216" s="58"/>
      <c r="AS216" s="1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</row>
    <row r="217" spans="7:56">
      <c r="G217" s="14"/>
      <c r="H217" s="14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4"/>
      <c r="Y217" s="14"/>
      <c r="Z217" s="14"/>
      <c r="AA217" s="14"/>
      <c r="AB217" s="76"/>
      <c r="AC217" s="76"/>
      <c r="AD217" s="76"/>
      <c r="AE217" s="14"/>
      <c r="AF217" s="14"/>
      <c r="AG217" s="76"/>
      <c r="AH217" s="76"/>
      <c r="AI217" s="158"/>
      <c r="AJ217" s="14"/>
      <c r="AK217" s="14"/>
      <c r="AL217" s="14"/>
      <c r="AM217" s="14"/>
      <c r="AN217" s="76"/>
      <c r="AO217" s="14"/>
      <c r="AP217" s="14"/>
      <c r="AQ217" s="58"/>
      <c r="AR217" s="58"/>
      <c r="AS217" s="1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</row>
    <row r="218" spans="7:56">
      <c r="G218" s="14"/>
      <c r="H218" s="14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4"/>
      <c r="Y218" s="14"/>
      <c r="Z218" s="14"/>
      <c r="AA218" s="14"/>
      <c r="AB218" s="76"/>
      <c r="AC218" s="76"/>
      <c r="AD218" s="76"/>
      <c r="AE218" s="14"/>
      <c r="AF218" s="14"/>
      <c r="AG218" s="76"/>
      <c r="AH218" s="76"/>
      <c r="AI218" s="158"/>
      <c r="AJ218" s="14"/>
      <c r="AK218" s="14"/>
      <c r="AL218" s="14"/>
      <c r="AM218" s="14"/>
      <c r="AN218" s="76"/>
      <c r="AO218" s="14"/>
      <c r="AP218" s="14"/>
      <c r="AQ218" s="58"/>
      <c r="AR218" s="58"/>
      <c r="AS218" s="1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</row>
    <row r="219" spans="7:56">
      <c r="G219" s="14"/>
      <c r="H219" s="14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4"/>
      <c r="Y219" s="14"/>
      <c r="Z219" s="14"/>
      <c r="AA219" s="14"/>
      <c r="AB219" s="76"/>
      <c r="AC219" s="76"/>
      <c r="AD219" s="76"/>
      <c r="AE219" s="14"/>
      <c r="AF219" s="14"/>
      <c r="AG219" s="76"/>
      <c r="AH219" s="76"/>
      <c r="AI219" s="158"/>
      <c r="AJ219" s="14"/>
      <c r="AK219" s="14"/>
      <c r="AL219" s="14"/>
      <c r="AM219" s="14"/>
      <c r="AN219" s="76"/>
      <c r="AO219" s="14"/>
      <c r="AP219" s="14"/>
      <c r="AQ219" s="58"/>
      <c r="AR219" s="58"/>
      <c r="AS219" s="1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</row>
    <row r="220" spans="7:56">
      <c r="G220" s="14"/>
      <c r="H220" s="14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4"/>
      <c r="Y220" s="14"/>
      <c r="Z220" s="14"/>
      <c r="AA220" s="14"/>
      <c r="AB220" s="76"/>
      <c r="AC220" s="76"/>
      <c r="AD220" s="76"/>
      <c r="AE220" s="14"/>
      <c r="AF220" s="14"/>
      <c r="AG220" s="76"/>
      <c r="AH220" s="76"/>
      <c r="AI220" s="158"/>
      <c r="AJ220" s="14"/>
      <c r="AK220" s="14"/>
      <c r="AL220" s="14"/>
      <c r="AM220" s="14"/>
      <c r="AN220" s="76"/>
      <c r="AO220" s="14"/>
      <c r="AP220" s="14"/>
      <c r="AQ220" s="58"/>
      <c r="AR220" s="58"/>
      <c r="AS220" s="1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</row>
    <row r="221" spans="7:56">
      <c r="G221" s="14"/>
      <c r="H221" s="14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4"/>
      <c r="Y221" s="14"/>
      <c r="Z221" s="14"/>
      <c r="AA221" s="14"/>
      <c r="AB221" s="76"/>
      <c r="AC221" s="76"/>
      <c r="AD221" s="76"/>
      <c r="AE221" s="14"/>
      <c r="AF221" s="14"/>
      <c r="AG221" s="76"/>
      <c r="AH221" s="76"/>
      <c r="AI221" s="158"/>
      <c r="AJ221" s="14"/>
      <c r="AK221" s="14"/>
      <c r="AL221" s="14"/>
      <c r="AM221" s="14"/>
      <c r="AN221" s="76"/>
      <c r="AO221" s="14"/>
      <c r="AP221" s="14"/>
      <c r="AQ221" s="58"/>
      <c r="AR221" s="58"/>
      <c r="AS221" s="1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</row>
    <row r="222" spans="7:56">
      <c r="G222" s="14"/>
      <c r="H222" s="14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4"/>
      <c r="Y222" s="14"/>
      <c r="Z222" s="14"/>
      <c r="AA222" s="14"/>
      <c r="AB222" s="76"/>
      <c r="AC222" s="76"/>
      <c r="AD222" s="76"/>
      <c r="AE222" s="14"/>
      <c r="AF222" s="14"/>
      <c r="AG222" s="76"/>
      <c r="AH222" s="76"/>
      <c r="AI222" s="158"/>
      <c r="AJ222" s="14"/>
      <c r="AK222" s="14"/>
      <c r="AL222" s="14"/>
      <c r="AM222" s="14"/>
      <c r="AN222" s="76"/>
      <c r="AO222" s="14"/>
      <c r="AP222" s="14"/>
      <c r="AQ222" s="58"/>
      <c r="AR222" s="58"/>
      <c r="AS222" s="1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</row>
    <row r="223" spans="7:56">
      <c r="G223" s="14"/>
      <c r="H223" s="14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4"/>
      <c r="Y223" s="14"/>
      <c r="Z223" s="14"/>
      <c r="AA223" s="14"/>
      <c r="AB223" s="76"/>
      <c r="AC223" s="76"/>
      <c r="AD223" s="76"/>
      <c r="AE223" s="14"/>
      <c r="AF223" s="14"/>
      <c r="AG223" s="76"/>
      <c r="AH223" s="76"/>
      <c r="AI223" s="158"/>
      <c r="AJ223" s="14"/>
      <c r="AK223" s="14"/>
      <c r="AL223" s="14"/>
      <c r="AM223" s="14"/>
      <c r="AN223" s="76"/>
      <c r="AO223" s="14"/>
      <c r="AP223" s="14"/>
      <c r="AQ223" s="58"/>
      <c r="AR223" s="58"/>
      <c r="AS223" s="1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</row>
    <row r="224" spans="7:56">
      <c r="G224" s="14"/>
      <c r="H224" s="14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4"/>
      <c r="Y224" s="14"/>
      <c r="Z224" s="14"/>
      <c r="AA224" s="14"/>
      <c r="AB224" s="76"/>
      <c r="AC224" s="76"/>
      <c r="AD224" s="76"/>
      <c r="AE224" s="14"/>
      <c r="AF224" s="14"/>
      <c r="AG224" s="76"/>
      <c r="AH224" s="76"/>
      <c r="AI224" s="158"/>
      <c r="AJ224" s="14"/>
      <c r="AK224" s="14"/>
      <c r="AL224" s="14"/>
      <c r="AM224" s="14"/>
      <c r="AN224" s="76"/>
      <c r="AO224" s="14"/>
      <c r="AP224" s="14"/>
      <c r="AQ224" s="58"/>
      <c r="AR224" s="58"/>
      <c r="AS224" s="1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</row>
    <row r="225" spans="7:56">
      <c r="G225" s="14"/>
      <c r="H225" s="14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4"/>
      <c r="Y225" s="14"/>
      <c r="Z225" s="14"/>
      <c r="AA225" s="14"/>
      <c r="AB225" s="76"/>
      <c r="AC225" s="76"/>
      <c r="AD225" s="76"/>
      <c r="AE225" s="14"/>
      <c r="AF225" s="14"/>
      <c r="AG225" s="76"/>
      <c r="AH225" s="76"/>
      <c r="AI225" s="158"/>
      <c r="AJ225" s="14"/>
      <c r="AK225" s="14"/>
      <c r="AL225" s="14"/>
      <c r="AM225" s="14"/>
      <c r="AN225" s="76"/>
      <c r="AO225" s="14"/>
      <c r="AP225" s="14"/>
      <c r="AQ225" s="58"/>
      <c r="AR225" s="58"/>
      <c r="AS225" s="1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</row>
    <row r="226" spans="7:56">
      <c r="G226" s="14"/>
      <c r="H226" s="14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4"/>
      <c r="Y226" s="14"/>
      <c r="Z226" s="14"/>
      <c r="AA226" s="14"/>
      <c r="AB226" s="76"/>
      <c r="AC226" s="76"/>
      <c r="AD226" s="76"/>
      <c r="AE226" s="14"/>
      <c r="AF226" s="14"/>
      <c r="AG226" s="76"/>
      <c r="AH226" s="76"/>
      <c r="AI226" s="158"/>
      <c r="AJ226" s="14"/>
      <c r="AK226" s="14"/>
      <c r="AL226" s="14"/>
      <c r="AM226" s="14"/>
      <c r="AN226" s="76"/>
      <c r="AO226" s="14"/>
      <c r="AP226" s="14"/>
      <c r="AQ226" s="58"/>
      <c r="AR226" s="58"/>
      <c r="AS226" s="1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</row>
    <row r="227" spans="7:56">
      <c r="G227" s="14"/>
      <c r="H227" s="14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4"/>
      <c r="Y227" s="14"/>
      <c r="Z227" s="14"/>
      <c r="AA227" s="14"/>
      <c r="AB227" s="76"/>
      <c r="AC227" s="76"/>
      <c r="AD227" s="76"/>
      <c r="AE227" s="14"/>
      <c r="AF227" s="14"/>
      <c r="AG227" s="76"/>
      <c r="AH227" s="76"/>
      <c r="AI227" s="158"/>
      <c r="AJ227" s="14"/>
      <c r="AK227" s="14"/>
      <c r="AL227" s="14"/>
      <c r="AM227" s="14"/>
      <c r="AN227" s="76"/>
      <c r="AO227" s="14"/>
      <c r="AP227" s="14"/>
      <c r="AQ227" s="58"/>
      <c r="AR227" s="58"/>
      <c r="AS227" s="1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</row>
    <row r="228" spans="7:56">
      <c r="G228" s="14"/>
      <c r="H228" s="14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4"/>
      <c r="Y228" s="14"/>
      <c r="Z228" s="14"/>
      <c r="AA228" s="14"/>
      <c r="AB228" s="76"/>
      <c r="AC228" s="76"/>
      <c r="AD228" s="76"/>
      <c r="AE228" s="14"/>
      <c r="AF228" s="14"/>
      <c r="AG228" s="76"/>
      <c r="AH228" s="76"/>
      <c r="AI228" s="158"/>
      <c r="AJ228" s="14"/>
      <c r="AK228" s="14"/>
      <c r="AL228" s="14"/>
      <c r="AM228" s="14"/>
      <c r="AN228" s="76"/>
      <c r="AO228" s="14"/>
      <c r="AP228" s="14"/>
      <c r="AQ228" s="58"/>
      <c r="AR228" s="58"/>
      <c r="AS228" s="1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</row>
    <row r="229" spans="7:56">
      <c r="G229" s="14"/>
      <c r="H229" s="14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4"/>
      <c r="Y229" s="14"/>
      <c r="Z229" s="14"/>
      <c r="AA229" s="14"/>
      <c r="AB229" s="76"/>
      <c r="AC229" s="76"/>
      <c r="AD229" s="76"/>
      <c r="AE229" s="14"/>
      <c r="AF229" s="14"/>
      <c r="AG229" s="76"/>
      <c r="AH229" s="76"/>
      <c r="AI229" s="158"/>
      <c r="AJ229" s="14"/>
      <c r="AK229" s="14"/>
      <c r="AL229" s="14"/>
      <c r="AM229" s="14"/>
      <c r="AN229" s="76"/>
      <c r="AO229" s="14"/>
      <c r="AP229" s="14"/>
      <c r="AQ229" s="58"/>
      <c r="AR229" s="58"/>
      <c r="AS229" s="1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</row>
    <row r="230" spans="7:56">
      <c r="G230" s="14"/>
      <c r="H230" s="14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4"/>
      <c r="Y230" s="14"/>
      <c r="Z230" s="14"/>
      <c r="AA230" s="14"/>
      <c r="AB230" s="76"/>
      <c r="AC230" s="76"/>
      <c r="AD230" s="76"/>
      <c r="AE230" s="14"/>
      <c r="AF230" s="14"/>
      <c r="AG230" s="76"/>
      <c r="AH230" s="76"/>
      <c r="AI230" s="158"/>
      <c r="AJ230" s="14"/>
      <c r="AK230" s="14"/>
      <c r="AL230" s="14"/>
      <c r="AM230" s="14"/>
      <c r="AN230" s="76"/>
      <c r="AO230" s="14"/>
      <c r="AP230" s="14"/>
      <c r="AQ230" s="58"/>
      <c r="AR230" s="58"/>
      <c r="AS230" s="1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</row>
    <row r="231" spans="7:56">
      <c r="G231" s="14"/>
      <c r="H231" s="14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4"/>
      <c r="Y231" s="14"/>
      <c r="Z231" s="14"/>
      <c r="AA231" s="14"/>
      <c r="AB231" s="76"/>
      <c r="AC231" s="76"/>
      <c r="AD231" s="76"/>
      <c r="AE231" s="14"/>
      <c r="AF231" s="14"/>
      <c r="AG231" s="76"/>
      <c r="AH231" s="76"/>
      <c r="AI231" s="158"/>
      <c r="AJ231" s="14"/>
      <c r="AK231" s="14"/>
      <c r="AL231" s="14"/>
      <c r="AM231" s="14"/>
      <c r="AN231" s="76"/>
      <c r="AO231" s="14"/>
      <c r="AP231" s="14"/>
      <c r="AQ231" s="58"/>
      <c r="AR231" s="58"/>
      <c r="AS231" s="1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</row>
    <row r="232" spans="7:56">
      <c r="G232" s="14"/>
      <c r="H232" s="14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4"/>
      <c r="Y232" s="14"/>
      <c r="Z232" s="14"/>
      <c r="AA232" s="14"/>
      <c r="AB232" s="76"/>
      <c r="AC232" s="76"/>
      <c r="AD232" s="76"/>
      <c r="AE232" s="14"/>
      <c r="AF232" s="14"/>
      <c r="AG232" s="76"/>
      <c r="AH232" s="76"/>
      <c r="AI232" s="158"/>
      <c r="AJ232" s="14"/>
      <c r="AK232" s="14"/>
      <c r="AL232" s="14"/>
      <c r="AM232" s="14"/>
      <c r="AN232" s="76"/>
      <c r="AO232" s="14"/>
      <c r="AP232" s="14"/>
      <c r="AQ232" s="58"/>
      <c r="AR232" s="58"/>
      <c r="AS232" s="1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</row>
    <row r="233" spans="7:56">
      <c r="G233" s="14"/>
      <c r="H233" s="14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4"/>
      <c r="Y233" s="14"/>
      <c r="Z233" s="14"/>
      <c r="AA233" s="14"/>
      <c r="AB233" s="76"/>
      <c r="AC233" s="76"/>
      <c r="AD233" s="76"/>
      <c r="AE233" s="14"/>
      <c r="AF233" s="14"/>
      <c r="AG233" s="76"/>
      <c r="AH233" s="76"/>
      <c r="AI233" s="158"/>
      <c r="AJ233" s="14"/>
      <c r="AK233" s="14"/>
      <c r="AL233" s="14"/>
      <c r="AM233" s="14"/>
      <c r="AN233" s="76"/>
      <c r="AO233" s="14"/>
      <c r="AP233" s="14"/>
      <c r="AQ233" s="58"/>
      <c r="AR233" s="58"/>
      <c r="AS233" s="1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</row>
    <row r="234" spans="7:56">
      <c r="G234" s="14"/>
      <c r="H234" s="14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4"/>
      <c r="Y234" s="14"/>
      <c r="Z234" s="14"/>
      <c r="AA234" s="14"/>
      <c r="AB234" s="76"/>
      <c r="AC234" s="76"/>
      <c r="AD234" s="76"/>
      <c r="AE234" s="14"/>
      <c r="AF234" s="14"/>
      <c r="AG234" s="76"/>
      <c r="AH234" s="76"/>
      <c r="AI234" s="158"/>
      <c r="AJ234" s="14"/>
      <c r="AK234" s="14"/>
      <c r="AL234" s="14"/>
      <c r="AM234" s="14"/>
      <c r="AN234" s="76"/>
      <c r="AO234" s="14"/>
      <c r="AP234" s="14"/>
      <c r="AQ234" s="58"/>
      <c r="AR234" s="58"/>
      <c r="AS234" s="1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</row>
    <row r="235" spans="7:56">
      <c r="G235" s="14"/>
      <c r="H235" s="14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4"/>
      <c r="Y235" s="14"/>
      <c r="Z235" s="14"/>
      <c r="AA235" s="14"/>
      <c r="AB235" s="76"/>
      <c r="AC235" s="76"/>
      <c r="AD235" s="76"/>
      <c r="AE235" s="14"/>
      <c r="AF235" s="14"/>
      <c r="AG235" s="76"/>
      <c r="AH235" s="76"/>
      <c r="AI235" s="158"/>
      <c r="AJ235" s="14"/>
      <c r="AK235" s="14"/>
      <c r="AL235" s="14"/>
      <c r="AM235" s="14"/>
      <c r="AN235" s="76"/>
      <c r="AO235" s="14"/>
      <c r="AP235" s="14"/>
      <c r="AQ235" s="58"/>
      <c r="AR235" s="58"/>
      <c r="AS235" s="1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</row>
    <row r="236" spans="7:56">
      <c r="G236" s="14"/>
      <c r="H236" s="14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4"/>
      <c r="Y236" s="14"/>
      <c r="Z236" s="14"/>
      <c r="AA236" s="14"/>
      <c r="AB236" s="76"/>
      <c r="AC236" s="76"/>
      <c r="AD236" s="76"/>
      <c r="AE236" s="14"/>
      <c r="AF236" s="14"/>
      <c r="AG236" s="76"/>
      <c r="AH236" s="76"/>
      <c r="AI236" s="158"/>
      <c r="AJ236" s="14"/>
      <c r="AK236" s="14"/>
      <c r="AL236" s="14"/>
      <c r="AM236" s="14"/>
      <c r="AN236" s="76"/>
      <c r="AO236" s="14"/>
      <c r="AP236" s="14"/>
      <c r="AQ236" s="58"/>
      <c r="AR236" s="58"/>
      <c r="AS236" s="1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</row>
    <row r="237" spans="7:56">
      <c r="G237" s="14"/>
      <c r="H237" s="14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4"/>
      <c r="Y237" s="14"/>
      <c r="Z237" s="14"/>
      <c r="AA237" s="14"/>
      <c r="AB237" s="76"/>
      <c r="AC237" s="76"/>
      <c r="AD237" s="76"/>
      <c r="AE237" s="14"/>
      <c r="AF237" s="14"/>
      <c r="AG237" s="76"/>
      <c r="AH237" s="76"/>
      <c r="AI237" s="158"/>
      <c r="AJ237" s="14"/>
      <c r="AK237" s="14"/>
      <c r="AL237" s="14"/>
      <c r="AM237" s="14"/>
      <c r="AN237" s="76"/>
      <c r="AO237" s="14"/>
      <c r="AP237" s="14"/>
      <c r="AQ237" s="58"/>
      <c r="AR237" s="58"/>
      <c r="AS237" s="1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</row>
    <row r="238" spans="7:56">
      <c r="G238" s="14"/>
      <c r="H238" s="14"/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4"/>
      <c r="Y238" s="14"/>
      <c r="Z238" s="14"/>
      <c r="AA238" s="14"/>
      <c r="AB238" s="76"/>
      <c r="AC238" s="76"/>
      <c r="AD238" s="76"/>
      <c r="AE238" s="14"/>
      <c r="AF238" s="14"/>
      <c r="AG238" s="76"/>
      <c r="AH238" s="76"/>
      <c r="AI238" s="158"/>
      <c r="AJ238" s="14"/>
      <c r="AK238" s="14"/>
      <c r="AL238" s="14"/>
      <c r="AM238" s="14"/>
      <c r="AN238" s="76"/>
      <c r="AO238" s="14"/>
      <c r="AP238" s="14"/>
      <c r="AQ238" s="58"/>
      <c r="AR238" s="58"/>
      <c r="AS238" s="1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</row>
    <row r="239" spans="7:56">
      <c r="G239" s="14"/>
      <c r="H239" s="14"/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4"/>
      <c r="Y239" s="14"/>
      <c r="Z239" s="14"/>
      <c r="AA239" s="14"/>
      <c r="AB239" s="76"/>
      <c r="AC239" s="76"/>
      <c r="AD239" s="76"/>
      <c r="AE239" s="14"/>
      <c r="AF239" s="14"/>
      <c r="AG239" s="76"/>
      <c r="AH239" s="76"/>
      <c r="AI239" s="158"/>
      <c r="AJ239" s="14"/>
      <c r="AK239" s="14"/>
      <c r="AL239" s="14"/>
      <c r="AM239" s="14"/>
      <c r="AN239" s="76"/>
      <c r="AO239" s="14"/>
      <c r="AP239" s="14"/>
      <c r="AQ239" s="58"/>
      <c r="AR239" s="58"/>
      <c r="AS239" s="1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</row>
    <row r="240" spans="7:56">
      <c r="G240" s="14"/>
      <c r="H240" s="14"/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4"/>
      <c r="Y240" s="14"/>
      <c r="Z240" s="14"/>
      <c r="AA240" s="14"/>
      <c r="AB240" s="76"/>
      <c r="AC240" s="76"/>
      <c r="AD240" s="76"/>
      <c r="AE240" s="14"/>
      <c r="AF240" s="14"/>
      <c r="AG240" s="76"/>
      <c r="AH240" s="76"/>
      <c r="AI240" s="158"/>
      <c r="AJ240" s="14"/>
      <c r="AK240" s="14"/>
      <c r="AL240" s="14"/>
      <c r="AM240" s="14"/>
      <c r="AN240" s="76"/>
      <c r="AO240" s="14"/>
      <c r="AP240" s="14"/>
      <c r="AQ240" s="58"/>
      <c r="AR240" s="58"/>
      <c r="AS240" s="1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</row>
    <row r="241" spans="7:56">
      <c r="G241" s="14"/>
      <c r="H241" s="14"/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4"/>
      <c r="Y241" s="14"/>
      <c r="Z241" s="14"/>
      <c r="AA241" s="14"/>
      <c r="AB241" s="76"/>
      <c r="AC241" s="76"/>
      <c r="AD241" s="76"/>
      <c r="AE241" s="14"/>
      <c r="AF241" s="14"/>
      <c r="AG241" s="76"/>
      <c r="AH241" s="76"/>
      <c r="AI241" s="158"/>
      <c r="AJ241" s="14"/>
      <c r="AK241" s="14"/>
      <c r="AL241" s="14"/>
      <c r="AM241" s="14"/>
      <c r="AN241" s="76"/>
      <c r="AO241" s="14"/>
      <c r="AP241" s="14"/>
      <c r="AQ241" s="58"/>
      <c r="AR241" s="58"/>
      <c r="AS241" s="1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</row>
    <row r="242" spans="7:56">
      <c r="G242" s="14"/>
      <c r="H242" s="14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4"/>
      <c r="Y242" s="14"/>
      <c r="Z242" s="14"/>
      <c r="AA242" s="14"/>
      <c r="AB242" s="76"/>
      <c r="AC242" s="76"/>
      <c r="AD242" s="76"/>
      <c r="AE242" s="14"/>
      <c r="AF242" s="14"/>
      <c r="AG242" s="76"/>
      <c r="AH242" s="76"/>
      <c r="AI242" s="158"/>
      <c r="AJ242" s="14"/>
      <c r="AK242" s="14"/>
      <c r="AL242" s="14"/>
      <c r="AM242" s="14"/>
      <c r="AN242" s="76"/>
      <c r="AO242" s="14"/>
      <c r="AP242" s="14"/>
      <c r="AQ242" s="58"/>
      <c r="AR242" s="58"/>
      <c r="AS242" s="1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</row>
    <row r="243" spans="7:56">
      <c r="G243" s="14"/>
      <c r="H243" s="14"/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4"/>
      <c r="Y243" s="14"/>
      <c r="Z243" s="14"/>
      <c r="AA243" s="14"/>
      <c r="AB243" s="76"/>
      <c r="AC243" s="76"/>
      <c r="AD243" s="76"/>
      <c r="AE243" s="14"/>
      <c r="AF243" s="14"/>
      <c r="AG243" s="76"/>
      <c r="AH243" s="76"/>
      <c r="AI243" s="158"/>
      <c r="AJ243" s="14"/>
      <c r="AK243" s="14"/>
      <c r="AL243" s="14"/>
      <c r="AM243" s="14"/>
      <c r="AN243" s="76"/>
      <c r="AO243" s="14"/>
      <c r="AP243" s="14"/>
      <c r="AQ243" s="58"/>
      <c r="AR243" s="58"/>
      <c r="AS243" s="1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</row>
    <row r="244" spans="7:56">
      <c r="G244" s="14"/>
      <c r="H244" s="14"/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4"/>
      <c r="Y244" s="14"/>
      <c r="Z244" s="14"/>
      <c r="AA244" s="14"/>
      <c r="AB244" s="76"/>
      <c r="AC244" s="76"/>
      <c r="AD244" s="76"/>
      <c r="AE244" s="14"/>
      <c r="AF244" s="14"/>
      <c r="AG244" s="76"/>
      <c r="AH244" s="76"/>
      <c r="AI244" s="158"/>
      <c r="AJ244" s="14"/>
      <c r="AK244" s="14"/>
      <c r="AL244" s="14"/>
      <c r="AM244" s="14"/>
      <c r="AN244" s="76"/>
      <c r="AO244" s="14"/>
      <c r="AP244" s="14"/>
      <c r="AQ244" s="58"/>
      <c r="AR244" s="58"/>
      <c r="AS244" s="1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</row>
    <row r="245" spans="7:56">
      <c r="G245" s="14"/>
      <c r="H245" s="14"/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4"/>
      <c r="Y245" s="14"/>
      <c r="Z245" s="14"/>
      <c r="AA245" s="14"/>
      <c r="AB245" s="76"/>
      <c r="AC245" s="76"/>
      <c r="AD245" s="76"/>
      <c r="AE245" s="14"/>
      <c r="AF245" s="14"/>
      <c r="AG245" s="76"/>
      <c r="AH245" s="76"/>
      <c r="AI245" s="158"/>
      <c r="AJ245" s="14"/>
      <c r="AK245" s="14"/>
      <c r="AL245" s="14"/>
      <c r="AM245" s="14"/>
      <c r="AN245" s="76"/>
      <c r="AO245" s="14"/>
      <c r="AP245" s="14"/>
      <c r="AQ245" s="58"/>
      <c r="AR245" s="58"/>
      <c r="AS245" s="1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</row>
    <row r="246" spans="7:56">
      <c r="G246" s="14"/>
      <c r="H246" s="14"/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4"/>
      <c r="Y246" s="14"/>
      <c r="Z246" s="14"/>
      <c r="AA246" s="14"/>
      <c r="AB246" s="76"/>
      <c r="AC246" s="76"/>
      <c r="AD246" s="76"/>
      <c r="AE246" s="14"/>
      <c r="AF246" s="14"/>
      <c r="AG246" s="76"/>
      <c r="AH246" s="76"/>
      <c r="AI246" s="158"/>
      <c r="AJ246" s="14"/>
      <c r="AK246" s="14"/>
      <c r="AL246" s="14"/>
      <c r="AM246" s="14"/>
      <c r="AN246" s="76"/>
      <c r="AO246" s="14"/>
      <c r="AP246" s="14"/>
      <c r="AQ246" s="58"/>
      <c r="AR246" s="58"/>
      <c r="AS246" s="1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</row>
    <row r="247" spans="7:56">
      <c r="G247" s="14"/>
      <c r="H247" s="14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4"/>
      <c r="Y247" s="14"/>
      <c r="Z247" s="14"/>
      <c r="AA247" s="14"/>
      <c r="AB247" s="76"/>
      <c r="AC247" s="76"/>
      <c r="AD247" s="76"/>
      <c r="AE247" s="14"/>
      <c r="AF247" s="14"/>
      <c r="AG247" s="76"/>
      <c r="AH247" s="76"/>
      <c r="AI247" s="158"/>
      <c r="AJ247" s="14"/>
      <c r="AK247" s="14"/>
      <c r="AL247" s="14"/>
      <c r="AM247" s="14"/>
      <c r="AN247" s="76"/>
      <c r="AO247" s="14"/>
      <c r="AP247" s="14"/>
      <c r="AQ247" s="58"/>
      <c r="AR247" s="58"/>
      <c r="AS247" s="1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</row>
    <row r="248" spans="7:56">
      <c r="G248" s="14"/>
      <c r="H248" s="14"/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4"/>
      <c r="Y248" s="14"/>
      <c r="Z248" s="14"/>
      <c r="AA248" s="14"/>
      <c r="AB248" s="76"/>
      <c r="AC248" s="76"/>
      <c r="AD248" s="76"/>
      <c r="AE248" s="14"/>
      <c r="AF248" s="14"/>
      <c r="AG248" s="76"/>
      <c r="AH248" s="76"/>
      <c r="AI248" s="158"/>
      <c r="AJ248" s="14"/>
      <c r="AK248" s="14"/>
      <c r="AL248" s="14"/>
      <c r="AM248" s="14"/>
      <c r="AN248" s="76"/>
      <c r="AO248" s="14"/>
      <c r="AP248" s="14"/>
      <c r="AQ248" s="58"/>
      <c r="AR248" s="58"/>
      <c r="AS248" s="1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</row>
    <row r="249" spans="7:56">
      <c r="G249" s="14"/>
      <c r="H249" s="14"/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4"/>
      <c r="Y249" s="14"/>
      <c r="Z249" s="14"/>
      <c r="AA249" s="14"/>
      <c r="AB249" s="76"/>
      <c r="AC249" s="76"/>
      <c r="AD249" s="76"/>
      <c r="AE249" s="14"/>
      <c r="AF249" s="14"/>
      <c r="AG249" s="76"/>
      <c r="AH249" s="76"/>
      <c r="AI249" s="158"/>
      <c r="AJ249" s="14"/>
      <c r="AK249" s="14"/>
      <c r="AL249" s="14"/>
      <c r="AM249" s="14"/>
      <c r="AN249" s="76"/>
      <c r="AO249" s="14"/>
      <c r="AP249" s="14"/>
      <c r="AQ249" s="58"/>
      <c r="AR249" s="58"/>
      <c r="AS249" s="1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</row>
    <row r="250" spans="7:56">
      <c r="G250" s="14"/>
      <c r="H250" s="14"/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4"/>
      <c r="Y250" s="14"/>
      <c r="Z250" s="14"/>
      <c r="AA250" s="14"/>
      <c r="AB250" s="76"/>
      <c r="AC250" s="76"/>
      <c r="AD250" s="76"/>
      <c r="AE250" s="14"/>
      <c r="AF250" s="14"/>
      <c r="AG250" s="76"/>
      <c r="AH250" s="76"/>
      <c r="AI250" s="158"/>
      <c r="AJ250" s="14"/>
      <c r="AK250" s="14"/>
      <c r="AL250" s="14"/>
      <c r="AM250" s="14"/>
      <c r="AN250" s="76"/>
      <c r="AO250" s="14"/>
      <c r="AP250" s="14"/>
      <c r="AQ250" s="58"/>
      <c r="AR250" s="58"/>
      <c r="AS250" s="1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</row>
    <row r="251" spans="7:56">
      <c r="G251" s="14"/>
      <c r="H251" s="14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4"/>
      <c r="Y251" s="14"/>
      <c r="Z251" s="14"/>
      <c r="AA251" s="14"/>
      <c r="AB251" s="76"/>
      <c r="AC251" s="76"/>
      <c r="AD251" s="76"/>
      <c r="AE251" s="14"/>
      <c r="AF251" s="14"/>
      <c r="AG251" s="76"/>
      <c r="AH251" s="76"/>
      <c r="AI251" s="158"/>
      <c r="AJ251" s="14"/>
      <c r="AK251" s="14"/>
      <c r="AL251" s="14"/>
      <c r="AM251" s="14"/>
      <c r="AN251" s="76"/>
      <c r="AO251" s="14"/>
      <c r="AP251" s="14"/>
      <c r="AQ251" s="58"/>
      <c r="AR251" s="58"/>
      <c r="AS251" s="1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</row>
    <row r="252" spans="7:56">
      <c r="G252" s="14"/>
      <c r="H252" s="14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4"/>
      <c r="Y252" s="14"/>
      <c r="Z252" s="14"/>
      <c r="AA252" s="14"/>
      <c r="AB252" s="76"/>
      <c r="AC252" s="76"/>
      <c r="AD252" s="76"/>
      <c r="AE252" s="14"/>
      <c r="AF252" s="14"/>
      <c r="AG252" s="76"/>
      <c r="AH252" s="76"/>
      <c r="AI252" s="158"/>
      <c r="AJ252" s="14"/>
      <c r="AK252" s="14"/>
      <c r="AL252" s="14"/>
      <c r="AM252" s="14"/>
      <c r="AN252" s="76"/>
      <c r="AO252" s="14"/>
      <c r="AP252" s="14"/>
      <c r="AQ252" s="58"/>
      <c r="AR252" s="58"/>
      <c r="AS252" s="1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</row>
    <row r="253" spans="7:56">
      <c r="G253" s="14"/>
      <c r="H253" s="14"/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4"/>
      <c r="Y253" s="14"/>
      <c r="Z253" s="14"/>
      <c r="AA253" s="14"/>
      <c r="AB253" s="76"/>
      <c r="AC253" s="76"/>
      <c r="AD253" s="76"/>
      <c r="AE253" s="14"/>
      <c r="AF253" s="14"/>
      <c r="AG253" s="76"/>
      <c r="AH253" s="76"/>
      <c r="AI253" s="158"/>
      <c r="AJ253" s="14"/>
      <c r="AK253" s="14"/>
      <c r="AL253" s="14"/>
      <c r="AM253" s="14"/>
      <c r="AN253" s="76"/>
      <c r="AO253" s="14"/>
      <c r="AP253" s="14"/>
      <c r="AQ253" s="58"/>
      <c r="AR253" s="58"/>
      <c r="AS253" s="1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</row>
    <row r="254" spans="7:56">
      <c r="G254" s="14"/>
      <c r="H254" s="14"/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4"/>
      <c r="Y254" s="14"/>
      <c r="Z254" s="14"/>
      <c r="AA254" s="14"/>
      <c r="AB254" s="76"/>
      <c r="AC254" s="76"/>
      <c r="AD254" s="76"/>
      <c r="AE254" s="14"/>
      <c r="AF254" s="14"/>
      <c r="AG254" s="76"/>
      <c r="AH254" s="76"/>
      <c r="AI254" s="158"/>
      <c r="AJ254" s="14"/>
      <c r="AK254" s="14"/>
      <c r="AL254" s="14"/>
      <c r="AM254" s="14"/>
      <c r="AN254" s="76"/>
      <c r="AO254" s="14"/>
      <c r="AP254" s="14"/>
      <c r="AQ254" s="58"/>
      <c r="AR254" s="58"/>
      <c r="AS254" s="1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</row>
    <row r="255" spans="7:56">
      <c r="G255" s="14"/>
      <c r="H255" s="14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4"/>
      <c r="Y255" s="14"/>
      <c r="Z255" s="14"/>
      <c r="AA255" s="14"/>
      <c r="AB255" s="76"/>
      <c r="AC255" s="76"/>
      <c r="AD255" s="76"/>
      <c r="AE255" s="14"/>
      <c r="AF255" s="14"/>
      <c r="AG255" s="76"/>
      <c r="AH255" s="76"/>
      <c r="AI255" s="158"/>
      <c r="AJ255" s="14"/>
      <c r="AK255" s="14"/>
      <c r="AL255" s="14"/>
      <c r="AM255" s="14"/>
      <c r="AN255" s="76"/>
      <c r="AO255" s="14"/>
      <c r="AP255" s="14"/>
      <c r="AQ255" s="58"/>
      <c r="AR255" s="58"/>
      <c r="AS255" s="1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</row>
    <row r="256" spans="7:56">
      <c r="G256" s="14"/>
      <c r="H256" s="14"/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4"/>
      <c r="Y256" s="14"/>
      <c r="Z256" s="14"/>
      <c r="AA256" s="14"/>
      <c r="AB256" s="76"/>
      <c r="AC256" s="76"/>
      <c r="AD256" s="76"/>
      <c r="AE256" s="14"/>
      <c r="AF256" s="14"/>
      <c r="AG256" s="76"/>
      <c r="AH256" s="76"/>
      <c r="AI256" s="158"/>
      <c r="AJ256" s="14"/>
      <c r="AK256" s="14"/>
      <c r="AL256" s="14"/>
      <c r="AM256" s="14"/>
      <c r="AN256" s="76"/>
      <c r="AO256" s="14"/>
      <c r="AP256" s="14"/>
      <c r="AQ256" s="58"/>
      <c r="AR256" s="58"/>
      <c r="AS256" s="1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</row>
    <row r="257" spans="7:56">
      <c r="G257" s="14"/>
      <c r="H257" s="14"/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4"/>
      <c r="Y257" s="14"/>
      <c r="Z257" s="14"/>
      <c r="AA257" s="14"/>
      <c r="AB257" s="76"/>
      <c r="AC257" s="76"/>
      <c r="AD257" s="76"/>
      <c r="AE257" s="14"/>
      <c r="AF257" s="14"/>
      <c r="AG257" s="76"/>
      <c r="AH257" s="76"/>
      <c r="AI257" s="158"/>
      <c r="AJ257" s="14"/>
      <c r="AK257" s="14"/>
      <c r="AL257" s="14"/>
      <c r="AM257" s="14"/>
      <c r="AN257" s="76"/>
      <c r="AO257" s="14"/>
      <c r="AP257" s="14"/>
      <c r="AQ257" s="58"/>
      <c r="AR257" s="58"/>
      <c r="AS257" s="1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</row>
    <row r="258" spans="7:56">
      <c r="G258" s="14"/>
      <c r="H258" s="14"/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4"/>
      <c r="Y258" s="14"/>
      <c r="Z258" s="14"/>
      <c r="AA258" s="14"/>
      <c r="AB258" s="76"/>
      <c r="AC258" s="76"/>
      <c r="AD258" s="76"/>
      <c r="AE258" s="14"/>
      <c r="AF258" s="14"/>
      <c r="AG258" s="76"/>
      <c r="AH258" s="76"/>
      <c r="AI258" s="158"/>
      <c r="AJ258" s="14"/>
      <c r="AK258" s="14"/>
      <c r="AL258" s="14"/>
      <c r="AM258" s="14"/>
      <c r="AN258" s="76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</row>
    <row r="259" spans="7:56">
      <c r="G259" s="14"/>
      <c r="H259" s="14"/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4"/>
      <c r="Y259" s="14"/>
      <c r="Z259" s="14"/>
      <c r="AA259" s="14"/>
      <c r="AB259" s="76"/>
      <c r="AC259" s="76"/>
      <c r="AD259" s="76"/>
      <c r="AE259" s="14"/>
      <c r="AF259" s="14"/>
      <c r="AG259" s="76"/>
      <c r="AH259" s="76"/>
      <c r="AI259" s="158"/>
      <c r="AJ259" s="14"/>
      <c r="AK259" s="14"/>
      <c r="AL259" s="14"/>
      <c r="AM259" s="14"/>
      <c r="AN259" s="76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</row>
    <row r="260" spans="7:56">
      <c r="G260" s="14"/>
      <c r="H260" s="14"/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4"/>
      <c r="Y260" s="14"/>
      <c r="Z260" s="14"/>
      <c r="AA260" s="14"/>
      <c r="AB260" s="76"/>
      <c r="AC260" s="76"/>
      <c r="AD260" s="76"/>
      <c r="AE260" s="14"/>
      <c r="AF260" s="14"/>
      <c r="AG260" s="76"/>
      <c r="AH260" s="76"/>
      <c r="AI260" s="158"/>
      <c r="AJ260" s="14"/>
      <c r="AK260" s="14"/>
      <c r="AL260" s="14"/>
      <c r="AM260" s="14"/>
      <c r="AN260" s="76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</row>
    <row r="261" spans="7:56">
      <c r="G261" s="14"/>
      <c r="H261" s="14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4"/>
      <c r="Y261" s="14"/>
      <c r="Z261" s="14"/>
      <c r="AA261" s="14"/>
      <c r="AB261" s="76"/>
      <c r="AC261" s="76"/>
      <c r="AD261" s="76"/>
      <c r="AE261" s="14"/>
      <c r="AF261" s="14"/>
      <c r="AG261" s="76"/>
      <c r="AH261" s="76"/>
      <c r="AI261" s="158"/>
      <c r="AJ261" s="14"/>
      <c r="AK261" s="14"/>
      <c r="AL261" s="14"/>
      <c r="AM261" s="14"/>
      <c r="AN261" s="76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</row>
    <row r="262" spans="7:56">
      <c r="G262" s="14"/>
      <c r="H262" s="14"/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4"/>
      <c r="Y262" s="14"/>
      <c r="Z262" s="14"/>
      <c r="AA262" s="14"/>
      <c r="AB262" s="76"/>
      <c r="AC262" s="76"/>
      <c r="AD262" s="76"/>
      <c r="AE262" s="14"/>
      <c r="AF262" s="14"/>
      <c r="AG262" s="76"/>
      <c r="AH262" s="76"/>
      <c r="AI262" s="158"/>
      <c r="AJ262" s="14"/>
      <c r="AK262" s="14"/>
      <c r="AL262" s="14"/>
      <c r="AM262" s="14"/>
      <c r="AN262" s="76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</row>
    <row r="263" spans="7:56">
      <c r="G263" s="14"/>
      <c r="H263" s="14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4"/>
      <c r="Y263" s="14"/>
      <c r="Z263" s="14"/>
      <c r="AA263" s="14"/>
      <c r="AB263" s="76"/>
      <c r="AC263" s="76"/>
      <c r="AD263" s="76"/>
      <c r="AE263" s="14"/>
      <c r="AF263" s="14"/>
      <c r="AG263" s="76"/>
      <c r="AH263" s="76"/>
      <c r="AI263" s="158"/>
      <c r="AJ263" s="14"/>
      <c r="AK263" s="14"/>
      <c r="AL263" s="14"/>
      <c r="AM263" s="14"/>
      <c r="AN263" s="76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</row>
    <row r="264" spans="7:56">
      <c r="G264" s="14"/>
      <c r="H264" s="14"/>
      <c r="I264" s="158"/>
      <c r="J264" s="158"/>
      <c r="K264" s="158"/>
      <c r="L264" s="158"/>
      <c r="M264" s="158"/>
      <c r="N264" s="158"/>
      <c r="O264" s="158"/>
      <c r="P264" s="158"/>
      <c r="Q264" s="159"/>
      <c r="R264" s="159"/>
      <c r="S264" s="159"/>
      <c r="T264" s="158"/>
      <c r="U264" s="158"/>
      <c r="V264" s="158"/>
      <c r="W264" s="158"/>
      <c r="X264" s="31"/>
      <c r="Y264" s="31"/>
      <c r="Z264" s="31"/>
      <c r="AA264" s="31"/>
      <c r="AB264" s="77"/>
      <c r="AC264" s="77"/>
      <c r="AD264" s="77"/>
      <c r="AE264" s="31"/>
      <c r="AF264" s="31"/>
      <c r="AG264" s="77"/>
      <c r="AH264" s="77"/>
      <c r="AI264" s="159"/>
      <c r="AJ264" s="31"/>
      <c r="AK264" s="31"/>
      <c r="AL264" s="31"/>
      <c r="AM264" s="31"/>
      <c r="AN264" s="77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</row>
    <row r="265" spans="7:56">
      <c r="G265" s="14"/>
      <c r="H265" s="14"/>
      <c r="I265" s="158"/>
      <c r="J265" s="158"/>
      <c r="K265" s="158"/>
      <c r="L265" s="158"/>
      <c r="M265" s="159"/>
      <c r="N265" s="159"/>
      <c r="O265" s="159"/>
      <c r="P265" s="159"/>
      <c r="Q265" s="160"/>
      <c r="R265" s="160"/>
      <c r="S265" s="160"/>
      <c r="T265" s="159"/>
      <c r="U265" s="159"/>
      <c r="V265" s="159"/>
      <c r="W265" s="159"/>
      <c r="X265" s="35"/>
      <c r="Y265" s="35"/>
      <c r="Z265" s="35"/>
      <c r="AA265" s="35"/>
      <c r="AB265" s="78"/>
      <c r="AC265" s="78"/>
      <c r="AD265" s="78"/>
      <c r="AE265" s="35"/>
      <c r="AF265" s="35"/>
      <c r="AG265" s="78"/>
      <c r="AH265" s="78"/>
      <c r="AI265" s="160"/>
      <c r="AJ265" s="35"/>
      <c r="AK265" s="35"/>
      <c r="AL265" s="35"/>
      <c r="AM265" s="35"/>
      <c r="AN265" s="78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</row>
    <row r="266" spans="7:56">
      <c r="G266" s="14"/>
      <c r="H266" s="14"/>
      <c r="I266" s="158"/>
      <c r="J266" s="158"/>
      <c r="K266" s="158"/>
      <c r="L266" s="158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35"/>
      <c r="Y266" s="35"/>
      <c r="Z266" s="35"/>
      <c r="AA266" s="35"/>
      <c r="AB266" s="78"/>
      <c r="AC266" s="78"/>
      <c r="AD266" s="78"/>
      <c r="AE266" s="35"/>
      <c r="AF266" s="35"/>
      <c r="AG266" s="78"/>
      <c r="AH266" s="78"/>
      <c r="AI266" s="160"/>
      <c r="AJ266" s="35"/>
      <c r="AK266" s="35"/>
      <c r="AL266" s="35"/>
      <c r="AM266" s="35"/>
      <c r="AN266" s="78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</row>
    <row r="267" spans="7:56">
      <c r="G267" s="14"/>
      <c r="H267" s="14"/>
      <c r="I267" s="158"/>
      <c r="J267" s="158"/>
      <c r="K267" s="158"/>
      <c r="L267" s="158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35"/>
      <c r="Y267" s="35"/>
      <c r="Z267" s="35"/>
      <c r="AA267" s="35"/>
      <c r="AB267" s="78"/>
      <c r="AC267" s="78"/>
      <c r="AD267" s="78"/>
      <c r="AE267" s="35"/>
      <c r="AF267" s="35"/>
      <c r="AG267" s="78"/>
      <c r="AH267" s="78"/>
      <c r="AI267" s="160"/>
      <c r="AJ267" s="35"/>
      <c r="AK267" s="35"/>
      <c r="AL267" s="35"/>
      <c r="AM267" s="35"/>
      <c r="AN267" s="78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</row>
    <row r="268" spans="7:56">
      <c r="G268" s="14"/>
      <c r="H268" s="14"/>
      <c r="I268" s="158"/>
      <c r="J268" s="158"/>
      <c r="K268" s="158"/>
      <c r="L268" s="158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35"/>
      <c r="Y268" s="35"/>
      <c r="Z268" s="35"/>
      <c r="AA268" s="35"/>
      <c r="AB268" s="78"/>
      <c r="AC268" s="78"/>
      <c r="AD268" s="78"/>
      <c r="AE268" s="35"/>
      <c r="AF268" s="35"/>
      <c r="AG268" s="78"/>
      <c r="AH268" s="78"/>
      <c r="AI268" s="160"/>
      <c r="AJ268" s="35"/>
      <c r="AK268" s="35"/>
      <c r="AL268" s="35"/>
      <c r="AM268" s="35"/>
      <c r="AN268" s="78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</row>
    <row r="269" spans="7:56">
      <c r="G269" s="14"/>
      <c r="H269" s="14"/>
      <c r="I269" s="158"/>
      <c r="J269" s="158"/>
      <c r="K269" s="158"/>
      <c r="L269" s="158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35"/>
      <c r="Y269" s="35"/>
      <c r="Z269" s="35"/>
      <c r="AA269" s="35"/>
      <c r="AB269" s="78"/>
      <c r="AC269" s="78"/>
      <c r="AD269" s="78"/>
      <c r="AE269" s="35"/>
      <c r="AF269" s="35"/>
      <c r="AG269" s="78"/>
      <c r="AH269" s="78"/>
      <c r="AI269" s="160"/>
      <c r="AJ269" s="35"/>
      <c r="AK269" s="35"/>
      <c r="AL269" s="35"/>
      <c r="AM269" s="35"/>
      <c r="AN269" s="78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</row>
    <row r="270" spans="7:56">
      <c r="G270" s="14"/>
      <c r="H270" s="14"/>
      <c r="I270" s="158"/>
      <c r="J270" s="158"/>
      <c r="K270" s="158"/>
      <c r="L270" s="158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35"/>
      <c r="Y270" s="35"/>
      <c r="Z270" s="35"/>
      <c r="AA270" s="35"/>
      <c r="AB270" s="78"/>
      <c r="AC270" s="78"/>
      <c r="AD270" s="78"/>
      <c r="AE270" s="35"/>
      <c r="AF270" s="35"/>
      <c r="AG270" s="78"/>
      <c r="AH270" s="78"/>
      <c r="AI270" s="160"/>
      <c r="AJ270" s="35"/>
      <c r="AK270" s="35"/>
      <c r="AL270" s="35"/>
      <c r="AM270" s="35"/>
      <c r="AN270" s="78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</row>
    <row r="271" spans="7:56">
      <c r="G271" s="14"/>
      <c r="H271" s="14"/>
      <c r="I271" s="158"/>
      <c r="J271" s="158"/>
      <c r="K271" s="158"/>
      <c r="L271" s="158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35"/>
      <c r="Y271" s="35"/>
      <c r="Z271" s="35"/>
      <c r="AA271" s="35"/>
      <c r="AB271" s="78"/>
      <c r="AC271" s="78"/>
      <c r="AD271" s="78"/>
      <c r="AE271" s="35"/>
      <c r="AF271" s="35"/>
      <c r="AG271" s="78"/>
      <c r="AH271" s="78"/>
      <c r="AI271" s="160"/>
      <c r="AJ271" s="35"/>
      <c r="AK271" s="35"/>
      <c r="AL271" s="35"/>
      <c r="AM271" s="35"/>
      <c r="AN271" s="78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</row>
    <row r="272" spans="7:56">
      <c r="G272" s="14"/>
      <c r="H272" s="14"/>
      <c r="I272" s="158"/>
      <c r="J272" s="158"/>
      <c r="K272" s="158"/>
      <c r="L272" s="158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35"/>
      <c r="Y272" s="35"/>
      <c r="Z272" s="35"/>
      <c r="AA272" s="35"/>
      <c r="AB272" s="78"/>
      <c r="AC272" s="78"/>
      <c r="AD272" s="78"/>
      <c r="AE272" s="35"/>
      <c r="AF272" s="35"/>
      <c r="AG272" s="78"/>
      <c r="AH272" s="78"/>
      <c r="AI272" s="160"/>
      <c r="AJ272" s="35"/>
      <c r="AK272" s="35"/>
      <c r="AL272" s="35"/>
      <c r="AM272" s="35"/>
      <c r="AN272" s="78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</row>
    <row r="273" spans="1:56">
      <c r="G273" s="14"/>
      <c r="H273" s="14"/>
      <c r="I273" s="158"/>
      <c r="J273" s="158"/>
      <c r="K273" s="158"/>
      <c r="L273" s="158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35"/>
      <c r="Y273" s="35"/>
      <c r="Z273" s="35"/>
      <c r="AA273" s="35"/>
      <c r="AB273" s="78"/>
      <c r="AC273" s="78"/>
      <c r="AD273" s="78"/>
      <c r="AE273" s="35"/>
      <c r="AF273" s="35"/>
      <c r="AG273" s="78"/>
      <c r="AH273" s="78"/>
      <c r="AI273" s="160"/>
      <c r="AJ273" s="35"/>
      <c r="AK273" s="35"/>
      <c r="AL273" s="35"/>
      <c r="AM273" s="35"/>
      <c r="AN273" s="78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</row>
    <row r="274" spans="1:56">
      <c r="G274" s="14"/>
      <c r="H274" s="14"/>
      <c r="I274" s="158"/>
      <c r="J274" s="158"/>
      <c r="K274" s="158"/>
      <c r="L274" s="158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35"/>
      <c r="Y274" s="35"/>
      <c r="Z274" s="35"/>
      <c r="AA274" s="35"/>
      <c r="AB274" s="78"/>
      <c r="AC274" s="78"/>
      <c r="AD274" s="78"/>
      <c r="AE274" s="35"/>
      <c r="AF274" s="35"/>
      <c r="AG274" s="78"/>
      <c r="AH274" s="78"/>
      <c r="AI274" s="160"/>
      <c r="AJ274" s="35"/>
      <c r="AK274" s="35"/>
      <c r="AL274" s="35"/>
      <c r="AM274" s="35"/>
      <c r="AN274" s="78"/>
      <c r="AO274" s="31"/>
      <c r="AP274" s="31"/>
      <c r="AQ274" s="31"/>
      <c r="BA274" s="14"/>
      <c r="BB274" s="14"/>
      <c r="BC274" s="14"/>
      <c r="BD274" s="14"/>
    </row>
    <row r="275" spans="1:56">
      <c r="G275" s="14"/>
      <c r="H275" s="14"/>
      <c r="I275" s="158"/>
      <c r="J275" s="158"/>
      <c r="K275" s="158"/>
      <c r="L275" s="158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35"/>
      <c r="Y275" s="35"/>
      <c r="Z275" s="35"/>
      <c r="AA275" s="35"/>
      <c r="AB275" s="78"/>
      <c r="AC275" s="78"/>
      <c r="AD275" s="78"/>
      <c r="AE275" s="35"/>
      <c r="AF275" s="35"/>
      <c r="AG275" s="78"/>
      <c r="AH275" s="78"/>
      <c r="AI275" s="160"/>
      <c r="AJ275" s="35"/>
      <c r="AK275" s="35"/>
      <c r="AL275" s="35"/>
      <c r="AM275" s="35"/>
      <c r="AN275" s="78"/>
      <c r="AO275" s="35"/>
      <c r="AP275" s="35"/>
      <c r="AQ275" s="35"/>
      <c r="BA275" s="14"/>
      <c r="BB275" s="14"/>
      <c r="BC275" s="14"/>
      <c r="BD275" s="14"/>
    </row>
    <row r="276" spans="1:56">
      <c r="B276" s="31"/>
      <c r="C276" s="31"/>
      <c r="D276" s="31"/>
      <c r="E276" s="31"/>
      <c r="F276" s="31"/>
      <c r="G276" s="31"/>
      <c r="H276" s="31"/>
      <c r="I276" s="159"/>
      <c r="J276" s="159"/>
      <c r="K276" s="159"/>
      <c r="L276" s="159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35"/>
      <c r="Y276" s="35"/>
      <c r="Z276" s="35"/>
      <c r="AA276" s="35"/>
      <c r="AB276" s="78"/>
      <c r="AC276" s="78"/>
      <c r="AD276" s="78"/>
      <c r="AE276" s="35"/>
      <c r="AF276" s="35"/>
      <c r="AG276" s="78"/>
      <c r="AH276" s="78"/>
      <c r="AI276" s="160"/>
      <c r="AJ276" s="35"/>
      <c r="AK276" s="35"/>
      <c r="AL276" s="35"/>
      <c r="AM276" s="35"/>
      <c r="AN276" s="78"/>
      <c r="AO276" s="35"/>
      <c r="AP276" s="35"/>
      <c r="AQ276" s="35"/>
      <c r="BA276" s="14"/>
      <c r="BB276" s="14"/>
      <c r="BC276" s="14"/>
      <c r="BD276" s="14"/>
    </row>
    <row r="277" spans="1:56">
      <c r="B277" s="35"/>
      <c r="C277" s="35"/>
      <c r="D277" s="35"/>
      <c r="E277" s="35"/>
      <c r="F277" s="35"/>
      <c r="G277" s="35"/>
      <c r="H277" s="35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35"/>
      <c r="Y277" s="35"/>
      <c r="Z277" s="35"/>
      <c r="AA277" s="35"/>
      <c r="AB277" s="78"/>
      <c r="AC277" s="78"/>
      <c r="AD277" s="78"/>
      <c r="AE277" s="35"/>
      <c r="AF277" s="35"/>
      <c r="AG277" s="78"/>
      <c r="AH277" s="78"/>
      <c r="AI277" s="160"/>
      <c r="AJ277" s="35"/>
      <c r="AK277" s="35"/>
      <c r="AL277" s="35"/>
      <c r="AM277" s="35"/>
      <c r="AN277" s="78"/>
      <c r="AO277" s="35"/>
      <c r="AP277" s="35"/>
      <c r="AQ277" s="35"/>
      <c r="BA277" s="14"/>
      <c r="BB277" s="14"/>
      <c r="BC277" s="14"/>
      <c r="BD277" s="14"/>
    </row>
    <row r="278" spans="1:56">
      <c r="B278" s="35"/>
      <c r="C278" s="35"/>
      <c r="D278" s="35"/>
      <c r="E278" s="35"/>
      <c r="F278" s="35"/>
      <c r="G278" s="35"/>
      <c r="H278" s="35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35"/>
      <c r="Y278" s="35"/>
      <c r="Z278" s="35"/>
      <c r="AA278" s="35"/>
      <c r="AB278" s="78"/>
      <c r="AC278" s="78"/>
      <c r="AD278" s="78"/>
      <c r="AE278" s="35"/>
      <c r="AF278" s="35"/>
      <c r="AG278" s="78"/>
      <c r="AH278" s="78"/>
      <c r="AI278" s="160"/>
      <c r="AJ278" s="35"/>
      <c r="AK278" s="35"/>
      <c r="AL278" s="35"/>
      <c r="AM278" s="35"/>
      <c r="AN278" s="78"/>
      <c r="AO278" s="35"/>
      <c r="AP278" s="35"/>
      <c r="AQ278" s="35"/>
      <c r="BA278" s="14"/>
      <c r="BB278" s="14"/>
      <c r="BC278" s="14"/>
      <c r="BD278" s="14"/>
    </row>
    <row r="279" spans="1:56">
      <c r="B279" s="35"/>
      <c r="C279" s="35"/>
      <c r="D279" s="35"/>
      <c r="E279" s="35"/>
      <c r="F279" s="35"/>
      <c r="G279" s="35"/>
      <c r="H279" s="35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35"/>
      <c r="Y279" s="35"/>
      <c r="Z279" s="35"/>
      <c r="AA279" s="35"/>
      <c r="AB279" s="78"/>
      <c r="AC279" s="78"/>
      <c r="AD279" s="78"/>
      <c r="AE279" s="35"/>
      <c r="AF279" s="35"/>
      <c r="AG279" s="78"/>
      <c r="AH279" s="78"/>
      <c r="AI279" s="160"/>
      <c r="AJ279" s="35"/>
      <c r="AK279" s="35"/>
      <c r="AL279" s="35"/>
      <c r="AM279" s="35"/>
      <c r="AN279" s="78"/>
      <c r="AO279" s="35"/>
      <c r="AP279" s="35"/>
      <c r="AQ279" s="35"/>
      <c r="BA279" s="14"/>
      <c r="BB279" s="14"/>
      <c r="BC279" s="14"/>
      <c r="BD279" s="14"/>
    </row>
    <row r="280" spans="1:56">
      <c r="B280" s="35"/>
      <c r="C280" s="35"/>
      <c r="D280" s="35"/>
      <c r="E280" s="35"/>
      <c r="F280" s="35"/>
      <c r="G280" s="35"/>
      <c r="H280" s="35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35"/>
      <c r="Y280" s="35"/>
      <c r="Z280" s="35"/>
      <c r="AA280" s="35"/>
      <c r="AB280" s="78"/>
      <c r="AC280" s="78"/>
      <c r="AD280" s="78"/>
      <c r="AE280" s="35"/>
      <c r="AF280" s="35"/>
      <c r="AG280" s="78"/>
      <c r="AH280" s="78"/>
      <c r="AI280" s="160"/>
      <c r="AJ280" s="35"/>
      <c r="AK280" s="35"/>
      <c r="AL280" s="35"/>
      <c r="AM280" s="35"/>
      <c r="AN280" s="78"/>
      <c r="AO280" s="35"/>
      <c r="AP280" s="35"/>
      <c r="AQ280" s="35"/>
      <c r="BC280" s="14"/>
      <c r="BD280" s="14"/>
    </row>
    <row r="281" spans="1:56">
      <c r="B281" s="35"/>
      <c r="C281" s="35"/>
      <c r="D281" s="35"/>
      <c r="E281" s="35"/>
      <c r="F281" s="35"/>
      <c r="G281" s="35"/>
      <c r="H281" s="35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35"/>
      <c r="Y281" s="35"/>
      <c r="Z281" s="35"/>
      <c r="AA281" s="35"/>
      <c r="AB281" s="78"/>
      <c r="AC281" s="78"/>
      <c r="AD281" s="78"/>
      <c r="AE281" s="35"/>
      <c r="AF281" s="35"/>
      <c r="AG281" s="78"/>
      <c r="AH281" s="78"/>
      <c r="AI281" s="160"/>
      <c r="AJ281" s="35"/>
      <c r="AK281" s="35"/>
      <c r="AL281" s="35"/>
      <c r="AM281" s="35"/>
      <c r="AN281" s="78"/>
      <c r="AO281" s="35"/>
      <c r="AP281" s="35"/>
      <c r="AQ281" s="35"/>
      <c r="BC281" s="14"/>
      <c r="BD281" s="14"/>
    </row>
    <row r="282" spans="1:56">
      <c r="B282" s="35"/>
      <c r="C282" s="35"/>
      <c r="D282" s="35"/>
      <c r="E282" s="35"/>
      <c r="F282" s="35"/>
      <c r="G282" s="35"/>
      <c r="H282" s="35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35"/>
      <c r="Y282" s="35"/>
      <c r="Z282" s="35"/>
      <c r="AA282" s="35"/>
      <c r="AB282" s="78"/>
      <c r="AC282" s="78"/>
      <c r="AD282" s="78"/>
      <c r="AE282" s="35"/>
      <c r="AF282" s="35"/>
      <c r="AG282" s="78"/>
      <c r="AH282" s="78"/>
      <c r="AI282" s="160"/>
      <c r="AJ282" s="35"/>
      <c r="AK282" s="35"/>
      <c r="AL282" s="35"/>
      <c r="AM282" s="35"/>
      <c r="AN282" s="78"/>
      <c r="AO282" s="35"/>
      <c r="AP282" s="35"/>
      <c r="AQ282" s="35"/>
      <c r="BC282" s="14"/>
      <c r="BD282" s="14"/>
    </row>
    <row r="283" spans="1:56">
      <c r="B283" s="35"/>
      <c r="C283" s="35"/>
      <c r="D283" s="35"/>
      <c r="E283" s="35"/>
      <c r="F283" s="35"/>
      <c r="G283" s="35"/>
      <c r="H283" s="35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35"/>
      <c r="Y283" s="35"/>
      <c r="Z283" s="35"/>
      <c r="AA283" s="35"/>
      <c r="AB283" s="78"/>
      <c r="AC283" s="78"/>
      <c r="AD283" s="78"/>
      <c r="AE283" s="35"/>
      <c r="AF283" s="35"/>
      <c r="AG283" s="78"/>
      <c r="AH283" s="78"/>
      <c r="AI283" s="160"/>
      <c r="AJ283" s="35"/>
      <c r="AK283" s="35"/>
      <c r="AL283" s="35"/>
      <c r="AM283" s="35"/>
      <c r="AN283" s="78"/>
      <c r="AO283" s="35"/>
      <c r="AP283" s="35"/>
      <c r="AQ283" s="35"/>
      <c r="BC283" s="14"/>
      <c r="BD283" s="14"/>
    </row>
    <row r="284" spans="1:56">
      <c r="B284" s="35"/>
      <c r="C284" s="35"/>
      <c r="D284" s="35"/>
      <c r="E284" s="35"/>
      <c r="F284" s="35"/>
      <c r="G284" s="35"/>
      <c r="H284" s="35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35"/>
      <c r="Y284" s="35"/>
      <c r="Z284" s="35"/>
      <c r="AA284" s="35"/>
      <c r="AB284" s="78"/>
      <c r="AC284" s="78"/>
      <c r="AD284" s="78"/>
      <c r="AE284" s="35"/>
      <c r="AF284" s="35"/>
      <c r="AG284" s="78"/>
      <c r="AH284" s="78"/>
      <c r="AI284" s="160"/>
      <c r="AJ284" s="35"/>
      <c r="AK284" s="35"/>
      <c r="AL284" s="35"/>
      <c r="AM284" s="35"/>
      <c r="AN284" s="78"/>
      <c r="AO284" s="35"/>
      <c r="AP284" s="35"/>
      <c r="AQ284" s="35"/>
      <c r="BC284" s="14"/>
      <c r="BD284" s="14"/>
    </row>
    <row r="285" spans="1:56">
      <c r="B285" s="35"/>
      <c r="C285" s="35"/>
      <c r="D285" s="35"/>
      <c r="E285" s="35"/>
      <c r="F285" s="35"/>
      <c r="G285" s="35"/>
      <c r="H285" s="35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35"/>
      <c r="Y285" s="35"/>
      <c r="Z285" s="35"/>
      <c r="AA285" s="35"/>
      <c r="AB285" s="78"/>
      <c r="AC285" s="78"/>
      <c r="AD285" s="78"/>
      <c r="AE285" s="35"/>
      <c r="AF285" s="35"/>
      <c r="AG285" s="78"/>
      <c r="AH285" s="78"/>
      <c r="AI285" s="160"/>
      <c r="AJ285" s="35"/>
      <c r="AK285" s="35"/>
      <c r="AL285" s="35"/>
      <c r="AM285" s="35"/>
      <c r="AN285" s="78"/>
      <c r="AO285" s="35"/>
      <c r="AP285" s="35"/>
      <c r="AQ285" s="35"/>
      <c r="BC285" s="14"/>
    </row>
    <row r="286" spans="1:56">
      <c r="A286" s="164"/>
      <c r="B286" s="35"/>
      <c r="C286" s="35"/>
      <c r="D286" s="35"/>
      <c r="E286" s="35"/>
      <c r="F286" s="35"/>
      <c r="G286" s="35"/>
      <c r="H286" s="35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35"/>
      <c r="Y286" s="35"/>
      <c r="Z286" s="35"/>
      <c r="AA286" s="35"/>
      <c r="AB286" s="78"/>
      <c r="AC286" s="78"/>
      <c r="AD286" s="78"/>
      <c r="AE286" s="35"/>
      <c r="AF286" s="35"/>
      <c r="AG286" s="78"/>
      <c r="AH286" s="78"/>
      <c r="AI286" s="160"/>
      <c r="AJ286" s="35"/>
      <c r="AK286" s="35"/>
      <c r="AL286" s="35"/>
      <c r="AM286" s="35"/>
      <c r="AN286" s="78"/>
      <c r="AO286" s="35"/>
      <c r="AP286" s="35"/>
      <c r="AQ286" s="35"/>
    </row>
    <row r="287" spans="1:56">
      <c r="A287" s="165"/>
      <c r="B287" s="35"/>
      <c r="C287" s="35"/>
      <c r="D287" s="35"/>
      <c r="E287" s="35"/>
      <c r="F287" s="35"/>
      <c r="G287" s="35"/>
      <c r="H287" s="35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35"/>
      <c r="Y287" s="35"/>
      <c r="Z287" s="35"/>
      <c r="AA287" s="35"/>
      <c r="AB287" s="78"/>
      <c r="AC287" s="78"/>
      <c r="AD287" s="78"/>
      <c r="AE287" s="35"/>
      <c r="AF287" s="35"/>
      <c r="AG287" s="78"/>
      <c r="AH287" s="78"/>
      <c r="AI287" s="160"/>
      <c r="AJ287" s="35"/>
      <c r="AK287" s="35"/>
      <c r="AL287" s="35"/>
      <c r="AM287" s="35"/>
      <c r="AN287" s="78"/>
      <c r="AO287" s="35"/>
      <c r="AP287" s="35"/>
      <c r="AQ287" s="35"/>
    </row>
    <row r="288" spans="1:56">
      <c r="A288" s="165"/>
      <c r="B288" s="35"/>
      <c r="C288" s="35"/>
      <c r="D288" s="35"/>
      <c r="E288" s="35"/>
      <c r="F288" s="35"/>
      <c r="G288" s="35"/>
      <c r="H288" s="35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35"/>
      <c r="Y288" s="35"/>
      <c r="Z288" s="35"/>
      <c r="AA288" s="35"/>
      <c r="AB288" s="78"/>
      <c r="AC288" s="78"/>
      <c r="AD288" s="78"/>
      <c r="AE288" s="35"/>
      <c r="AF288" s="35"/>
      <c r="AG288" s="78"/>
      <c r="AH288" s="78"/>
      <c r="AI288" s="160"/>
      <c r="AJ288" s="35"/>
      <c r="AK288" s="35"/>
      <c r="AL288" s="35"/>
      <c r="AM288" s="35"/>
      <c r="AN288" s="78"/>
      <c r="AO288" s="35"/>
      <c r="AP288" s="35"/>
      <c r="AQ288" s="35"/>
    </row>
    <row r="289" spans="1:43">
      <c r="A289" s="165"/>
      <c r="B289" s="35"/>
      <c r="C289" s="35"/>
      <c r="D289" s="35"/>
      <c r="E289" s="35"/>
      <c r="F289" s="35"/>
      <c r="G289" s="35"/>
      <c r="H289" s="35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35"/>
      <c r="Y289" s="35"/>
      <c r="Z289" s="35"/>
      <c r="AA289" s="35"/>
      <c r="AB289" s="78"/>
      <c r="AC289" s="78"/>
      <c r="AD289" s="78"/>
      <c r="AE289" s="35"/>
      <c r="AF289" s="35"/>
      <c r="AG289" s="78"/>
      <c r="AH289" s="78"/>
      <c r="AI289" s="160"/>
      <c r="AJ289" s="35"/>
      <c r="AK289" s="35"/>
      <c r="AL289" s="35"/>
      <c r="AM289" s="35"/>
      <c r="AN289" s="78"/>
      <c r="AO289" s="35"/>
      <c r="AP289" s="35"/>
      <c r="AQ289" s="35"/>
    </row>
    <row r="290" spans="1:43">
      <c r="A290" s="165"/>
      <c r="B290" s="35"/>
      <c r="C290" s="35"/>
      <c r="D290" s="35"/>
      <c r="E290" s="35"/>
      <c r="F290" s="35"/>
      <c r="G290" s="35"/>
      <c r="H290" s="35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35"/>
      <c r="Y290" s="35"/>
      <c r="Z290" s="35"/>
      <c r="AA290" s="35"/>
      <c r="AB290" s="78"/>
      <c r="AC290" s="78"/>
      <c r="AD290" s="78"/>
      <c r="AE290" s="35"/>
      <c r="AF290" s="35"/>
      <c r="AG290" s="78"/>
      <c r="AH290" s="78"/>
      <c r="AI290" s="160"/>
      <c r="AJ290" s="35"/>
      <c r="AK290" s="35"/>
      <c r="AL290" s="35"/>
      <c r="AM290" s="35"/>
      <c r="AN290" s="78"/>
      <c r="AO290" s="35"/>
      <c r="AP290" s="35"/>
      <c r="AQ290" s="35"/>
    </row>
    <row r="291" spans="1:43">
      <c r="A291" s="165"/>
      <c r="B291" s="35"/>
      <c r="C291" s="35"/>
      <c r="D291" s="35"/>
      <c r="E291" s="35"/>
      <c r="F291" s="35"/>
      <c r="G291" s="35"/>
      <c r="H291" s="35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35"/>
      <c r="Y291" s="35"/>
      <c r="Z291" s="35"/>
      <c r="AA291" s="35"/>
      <c r="AB291" s="78"/>
      <c r="AC291" s="78"/>
      <c r="AD291" s="78"/>
      <c r="AE291" s="35"/>
      <c r="AF291" s="35"/>
      <c r="AG291" s="78"/>
      <c r="AH291" s="78"/>
      <c r="AI291" s="160"/>
      <c r="AJ291" s="35"/>
      <c r="AK291" s="35"/>
      <c r="AL291" s="35"/>
      <c r="AM291" s="35"/>
      <c r="AN291" s="78"/>
      <c r="AO291" s="35"/>
      <c r="AP291" s="35"/>
      <c r="AQ291" s="35"/>
    </row>
    <row r="292" spans="1:43">
      <c r="A292" s="165"/>
      <c r="B292" s="35"/>
      <c r="C292" s="35"/>
      <c r="D292" s="35"/>
      <c r="E292" s="35"/>
      <c r="F292" s="35"/>
      <c r="G292" s="35"/>
      <c r="H292" s="35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35"/>
      <c r="Y292" s="35"/>
      <c r="Z292" s="35"/>
      <c r="AA292" s="35"/>
      <c r="AB292" s="78"/>
      <c r="AC292" s="78"/>
      <c r="AD292" s="78"/>
      <c r="AE292" s="35"/>
      <c r="AF292" s="35"/>
      <c r="AG292" s="78"/>
      <c r="AH292" s="78"/>
      <c r="AI292" s="160"/>
      <c r="AJ292" s="35"/>
      <c r="AK292" s="35"/>
      <c r="AL292" s="35"/>
      <c r="AM292" s="35"/>
      <c r="AN292" s="78"/>
      <c r="AO292" s="35"/>
      <c r="AP292" s="35"/>
      <c r="AQ292" s="35"/>
    </row>
    <row r="293" spans="1:43">
      <c r="A293" s="165"/>
      <c r="B293" s="35"/>
      <c r="C293" s="35"/>
      <c r="D293" s="35"/>
      <c r="E293" s="35"/>
      <c r="F293" s="35"/>
      <c r="G293" s="35"/>
      <c r="H293" s="35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35"/>
      <c r="Y293" s="35"/>
      <c r="Z293" s="35"/>
      <c r="AA293" s="35"/>
      <c r="AB293" s="78"/>
      <c r="AC293" s="78"/>
      <c r="AD293" s="78"/>
      <c r="AE293" s="35"/>
      <c r="AF293" s="35"/>
      <c r="AG293" s="78"/>
      <c r="AH293" s="78"/>
      <c r="AI293" s="160"/>
      <c r="AJ293" s="35"/>
      <c r="AK293" s="35"/>
      <c r="AL293" s="35"/>
      <c r="AM293" s="35"/>
      <c r="AN293" s="78"/>
      <c r="AO293" s="35"/>
      <c r="AP293" s="35"/>
      <c r="AQ293" s="35"/>
    </row>
    <row r="294" spans="1:43">
      <c r="A294" s="165"/>
      <c r="B294" s="35"/>
      <c r="C294" s="35"/>
      <c r="D294" s="35"/>
      <c r="E294" s="35"/>
      <c r="F294" s="35"/>
      <c r="G294" s="35"/>
      <c r="H294" s="35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35"/>
      <c r="Y294" s="35"/>
      <c r="Z294" s="35"/>
      <c r="AA294" s="35"/>
      <c r="AB294" s="78"/>
      <c r="AC294" s="78"/>
      <c r="AD294" s="78"/>
      <c r="AE294" s="35"/>
      <c r="AF294" s="35"/>
      <c r="AG294" s="78"/>
      <c r="AH294" s="78"/>
      <c r="AI294" s="160"/>
      <c r="AJ294" s="35"/>
      <c r="AK294" s="35"/>
      <c r="AL294" s="35"/>
      <c r="AM294" s="35"/>
      <c r="AN294" s="78"/>
      <c r="AO294" s="35"/>
      <c r="AP294" s="35"/>
      <c r="AQ294" s="35"/>
    </row>
    <row r="295" spans="1:43">
      <c r="A295" s="165"/>
      <c r="B295" s="35"/>
      <c r="C295" s="35"/>
      <c r="D295" s="35"/>
      <c r="E295" s="35"/>
      <c r="F295" s="35"/>
      <c r="G295" s="35"/>
      <c r="H295" s="35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35"/>
      <c r="Y295" s="35"/>
      <c r="Z295" s="35"/>
      <c r="AA295" s="35"/>
      <c r="AB295" s="78"/>
      <c r="AC295" s="78"/>
      <c r="AD295" s="78"/>
      <c r="AE295" s="35"/>
      <c r="AF295" s="35"/>
      <c r="AG295" s="78"/>
      <c r="AH295" s="78"/>
      <c r="AI295" s="160"/>
      <c r="AJ295" s="35"/>
      <c r="AK295" s="35"/>
      <c r="AL295" s="35"/>
      <c r="AM295" s="35"/>
      <c r="AN295" s="78"/>
      <c r="AO295" s="35"/>
      <c r="AP295" s="35"/>
      <c r="AQ295" s="35"/>
    </row>
    <row r="296" spans="1:43">
      <c r="A296" s="165"/>
      <c r="B296" s="35"/>
      <c r="C296" s="35"/>
      <c r="D296" s="35"/>
      <c r="E296" s="35"/>
      <c r="F296" s="35"/>
      <c r="G296" s="35"/>
      <c r="H296" s="35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35"/>
      <c r="Y296" s="35"/>
      <c r="Z296" s="35"/>
      <c r="AA296" s="35"/>
      <c r="AB296" s="78"/>
      <c r="AC296" s="78"/>
      <c r="AD296" s="78"/>
      <c r="AE296" s="35"/>
      <c r="AF296" s="35"/>
      <c r="AG296" s="78"/>
      <c r="AH296" s="78"/>
      <c r="AI296" s="160"/>
      <c r="AJ296" s="35"/>
      <c r="AK296" s="35"/>
      <c r="AL296" s="35"/>
      <c r="AM296" s="35"/>
      <c r="AN296" s="78"/>
      <c r="AO296" s="35"/>
      <c r="AP296" s="35"/>
      <c r="AQ296" s="35"/>
    </row>
    <row r="297" spans="1:43">
      <c r="A297" s="165"/>
      <c r="B297" s="35"/>
      <c r="C297" s="35"/>
      <c r="D297" s="35"/>
      <c r="E297" s="35"/>
      <c r="F297" s="35"/>
      <c r="G297" s="35"/>
      <c r="H297" s="35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35"/>
      <c r="Y297" s="35"/>
      <c r="Z297" s="35"/>
      <c r="AA297" s="35"/>
      <c r="AB297" s="78"/>
      <c r="AC297" s="78"/>
      <c r="AD297" s="78"/>
      <c r="AE297" s="35"/>
      <c r="AF297" s="35"/>
      <c r="AG297" s="78"/>
      <c r="AH297" s="78"/>
      <c r="AI297" s="160"/>
      <c r="AJ297" s="35"/>
      <c r="AK297" s="35"/>
      <c r="AL297" s="35"/>
      <c r="AM297" s="35"/>
      <c r="AN297" s="78"/>
      <c r="AO297" s="35"/>
      <c r="AP297" s="35"/>
      <c r="AQ297" s="35"/>
    </row>
    <row r="298" spans="1:43">
      <c r="A298" s="165"/>
      <c r="B298" s="35"/>
      <c r="C298" s="35"/>
      <c r="D298" s="35"/>
      <c r="E298" s="35"/>
      <c r="F298" s="35"/>
      <c r="G298" s="35"/>
      <c r="H298" s="35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35"/>
      <c r="Y298" s="35"/>
      <c r="Z298" s="35"/>
      <c r="AA298" s="35"/>
      <c r="AB298" s="78"/>
      <c r="AC298" s="78"/>
      <c r="AD298" s="78"/>
      <c r="AE298" s="35"/>
      <c r="AF298" s="35"/>
      <c r="AG298" s="78"/>
      <c r="AH298" s="78"/>
      <c r="AI298" s="160"/>
      <c r="AJ298" s="35"/>
      <c r="AK298" s="35"/>
      <c r="AL298" s="35"/>
      <c r="AM298" s="35"/>
      <c r="AN298" s="78"/>
      <c r="AO298" s="35"/>
      <c r="AP298" s="35"/>
      <c r="AQ298" s="35"/>
    </row>
    <row r="299" spans="1:43">
      <c r="A299" s="165"/>
      <c r="B299" s="35"/>
      <c r="C299" s="35"/>
      <c r="D299" s="35"/>
      <c r="E299" s="35"/>
      <c r="F299" s="35"/>
      <c r="G299" s="35"/>
      <c r="H299" s="35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35"/>
      <c r="Y299" s="35"/>
      <c r="Z299" s="35"/>
      <c r="AA299" s="35"/>
      <c r="AB299" s="78"/>
      <c r="AC299" s="78"/>
      <c r="AD299" s="78"/>
      <c r="AE299" s="35"/>
      <c r="AF299" s="35"/>
      <c r="AG299" s="78"/>
      <c r="AH299" s="78"/>
      <c r="AI299" s="160"/>
      <c r="AJ299" s="35"/>
      <c r="AK299" s="35"/>
      <c r="AL299" s="35"/>
      <c r="AO299" s="35"/>
      <c r="AP299" s="35"/>
      <c r="AQ299" s="35"/>
    </row>
    <row r="300" spans="1:43">
      <c r="A300" s="165"/>
      <c r="B300" s="35"/>
      <c r="C300" s="35"/>
      <c r="D300" s="35"/>
      <c r="E300" s="35"/>
      <c r="F300" s="35"/>
      <c r="G300" s="35"/>
      <c r="H300" s="35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35"/>
      <c r="Y300" s="35"/>
      <c r="Z300" s="35"/>
      <c r="AA300" s="35"/>
      <c r="AB300" s="78"/>
      <c r="AC300" s="78"/>
      <c r="AD300" s="78"/>
      <c r="AE300" s="35"/>
      <c r="AF300" s="35"/>
      <c r="AG300" s="78"/>
      <c r="AH300" s="78"/>
      <c r="AI300" s="160"/>
      <c r="AJ300" s="35"/>
      <c r="AK300" s="35"/>
      <c r="AL300" s="35"/>
      <c r="AO300" s="35"/>
      <c r="AP300" s="35"/>
      <c r="AQ300" s="35"/>
    </row>
    <row r="301" spans="1:43">
      <c r="A301" s="165"/>
      <c r="B301" s="35"/>
      <c r="C301" s="35"/>
      <c r="D301" s="35"/>
      <c r="E301" s="35"/>
      <c r="F301" s="35"/>
      <c r="G301" s="35"/>
      <c r="H301" s="35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35"/>
      <c r="Y301" s="35"/>
      <c r="Z301" s="35"/>
      <c r="AA301" s="35"/>
      <c r="AB301" s="78"/>
      <c r="AC301" s="78"/>
      <c r="AD301" s="78"/>
      <c r="AE301" s="35"/>
      <c r="AF301" s="35"/>
      <c r="AG301" s="78"/>
      <c r="AH301" s="78"/>
      <c r="AI301" s="160"/>
      <c r="AJ301" s="35"/>
      <c r="AK301" s="35"/>
      <c r="AL301" s="35"/>
      <c r="AO301" s="35"/>
      <c r="AP301" s="35"/>
      <c r="AQ301" s="35"/>
    </row>
    <row r="302" spans="1:43">
      <c r="A302" s="165"/>
      <c r="B302" s="35"/>
      <c r="C302" s="35"/>
      <c r="D302" s="35"/>
      <c r="E302" s="35"/>
      <c r="F302" s="35"/>
      <c r="G302" s="35"/>
      <c r="H302" s="35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35"/>
      <c r="Y302" s="35"/>
      <c r="Z302" s="35"/>
      <c r="AA302" s="35"/>
      <c r="AB302" s="78"/>
      <c r="AC302" s="78"/>
      <c r="AD302" s="78"/>
      <c r="AE302" s="35"/>
      <c r="AF302" s="35"/>
      <c r="AG302" s="78"/>
      <c r="AH302" s="78"/>
      <c r="AI302" s="160"/>
      <c r="AJ302" s="35"/>
      <c r="AK302" s="35"/>
      <c r="AL302" s="35"/>
      <c r="AO302" s="35"/>
      <c r="AP302" s="35"/>
      <c r="AQ302" s="35"/>
    </row>
    <row r="303" spans="1:43">
      <c r="A303" s="165"/>
      <c r="B303" s="35"/>
      <c r="C303" s="35"/>
      <c r="D303" s="35"/>
      <c r="E303" s="35"/>
      <c r="F303" s="35"/>
      <c r="G303" s="35"/>
      <c r="H303" s="35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35"/>
      <c r="Y303" s="35"/>
      <c r="Z303" s="35"/>
      <c r="AA303" s="35"/>
      <c r="AB303" s="78"/>
      <c r="AC303" s="78"/>
      <c r="AD303" s="78"/>
      <c r="AE303" s="35"/>
      <c r="AF303" s="35"/>
      <c r="AG303" s="78"/>
      <c r="AH303" s="78"/>
      <c r="AI303" s="160"/>
      <c r="AJ303" s="35"/>
      <c r="AK303" s="35"/>
      <c r="AL303" s="35"/>
      <c r="AO303" s="35"/>
      <c r="AP303" s="35"/>
      <c r="AQ303" s="35"/>
    </row>
    <row r="304" spans="1:43">
      <c r="A304" s="165"/>
      <c r="B304" s="35"/>
      <c r="C304" s="35"/>
      <c r="D304" s="35"/>
      <c r="E304" s="35"/>
      <c r="F304" s="35"/>
      <c r="G304" s="35"/>
      <c r="H304" s="35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35"/>
      <c r="Y304" s="35"/>
      <c r="Z304" s="35"/>
      <c r="AA304" s="35"/>
      <c r="AB304" s="78"/>
      <c r="AC304" s="78"/>
      <c r="AD304" s="78"/>
      <c r="AE304" s="35"/>
      <c r="AF304" s="35"/>
      <c r="AG304" s="78"/>
      <c r="AH304" s="78"/>
      <c r="AI304" s="160"/>
      <c r="AJ304" s="35"/>
      <c r="AK304" s="35"/>
      <c r="AL304" s="35"/>
      <c r="AO304" s="35"/>
      <c r="AP304" s="35"/>
      <c r="AQ304" s="35"/>
    </row>
    <row r="305" spans="1:43">
      <c r="A305" s="165"/>
      <c r="B305" s="35"/>
      <c r="C305" s="35"/>
      <c r="D305" s="35"/>
      <c r="E305" s="35"/>
      <c r="F305" s="35"/>
      <c r="G305" s="35"/>
      <c r="H305" s="35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35"/>
      <c r="Y305" s="35"/>
      <c r="Z305" s="35"/>
      <c r="AA305" s="35"/>
      <c r="AB305" s="78"/>
      <c r="AC305" s="78"/>
      <c r="AD305" s="78"/>
      <c r="AE305" s="35"/>
      <c r="AF305" s="35"/>
      <c r="AG305" s="78"/>
      <c r="AH305" s="78"/>
      <c r="AI305" s="160"/>
      <c r="AJ305" s="35"/>
      <c r="AK305" s="35"/>
      <c r="AL305" s="35"/>
      <c r="AO305" s="35"/>
      <c r="AP305" s="35"/>
      <c r="AQ305" s="35"/>
    </row>
    <row r="306" spans="1:43">
      <c r="A306" s="165"/>
      <c r="B306" s="35"/>
      <c r="C306" s="35"/>
      <c r="D306" s="35"/>
      <c r="E306" s="35"/>
      <c r="F306" s="35"/>
      <c r="G306" s="35"/>
      <c r="H306" s="35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35"/>
      <c r="Y306" s="35"/>
      <c r="Z306" s="35"/>
      <c r="AA306" s="35"/>
      <c r="AB306" s="78"/>
      <c r="AC306" s="78"/>
      <c r="AD306" s="78"/>
      <c r="AE306" s="35"/>
      <c r="AF306" s="35"/>
      <c r="AG306" s="78"/>
      <c r="AH306" s="78"/>
      <c r="AI306" s="160"/>
      <c r="AJ306" s="35"/>
      <c r="AK306" s="35"/>
      <c r="AL306" s="35"/>
      <c r="AO306" s="35"/>
      <c r="AP306" s="35"/>
      <c r="AQ306" s="35"/>
    </row>
    <row r="307" spans="1:43">
      <c r="A307" s="165"/>
      <c r="B307" s="35"/>
      <c r="C307" s="35"/>
      <c r="D307" s="35"/>
      <c r="E307" s="35"/>
      <c r="F307" s="35"/>
      <c r="G307" s="35"/>
      <c r="H307" s="35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35"/>
      <c r="Y307" s="35"/>
      <c r="Z307" s="35"/>
      <c r="AA307" s="35"/>
      <c r="AB307" s="78"/>
      <c r="AC307" s="78"/>
      <c r="AD307" s="78"/>
      <c r="AE307" s="35"/>
      <c r="AF307" s="35"/>
      <c r="AG307" s="78"/>
      <c r="AH307" s="78"/>
      <c r="AI307" s="160"/>
      <c r="AJ307" s="35"/>
      <c r="AK307" s="35"/>
      <c r="AL307" s="35"/>
      <c r="AO307" s="35"/>
      <c r="AP307" s="35"/>
      <c r="AQ307" s="35"/>
    </row>
    <row r="308" spans="1:43">
      <c r="A308" s="165"/>
      <c r="B308" s="35"/>
      <c r="C308" s="35"/>
      <c r="D308" s="35"/>
      <c r="E308" s="35"/>
      <c r="F308" s="35"/>
      <c r="G308" s="35"/>
      <c r="H308" s="35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35"/>
      <c r="Y308" s="35"/>
      <c r="Z308" s="35"/>
      <c r="AA308" s="35"/>
      <c r="AB308" s="78"/>
      <c r="AC308" s="78"/>
      <c r="AD308" s="78"/>
      <c r="AE308" s="35"/>
      <c r="AF308" s="35"/>
      <c r="AG308" s="78"/>
      <c r="AH308" s="78"/>
      <c r="AI308" s="160"/>
      <c r="AJ308" s="35"/>
      <c r="AK308" s="35"/>
      <c r="AL308" s="35"/>
      <c r="AO308" s="35"/>
      <c r="AP308" s="35"/>
      <c r="AQ308" s="35"/>
    </row>
    <row r="309" spans="1:43">
      <c r="A309" s="165"/>
      <c r="B309" s="35"/>
      <c r="C309" s="35"/>
      <c r="D309" s="35"/>
      <c r="E309" s="35"/>
      <c r="F309" s="35"/>
      <c r="G309" s="35"/>
      <c r="H309" s="35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35"/>
      <c r="Y309" s="35"/>
      <c r="Z309" s="35"/>
      <c r="AA309" s="35"/>
      <c r="AB309" s="78"/>
      <c r="AC309" s="78"/>
      <c r="AD309" s="78"/>
      <c r="AE309" s="35"/>
      <c r="AF309" s="35"/>
      <c r="AG309" s="78"/>
      <c r="AH309" s="78"/>
      <c r="AI309" s="160"/>
      <c r="AJ309" s="35"/>
      <c r="AK309" s="35"/>
      <c r="AL309" s="35"/>
    </row>
    <row r="310" spans="1:43">
      <c r="A310" s="165"/>
      <c r="B310" s="35"/>
      <c r="C310" s="35"/>
      <c r="D310" s="35"/>
      <c r="E310" s="35"/>
      <c r="F310" s="35"/>
      <c r="G310" s="35"/>
      <c r="H310" s="35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35"/>
      <c r="Y310" s="35"/>
      <c r="Z310" s="35"/>
      <c r="AA310" s="35"/>
      <c r="AB310" s="78"/>
      <c r="AC310" s="78"/>
      <c r="AD310" s="78"/>
      <c r="AE310" s="35"/>
      <c r="AF310" s="35"/>
      <c r="AG310" s="78"/>
      <c r="AH310" s="78"/>
      <c r="AI310" s="160"/>
      <c r="AJ310" s="35"/>
      <c r="AK310" s="35"/>
      <c r="AL310" s="35"/>
    </row>
    <row r="311" spans="1:43">
      <c r="A311" s="165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35"/>
      <c r="Y311" s="35"/>
      <c r="Z311" s="35"/>
      <c r="AA311" s="35"/>
      <c r="AB311" s="78"/>
      <c r="AC311" s="78"/>
      <c r="AD311" s="78"/>
      <c r="AE311" s="35"/>
      <c r="AF311" s="35"/>
      <c r="AG311" s="78"/>
      <c r="AH311" s="78"/>
      <c r="AI311" s="160"/>
      <c r="AJ311" s="35"/>
      <c r="AK311" s="35"/>
      <c r="AL311" s="35"/>
    </row>
    <row r="312" spans="1:43">
      <c r="A312" s="165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35"/>
      <c r="Y312" s="35"/>
      <c r="Z312" s="35"/>
      <c r="AA312" s="35"/>
      <c r="AB312" s="78"/>
      <c r="AC312" s="78"/>
      <c r="AD312" s="78"/>
      <c r="AE312" s="35"/>
      <c r="AF312" s="35"/>
      <c r="AG312" s="78"/>
      <c r="AH312" s="78"/>
      <c r="AI312" s="160"/>
      <c r="AJ312" s="35"/>
      <c r="AK312" s="35"/>
      <c r="AL312" s="35"/>
    </row>
    <row r="313" spans="1:43">
      <c r="A313" s="165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35"/>
      <c r="Y313" s="35"/>
      <c r="Z313" s="35"/>
      <c r="AA313" s="35"/>
      <c r="AB313" s="78"/>
      <c r="AC313" s="78"/>
      <c r="AD313" s="78"/>
      <c r="AE313" s="35"/>
      <c r="AF313" s="35"/>
      <c r="AG313" s="78"/>
      <c r="AH313" s="78"/>
      <c r="AI313" s="160"/>
      <c r="AJ313" s="35"/>
      <c r="AK313" s="35"/>
      <c r="AL313" s="35"/>
    </row>
    <row r="314" spans="1:43">
      <c r="A314" s="165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35"/>
      <c r="Y314" s="35"/>
      <c r="Z314" s="35"/>
      <c r="AA314" s="35"/>
      <c r="AB314" s="78"/>
      <c r="AC314" s="78"/>
      <c r="AD314" s="78"/>
      <c r="AE314" s="35"/>
      <c r="AF314" s="35"/>
      <c r="AG314" s="78"/>
      <c r="AH314" s="78"/>
      <c r="AI314" s="160"/>
      <c r="AJ314" s="35"/>
      <c r="AK314" s="35"/>
      <c r="AL314" s="35"/>
    </row>
    <row r="315" spans="1:43">
      <c r="A315" s="165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35"/>
      <c r="Y315" s="35"/>
      <c r="Z315" s="35"/>
      <c r="AA315" s="35"/>
      <c r="AB315" s="78"/>
      <c r="AC315" s="78"/>
      <c r="AD315" s="78"/>
      <c r="AE315" s="35"/>
      <c r="AF315" s="35"/>
      <c r="AG315" s="78"/>
      <c r="AH315" s="78"/>
      <c r="AI315" s="160"/>
      <c r="AJ315" s="35"/>
      <c r="AK315" s="35"/>
      <c r="AL315" s="35"/>
    </row>
    <row r="316" spans="1:43">
      <c r="A316" s="165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35"/>
      <c r="Y316" s="35"/>
      <c r="Z316" s="35"/>
      <c r="AA316" s="35"/>
      <c r="AB316" s="78"/>
      <c r="AC316" s="78"/>
      <c r="AD316" s="78"/>
      <c r="AE316" s="35"/>
      <c r="AF316" s="35"/>
      <c r="AG316" s="78"/>
      <c r="AH316" s="78"/>
      <c r="AI316" s="160"/>
      <c r="AJ316" s="35"/>
      <c r="AK316" s="35"/>
      <c r="AL316" s="35"/>
    </row>
    <row r="317" spans="1:43">
      <c r="A317" s="165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35"/>
      <c r="Y317" s="35"/>
      <c r="Z317" s="35"/>
      <c r="AA317" s="35"/>
      <c r="AB317" s="78"/>
      <c r="AC317" s="78"/>
      <c r="AD317" s="78"/>
      <c r="AE317" s="35"/>
      <c r="AF317" s="35"/>
      <c r="AG317" s="78"/>
      <c r="AH317" s="78"/>
      <c r="AI317" s="160"/>
      <c r="AJ317" s="35"/>
      <c r="AK317" s="35"/>
      <c r="AL317" s="35"/>
    </row>
    <row r="318" spans="1:43">
      <c r="A318" s="165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35"/>
      <c r="Y318" s="35"/>
      <c r="Z318" s="35"/>
      <c r="AA318" s="35"/>
      <c r="AB318" s="78"/>
      <c r="AC318" s="78"/>
      <c r="AD318" s="78"/>
      <c r="AE318" s="35"/>
      <c r="AF318" s="35"/>
      <c r="AG318" s="78"/>
      <c r="AH318" s="78"/>
      <c r="AI318" s="160"/>
      <c r="AJ318" s="35"/>
      <c r="AK318" s="35"/>
      <c r="AL318" s="35"/>
    </row>
    <row r="319" spans="1:43">
      <c r="A319" s="165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35"/>
      <c r="Y319" s="35"/>
      <c r="Z319" s="35"/>
      <c r="AA319" s="35"/>
      <c r="AB319" s="78"/>
      <c r="AC319" s="78"/>
      <c r="AD319" s="78"/>
      <c r="AE319" s="35"/>
      <c r="AF319" s="35"/>
      <c r="AG319" s="78"/>
      <c r="AH319" s="78"/>
      <c r="AI319" s="160"/>
      <c r="AJ319" s="35"/>
      <c r="AK319" s="35"/>
      <c r="AL319" s="35"/>
    </row>
    <row r="320" spans="1:43">
      <c r="A320" s="165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35"/>
      <c r="Y320" s="35"/>
      <c r="Z320" s="35"/>
      <c r="AA320" s="35"/>
      <c r="AB320" s="78"/>
      <c r="AC320" s="78"/>
      <c r="AD320" s="78"/>
      <c r="AE320" s="35"/>
      <c r="AF320" s="35"/>
      <c r="AG320" s="78"/>
      <c r="AH320" s="78"/>
      <c r="AI320" s="160"/>
      <c r="AJ320" s="35"/>
      <c r="AK320" s="35"/>
      <c r="AL320" s="35"/>
    </row>
    <row r="321" spans="13:38"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35"/>
      <c r="Y321" s="35"/>
      <c r="Z321" s="35"/>
      <c r="AA321" s="35"/>
      <c r="AB321" s="78"/>
      <c r="AC321" s="78"/>
      <c r="AD321" s="78"/>
      <c r="AE321" s="35"/>
      <c r="AF321" s="35"/>
      <c r="AG321" s="78"/>
      <c r="AH321" s="78"/>
      <c r="AI321" s="160"/>
      <c r="AJ321" s="35"/>
      <c r="AK321" s="35"/>
      <c r="AL321" s="35"/>
    </row>
    <row r="322" spans="13:38">
      <c r="M322" s="160"/>
      <c r="N322" s="160"/>
      <c r="O322" s="160"/>
      <c r="P322" s="160"/>
      <c r="T322" s="160"/>
      <c r="U322" s="160"/>
      <c r="V322" s="160"/>
      <c r="W322" s="160"/>
    </row>
  </sheetData>
  <mergeCells count="3">
    <mergeCell ref="K4:M4"/>
    <mergeCell ref="AD4:AH4"/>
    <mergeCell ref="H4:I4"/>
  </mergeCells>
  <conditionalFormatting sqref="BF103:BG103">
    <cfRule type="cellIs" dxfId="78" priority="20" stopIfTrue="1" operator="lessThan">
      <formula>0</formula>
    </cfRule>
  </conditionalFormatting>
  <conditionalFormatting sqref="BF80:BG80">
    <cfRule type="cellIs" dxfId="77" priority="21" stopIfTrue="1" operator="greaterThan">
      <formula>0</formula>
    </cfRule>
  </conditionalFormatting>
  <conditionalFormatting sqref="BF80:BG80">
    <cfRule type="cellIs" dxfId="76" priority="19" operator="lessThan">
      <formula>0</formula>
    </cfRule>
  </conditionalFormatting>
  <conditionalFormatting sqref="F10:F34">
    <cfRule type="cellIs" dxfId="75" priority="17" operator="lessThan">
      <formula>0</formula>
    </cfRule>
    <cfRule type="cellIs" dxfId="74" priority="18" operator="greaterThan">
      <formula>0</formula>
    </cfRule>
  </conditionalFormatting>
  <conditionalFormatting sqref="H10:H34">
    <cfRule type="cellIs" dxfId="73" priority="15" operator="lessThan">
      <formula>0</formula>
    </cfRule>
    <cfRule type="cellIs" dxfId="72" priority="16" operator="greaterThan">
      <formula>0</formula>
    </cfRule>
  </conditionalFormatting>
  <conditionalFormatting sqref="J10:J34">
    <cfRule type="cellIs" dxfId="71" priority="13" operator="lessThan">
      <formula>0</formula>
    </cfRule>
    <cfRule type="cellIs" dxfId="70" priority="14" operator="greaterThan">
      <formula>0</formula>
    </cfRule>
  </conditionalFormatting>
  <conditionalFormatting sqref="Y10:Y34">
    <cfRule type="cellIs" dxfId="69" priority="9" operator="lessThan">
      <formula>0</formula>
    </cfRule>
    <cfRule type="cellIs" dxfId="68" priority="10" operator="greaterThan">
      <formula>0</formula>
    </cfRule>
  </conditionalFormatting>
  <conditionalFormatting sqref="AA10:AA34">
    <cfRule type="cellIs" dxfId="67" priority="7" operator="lessThan">
      <formula>0</formula>
    </cfRule>
    <cfRule type="cellIs" dxfId="66" priority="8" operator="greaterThan">
      <formula>0</formula>
    </cfRule>
  </conditionalFormatting>
  <conditionalFormatting sqref="R9:R34"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G10:G34">
    <cfRule type="cellIs" dxfId="63" priority="2" operator="greaterThan">
      <formula>400</formula>
    </cfRule>
  </conditionalFormatting>
  <conditionalFormatting sqref="X10:X34">
    <cfRule type="top10" dxfId="62" priority="62" percent="1" bottom="1" rank="10"/>
    <cfRule type="top10" dxfId="61" priority="63" percent="1" rank="10"/>
  </conditionalFormatting>
  <conditionalFormatting sqref="M36:N60 M10:M34 T10:T34 T36:T60 P36:R60 V36:V60 V10:V34">
    <cfRule type="cellIs" dxfId="6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S320"/>
  <sheetViews>
    <sheetView zoomScale="94" zoomScaleNormal="94" workbookViewId="0">
      <selection activeCell="AA28" sqref="AA28"/>
    </sheetView>
  </sheetViews>
  <sheetFormatPr baseColWidth="10" defaultRowHeight="15"/>
  <cols>
    <col min="1" max="1" width="2.6328125" style="163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2" customWidth="1"/>
    <col min="10" max="10" width="5.1796875" style="92" customWidth="1"/>
    <col min="11" max="11" width="5.81640625" style="92" customWidth="1"/>
    <col min="12" max="12" width="5.54296875" style="92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2" customWidth="1"/>
    <col min="18" max="18" width="5.6328125" style="92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6" width="10.6328125" customWidth="1"/>
    <col min="27" max="27" width="10.54296875" customWidth="1"/>
    <col min="29" max="29" width="9.08984375" customWidth="1"/>
    <col min="30" max="30" width="10.81640625" customWidth="1"/>
    <col min="41" max="41" width="14" customWidth="1"/>
    <col min="42" max="42" width="12.54296875" customWidth="1"/>
    <col min="43" max="43" width="10.90625" customWidth="1"/>
  </cols>
  <sheetData>
    <row r="1" spans="1:45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5"/>
      <c r="AB1" s="5"/>
    </row>
    <row r="2" spans="1:45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/>
      <c r="AB2" s="5"/>
    </row>
    <row r="3" spans="1:45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/>
      <c r="AB3" s="5"/>
    </row>
    <row r="4" spans="1:45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/>
      <c r="AB4" s="5"/>
      <c r="AS4" s="5"/>
    </row>
    <row r="5" spans="1:45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/>
      <c r="AB5" s="5"/>
    </row>
    <row r="6" spans="1:45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/>
      <c r="AB6" s="5"/>
    </row>
    <row r="7" spans="1:45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4"/>
      <c r="AA7" s="4"/>
      <c r="AB7" s="4"/>
      <c r="AC7" s="4"/>
      <c r="AD7" s="4"/>
    </row>
    <row r="8" spans="1:45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4"/>
      <c r="AA8" s="58"/>
      <c r="AB8" s="58"/>
      <c r="AC8" s="1"/>
      <c r="AD8" s="5"/>
    </row>
    <row r="9" spans="1:45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"/>
      <c r="AA9" s="58"/>
      <c r="AB9" s="58"/>
      <c r="AC9" s="1"/>
      <c r="AD9" s="5"/>
    </row>
    <row r="10" spans="1:45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4"/>
      <c r="AA10" s="58"/>
      <c r="AB10" s="58"/>
      <c r="AC10" s="1"/>
      <c r="AD10" s="5"/>
    </row>
    <row r="11" spans="1:45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4"/>
      <c r="AA11" s="58"/>
      <c r="AB11" s="58"/>
      <c r="AC11" s="1"/>
      <c r="AD11" s="5"/>
      <c r="AF11" s="2"/>
      <c r="AG11" s="2"/>
      <c r="AH11" s="2"/>
    </row>
    <row r="12" spans="1:45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4"/>
      <c r="AA12" s="58"/>
      <c r="AB12" s="58"/>
      <c r="AC12" s="13"/>
      <c r="AD12" s="5"/>
      <c r="AF12" s="2"/>
      <c r="AG12" s="2"/>
      <c r="AH12" s="4"/>
      <c r="AI12" s="4"/>
      <c r="AJ12" s="4"/>
    </row>
    <row r="13" spans="1:45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4"/>
      <c r="AA13" s="58"/>
      <c r="AB13" s="58"/>
      <c r="AC13" s="13"/>
      <c r="AD13" s="5"/>
      <c r="AF13" s="1"/>
      <c r="AG13" s="1"/>
      <c r="AH13" s="11"/>
      <c r="AI13" s="11"/>
      <c r="AJ13" s="11"/>
    </row>
    <row r="14" spans="1:45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4"/>
      <c r="AA14" s="58"/>
      <c r="AB14" s="58"/>
      <c r="AC14" s="13"/>
      <c r="AD14" s="5"/>
      <c r="AF14" s="1"/>
      <c r="AG14" s="1"/>
      <c r="AH14" s="11"/>
      <c r="AI14" s="11"/>
      <c r="AJ14" s="11"/>
    </row>
    <row r="15" spans="1:45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4"/>
      <c r="AA15" s="58"/>
      <c r="AB15" s="58"/>
      <c r="AC15" s="13"/>
      <c r="AD15" s="5"/>
      <c r="AF15" s="1"/>
      <c r="AG15" s="1"/>
      <c r="AH15" s="11"/>
      <c r="AI15" s="11"/>
      <c r="AJ15" s="11"/>
    </row>
    <row r="16" spans="1:45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"/>
      <c r="AA16" s="58"/>
      <c r="AB16" s="58"/>
      <c r="AC16" s="5"/>
      <c r="AD16" s="5"/>
      <c r="AF16" s="1"/>
      <c r="AG16" s="1"/>
      <c r="AH16" s="11"/>
      <c r="AI16" s="11"/>
      <c r="AJ16" s="11"/>
    </row>
    <row r="17" spans="1:36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4"/>
      <c r="AA17" s="58"/>
      <c r="AB17" s="58"/>
      <c r="AC17" s="5"/>
      <c r="AD17" s="5"/>
      <c r="AF17" s="1"/>
      <c r="AG17" s="1"/>
      <c r="AH17" s="11"/>
      <c r="AI17" s="11"/>
      <c r="AJ17" s="11"/>
    </row>
    <row r="18" spans="1:36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4"/>
      <c r="AA18" s="58"/>
      <c r="AB18" s="58"/>
      <c r="AC18" s="5"/>
      <c r="AD18" s="5"/>
      <c r="AF18" s="1"/>
      <c r="AG18" s="1"/>
      <c r="AH18" s="11"/>
      <c r="AI18" s="11"/>
      <c r="AJ18" s="11"/>
    </row>
    <row r="19" spans="1:36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4"/>
      <c r="AA19" s="58"/>
      <c r="AB19" s="58"/>
      <c r="AC19" s="5"/>
      <c r="AD19" s="5"/>
      <c r="AF19" s="1"/>
      <c r="AG19" s="1"/>
      <c r="AH19" s="11"/>
      <c r="AI19" s="11"/>
      <c r="AJ19" s="11"/>
    </row>
    <row r="20" spans="1:36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4"/>
      <c r="AA20" s="58"/>
      <c r="AB20" s="58"/>
      <c r="AC20" s="5"/>
      <c r="AD20" s="5"/>
      <c r="AF20" s="1"/>
      <c r="AG20" s="1"/>
      <c r="AH20" s="11"/>
      <c r="AI20" s="11"/>
      <c r="AJ20" s="11"/>
    </row>
    <row r="21" spans="1:36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4"/>
      <c r="AA21" s="58"/>
      <c r="AB21" s="58"/>
      <c r="AC21" s="5"/>
      <c r="AD21" s="5"/>
      <c r="AF21" s="1"/>
      <c r="AG21" s="1"/>
      <c r="AH21" s="11"/>
      <c r="AI21" s="11"/>
      <c r="AJ21" s="11"/>
    </row>
    <row r="22" spans="1:36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4"/>
      <c r="AA22" s="58"/>
      <c r="AB22" s="58"/>
      <c r="AC22" s="5"/>
      <c r="AD22" s="5"/>
      <c r="AF22" s="13"/>
      <c r="AG22" s="13"/>
      <c r="AH22" s="11"/>
      <c r="AI22" s="11"/>
      <c r="AJ22" s="11"/>
    </row>
    <row r="23" spans="1:36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4"/>
      <c r="AA23" s="58"/>
      <c r="AB23" s="58"/>
      <c r="AC23" s="5"/>
      <c r="AD23" s="5"/>
      <c r="AF23" s="13"/>
      <c r="AG23" s="13"/>
      <c r="AH23" s="11"/>
      <c r="AI23" s="11"/>
      <c r="AJ23" s="11"/>
    </row>
    <row r="24" spans="1:36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4"/>
      <c r="AA24" s="58"/>
      <c r="AB24" s="58"/>
      <c r="AC24" s="5"/>
      <c r="AD24" s="5"/>
      <c r="AF24" s="13"/>
      <c r="AG24" s="13"/>
      <c r="AH24" s="11"/>
      <c r="AI24" s="11"/>
      <c r="AJ24" s="11"/>
    </row>
    <row r="25" spans="1:36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8"/>
      <c r="AB25" s="58"/>
      <c r="AF25" s="13"/>
      <c r="AG25" s="13"/>
      <c r="AH25" s="11"/>
      <c r="AI25" s="11"/>
      <c r="AJ25" s="11"/>
    </row>
    <row r="26" spans="1:36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8"/>
      <c r="AB26" s="58"/>
      <c r="AD26" s="5"/>
      <c r="AF26" s="13"/>
      <c r="AG26" s="13"/>
      <c r="AH26" s="11"/>
      <c r="AI26" s="11"/>
      <c r="AJ26" s="11"/>
    </row>
    <row r="27" spans="1:36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4"/>
      <c r="AA27" s="58"/>
      <c r="AB27" s="58"/>
      <c r="AF27" s="13"/>
      <c r="AG27" s="13"/>
      <c r="AH27" s="11"/>
      <c r="AI27" s="11"/>
      <c r="AJ27" s="11"/>
    </row>
    <row r="28" spans="1:36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8"/>
      <c r="AB28" s="58"/>
      <c r="AF28" s="13"/>
      <c r="AG28" s="13"/>
      <c r="AH28" s="11"/>
      <c r="AI28" s="11"/>
      <c r="AJ28" s="11"/>
    </row>
    <row r="29" spans="1:36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4"/>
      <c r="AA29" s="58"/>
      <c r="AB29" s="58"/>
      <c r="AF29" s="56"/>
      <c r="AG29" s="56"/>
      <c r="AH29" s="11"/>
      <c r="AI29" s="11"/>
      <c r="AJ29" s="11"/>
    </row>
    <row r="30" spans="1:36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4"/>
      <c r="AA30" s="58"/>
      <c r="AB30" s="58"/>
      <c r="AF30" s="56"/>
      <c r="AG30" s="56"/>
      <c r="AH30" s="11"/>
      <c r="AI30" s="11"/>
      <c r="AJ30" s="11"/>
    </row>
    <row r="31" spans="1:36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4"/>
      <c r="AA31" s="58"/>
      <c r="AB31" s="58"/>
      <c r="AC31" s="4"/>
      <c r="AD31" s="4"/>
    </row>
    <row r="32" spans="1:36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4"/>
      <c r="AA32" s="58"/>
      <c r="AB32" s="58"/>
      <c r="AC32" s="1"/>
      <c r="AD32" s="18"/>
      <c r="AF32" s="1"/>
      <c r="AG32" s="5"/>
    </row>
    <row r="33" spans="1:30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4"/>
      <c r="AA33" s="58"/>
      <c r="AB33" s="58"/>
      <c r="AC33" s="1"/>
      <c r="AD33" s="18"/>
    </row>
    <row r="34" spans="1:30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4"/>
      <c r="AA34" s="58"/>
      <c r="AB34" s="58"/>
      <c r="AC34" s="1"/>
      <c r="AD34" s="18"/>
    </row>
    <row r="35" spans="1:30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4"/>
      <c r="AA35" s="58"/>
      <c r="AB35" s="58"/>
      <c r="AC35" s="1"/>
      <c r="AD35" s="18"/>
    </row>
    <row r="36" spans="1:30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4"/>
      <c r="AA36" s="58"/>
      <c r="AB36" s="58"/>
      <c r="AC36" s="13"/>
      <c r="AD36" s="18"/>
    </row>
    <row r="37" spans="1:30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4"/>
      <c r="AA37" s="58"/>
      <c r="AB37" s="58"/>
      <c r="AC37" s="13"/>
      <c r="AD37" s="18"/>
    </row>
    <row r="38" spans="1:30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4"/>
      <c r="AA38" s="58"/>
      <c r="AB38" s="58"/>
      <c r="AC38" s="13"/>
      <c r="AD38" s="18"/>
    </row>
    <row r="39" spans="1:30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4"/>
      <c r="AA39" s="58"/>
      <c r="AB39" s="58"/>
      <c r="AC39" s="13"/>
      <c r="AD39" s="18"/>
    </row>
    <row r="40" spans="1:30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4"/>
      <c r="AA40" s="58"/>
      <c r="AB40" s="58"/>
      <c r="AC40" s="5"/>
      <c r="AD40" s="18"/>
    </row>
    <row r="41" spans="1:30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4"/>
      <c r="AA41" s="58"/>
      <c r="AB41" s="58"/>
      <c r="AC41" s="5"/>
      <c r="AD41" s="18"/>
    </row>
    <row r="42" spans="1:30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4"/>
      <c r="AA42" s="58"/>
      <c r="AB42" s="58"/>
      <c r="AC42" s="5"/>
      <c r="AD42" s="18"/>
    </row>
    <row r="43" spans="1:30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4"/>
      <c r="AA43" s="58"/>
      <c r="AB43" s="58"/>
      <c r="AC43" s="5"/>
      <c r="AD43" s="18"/>
    </row>
    <row r="44" spans="1:30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4"/>
      <c r="AA44" s="58"/>
      <c r="AB44" s="58"/>
      <c r="AC44" s="5"/>
      <c r="AD44" s="18"/>
    </row>
    <row r="45" spans="1:30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4"/>
      <c r="AA45" s="58"/>
      <c r="AB45" s="58"/>
      <c r="AC45" s="5"/>
      <c r="AD45" s="18"/>
    </row>
    <row r="46" spans="1:30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4"/>
      <c r="AA46" s="58"/>
      <c r="AB46" s="58"/>
      <c r="AC46" s="5"/>
      <c r="AD46" s="18"/>
    </row>
    <row r="47" spans="1:30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4"/>
      <c r="AA47" s="58"/>
      <c r="AB47" s="58"/>
      <c r="AC47" s="5"/>
      <c r="AD47" s="18"/>
    </row>
    <row r="48" spans="1:30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3"/>
      <c r="AA48" s="58"/>
      <c r="AB48" s="58"/>
      <c r="AC48" s="5"/>
      <c r="AD48" s="18"/>
    </row>
    <row r="49" spans="1:30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8"/>
      <c r="AB49" s="58"/>
    </row>
    <row r="50" spans="1:30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3"/>
      <c r="AA50" s="58"/>
      <c r="AB50" s="58"/>
      <c r="AD50" s="18"/>
    </row>
    <row r="51" spans="1:30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3"/>
      <c r="AA51" s="58"/>
      <c r="AB51" s="58"/>
    </row>
    <row r="52" spans="1:30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8"/>
      <c r="AB52" s="58"/>
    </row>
    <row r="53" spans="1:30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4"/>
      <c r="AA53" s="58"/>
      <c r="AB53" s="58"/>
    </row>
    <row r="54" spans="1:30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4"/>
      <c r="AA54" s="58"/>
      <c r="AB54" s="58"/>
      <c r="AC54" s="4"/>
      <c r="AD54" s="4"/>
    </row>
    <row r="55" spans="1:3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4"/>
      <c r="AA55" s="58"/>
      <c r="AB55" s="58"/>
      <c r="AC55" s="1"/>
      <c r="AD55" s="5"/>
    </row>
    <row r="56" spans="1:30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4"/>
      <c r="AA56" s="58"/>
      <c r="AB56" s="58"/>
      <c r="AC56" s="1"/>
      <c r="AD56" s="5"/>
    </row>
    <row r="57" spans="1:30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4"/>
      <c r="AA57" s="58"/>
      <c r="AB57" s="58"/>
      <c r="AC57" s="1"/>
      <c r="AD57" s="5"/>
    </row>
    <row r="58" spans="1:30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4"/>
      <c r="AA58" s="58"/>
      <c r="AB58" s="58"/>
      <c r="AC58" s="1"/>
      <c r="AD58" s="5"/>
    </row>
    <row r="59" spans="1:30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4"/>
      <c r="AA59" s="58"/>
      <c r="AB59" s="58"/>
      <c r="AC59" s="1"/>
      <c r="AD59" s="5"/>
    </row>
    <row r="60" spans="1:30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4"/>
      <c r="AA60" s="58"/>
      <c r="AB60" s="58"/>
      <c r="AC60" s="1"/>
      <c r="AD60" s="5"/>
    </row>
    <row r="61" spans="1:30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4"/>
      <c r="AA61" s="58"/>
      <c r="AB61" s="58"/>
      <c r="AC61" s="1"/>
      <c r="AD61" s="5"/>
    </row>
    <row r="62" spans="1:30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4"/>
      <c r="AA62" s="58"/>
      <c r="AB62" s="58"/>
      <c r="AC62" s="13"/>
      <c r="AD62" s="5"/>
    </row>
    <row r="63" spans="1:30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4"/>
      <c r="AA63" s="58"/>
      <c r="AB63" s="58"/>
      <c r="AC63" s="13"/>
      <c r="AD63" s="5"/>
    </row>
    <row r="64" spans="1:30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4"/>
      <c r="AA64" s="58"/>
      <c r="AB64" s="58"/>
      <c r="AC64" s="13"/>
      <c r="AD64" s="5"/>
    </row>
    <row r="65" spans="1:45" ht="15.6">
      <c r="A65"/>
      <c r="O65" s="3"/>
      <c r="P65" s="3"/>
      <c r="Q65" s="58"/>
      <c r="R65" s="58"/>
      <c r="S65" s="16"/>
      <c r="T65" s="16"/>
      <c r="U65" s="3"/>
      <c r="V65" s="3"/>
      <c r="W65" s="16"/>
      <c r="Y65" s="1"/>
      <c r="Z65" s="4"/>
      <c r="AA65" s="58"/>
      <c r="AB65" s="58"/>
      <c r="AC65" s="13"/>
      <c r="AD65" s="5"/>
    </row>
    <row r="66" spans="1:45" ht="15.6">
      <c r="A66"/>
      <c r="O66" s="3"/>
      <c r="P66" s="3"/>
      <c r="Q66" s="58"/>
      <c r="R66" s="58"/>
      <c r="S66" s="16"/>
      <c r="T66" s="16"/>
      <c r="U66" s="3"/>
      <c r="V66" s="3"/>
      <c r="W66" s="16"/>
      <c r="Y66" s="1"/>
      <c r="Z66" s="4"/>
      <c r="AA66" s="58"/>
      <c r="AB66" s="58"/>
      <c r="AC66" s="5"/>
      <c r="AD66" s="5"/>
    </row>
    <row r="67" spans="1:45" ht="15.6">
      <c r="A67"/>
      <c r="O67" s="3"/>
      <c r="P67" s="3"/>
      <c r="Q67" s="58"/>
      <c r="R67" s="58"/>
      <c r="S67" s="16"/>
      <c r="T67" s="16"/>
      <c r="U67" s="3"/>
      <c r="V67" s="3"/>
      <c r="W67" s="16"/>
      <c r="Y67" s="1"/>
      <c r="Z67" s="4"/>
      <c r="AA67" s="58"/>
      <c r="AB67" s="58"/>
      <c r="AC67" s="5"/>
      <c r="AD67" s="5"/>
    </row>
    <row r="68" spans="1:45" ht="15.6">
      <c r="A68"/>
      <c r="O68" s="3"/>
      <c r="P68" s="3"/>
      <c r="Q68" s="58"/>
      <c r="R68" s="58"/>
      <c r="S68" s="16"/>
      <c r="T68" s="16"/>
      <c r="U68" s="3"/>
      <c r="V68" s="3"/>
      <c r="W68" s="16"/>
      <c r="Y68" s="1"/>
      <c r="Z68" s="4"/>
      <c r="AA68" s="58"/>
      <c r="AB68" s="58"/>
      <c r="AC68" s="5"/>
      <c r="AD68" s="5"/>
    </row>
    <row r="69" spans="1:45" ht="15.6">
      <c r="A69"/>
      <c r="O69" s="3"/>
      <c r="P69" s="3"/>
      <c r="Q69" s="58"/>
      <c r="R69" s="58"/>
      <c r="S69" s="16"/>
      <c r="T69" s="16"/>
      <c r="U69" s="3"/>
      <c r="V69" s="3"/>
      <c r="W69" s="16"/>
      <c r="Y69" s="1"/>
      <c r="Z69" s="4"/>
      <c r="AA69" s="58"/>
      <c r="AB69" s="58"/>
      <c r="AC69" s="5"/>
      <c r="AD69" s="5"/>
    </row>
    <row r="70" spans="1:45" ht="15.6">
      <c r="A70"/>
      <c r="O70" s="3"/>
      <c r="P70" s="3"/>
      <c r="Q70" s="58"/>
      <c r="R70" s="58"/>
      <c r="S70" s="16"/>
      <c r="T70" s="16"/>
      <c r="U70" s="3"/>
      <c r="V70" s="3"/>
      <c r="W70" s="16"/>
      <c r="Y70" s="1"/>
      <c r="Z70" s="1"/>
      <c r="AA70" s="58"/>
      <c r="AB70" s="58"/>
      <c r="AC70" s="5"/>
      <c r="AD70" s="5"/>
    </row>
    <row r="71" spans="1:45" ht="15.6">
      <c r="O71" s="3"/>
      <c r="P71" s="3"/>
      <c r="Q71" s="58"/>
      <c r="R71" s="58"/>
      <c r="S71" s="16"/>
      <c r="T71" s="16"/>
      <c r="U71" s="3"/>
      <c r="V71" s="3"/>
      <c r="W71" s="16"/>
      <c r="Y71" s="1"/>
      <c r="Z71" s="1"/>
      <c r="AA71" s="58"/>
      <c r="AB71" s="58"/>
      <c r="AC71" s="1"/>
      <c r="AD71" s="1"/>
      <c r="AE71" s="1"/>
      <c r="AF71" s="1"/>
      <c r="AG71" s="1"/>
      <c r="AH71" s="1"/>
      <c r="AI71" s="1"/>
      <c r="AJ71" s="1"/>
      <c r="AK71" s="1"/>
      <c r="AL71" s="13"/>
      <c r="AM71" s="13"/>
      <c r="AN71" s="13"/>
      <c r="AO71" s="13"/>
      <c r="AP71" s="5"/>
      <c r="AQ71" s="5"/>
    </row>
    <row r="72" spans="1:45" ht="15.6">
      <c r="O72" s="3"/>
      <c r="P72" s="3"/>
      <c r="Q72" s="58"/>
      <c r="R72" s="58"/>
      <c r="S72" s="16"/>
      <c r="T72" s="16"/>
      <c r="U72" s="3"/>
      <c r="V72" s="3"/>
      <c r="W72" s="16"/>
      <c r="Y72" s="1"/>
      <c r="Z72" s="1"/>
      <c r="AA72" s="58"/>
      <c r="AB72" s="58"/>
      <c r="AC72" s="1"/>
      <c r="AD72" s="1"/>
      <c r="AE72" s="1"/>
      <c r="AF72" s="1"/>
      <c r="AG72" s="1"/>
      <c r="AH72" s="1"/>
      <c r="AI72" s="1"/>
      <c r="AJ72" s="1"/>
      <c r="AK72" s="1"/>
      <c r="AL72" s="13"/>
      <c r="AM72" s="13"/>
      <c r="AN72" s="13"/>
      <c r="AO72" s="13"/>
      <c r="AP72" s="5"/>
      <c r="AQ72" s="5"/>
    </row>
    <row r="73" spans="1:45" ht="15.6">
      <c r="O73" s="3"/>
      <c r="P73" s="3"/>
      <c r="Q73" s="58"/>
      <c r="R73" s="58"/>
      <c r="S73" s="16"/>
      <c r="T73" s="16"/>
      <c r="U73" s="3"/>
      <c r="V73" s="3"/>
      <c r="W73" s="16"/>
      <c r="Y73" s="1"/>
      <c r="Z73" s="1"/>
      <c r="AA73" s="58"/>
      <c r="AB73" s="58"/>
      <c r="AC73" s="1"/>
      <c r="AD73" s="1"/>
      <c r="AE73" s="1"/>
      <c r="AF73" s="1"/>
      <c r="AG73" s="1"/>
      <c r="AH73" s="1"/>
      <c r="AI73" s="1"/>
      <c r="AJ73" s="1"/>
      <c r="AK73" s="1"/>
      <c r="AL73" s="13"/>
      <c r="AM73" s="13"/>
      <c r="AN73" s="13"/>
      <c r="AO73" s="13"/>
      <c r="AP73" s="5"/>
      <c r="AQ73" s="5"/>
    </row>
    <row r="74" spans="1:45" ht="15.6">
      <c r="O74" s="3"/>
      <c r="P74" s="3"/>
      <c r="Q74" s="58"/>
      <c r="R74" s="58"/>
      <c r="S74" s="16"/>
      <c r="T74" s="16"/>
      <c r="U74" s="3"/>
      <c r="V74" s="3"/>
      <c r="W74" s="16"/>
      <c r="Y74" s="1"/>
      <c r="Z74" s="1"/>
      <c r="AA74" s="58"/>
      <c r="AB74" s="58"/>
      <c r="AC74" s="1"/>
      <c r="AD74" s="1"/>
      <c r="AE74" s="1"/>
      <c r="AF74" s="1"/>
      <c r="AG74" s="1"/>
      <c r="AH74" s="1"/>
      <c r="AI74" s="1"/>
      <c r="AJ74" s="1"/>
      <c r="AK74" s="1"/>
      <c r="AL74" s="13"/>
      <c r="AM74" s="13"/>
      <c r="AN74" s="13"/>
      <c r="AO74" s="13"/>
      <c r="AP74" s="5"/>
      <c r="AQ74" s="5"/>
    </row>
    <row r="75" spans="1:45" ht="15.6">
      <c r="O75" s="3"/>
      <c r="P75" s="3"/>
      <c r="Q75" s="58"/>
      <c r="R75" s="58"/>
      <c r="S75" s="16"/>
      <c r="T75" s="16"/>
      <c r="U75" s="3"/>
      <c r="V75" s="3"/>
      <c r="W75" s="16"/>
      <c r="Y75" s="1"/>
      <c r="Z75" s="1"/>
      <c r="AA75" s="58"/>
      <c r="AB75" s="58"/>
      <c r="AC75" s="1"/>
      <c r="AD75" s="1"/>
      <c r="AE75" s="1"/>
      <c r="AF75" s="1"/>
      <c r="AG75" s="1"/>
      <c r="AH75" s="1"/>
      <c r="AI75" s="1"/>
      <c r="AJ75" s="1"/>
      <c r="AK75" s="1"/>
      <c r="AL75" s="13"/>
      <c r="AM75" s="13"/>
      <c r="AN75" s="13"/>
      <c r="AO75" s="13"/>
      <c r="AP75" s="5"/>
      <c r="AQ75" s="5"/>
    </row>
    <row r="76" spans="1:45" ht="15.6">
      <c r="O76" s="3"/>
      <c r="P76" s="3"/>
      <c r="Q76" s="58"/>
      <c r="R76" s="58"/>
      <c r="S76" s="16"/>
      <c r="T76" s="16"/>
      <c r="U76" s="3"/>
      <c r="V76" s="3"/>
      <c r="W76" s="16"/>
      <c r="Y76" s="1"/>
      <c r="Z76" s="1"/>
      <c r="AA76" s="58"/>
      <c r="AB76" s="58"/>
      <c r="AC76" s="1"/>
      <c r="AD76" s="1"/>
      <c r="AE76" s="1"/>
      <c r="AF76" s="1"/>
      <c r="AG76" s="1"/>
      <c r="AH76" s="1"/>
      <c r="AI76" s="1"/>
      <c r="AJ76" s="1"/>
      <c r="AK76" s="1"/>
      <c r="AL76" s="5"/>
      <c r="AM76" s="5"/>
      <c r="AN76" s="5"/>
      <c r="AO76" s="5"/>
      <c r="AP76" s="5"/>
      <c r="AQ76" s="5"/>
    </row>
    <row r="77" spans="1:45" ht="15.6">
      <c r="O77" s="3"/>
      <c r="P77" s="3"/>
      <c r="Q77" s="58"/>
      <c r="R77" s="58"/>
      <c r="S77" s="16"/>
      <c r="T77" s="16"/>
      <c r="U77" s="3"/>
      <c r="V77" s="3"/>
      <c r="W77" s="16"/>
      <c r="Y77" s="1"/>
      <c r="Z77" s="1"/>
      <c r="AA77" s="58"/>
      <c r="AB77" s="58"/>
      <c r="AC77" s="1"/>
      <c r="AD77" s="1"/>
      <c r="AE77" s="1"/>
      <c r="AF77" s="1"/>
      <c r="AG77" s="1"/>
      <c r="AH77" s="1"/>
      <c r="AI77" s="1"/>
      <c r="AJ77" s="1"/>
      <c r="AK77" s="1"/>
      <c r="AO77" s="2"/>
      <c r="AP77" s="13"/>
    </row>
    <row r="78" spans="1:45" ht="15.6">
      <c r="O78" s="3"/>
      <c r="P78" s="3"/>
      <c r="Q78" s="58"/>
      <c r="R78" s="58"/>
      <c r="S78" s="16"/>
      <c r="T78" s="16"/>
      <c r="U78" s="3"/>
      <c r="V78" s="3"/>
      <c r="W78" s="16"/>
      <c r="Y78" s="1"/>
      <c r="Z78" s="1"/>
      <c r="AA78" s="58"/>
      <c r="AB78" s="58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4"/>
      <c r="AP78" s="5"/>
      <c r="AQ78" s="5"/>
      <c r="AS78" s="5"/>
    </row>
    <row r="79" spans="1:45">
      <c r="O79" s="3"/>
      <c r="P79" s="3"/>
      <c r="Q79" s="58"/>
      <c r="R79" s="58"/>
      <c r="S79" s="16"/>
      <c r="T79" s="16"/>
      <c r="U79" s="3"/>
      <c r="V79" s="3"/>
      <c r="W79" s="16"/>
      <c r="Y79" s="1"/>
      <c r="Z79" s="1"/>
      <c r="AA79" s="58"/>
      <c r="AB79" s="58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4"/>
      <c r="AP79" s="13"/>
    </row>
    <row r="80" spans="1:45">
      <c r="O80" s="3"/>
      <c r="P80" s="3"/>
      <c r="Q80" s="58"/>
      <c r="R80" s="58"/>
      <c r="S80" s="16"/>
      <c r="T80" s="16"/>
      <c r="U80" s="3"/>
      <c r="V80" s="3"/>
      <c r="W80" s="16"/>
      <c r="Y80" s="1"/>
      <c r="Z80" s="1"/>
      <c r="AA80" s="58"/>
      <c r="AB80" s="58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4"/>
      <c r="AP80" s="13"/>
    </row>
    <row r="81" spans="15:45" ht="15.6">
      <c r="O81" s="3"/>
      <c r="P81" s="3"/>
      <c r="Q81" s="58"/>
      <c r="R81" s="58"/>
      <c r="S81" s="16"/>
      <c r="T81" s="16"/>
      <c r="U81" s="3"/>
      <c r="V81" s="3"/>
      <c r="W81" s="16"/>
      <c r="Y81" s="1"/>
      <c r="Z81" s="1"/>
      <c r="AA81" s="58"/>
      <c r="AB81" s="58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4"/>
      <c r="AP81" s="5"/>
      <c r="AQ81" s="5"/>
      <c r="AS81" s="2"/>
    </row>
    <row r="82" spans="15:45">
      <c r="O82" s="3"/>
      <c r="P82" s="3"/>
      <c r="Q82" s="58"/>
      <c r="R82" s="58"/>
      <c r="S82" s="16"/>
      <c r="T82" s="16"/>
      <c r="U82" s="3"/>
      <c r="V82" s="3"/>
      <c r="W82" s="16"/>
      <c r="Y82" s="1"/>
      <c r="Z82" s="1"/>
      <c r="AA82" s="58"/>
      <c r="AB82" s="58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4"/>
      <c r="AP82" s="4"/>
      <c r="AQ82" s="4"/>
      <c r="AR82" s="4"/>
      <c r="AS82" s="4"/>
    </row>
    <row r="83" spans="15:45" ht="15.6">
      <c r="O83" s="3"/>
      <c r="P83" s="3"/>
      <c r="Q83" s="58"/>
      <c r="R83" s="58"/>
      <c r="S83" s="16"/>
      <c r="T83" s="16"/>
      <c r="U83" s="3"/>
      <c r="V83" s="3"/>
      <c r="W83" s="16"/>
      <c r="Y83" s="1"/>
      <c r="Z83" s="1"/>
      <c r="AA83" s="58"/>
      <c r="AB83" s="58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4"/>
      <c r="AP83" s="13"/>
      <c r="AQ83" s="13"/>
      <c r="AR83" s="1"/>
      <c r="AS83" s="5"/>
    </row>
    <row r="84" spans="15:45" ht="15.6">
      <c r="O84" s="3"/>
      <c r="P84" s="3"/>
      <c r="Q84" s="58"/>
      <c r="R84" s="58"/>
      <c r="S84" s="16"/>
      <c r="T84" s="16"/>
      <c r="U84" s="3"/>
      <c r="V84" s="3"/>
      <c r="W84" s="16"/>
      <c r="Y84" s="1"/>
      <c r="Z84" s="1"/>
      <c r="AA84" s="58"/>
      <c r="AB84" s="58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4"/>
      <c r="AP84" s="13"/>
      <c r="AQ84" s="13"/>
      <c r="AR84" s="1"/>
      <c r="AS84" s="5"/>
    </row>
    <row r="85" spans="15:45" ht="15.6">
      <c r="O85" s="3"/>
      <c r="P85" s="3"/>
      <c r="Q85" s="58"/>
      <c r="R85" s="58"/>
      <c r="S85" s="16"/>
      <c r="T85" s="16"/>
      <c r="U85" s="3"/>
      <c r="V85" s="3"/>
      <c r="W85" s="16"/>
      <c r="Y85" s="1"/>
      <c r="Z85" s="1"/>
      <c r="AA85" s="58"/>
      <c r="AB85" s="58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4"/>
      <c r="AP85" s="13"/>
      <c r="AQ85" s="13"/>
      <c r="AR85" s="1"/>
      <c r="AS85" s="5"/>
    </row>
    <row r="86" spans="15:45" ht="15.6">
      <c r="O86" s="3"/>
      <c r="P86" s="3"/>
      <c r="Q86" s="58"/>
      <c r="R86" s="58"/>
      <c r="S86" s="16"/>
      <c r="T86" s="16"/>
      <c r="U86" s="3"/>
      <c r="V86" s="3"/>
      <c r="W86" s="16"/>
      <c r="Y86" s="1"/>
      <c r="Z86" s="1"/>
      <c r="AA86" s="58"/>
      <c r="AB86" s="58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4"/>
      <c r="AP86" s="13"/>
      <c r="AQ86" s="13"/>
      <c r="AR86" s="1"/>
      <c r="AS86" s="5"/>
    </row>
    <row r="87" spans="15:45" ht="15.6">
      <c r="O87" s="3"/>
      <c r="P87" s="3"/>
      <c r="Q87" s="58"/>
      <c r="R87" s="58"/>
      <c r="S87" s="16"/>
      <c r="T87" s="16"/>
      <c r="U87" s="3"/>
      <c r="V87" s="3"/>
      <c r="W87" s="16"/>
      <c r="Y87" s="1"/>
      <c r="Z87" s="1"/>
      <c r="AA87" s="58"/>
      <c r="AB87" s="58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4"/>
      <c r="AP87" s="13"/>
      <c r="AQ87" s="13"/>
      <c r="AR87" s="13"/>
      <c r="AS87" s="5"/>
    </row>
    <row r="88" spans="15:45" ht="15.6">
      <c r="O88" s="3"/>
      <c r="P88" s="3"/>
      <c r="Q88" s="58"/>
      <c r="R88" s="58"/>
      <c r="S88" s="16"/>
      <c r="T88" s="16"/>
      <c r="U88" s="3"/>
      <c r="V88" s="3"/>
      <c r="W88" s="16"/>
      <c r="Y88" s="1"/>
      <c r="Z88" s="1"/>
      <c r="AA88" s="58"/>
      <c r="AB88" s="58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4"/>
      <c r="AP88" s="13"/>
      <c r="AQ88" s="13"/>
      <c r="AR88" s="13"/>
      <c r="AS88" s="5"/>
    </row>
    <row r="89" spans="15:45" ht="15.6">
      <c r="O89" s="3"/>
      <c r="P89" s="3"/>
      <c r="Q89" s="58"/>
      <c r="R89" s="58"/>
      <c r="S89" s="16"/>
      <c r="T89" s="16"/>
      <c r="U89" s="3"/>
      <c r="V89" s="3"/>
      <c r="W89" s="16"/>
      <c r="Y89" s="1"/>
      <c r="Z89" s="1"/>
      <c r="AA89" s="58"/>
      <c r="AB89" s="58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4"/>
      <c r="AP89" s="13"/>
      <c r="AQ89" s="13"/>
      <c r="AR89" s="13"/>
      <c r="AS89" s="5"/>
    </row>
    <row r="90" spans="15:45" ht="15.6">
      <c r="O90" s="3"/>
      <c r="P90" s="3"/>
      <c r="Q90" s="58"/>
      <c r="R90" s="58"/>
      <c r="S90" s="16"/>
      <c r="T90" s="16"/>
      <c r="U90" s="3"/>
      <c r="V90" s="3"/>
      <c r="W90" s="16"/>
      <c r="Y90" s="1"/>
      <c r="Z90" s="1"/>
      <c r="AA90" s="58"/>
      <c r="AB90" s="58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4"/>
      <c r="AP90" s="13"/>
      <c r="AQ90" s="13"/>
      <c r="AR90" s="13"/>
      <c r="AS90" s="5"/>
    </row>
    <row r="91" spans="15:45" ht="15.6">
      <c r="O91" s="3"/>
      <c r="P91" s="3"/>
      <c r="Q91" s="58"/>
      <c r="R91" s="58"/>
      <c r="S91" s="16"/>
      <c r="T91" s="16"/>
      <c r="U91" s="3"/>
      <c r="V91" s="3"/>
      <c r="W91" s="16"/>
      <c r="Y91" s="1"/>
      <c r="Z91" s="1"/>
      <c r="AA91" s="58"/>
      <c r="AB91" s="58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4"/>
      <c r="AP91" s="13"/>
      <c r="AQ91" s="13"/>
      <c r="AR91" s="5"/>
      <c r="AS91" s="5"/>
    </row>
    <row r="92" spans="15:45" ht="15.6">
      <c r="O92" s="3"/>
      <c r="P92" s="3"/>
      <c r="Q92" s="58"/>
      <c r="R92" s="58"/>
      <c r="S92" s="16"/>
      <c r="T92" s="16"/>
      <c r="U92" s="3"/>
      <c r="V92" s="3"/>
      <c r="W92" s="16"/>
      <c r="Y92" s="1"/>
      <c r="Z92" s="1"/>
      <c r="AA92" s="58"/>
      <c r="AB92" s="58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4"/>
      <c r="AP92" s="13"/>
      <c r="AQ92" s="13"/>
      <c r="AR92" s="5"/>
      <c r="AS92" s="5"/>
    </row>
    <row r="93" spans="15:45" ht="15.6">
      <c r="O93" s="3"/>
      <c r="P93" s="3"/>
      <c r="Q93" s="58"/>
      <c r="R93" s="58"/>
      <c r="S93" s="16"/>
      <c r="T93" s="16"/>
      <c r="U93" s="3"/>
      <c r="V93" s="3"/>
      <c r="W93" s="16"/>
      <c r="Y93" s="1"/>
      <c r="Z93" s="1"/>
      <c r="AA93" s="58"/>
      <c r="AB93" s="58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4"/>
      <c r="AP93" s="13"/>
      <c r="AQ93" s="13"/>
      <c r="AR93" s="5"/>
      <c r="AS93" s="5"/>
    </row>
    <row r="94" spans="15:45" ht="15.6">
      <c r="O94" s="3"/>
      <c r="P94" s="3"/>
      <c r="Q94" s="58"/>
      <c r="R94" s="58"/>
      <c r="S94" s="16"/>
      <c r="T94" s="16"/>
      <c r="U94" s="3"/>
      <c r="V94" s="3"/>
      <c r="W94" s="16"/>
      <c r="Y94" s="1"/>
      <c r="Z94" s="1"/>
      <c r="AA94" s="58"/>
      <c r="AB94" s="58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4"/>
      <c r="AP94" s="13"/>
      <c r="AQ94" s="13"/>
      <c r="AR94" s="5"/>
      <c r="AS94" s="5"/>
    </row>
    <row r="95" spans="15:45" ht="15.6">
      <c r="Y95" s="1"/>
      <c r="Z95" s="1"/>
      <c r="AA95" s="58"/>
      <c r="AB95" s="58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4"/>
      <c r="AP95" s="13"/>
      <c r="AQ95" s="13"/>
      <c r="AR95" s="5"/>
      <c r="AS95" s="5"/>
    </row>
    <row r="96" spans="15:45" ht="15.6">
      <c r="Y96" s="1"/>
      <c r="Z96" s="1"/>
      <c r="AA96" s="58"/>
      <c r="AB96" s="58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3"/>
      <c r="AP96" s="13"/>
      <c r="AQ96" s="13"/>
      <c r="AR96" s="5"/>
      <c r="AS96" s="5"/>
    </row>
    <row r="97" spans="15:45" ht="15.6">
      <c r="O97" s="3"/>
      <c r="P97" s="3"/>
      <c r="Q97" s="58"/>
      <c r="R97" s="58"/>
      <c r="S97" s="16"/>
      <c r="T97" s="16"/>
      <c r="U97" s="3"/>
      <c r="V97" s="3"/>
      <c r="W97" s="16"/>
      <c r="Y97" s="1"/>
      <c r="Z97" s="1"/>
      <c r="AA97" s="58"/>
      <c r="AB97" s="58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5"/>
      <c r="AP97" s="13"/>
      <c r="AQ97" s="13"/>
      <c r="AR97" s="5"/>
      <c r="AS97" s="5"/>
    </row>
    <row r="98" spans="15:45" ht="15.6">
      <c r="O98" s="3"/>
      <c r="P98" s="3"/>
      <c r="Q98" s="58"/>
      <c r="R98" s="58"/>
      <c r="S98" s="16"/>
      <c r="T98" s="16"/>
      <c r="U98" s="3"/>
      <c r="V98" s="3"/>
      <c r="W98" s="16"/>
      <c r="Y98" s="1"/>
      <c r="Z98" s="1"/>
      <c r="AA98" s="58"/>
      <c r="AB98" s="58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3"/>
      <c r="AP98" s="13"/>
      <c r="AQ98" s="13"/>
      <c r="AR98" s="5"/>
      <c r="AS98" s="5"/>
    </row>
    <row r="99" spans="15:45" ht="15.6">
      <c r="O99" s="3"/>
      <c r="P99" s="3"/>
      <c r="Q99" s="58"/>
      <c r="R99" s="58"/>
      <c r="S99" s="16"/>
      <c r="T99" s="16"/>
      <c r="U99" s="3"/>
      <c r="V99" s="3"/>
      <c r="W99" s="16"/>
      <c r="Y99" s="1"/>
      <c r="Z99" s="1"/>
      <c r="AA99" s="58"/>
      <c r="AB99" s="58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3"/>
      <c r="AP99" s="5"/>
      <c r="AQ99" s="5"/>
      <c r="AR99" s="5"/>
      <c r="AS99" s="5"/>
    </row>
    <row r="100" spans="15:45">
      <c r="O100" s="3"/>
      <c r="P100" s="3"/>
      <c r="Q100" s="58"/>
      <c r="R100" s="58"/>
      <c r="S100" s="16"/>
      <c r="T100" s="16"/>
      <c r="U100" s="3"/>
      <c r="V100" s="3"/>
      <c r="W100" s="16"/>
      <c r="Y100" s="1"/>
      <c r="Z100" s="1"/>
      <c r="AA100" s="58"/>
      <c r="AB100" s="58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3"/>
      <c r="AP100" s="13"/>
    </row>
    <row r="101" spans="15:45" ht="15.6">
      <c r="O101" s="3"/>
      <c r="P101" s="3"/>
      <c r="Q101" s="58"/>
      <c r="R101" s="58"/>
      <c r="S101" s="16"/>
      <c r="T101" s="16"/>
      <c r="U101" s="3"/>
      <c r="V101" s="3"/>
      <c r="W101" s="16"/>
      <c r="Y101" s="1"/>
      <c r="Z101" s="1"/>
      <c r="AA101" s="58"/>
      <c r="AB101" s="58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3"/>
      <c r="AP101" s="5"/>
      <c r="AQ101" s="5"/>
      <c r="AS101" s="5"/>
    </row>
    <row r="102" spans="15:45">
      <c r="O102" s="3"/>
      <c r="P102" s="3"/>
      <c r="Q102" s="58"/>
      <c r="R102" s="58"/>
      <c r="S102" s="16"/>
      <c r="T102" s="16"/>
      <c r="U102" s="3"/>
      <c r="V102" s="3"/>
      <c r="W102" s="16"/>
      <c r="Y102" s="1"/>
      <c r="Z102" s="1"/>
      <c r="AA102" s="58"/>
      <c r="AB102" s="58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3"/>
      <c r="AP102" s="13"/>
    </row>
    <row r="103" spans="15:45">
      <c r="O103" s="3"/>
      <c r="P103" s="3"/>
      <c r="Q103" s="58"/>
      <c r="R103" s="58"/>
      <c r="S103" s="16"/>
      <c r="T103" s="16"/>
      <c r="U103" s="3"/>
      <c r="V103" s="3"/>
      <c r="W103" s="16"/>
      <c r="Y103" s="1"/>
      <c r="Z103" s="1"/>
      <c r="AA103" s="58"/>
      <c r="AB103" s="58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3"/>
      <c r="AP103" s="13"/>
    </row>
    <row r="104" spans="15:45">
      <c r="O104" s="3"/>
      <c r="P104" s="3"/>
      <c r="Q104" s="58"/>
      <c r="R104" s="58"/>
      <c r="S104" s="16"/>
      <c r="T104" s="16"/>
      <c r="U104" s="3"/>
      <c r="V104" s="3"/>
      <c r="W104" s="16"/>
      <c r="Y104" s="1"/>
      <c r="Z104" s="1"/>
      <c r="AA104" s="58"/>
      <c r="AB104" s="58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3"/>
      <c r="AP104" s="13"/>
    </row>
    <row r="105" spans="15:45">
      <c r="O105" s="3"/>
      <c r="P105" s="3"/>
      <c r="Q105" s="58"/>
      <c r="R105" s="58"/>
      <c r="S105" s="16"/>
      <c r="T105" s="16"/>
      <c r="U105" s="3"/>
      <c r="V105" s="3"/>
      <c r="W105" s="16"/>
      <c r="AA105" s="58"/>
      <c r="AB105" s="58"/>
      <c r="AK105" s="1"/>
      <c r="AL105" s="1"/>
      <c r="AM105" s="1"/>
      <c r="AO105" s="13"/>
      <c r="AP105" s="13"/>
    </row>
    <row r="106" spans="15:45">
      <c r="O106" s="3"/>
      <c r="P106" s="3"/>
      <c r="Q106" s="58"/>
      <c r="R106" s="58"/>
      <c r="S106" s="16"/>
      <c r="T106" s="16"/>
      <c r="U106" s="3"/>
      <c r="V106" s="3"/>
      <c r="W106" s="16"/>
      <c r="AA106" s="58"/>
      <c r="AB106" s="58"/>
      <c r="AK106" s="1"/>
      <c r="AL106" s="1"/>
      <c r="AM106" s="1"/>
      <c r="AO106" s="13"/>
      <c r="AP106" s="13"/>
    </row>
    <row r="107" spans="15:45">
      <c r="O107" s="3"/>
      <c r="P107" s="3"/>
      <c r="Q107" s="58"/>
      <c r="R107" s="58"/>
      <c r="S107" s="16"/>
      <c r="T107" s="16"/>
      <c r="U107" s="3"/>
      <c r="V107" s="3"/>
      <c r="W107" s="16"/>
      <c r="Y107" s="1"/>
      <c r="Z107" s="1"/>
      <c r="AA107" s="58"/>
      <c r="AB107" s="58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3"/>
      <c r="AP107" s="13"/>
    </row>
    <row r="108" spans="15:45">
      <c r="O108" s="3"/>
      <c r="P108" s="3"/>
      <c r="Q108" s="58"/>
      <c r="R108" s="58"/>
      <c r="S108" s="16"/>
      <c r="T108" s="16"/>
      <c r="U108" s="3"/>
      <c r="V108" s="3"/>
      <c r="W108" s="16"/>
      <c r="Y108" s="1"/>
      <c r="Z108" s="1"/>
      <c r="AA108" s="58"/>
      <c r="AB108" s="58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3"/>
      <c r="AP108" s="13"/>
    </row>
    <row r="109" spans="15:45">
      <c r="O109" s="3"/>
      <c r="P109" s="3"/>
      <c r="Q109" s="58"/>
      <c r="R109" s="58"/>
      <c r="S109" s="16"/>
      <c r="T109" s="16"/>
      <c r="U109" s="3"/>
      <c r="V109" s="3"/>
      <c r="W109" s="16"/>
      <c r="Y109" s="1"/>
      <c r="Z109" s="1"/>
      <c r="AA109" s="58"/>
      <c r="AB109" s="58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3"/>
      <c r="AP109" s="13"/>
    </row>
    <row r="110" spans="15:45">
      <c r="O110" s="3"/>
      <c r="P110" s="3"/>
      <c r="Q110" s="58"/>
      <c r="R110" s="58"/>
      <c r="S110" s="16"/>
      <c r="T110" s="16"/>
      <c r="U110" s="3"/>
      <c r="V110" s="3"/>
      <c r="W110" s="16"/>
      <c r="Y110" s="1"/>
      <c r="Z110" s="1"/>
      <c r="AA110" s="58"/>
      <c r="AB110" s="58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3"/>
      <c r="AP110" s="13"/>
    </row>
    <row r="111" spans="15:45">
      <c r="O111" s="3"/>
      <c r="P111" s="3"/>
      <c r="Q111" s="58"/>
      <c r="R111" s="58"/>
      <c r="S111" s="16"/>
      <c r="T111" s="16"/>
      <c r="U111" s="3"/>
      <c r="V111" s="3"/>
      <c r="W111" s="16"/>
      <c r="Y111" s="1"/>
      <c r="Z111" s="1"/>
      <c r="AA111" s="58"/>
      <c r="AB111" s="58"/>
      <c r="AC111" s="1"/>
      <c r="AD111" s="1"/>
      <c r="AE111" s="1"/>
      <c r="AF111" s="1"/>
      <c r="AG111" s="1"/>
      <c r="AH111" s="1"/>
      <c r="AI111" s="1"/>
      <c r="AJ111" s="1"/>
      <c r="AM111" s="1"/>
      <c r="AO111" s="13"/>
      <c r="AP111" s="13"/>
    </row>
    <row r="112" spans="15:45">
      <c r="O112" s="3"/>
      <c r="P112" s="3"/>
      <c r="Q112" s="58"/>
      <c r="R112" s="58"/>
      <c r="S112" s="16"/>
      <c r="T112" s="16"/>
      <c r="U112" s="3"/>
      <c r="V112" s="3"/>
      <c r="W112" s="16"/>
      <c r="Y112" s="1"/>
      <c r="Z112" s="1"/>
      <c r="AA112" s="58"/>
      <c r="AB112" s="58"/>
      <c r="AC112" s="1"/>
      <c r="AD112" s="1"/>
      <c r="AE112" s="1"/>
      <c r="AF112" s="1"/>
      <c r="AG112" s="1"/>
      <c r="AH112" s="1"/>
      <c r="AI112" s="1"/>
      <c r="AJ112" s="1"/>
      <c r="AM112" s="1"/>
      <c r="AO112" s="13"/>
      <c r="AP112" s="13"/>
    </row>
    <row r="113" spans="15:42">
      <c r="O113" s="3"/>
      <c r="P113" s="3"/>
      <c r="Q113" s="58"/>
      <c r="R113" s="58"/>
      <c r="S113" s="16"/>
      <c r="T113" s="16"/>
      <c r="U113" s="3"/>
      <c r="V113" s="3"/>
      <c r="W113" s="16"/>
      <c r="Y113" s="1"/>
      <c r="Z113" s="1"/>
      <c r="AA113" s="58"/>
      <c r="AB113" s="58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3"/>
      <c r="AP113" s="13"/>
    </row>
    <row r="114" spans="15:42">
      <c r="O114" s="3"/>
      <c r="P114" s="3"/>
      <c r="Q114" s="58"/>
      <c r="R114" s="58"/>
      <c r="S114" s="16"/>
      <c r="T114" s="16"/>
      <c r="U114" s="3"/>
      <c r="V114" s="3"/>
      <c r="W114" s="16"/>
      <c r="Y114" s="1"/>
      <c r="Z114" s="1"/>
      <c r="AA114" s="58"/>
      <c r="AB114" s="58"/>
      <c r="AC114" s="1"/>
      <c r="AD114" s="1"/>
      <c r="AE114" s="1"/>
      <c r="AF114" s="13" t="s">
        <v>451</v>
      </c>
      <c r="AG114" s="1"/>
      <c r="AH114" s="1"/>
      <c r="AI114" s="1"/>
      <c r="AJ114" s="1"/>
      <c r="AK114" s="1"/>
      <c r="AL114" s="1"/>
      <c r="AM114" s="1"/>
      <c r="AO114" s="13"/>
      <c r="AP114" s="13"/>
    </row>
    <row r="115" spans="15:42">
      <c r="O115" s="3"/>
      <c r="P115" s="3"/>
      <c r="Q115" s="58"/>
      <c r="R115" s="58"/>
      <c r="S115" s="16"/>
      <c r="T115" s="16"/>
      <c r="U115" s="3"/>
      <c r="V115" s="3"/>
      <c r="W115" s="16"/>
      <c r="Y115" s="1"/>
      <c r="Z115" s="1"/>
      <c r="AA115" s="58"/>
      <c r="AB115" s="58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3"/>
      <c r="AP115" s="13"/>
    </row>
    <row r="116" spans="15:42">
      <c r="O116" s="3"/>
      <c r="P116" s="3"/>
      <c r="Q116" s="58"/>
      <c r="R116" s="58"/>
      <c r="S116" s="16"/>
      <c r="T116" s="16"/>
      <c r="U116" s="3"/>
      <c r="V116" s="3"/>
      <c r="W116" s="16"/>
      <c r="Y116" s="1"/>
      <c r="Z116" s="1"/>
      <c r="AA116" s="58"/>
      <c r="AB116" s="58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3"/>
      <c r="AP116" s="13"/>
    </row>
    <row r="117" spans="15:42">
      <c r="O117" s="3"/>
      <c r="P117" s="3"/>
      <c r="Q117" s="58"/>
      <c r="R117" s="58"/>
      <c r="S117" s="16"/>
      <c r="T117" s="16"/>
      <c r="U117" s="3"/>
      <c r="V117" s="3"/>
      <c r="W117" s="16"/>
      <c r="Y117" s="1"/>
      <c r="Z117" s="1"/>
      <c r="AA117" s="58"/>
      <c r="AB117" s="58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O117" s="13"/>
      <c r="AP117" s="13"/>
    </row>
    <row r="118" spans="15:42">
      <c r="O118" s="3"/>
      <c r="P118" s="3"/>
      <c r="Q118" s="58"/>
      <c r="R118" s="58"/>
      <c r="S118" s="16"/>
      <c r="T118" s="16"/>
      <c r="U118" s="3"/>
      <c r="V118" s="3"/>
      <c r="W118" s="16"/>
      <c r="Y118" s="1"/>
      <c r="Z118" s="1"/>
      <c r="AA118" s="58"/>
      <c r="AB118" s="58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O118" s="13"/>
      <c r="AP118" s="13"/>
    </row>
    <row r="119" spans="15:42">
      <c r="O119" s="3"/>
      <c r="P119" s="3"/>
      <c r="Q119" s="58"/>
      <c r="R119" s="58"/>
      <c r="S119" s="16"/>
      <c r="T119" s="16"/>
      <c r="U119" s="3"/>
      <c r="V119" s="3"/>
      <c r="W119" s="16"/>
      <c r="Y119" s="1"/>
      <c r="Z119" s="1"/>
      <c r="AA119" s="58"/>
      <c r="AB119" s="58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3"/>
      <c r="AP119" s="13"/>
    </row>
    <row r="120" spans="15:42">
      <c r="O120" s="3"/>
      <c r="P120" s="3"/>
      <c r="Q120" s="58"/>
      <c r="R120" s="58"/>
      <c r="S120" s="16"/>
      <c r="T120" s="16"/>
      <c r="U120" s="3"/>
      <c r="V120" s="3"/>
      <c r="W120" s="16"/>
      <c r="Y120" s="1"/>
      <c r="Z120" s="1"/>
      <c r="AA120" s="58"/>
      <c r="AB120" s="58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3"/>
      <c r="AP120" s="13"/>
    </row>
    <row r="121" spans="15:42">
      <c r="O121" s="3"/>
      <c r="P121" s="3"/>
      <c r="Q121" s="58"/>
      <c r="R121" s="58"/>
      <c r="S121" s="16"/>
      <c r="T121" s="16"/>
      <c r="U121" s="3"/>
      <c r="V121" s="3"/>
      <c r="W121" s="16"/>
      <c r="Y121" s="1"/>
      <c r="Z121" s="1"/>
      <c r="AA121" s="58"/>
      <c r="AB121" s="58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3"/>
      <c r="AP121" s="13"/>
    </row>
    <row r="122" spans="15:42">
      <c r="O122" s="3"/>
      <c r="P122" s="3"/>
      <c r="Q122" s="58"/>
      <c r="R122" s="58"/>
      <c r="S122" s="16"/>
      <c r="T122" s="16"/>
      <c r="U122" s="3"/>
      <c r="V122" s="3"/>
      <c r="W122" s="16"/>
      <c r="Y122" s="1"/>
      <c r="Z122" s="1"/>
      <c r="AA122" s="58"/>
      <c r="AB122" s="58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3"/>
      <c r="AP122" s="13"/>
    </row>
    <row r="123" spans="15:42">
      <c r="O123" s="3"/>
      <c r="P123" s="3"/>
      <c r="Q123" s="58"/>
      <c r="R123" s="58"/>
      <c r="S123" s="16"/>
      <c r="T123" s="16"/>
      <c r="U123" s="3"/>
      <c r="V123" s="3"/>
      <c r="W123" s="16"/>
      <c r="Y123" s="1"/>
      <c r="Z123" s="1"/>
      <c r="AA123" s="58"/>
      <c r="AB123" s="58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3"/>
      <c r="AP123" s="13"/>
    </row>
    <row r="124" spans="15:42">
      <c r="O124" s="3"/>
      <c r="P124" s="3"/>
      <c r="Q124" s="58"/>
      <c r="R124" s="58"/>
      <c r="S124" s="16"/>
      <c r="T124" s="16"/>
      <c r="U124" s="3"/>
      <c r="V124" s="3"/>
      <c r="W124" s="16"/>
      <c r="Y124" s="1"/>
      <c r="Z124" s="1"/>
      <c r="AA124" s="58"/>
      <c r="AB124" s="58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3"/>
      <c r="AP124" s="13"/>
    </row>
    <row r="125" spans="15:42">
      <c r="O125" s="3"/>
      <c r="P125" s="3"/>
      <c r="Q125" s="58"/>
      <c r="R125" s="58"/>
      <c r="S125" s="16"/>
      <c r="T125" s="16"/>
      <c r="U125" s="3"/>
      <c r="V125" s="3"/>
      <c r="W125" s="16"/>
      <c r="Y125" s="1"/>
      <c r="Z125" s="1"/>
      <c r="AA125" s="58"/>
      <c r="AB125" s="58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3"/>
      <c r="AP125" s="13"/>
    </row>
    <row r="126" spans="15:42">
      <c r="O126" s="3"/>
      <c r="P126" s="3"/>
      <c r="Q126" s="58"/>
      <c r="R126" s="58"/>
      <c r="S126" s="16"/>
      <c r="T126" s="16"/>
      <c r="U126" s="3"/>
      <c r="V126" s="3"/>
      <c r="W126" s="16"/>
      <c r="Y126" s="1"/>
      <c r="Z126" s="1"/>
      <c r="AA126" s="58"/>
      <c r="AB126" s="58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3"/>
      <c r="AP126" s="13"/>
    </row>
    <row r="127" spans="15:42">
      <c r="O127" s="3"/>
      <c r="P127" s="3"/>
      <c r="Q127" s="58"/>
      <c r="R127" s="58"/>
      <c r="S127" s="16"/>
      <c r="T127" s="16"/>
      <c r="U127" s="3"/>
      <c r="V127" s="3"/>
      <c r="W127" s="16"/>
      <c r="Y127" s="1"/>
      <c r="Z127" s="1"/>
      <c r="AA127" s="58"/>
      <c r="AB127" s="58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3"/>
      <c r="AP127" s="13"/>
    </row>
    <row r="128" spans="15:42">
      <c r="O128" s="3"/>
      <c r="P128" s="3"/>
      <c r="Q128" s="58"/>
      <c r="R128" s="58"/>
      <c r="S128" s="16"/>
      <c r="T128" s="16"/>
      <c r="U128" s="3"/>
      <c r="V128" s="3"/>
      <c r="W128" s="16"/>
      <c r="Y128" s="1"/>
      <c r="Z128" s="1"/>
      <c r="AA128" s="58"/>
      <c r="AB128" s="58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3"/>
      <c r="AP128" s="13"/>
    </row>
    <row r="129" spans="15:42">
      <c r="Y129" s="1"/>
      <c r="Z129" s="1"/>
      <c r="AA129" s="58"/>
      <c r="AB129" s="58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3"/>
      <c r="AP129" s="13"/>
    </row>
    <row r="130" spans="15:42">
      <c r="Y130" s="1"/>
      <c r="Z130" s="1"/>
      <c r="AA130" s="58"/>
      <c r="AB130" s="58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3"/>
      <c r="AP130" s="13"/>
    </row>
    <row r="131" spans="15:42">
      <c r="O131" s="3"/>
      <c r="P131" s="3"/>
      <c r="Q131" s="58"/>
      <c r="R131" s="58"/>
      <c r="S131" s="16"/>
      <c r="T131" s="16"/>
      <c r="U131" s="3"/>
      <c r="V131" s="3"/>
      <c r="W131" s="16"/>
      <c r="Y131" s="1"/>
      <c r="Z131" s="1"/>
      <c r="AA131" s="58"/>
      <c r="AB131" s="58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3"/>
      <c r="AP131" s="13"/>
    </row>
    <row r="132" spans="15:42">
      <c r="O132" s="3"/>
      <c r="P132" s="3"/>
      <c r="Q132" s="58"/>
      <c r="R132" s="58"/>
      <c r="S132" s="16"/>
      <c r="T132" s="16"/>
      <c r="U132" s="3"/>
      <c r="V132" s="3"/>
      <c r="W132" s="16"/>
      <c r="Y132" s="1"/>
      <c r="Z132" s="1"/>
      <c r="AA132" s="58"/>
      <c r="AB132" s="58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3"/>
      <c r="AP132" s="13"/>
    </row>
    <row r="133" spans="15:42">
      <c r="O133" s="3"/>
      <c r="P133" s="3"/>
      <c r="Q133" s="58"/>
      <c r="R133" s="58"/>
      <c r="S133" s="16"/>
      <c r="T133" s="16"/>
      <c r="U133" s="3"/>
      <c r="V133" s="3"/>
      <c r="W133" s="16"/>
      <c r="Y133" s="1"/>
      <c r="Z133" s="1"/>
      <c r="AA133" s="58"/>
      <c r="AB133" s="58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3"/>
      <c r="AP133" s="13"/>
    </row>
    <row r="134" spans="15:42">
      <c r="O134" s="3"/>
      <c r="P134" s="3"/>
      <c r="Q134" s="58"/>
      <c r="R134" s="58"/>
      <c r="S134" s="16"/>
      <c r="T134" s="16"/>
      <c r="U134" s="3"/>
      <c r="V134" s="3"/>
      <c r="W134" s="16"/>
      <c r="Y134" s="1"/>
      <c r="Z134" s="1"/>
      <c r="AA134" s="58"/>
      <c r="AB134" s="58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3"/>
      <c r="AP134" s="13"/>
    </row>
    <row r="135" spans="15:42">
      <c r="O135" s="3"/>
      <c r="P135" s="3"/>
      <c r="Q135" s="58"/>
      <c r="R135" s="58"/>
      <c r="S135" s="16"/>
      <c r="T135" s="16"/>
      <c r="U135" s="3"/>
      <c r="V135" s="3"/>
      <c r="W135" s="16"/>
      <c r="Y135" s="1"/>
      <c r="Z135" s="1"/>
      <c r="AA135" s="58"/>
      <c r="AB135" s="58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3"/>
      <c r="AP135" s="13"/>
    </row>
    <row r="136" spans="15:42">
      <c r="O136" s="3"/>
      <c r="P136" s="3"/>
      <c r="Q136" s="58"/>
      <c r="R136" s="58"/>
      <c r="S136" s="16"/>
      <c r="T136" s="16"/>
      <c r="U136" s="3"/>
      <c r="V136" s="3"/>
      <c r="W136" s="16"/>
      <c r="Y136" s="1"/>
      <c r="Z136" s="1"/>
      <c r="AA136" s="58"/>
      <c r="AB136" s="58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3"/>
      <c r="AP136" s="13"/>
    </row>
    <row r="137" spans="15:42">
      <c r="O137" s="3"/>
      <c r="P137" s="3"/>
      <c r="Q137" s="58"/>
      <c r="R137" s="58"/>
      <c r="S137" s="16"/>
      <c r="T137" s="16"/>
      <c r="U137" s="3"/>
      <c r="V137" s="3"/>
      <c r="W137" s="16"/>
      <c r="Y137" s="1"/>
      <c r="Z137" s="1"/>
      <c r="AA137" s="58"/>
      <c r="AB137" s="58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3"/>
      <c r="AP137" s="13"/>
    </row>
    <row r="138" spans="15:42">
      <c r="O138" s="3"/>
      <c r="P138" s="3"/>
      <c r="Q138" s="58"/>
      <c r="R138" s="58"/>
      <c r="S138" s="16"/>
      <c r="T138" s="16"/>
      <c r="U138" s="3"/>
      <c r="V138" s="3"/>
      <c r="W138" s="16"/>
      <c r="Y138" s="1"/>
      <c r="Z138" s="1"/>
      <c r="AA138" s="58"/>
      <c r="AB138" s="58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3"/>
      <c r="AP138" s="13"/>
    </row>
    <row r="139" spans="15:42">
      <c r="O139" s="3"/>
      <c r="P139" s="3"/>
      <c r="Q139" s="58"/>
      <c r="R139" s="58"/>
      <c r="S139" s="16"/>
      <c r="T139" s="16"/>
      <c r="U139" s="3"/>
      <c r="V139" s="3"/>
      <c r="W139" s="16"/>
      <c r="AA139" s="58"/>
      <c r="AB139" s="58"/>
      <c r="AK139" s="1"/>
      <c r="AL139" s="1"/>
      <c r="AM139" s="1"/>
      <c r="AO139" s="13"/>
      <c r="AP139" s="13"/>
    </row>
    <row r="140" spans="15:42">
      <c r="O140" s="3"/>
      <c r="P140" s="3"/>
      <c r="Q140" s="58"/>
      <c r="R140" s="58"/>
      <c r="S140" s="16"/>
      <c r="T140" s="16"/>
      <c r="U140" s="3"/>
      <c r="V140" s="3"/>
      <c r="W140" s="16"/>
      <c r="AA140" s="58"/>
      <c r="AB140" s="58"/>
      <c r="AK140" s="1"/>
      <c r="AL140" s="1"/>
      <c r="AM140" s="1"/>
      <c r="AO140" s="13"/>
      <c r="AP140" s="13"/>
    </row>
    <row r="141" spans="15:42">
      <c r="O141" s="3"/>
      <c r="P141" s="3"/>
      <c r="Q141" s="58"/>
      <c r="R141" s="58"/>
      <c r="S141" s="16"/>
      <c r="T141" s="16"/>
      <c r="U141" s="3"/>
      <c r="V141" s="3"/>
      <c r="W141" s="16"/>
      <c r="Y141" s="1"/>
      <c r="Z141" s="1"/>
      <c r="AA141" s="58"/>
      <c r="AB141" s="58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3"/>
      <c r="AP141" s="13"/>
    </row>
    <row r="142" spans="15:42">
      <c r="O142" s="3"/>
      <c r="P142" s="3"/>
      <c r="Q142" s="58"/>
      <c r="R142" s="58"/>
      <c r="S142" s="16"/>
      <c r="T142" s="16"/>
      <c r="U142" s="3"/>
      <c r="V142" s="3"/>
      <c r="W142" s="16"/>
      <c r="Y142" s="1"/>
      <c r="Z142" s="1"/>
      <c r="AA142" s="58"/>
      <c r="AB142" s="58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3"/>
      <c r="AP142" s="13"/>
    </row>
    <row r="143" spans="15:42">
      <c r="O143" s="3"/>
      <c r="P143" s="3"/>
      <c r="Q143" s="58"/>
      <c r="R143" s="58"/>
      <c r="S143" s="16"/>
      <c r="T143" s="16"/>
      <c r="U143" s="3"/>
      <c r="V143" s="3"/>
      <c r="W143" s="16"/>
      <c r="Y143" s="1"/>
      <c r="Z143" s="1"/>
      <c r="AA143" s="58"/>
      <c r="AB143" s="58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3"/>
      <c r="AP143" s="13"/>
    </row>
    <row r="144" spans="15:42">
      <c r="O144" s="3"/>
      <c r="P144" s="3"/>
      <c r="Q144" s="58"/>
      <c r="R144" s="58"/>
      <c r="S144" s="16"/>
      <c r="T144" s="16"/>
      <c r="U144" s="3"/>
      <c r="V144" s="3"/>
      <c r="W144" s="16"/>
      <c r="Y144" s="1"/>
      <c r="Z144" s="1"/>
      <c r="AA144" s="58"/>
      <c r="AB144" s="58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3"/>
      <c r="AP144" s="13"/>
    </row>
    <row r="145" spans="12:42">
      <c r="O145" s="3"/>
      <c r="P145" s="3"/>
      <c r="Q145" s="58"/>
      <c r="R145" s="58"/>
      <c r="S145" s="16"/>
      <c r="T145" s="16"/>
      <c r="U145" s="3"/>
      <c r="V145" s="3"/>
      <c r="W145" s="16"/>
      <c r="Y145" s="1"/>
      <c r="Z145" s="1"/>
      <c r="AA145" s="58"/>
      <c r="AB145" s="58"/>
      <c r="AC145" s="1"/>
      <c r="AD145" s="1"/>
      <c r="AE145" s="1"/>
      <c r="AF145" s="1"/>
      <c r="AG145" s="1"/>
      <c r="AH145" s="1"/>
      <c r="AI145" s="1"/>
      <c r="AJ145" s="1"/>
      <c r="AM145" s="1"/>
      <c r="AO145" s="13"/>
      <c r="AP145" s="13"/>
    </row>
    <row r="146" spans="12:42">
      <c r="O146" s="3"/>
      <c r="P146" s="3"/>
      <c r="Q146" s="58"/>
      <c r="R146" s="58"/>
      <c r="S146" s="16"/>
      <c r="T146" s="16"/>
      <c r="U146" s="3"/>
      <c r="V146" s="3"/>
      <c r="W146" s="16"/>
      <c r="Y146" s="1"/>
      <c r="Z146" s="1"/>
      <c r="AA146" s="58"/>
      <c r="AB146" s="58"/>
      <c r="AC146" s="1"/>
      <c r="AD146" s="1"/>
      <c r="AE146" s="1"/>
      <c r="AF146" s="1"/>
      <c r="AG146" s="1"/>
      <c r="AH146" s="1"/>
      <c r="AI146" s="1"/>
      <c r="AJ146" s="1"/>
      <c r="AM146" s="1"/>
      <c r="AO146" s="13"/>
      <c r="AP146" s="13"/>
    </row>
    <row r="147" spans="12:42">
      <c r="O147" s="3"/>
      <c r="P147" s="3"/>
      <c r="Q147" s="58"/>
      <c r="R147" s="58"/>
      <c r="S147" s="16"/>
      <c r="T147" s="16"/>
      <c r="U147" s="3"/>
      <c r="V147" s="3"/>
      <c r="W147" s="16"/>
      <c r="Y147" s="1"/>
      <c r="Z147" s="1"/>
      <c r="AA147" s="58"/>
      <c r="AB147" s="58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3"/>
      <c r="AP147" s="13"/>
    </row>
    <row r="148" spans="12:42">
      <c r="O148" s="3"/>
      <c r="P148" s="3"/>
      <c r="Q148" s="58"/>
      <c r="R148" s="58"/>
      <c r="S148" s="16"/>
      <c r="T148" s="16"/>
      <c r="U148" s="3"/>
      <c r="V148" s="3"/>
      <c r="W148" s="16"/>
      <c r="Y148" s="1"/>
      <c r="Z148" s="1"/>
      <c r="AA148" s="58"/>
      <c r="AB148" s="58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3"/>
      <c r="AP148" s="13"/>
    </row>
    <row r="149" spans="12:42">
      <c r="O149" s="3"/>
      <c r="P149" s="3"/>
      <c r="Q149" s="58"/>
      <c r="R149" s="58"/>
      <c r="S149" s="16"/>
      <c r="T149" s="16"/>
      <c r="U149" s="3"/>
      <c r="V149" s="3"/>
      <c r="W149" s="16"/>
      <c r="Y149" s="1"/>
      <c r="Z149" s="1"/>
      <c r="AA149" s="58"/>
      <c r="AB149" s="58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3"/>
      <c r="AP149" s="13"/>
    </row>
    <row r="150" spans="12:42">
      <c r="O150" s="3"/>
      <c r="P150" s="3"/>
      <c r="Q150" s="58"/>
      <c r="R150" s="58"/>
      <c r="S150" s="16"/>
      <c r="T150" s="16"/>
      <c r="U150" s="3"/>
      <c r="V150" s="3"/>
      <c r="W150" s="16"/>
      <c r="Y150" s="1"/>
      <c r="Z150" s="1"/>
      <c r="AA150" s="58"/>
      <c r="AB150" s="58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3"/>
      <c r="AP150" s="13"/>
    </row>
    <row r="151" spans="12:42">
      <c r="O151" s="3"/>
      <c r="P151" s="3"/>
      <c r="Q151" s="58"/>
      <c r="R151" s="58"/>
      <c r="S151" s="16"/>
      <c r="T151" s="16"/>
      <c r="U151" s="3"/>
      <c r="V151" s="3"/>
      <c r="W151" s="16"/>
      <c r="Y151" s="1"/>
      <c r="Z151" s="1"/>
      <c r="AA151" s="58"/>
      <c r="AB151" s="58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O151" s="13"/>
      <c r="AP151" s="13"/>
    </row>
    <row r="152" spans="12:42">
      <c r="O152" s="3"/>
      <c r="P152" s="3"/>
      <c r="Q152" s="58"/>
      <c r="R152" s="58"/>
      <c r="S152" s="16"/>
      <c r="T152" s="16"/>
      <c r="U152" s="3"/>
      <c r="V152" s="3"/>
      <c r="W152" s="16"/>
      <c r="Y152" s="1"/>
      <c r="Z152" s="1"/>
      <c r="AA152" s="58"/>
      <c r="AB152" s="58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O152" s="13"/>
      <c r="AP152" s="13"/>
    </row>
    <row r="153" spans="12:42">
      <c r="O153" s="3"/>
      <c r="P153" s="3"/>
      <c r="Q153" s="58"/>
      <c r="R153" s="58"/>
      <c r="S153" s="16"/>
      <c r="T153" s="16"/>
      <c r="U153" s="3"/>
      <c r="V153" s="3"/>
      <c r="W153" s="16"/>
      <c r="Y153" s="1"/>
      <c r="Z153" s="1"/>
      <c r="AA153" s="58"/>
      <c r="AB153" s="58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P153" s="13"/>
    </row>
    <row r="154" spans="12:42">
      <c r="O154" s="3"/>
      <c r="P154" s="3"/>
      <c r="Q154" s="58"/>
      <c r="R154" s="58"/>
      <c r="S154" s="16"/>
      <c r="T154" s="16"/>
      <c r="U154" s="3"/>
      <c r="V154" s="3"/>
      <c r="W154" s="16"/>
      <c r="Y154" s="1"/>
      <c r="Z154" s="1"/>
      <c r="AA154" s="58"/>
      <c r="AB154" s="58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P154" s="13"/>
    </row>
    <row r="155" spans="12:42">
      <c r="O155" s="3"/>
      <c r="P155" s="3"/>
      <c r="Q155" s="58"/>
      <c r="R155" s="58"/>
      <c r="S155" s="16"/>
      <c r="T155" s="16"/>
      <c r="U155" s="3"/>
      <c r="V155" s="3"/>
      <c r="W155" s="16"/>
      <c r="Y155" s="1"/>
      <c r="Z155" s="1"/>
      <c r="AA155" s="58"/>
      <c r="AB155" s="58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P155" s="13"/>
    </row>
    <row r="156" spans="12:42">
      <c r="O156" s="3"/>
      <c r="P156" s="3"/>
      <c r="Q156" s="58"/>
      <c r="R156" s="58"/>
      <c r="S156" s="16"/>
      <c r="T156" s="16"/>
      <c r="U156" s="3"/>
      <c r="V156" s="3"/>
      <c r="W156" s="16"/>
      <c r="Y156" s="1"/>
      <c r="Z156" s="1"/>
      <c r="AA156" s="58"/>
      <c r="AB156" s="58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P156" s="13"/>
    </row>
    <row r="157" spans="12:42">
      <c r="L157" s="158"/>
      <c r="O157" s="3"/>
      <c r="P157" s="3"/>
      <c r="Q157" s="58"/>
      <c r="R157" s="58"/>
      <c r="S157" s="16"/>
      <c r="T157" s="16"/>
      <c r="U157" s="3"/>
      <c r="V157" s="3"/>
      <c r="W157" s="16"/>
      <c r="Y157" s="1"/>
      <c r="Z157" s="1"/>
      <c r="AA157" s="58"/>
      <c r="AB157" s="58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2:42">
      <c r="L158" s="158"/>
      <c r="O158" s="3"/>
      <c r="P158" s="3"/>
      <c r="Q158" s="58"/>
      <c r="R158" s="58"/>
      <c r="S158" s="16"/>
      <c r="T158" s="16"/>
      <c r="U158" s="3"/>
      <c r="V158" s="3"/>
      <c r="W158" s="16"/>
      <c r="Y158" s="1"/>
      <c r="Z158" s="1"/>
      <c r="AA158" s="58"/>
      <c r="AB158" s="58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2:42">
      <c r="L159" s="158"/>
      <c r="O159" s="3"/>
      <c r="P159" s="3"/>
      <c r="Q159" s="58"/>
      <c r="R159" s="58"/>
      <c r="S159" s="16"/>
      <c r="T159" s="16"/>
      <c r="U159" s="3"/>
      <c r="V159" s="3"/>
      <c r="W159" s="16"/>
      <c r="Y159" s="1"/>
      <c r="Z159" s="1"/>
      <c r="AA159" s="58"/>
      <c r="AB159" s="58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2:42">
      <c r="L160" s="158"/>
      <c r="O160" s="3"/>
      <c r="P160" s="3"/>
      <c r="Q160" s="58"/>
      <c r="R160" s="58"/>
      <c r="S160" s="16"/>
      <c r="T160" s="16"/>
      <c r="U160" s="3"/>
      <c r="V160" s="3"/>
      <c r="W160" s="16"/>
      <c r="Y160" s="1"/>
      <c r="Z160" s="1"/>
      <c r="AA160" s="58"/>
      <c r="AB160" s="58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7:39">
      <c r="L161" s="158"/>
      <c r="O161" s="3"/>
      <c r="P161" s="3"/>
      <c r="Q161" s="58"/>
      <c r="R161" s="58"/>
      <c r="S161" s="16"/>
      <c r="T161" s="16"/>
      <c r="U161" s="3"/>
      <c r="V161" s="3"/>
      <c r="W161" s="16"/>
      <c r="Y161" s="1"/>
      <c r="Z161" s="1"/>
      <c r="AA161" s="58"/>
      <c r="AB161" s="58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7:39">
      <c r="L162" s="158"/>
      <c r="O162" s="3"/>
      <c r="P162" s="3"/>
      <c r="Q162" s="58"/>
      <c r="R162" s="58"/>
      <c r="S162" s="16"/>
      <c r="T162" s="16"/>
      <c r="U162" s="3"/>
      <c r="V162" s="3"/>
      <c r="W162" s="16"/>
      <c r="Y162" s="1"/>
      <c r="Z162" s="1"/>
      <c r="AA162" s="58"/>
      <c r="AB162" s="58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7:39">
      <c r="L163" s="158"/>
      <c r="O163" s="3"/>
      <c r="P163" s="3"/>
      <c r="Q163" s="58"/>
      <c r="R163" s="58"/>
      <c r="S163" s="16"/>
      <c r="T163" s="16"/>
      <c r="U163" s="3"/>
      <c r="V163" s="3"/>
      <c r="W163" s="16"/>
      <c r="Y163" s="1"/>
      <c r="Z163" s="1"/>
      <c r="AA163" s="58"/>
      <c r="AB163" s="58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7:39">
      <c r="L164" s="158"/>
      <c r="O164" s="3"/>
      <c r="P164" s="3"/>
      <c r="Q164" s="58"/>
      <c r="R164" s="58"/>
      <c r="S164" s="16"/>
      <c r="T164" s="16"/>
      <c r="U164" s="3"/>
      <c r="V164" s="3"/>
      <c r="W164" s="16"/>
      <c r="Y164" s="1"/>
      <c r="Z164" s="1"/>
      <c r="AA164" s="58"/>
      <c r="AB164" s="58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7:39">
      <c r="L165" s="158"/>
      <c r="O165" s="3"/>
      <c r="P165" s="3"/>
      <c r="Q165" s="58"/>
      <c r="R165" s="58"/>
      <c r="S165" s="16"/>
      <c r="T165" s="16"/>
      <c r="U165" s="3"/>
      <c r="V165" s="3"/>
      <c r="W165" s="16"/>
      <c r="Y165" s="1"/>
      <c r="Z165" s="1"/>
      <c r="AA165" s="58"/>
      <c r="AB165" s="58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7:39">
      <c r="L166" s="158"/>
      <c r="O166" s="3"/>
      <c r="P166" s="3"/>
      <c r="Q166" s="58"/>
      <c r="R166" s="58"/>
      <c r="S166" s="16"/>
      <c r="T166" s="16"/>
      <c r="U166" s="3"/>
      <c r="V166" s="3"/>
      <c r="W166" s="16"/>
      <c r="Y166" s="1"/>
      <c r="Z166" s="1"/>
      <c r="AA166" s="58"/>
      <c r="AB166" s="58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7:39">
      <c r="L167" s="158"/>
      <c r="O167" s="3"/>
      <c r="P167" s="3"/>
      <c r="Q167" s="58"/>
      <c r="R167" s="58"/>
      <c r="S167" s="16"/>
      <c r="T167" s="16"/>
      <c r="U167" s="3"/>
      <c r="V167" s="3"/>
      <c r="W167" s="16"/>
      <c r="Y167" s="1"/>
      <c r="Z167" s="1"/>
      <c r="AA167" s="58"/>
      <c r="AB167" s="58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7:39">
      <c r="G168" s="14"/>
      <c r="H168" s="14"/>
      <c r="I168" s="158"/>
      <c r="J168" s="158"/>
      <c r="K168" s="158"/>
      <c r="L168" s="158"/>
      <c r="O168" s="3"/>
      <c r="P168" s="3"/>
      <c r="Q168" s="58"/>
      <c r="R168" s="58"/>
      <c r="S168" s="16"/>
      <c r="T168" s="16"/>
      <c r="U168" s="3"/>
      <c r="V168" s="3"/>
      <c r="W168" s="16"/>
      <c r="Y168" s="1"/>
      <c r="Z168" s="1"/>
      <c r="AA168" s="58"/>
      <c r="AB168" s="58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7:39">
      <c r="G169" s="14"/>
      <c r="H169" s="14"/>
      <c r="I169" s="158"/>
      <c r="J169" s="158"/>
      <c r="K169" s="158"/>
      <c r="L169" s="158"/>
      <c r="O169" s="3"/>
      <c r="P169" s="3"/>
      <c r="Q169" s="58"/>
      <c r="R169" s="58"/>
      <c r="S169" s="16"/>
      <c r="T169" s="16"/>
      <c r="U169" s="3"/>
      <c r="V169" s="3"/>
      <c r="W169" s="16"/>
      <c r="Y169" s="1"/>
      <c r="Z169" s="1"/>
      <c r="AA169" s="58"/>
      <c r="AB169" s="58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7:39">
      <c r="G170" s="14"/>
      <c r="H170" s="14"/>
      <c r="I170" s="158"/>
      <c r="J170" s="158"/>
      <c r="K170" s="158"/>
      <c r="L170" s="158"/>
      <c r="O170" s="3"/>
      <c r="P170" s="3"/>
      <c r="Q170" s="58"/>
      <c r="R170" s="58"/>
      <c r="S170" s="16"/>
      <c r="T170" s="16"/>
      <c r="U170" s="3"/>
      <c r="V170" s="3"/>
      <c r="W170" s="16"/>
      <c r="Y170" s="1"/>
      <c r="Z170" s="1"/>
      <c r="AA170" s="58"/>
      <c r="AB170" s="58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7:39">
      <c r="G171" s="14"/>
      <c r="H171" s="14"/>
      <c r="I171" s="158"/>
      <c r="J171" s="158"/>
      <c r="K171" s="158"/>
      <c r="L171" s="158"/>
      <c r="O171" s="3"/>
      <c r="P171" s="3"/>
      <c r="Q171" s="58"/>
      <c r="R171" s="58"/>
      <c r="S171" s="16"/>
      <c r="T171" s="16"/>
      <c r="U171" s="3"/>
      <c r="V171" s="3"/>
      <c r="W171" s="16"/>
      <c r="Y171" s="1"/>
      <c r="Z171" s="1"/>
      <c r="AA171" s="58"/>
      <c r="AB171" s="58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7:39">
      <c r="G172" s="14"/>
      <c r="H172" s="14"/>
      <c r="I172" s="158"/>
      <c r="J172" s="158"/>
      <c r="K172" s="158"/>
      <c r="L172" s="158"/>
      <c r="O172" s="3"/>
      <c r="P172" s="3"/>
      <c r="Q172" s="58"/>
      <c r="R172" s="58"/>
      <c r="S172" s="16"/>
      <c r="T172" s="16"/>
      <c r="U172" s="3"/>
      <c r="V172" s="3"/>
      <c r="W172" s="16"/>
      <c r="Y172" s="1"/>
      <c r="Z172" s="1"/>
      <c r="AA172" s="58"/>
      <c r="AB172" s="58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7:39">
      <c r="G173" s="14"/>
      <c r="H173" s="14"/>
      <c r="I173" s="158"/>
      <c r="J173" s="158"/>
      <c r="K173" s="158"/>
      <c r="L173" s="158"/>
      <c r="O173" s="3"/>
      <c r="P173" s="3"/>
      <c r="Q173" s="58"/>
      <c r="R173" s="58"/>
      <c r="S173" s="16"/>
      <c r="T173" s="16"/>
      <c r="U173" s="3"/>
      <c r="V173" s="3"/>
      <c r="W173" s="16"/>
      <c r="Y173" s="1"/>
      <c r="Z173" s="1"/>
      <c r="AA173" s="58"/>
      <c r="AB173" s="58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7:39">
      <c r="G174" s="14"/>
      <c r="H174" s="14"/>
      <c r="I174" s="158"/>
      <c r="J174" s="158"/>
      <c r="K174" s="158"/>
      <c r="L174" s="158"/>
      <c r="O174" s="3"/>
      <c r="P174" s="3"/>
      <c r="Q174" s="58"/>
      <c r="R174" s="58"/>
      <c r="S174" s="16"/>
      <c r="T174" s="16"/>
      <c r="U174" s="3"/>
      <c r="V174" s="3"/>
      <c r="W174" s="16"/>
      <c r="Y174" s="1"/>
      <c r="Z174" s="1"/>
      <c r="AA174" s="58"/>
      <c r="AB174" s="58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7:39">
      <c r="G175" s="14"/>
      <c r="H175" s="14"/>
      <c r="I175" s="158"/>
      <c r="J175" s="158"/>
      <c r="K175" s="158"/>
      <c r="L175" s="158"/>
      <c r="O175" s="3"/>
      <c r="P175" s="3"/>
      <c r="Q175" s="58"/>
      <c r="R175" s="58"/>
      <c r="S175" s="16"/>
      <c r="T175" s="16"/>
      <c r="U175" s="3"/>
      <c r="V175" s="3"/>
      <c r="W175" s="16"/>
      <c r="Y175" s="1"/>
      <c r="Z175" s="1"/>
      <c r="AA175" s="58"/>
      <c r="AB175" s="58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7:39">
      <c r="G176" s="14"/>
      <c r="H176" s="14"/>
      <c r="I176" s="158"/>
      <c r="J176" s="158"/>
      <c r="K176" s="158"/>
      <c r="L176" s="158"/>
      <c r="O176" s="3"/>
      <c r="P176" s="3"/>
      <c r="Q176" s="58"/>
      <c r="R176" s="58"/>
      <c r="S176" s="16"/>
      <c r="T176" s="16"/>
      <c r="U176" s="3"/>
      <c r="V176" s="3"/>
      <c r="W176" s="16"/>
      <c r="Y176" s="1"/>
      <c r="Z176" s="1"/>
      <c r="AA176" s="58"/>
      <c r="AB176" s="58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7:40">
      <c r="G177" s="14"/>
      <c r="H177" s="14"/>
      <c r="I177" s="158"/>
      <c r="J177" s="158"/>
      <c r="K177" s="158"/>
      <c r="L177" s="158"/>
      <c r="O177" s="3"/>
      <c r="P177" s="3"/>
      <c r="Q177" s="58"/>
      <c r="R177" s="58"/>
      <c r="S177" s="16"/>
      <c r="T177" s="16"/>
      <c r="U177" s="3"/>
      <c r="V177" s="3"/>
      <c r="W177" s="16"/>
      <c r="Y177" s="1"/>
      <c r="Z177" s="1"/>
      <c r="AA177" s="58"/>
      <c r="AB177" s="58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4"/>
    </row>
    <row r="178" spans="7:40">
      <c r="G178" s="14"/>
      <c r="H178" s="14"/>
      <c r="I178" s="158"/>
      <c r="J178" s="158"/>
      <c r="K178" s="158"/>
      <c r="L178" s="158"/>
      <c r="O178" s="3"/>
      <c r="P178" s="3"/>
      <c r="Q178" s="58"/>
      <c r="R178" s="58"/>
      <c r="S178" s="16"/>
      <c r="T178" s="16"/>
      <c r="U178" s="3"/>
      <c r="V178" s="3"/>
      <c r="W178" s="16"/>
      <c r="Y178" s="1"/>
      <c r="Z178" s="1"/>
      <c r="AA178" s="58"/>
      <c r="AB178" s="58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4"/>
    </row>
    <row r="179" spans="7:40">
      <c r="G179" s="14"/>
      <c r="H179" s="14"/>
      <c r="I179" s="158"/>
      <c r="J179" s="158"/>
      <c r="K179" s="158"/>
      <c r="L179" s="158"/>
      <c r="O179" s="3"/>
      <c r="P179" s="3"/>
      <c r="Q179" s="58"/>
      <c r="R179" s="58"/>
      <c r="S179" s="16"/>
      <c r="T179" s="16"/>
      <c r="U179" s="3"/>
      <c r="V179" s="3"/>
      <c r="W179" s="16"/>
      <c r="Y179" s="1"/>
      <c r="Z179" s="1"/>
      <c r="AA179" s="58"/>
      <c r="AB179" s="58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4"/>
    </row>
    <row r="180" spans="7:40">
      <c r="G180" s="14"/>
      <c r="H180" s="14"/>
      <c r="I180" s="158"/>
      <c r="J180" s="158"/>
      <c r="K180" s="158"/>
      <c r="L180" s="158"/>
      <c r="O180" s="3"/>
      <c r="P180" s="3"/>
      <c r="Q180" s="58"/>
      <c r="R180" s="58"/>
      <c r="S180" s="16"/>
      <c r="T180" s="16"/>
      <c r="U180" s="3"/>
      <c r="V180" s="3"/>
      <c r="W180" s="16"/>
      <c r="Y180" s="1"/>
      <c r="Z180" s="1"/>
      <c r="AA180" s="58"/>
      <c r="AB180" s="58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4"/>
    </row>
    <row r="181" spans="7:40">
      <c r="G181" s="14"/>
      <c r="H181" s="14"/>
      <c r="I181" s="158"/>
      <c r="J181" s="158"/>
      <c r="K181" s="158"/>
      <c r="L181" s="158"/>
      <c r="O181" s="3"/>
      <c r="P181" s="3"/>
      <c r="Q181" s="58"/>
      <c r="R181" s="58"/>
      <c r="S181" s="16"/>
      <c r="T181" s="16"/>
      <c r="U181" s="3"/>
      <c r="V181" s="3"/>
      <c r="W181" s="16"/>
      <c r="Y181" s="1"/>
      <c r="Z181" s="1"/>
      <c r="AA181" s="58"/>
      <c r="AB181" s="58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4"/>
    </row>
    <row r="182" spans="7:40">
      <c r="G182" s="14"/>
      <c r="H182" s="14"/>
      <c r="I182" s="158"/>
      <c r="J182" s="158"/>
      <c r="K182" s="158"/>
      <c r="L182" s="158"/>
      <c r="O182" s="3"/>
      <c r="P182" s="3"/>
      <c r="Q182" s="58"/>
      <c r="R182" s="58"/>
      <c r="S182" s="16"/>
      <c r="T182" s="16"/>
      <c r="U182" s="3"/>
      <c r="V182" s="3"/>
      <c r="W182" s="16"/>
      <c r="Y182" s="1"/>
      <c r="Z182" s="1"/>
      <c r="AA182" s="58"/>
      <c r="AB182" s="58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4"/>
    </row>
    <row r="183" spans="7:40">
      <c r="G183" s="14"/>
      <c r="H183" s="14"/>
      <c r="I183" s="158"/>
      <c r="J183" s="158"/>
      <c r="K183" s="158"/>
      <c r="L183" s="158"/>
      <c r="O183" s="3"/>
      <c r="P183" s="3"/>
      <c r="Q183" s="58"/>
      <c r="R183" s="58"/>
      <c r="S183" s="16"/>
      <c r="T183" s="16"/>
      <c r="U183" s="3"/>
      <c r="V183" s="3"/>
      <c r="W183" s="16"/>
      <c r="Y183" s="1"/>
      <c r="Z183" s="1"/>
      <c r="AA183" s="58"/>
      <c r="AB183" s="58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4"/>
    </row>
    <row r="184" spans="7:40">
      <c r="G184" s="14"/>
      <c r="H184" s="14"/>
      <c r="I184" s="158"/>
      <c r="J184" s="158"/>
      <c r="K184" s="158"/>
      <c r="L184" s="158"/>
      <c r="O184" s="3"/>
      <c r="P184" s="3"/>
      <c r="Q184" s="58"/>
      <c r="R184" s="58"/>
      <c r="S184" s="16"/>
      <c r="T184" s="16"/>
      <c r="U184" s="3"/>
      <c r="V184" s="3"/>
      <c r="W184" s="16"/>
      <c r="Y184" s="1"/>
      <c r="Z184" s="1"/>
      <c r="AA184" s="58"/>
      <c r="AB184" s="58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4"/>
    </row>
    <row r="185" spans="7:40">
      <c r="G185" s="14"/>
      <c r="H185" s="14"/>
      <c r="I185" s="158"/>
      <c r="J185" s="158"/>
      <c r="K185" s="158"/>
      <c r="L185" s="158"/>
      <c r="O185" s="3"/>
      <c r="P185" s="3"/>
      <c r="Q185" s="58"/>
      <c r="R185" s="58"/>
      <c r="S185" s="16"/>
      <c r="T185" s="16"/>
      <c r="U185" s="3"/>
      <c r="V185" s="3"/>
      <c r="W185" s="16"/>
      <c r="Y185" s="1"/>
      <c r="Z185" s="1"/>
      <c r="AA185" s="58"/>
      <c r="AB185" s="58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4"/>
    </row>
    <row r="186" spans="7:40">
      <c r="G186" s="14"/>
      <c r="H186" s="14"/>
      <c r="I186" s="158"/>
      <c r="J186" s="158"/>
      <c r="K186" s="158"/>
      <c r="L186" s="158"/>
      <c r="O186" s="3"/>
      <c r="P186" s="3"/>
      <c r="Q186" s="58"/>
      <c r="R186" s="58"/>
      <c r="S186" s="16"/>
      <c r="T186" s="16"/>
      <c r="U186" s="3"/>
      <c r="V186" s="3"/>
      <c r="W186" s="16"/>
      <c r="Y186" s="1"/>
      <c r="Z186" s="1"/>
      <c r="AA186" s="58"/>
      <c r="AB186" s="58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4"/>
    </row>
    <row r="187" spans="7:40">
      <c r="G187" s="14"/>
      <c r="H187" s="14"/>
      <c r="I187" s="158"/>
      <c r="J187" s="158"/>
      <c r="K187" s="158"/>
      <c r="L187" s="158"/>
      <c r="O187" s="3"/>
      <c r="P187" s="3"/>
      <c r="Q187" s="58"/>
      <c r="R187" s="58"/>
      <c r="S187" s="16"/>
      <c r="T187" s="16"/>
      <c r="U187" s="3"/>
      <c r="V187" s="3"/>
      <c r="W187" s="16"/>
      <c r="Y187" s="1"/>
      <c r="Z187" s="1"/>
      <c r="AA187" s="58"/>
      <c r="AB187" s="58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4"/>
    </row>
    <row r="188" spans="7:40">
      <c r="G188" s="14"/>
      <c r="H188" s="14"/>
      <c r="I188" s="158"/>
      <c r="J188" s="158"/>
      <c r="K188" s="158"/>
      <c r="L188" s="158"/>
      <c r="O188" s="3"/>
      <c r="P188" s="3"/>
      <c r="Q188" s="58"/>
      <c r="R188" s="58"/>
      <c r="S188" s="16"/>
      <c r="T188" s="16"/>
      <c r="U188" s="3"/>
      <c r="V188" s="3"/>
      <c r="W188" s="16"/>
      <c r="Y188" s="1"/>
      <c r="Z188" s="1"/>
      <c r="AA188" s="58"/>
      <c r="AB188" s="58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4"/>
    </row>
    <row r="189" spans="7:40">
      <c r="G189" s="14"/>
      <c r="H189" s="14"/>
      <c r="I189" s="158"/>
      <c r="J189" s="158"/>
      <c r="K189" s="158"/>
      <c r="L189" s="158"/>
      <c r="O189" s="3"/>
      <c r="P189" s="3"/>
      <c r="Q189" s="58"/>
      <c r="R189" s="58"/>
      <c r="S189" s="16"/>
      <c r="T189" s="16"/>
      <c r="U189" s="3"/>
      <c r="V189" s="3"/>
      <c r="W189" s="16"/>
      <c r="Y189" s="1"/>
      <c r="Z189" s="1"/>
      <c r="AA189" s="58"/>
      <c r="AB189" s="58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4"/>
    </row>
    <row r="190" spans="7:40">
      <c r="G190" s="14"/>
      <c r="H190" s="14"/>
      <c r="I190" s="158"/>
      <c r="J190" s="158"/>
      <c r="K190" s="158"/>
      <c r="L190" s="158"/>
      <c r="O190" s="3"/>
      <c r="P190" s="3"/>
      <c r="Q190" s="58"/>
      <c r="R190" s="58"/>
      <c r="S190" s="16"/>
      <c r="T190" s="16"/>
      <c r="U190" s="3"/>
      <c r="V190" s="3"/>
      <c r="W190" s="16"/>
      <c r="Y190" s="1"/>
      <c r="Z190" s="1"/>
      <c r="AA190" s="58"/>
      <c r="AB190" s="58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4"/>
    </row>
    <row r="191" spans="7:40">
      <c r="G191" s="14"/>
      <c r="H191" s="14"/>
      <c r="I191" s="158"/>
      <c r="J191" s="158"/>
      <c r="K191" s="158"/>
      <c r="L191" s="158"/>
      <c r="O191" s="3"/>
      <c r="P191" s="3"/>
      <c r="Q191" s="58"/>
      <c r="R191" s="58"/>
      <c r="S191" s="16"/>
      <c r="T191" s="16"/>
      <c r="U191" s="3"/>
      <c r="V191" s="3"/>
      <c r="W191" s="16"/>
      <c r="Y191" s="1"/>
      <c r="Z191" s="1"/>
      <c r="AA191" s="58"/>
      <c r="AB191" s="58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4"/>
    </row>
    <row r="192" spans="7:40">
      <c r="G192" s="14"/>
      <c r="H192" s="14"/>
      <c r="I192" s="158"/>
      <c r="J192" s="158"/>
      <c r="K192" s="158"/>
      <c r="L192" s="158"/>
      <c r="M192" s="14"/>
      <c r="N192" s="14"/>
      <c r="O192" s="14"/>
      <c r="P192" s="14"/>
      <c r="Q192" s="158"/>
      <c r="R192" s="158"/>
      <c r="S192" s="76"/>
      <c r="T192" s="76"/>
      <c r="U192" s="14"/>
      <c r="V192" s="14"/>
      <c r="W192" s="76"/>
      <c r="X192" s="14"/>
      <c r="Y192" s="1"/>
      <c r="Z192" s="1"/>
      <c r="AA192" s="58"/>
      <c r="AB192" s="58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4"/>
    </row>
    <row r="193" spans="7:40">
      <c r="G193" s="14"/>
      <c r="H193" s="14"/>
      <c r="I193" s="158"/>
      <c r="J193" s="158"/>
      <c r="K193" s="158"/>
      <c r="L193" s="158"/>
      <c r="M193" s="14"/>
      <c r="N193" s="14"/>
      <c r="O193" s="14"/>
      <c r="P193" s="14"/>
      <c r="Q193" s="158"/>
      <c r="R193" s="158"/>
      <c r="S193" s="76"/>
      <c r="T193" s="76"/>
      <c r="U193" s="14"/>
      <c r="V193" s="14"/>
      <c r="W193" s="76"/>
      <c r="X193" s="14"/>
      <c r="Y193" s="1"/>
      <c r="Z193" s="1"/>
      <c r="AA193" s="58"/>
      <c r="AB193" s="58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4"/>
    </row>
    <row r="194" spans="7:40">
      <c r="G194" s="14"/>
      <c r="H194" s="14"/>
      <c r="I194" s="158"/>
      <c r="J194" s="158"/>
      <c r="K194" s="158"/>
      <c r="L194" s="158"/>
      <c r="M194" s="14"/>
      <c r="N194" s="14"/>
      <c r="O194" s="14"/>
      <c r="P194" s="14"/>
      <c r="Q194" s="158"/>
      <c r="R194" s="158"/>
      <c r="S194" s="76"/>
      <c r="T194" s="76"/>
      <c r="U194" s="14"/>
      <c r="V194" s="14"/>
      <c r="W194" s="76"/>
      <c r="X194" s="14"/>
      <c r="Y194" s="1"/>
      <c r="Z194" s="1"/>
      <c r="AA194" s="58"/>
      <c r="AB194" s="58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4"/>
    </row>
    <row r="195" spans="7:40">
      <c r="G195" s="14"/>
      <c r="H195" s="14"/>
      <c r="I195" s="158"/>
      <c r="J195" s="158"/>
      <c r="K195" s="158"/>
      <c r="L195" s="158"/>
      <c r="M195" s="14"/>
      <c r="N195" s="14"/>
      <c r="O195" s="14"/>
      <c r="P195" s="14"/>
      <c r="Q195" s="158"/>
      <c r="R195" s="158"/>
      <c r="S195" s="76"/>
      <c r="T195" s="76"/>
      <c r="U195" s="14"/>
      <c r="V195" s="14"/>
      <c r="W195" s="76"/>
      <c r="X195" s="14"/>
      <c r="Y195" s="1"/>
      <c r="Z195" s="1"/>
      <c r="AA195" s="58"/>
      <c r="AB195" s="58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4"/>
    </row>
    <row r="196" spans="7:40">
      <c r="G196" s="14"/>
      <c r="H196" s="14"/>
      <c r="I196" s="158"/>
      <c r="J196" s="158"/>
      <c r="K196" s="158"/>
      <c r="L196" s="158"/>
      <c r="M196" s="14"/>
      <c r="N196" s="14"/>
      <c r="O196" s="14"/>
      <c r="P196" s="14"/>
      <c r="Q196" s="158"/>
      <c r="R196" s="158"/>
      <c r="S196" s="76"/>
      <c r="T196" s="76"/>
      <c r="U196" s="14"/>
      <c r="V196" s="14"/>
      <c r="W196" s="76"/>
      <c r="X196" s="14"/>
      <c r="Y196" s="1"/>
      <c r="Z196" s="1"/>
      <c r="AA196" s="58"/>
      <c r="AB196" s="58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4"/>
    </row>
    <row r="197" spans="7:40">
      <c r="G197" s="14"/>
      <c r="H197" s="14"/>
      <c r="I197" s="158"/>
      <c r="J197" s="158"/>
      <c r="K197" s="158"/>
      <c r="L197" s="158"/>
      <c r="M197" s="14"/>
      <c r="N197" s="14"/>
      <c r="O197" s="14"/>
      <c r="P197" s="14"/>
      <c r="Q197" s="158"/>
      <c r="R197" s="158"/>
      <c r="S197" s="76"/>
      <c r="T197" s="76"/>
      <c r="U197" s="14"/>
      <c r="V197" s="14"/>
      <c r="W197" s="76"/>
      <c r="X197" s="14"/>
      <c r="Y197" s="1"/>
      <c r="Z197" s="1"/>
      <c r="AA197" s="58"/>
      <c r="AB197" s="58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4"/>
    </row>
    <row r="198" spans="7:40">
      <c r="G198" s="14"/>
      <c r="H198" s="14"/>
      <c r="I198" s="158"/>
      <c r="J198" s="158"/>
      <c r="K198" s="158"/>
      <c r="L198" s="158"/>
      <c r="M198" s="14"/>
      <c r="N198" s="14"/>
      <c r="O198" s="14"/>
      <c r="P198" s="14"/>
      <c r="Q198" s="158"/>
      <c r="R198" s="158"/>
      <c r="S198" s="76"/>
      <c r="T198" s="76"/>
      <c r="U198" s="14"/>
      <c r="V198" s="14"/>
      <c r="W198" s="76"/>
      <c r="X198" s="14"/>
      <c r="Y198" s="1"/>
      <c r="Z198" s="1"/>
      <c r="AA198" s="58"/>
      <c r="AB198" s="58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4"/>
    </row>
    <row r="199" spans="7:40">
      <c r="G199" s="14"/>
      <c r="H199" s="14"/>
      <c r="I199" s="158"/>
      <c r="J199" s="158"/>
      <c r="K199" s="158"/>
      <c r="L199" s="158"/>
      <c r="M199" s="14"/>
      <c r="N199" s="14"/>
      <c r="O199" s="14"/>
      <c r="P199" s="14"/>
      <c r="Q199" s="158"/>
      <c r="R199" s="158"/>
      <c r="S199" s="76"/>
      <c r="T199" s="76"/>
      <c r="U199" s="14"/>
      <c r="V199" s="14"/>
      <c r="W199" s="76"/>
      <c r="X199" s="14"/>
      <c r="Y199" s="1"/>
      <c r="Z199" s="1"/>
      <c r="AA199" s="58"/>
      <c r="AB199" s="58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4"/>
    </row>
    <row r="200" spans="7:40">
      <c r="G200" s="14"/>
      <c r="H200" s="14"/>
      <c r="I200" s="158"/>
      <c r="J200" s="158"/>
      <c r="K200" s="158"/>
      <c r="L200" s="158"/>
      <c r="M200" s="14"/>
      <c r="N200" s="14"/>
      <c r="O200" s="14"/>
      <c r="P200" s="14"/>
      <c r="Q200" s="158"/>
      <c r="R200" s="158"/>
      <c r="S200" s="76"/>
      <c r="T200" s="76"/>
      <c r="U200" s="14"/>
      <c r="V200" s="14"/>
      <c r="W200" s="76"/>
      <c r="X200" s="14"/>
      <c r="Y200" s="1"/>
      <c r="Z200" s="1"/>
      <c r="AA200" s="58"/>
      <c r="AB200" s="58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4"/>
    </row>
    <row r="201" spans="7:40">
      <c r="G201" s="14"/>
      <c r="H201" s="14"/>
      <c r="I201" s="158"/>
      <c r="J201" s="158"/>
      <c r="K201" s="158"/>
      <c r="L201" s="158"/>
      <c r="M201" s="14"/>
      <c r="N201" s="14"/>
      <c r="O201" s="14"/>
      <c r="P201" s="14"/>
      <c r="Q201" s="158"/>
      <c r="R201" s="158"/>
      <c r="S201" s="76"/>
      <c r="T201" s="76"/>
      <c r="U201" s="14"/>
      <c r="V201" s="14"/>
      <c r="W201" s="76"/>
      <c r="X201" s="14"/>
      <c r="Y201" s="1"/>
      <c r="Z201" s="1"/>
      <c r="AA201" s="58"/>
      <c r="AB201" s="58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4"/>
    </row>
    <row r="202" spans="7:40">
      <c r="G202" s="14"/>
      <c r="H202" s="14"/>
      <c r="I202" s="158"/>
      <c r="J202" s="158"/>
      <c r="K202" s="158"/>
      <c r="L202" s="158"/>
      <c r="M202" s="14"/>
      <c r="N202" s="14"/>
      <c r="O202" s="14"/>
      <c r="P202" s="14"/>
      <c r="Q202" s="158"/>
      <c r="R202" s="158"/>
      <c r="S202" s="76"/>
      <c r="T202" s="76"/>
      <c r="U202" s="14"/>
      <c r="V202" s="14"/>
      <c r="W202" s="76"/>
      <c r="X202" s="14"/>
      <c r="Y202" s="14"/>
      <c r="Z202" s="14"/>
      <c r="AA202" s="58"/>
      <c r="AB202" s="58"/>
      <c r="AC202" s="14"/>
      <c r="AD202" s="14"/>
      <c r="AE202" s="14"/>
      <c r="AF202" s="14"/>
      <c r="AG202" s="14"/>
      <c r="AH202" s="14"/>
      <c r="AI202" s="14"/>
      <c r="AJ202" s="14"/>
      <c r="AK202" s="1"/>
      <c r="AL202" s="1"/>
      <c r="AM202" s="1"/>
      <c r="AN202" s="14"/>
    </row>
    <row r="203" spans="7:40">
      <c r="G203" s="14"/>
      <c r="H203" s="14"/>
      <c r="I203" s="158"/>
      <c r="J203" s="158"/>
      <c r="K203" s="158"/>
      <c r="L203" s="158"/>
      <c r="M203" s="14"/>
      <c r="N203" s="14"/>
      <c r="O203" s="14"/>
      <c r="P203" s="14"/>
      <c r="Q203" s="158"/>
      <c r="R203" s="158"/>
      <c r="S203" s="76"/>
      <c r="T203" s="76"/>
      <c r="U203" s="14"/>
      <c r="V203" s="14"/>
      <c r="W203" s="76"/>
      <c r="X203" s="14"/>
      <c r="Y203" s="14"/>
      <c r="Z203" s="14"/>
      <c r="AA203" s="58"/>
      <c r="AB203" s="58"/>
      <c r="AC203" s="14"/>
      <c r="AD203" s="14"/>
      <c r="AE203" s="14"/>
      <c r="AF203" s="14"/>
      <c r="AG203" s="14"/>
      <c r="AH203" s="14"/>
      <c r="AI203" s="14"/>
      <c r="AJ203" s="14"/>
      <c r="AK203" s="1"/>
      <c r="AL203" s="1"/>
      <c r="AM203" s="1"/>
      <c r="AN203" s="14"/>
    </row>
    <row r="204" spans="7:40">
      <c r="G204" s="14"/>
      <c r="H204" s="14"/>
      <c r="I204" s="158"/>
      <c r="J204" s="158"/>
      <c r="K204" s="158"/>
      <c r="L204" s="158"/>
      <c r="M204" s="14"/>
      <c r="N204" s="14"/>
      <c r="O204" s="14"/>
      <c r="P204" s="14"/>
      <c r="Q204" s="158"/>
      <c r="R204" s="158"/>
      <c r="S204" s="76"/>
      <c r="T204" s="76"/>
      <c r="U204" s="14"/>
      <c r="V204" s="14"/>
      <c r="W204" s="76"/>
      <c r="X204" s="14"/>
      <c r="Y204" s="14"/>
      <c r="Z204" s="14"/>
      <c r="AA204" s="58"/>
      <c r="AB204" s="58"/>
      <c r="AC204" s="14"/>
      <c r="AD204" s="14"/>
      <c r="AE204" s="14"/>
      <c r="AF204" s="14"/>
      <c r="AG204" s="14"/>
      <c r="AH204" s="14"/>
      <c r="AI204" s="14"/>
      <c r="AJ204" s="14"/>
      <c r="AK204" s="1"/>
      <c r="AL204" s="1"/>
      <c r="AM204" s="1"/>
      <c r="AN204" s="14"/>
    </row>
    <row r="205" spans="7:40">
      <c r="G205" s="14"/>
      <c r="H205" s="14"/>
      <c r="I205" s="158"/>
      <c r="J205" s="158"/>
      <c r="K205" s="158"/>
      <c r="L205" s="158"/>
      <c r="M205" s="14"/>
      <c r="N205" s="14"/>
      <c r="O205" s="14"/>
      <c r="P205" s="14"/>
      <c r="Q205" s="158"/>
      <c r="R205" s="158"/>
      <c r="S205" s="76"/>
      <c r="T205" s="76"/>
      <c r="U205" s="14"/>
      <c r="V205" s="14"/>
      <c r="W205" s="76"/>
      <c r="X205" s="14"/>
      <c r="Y205" s="14"/>
      <c r="Z205" s="14"/>
      <c r="AA205" s="58"/>
      <c r="AB205" s="58"/>
      <c r="AC205" s="14"/>
      <c r="AD205" s="14"/>
      <c r="AE205" s="14"/>
      <c r="AF205" s="14"/>
      <c r="AG205" s="14"/>
      <c r="AH205" s="14"/>
      <c r="AI205" s="14"/>
      <c r="AJ205" s="14"/>
      <c r="AK205" s="1"/>
      <c r="AL205" s="1"/>
      <c r="AM205" s="1"/>
      <c r="AN205" s="14"/>
    </row>
    <row r="206" spans="7:40">
      <c r="G206" s="14"/>
      <c r="H206" s="14"/>
      <c r="I206" s="158"/>
      <c r="J206" s="158"/>
      <c r="K206" s="158"/>
      <c r="L206" s="158"/>
      <c r="M206" s="14"/>
      <c r="N206" s="14"/>
      <c r="O206" s="14"/>
      <c r="P206" s="14"/>
      <c r="Q206" s="158"/>
      <c r="R206" s="158"/>
      <c r="S206" s="76"/>
      <c r="T206" s="76"/>
      <c r="U206" s="14"/>
      <c r="V206" s="14"/>
      <c r="W206" s="76"/>
      <c r="X206" s="14"/>
      <c r="Y206" s="14"/>
      <c r="Z206" s="14"/>
      <c r="AA206" s="58"/>
      <c r="AB206" s="58"/>
      <c r="AC206" s="14"/>
      <c r="AD206" s="14"/>
      <c r="AE206" s="14"/>
      <c r="AF206" s="14"/>
      <c r="AG206" s="14"/>
      <c r="AH206" s="14"/>
      <c r="AI206" s="14"/>
      <c r="AJ206" s="14"/>
      <c r="AK206" s="1"/>
      <c r="AL206" s="1"/>
      <c r="AM206" s="1"/>
      <c r="AN206" s="14"/>
    </row>
    <row r="207" spans="7:40">
      <c r="G207" s="14"/>
      <c r="H207" s="14"/>
      <c r="I207" s="158"/>
      <c r="J207" s="158"/>
      <c r="K207" s="158"/>
      <c r="L207" s="158"/>
      <c r="M207" s="14"/>
      <c r="N207" s="14"/>
      <c r="O207" s="14"/>
      <c r="P207" s="14"/>
      <c r="Q207" s="158"/>
      <c r="R207" s="158"/>
      <c r="S207" s="76"/>
      <c r="T207" s="76"/>
      <c r="U207" s="14"/>
      <c r="V207" s="14"/>
      <c r="W207" s="76"/>
      <c r="X207" s="14"/>
      <c r="Y207" s="14"/>
      <c r="Z207" s="14"/>
      <c r="AA207" s="58"/>
      <c r="AB207" s="58"/>
      <c r="AC207" s="14"/>
      <c r="AD207" s="14"/>
      <c r="AE207" s="14"/>
      <c r="AF207" s="14"/>
      <c r="AG207" s="14"/>
      <c r="AH207" s="14"/>
      <c r="AI207" s="14"/>
      <c r="AJ207" s="14"/>
      <c r="AK207" s="1"/>
      <c r="AL207" s="1"/>
      <c r="AM207" s="1"/>
      <c r="AN207" s="14"/>
    </row>
    <row r="208" spans="7:40">
      <c r="G208" s="14"/>
      <c r="H208" s="14"/>
      <c r="I208" s="158"/>
      <c r="J208" s="158"/>
      <c r="K208" s="158"/>
      <c r="L208" s="158"/>
      <c r="M208" s="14"/>
      <c r="N208" s="14"/>
      <c r="O208" s="14"/>
      <c r="P208" s="14"/>
      <c r="Q208" s="158"/>
      <c r="R208" s="158"/>
      <c r="S208" s="76"/>
      <c r="T208" s="76"/>
      <c r="U208" s="14"/>
      <c r="V208" s="14"/>
      <c r="W208" s="76"/>
      <c r="X208" s="14"/>
      <c r="Y208" s="14"/>
      <c r="Z208" s="14"/>
      <c r="AA208" s="58"/>
      <c r="AB208" s="58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"/>
      <c r="AN208" s="14"/>
    </row>
    <row r="209" spans="7:40">
      <c r="G209" s="14"/>
      <c r="H209" s="14"/>
      <c r="I209" s="158"/>
      <c r="J209" s="158"/>
      <c r="K209" s="158"/>
      <c r="L209" s="158"/>
      <c r="M209" s="14"/>
      <c r="N209" s="14"/>
      <c r="O209" s="14"/>
      <c r="P209" s="14"/>
      <c r="Q209" s="158"/>
      <c r="R209" s="158"/>
      <c r="S209" s="76"/>
      <c r="T209" s="76"/>
      <c r="U209" s="14"/>
      <c r="V209" s="14"/>
      <c r="W209" s="76"/>
      <c r="X209" s="14"/>
      <c r="Y209" s="14"/>
      <c r="Z209" s="14"/>
      <c r="AA209" s="58"/>
      <c r="AB209" s="58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"/>
      <c r="AN209" s="14"/>
    </row>
    <row r="210" spans="7:40">
      <c r="G210" s="14"/>
      <c r="H210" s="14"/>
      <c r="I210" s="158"/>
      <c r="J210" s="158"/>
      <c r="K210" s="158"/>
      <c r="L210" s="158"/>
      <c r="M210" s="14"/>
      <c r="N210" s="14"/>
      <c r="O210" s="14"/>
      <c r="P210" s="14"/>
      <c r="Q210" s="158"/>
      <c r="R210" s="158"/>
      <c r="S210" s="76"/>
      <c r="T210" s="76"/>
      <c r="U210" s="14"/>
      <c r="V210" s="14"/>
      <c r="W210" s="76"/>
      <c r="X210" s="14"/>
      <c r="Y210" s="14"/>
      <c r="Z210" s="14"/>
      <c r="AA210" s="58"/>
      <c r="AB210" s="58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"/>
      <c r="AN210" s="14"/>
    </row>
    <row r="211" spans="7:40">
      <c r="G211" s="14"/>
      <c r="H211" s="14"/>
      <c r="I211" s="158"/>
      <c r="J211" s="158"/>
      <c r="K211" s="158"/>
      <c r="L211" s="158"/>
      <c r="M211" s="14"/>
      <c r="N211" s="14"/>
      <c r="O211" s="14"/>
      <c r="P211" s="14"/>
      <c r="Q211" s="158"/>
      <c r="R211" s="158"/>
      <c r="S211" s="76"/>
      <c r="T211" s="76"/>
      <c r="U211" s="14"/>
      <c r="V211" s="14"/>
      <c r="W211" s="76"/>
      <c r="X211" s="14"/>
      <c r="Y211" s="14"/>
      <c r="Z211" s="14"/>
      <c r="AA211" s="58"/>
      <c r="AB211" s="58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"/>
      <c r="AN211" s="14"/>
    </row>
    <row r="212" spans="7:40">
      <c r="G212" s="14"/>
      <c r="H212" s="14"/>
      <c r="I212" s="158"/>
      <c r="J212" s="158"/>
      <c r="K212" s="158"/>
      <c r="L212" s="158"/>
      <c r="M212" s="14"/>
      <c r="N212" s="14"/>
      <c r="O212" s="14"/>
      <c r="P212" s="14"/>
      <c r="Q212" s="158"/>
      <c r="R212" s="158"/>
      <c r="S212" s="76"/>
      <c r="T212" s="76"/>
      <c r="U212" s="14"/>
      <c r="V212" s="14"/>
      <c r="W212" s="76"/>
      <c r="X212" s="14"/>
      <c r="Y212" s="14"/>
      <c r="Z212" s="14"/>
      <c r="AA212" s="58"/>
      <c r="AB212" s="58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"/>
      <c r="AN212" s="14"/>
    </row>
    <row r="213" spans="7:40">
      <c r="G213" s="14"/>
      <c r="H213" s="14"/>
      <c r="I213" s="158"/>
      <c r="J213" s="158"/>
      <c r="K213" s="158"/>
      <c r="L213" s="158"/>
      <c r="M213" s="14"/>
      <c r="N213" s="14"/>
      <c r="O213" s="14"/>
      <c r="P213" s="14"/>
      <c r="Q213" s="158"/>
      <c r="R213" s="158"/>
      <c r="S213" s="76"/>
      <c r="T213" s="76"/>
      <c r="U213" s="14"/>
      <c r="V213" s="14"/>
      <c r="W213" s="76"/>
      <c r="X213" s="14"/>
      <c r="Y213" s="14"/>
      <c r="Z213" s="14"/>
      <c r="AA213" s="58"/>
      <c r="AB213" s="58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"/>
      <c r="AN213" s="14"/>
    </row>
    <row r="214" spans="7:40">
      <c r="G214" s="14"/>
      <c r="H214" s="14"/>
      <c r="I214" s="158"/>
      <c r="J214" s="158"/>
      <c r="K214" s="158"/>
      <c r="L214" s="158"/>
      <c r="M214" s="14"/>
      <c r="N214" s="14"/>
      <c r="O214" s="14"/>
      <c r="P214" s="14"/>
      <c r="Q214" s="158"/>
      <c r="R214" s="158"/>
      <c r="S214" s="76"/>
      <c r="T214" s="76"/>
      <c r="U214" s="14"/>
      <c r="V214" s="14"/>
      <c r="W214" s="76"/>
      <c r="X214" s="14"/>
      <c r="Y214" s="14"/>
      <c r="Z214" s="14"/>
      <c r="AA214" s="58"/>
      <c r="AB214" s="58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14"/>
      <c r="H215" s="14"/>
      <c r="I215" s="158"/>
      <c r="J215" s="158"/>
      <c r="K215" s="158"/>
      <c r="L215" s="158"/>
      <c r="M215" s="14"/>
      <c r="N215" s="14"/>
      <c r="O215" s="14"/>
      <c r="P215" s="14"/>
      <c r="Q215" s="158"/>
      <c r="R215" s="158"/>
      <c r="S215" s="76"/>
      <c r="T215" s="76"/>
      <c r="U215" s="14"/>
      <c r="V215" s="14"/>
      <c r="W215" s="76"/>
      <c r="X215" s="14"/>
      <c r="Y215" s="14"/>
      <c r="Z215" s="14"/>
      <c r="AA215" s="58"/>
      <c r="AB215" s="58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14"/>
      <c r="H216" s="14"/>
      <c r="I216" s="158"/>
      <c r="J216" s="158"/>
      <c r="K216" s="158"/>
      <c r="L216" s="158"/>
      <c r="M216" s="14"/>
      <c r="N216" s="14"/>
      <c r="O216" s="14"/>
      <c r="P216" s="14"/>
      <c r="Q216" s="158"/>
      <c r="R216" s="158"/>
      <c r="S216" s="76"/>
      <c r="T216" s="76"/>
      <c r="U216" s="14"/>
      <c r="V216" s="14"/>
      <c r="W216" s="76"/>
      <c r="X216" s="14"/>
      <c r="Y216" s="14"/>
      <c r="Z216" s="14"/>
      <c r="AA216" s="58"/>
      <c r="AB216" s="58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14"/>
      <c r="H217" s="14"/>
      <c r="I217" s="158"/>
      <c r="J217" s="158"/>
      <c r="K217" s="158"/>
      <c r="L217" s="158"/>
      <c r="M217" s="14"/>
      <c r="N217" s="14"/>
      <c r="O217" s="14"/>
      <c r="P217" s="14"/>
      <c r="Q217" s="158"/>
      <c r="R217" s="158"/>
      <c r="S217" s="76"/>
      <c r="T217" s="76"/>
      <c r="U217" s="14"/>
      <c r="V217" s="14"/>
      <c r="W217" s="76"/>
      <c r="X217" s="14"/>
      <c r="Y217" s="14"/>
      <c r="Z217" s="14"/>
      <c r="AA217" s="58"/>
      <c r="AB217" s="58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14"/>
      <c r="H218" s="14"/>
      <c r="I218" s="158"/>
      <c r="J218" s="158"/>
      <c r="K218" s="158"/>
      <c r="L218" s="158"/>
      <c r="M218" s="14"/>
      <c r="N218" s="14"/>
      <c r="O218" s="14"/>
      <c r="P218" s="14"/>
      <c r="Q218" s="158"/>
      <c r="R218" s="158"/>
      <c r="S218" s="76"/>
      <c r="T218" s="76"/>
      <c r="U218" s="14"/>
      <c r="V218" s="14"/>
      <c r="W218" s="76"/>
      <c r="X218" s="14"/>
      <c r="Y218" s="14"/>
      <c r="Z218" s="14"/>
      <c r="AA218" s="58"/>
      <c r="AB218" s="58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14"/>
      <c r="H219" s="14"/>
      <c r="I219" s="158"/>
      <c r="J219" s="158"/>
      <c r="K219" s="158"/>
      <c r="L219" s="158"/>
      <c r="M219" s="14"/>
      <c r="N219" s="14"/>
      <c r="O219" s="14"/>
      <c r="P219" s="14"/>
      <c r="Q219" s="158"/>
      <c r="R219" s="158"/>
      <c r="S219" s="76"/>
      <c r="T219" s="76"/>
      <c r="U219" s="14"/>
      <c r="V219" s="14"/>
      <c r="W219" s="76"/>
      <c r="X219" s="14"/>
      <c r="Y219" s="14"/>
      <c r="Z219" s="14"/>
      <c r="AA219" s="58"/>
      <c r="AB219" s="58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14"/>
      <c r="H220" s="14"/>
      <c r="I220" s="158"/>
      <c r="J220" s="158"/>
      <c r="K220" s="158"/>
      <c r="L220" s="158"/>
      <c r="M220" s="14"/>
      <c r="N220" s="14"/>
      <c r="O220" s="14"/>
      <c r="P220" s="14"/>
      <c r="Q220" s="158"/>
      <c r="R220" s="158"/>
      <c r="S220" s="76"/>
      <c r="T220" s="76"/>
      <c r="U220" s="14"/>
      <c r="V220" s="14"/>
      <c r="W220" s="76"/>
      <c r="X220" s="14"/>
      <c r="Y220" s="14"/>
      <c r="Z220" s="14"/>
      <c r="AA220" s="58"/>
      <c r="AB220" s="58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14"/>
      <c r="H221" s="14"/>
      <c r="I221" s="158"/>
      <c r="J221" s="158"/>
      <c r="K221" s="158"/>
      <c r="L221" s="158"/>
      <c r="M221" s="14"/>
      <c r="N221" s="14"/>
      <c r="O221" s="14"/>
      <c r="P221" s="14"/>
      <c r="Q221" s="158"/>
      <c r="R221" s="158"/>
      <c r="S221" s="76"/>
      <c r="T221" s="76"/>
      <c r="U221" s="14"/>
      <c r="V221" s="14"/>
      <c r="W221" s="76"/>
      <c r="X221" s="14"/>
      <c r="Y221" s="14"/>
      <c r="Z221" s="14"/>
      <c r="AA221" s="58"/>
      <c r="AB221" s="58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14"/>
      <c r="H222" s="14"/>
      <c r="I222" s="158"/>
      <c r="J222" s="158"/>
      <c r="K222" s="158"/>
      <c r="L222" s="158"/>
      <c r="M222" s="14"/>
      <c r="N222" s="14"/>
      <c r="O222" s="14"/>
      <c r="P222" s="14"/>
      <c r="Q222" s="158"/>
      <c r="R222" s="158"/>
      <c r="S222" s="76"/>
      <c r="T222" s="76"/>
      <c r="U222" s="14"/>
      <c r="V222" s="14"/>
      <c r="W222" s="76"/>
      <c r="X222" s="14"/>
      <c r="Y222" s="14"/>
      <c r="Z222" s="14"/>
      <c r="AA222" s="58"/>
      <c r="AB222" s="58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14"/>
      <c r="H223" s="14"/>
      <c r="I223" s="158"/>
      <c r="J223" s="158"/>
      <c r="K223" s="158"/>
      <c r="L223" s="158"/>
      <c r="M223" s="14"/>
      <c r="N223" s="14"/>
      <c r="O223" s="14"/>
      <c r="P223" s="14"/>
      <c r="Q223" s="158"/>
      <c r="R223" s="158"/>
      <c r="S223" s="76"/>
      <c r="T223" s="76"/>
      <c r="U223" s="14"/>
      <c r="V223" s="14"/>
      <c r="W223" s="76"/>
      <c r="X223" s="14"/>
      <c r="Y223" s="14"/>
      <c r="Z223" s="14"/>
      <c r="AA223" s="58"/>
      <c r="AB223" s="58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14"/>
      <c r="H224" s="14"/>
      <c r="I224" s="158"/>
      <c r="J224" s="158"/>
      <c r="K224" s="158"/>
      <c r="L224" s="158"/>
      <c r="M224" s="14"/>
      <c r="N224" s="14"/>
      <c r="O224" s="14"/>
      <c r="P224" s="14"/>
      <c r="Q224" s="158"/>
      <c r="R224" s="158"/>
      <c r="S224" s="76"/>
      <c r="T224" s="76"/>
      <c r="U224" s="14"/>
      <c r="V224" s="14"/>
      <c r="W224" s="76"/>
      <c r="X224" s="14"/>
      <c r="Y224" s="14"/>
      <c r="Z224" s="14"/>
      <c r="AA224" s="58"/>
      <c r="AB224" s="58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14"/>
      <c r="H225" s="14"/>
      <c r="I225" s="158"/>
      <c r="J225" s="158"/>
      <c r="K225" s="158"/>
      <c r="L225" s="158"/>
      <c r="M225" s="14"/>
      <c r="N225" s="14"/>
      <c r="O225" s="14"/>
      <c r="P225" s="14"/>
      <c r="Q225" s="158"/>
      <c r="R225" s="158"/>
      <c r="S225" s="76"/>
      <c r="T225" s="76"/>
      <c r="U225" s="14"/>
      <c r="V225" s="14"/>
      <c r="W225" s="76"/>
      <c r="X225" s="14"/>
      <c r="Y225" s="14"/>
      <c r="Z225" s="14"/>
      <c r="AA225" s="58"/>
      <c r="AB225" s="58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14"/>
      <c r="H226" s="14"/>
      <c r="I226" s="158"/>
      <c r="J226" s="158"/>
      <c r="K226" s="158"/>
      <c r="L226" s="158"/>
      <c r="M226" s="14"/>
      <c r="N226" s="14"/>
      <c r="O226" s="14"/>
      <c r="P226" s="14"/>
      <c r="Q226" s="158"/>
      <c r="R226" s="158"/>
      <c r="S226" s="76"/>
      <c r="T226" s="76"/>
      <c r="U226" s="14"/>
      <c r="V226" s="14"/>
      <c r="W226" s="76"/>
      <c r="X226" s="14"/>
      <c r="Y226" s="14"/>
      <c r="Z226" s="14"/>
      <c r="AA226" s="58"/>
      <c r="AB226" s="58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14"/>
      <c r="H227" s="14"/>
      <c r="I227" s="158"/>
      <c r="J227" s="158"/>
      <c r="K227" s="158"/>
      <c r="L227" s="158"/>
      <c r="M227" s="14"/>
      <c r="N227" s="14"/>
      <c r="O227" s="14"/>
      <c r="P227" s="14"/>
      <c r="Q227" s="158"/>
      <c r="R227" s="158"/>
      <c r="S227" s="76"/>
      <c r="T227" s="76"/>
      <c r="U227" s="14"/>
      <c r="V227" s="14"/>
      <c r="W227" s="76"/>
      <c r="X227" s="14"/>
      <c r="Y227" s="14"/>
      <c r="Z227" s="14"/>
      <c r="AA227" s="58"/>
      <c r="AB227" s="58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14"/>
      <c r="H228" s="14"/>
      <c r="I228" s="158"/>
      <c r="J228" s="158"/>
      <c r="K228" s="158"/>
      <c r="L228" s="158"/>
      <c r="M228" s="14"/>
      <c r="N228" s="14"/>
      <c r="O228" s="14"/>
      <c r="P228" s="14"/>
      <c r="Q228" s="158"/>
      <c r="R228" s="158"/>
      <c r="S228" s="76"/>
      <c r="T228" s="76"/>
      <c r="U228" s="14"/>
      <c r="V228" s="14"/>
      <c r="W228" s="76"/>
      <c r="X228" s="14"/>
      <c r="Y228" s="14"/>
      <c r="Z228" s="14"/>
      <c r="AA228" s="58"/>
      <c r="AB228" s="58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14"/>
      <c r="H229" s="14"/>
      <c r="I229" s="158"/>
      <c r="J229" s="158"/>
      <c r="K229" s="158"/>
      <c r="L229" s="158"/>
      <c r="M229" s="14"/>
      <c r="N229" s="14"/>
      <c r="O229" s="14"/>
      <c r="P229" s="14"/>
      <c r="Q229" s="158"/>
      <c r="R229" s="158"/>
      <c r="S229" s="76"/>
      <c r="T229" s="76"/>
      <c r="U229" s="14"/>
      <c r="V229" s="14"/>
      <c r="W229" s="76"/>
      <c r="X229" s="14"/>
      <c r="Y229" s="14"/>
      <c r="Z229" s="14"/>
      <c r="AA229" s="58"/>
      <c r="AB229" s="58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14"/>
      <c r="H230" s="14"/>
      <c r="I230" s="158"/>
      <c r="J230" s="158"/>
      <c r="K230" s="158"/>
      <c r="L230" s="158"/>
      <c r="M230" s="14"/>
      <c r="N230" s="14"/>
      <c r="O230" s="14"/>
      <c r="P230" s="14"/>
      <c r="Q230" s="158"/>
      <c r="R230" s="158"/>
      <c r="S230" s="76"/>
      <c r="T230" s="76"/>
      <c r="U230" s="14"/>
      <c r="V230" s="14"/>
      <c r="W230" s="76"/>
      <c r="X230" s="14"/>
      <c r="Y230" s="14"/>
      <c r="Z230" s="14"/>
      <c r="AA230" s="58"/>
      <c r="AB230" s="58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14"/>
      <c r="H231" s="14"/>
      <c r="I231" s="158"/>
      <c r="J231" s="158"/>
      <c r="K231" s="158"/>
      <c r="L231" s="158"/>
      <c r="M231" s="14"/>
      <c r="N231" s="14"/>
      <c r="O231" s="14"/>
      <c r="P231" s="14"/>
      <c r="Q231" s="158"/>
      <c r="R231" s="158"/>
      <c r="S231" s="76"/>
      <c r="T231" s="76"/>
      <c r="U231" s="14"/>
      <c r="V231" s="14"/>
      <c r="W231" s="76"/>
      <c r="X231" s="14"/>
      <c r="Y231" s="14"/>
      <c r="Z231" s="14"/>
      <c r="AA231" s="58"/>
      <c r="AB231" s="58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14"/>
      <c r="H232" s="14"/>
      <c r="I232" s="158"/>
      <c r="J232" s="158"/>
      <c r="K232" s="158"/>
      <c r="L232" s="158"/>
      <c r="M232" s="14"/>
      <c r="N232" s="14"/>
      <c r="O232" s="14"/>
      <c r="P232" s="14"/>
      <c r="Q232" s="158"/>
      <c r="R232" s="158"/>
      <c r="S232" s="76"/>
      <c r="T232" s="76"/>
      <c r="U232" s="14"/>
      <c r="V232" s="14"/>
      <c r="W232" s="76"/>
      <c r="X232" s="14"/>
      <c r="Y232" s="14"/>
      <c r="Z232" s="14"/>
      <c r="AA232" s="58"/>
      <c r="AB232" s="58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14"/>
      <c r="H233" s="14"/>
      <c r="I233" s="158"/>
      <c r="J233" s="158"/>
      <c r="K233" s="158"/>
      <c r="L233" s="158"/>
      <c r="M233" s="14"/>
      <c r="N233" s="14"/>
      <c r="O233" s="14"/>
      <c r="P233" s="14"/>
      <c r="Q233" s="158"/>
      <c r="R233" s="158"/>
      <c r="S233" s="76"/>
      <c r="T233" s="76"/>
      <c r="U233" s="14"/>
      <c r="V233" s="14"/>
      <c r="W233" s="76"/>
      <c r="X233" s="14"/>
      <c r="Y233" s="14"/>
      <c r="Z233" s="14"/>
      <c r="AA233" s="58"/>
      <c r="AB233" s="58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14"/>
      <c r="H234" s="14"/>
      <c r="I234" s="158"/>
      <c r="J234" s="158"/>
      <c r="K234" s="158"/>
      <c r="L234" s="158"/>
      <c r="M234" s="14"/>
      <c r="N234" s="14"/>
      <c r="O234" s="14"/>
      <c r="P234" s="14"/>
      <c r="Q234" s="158"/>
      <c r="R234" s="158"/>
      <c r="S234" s="76"/>
      <c r="T234" s="76"/>
      <c r="U234" s="14"/>
      <c r="V234" s="14"/>
      <c r="W234" s="76"/>
      <c r="X234" s="14"/>
      <c r="Y234" s="14"/>
      <c r="Z234" s="14"/>
      <c r="AA234" s="58"/>
      <c r="AB234" s="58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14"/>
      <c r="H235" s="14"/>
      <c r="I235" s="158"/>
      <c r="J235" s="158"/>
      <c r="K235" s="158"/>
      <c r="L235" s="158"/>
      <c r="M235" s="14"/>
      <c r="N235" s="14"/>
      <c r="O235" s="14"/>
      <c r="P235" s="14"/>
      <c r="Q235" s="158"/>
      <c r="R235" s="158"/>
      <c r="S235" s="76"/>
      <c r="T235" s="76"/>
      <c r="U235" s="14"/>
      <c r="V235" s="14"/>
      <c r="W235" s="76"/>
      <c r="X235" s="14"/>
      <c r="Y235" s="14"/>
      <c r="Z235" s="14"/>
      <c r="AA235" s="58"/>
      <c r="AB235" s="58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14"/>
      <c r="H236" s="14"/>
      <c r="I236" s="158"/>
      <c r="J236" s="158"/>
      <c r="K236" s="158"/>
      <c r="L236" s="158"/>
      <c r="M236" s="14"/>
      <c r="N236" s="14"/>
      <c r="O236" s="14"/>
      <c r="P236" s="14"/>
      <c r="Q236" s="158"/>
      <c r="R236" s="158"/>
      <c r="S236" s="76"/>
      <c r="T236" s="76"/>
      <c r="U236" s="14"/>
      <c r="V236" s="14"/>
      <c r="W236" s="76"/>
      <c r="X236" s="14"/>
      <c r="Y236" s="14"/>
      <c r="Z236" s="14"/>
      <c r="AA236" s="58"/>
      <c r="AB236" s="58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14"/>
      <c r="H237" s="14"/>
      <c r="I237" s="158"/>
      <c r="J237" s="158"/>
      <c r="K237" s="158"/>
      <c r="L237" s="158"/>
      <c r="M237" s="14"/>
      <c r="N237" s="14"/>
      <c r="O237" s="14"/>
      <c r="P237" s="14"/>
      <c r="Q237" s="158"/>
      <c r="R237" s="158"/>
      <c r="S237" s="76"/>
      <c r="T237" s="76"/>
      <c r="U237" s="14"/>
      <c r="V237" s="14"/>
      <c r="W237" s="76"/>
      <c r="X237" s="14"/>
      <c r="Y237" s="14"/>
      <c r="Z237" s="14"/>
      <c r="AA237" s="58"/>
      <c r="AB237" s="58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14"/>
      <c r="H238" s="14"/>
      <c r="I238" s="158"/>
      <c r="J238" s="158"/>
      <c r="K238" s="158"/>
      <c r="L238" s="158"/>
      <c r="M238" s="14"/>
      <c r="N238" s="14"/>
      <c r="O238" s="14"/>
      <c r="P238" s="14"/>
      <c r="Q238" s="158"/>
      <c r="R238" s="158"/>
      <c r="S238" s="76"/>
      <c r="T238" s="76"/>
      <c r="U238" s="14"/>
      <c r="V238" s="14"/>
      <c r="W238" s="76"/>
      <c r="X238" s="14"/>
      <c r="Y238" s="14"/>
      <c r="Z238" s="14"/>
      <c r="AA238" s="58"/>
      <c r="AB238" s="58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14"/>
      <c r="H239" s="14"/>
      <c r="I239" s="158"/>
      <c r="J239" s="158"/>
      <c r="K239" s="158"/>
      <c r="L239" s="158"/>
      <c r="M239" s="14"/>
      <c r="N239" s="14"/>
      <c r="O239" s="14"/>
      <c r="P239" s="14"/>
      <c r="Q239" s="158"/>
      <c r="R239" s="158"/>
      <c r="S239" s="76"/>
      <c r="T239" s="76"/>
      <c r="U239" s="14"/>
      <c r="V239" s="14"/>
      <c r="W239" s="76"/>
      <c r="X239" s="14"/>
      <c r="Y239" s="14"/>
      <c r="Z239" s="14"/>
      <c r="AA239" s="58"/>
      <c r="AB239" s="58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14"/>
      <c r="H240" s="14"/>
      <c r="I240" s="158"/>
      <c r="J240" s="158"/>
      <c r="K240" s="158"/>
      <c r="L240" s="158"/>
      <c r="M240" s="14"/>
      <c r="N240" s="14"/>
      <c r="O240" s="14"/>
      <c r="P240" s="14"/>
      <c r="Q240" s="158"/>
      <c r="R240" s="158"/>
      <c r="S240" s="76"/>
      <c r="T240" s="76"/>
      <c r="U240" s="14"/>
      <c r="V240" s="14"/>
      <c r="W240" s="76"/>
      <c r="X240" s="14"/>
      <c r="Y240" s="14"/>
      <c r="Z240" s="14"/>
      <c r="AA240" s="58"/>
      <c r="AB240" s="58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14"/>
      <c r="H241" s="14"/>
      <c r="I241" s="158"/>
      <c r="J241" s="158"/>
      <c r="K241" s="158"/>
      <c r="L241" s="158"/>
      <c r="M241" s="14"/>
      <c r="N241" s="14"/>
      <c r="O241" s="14"/>
      <c r="P241" s="14"/>
      <c r="Q241" s="158"/>
      <c r="R241" s="158"/>
      <c r="S241" s="76"/>
      <c r="T241" s="76"/>
      <c r="U241" s="14"/>
      <c r="V241" s="14"/>
      <c r="W241" s="76"/>
      <c r="X241" s="14"/>
      <c r="Y241" s="14"/>
      <c r="Z241" s="14"/>
      <c r="AA241" s="58"/>
      <c r="AB241" s="58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14"/>
      <c r="H242" s="14"/>
      <c r="I242" s="158"/>
      <c r="J242" s="158"/>
      <c r="K242" s="158"/>
      <c r="L242" s="158"/>
      <c r="M242" s="14"/>
      <c r="N242" s="14"/>
      <c r="O242" s="14"/>
      <c r="P242" s="14"/>
      <c r="Q242" s="158"/>
      <c r="R242" s="158"/>
      <c r="S242" s="76"/>
      <c r="T242" s="76"/>
      <c r="U242" s="14"/>
      <c r="V242" s="14"/>
      <c r="W242" s="76"/>
      <c r="X242" s="14"/>
      <c r="Y242" s="14"/>
      <c r="Z242" s="14"/>
      <c r="AA242" s="58"/>
      <c r="AB242" s="58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14"/>
      <c r="H243" s="14"/>
      <c r="I243" s="158"/>
      <c r="J243" s="158"/>
      <c r="K243" s="158"/>
      <c r="L243" s="158"/>
      <c r="M243" s="14"/>
      <c r="N243" s="14"/>
      <c r="O243" s="14"/>
      <c r="P243" s="14"/>
      <c r="Q243" s="158"/>
      <c r="R243" s="158"/>
      <c r="S243" s="76"/>
      <c r="T243" s="76"/>
      <c r="U243" s="14"/>
      <c r="V243" s="14"/>
      <c r="W243" s="76"/>
      <c r="X243" s="14"/>
      <c r="Y243" s="14"/>
      <c r="Z243" s="14"/>
      <c r="AA243" s="58"/>
      <c r="AB243" s="58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14"/>
      <c r="H244" s="14"/>
      <c r="I244" s="158"/>
      <c r="J244" s="158"/>
      <c r="K244" s="158"/>
      <c r="L244" s="158"/>
      <c r="M244" s="14"/>
      <c r="N244" s="14"/>
      <c r="O244" s="14"/>
      <c r="P244" s="14"/>
      <c r="Q244" s="158"/>
      <c r="R244" s="158"/>
      <c r="S244" s="76"/>
      <c r="T244" s="76"/>
      <c r="U244" s="14"/>
      <c r="V244" s="14"/>
      <c r="W244" s="76"/>
      <c r="X244" s="14"/>
      <c r="Y244" s="14"/>
      <c r="Z244" s="14"/>
      <c r="AA244" s="58"/>
      <c r="AB244" s="58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14"/>
      <c r="H245" s="14"/>
      <c r="I245" s="158"/>
      <c r="J245" s="158"/>
      <c r="K245" s="158"/>
      <c r="L245" s="158"/>
      <c r="M245" s="14"/>
      <c r="N245" s="14"/>
      <c r="O245" s="14"/>
      <c r="P245" s="14"/>
      <c r="Q245" s="158"/>
      <c r="R245" s="158"/>
      <c r="S245" s="76"/>
      <c r="T245" s="76"/>
      <c r="U245" s="14"/>
      <c r="V245" s="14"/>
      <c r="W245" s="76"/>
      <c r="X245" s="14"/>
      <c r="Y245" s="14"/>
      <c r="Z245" s="14"/>
      <c r="AA245" s="58"/>
      <c r="AB245" s="58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14"/>
      <c r="H246" s="14"/>
      <c r="I246" s="158"/>
      <c r="J246" s="158"/>
      <c r="K246" s="158"/>
      <c r="L246" s="158"/>
      <c r="M246" s="14"/>
      <c r="N246" s="14"/>
      <c r="O246" s="14"/>
      <c r="P246" s="14"/>
      <c r="Q246" s="158"/>
      <c r="R246" s="158"/>
      <c r="S246" s="76"/>
      <c r="T246" s="76"/>
      <c r="U246" s="14"/>
      <c r="V246" s="14"/>
      <c r="W246" s="76"/>
      <c r="X246" s="14"/>
      <c r="Y246" s="14"/>
      <c r="Z246" s="14"/>
      <c r="AA246" s="58"/>
      <c r="AB246" s="58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14"/>
      <c r="H247" s="14"/>
      <c r="I247" s="158"/>
      <c r="J247" s="158"/>
      <c r="K247" s="158"/>
      <c r="L247" s="158"/>
      <c r="M247" s="14"/>
      <c r="N247" s="14"/>
      <c r="O247" s="14"/>
      <c r="P247" s="14"/>
      <c r="Q247" s="158"/>
      <c r="R247" s="158"/>
      <c r="S247" s="76"/>
      <c r="T247" s="76"/>
      <c r="U247" s="14"/>
      <c r="V247" s="14"/>
      <c r="W247" s="76"/>
      <c r="X247" s="14"/>
      <c r="Y247" s="14"/>
      <c r="Z247" s="14"/>
      <c r="AA247" s="58"/>
      <c r="AB247" s="58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14"/>
      <c r="H248" s="14"/>
      <c r="I248" s="158"/>
      <c r="J248" s="158"/>
      <c r="K248" s="158"/>
      <c r="L248" s="158"/>
      <c r="M248" s="14"/>
      <c r="N248" s="14"/>
      <c r="O248" s="14"/>
      <c r="P248" s="14"/>
      <c r="Q248" s="158"/>
      <c r="R248" s="158"/>
      <c r="S248" s="76"/>
      <c r="T248" s="76"/>
      <c r="U248" s="14"/>
      <c r="V248" s="14"/>
      <c r="W248" s="76"/>
      <c r="X248" s="14"/>
      <c r="Y248" s="14"/>
      <c r="Z248" s="14"/>
      <c r="AA248" s="58"/>
      <c r="AB248" s="58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14"/>
      <c r="H249" s="14"/>
      <c r="I249" s="158"/>
      <c r="J249" s="158"/>
      <c r="K249" s="158"/>
      <c r="L249" s="158"/>
      <c r="M249" s="14"/>
      <c r="N249" s="14"/>
      <c r="O249" s="14"/>
      <c r="P249" s="14"/>
      <c r="Q249" s="158"/>
      <c r="R249" s="158"/>
      <c r="S249" s="76"/>
      <c r="T249" s="76"/>
      <c r="U249" s="14"/>
      <c r="V249" s="14"/>
      <c r="W249" s="76"/>
      <c r="X249" s="14"/>
      <c r="Y249" s="14"/>
      <c r="Z249" s="14"/>
      <c r="AA249" s="58"/>
      <c r="AB249" s="58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14"/>
      <c r="H250" s="14"/>
      <c r="I250" s="158"/>
      <c r="J250" s="158"/>
      <c r="K250" s="158"/>
      <c r="L250" s="158"/>
      <c r="M250" s="14"/>
      <c r="N250" s="14"/>
      <c r="O250" s="14"/>
      <c r="P250" s="14"/>
      <c r="Q250" s="158"/>
      <c r="R250" s="158"/>
      <c r="S250" s="76"/>
      <c r="T250" s="76"/>
      <c r="U250" s="14"/>
      <c r="V250" s="14"/>
      <c r="W250" s="76"/>
      <c r="X250" s="14"/>
      <c r="Y250" s="14"/>
      <c r="Z250" s="14"/>
      <c r="AA250" s="58"/>
      <c r="AB250" s="58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14"/>
      <c r="H251" s="14"/>
      <c r="I251" s="158"/>
      <c r="J251" s="158"/>
      <c r="K251" s="158"/>
      <c r="L251" s="158"/>
      <c r="M251" s="14"/>
      <c r="N251" s="14"/>
      <c r="O251" s="14"/>
      <c r="P251" s="14"/>
      <c r="Q251" s="158"/>
      <c r="R251" s="158"/>
      <c r="S251" s="76"/>
      <c r="T251" s="76"/>
      <c r="U251" s="14"/>
      <c r="V251" s="14"/>
      <c r="W251" s="76"/>
      <c r="X251" s="14"/>
      <c r="Y251" s="14"/>
      <c r="Z251" s="14"/>
      <c r="AA251" s="58"/>
      <c r="AB251" s="58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14"/>
      <c r="H252" s="14"/>
      <c r="I252" s="158"/>
      <c r="J252" s="158"/>
      <c r="K252" s="158"/>
      <c r="L252" s="158"/>
      <c r="M252" s="14"/>
      <c r="N252" s="14"/>
      <c r="O252" s="14"/>
      <c r="P252" s="14"/>
      <c r="Q252" s="158"/>
      <c r="R252" s="158"/>
      <c r="S252" s="76"/>
      <c r="T252" s="76"/>
      <c r="U252" s="14"/>
      <c r="V252" s="14"/>
      <c r="W252" s="76"/>
      <c r="X252" s="14"/>
      <c r="Y252" s="14"/>
      <c r="Z252" s="14"/>
      <c r="AA252" s="58"/>
      <c r="AB252" s="58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14"/>
      <c r="H253" s="14"/>
      <c r="I253" s="158"/>
      <c r="J253" s="158"/>
      <c r="K253" s="158"/>
      <c r="L253" s="158"/>
      <c r="M253" s="14"/>
      <c r="N253" s="14"/>
      <c r="O253" s="14"/>
      <c r="P253" s="14"/>
      <c r="Q253" s="158"/>
      <c r="R253" s="158"/>
      <c r="S253" s="76"/>
      <c r="T253" s="76"/>
      <c r="U253" s="14"/>
      <c r="V253" s="14"/>
      <c r="W253" s="76"/>
      <c r="X253" s="14"/>
      <c r="Y253" s="14"/>
      <c r="Z253" s="14"/>
      <c r="AA253" s="58"/>
      <c r="AB253" s="58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14"/>
      <c r="H254" s="14"/>
      <c r="I254" s="158"/>
      <c r="J254" s="158"/>
      <c r="K254" s="158"/>
      <c r="L254" s="158"/>
      <c r="M254" s="14"/>
      <c r="N254" s="14"/>
      <c r="O254" s="14"/>
      <c r="P254" s="14"/>
      <c r="Q254" s="158"/>
      <c r="R254" s="158"/>
      <c r="S254" s="76"/>
      <c r="T254" s="76"/>
      <c r="U254" s="14"/>
      <c r="V254" s="14"/>
      <c r="W254" s="76"/>
      <c r="X254" s="14"/>
      <c r="Y254" s="14"/>
      <c r="Z254" s="14"/>
      <c r="AA254" s="58"/>
      <c r="AB254" s="58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14"/>
      <c r="H255" s="14"/>
      <c r="I255" s="158"/>
      <c r="J255" s="158"/>
      <c r="K255" s="158"/>
      <c r="L255" s="158"/>
      <c r="M255" s="14"/>
      <c r="N255" s="14"/>
      <c r="O255" s="14"/>
      <c r="P255" s="14"/>
      <c r="Q255" s="158"/>
      <c r="R255" s="158"/>
      <c r="S255" s="76"/>
      <c r="T255" s="76"/>
      <c r="U255" s="14"/>
      <c r="V255" s="14"/>
      <c r="W255" s="76"/>
      <c r="X255" s="14"/>
      <c r="Y255" s="14"/>
      <c r="Z255" s="14"/>
      <c r="AA255" s="58"/>
      <c r="AB255" s="58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14"/>
      <c r="H256" s="14"/>
      <c r="I256" s="158"/>
      <c r="J256" s="158"/>
      <c r="K256" s="158"/>
      <c r="L256" s="158"/>
      <c r="M256" s="14"/>
      <c r="N256" s="14"/>
      <c r="O256" s="14"/>
      <c r="P256" s="14"/>
      <c r="Q256" s="158"/>
      <c r="R256" s="158"/>
      <c r="S256" s="76"/>
      <c r="T256" s="76"/>
      <c r="U256" s="14"/>
      <c r="V256" s="14"/>
      <c r="W256" s="76"/>
      <c r="X256" s="14"/>
      <c r="Y256" s="14"/>
      <c r="Z256" s="14"/>
      <c r="AA256" s="58"/>
      <c r="AB256" s="58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14"/>
      <c r="H257" s="14"/>
      <c r="I257" s="158"/>
      <c r="J257" s="158"/>
      <c r="K257" s="158"/>
      <c r="L257" s="158"/>
      <c r="M257" s="14"/>
      <c r="N257" s="14"/>
      <c r="O257" s="14"/>
      <c r="P257" s="14"/>
      <c r="Q257" s="158"/>
      <c r="R257" s="158"/>
      <c r="S257" s="76"/>
      <c r="T257" s="76"/>
      <c r="U257" s="14"/>
      <c r="V257" s="14"/>
      <c r="W257" s="76"/>
      <c r="X257" s="14"/>
      <c r="Y257" s="14"/>
      <c r="Z257" s="14"/>
      <c r="AA257" s="58"/>
      <c r="AB257" s="58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14"/>
      <c r="H258" s="14"/>
      <c r="I258" s="158"/>
      <c r="J258" s="158"/>
      <c r="K258" s="158"/>
      <c r="L258" s="158"/>
      <c r="M258" s="14"/>
      <c r="N258" s="14"/>
      <c r="O258" s="14"/>
      <c r="P258" s="14"/>
      <c r="Q258" s="158"/>
      <c r="R258" s="158"/>
      <c r="S258" s="76"/>
      <c r="T258" s="76"/>
      <c r="U258" s="14"/>
      <c r="V258" s="14"/>
      <c r="W258" s="76"/>
      <c r="X258" s="14"/>
      <c r="Y258" s="14"/>
      <c r="Z258" s="14"/>
      <c r="AA258" s="58"/>
      <c r="AB258" s="58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14"/>
      <c r="H259" s="14"/>
      <c r="I259" s="158"/>
      <c r="J259" s="158"/>
      <c r="K259" s="158"/>
      <c r="L259" s="158"/>
      <c r="M259" s="14"/>
      <c r="N259" s="14"/>
      <c r="O259" s="14"/>
      <c r="P259" s="14"/>
      <c r="Q259" s="158"/>
      <c r="R259" s="158"/>
      <c r="S259" s="76"/>
      <c r="T259" s="76"/>
      <c r="U259" s="14"/>
      <c r="V259" s="14"/>
      <c r="W259" s="76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14"/>
      <c r="H260" s="14"/>
      <c r="I260" s="158"/>
      <c r="J260" s="158"/>
      <c r="K260" s="158"/>
      <c r="L260" s="158"/>
      <c r="M260" s="14"/>
      <c r="N260" s="14"/>
      <c r="O260" s="14"/>
      <c r="P260" s="14"/>
      <c r="Q260" s="158"/>
      <c r="R260" s="158"/>
      <c r="S260" s="76"/>
      <c r="T260" s="76"/>
      <c r="U260" s="14"/>
      <c r="V260" s="14"/>
      <c r="W260" s="76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14"/>
      <c r="H261" s="14"/>
      <c r="I261" s="158"/>
      <c r="J261" s="158"/>
      <c r="K261" s="158"/>
      <c r="L261" s="158"/>
      <c r="M261" s="14"/>
      <c r="N261" s="14"/>
      <c r="O261" s="14"/>
      <c r="P261" s="14"/>
      <c r="Q261" s="158"/>
      <c r="R261" s="158"/>
      <c r="S261" s="76"/>
      <c r="T261" s="76"/>
      <c r="U261" s="14"/>
      <c r="V261" s="14"/>
      <c r="W261" s="76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14"/>
      <c r="H262" s="14"/>
      <c r="I262" s="158"/>
      <c r="J262" s="158"/>
      <c r="K262" s="158"/>
      <c r="L262" s="158"/>
      <c r="M262" s="31"/>
      <c r="N262" s="31"/>
      <c r="O262" s="31"/>
      <c r="P262" s="31"/>
      <c r="Q262" s="159"/>
      <c r="R262" s="159"/>
      <c r="S262" s="77"/>
      <c r="T262" s="77"/>
      <c r="U262" s="31"/>
      <c r="V262" s="31"/>
      <c r="W262" s="77"/>
      <c r="X262" s="31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14"/>
      <c r="H263" s="14"/>
      <c r="I263" s="158"/>
      <c r="J263" s="158"/>
      <c r="K263" s="158"/>
      <c r="L263" s="159"/>
      <c r="M263" s="35"/>
      <c r="N263" s="35"/>
      <c r="O263" s="35"/>
      <c r="P263" s="35"/>
      <c r="Q263" s="160"/>
      <c r="R263" s="160"/>
      <c r="S263" s="78"/>
      <c r="T263" s="78"/>
      <c r="U263" s="35"/>
      <c r="V263" s="35"/>
      <c r="W263" s="78"/>
      <c r="X263" s="35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14"/>
      <c r="H264" s="14"/>
      <c r="I264" s="158"/>
      <c r="J264" s="158"/>
      <c r="K264" s="158"/>
      <c r="L264" s="160"/>
      <c r="M264" s="35"/>
      <c r="N264" s="35"/>
      <c r="O264" s="35"/>
      <c r="P264" s="35"/>
      <c r="Q264" s="160"/>
      <c r="R264" s="160"/>
      <c r="S264" s="78"/>
      <c r="T264" s="78"/>
      <c r="U264" s="35"/>
      <c r="V264" s="35"/>
      <c r="W264" s="78"/>
      <c r="X264" s="35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14"/>
      <c r="H265" s="14"/>
      <c r="I265" s="158"/>
      <c r="J265" s="158"/>
      <c r="K265" s="158"/>
      <c r="L265" s="160"/>
      <c r="M265" s="35"/>
      <c r="N265" s="35"/>
      <c r="O265" s="35"/>
      <c r="P265" s="35"/>
      <c r="Q265" s="160"/>
      <c r="R265" s="160"/>
      <c r="S265" s="78"/>
      <c r="T265" s="78"/>
      <c r="U265" s="35"/>
      <c r="V265" s="35"/>
      <c r="W265" s="78"/>
      <c r="X265" s="35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14"/>
      <c r="H266" s="14"/>
      <c r="I266" s="158"/>
      <c r="J266" s="158"/>
      <c r="K266" s="158"/>
      <c r="L266" s="160"/>
      <c r="M266" s="35"/>
      <c r="N266" s="35"/>
      <c r="O266" s="35"/>
      <c r="P266" s="35"/>
      <c r="Q266" s="160"/>
      <c r="R266" s="160"/>
      <c r="S266" s="78"/>
      <c r="T266" s="78"/>
      <c r="U266" s="35"/>
      <c r="V266" s="35"/>
      <c r="W266" s="78"/>
      <c r="X266" s="35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14"/>
      <c r="H267" s="14"/>
      <c r="I267" s="158"/>
      <c r="J267" s="158"/>
      <c r="K267" s="158"/>
      <c r="L267" s="160"/>
      <c r="M267" s="35"/>
      <c r="N267" s="35"/>
      <c r="O267" s="35"/>
      <c r="P267" s="35"/>
      <c r="Q267" s="160"/>
      <c r="R267" s="160"/>
      <c r="S267" s="78"/>
      <c r="T267" s="78"/>
      <c r="U267" s="35"/>
      <c r="V267" s="35"/>
      <c r="W267" s="78"/>
      <c r="X267" s="35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14"/>
      <c r="H268" s="14"/>
      <c r="I268" s="158"/>
      <c r="J268" s="158"/>
      <c r="K268" s="158"/>
      <c r="L268" s="160"/>
      <c r="M268" s="35"/>
      <c r="N268" s="35"/>
      <c r="O268" s="35"/>
      <c r="P268" s="35"/>
      <c r="Q268" s="160"/>
      <c r="R268" s="160"/>
      <c r="S268" s="78"/>
      <c r="T268" s="78"/>
      <c r="U268" s="35"/>
      <c r="V268" s="35"/>
      <c r="W268" s="78"/>
      <c r="X268" s="35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14"/>
      <c r="H269" s="14"/>
      <c r="I269" s="158"/>
      <c r="J269" s="158"/>
      <c r="K269" s="158"/>
      <c r="L269" s="160"/>
      <c r="M269" s="35"/>
      <c r="N269" s="35"/>
      <c r="O269" s="35"/>
      <c r="P269" s="35"/>
      <c r="Q269" s="160"/>
      <c r="R269" s="160"/>
      <c r="S269" s="78"/>
      <c r="T269" s="78"/>
      <c r="U269" s="35"/>
      <c r="V269" s="35"/>
      <c r="W269" s="78"/>
      <c r="X269" s="35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14"/>
      <c r="H270" s="14"/>
      <c r="I270" s="158"/>
      <c r="J270" s="158"/>
      <c r="K270" s="158"/>
      <c r="L270" s="160"/>
      <c r="M270" s="35"/>
      <c r="N270" s="35"/>
      <c r="O270" s="35"/>
      <c r="P270" s="35"/>
      <c r="Q270" s="160"/>
      <c r="R270" s="160"/>
      <c r="S270" s="78"/>
      <c r="T270" s="78"/>
      <c r="U270" s="35"/>
      <c r="V270" s="35"/>
      <c r="W270" s="78"/>
      <c r="X270" s="35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14"/>
      <c r="H271" s="14"/>
      <c r="I271" s="158"/>
      <c r="J271" s="158"/>
      <c r="K271" s="158"/>
      <c r="L271" s="160"/>
      <c r="M271" s="35"/>
      <c r="N271" s="35"/>
      <c r="O271" s="35"/>
      <c r="P271" s="35"/>
      <c r="Q271" s="160"/>
      <c r="R271" s="160"/>
      <c r="S271" s="78"/>
      <c r="T271" s="78"/>
      <c r="U271" s="35"/>
      <c r="V271" s="35"/>
      <c r="W271" s="78"/>
      <c r="X271" s="35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14"/>
      <c r="H272" s="14"/>
      <c r="I272" s="158"/>
      <c r="J272" s="158"/>
      <c r="K272" s="158"/>
      <c r="L272" s="160"/>
      <c r="M272" s="35"/>
      <c r="N272" s="35"/>
      <c r="O272" s="35"/>
      <c r="P272" s="35"/>
      <c r="Q272" s="160"/>
      <c r="R272" s="160"/>
      <c r="S272" s="78"/>
      <c r="T272" s="78"/>
      <c r="U272" s="35"/>
      <c r="V272" s="35"/>
      <c r="W272" s="78"/>
      <c r="X272" s="35"/>
      <c r="Y272" s="31"/>
      <c r="Z272" s="31"/>
      <c r="AA272" s="31"/>
      <c r="AK272" s="14"/>
      <c r="AL272" s="14"/>
      <c r="AM272" s="14"/>
      <c r="AN272" s="14"/>
    </row>
    <row r="273" spans="1:40">
      <c r="G273" s="14"/>
      <c r="H273" s="14"/>
      <c r="I273" s="158"/>
      <c r="J273" s="158"/>
      <c r="K273" s="158"/>
      <c r="L273" s="160"/>
      <c r="M273" s="35"/>
      <c r="N273" s="35"/>
      <c r="O273" s="35"/>
      <c r="P273" s="35"/>
      <c r="Q273" s="160"/>
      <c r="R273" s="160"/>
      <c r="S273" s="78"/>
      <c r="T273" s="78"/>
      <c r="U273" s="35"/>
      <c r="V273" s="35"/>
      <c r="W273" s="78"/>
      <c r="X273" s="35"/>
      <c r="Y273" s="35"/>
      <c r="Z273" s="35"/>
      <c r="AA273" s="35"/>
      <c r="AK273" s="14"/>
      <c r="AL273" s="14"/>
      <c r="AM273" s="14"/>
      <c r="AN273" s="14"/>
    </row>
    <row r="274" spans="1:40">
      <c r="B274" s="31"/>
      <c r="C274" s="31"/>
      <c r="D274" s="31"/>
      <c r="E274" s="31"/>
      <c r="F274" s="31"/>
      <c r="G274" s="31"/>
      <c r="H274" s="31"/>
      <c r="I274" s="159"/>
      <c r="J274" s="159"/>
      <c r="K274" s="159"/>
      <c r="L274" s="160"/>
      <c r="M274" s="35"/>
      <c r="N274" s="35"/>
      <c r="O274" s="35"/>
      <c r="P274" s="35"/>
      <c r="Q274" s="160"/>
      <c r="R274" s="160"/>
      <c r="S274" s="78"/>
      <c r="T274" s="78"/>
      <c r="U274" s="35"/>
      <c r="V274" s="35"/>
      <c r="W274" s="78"/>
      <c r="X274" s="35"/>
      <c r="Y274" s="35"/>
      <c r="Z274" s="35"/>
      <c r="AA274" s="35"/>
      <c r="AK274" s="14"/>
      <c r="AL274" s="14"/>
      <c r="AM274" s="14"/>
      <c r="AN274" s="14"/>
    </row>
    <row r="275" spans="1:40">
      <c r="B275" s="35"/>
      <c r="C275" s="35"/>
      <c r="D275" s="35"/>
      <c r="E275" s="35"/>
      <c r="F275" s="35"/>
      <c r="G275" s="35"/>
      <c r="H275" s="35"/>
      <c r="I275" s="160"/>
      <c r="J275" s="160"/>
      <c r="K275" s="160"/>
      <c r="L275" s="160"/>
      <c r="M275" s="35"/>
      <c r="N275" s="35"/>
      <c r="O275" s="35"/>
      <c r="P275" s="35"/>
      <c r="Q275" s="160"/>
      <c r="R275" s="160"/>
      <c r="S275" s="78"/>
      <c r="T275" s="78"/>
      <c r="U275" s="35"/>
      <c r="V275" s="35"/>
      <c r="W275" s="78"/>
      <c r="X275" s="35"/>
      <c r="Y275" s="35"/>
      <c r="Z275" s="35"/>
      <c r="AA275" s="35"/>
      <c r="AK275" s="14"/>
      <c r="AL275" s="14"/>
      <c r="AM275" s="14"/>
      <c r="AN275" s="14"/>
    </row>
    <row r="276" spans="1:40">
      <c r="B276" s="35"/>
      <c r="C276" s="35"/>
      <c r="D276" s="35"/>
      <c r="E276" s="35"/>
      <c r="F276" s="35"/>
      <c r="G276" s="35"/>
      <c r="H276" s="35"/>
      <c r="I276" s="160"/>
      <c r="J276" s="160"/>
      <c r="K276" s="160"/>
      <c r="L276" s="160"/>
      <c r="M276" s="35"/>
      <c r="N276" s="35"/>
      <c r="O276" s="35"/>
      <c r="P276" s="35"/>
      <c r="Q276" s="160"/>
      <c r="R276" s="160"/>
      <c r="S276" s="78"/>
      <c r="T276" s="78"/>
      <c r="U276" s="35"/>
      <c r="V276" s="35"/>
      <c r="W276" s="78"/>
      <c r="X276" s="35"/>
      <c r="Y276" s="35"/>
      <c r="Z276" s="35"/>
      <c r="AA276" s="35"/>
      <c r="AK276" s="14"/>
      <c r="AL276" s="14"/>
      <c r="AM276" s="14"/>
      <c r="AN276" s="14"/>
    </row>
    <row r="277" spans="1:40">
      <c r="B277" s="35"/>
      <c r="C277" s="35"/>
      <c r="D277" s="35"/>
      <c r="E277" s="35"/>
      <c r="F277" s="35"/>
      <c r="G277" s="35"/>
      <c r="H277" s="35"/>
      <c r="I277" s="160"/>
      <c r="J277" s="160"/>
      <c r="K277" s="160"/>
      <c r="L277" s="160"/>
      <c r="M277" s="35"/>
      <c r="N277" s="35"/>
      <c r="O277" s="35"/>
      <c r="P277" s="35"/>
      <c r="Q277" s="160"/>
      <c r="R277" s="160"/>
      <c r="S277" s="78"/>
      <c r="T277" s="78"/>
      <c r="U277" s="35"/>
      <c r="V277" s="35"/>
      <c r="W277" s="78"/>
      <c r="X277" s="35"/>
      <c r="Y277" s="35"/>
      <c r="Z277" s="35"/>
      <c r="AA277" s="35"/>
      <c r="AK277" s="14"/>
      <c r="AL277" s="14"/>
      <c r="AM277" s="14"/>
      <c r="AN277" s="14"/>
    </row>
    <row r="278" spans="1:40">
      <c r="B278" s="35"/>
      <c r="C278" s="35"/>
      <c r="D278" s="35"/>
      <c r="E278" s="35"/>
      <c r="F278" s="35"/>
      <c r="G278" s="35"/>
      <c r="H278" s="35"/>
      <c r="I278" s="160"/>
      <c r="J278" s="160"/>
      <c r="K278" s="160"/>
      <c r="L278" s="160"/>
      <c r="M278" s="35"/>
      <c r="N278" s="35"/>
      <c r="O278" s="35"/>
      <c r="P278" s="35"/>
      <c r="Q278" s="160"/>
      <c r="R278" s="160"/>
      <c r="S278" s="78"/>
      <c r="T278" s="78"/>
      <c r="U278" s="35"/>
      <c r="V278" s="35"/>
      <c r="W278" s="78"/>
      <c r="X278" s="35"/>
      <c r="Y278" s="35"/>
      <c r="Z278" s="35"/>
      <c r="AA278" s="35"/>
      <c r="AM278" s="14"/>
      <c r="AN278" s="14"/>
    </row>
    <row r="279" spans="1:40">
      <c r="B279" s="35"/>
      <c r="C279" s="35"/>
      <c r="D279" s="35"/>
      <c r="E279" s="35"/>
      <c r="F279" s="35"/>
      <c r="G279" s="35"/>
      <c r="H279" s="35"/>
      <c r="I279" s="160"/>
      <c r="J279" s="160"/>
      <c r="K279" s="160"/>
      <c r="L279" s="160"/>
      <c r="M279" s="35"/>
      <c r="N279" s="35"/>
      <c r="O279" s="35"/>
      <c r="P279" s="35"/>
      <c r="Q279" s="160"/>
      <c r="R279" s="160"/>
      <c r="S279" s="78"/>
      <c r="T279" s="78"/>
      <c r="U279" s="35"/>
      <c r="V279" s="35"/>
      <c r="W279" s="78"/>
      <c r="X279" s="35"/>
      <c r="Y279" s="35"/>
      <c r="Z279" s="35"/>
      <c r="AA279" s="35"/>
      <c r="AM279" s="14"/>
      <c r="AN279" s="14"/>
    </row>
    <row r="280" spans="1:40">
      <c r="B280" s="35"/>
      <c r="C280" s="35"/>
      <c r="D280" s="35"/>
      <c r="E280" s="35"/>
      <c r="F280" s="35"/>
      <c r="G280" s="35"/>
      <c r="H280" s="35"/>
      <c r="I280" s="160"/>
      <c r="J280" s="160"/>
      <c r="K280" s="160"/>
      <c r="L280" s="160"/>
      <c r="M280" s="35"/>
      <c r="N280" s="35"/>
      <c r="O280" s="35"/>
      <c r="P280" s="35"/>
      <c r="Q280" s="160"/>
      <c r="R280" s="160"/>
      <c r="S280" s="78"/>
      <c r="T280" s="78"/>
      <c r="U280" s="35"/>
      <c r="V280" s="35"/>
      <c r="W280" s="78"/>
      <c r="X280" s="35"/>
      <c r="Y280" s="35"/>
      <c r="Z280" s="35"/>
      <c r="AA280" s="35"/>
      <c r="AM280" s="14"/>
      <c r="AN280" s="14"/>
    </row>
    <row r="281" spans="1:40">
      <c r="B281" s="35"/>
      <c r="C281" s="35"/>
      <c r="D281" s="35"/>
      <c r="E281" s="35"/>
      <c r="F281" s="35"/>
      <c r="G281" s="35"/>
      <c r="H281" s="35"/>
      <c r="I281" s="160"/>
      <c r="J281" s="160"/>
      <c r="K281" s="160"/>
      <c r="L281" s="160"/>
      <c r="M281" s="35"/>
      <c r="N281" s="35"/>
      <c r="O281" s="35"/>
      <c r="P281" s="35"/>
      <c r="Q281" s="160"/>
      <c r="R281" s="160"/>
      <c r="S281" s="78"/>
      <c r="T281" s="78"/>
      <c r="U281" s="35"/>
      <c r="V281" s="35"/>
      <c r="W281" s="78"/>
      <c r="X281" s="35"/>
      <c r="Y281" s="35"/>
      <c r="Z281" s="35"/>
      <c r="AA281" s="35"/>
      <c r="AM281" s="14"/>
      <c r="AN281" s="14"/>
    </row>
    <row r="282" spans="1:40">
      <c r="B282" s="35"/>
      <c r="C282" s="35"/>
      <c r="D282" s="35"/>
      <c r="E282" s="35"/>
      <c r="F282" s="35"/>
      <c r="G282" s="35"/>
      <c r="H282" s="35"/>
      <c r="I282" s="160"/>
      <c r="J282" s="160"/>
      <c r="K282" s="160"/>
      <c r="L282" s="160"/>
      <c r="M282" s="35"/>
      <c r="N282" s="35"/>
      <c r="O282" s="35"/>
      <c r="P282" s="35"/>
      <c r="Q282" s="160"/>
      <c r="R282" s="160"/>
      <c r="S282" s="78"/>
      <c r="T282" s="78"/>
      <c r="U282" s="35"/>
      <c r="V282" s="35"/>
      <c r="W282" s="78"/>
      <c r="X282" s="35"/>
      <c r="Y282" s="35"/>
      <c r="Z282" s="35"/>
      <c r="AA282" s="35"/>
      <c r="AM282" s="14"/>
      <c r="AN282" s="14"/>
    </row>
    <row r="283" spans="1:40">
      <c r="B283" s="35"/>
      <c r="C283" s="35"/>
      <c r="D283" s="35"/>
      <c r="E283" s="35"/>
      <c r="F283" s="35"/>
      <c r="G283" s="35"/>
      <c r="H283" s="35"/>
      <c r="I283" s="160"/>
      <c r="J283" s="160"/>
      <c r="K283" s="160"/>
      <c r="L283" s="160"/>
      <c r="M283" s="35"/>
      <c r="N283" s="35"/>
      <c r="O283" s="35"/>
      <c r="P283" s="35"/>
      <c r="Q283" s="160"/>
      <c r="R283" s="160"/>
      <c r="S283" s="78"/>
      <c r="T283" s="78"/>
      <c r="U283" s="35"/>
      <c r="V283" s="35"/>
      <c r="W283" s="78"/>
      <c r="X283" s="35"/>
      <c r="Y283" s="35"/>
      <c r="Z283" s="35"/>
      <c r="AA283" s="35"/>
      <c r="AM283" s="14"/>
    </row>
    <row r="284" spans="1:40">
      <c r="A284" s="164"/>
      <c r="B284" s="35"/>
      <c r="C284" s="35"/>
      <c r="D284" s="35"/>
      <c r="E284" s="35"/>
      <c r="F284" s="35"/>
      <c r="G284" s="35"/>
      <c r="H284" s="35"/>
      <c r="I284" s="160"/>
      <c r="J284" s="160"/>
      <c r="K284" s="160"/>
      <c r="L284" s="160"/>
      <c r="M284" s="35"/>
      <c r="N284" s="35"/>
      <c r="O284" s="35"/>
      <c r="P284" s="35"/>
      <c r="Q284" s="160"/>
      <c r="R284" s="160"/>
      <c r="S284" s="78"/>
      <c r="T284" s="78"/>
      <c r="U284" s="35"/>
      <c r="V284" s="35"/>
      <c r="W284" s="78"/>
      <c r="X284" s="35"/>
      <c r="Y284" s="35"/>
      <c r="Z284" s="35"/>
      <c r="AA284" s="35"/>
    </row>
    <row r="285" spans="1:40">
      <c r="A285" s="165"/>
      <c r="B285" s="35"/>
      <c r="C285" s="35"/>
      <c r="D285" s="35"/>
      <c r="E285" s="35"/>
      <c r="F285" s="35"/>
      <c r="G285" s="35"/>
      <c r="H285" s="35"/>
      <c r="I285" s="160"/>
      <c r="J285" s="160"/>
      <c r="K285" s="160"/>
      <c r="L285" s="160"/>
      <c r="M285" s="35"/>
      <c r="N285" s="35"/>
      <c r="O285" s="35"/>
      <c r="P285" s="35"/>
      <c r="Q285" s="160"/>
      <c r="R285" s="160"/>
      <c r="S285" s="78"/>
      <c r="T285" s="78"/>
      <c r="U285" s="35"/>
      <c r="V285" s="35"/>
      <c r="W285" s="78"/>
      <c r="X285" s="35"/>
      <c r="Y285" s="35"/>
      <c r="Z285" s="35"/>
      <c r="AA285" s="35"/>
    </row>
    <row r="286" spans="1:40">
      <c r="A286" s="165"/>
      <c r="B286" s="35"/>
      <c r="C286" s="35"/>
      <c r="D286" s="35"/>
      <c r="E286" s="35"/>
      <c r="F286" s="35"/>
      <c r="G286" s="35"/>
      <c r="H286" s="35"/>
      <c r="I286" s="160"/>
      <c r="J286" s="160"/>
      <c r="K286" s="160"/>
      <c r="L286" s="160"/>
      <c r="M286" s="35"/>
      <c r="N286" s="35"/>
      <c r="O286" s="35"/>
      <c r="P286" s="35"/>
      <c r="Q286" s="160"/>
      <c r="R286" s="160"/>
      <c r="S286" s="78"/>
      <c r="T286" s="78"/>
      <c r="U286" s="35"/>
      <c r="V286" s="35"/>
      <c r="W286" s="78"/>
      <c r="X286" s="35"/>
      <c r="Y286" s="35"/>
      <c r="Z286" s="35"/>
      <c r="AA286" s="35"/>
    </row>
    <row r="287" spans="1:40">
      <c r="A287" s="165"/>
      <c r="B287" s="35"/>
      <c r="C287" s="35"/>
      <c r="D287" s="35"/>
      <c r="E287" s="35"/>
      <c r="F287" s="35"/>
      <c r="G287" s="35"/>
      <c r="H287" s="35"/>
      <c r="I287" s="160"/>
      <c r="J287" s="160"/>
      <c r="K287" s="160"/>
      <c r="L287" s="160"/>
      <c r="M287" s="35"/>
      <c r="N287" s="35"/>
      <c r="O287" s="35"/>
      <c r="P287" s="35"/>
      <c r="Q287" s="160"/>
      <c r="R287" s="160"/>
      <c r="S287" s="78"/>
      <c r="T287" s="78"/>
      <c r="U287" s="35"/>
      <c r="V287" s="35"/>
      <c r="W287" s="78"/>
      <c r="X287" s="35"/>
      <c r="Y287" s="35"/>
      <c r="Z287" s="35"/>
      <c r="AA287" s="35"/>
    </row>
    <row r="288" spans="1:40">
      <c r="A288" s="165"/>
      <c r="B288" s="35"/>
      <c r="C288" s="35"/>
      <c r="D288" s="35"/>
      <c r="E288" s="35"/>
      <c r="F288" s="35"/>
      <c r="G288" s="35"/>
      <c r="H288" s="35"/>
      <c r="I288" s="160"/>
      <c r="J288" s="160"/>
      <c r="K288" s="160"/>
      <c r="L288" s="160"/>
      <c r="M288" s="35"/>
      <c r="N288" s="35"/>
      <c r="O288" s="35"/>
      <c r="P288" s="35"/>
      <c r="Q288" s="160"/>
      <c r="R288" s="160"/>
      <c r="S288" s="78"/>
      <c r="T288" s="78"/>
      <c r="U288" s="35"/>
      <c r="V288" s="35"/>
      <c r="W288" s="78"/>
      <c r="X288" s="35"/>
      <c r="Y288" s="35"/>
      <c r="Z288" s="35"/>
      <c r="AA288" s="35"/>
    </row>
    <row r="289" spans="1:27">
      <c r="A289" s="165"/>
      <c r="B289" s="35"/>
      <c r="C289" s="35"/>
      <c r="D289" s="35"/>
      <c r="E289" s="35"/>
      <c r="F289" s="35"/>
      <c r="G289" s="35"/>
      <c r="H289" s="35"/>
      <c r="I289" s="160"/>
      <c r="J289" s="160"/>
      <c r="K289" s="160"/>
      <c r="L289" s="160"/>
      <c r="M289" s="35"/>
      <c r="N289" s="35"/>
      <c r="O289" s="35"/>
      <c r="P289" s="35"/>
      <c r="Q289" s="160"/>
      <c r="R289" s="160"/>
      <c r="S289" s="78"/>
      <c r="T289" s="78"/>
      <c r="U289" s="35"/>
      <c r="V289" s="35"/>
      <c r="W289" s="78"/>
      <c r="X289" s="35"/>
      <c r="Y289" s="35"/>
      <c r="Z289" s="35"/>
      <c r="AA289" s="35"/>
    </row>
    <row r="290" spans="1:27">
      <c r="A290" s="165"/>
      <c r="B290" s="35"/>
      <c r="C290" s="35"/>
      <c r="D290" s="35"/>
      <c r="E290" s="35"/>
      <c r="F290" s="35"/>
      <c r="G290" s="35"/>
      <c r="H290" s="35"/>
      <c r="I290" s="160"/>
      <c r="J290" s="160"/>
      <c r="K290" s="160"/>
      <c r="L290" s="160"/>
      <c r="M290" s="35"/>
      <c r="N290" s="35"/>
      <c r="O290" s="35"/>
      <c r="P290" s="35"/>
      <c r="Q290" s="160"/>
      <c r="R290" s="160"/>
      <c r="S290" s="78"/>
      <c r="T290" s="78"/>
      <c r="U290" s="35"/>
      <c r="V290" s="35"/>
      <c r="W290" s="78"/>
      <c r="X290" s="35"/>
      <c r="Y290" s="35"/>
      <c r="Z290" s="35"/>
      <c r="AA290" s="35"/>
    </row>
    <row r="291" spans="1:27">
      <c r="A291" s="165"/>
      <c r="B291" s="35"/>
      <c r="C291" s="35"/>
      <c r="D291" s="35"/>
      <c r="E291" s="35"/>
      <c r="F291" s="35"/>
      <c r="G291" s="35"/>
      <c r="H291" s="35"/>
      <c r="I291" s="160"/>
      <c r="J291" s="160"/>
      <c r="K291" s="160"/>
      <c r="L291" s="160"/>
      <c r="M291" s="35"/>
      <c r="N291" s="35"/>
      <c r="O291" s="35"/>
      <c r="P291" s="35"/>
      <c r="Q291" s="160"/>
      <c r="R291" s="160"/>
      <c r="S291" s="78"/>
      <c r="T291" s="78"/>
      <c r="U291" s="35"/>
      <c r="V291" s="35"/>
      <c r="W291" s="78"/>
      <c r="X291" s="35"/>
      <c r="Y291" s="35"/>
      <c r="Z291" s="35"/>
      <c r="AA291" s="35"/>
    </row>
    <row r="292" spans="1:27">
      <c r="A292" s="165"/>
      <c r="B292" s="35"/>
      <c r="C292" s="35"/>
      <c r="D292" s="35"/>
      <c r="E292" s="35"/>
      <c r="F292" s="35"/>
      <c r="G292" s="35"/>
      <c r="H292" s="35"/>
      <c r="I292" s="160"/>
      <c r="J292" s="160"/>
      <c r="K292" s="160"/>
      <c r="L292" s="160"/>
      <c r="M292" s="35"/>
      <c r="N292" s="35"/>
      <c r="O292" s="35"/>
      <c r="P292" s="35"/>
      <c r="Q292" s="160"/>
      <c r="R292" s="160"/>
      <c r="S292" s="78"/>
      <c r="T292" s="78"/>
      <c r="U292" s="35"/>
      <c r="V292" s="35"/>
      <c r="W292" s="78"/>
      <c r="X292" s="35"/>
      <c r="Y292" s="35"/>
      <c r="Z292" s="35"/>
      <c r="AA292" s="35"/>
    </row>
    <row r="293" spans="1:27">
      <c r="A293" s="165"/>
      <c r="B293" s="35"/>
      <c r="C293" s="35"/>
      <c r="D293" s="35"/>
      <c r="E293" s="35"/>
      <c r="F293" s="35"/>
      <c r="G293" s="35"/>
      <c r="H293" s="35"/>
      <c r="I293" s="160"/>
      <c r="J293" s="160"/>
      <c r="K293" s="160"/>
      <c r="L293" s="160"/>
      <c r="M293" s="35"/>
      <c r="N293" s="35"/>
      <c r="O293" s="35"/>
      <c r="P293" s="35"/>
      <c r="Q293" s="160"/>
      <c r="R293" s="160"/>
      <c r="S293" s="78"/>
      <c r="T293" s="78"/>
      <c r="U293" s="35"/>
      <c r="V293" s="35"/>
      <c r="W293" s="78"/>
      <c r="X293" s="35"/>
      <c r="Y293" s="35"/>
      <c r="Z293" s="35"/>
      <c r="AA293" s="35"/>
    </row>
    <row r="294" spans="1:27">
      <c r="A294" s="165"/>
      <c r="B294" s="35"/>
      <c r="C294" s="35"/>
      <c r="D294" s="35"/>
      <c r="E294" s="35"/>
      <c r="F294" s="35"/>
      <c r="G294" s="35"/>
      <c r="H294" s="35"/>
      <c r="I294" s="160"/>
      <c r="J294" s="160"/>
      <c r="K294" s="160"/>
      <c r="L294" s="160"/>
      <c r="M294" s="35"/>
      <c r="N294" s="35"/>
      <c r="O294" s="35"/>
      <c r="P294" s="35"/>
      <c r="Q294" s="160"/>
      <c r="R294" s="160"/>
      <c r="S294" s="78"/>
      <c r="T294" s="78"/>
      <c r="U294" s="35"/>
      <c r="V294" s="35"/>
      <c r="W294" s="78"/>
      <c r="X294" s="35"/>
      <c r="Y294" s="35"/>
      <c r="Z294" s="35"/>
      <c r="AA294" s="35"/>
    </row>
    <row r="295" spans="1:27">
      <c r="A295" s="165"/>
      <c r="B295" s="35"/>
      <c r="C295" s="35"/>
      <c r="D295" s="35"/>
      <c r="E295" s="35"/>
      <c r="F295" s="35"/>
      <c r="G295" s="35"/>
      <c r="H295" s="35"/>
      <c r="I295" s="160"/>
      <c r="J295" s="160"/>
      <c r="K295" s="160"/>
      <c r="L295" s="160"/>
      <c r="M295" s="35"/>
      <c r="N295" s="35"/>
      <c r="O295" s="35"/>
      <c r="P295" s="35"/>
      <c r="Q295" s="160"/>
      <c r="R295" s="160"/>
      <c r="S295" s="78"/>
      <c r="T295" s="78"/>
      <c r="U295" s="35"/>
      <c r="V295" s="35"/>
      <c r="W295" s="78"/>
      <c r="X295" s="35"/>
      <c r="Y295" s="35"/>
      <c r="Z295" s="35"/>
      <c r="AA295" s="35"/>
    </row>
    <row r="296" spans="1:27">
      <c r="A296" s="165"/>
      <c r="B296" s="35"/>
      <c r="C296" s="35"/>
      <c r="D296" s="35"/>
      <c r="E296" s="35"/>
      <c r="F296" s="35"/>
      <c r="G296" s="35"/>
      <c r="H296" s="35"/>
      <c r="I296" s="160"/>
      <c r="J296" s="160"/>
      <c r="K296" s="160"/>
      <c r="L296" s="160"/>
      <c r="M296" s="35"/>
      <c r="N296" s="35"/>
      <c r="O296" s="35"/>
      <c r="P296" s="35"/>
      <c r="Q296" s="160"/>
      <c r="R296" s="160"/>
      <c r="S296" s="78"/>
      <c r="T296" s="78"/>
      <c r="U296" s="35"/>
      <c r="V296" s="35"/>
      <c r="W296" s="78"/>
      <c r="X296" s="35"/>
      <c r="Y296" s="35"/>
      <c r="Z296" s="35"/>
      <c r="AA296" s="35"/>
    </row>
    <row r="297" spans="1:27">
      <c r="A297" s="165"/>
      <c r="B297" s="35"/>
      <c r="C297" s="35"/>
      <c r="D297" s="35"/>
      <c r="E297" s="35"/>
      <c r="F297" s="35"/>
      <c r="G297" s="35"/>
      <c r="H297" s="35"/>
      <c r="I297" s="160"/>
      <c r="J297" s="160"/>
      <c r="K297" s="160"/>
      <c r="L297" s="160"/>
      <c r="M297" s="35"/>
      <c r="N297" s="35"/>
      <c r="O297" s="35"/>
      <c r="P297" s="35"/>
      <c r="Q297" s="160"/>
      <c r="R297" s="160"/>
      <c r="S297" s="78"/>
      <c r="T297" s="78"/>
      <c r="U297" s="35"/>
      <c r="V297" s="35"/>
      <c r="W297" s="78"/>
      <c r="X297" s="35"/>
      <c r="Y297" s="35"/>
      <c r="Z297" s="35"/>
      <c r="AA297" s="35"/>
    </row>
    <row r="298" spans="1:27">
      <c r="A298" s="165"/>
      <c r="B298" s="35"/>
      <c r="C298" s="35"/>
      <c r="D298" s="35"/>
      <c r="E298" s="35"/>
      <c r="F298" s="35"/>
      <c r="G298" s="35"/>
      <c r="H298" s="35"/>
      <c r="I298" s="160"/>
      <c r="J298" s="160"/>
      <c r="K298" s="160"/>
      <c r="L298" s="160"/>
      <c r="M298" s="35"/>
      <c r="N298" s="35"/>
      <c r="O298" s="35"/>
      <c r="P298" s="35"/>
      <c r="Q298" s="160"/>
      <c r="R298" s="160"/>
      <c r="S298" s="78"/>
      <c r="T298" s="78"/>
      <c r="U298" s="35"/>
      <c r="V298" s="35"/>
      <c r="W298" s="78"/>
      <c r="X298" s="35"/>
      <c r="Y298" s="35"/>
      <c r="Z298" s="35"/>
      <c r="AA298" s="35"/>
    </row>
    <row r="299" spans="1:27">
      <c r="A299" s="165"/>
      <c r="B299" s="35"/>
      <c r="C299" s="35"/>
      <c r="D299" s="35"/>
      <c r="E299" s="35"/>
      <c r="F299" s="35"/>
      <c r="G299" s="35"/>
      <c r="H299" s="35"/>
      <c r="I299" s="160"/>
      <c r="J299" s="160"/>
      <c r="K299" s="160"/>
      <c r="L299" s="160"/>
      <c r="M299" s="35"/>
      <c r="N299" s="35"/>
      <c r="O299" s="35"/>
      <c r="P299" s="35"/>
      <c r="Q299" s="160"/>
      <c r="R299" s="160"/>
      <c r="S299" s="78"/>
      <c r="T299" s="78"/>
      <c r="U299" s="35"/>
      <c r="V299" s="35"/>
      <c r="W299" s="78"/>
      <c r="X299" s="35"/>
      <c r="Y299" s="35"/>
      <c r="Z299" s="35"/>
      <c r="AA299" s="35"/>
    </row>
    <row r="300" spans="1:27">
      <c r="A300" s="165"/>
      <c r="B300" s="35"/>
      <c r="C300" s="35"/>
      <c r="D300" s="35"/>
      <c r="E300" s="35"/>
      <c r="F300" s="35"/>
      <c r="G300" s="35"/>
      <c r="H300" s="35"/>
      <c r="I300" s="160"/>
      <c r="J300" s="160"/>
      <c r="K300" s="160"/>
      <c r="L300" s="160"/>
      <c r="M300" s="35"/>
      <c r="N300" s="35"/>
      <c r="O300" s="35"/>
      <c r="P300" s="35"/>
      <c r="Q300" s="160"/>
      <c r="R300" s="160"/>
      <c r="S300" s="78"/>
      <c r="T300" s="78"/>
      <c r="U300" s="35"/>
      <c r="V300" s="35"/>
      <c r="W300" s="78"/>
      <c r="X300" s="35"/>
      <c r="Y300" s="35"/>
      <c r="Z300" s="35"/>
      <c r="AA300" s="35"/>
    </row>
    <row r="301" spans="1:27">
      <c r="A301" s="165"/>
      <c r="B301" s="35"/>
      <c r="C301" s="35"/>
      <c r="D301" s="35"/>
      <c r="E301" s="35"/>
      <c r="F301" s="35"/>
      <c r="G301" s="35"/>
      <c r="H301" s="35"/>
      <c r="I301" s="160"/>
      <c r="J301" s="160"/>
      <c r="K301" s="160"/>
      <c r="L301" s="160"/>
      <c r="M301" s="35"/>
      <c r="N301" s="35"/>
      <c r="O301" s="35"/>
      <c r="P301" s="35"/>
      <c r="Q301" s="160"/>
      <c r="R301" s="160"/>
      <c r="S301" s="78"/>
      <c r="T301" s="78"/>
      <c r="U301" s="35"/>
      <c r="V301" s="35"/>
      <c r="W301" s="78"/>
      <c r="X301" s="35"/>
      <c r="Y301" s="35"/>
      <c r="Z301" s="35"/>
      <c r="AA301" s="35"/>
    </row>
    <row r="302" spans="1:27">
      <c r="A302" s="165"/>
      <c r="B302" s="35"/>
      <c r="C302" s="35"/>
      <c r="D302" s="35"/>
      <c r="E302" s="35"/>
      <c r="F302" s="35"/>
      <c r="G302" s="35"/>
      <c r="H302" s="35"/>
      <c r="I302" s="160"/>
      <c r="J302" s="160"/>
      <c r="K302" s="160"/>
      <c r="L302" s="160"/>
      <c r="M302" s="35"/>
      <c r="N302" s="35"/>
      <c r="O302" s="35"/>
      <c r="P302" s="35"/>
      <c r="Q302" s="160"/>
      <c r="R302" s="160"/>
      <c r="S302" s="78"/>
      <c r="T302" s="78"/>
      <c r="U302" s="35"/>
      <c r="V302" s="35"/>
      <c r="W302" s="78"/>
      <c r="X302" s="35"/>
      <c r="Y302" s="35"/>
      <c r="Z302" s="35"/>
      <c r="AA302" s="35"/>
    </row>
    <row r="303" spans="1:27">
      <c r="A303" s="165"/>
      <c r="B303" s="35"/>
      <c r="C303" s="35"/>
      <c r="D303" s="35"/>
      <c r="E303" s="35"/>
      <c r="F303" s="35"/>
      <c r="G303" s="35"/>
      <c r="H303" s="35"/>
      <c r="I303" s="160"/>
      <c r="J303" s="160"/>
      <c r="K303" s="160"/>
      <c r="L303" s="160"/>
      <c r="M303" s="35"/>
      <c r="N303" s="35"/>
      <c r="O303" s="35"/>
      <c r="P303" s="35"/>
      <c r="Q303" s="160"/>
      <c r="R303" s="160"/>
      <c r="S303" s="78"/>
      <c r="T303" s="78"/>
      <c r="U303" s="35"/>
      <c r="V303" s="35"/>
      <c r="W303" s="78"/>
      <c r="X303" s="35"/>
      <c r="Y303" s="35"/>
      <c r="Z303" s="35"/>
      <c r="AA303" s="35"/>
    </row>
    <row r="304" spans="1:27">
      <c r="A304" s="165"/>
      <c r="B304" s="35"/>
      <c r="C304" s="35"/>
      <c r="D304" s="35"/>
      <c r="E304" s="35"/>
      <c r="F304" s="35"/>
      <c r="G304" s="35"/>
      <c r="H304" s="35"/>
      <c r="I304" s="160"/>
      <c r="J304" s="160"/>
      <c r="K304" s="160"/>
      <c r="L304" s="160"/>
      <c r="M304" s="35"/>
      <c r="N304" s="35"/>
      <c r="O304" s="35"/>
      <c r="P304" s="35"/>
      <c r="Q304" s="160"/>
      <c r="R304" s="160"/>
      <c r="S304" s="78"/>
      <c r="T304" s="78"/>
      <c r="U304" s="35"/>
      <c r="V304" s="35"/>
      <c r="W304" s="78"/>
      <c r="X304" s="35"/>
      <c r="Y304" s="35"/>
      <c r="Z304" s="35"/>
      <c r="AA304" s="35"/>
    </row>
    <row r="305" spans="1:27">
      <c r="A305" s="165"/>
      <c r="B305" s="35"/>
      <c r="C305" s="35"/>
      <c r="D305" s="35"/>
      <c r="E305" s="35"/>
      <c r="F305" s="35"/>
      <c r="G305" s="35"/>
      <c r="H305" s="35"/>
      <c r="I305" s="160"/>
      <c r="J305" s="160"/>
      <c r="K305" s="160"/>
      <c r="L305" s="160"/>
      <c r="M305" s="35"/>
      <c r="N305" s="35"/>
      <c r="O305" s="35"/>
      <c r="P305" s="35"/>
      <c r="Q305" s="160"/>
      <c r="R305" s="160"/>
      <c r="S305" s="78"/>
      <c r="T305" s="78"/>
      <c r="U305" s="35"/>
      <c r="V305" s="35"/>
      <c r="W305" s="78"/>
      <c r="X305" s="35"/>
      <c r="Y305" s="35"/>
      <c r="Z305" s="35"/>
      <c r="AA305" s="35"/>
    </row>
    <row r="306" spans="1:27">
      <c r="A306" s="165"/>
      <c r="B306" s="35"/>
      <c r="C306" s="35"/>
      <c r="D306" s="35"/>
      <c r="E306" s="35"/>
      <c r="F306" s="35"/>
      <c r="G306" s="35"/>
      <c r="H306" s="35"/>
      <c r="I306" s="160"/>
      <c r="J306" s="160"/>
      <c r="K306" s="160"/>
      <c r="L306" s="160"/>
      <c r="M306" s="35"/>
      <c r="N306" s="35"/>
      <c r="O306" s="35"/>
      <c r="P306" s="35"/>
      <c r="Q306" s="160"/>
      <c r="R306" s="160"/>
      <c r="S306" s="78"/>
      <c r="T306" s="78"/>
      <c r="U306" s="35"/>
      <c r="V306" s="35"/>
      <c r="W306" s="78"/>
      <c r="X306" s="35"/>
      <c r="Y306" s="35"/>
      <c r="Z306" s="35"/>
      <c r="AA306" s="35"/>
    </row>
    <row r="307" spans="1:27">
      <c r="A307" s="165"/>
      <c r="B307" s="35"/>
      <c r="C307" s="35"/>
      <c r="D307" s="35"/>
      <c r="E307" s="35"/>
      <c r="F307" s="35"/>
      <c r="G307" s="35"/>
      <c r="H307" s="35"/>
      <c r="I307" s="160"/>
      <c r="J307" s="160"/>
      <c r="K307" s="160"/>
      <c r="L307" s="160"/>
      <c r="M307" s="35"/>
      <c r="N307" s="35"/>
      <c r="O307" s="35"/>
      <c r="P307" s="35"/>
      <c r="Q307" s="160"/>
      <c r="R307" s="160"/>
      <c r="S307" s="78"/>
      <c r="T307" s="78"/>
      <c r="U307" s="35"/>
      <c r="V307" s="35"/>
      <c r="W307" s="78"/>
      <c r="X307" s="35"/>
    </row>
    <row r="308" spans="1:27">
      <c r="A308" s="165"/>
      <c r="B308" s="35"/>
      <c r="C308" s="35"/>
      <c r="D308" s="35"/>
      <c r="E308" s="35"/>
      <c r="F308" s="35"/>
      <c r="G308" s="35"/>
      <c r="H308" s="35"/>
      <c r="I308" s="160"/>
      <c r="J308" s="160"/>
      <c r="K308" s="160"/>
      <c r="L308" s="160"/>
      <c r="M308" s="35"/>
      <c r="N308" s="35"/>
      <c r="O308" s="35"/>
      <c r="P308" s="35"/>
      <c r="Q308" s="160"/>
      <c r="R308" s="160"/>
      <c r="S308" s="78"/>
      <c r="T308" s="78"/>
      <c r="U308" s="35"/>
      <c r="V308" s="35"/>
      <c r="W308" s="78"/>
      <c r="X308" s="35"/>
    </row>
    <row r="309" spans="1:27">
      <c r="A309" s="165"/>
      <c r="L309" s="160"/>
      <c r="M309" s="35"/>
      <c r="N309" s="35"/>
      <c r="O309" s="35"/>
      <c r="P309" s="35"/>
      <c r="Q309" s="160"/>
      <c r="R309" s="160"/>
      <c r="S309" s="78"/>
      <c r="T309" s="78"/>
      <c r="U309" s="35"/>
      <c r="V309" s="35"/>
      <c r="W309" s="78"/>
      <c r="X309" s="35"/>
    </row>
    <row r="310" spans="1:27">
      <c r="A310" s="165"/>
      <c r="L310" s="160"/>
      <c r="M310" s="35"/>
      <c r="N310" s="35"/>
      <c r="O310" s="35"/>
      <c r="P310" s="35"/>
      <c r="Q310" s="160"/>
      <c r="R310" s="160"/>
      <c r="S310" s="78"/>
      <c r="T310" s="78"/>
      <c r="U310" s="35"/>
      <c r="V310" s="35"/>
      <c r="W310" s="78"/>
      <c r="X310" s="35"/>
    </row>
    <row r="311" spans="1:27">
      <c r="A311" s="165"/>
      <c r="L311" s="160"/>
      <c r="M311" s="35"/>
      <c r="N311" s="35"/>
      <c r="O311" s="35"/>
      <c r="P311" s="35"/>
      <c r="Q311" s="160"/>
      <c r="R311" s="160"/>
      <c r="S311" s="78"/>
      <c r="T311" s="78"/>
      <c r="U311" s="35"/>
      <c r="V311" s="35"/>
      <c r="W311" s="78"/>
      <c r="X311" s="35"/>
    </row>
    <row r="312" spans="1:27">
      <c r="A312" s="165"/>
      <c r="L312" s="160"/>
      <c r="M312" s="35"/>
      <c r="N312" s="35"/>
      <c r="O312" s="35"/>
      <c r="P312" s="35"/>
      <c r="Q312" s="160"/>
      <c r="R312" s="160"/>
      <c r="S312" s="78"/>
      <c r="T312" s="78"/>
      <c r="U312" s="35"/>
      <c r="V312" s="35"/>
      <c r="W312" s="78"/>
      <c r="X312" s="35"/>
    </row>
    <row r="313" spans="1:27">
      <c r="A313" s="165"/>
      <c r="L313" s="160"/>
      <c r="M313" s="35"/>
      <c r="N313" s="35"/>
      <c r="O313" s="35"/>
      <c r="P313" s="35"/>
      <c r="Q313" s="160"/>
      <c r="R313" s="160"/>
      <c r="S313" s="78"/>
      <c r="T313" s="78"/>
      <c r="U313" s="35"/>
      <c r="V313" s="35"/>
      <c r="W313" s="78"/>
      <c r="X313" s="35"/>
    </row>
    <row r="314" spans="1:27">
      <c r="A314" s="165"/>
      <c r="L314" s="160"/>
      <c r="M314" s="35"/>
      <c r="N314" s="35"/>
      <c r="O314" s="35"/>
      <c r="P314" s="35"/>
      <c r="Q314" s="160"/>
      <c r="R314" s="160"/>
      <c r="S314" s="78"/>
      <c r="T314" s="78"/>
      <c r="U314" s="35"/>
      <c r="V314" s="35"/>
      <c r="W314" s="78"/>
      <c r="X314" s="35"/>
    </row>
    <row r="315" spans="1:27">
      <c r="A315" s="165"/>
      <c r="L315" s="160"/>
      <c r="M315" s="35"/>
      <c r="N315" s="35"/>
      <c r="O315" s="35"/>
      <c r="P315" s="35"/>
      <c r="Q315" s="160"/>
      <c r="R315" s="160"/>
      <c r="S315" s="78"/>
      <c r="T315" s="78"/>
      <c r="U315" s="35"/>
      <c r="V315" s="35"/>
      <c r="W315" s="78"/>
      <c r="X315" s="35"/>
    </row>
    <row r="316" spans="1:27">
      <c r="A316" s="165"/>
      <c r="L316" s="160"/>
      <c r="M316" s="35"/>
      <c r="N316" s="35"/>
      <c r="O316" s="35"/>
      <c r="P316" s="35"/>
      <c r="Q316" s="160"/>
      <c r="R316" s="160"/>
      <c r="S316" s="78"/>
      <c r="T316" s="78"/>
      <c r="U316" s="35"/>
      <c r="V316" s="35"/>
      <c r="W316" s="78"/>
      <c r="X316" s="35"/>
    </row>
    <row r="317" spans="1:27">
      <c r="A317" s="165"/>
      <c r="L317" s="160"/>
      <c r="M317" s="35"/>
      <c r="N317" s="35"/>
      <c r="O317" s="35"/>
      <c r="P317" s="35"/>
      <c r="Q317" s="160"/>
      <c r="R317" s="160"/>
      <c r="S317" s="78"/>
      <c r="T317" s="78"/>
      <c r="U317" s="35"/>
      <c r="V317" s="35"/>
      <c r="W317" s="78"/>
      <c r="X317" s="35"/>
    </row>
    <row r="318" spans="1:27">
      <c r="A318" s="165"/>
      <c r="L318" s="160"/>
      <c r="M318" s="35"/>
      <c r="N318" s="35"/>
      <c r="O318" s="35"/>
      <c r="P318" s="35"/>
      <c r="Q318" s="160"/>
      <c r="R318" s="160"/>
      <c r="S318" s="78"/>
      <c r="T318" s="78"/>
      <c r="U318" s="35"/>
      <c r="V318" s="35"/>
      <c r="W318" s="78"/>
      <c r="X318" s="35"/>
    </row>
    <row r="319" spans="1:27">
      <c r="L319" s="160"/>
      <c r="M319" s="35"/>
      <c r="N319" s="35"/>
      <c r="O319" s="35"/>
      <c r="P319" s="35"/>
      <c r="Q319" s="160"/>
      <c r="R319" s="160"/>
      <c r="S319" s="78"/>
      <c r="T319" s="78"/>
      <c r="U319" s="35"/>
      <c r="V319" s="35"/>
      <c r="W319" s="78"/>
      <c r="X319" s="35"/>
    </row>
    <row r="320" spans="1:27">
      <c r="L320" s="160"/>
    </row>
  </sheetData>
  <conditionalFormatting sqref="AP101:AQ101">
    <cfRule type="cellIs" dxfId="59" priority="16" stopIfTrue="1" operator="lessThan">
      <formula>0</formula>
    </cfRule>
  </conditionalFormatting>
  <conditionalFormatting sqref="AP78:AQ78">
    <cfRule type="cellIs" dxfId="58" priority="17" stopIfTrue="1" operator="greaterThan">
      <formula>0</formula>
    </cfRule>
  </conditionalFormatting>
  <conditionalFormatting sqref="AP78:AQ78">
    <cfRule type="cellIs" dxfId="57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Y188"/>
  <sheetViews>
    <sheetView zoomScale="96" zoomScaleNormal="96" workbookViewId="0">
      <pane ySplit="9" topLeftCell="A10" activePane="bottomLeft" state="frozen"/>
      <selection pane="bottomLeft" activeCell="K2" sqref="K2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7.1796875" customWidth="1"/>
    <col min="5" max="5" width="7.36328125" customWidth="1"/>
    <col min="6" max="6" width="7.6328125" customWidth="1"/>
    <col min="7" max="7" width="6.81640625" style="92" customWidth="1"/>
    <col min="8" max="8" width="4.6328125" style="92" customWidth="1"/>
    <col min="9" max="9" width="6.6328125" style="92" customWidth="1"/>
    <col min="10" max="10" width="0.81640625" style="92" customWidth="1"/>
    <col min="11" max="11" width="6.36328125" style="92" customWidth="1"/>
    <col min="12" max="12" width="4.6328125" style="92" customWidth="1"/>
    <col min="13" max="13" width="1.1796875" style="92" customWidth="1"/>
    <col min="14" max="14" width="6.6328125" style="363" customWidth="1"/>
    <col min="15" max="15" width="1.26953125" style="363" customWidth="1"/>
    <col min="16" max="16" width="5.90625" style="363" customWidth="1"/>
    <col min="17" max="17" width="1.81640625" style="363" customWidth="1"/>
    <col min="18" max="18" width="0.81640625" style="92" customWidth="1"/>
    <col min="19" max="19" width="5.90625" style="92" customWidth="1"/>
    <col min="20" max="20" width="1.36328125" style="92" customWidth="1"/>
    <col min="21" max="21" width="6.453125" style="92" customWidth="1"/>
    <col min="22" max="22" width="0.453125" style="92" customWidth="1"/>
    <col min="23" max="23" width="7.453125" customWidth="1"/>
    <col min="24" max="24" width="4.6328125" style="92" customWidth="1"/>
    <col min="25" max="25" width="6.6328125" style="92" customWidth="1"/>
    <col min="26" max="26" width="1.81640625" style="92" customWidth="1"/>
    <col min="27" max="27" width="6" style="11" customWidth="1"/>
    <col min="28" max="28" width="5.453125" style="11" customWidth="1"/>
    <col min="29" max="29" width="5.1796875" style="11" customWidth="1"/>
    <col min="30" max="30" width="1.81640625" style="11" customWidth="1"/>
    <col min="31" max="31" width="7.90625" style="92" customWidth="1"/>
    <col min="32" max="32" width="6.36328125" customWidth="1"/>
    <col min="33" max="34" width="6.08984375" style="11" customWidth="1"/>
    <col min="35" max="35" width="7" style="92" customWidth="1"/>
    <col min="48" max="48" width="14" customWidth="1"/>
    <col min="49" max="49" width="12.54296875" customWidth="1"/>
    <col min="50" max="50" width="10.90625" customWidth="1"/>
  </cols>
  <sheetData>
    <row r="1" spans="1:51" ht="15.6">
      <c r="A1" s="47"/>
      <c r="B1" s="47"/>
      <c r="C1" s="47"/>
      <c r="D1" s="47"/>
      <c r="E1" s="47"/>
      <c r="F1" s="47"/>
      <c r="G1" s="90"/>
      <c r="H1" s="90"/>
      <c r="I1" s="90"/>
      <c r="J1" s="90"/>
      <c r="K1" s="90"/>
      <c r="L1" s="90"/>
      <c r="M1" s="90"/>
      <c r="N1" s="356"/>
      <c r="O1" s="356"/>
      <c r="P1" s="356"/>
      <c r="Q1" s="356"/>
      <c r="R1" s="90"/>
      <c r="S1" s="90"/>
      <c r="T1" s="90"/>
      <c r="U1" s="90"/>
      <c r="V1" s="90"/>
      <c r="W1" s="47"/>
      <c r="X1" s="90"/>
      <c r="Y1" s="90"/>
      <c r="Z1" s="90"/>
      <c r="AA1" s="72"/>
      <c r="AB1" s="72"/>
      <c r="AC1" s="72"/>
      <c r="AD1" s="72"/>
      <c r="AE1" s="90"/>
      <c r="AF1" s="47"/>
      <c r="AG1" s="72"/>
      <c r="AH1" s="72"/>
      <c r="AI1" s="90"/>
      <c r="AJ1" s="47"/>
      <c r="AK1" s="2"/>
      <c r="AL1" s="5"/>
      <c r="AM1" s="5"/>
    </row>
    <row r="2" spans="1:51" s="181" customFormat="1" ht="31.8">
      <c r="A2" s="180"/>
      <c r="B2" s="180"/>
      <c r="C2" s="142" t="s">
        <v>27</v>
      </c>
      <c r="D2" s="180"/>
      <c r="E2" s="180"/>
      <c r="F2" s="180"/>
      <c r="G2" s="191"/>
      <c r="H2" s="191"/>
      <c r="I2" s="191"/>
      <c r="J2" s="191"/>
      <c r="K2" s="357"/>
      <c r="L2" s="357"/>
      <c r="M2" s="357"/>
      <c r="N2" s="170" t="str">
        <f>+År!B2</f>
        <v>VOKSEN GEIT</v>
      </c>
      <c r="O2" s="191"/>
      <c r="P2" s="191"/>
      <c r="Q2" s="191"/>
      <c r="R2" s="191"/>
      <c r="S2" s="191"/>
      <c r="T2" s="191"/>
      <c r="U2" s="180"/>
      <c r="V2" s="191"/>
      <c r="W2" s="191"/>
      <c r="X2" s="191"/>
      <c r="Y2" s="196"/>
      <c r="Z2" s="196"/>
      <c r="AA2" s="196"/>
      <c r="AB2" s="196"/>
      <c r="AC2" s="191"/>
      <c r="AD2" s="180"/>
      <c r="AE2" s="196"/>
      <c r="AF2" s="196"/>
      <c r="AG2" s="191"/>
      <c r="AH2" s="180"/>
      <c r="AI2" s="180"/>
      <c r="AJ2" s="180"/>
      <c r="AK2" s="5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1" ht="15.6">
      <c r="A3" s="47"/>
      <c r="B3" s="47"/>
      <c r="C3" s="47"/>
      <c r="D3" s="47"/>
      <c r="E3" s="47"/>
      <c r="F3" s="47"/>
      <c r="G3" s="90"/>
      <c r="H3" s="90"/>
      <c r="I3" s="90"/>
      <c r="J3" s="90"/>
      <c r="K3" s="90"/>
      <c r="L3" s="90"/>
      <c r="M3" s="90"/>
      <c r="N3" s="356"/>
      <c r="O3" s="356"/>
      <c r="P3" s="356"/>
      <c r="Q3" s="356"/>
      <c r="R3" s="90"/>
      <c r="S3" s="90"/>
      <c r="T3" s="90"/>
      <c r="U3" s="90"/>
      <c r="V3" s="90"/>
      <c r="W3" s="47"/>
      <c r="X3" s="90"/>
      <c r="Y3" s="90"/>
      <c r="Z3" s="90"/>
      <c r="AA3" s="72"/>
      <c r="AB3" s="72"/>
      <c r="AC3" s="72"/>
      <c r="AD3" s="72"/>
      <c r="AE3" s="90"/>
      <c r="AF3" s="47"/>
      <c r="AG3" s="72"/>
      <c r="AH3" s="72"/>
      <c r="AI3" s="90"/>
      <c r="AJ3" s="47"/>
      <c r="AK3" s="2"/>
      <c r="AL3" s="5"/>
      <c r="AM3" s="5"/>
    </row>
    <row r="4" spans="1:51" s="185" customFormat="1" ht="19.8">
      <c r="A4" s="47"/>
      <c r="B4" s="183"/>
      <c r="C4" s="179" t="s">
        <v>5</v>
      </c>
      <c r="D4" s="179"/>
      <c r="E4" s="182">
        <f>+År!P2</f>
        <v>49</v>
      </c>
      <c r="F4" s="183"/>
      <c r="G4" s="204"/>
      <c r="H4" s="200"/>
      <c r="I4" s="200"/>
      <c r="J4" s="200"/>
      <c r="K4" s="183"/>
      <c r="L4" s="183"/>
      <c r="M4" s="183"/>
      <c r="N4" s="204" t="s">
        <v>421</v>
      </c>
      <c r="O4" s="204"/>
      <c r="P4" s="204"/>
      <c r="Q4" s="204"/>
      <c r="R4" s="204"/>
      <c r="S4" s="204"/>
      <c r="T4" s="200"/>
      <c r="U4" s="200"/>
      <c r="V4" s="200"/>
      <c r="W4" s="483">
        <f>SUM(F10:F26)</f>
        <v>9182</v>
      </c>
      <c r="X4" s="482"/>
      <c r="Y4" s="90"/>
      <c r="Z4" s="72"/>
      <c r="AA4" s="204"/>
      <c r="AB4" s="202"/>
      <c r="AC4" s="202"/>
      <c r="AD4" s="202"/>
      <c r="AE4" s="183"/>
      <c r="AF4" s="183"/>
      <c r="AG4" s="183"/>
      <c r="AH4" s="183"/>
      <c r="AI4" s="183"/>
      <c r="AJ4" s="183"/>
      <c r="AK4"/>
      <c r="AL4"/>
      <c r="AM4"/>
      <c r="AN4"/>
      <c r="AO4"/>
      <c r="AP4"/>
      <c r="AQ4"/>
      <c r="AR4"/>
      <c r="AS4"/>
      <c r="AT4"/>
      <c r="AU4"/>
      <c r="AV4"/>
      <c r="AW4" s="182"/>
      <c r="AX4" s="184"/>
      <c r="AY4" s="184"/>
    </row>
    <row r="5" spans="1:51" ht="15.6">
      <c r="A5" s="51"/>
      <c r="B5" s="51"/>
      <c r="C5" s="51"/>
      <c r="D5" s="51"/>
      <c r="E5" s="51"/>
      <c r="F5" s="51"/>
      <c r="G5" s="95"/>
      <c r="H5" s="95"/>
      <c r="I5" s="95"/>
      <c r="J5" s="95"/>
      <c r="K5" s="95"/>
      <c r="L5" s="95"/>
      <c r="M5" s="95"/>
      <c r="N5" s="358"/>
      <c r="O5" s="358"/>
      <c r="P5" s="358"/>
      <c r="Q5" s="358"/>
      <c r="R5" s="95"/>
      <c r="S5" s="95"/>
      <c r="T5" s="95"/>
      <c r="U5" s="95"/>
      <c r="V5" s="95"/>
      <c r="W5" s="51"/>
      <c r="X5" s="95"/>
      <c r="Y5" s="90"/>
      <c r="Z5" s="90"/>
      <c r="AA5" s="72"/>
      <c r="AB5" s="72"/>
      <c r="AC5" s="72"/>
      <c r="AD5" s="72"/>
      <c r="AE5" s="90"/>
      <c r="AF5" s="47"/>
      <c r="AG5" s="72"/>
      <c r="AH5" s="72"/>
      <c r="AI5" s="90"/>
      <c r="AJ5" s="47"/>
      <c r="AK5" s="2"/>
      <c r="AL5" s="5"/>
      <c r="AM5" s="5"/>
    </row>
    <row r="6" spans="1:51" ht="15.6">
      <c r="A6" s="51"/>
      <c r="B6" s="51"/>
      <c r="C6" s="51"/>
      <c r="D6" s="51"/>
      <c r="E6" s="51"/>
      <c r="F6" s="51"/>
      <c r="G6" s="95"/>
      <c r="H6" s="95"/>
      <c r="I6" s="95"/>
      <c r="J6" s="95"/>
      <c r="K6" s="95"/>
      <c r="L6" s="95"/>
      <c r="M6" s="95"/>
      <c r="N6" s="452">
        <f>SUM(N10:N26)</f>
        <v>7921</v>
      </c>
      <c r="O6" s="358"/>
      <c r="P6" s="358"/>
      <c r="Q6" s="358"/>
      <c r="R6" s="95"/>
      <c r="S6" s="95"/>
      <c r="T6" s="95"/>
      <c r="U6" s="95"/>
      <c r="V6" s="95"/>
      <c r="W6" s="51"/>
      <c r="X6" s="95"/>
      <c r="Y6" s="90"/>
      <c r="Z6" s="90"/>
      <c r="AA6" s="72"/>
      <c r="AB6" s="72"/>
      <c r="AC6" s="72"/>
      <c r="AD6" s="72"/>
      <c r="AE6" s="90"/>
      <c r="AF6" s="47"/>
      <c r="AG6" s="72"/>
      <c r="AH6" s="72"/>
      <c r="AI6" s="95" t="s">
        <v>2</v>
      </c>
      <c r="AJ6" s="47"/>
      <c r="AK6" s="2"/>
      <c r="AL6" s="5"/>
      <c r="AM6" s="5"/>
    </row>
    <row r="7" spans="1:51" ht="15.75" customHeight="1">
      <c r="A7" s="61"/>
      <c r="B7" s="47"/>
      <c r="C7" s="47"/>
      <c r="D7" s="47"/>
      <c r="E7" s="51" t="s">
        <v>2</v>
      </c>
      <c r="F7" s="47"/>
      <c r="G7" s="90"/>
      <c r="H7" s="90"/>
      <c r="I7" s="90"/>
      <c r="J7" s="90"/>
      <c r="K7" s="90"/>
      <c r="L7" s="90"/>
      <c r="M7" s="90"/>
      <c r="N7" s="356"/>
      <c r="O7" s="356"/>
      <c r="P7" s="356" t="s">
        <v>400</v>
      </c>
      <c r="Q7" s="356"/>
      <c r="R7" s="90"/>
      <c r="S7" s="90"/>
      <c r="T7" s="90"/>
      <c r="U7" s="90"/>
      <c r="V7" s="90"/>
      <c r="W7" s="51" t="s">
        <v>22</v>
      </c>
      <c r="X7" s="90"/>
      <c r="Y7" s="149" t="s">
        <v>400</v>
      </c>
      <c r="Z7" s="149"/>
      <c r="AA7" s="73" t="s">
        <v>581</v>
      </c>
      <c r="AB7" s="72"/>
      <c r="AC7" s="72"/>
      <c r="AD7" s="72"/>
      <c r="AE7" s="95" t="s">
        <v>422</v>
      </c>
      <c r="AF7" s="47"/>
      <c r="AG7" s="73" t="s">
        <v>535</v>
      </c>
      <c r="AH7" s="73" t="s">
        <v>644</v>
      </c>
      <c r="AI7" s="95" t="s">
        <v>8</v>
      </c>
      <c r="AJ7" s="47"/>
      <c r="AK7" s="2"/>
      <c r="AL7" s="5"/>
      <c r="AM7" s="5"/>
    </row>
    <row r="8" spans="1:51" ht="15.6">
      <c r="A8" s="47"/>
      <c r="B8" s="47"/>
      <c r="C8" s="47"/>
      <c r="D8" s="47"/>
      <c r="E8" s="51" t="s">
        <v>480</v>
      </c>
      <c r="F8" s="51" t="s">
        <v>2</v>
      </c>
      <c r="G8" s="95" t="s">
        <v>2</v>
      </c>
      <c r="H8" s="210"/>
      <c r="I8" s="95" t="s">
        <v>1</v>
      </c>
      <c r="J8" s="95"/>
      <c r="K8" s="95" t="s">
        <v>22</v>
      </c>
      <c r="L8" s="210"/>
      <c r="M8" s="210"/>
      <c r="N8" s="358" t="s">
        <v>2</v>
      </c>
      <c r="O8" s="358"/>
      <c r="P8" s="358" t="s">
        <v>650</v>
      </c>
      <c r="Q8" s="358"/>
      <c r="R8" s="210"/>
      <c r="S8" s="365" t="s">
        <v>22</v>
      </c>
      <c r="T8" s="365"/>
      <c r="U8" s="365" t="s">
        <v>22</v>
      </c>
      <c r="V8" s="365"/>
      <c r="W8" s="51" t="s">
        <v>482</v>
      </c>
      <c r="X8" s="210"/>
      <c r="Y8" s="95" t="s">
        <v>518</v>
      </c>
      <c r="Z8" s="95"/>
      <c r="AA8" s="73" t="s">
        <v>531</v>
      </c>
      <c r="AB8" s="73" t="s">
        <v>531</v>
      </c>
      <c r="AC8" s="73" t="s">
        <v>531</v>
      </c>
      <c r="AD8" s="72"/>
      <c r="AE8" s="95" t="s">
        <v>412</v>
      </c>
      <c r="AF8" s="51" t="s">
        <v>410</v>
      </c>
      <c r="AG8" s="73" t="s">
        <v>1</v>
      </c>
      <c r="AH8" s="73" t="s">
        <v>1</v>
      </c>
      <c r="AI8" s="95" t="s">
        <v>67</v>
      </c>
      <c r="AJ8" s="47"/>
      <c r="AK8" s="4"/>
      <c r="AL8" s="4"/>
      <c r="AM8" s="4"/>
      <c r="AN8" s="4"/>
      <c r="AO8" s="4"/>
    </row>
    <row r="9" spans="1:51" ht="15.6">
      <c r="A9" s="47"/>
      <c r="B9" s="51" t="s">
        <v>86</v>
      </c>
      <c r="C9" s="51" t="s">
        <v>0</v>
      </c>
      <c r="D9" s="48"/>
      <c r="E9" s="52" t="s">
        <v>481</v>
      </c>
      <c r="F9" s="52" t="s">
        <v>8</v>
      </c>
      <c r="G9" s="96" t="s">
        <v>400</v>
      </c>
      <c r="H9" s="210" t="s">
        <v>483</v>
      </c>
      <c r="I9" s="96" t="s">
        <v>400</v>
      </c>
      <c r="J9" s="96"/>
      <c r="K9" s="96" t="s">
        <v>44</v>
      </c>
      <c r="L9" s="210" t="s">
        <v>483</v>
      </c>
      <c r="M9" s="210"/>
      <c r="N9" s="359" t="s">
        <v>650</v>
      </c>
      <c r="O9" s="359"/>
      <c r="P9" s="359" t="s">
        <v>658</v>
      </c>
      <c r="Q9" s="359"/>
      <c r="R9" s="210"/>
      <c r="S9" s="365" t="s">
        <v>654</v>
      </c>
      <c r="T9" s="365"/>
      <c r="U9" s="365" t="s">
        <v>651</v>
      </c>
      <c r="V9" s="365"/>
      <c r="W9" s="52" t="s">
        <v>411</v>
      </c>
      <c r="X9" s="210" t="s">
        <v>483</v>
      </c>
      <c r="Y9" s="96" t="s">
        <v>485</v>
      </c>
      <c r="Z9" s="96"/>
      <c r="AA9" s="74" t="s">
        <v>472</v>
      </c>
      <c r="AB9" s="74" t="s">
        <v>70</v>
      </c>
      <c r="AC9" s="74" t="s">
        <v>470</v>
      </c>
      <c r="AD9" s="72"/>
      <c r="AE9" s="96" t="s">
        <v>44</v>
      </c>
      <c r="AF9" s="52" t="s">
        <v>513</v>
      </c>
      <c r="AG9" s="74" t="s">
        <v>505</v>
      </c>
      <c r="AH9" s="74" t="s">
        <v>0</v>
      </c>
      <c r="AI9" s="96" t="s">
        <v>538</v>
      </c>
      <c r="AJ9" s="47"/>
      <c r="AK9" s="4"/>
      <c r="AL9" s="58"/>
      <c r="AM9" s="58"/>
      <c r="AN9" s="1"/>
      <c r="AO9" s="5"/>
    </row>
    <row r="10" spans="1:51" ht="15.6">
      <c r="A10" s="47"/>
      <c r="B10" s="66">
        <f>+'Ark1'!C563</f>
        <v>2024</v>
      </c>
      <c r="C10" s="66">
        <f>+'Ark1'!L563</f>
        <v>1</v>
      </c>
      <c r="D10" s="66" t="str">
        <f>VLOOKUP(C10,RNR!$D$15:$E$30,2)</f>
        <v>P-</v>
      </c>
      <c r="E10" s="66">
        <f>+'Ark1'!Q563</f>
        <v>49</v>
      </c>
      <c r="F10" s="66">
        <f>+'Ark1'!R563</f>
        <v>91</v>
      </c>
      <c r="G10" s="194">
        <f>+'Ark1'!AF563</f>
        <v>0.9910694837725984</v>
      </c>
      <c r="H10" s="211">
        <f t="shared" ref="H10:H24" si="0">+G10-G28</f>
        <v>0.12102543090916229</v>
      </c>
      <c r="I10" s="194">
        <f>+'Ark1'!AG563</f>
        <v>0.58658775035670896</v>
      </c>
      <c r="J10" s="96"/>
      <c r="K10" s="278">
        <f>+IF(F10=0,"",'Ark1'!U563)</f>
        <v>12.441758241758242</v>
      </c>
      <c r="L10" s="211">
        <f t="shared" ref="L10:L24" si="1">+IF(F10=0,"",K10-K28)</f>
        <v>-3.0354569481151827</v>
      </c>
      <c r="M10" s="210"/>
      <c r="N10" s="305">
        <f>+'Ark1'!AI563</f>
        <v>90</v>
      </c>
      <c r="O10" s="359"/>
      <c r="P10" s="404">
        <f>IF(F10=0,"",100*N10/F10)</f>
        <v>98.901098901098905</v>
      </c>
      <c r="Q10" s="359"/>
      <c r="R10" s="210"/>
      <c r="S10" s="364">
        <f>+IF(N10=0,"",'Ark1'!AJ563)</f>
        <v>105.82888888888888</v>
      </c>
      <c r="T10" s="210"/>
      <c r="U10" s="364">
        <f>+IF(N10=0,"",'Ark1'!AK563)</f>
        <v>10.235868591553498</v>
      </c>
      <c r="V10" s="365"/>
      <c r="W10" s="67">
        <f>+IF(F10=0,"",'Ark1'!T563)</f>
        <v>2.5714285714285721</v>
      </c>
      <c r="X10" s="112">
        <f t="shared" ref="X10:X24" si="2">+IF(F10=0,"",W10-W28)</f>
        <v>0.14104882459312851</v>
      </c>
      <c r="Y10" s="140">
        <f>+'Ark1'!W563</f>
        <v>0</v>
      </c>
      <c r="Z10" s="96"/>
      <c r="AA10" s="141">
        <f>+'Ark1'!X563</f>
        <v>12.087912087912084</v>
      </c>
      <c r="AB10" s="141">
        <f>+'Ark1'!Y563</f>
        <v>0</v>
      </c>
      <c r="AC10" s="141">
        <f>+'Ark1'!Z563</f>
        <v>3.1562624277745961</v>
      </c>
      <c r="AD10" s="72"/>
      <c r="AE10" s="140">
        <f>+'Ark1'!Z563</f>
        <v>3.1562624277745961</v>
      </c>
      <c r="AF10" s="67">
        <f>+'Ark1'!AB563</f>
        <v>0.8139289752589538</v>
      </c>
      <c r="AG10" s="141">
        <f>+IF(F10=0,"",'Ark1'!AD563)</f>
        <v>23.667285505668001</v>
      </c>
      <c r="AH10" s="140">
        <f t="shared" ref="AH10:AH24" si="3">+IF(F10=0,"",K10/C10)</f>
        <v>12.441758241758242</v>
      </c>
      <c r="AI10" s="140">
        <f t="shared" ref="AI10:AI24" si="4">+IF(E10=0,"",F10/E10)</f>
        <v>1.8571428571428572</v>
      </c>
      <c r="AJ10" s="47"/>
      <c r="AK10" s="4"/>
      <c r="AL10" s="58"/>
      <c r="AM10" s="58"/>
      <c r="AN10" s="1"/>
      <c r="AO10" s="5"/>
    </row>
    <row r="11" spans="1:51" ht="15.6">
      <c r="A11" s="47"/>
      <c r="B11" s="66">
        <f>+'Ark1'!C564</f>
        <v>2024</v>
      </c>
      <c r="C11" s="66">
        <f>+'Ark1'!L564</f>
        <v>2</v>
      </c>
      <c r="D11" s="66" t="str">
        <f>VLOOKUP(C11,RNR!$D$15:$E$30,2)</f>
        <v>P</v>
      </c>
      <c r="E11" s="66">
        <f>+'Ark1'!Q564</f>
        <v>179</v>
      </c>
      <c r="F11" s="66">
        <f>+'Ark1'!R564</f>
        <v>418</v>
      </c>
      <c r="G11" s="194">
        <f>+'Ark1'!AF564</f>
        <v>4.5523851012851244</v>
      </c>
      <c r="H11" s="211">
        <f t="shared" si="0"/>
        <v>-0.26039022911135135</v>
      </c>
      <c r="I11" s="194">
        <f>+'Ark1'!AG564</f>
        <v>3.2537434991964362</v>
      </c>
      <c r="J11" s="96"/>
      <c r="K11" s="278">
        <f>+IF(F11=0,"",'Ark1'!U564)</f>
        <v>15.024401913875604</v>
      </c>
      <c r="L11" s="211">
        <f t="shared" si="1"/>
        <v>-1.1227376742250677</v>
      </c>
      <c r="M11" s="210"/>
      <c r="N11" s="305">
        <f>+'Ark1'!AI564</f>
        <v>385</v>
      </c>
      <c r="O11" s="359"/>
      <c r="P11" s="404">
        <f t="shared" ref="P11:P41" si="5">IF(F11=0,"",100*N11/F11)</f>
        <v>92.10526315789474</v>
      </c>
      <c r="Q11" s="359"/>
      <c r="R11" s="210"/>
      <c r="S11" s="364">
        <f>+IF(N11=0,"",'Ark1'!AJ564)</f>
        <v>108.0688311688311</v>
      </c>
      <c r="T11" s="210"/>
      <c r="U11" s="364">
        <f>+IF(N11=0,"",'Ark1'!AK564)</f>
        <v>11.742989283050878</v>
      </c>
      <c r="V11" s="365"/>
      <c r="W11" s="67">
        <f>+IF(F11=0,"",'Ark1'!T564)</f>
        <v>2.8995215311004792</v>
      </c>
      <c r="X11" s="112">
        <f t="shared" si="2"/>
        <v>-0.16455169544414305</v>
      </c>
      <c r="Y11" s="140">
        <f>+'Ark1'!W564</f>
        <v>0</v>
      </c>
      <c r="Z11" s="96"/>
      <c r="AA11" s="141">
        <f>+'Ark1'!X564</f>
        <v>37.799043062200951</v>
      </c>
      <c r="AB11" s="141">
        <f>+'Ark1'!Y564</f>
        <v>0.23923444976076561</v>
      </c>
      <c r="AC11" s="141">
        <f>+'Ark1'!Z564</f>
        <v>3.0125062689201281</v>
      </c>
      <c r="AD11" s="72"/>
      <c r="AE11" s="140">
        <f>+'Ark1'!Z564</f>
        <v>3.0125062689201281</v>
      </c>
      <c r="AF11" s="67">
        <f>+'Ark1'!AB564</f>
        <v>0.81225644756921056</v>
      </c>
      <c r="AG11" s="141">
        <f>+IF(F11=0,"",'Ark1'!AD564)</f>
        <v>1.9089342643954277</v>
      </c>
      <c r="AH11" s="140">
        <f t="shared" si="3"/>
        <v>7.5122009569378019</v>
      </c>
      <c r="AI11" s="140">
        <f t="shared" si="4"/>
        <v>2.3351955307262569</v>
      </c>
      <c r="AJ11" s="47"/>
      <c r="AK11" s="4"/>
      <c r="AL11" s="58"/>
      <c r="AM11" s="58"/>
      <c r="AN11" s="1"/>
      <c r="AO11" s="5"/>
    </row>
    <row r="12" spans="1:51" ht="15.6">
      <c r="A12" s="47"/>
      <c r="B12" s="66">
        <f>+'Ark1'!C565</f>
        <v>2024</v>
      </c>
      <c r="C12" s="66">
        <f>+'Ark1'!L565</f>
        <v>3</v>
      </c>
      <c r="D12" s="66" t="str">
        <f>VLOOKUP(C12,RNR!$D$15:$E$30,2)</f>
        <v>P+</v>
      </c>
      <c r="E12" s="66">
        <f>+'Ark1'!Q565</f>
        <v>230</v>
      </c>
      <c r="F12" s="66">
        <f>+'Ark1'!R565</f>
        <v>695</v>
      </c>
      <c r="G12" s="194">
        <f>+'Ark1'!AF565</f>
        <v>7.5691570463951212</v>
      </c>
      <c r="H12" s="211">
        <f t="shared" si="0"/>
        <v>-1.1863495615343922</v>
      </c>
      <c r="I12" s="194">
        <f>+'Ark1'!AG565</f>
        <v>5.8382630122280883</v>
      </c>
      <c r="J12" s="96"/>
      <c r="K12" s="278">
        <f>+IF(F12=0,"",'Ark1'!U565)</f>
        <v>16.213956834532361</v>
      </c>
      <c r="L12" s="211">
        <f t="shared" si="1"/>
        <v>-0.53359033527897992</v>
      </c>
      <c r="M12" s="210"/>
      <c r="N12" s="305">
        <f>+'Ark1'!AI565</f>
        <v>642</v>
      </c>
      <c r="O12" s="359"/>
      <c r="P12" s="404">
        <f t="shared" si="5"/>
        <v>92.374100719424462</v>
      </c>
      <c r="Q12" s="359"/>
      <c r="R12" s="210"/>
      <c r="S12" s="364">
        <f>+IF(N12=0,"",'Ark1'!AJ565)</f>
        <v>107.55404984423676</v>
      </c>
      <c r="T12" s="210"/>
      <c r="U12" s="364">
        <f>+IF(N12=0,"",'Ark1'!AK565)</f>
        <v>12.873369517363519</v>
      </c>
      <c r="V12" s="365"/>
      <c r="W12" s="67">
        <f>+IF(F12=0,"",'Ark1'!T565)</f>
        <v>3.5683453237410072</v>
      </c>
      <c r="X12" s="112">
        <f t="shared" si="2"/>
        <v>-0.32222071399484253</v>
      </c>
      <c r="Y12" s="140">
        <f>+'Ark1'!W565</f>
        <v>0</v>
      </c>
      <c r="Z12" s="96"/>
      <c r="AA12" s="141">
        <f>+'Ark1'!X565</f>
        <v>57.266187050359719</v>
      </c>
      <c r="AB12" s="141">
        <f>+'Ark1'!Y565</f>
        <v>2.014388489208633</v>
      </c>
      <c r="AC12" s="141">
        <f>+'Ark1'!Z565</f>
        <v>3.6002826864841753</v>
      </c>
      <c r="AD12" s="72"/>
      <c r="AE12" s="140">
        <f>+'Ark1'!Z565</f>
        <v>3.6002826864841753</v>
      </c>
      <c r="AF12" s="67">
        <f>+'Ark1'!AB565</f>
        <v>1.1062306192244853</v>
      </c>
      <c r="AG12" s="141">
        <f>+IF(F12=0,"",'Ark1'!AD565)</f>
        <v>-7.2367229157856992</v>
      </c>
      <c r="AH12" s="140">
        <f t="shared" si="3"/>
        <v>5.404652278177454</v>
      </c>
      <c r="AI12" s="140">
        <f t="shared" si="4"/>
        <v>3.0217391304347827</v>
      </c>
      <c r="AJ12" s="47"/>
      <c r="AK12" s="4"/>
      <c r="AL12" s="58"/>
      <c r="AM12" s="58"/>
      <c r="AN12" s="1"/>
      <c r="AO12" s="5"/>
    </row>
    <row r="13" spans="1:51" ht="15.6">
      <c r="A13" s="47"/>
      <c r="B13" s="66">
        <f>+'Ark1'!C566</f>
        <v>2024</v>
      </c>
      <c r="C13" s="66">
        <f>+'Ark1'!L566</f>
        <v>4</v>
      </c>
      <c r="D13" s="66" t="str">
        <f>VLOOKUP(C13,RNR!$D$15:$E$30,2)</f>
        <v>O-</v>
      </c>
      <c r="E13" s="66">
        <f>+'Ark1'!Q566</f>
        <v>360</v>
      </c>
      <c r="F13" s="66">
        <f>+'Ark1'!R566</f>
        <v>1476</v>
      </c>
      <c r="G13" s="194">
        <f>+'Ark1'!AF566</f>
        <v>16.074929209322587</v>
      </c>
      <c r="H13" s="211">
        <f t="shared" si="0"/>
        <v>2.5066472709965986</v>
      </c>
      <c r="I13" s="194">
        <f>+'Ark1'!AG566</f>
        <v>13.18713713884857</v>
      </c>
      <c r="J13" s="96"/>
      <c r="K13" s="278">
        <f>+IF(F13=0,"",'Ark1'!U566)</f>
        <v>17.244647696476964</v>
      </c>
      <c r="L13" s="211">
        <f t="shared" si="1"/>
        <v>-1.0419594463801474</v>
      </c>
      <c r="M13" s="210"/>
      <c r="N13" s="305">
        <f>+'Ark1'!AI566</f>
        <v>1351</v>
      </c>
      <c r="O13" s="359"/>
      <c r="P13" s="404">
        <f t="shared" si="5"/>
        <v>91.531165311653112</v>
      </c>
      <c r="Q13" s="359"/>
      <c r="R13" s="210"/>
      <c r="S13" s="364">
        <f>+IF(N13=0,"",'Ark1'!AJ566)</f>
        <v>107.7808290155439</v>
      </c>
      <c r="T13" s="210"/>
      <c r="U13" s="364">
        <f>+IF(N13=0,"",'Ark1'!AK566)</f>
        <v>13.559503425665785</v>
      </c>
      <c r="V13" s="365"/>
      <c r="W13" s="67">
        <f>+IF(F13=0,"",'Ark1'!T566)</f>
        <v>4.5345528455284541</v>
      </c>
      <c r="X13" s="112">
        <f t="shared" si="2"/>
        <v>-7.6549466793389698E-3</v>
      </c>
      <c r="Y13" s="140">
        <f>+'Ark1'!W566</f>
        <v>0</v>
      </c>
      <c r="Z13" s="96"/>
      <c r="AA13" s="141">
        <f>+'Ark1'!X566</f>
        <v>66.666666666666686</v>
      </c>
      <c r="AB13" s="141">
        <f>+'Ark1'!Y566</f>
        <v>3.3875338753387543</v>
      </c>
      <c r="AC13" s="141">
        <f>+'Ark1'!Z566</f>
        <v>3.5957675847554933</v>
      </c>
      <c r="AD13" s="72"/>
      <c r="AE13" s="140">
        <f>+'Ark1'!Z566</f>
        <v>3.5957675847554933</v>
      </c>
      <c r="AF13" s="67">
        <f>+'Ark1'!AB566</f>
        <v>1.0506282173068613</v>
      </c>
      <c r="AG13" s="141">
        <f>+IF(F13=0,"",'Ark1'!AD566)</f>
        <v>6.7085597730314257</v>
      </c>
      <c r="AH13" s="140">
        <f t="shared" si="3"/>
        <v>4.3111619241192409</v>
      </c>
      <c r="AI13" s="140">
        <f t="shared" si="4"/>
        <v>4.0999999999999996</v>
      </c>
      <c r="AJ13" s="47"/>
      <c r="AK13" s="4"/>
      <c r="AL13" s="58"/>
      <c r="AM13" s="58"/>
      <c r="AN13" s="1"/>
      <c r="AO13" s="5"/>
    </row>
    <row r="14" spans="1:51" ht="15.6">
      <c r="A14" s="47"/>
      <c r="B14" s="66">
        <f>+'Ark1'!C567</f>
        <v>2024</v>
      </c>
      <c r="C14" s="66">
        <f>+'Ark1'!L567</f>
        <v>5</v>
      </c>
      <c r="D14" s="66" t="str">
        <f>VLOOKUP(C14,RNR!$D$15:$E$30,2)</f>
        <v>O</v>
      </c>
      <c r="E14" s="66">
        <f>+'Ark1'!Q567</f>
        <v>458</v>
      </c>
      <c r="F14" s="66">
        <f>+'Ark1'!R567</f>
        <v>2458</v>
      </c>
      <c r="G14" s="194">
        <f>+'Ark1'!AF567</f>
        <v>26.769766935308208</v>
      </c>
      <c r="H14" s="211">
        <f t="shared" si="0"/>
        <v>-1.8205414347358371</v>
      </c>
      <c r="I14" s="194">
        <f>+'Ark1'!AG567</f>
        <v>25.200373443252463</v>
      </c>
      <c r="J14" s="96"/>
      <c r="K14" s="278">
        <f>+IF(F14=0,"",'Ark1'!U567)</f>
        <v>19.788608624898274</v>
      </c>
      <c r="L14" s="211">
        <f t="shared" si="1"/>
        <v>-0.2259907587688943</v>
      </c>
      <c r="M14" s="210"/>
      <c r="N14" s="305">
        <f>+'Ark1'!AI567</f>
        <v>2043</v>
      </c>
      <c r="O14" s="359"/>
      <c r="P14" s="404">
        <f t="shared" si="5"/>
        <v>83.11635475996745</v>
      </c>
      <c r="Q14" s="359"/>
      <c r="R14" s="210"/>
      <c r="S14" s="364">
        <f>+IF(N14=0,"",'Ark1'!AJ567)</f>
        <v>108.33592755751341</v>
      </c>
      <c r="T14" s="210"/>
      <c r="U14" s="364">
        <f>+IF(N14=0,"",'Ark1'!AK567)</f>
        <v>15.20405110006921</v>
      </c>
      <c r="V14" s="365"/>
      <c r="W14" s="67">
        <f>+IF(F14=0,"",'Ark1'!T567)</f>
        <v>5.2148087876322204</v>
      </c>
      <c r="X14" s="112">
        <f t="shared" si="2"/>
        <v>-0.12956717538781071</v>
      </c>
      <c r="Y14" s="140">
        <f>+'Ark1'!W567</f>
        <v>0.28478437754271774</v>
      </c>
      <c r="Z14" s="96"/>
      <c r="AA14" s="141">
        <f>+'Ark1'!X567</f>
        <v>84.621643612693248</v>
      </c>
      <c r="AB14" s="141">
        <f>+'Ark1'!Y567</f>
        <v>16.88364524003255</v>
      </c>
      <c r="AC14" s="141">
        <f>+'Ark1'!Z567</f>
        <v>4.0998293759521998</v>
      </c>
      <c r="AD14" s="72"/>
      <c r="AE14" s="140">
        <f>+'Ark1'!Z567</f>
        <v>4.0998293759521998</v>
      </c>
      <c r="AF14" s="67">
        <f>+'Ark1'!AB567</f>
        <v>1.2015349824825956</v>
      </c>
      <c r="AG14" s="141">
        <f>+IF(F14=0,"",'Ark1'!AD567)</f>
        <v>14.557047304347472</v>
      </c>
      <c r="AH14" s="140">
        <f t="shared" si="3"/>
        <v>3.9577217249796548</v>
      </c>
      <c r="AI14" s="140">
        <f t="shared" si="4"/>
        <v>5.3668122270742362</v>
      </c>
      <c r="AJ14" s="47"/>
      <c r="AK14" s="4"/>
      <c r="AL14" s="58"/>
      <c r="AM14" s="58"/>
      <c r="AN14" s="1"/>
      <c r="AO14" s="5"/>
      <c r="AQ14" s="2"/>
      <c r="AR14" s="2"/>
      <c r="AS14" s="2"/>
    </row>
    <row r="15" spans="1:51" ht="15.6">
      <c r="A15" s="47"/>
      <c r="B15" s="66">
        <f>+'Ark1'!C568</f>
        <v>2024</v>
      </c>
      <c r="C15" s="66">
        <f>+'Ark1'!L568</f>
        <v>6</v>
      </c>
      <c r="D15" s="66" t="str">
        <f>VLOOKUP(C15,RNR!$D$15:$E$30,2)</f>
        <v>O+</v>
      </c>
      <c r="E15" s="66">
        <f>+'Ark1'!Q568</f>
        <v>458</v>
      </c>
      <c r="F15" s="66">
        <f>+'Ark1'!R568</f>
        <v>2230</v>
      </c>
      <c r="G15" s="194">
        <f>+'Ark1'!AF568</f>
        <v>24.286647789152681</v>
      </c>
      <c r="H15" s="211">
        <f t="shared" si="0"/>
        <v>-4.3036605808913642</v>
      </c>
      <c r="I15" s="194">
        <f>+'Ark1'!AG568</f>
        <v>26.010882078350544</v>
      </c>
      <c r="J15" s="96"/>
      <c r="K15" s="278">
        <f>+IF(F15=0,"",'Ark1'!U568)</f>
        <v>22.513363228699529</v>
      </c>
      <c r="L15" s="211">
        <f t="shared" si="1"/>
        <v>0.21983472330657605</v>
      </c>
      <c r="M15" s="210"/>
      <c r="N15" s="305">
        <f>+'Ark1'!AI568</f>
        <v>1825</v>
      </c>
      <c r="O15" s="359"/>
      <c r="P15" s="404">
        <f t="shared" si="5"/>
        <v>81.83856502242152</v>
      </c>
      <c r="Q15" s="359"/>
      <c r="R15" s="210"/>
      <c r="S15" s="364">
        <f>+IF(N15=0,"",'Ark1'!AJ568)</f>
        <v>108.88564383561643</v>
      </c>
      <c r="T15" s="210"/>
      <c r="U15" s="364">
        <f>+IF(N15=0,"",'Ark1'!AK568)</f>
        <v>16.994707576394823</v>
      </c>
      <c r="V15" s="365"/>
      <c r="W15" s="67">
        <f>+IF(F15=0,"",'Ark1'!T568)</f>
        <v>6.2721973094170389</v>
      </c>
      <c r="X15" s="112">
        <f t="shared" si="2"/>
        <v>-0.15730962432718076</v>
      </c>
      <c r="Y15" s="140">
        <f>+'Ark1'!W568</f>
        <v>1.9730941704035876</v>
      </c>
      <c r="Z15" s="96"/>
      <c r="AA15" s="141">
        <f>+'Ark1'!X568</f>
        <v>91.434977578475355</v>
      </c>
      <c r="AB15" s="141">
        <f>+'Ark1'!Y568</f>
        <v>46.636771300448416</v>
      </c>
      <c r="AC15" s="141">
        <f>+'Ark1'!Z568</f>
        <v>4.9992816423776807</v>
      </c>
      <c r="AD15" s="72"/>
      <c r="AE15" s="140">
        <f>+'Ark1'!Z568</f>
        <v>4.9992816423776807</v>
      </c>
      <c r="AF15" s="67">
        <f>+'Ark1'!AB568</f>
        <v>1.4492577709398438</v>
      </c>
      <c r="AG15" s="141">
        <f>+IF(F15=0,"",'Ark1'!AD568)</f>
        <v>27.806001262049488</v>
      </c>
      <c r="AH15" s="140">
        <f t="shared" si="3"/>
        <v>3.7522272047832548</v>
      </c>
      <c r="AI15" s="140">
        <f t="shared" si="4"/>
        <v>4.8689956331877733</v>
      </c>
      <c r="AJ15" s="47"/>
      <c r="AK15" s="4"/>
      <c r="AL15" s="58"/>
      <c r="AM15" s="58"/>
      <c r="AN15" s="13"/>
      <c r="AO15" s="5"/>
      <c r="AQ15" s="2"/>
      <c r="AR15" s="2"/>
      <c r="AS15" s="4"/>
      <c r="AT15" s="4"/>
      <c r="AU15" s="4"/>
    </row>
    <row r="16" spans="1:51" ht="15.6">
      <c r="A16" s="47"/>
      <c r="B16" s="66">
        <f>+'Ark1'!C569</f>
        <v>2024</v>
      </c>
      <c r="C16" s="66">
        <f>+'Ark1'!L569</f>
        <v>7</v>
      </c>
      <c r="D16" s="66" t="str">
        <f>VLOOKUP(C16,RNR!$D$15:$E$30,2)</f>
        <v>R-</v>
      </c>
      <c r="E16" s="66">
        <f>+'Ark1'!Q569</f>
        <v>304</v>
      </c>
      <c r="F16" s="66">
        <f>+'Ark1'!R569</f>
        <v>847</v>
      </c>
      <c r="G16" s="194">
        <f>+'Ark1'!AF569</f>
        <v>9.2245698104987994</v>
      </c>
      <c r="H16" s="211">
        <f t="shared" si="0"/>
        <v>9.2025433787807369</v>
      </c>
      <c r="I16" s="194">
        <f>+'Ark1'!AG569</f>
        <v>11.375512525995465</v>
      </c>
      <c r="J16" s="96"/>
      <c r="K16" s="278">
        <f>+IF(F16=0,"",'Ark1'!U569)</f>
        <v>25.922550177095658</v>
      </c>
      <c r="L16" s="211">
        <f t="shared" si="1"/>
        <v>5.3225501770956569</v>
      </c>
      <c r="M16" s="210"/>
      <c r="N16" s="305">
        <f>+'Ark1'!AI569</f>
        <v>804</v>
      </c>
      <c r="O16" s="359"/>
      <c r="P16" s="404">
        <f t="shared" si="5"/>
        <v>94.923258559622198</v>
      </c>
      <c r="Q16" s="359"/>
      <c r="R16" s="210"/>
      <c r="S16" s="364">
        <f>+IF(N16=0,"",'Ark1'!AJ569)</f>
        <v>111.13283582089539</v>
      </c>
      <c r="T16" s="210"/>
      <c r="U16" s="364">
        <f>+IF(N16=0,"",'Ark1'!AK569)</f>
        <v>18.833128671669421</v>
      </c>
      <c r="V16" s="365"/>
      <c r="W16" s="67">
        <f>+IF(F16=0,"",'Ark1'!T569)</f>
        <v>7.1334120425029521</v>
      </c>
      <c r="X16" s="112">
        <f t="shared" si="2"/>
        <v>-3.3665879574970479</v>
      </c>
      <c r="Y16" s="140">
        <f>+'Ark1'!W569</f>
        <v>9.7992916174734361</v>
      </c>
      <c r="Z16" s="96"/>
      <c r="AA16" s="141">
        <f>+'Ark1'!X569</f>
        <v>97.992916174734361</v>
      </c>
      <c r="AB16" s="141">
        <f>+'Ark1'!Y569</f>
        <v>75.088547815820561</v>
      </c>
      <c r="AC16" s="141">
        <f>+'Ark1'!Z569</f>
        <v>4.9597434060261936</v>
      </c>
      <c r="AD16" s="72"/>
      <c r="AE16" s="140">
        <f>+'Ark1'!Z569</f>
        <v>4.9597434060261936</v>
      </c>
      <c r="AF16" s="67">
        <f>+'Ark1'!AB569</f>
        <v>1.2661818886729008</v>
      </c>
      <c r="AG16" s="141">
        <f>+IF(F16=0,"",'Ark1'!AD569)</f>
        <v>7.2897920541353747</v>
      </c>
      <c r="AH16" s="140">
        <f t="shared" si="3"/>
        <v>3.7032214538708081</v>
      </c>
      <c r="AI16" s="140">
        <f t="shared" si="4"/>
        <v>2.7861842105263159</v>
      </c>
      <c r="AJ16" s="47"/>
      <c r="AK16" s="4"/>
      <c r="AL16" s="58"/>
      <c r="AM16" s="58"/>
      <c r="AN16" s="1"/>
      <c r="AO16" s="5"/>
    </row>
    <row r="17" spans="1:47" ht="15.6">
      <c r="A17" s="47"/>
      <c r="B17" s="66">
        <f>+'Ark1'!C570</f>
        <v>2024</v>
      </c>
      <c r="C17" s="66">
        <f>+'Ark1'!L570</f>
        <v>8</v>
      </c>
      <c r="D17" s="66" t="str">
        <f>VLOOKUP(C17,RNR!$D$15:$E$30,2)</f>
        <v>R</v>
      </c>
      <c r="E17" s="66">
        <f>+'Ark1'!Q570</f>
        <v>261</v>
      </c>
      <c r="F17" s="66">
        <f>+'Ark1'!R570</f>
        <v>771</v>
      </c>
      <c r="G17" s="194">
        <f>+'Ark1'!AF570</f>
        <v>8.3968634284469612</v>
      </c>
      <c r="H17" s="211">
        <f t="shared" si="0"/>
        <v>-5.633973575958322</v>
      </c>
      <c r="I17" s="194">
        <f>+'Ark1'!AG570</f>
        <v>11.358933469281611</v>
      </c>
      <c r="J17" s="96"/>
      <c r="K17" s="278">
        <f>+IF(F17=0,"",'Ark1'!U570)</f>
        <v>28.436316472114175</v>
      </c>
      <c r="L17" s="211">
        <f t="shared" si="1"/>
        <v>3.0861594862429413</v>
      </c>
      <c r="M17" s="210"/>
      <c r="N17" s="305">
        <f>+'Ark1'!AI570</f>
        <v>628</v>
      </c>
      <c r="O17" s="359"/>
      <c r="P17" s="404">
        <f t="shared" si="5"/>
        <v>81.452658884565494</v>
      </c>
      <c r="Q17" s="359"/>
      <c r="R17" s="210"/>
      <c r="S17" s="364">
        <f>+IF(N17=0,"",'Ark1'!AJ570)</f>
        <v>110.96528662420371</v>
      </c>
      <c r="T17" s="210"/>
      <c r="U17" s="364">
        <f>+IF(N17=0,"",'Ark1'!AK570)</f>
        <v>20.642900254675123</v>
      </c>
      <c r="V17" s="365"/>
      <c r="W17" s="67">
        <f>+IF(F17=0,"",'Ark1'!T570)</f>
        <v>8.0181582360570687</v>
      </c>
      <c r="X17" s="112">
        <f t="shared" si="2"/>
        <v>0.56917864422033571</v>
      </c>
      <c r="Y17" s="140">
        <f>+'Ark1'!W570</f>
        <v>26.588845654993513</v>
      </c>
      <c r="Z17" s="96"/>
      <c r="AA17" s="141">
        <f>+'Ark1'!X570</f>
        <v>97.276264591439684</v>
      </c>
      <c r="AB17" s="141">
        <f>+'Ark1'!Y570</f>
        <v>85.473411154345001</v>
      </c>
      <c r="AC17" s="141">
        <f>+'Ark1'!Z570</f>
        <v>6.1208201957511887</v>
      </c>
      <c r="AD17" s="72"/>
      <c r="AE17" s="140">
        <f>+'Ark1'!Z570</f>
        <v>6.1208201957511887</v>
      </c>
      <c r="AF17" s="67">
        <f>+'Ark1'!AB570</f>
        <v>1.6145197953304511</v>
      </c>
      <c r="AG17" s="141">
        <f>+IF(F17=0,"",'Ark1'!AD570)</f>
        <v>24.58657331938992</v>
      </c>
      <c r="AH17" s="140">
        <f t="shared" si="3"/>
        <v>3.5545395590142719</v>
      </c>
      <c r="AI17" s="140">
        <f t="shared" si="4"/>
        <v>2.9540229885057472</v>
      </c>
      <c r="AJ17" s="47"/>
      <c r="AK17" s="4"/>
      <c r="AL17" s="58"/>
      <c r="AM17" s="58"/>
      <c r="AN17" s="1"/>
      <c r="AO17" s="5"/>
    </row>
    <row r="18" spans="1:47" ht="15.6">
      <c r="A18" s="47"/>
      <c r="B18" s="66">
        <f>+'Ark1'!C571</f>
        <v>2024</v>
      </c>
      <c r="C18" s="66">
        <f>+'Ark1'!L571</f>
        <v>9</v>
      </c>
      <c r="D18" s="66" t="str">
        <f>VLOOKUP(C18,RNR!$D$15:$E$30,2)</f>
        <v>R+</v>
      </c>
      <c r="E18" s="66">
        <f>+'Ark1'!Q571</f>
        <v>65</v>
      </c>
      <c r="F18" s="66">
        <f>+'Ark1'!R571</f>
        <v>110</v>
      </c>
      <c r="G18" s="194">
        <f>+'Ark1'!AF571</f>
        <v>1.1979960792855584</v>
      </c>
      <c r="H18" s="211">
        <f t="shared" si="0"/>
        <v>1.1979960792855584</v>
      </c>
      <c r="I18" s="194">
        <f>+'Ark1'!AG571</f>
        <v>1.845041774041964</v>
      </c>
      <c r="J18" s="96"/>
      <c r="K18" s="278">
        <f>+IF(F18=0,"",'Ark1'!U571)</f>
        <v>32.374545454545462</v>
      </c>
      <c r="L18" s="211">
        <f t="shared" si="1"/>
        <v>32.374545454545462</v>
      </c>
      <c r="M18" s="210"/>
      <c r="N18" s="305">
        <f>+'Ark1'!AI571</f>
        <v>105</v>
      </c>
      <c r="O18" s="359"/>
      <c r="P18" s="404">
        <f t="shared" si="5"/>
        <v>95.454545454545453</v>
      </c>
      <c r="Q18" s="359"/>
      <c r="R18" s="210"/>
      <c r="S18" s="364">
        <f>+IF(N18=0,"",'Ark1'!AJ571)</f>
        <v>111.29523809523806</v>
      </c>
      <c r="T18" s="210"/>
      <c r="U18" s="364">
        <f>+IF(N18=0,"",'Ark1'!AK571)</f>
        <v>23.469826693791443</v>
      </c>
      <c r="V18" s="365"/>
      <c r="W18" s="67">
        <f>+IF(F18=0,"",'Ark1'!T571)</f>
        <v>9.1</v>
      </c>
      <c r="X18" s="112">
        <f t="shared" si="2"/>
        <v>9.1</v>
      </c>
      <c r="Y18" s="140">
        <f>+'Ark1'!W571</f>
        <v>65.454545454545453</v>
      </c>
      <c r="Z18" s="96"/>
      <c r="AA18" s="141">
        <f>+'Ark1'!X571</f>
        <v>99.090909090909108</v>
      </c>
      <c r="AB18" s="141">
        <f>+'Ark1'!Y571</f>
        <v>94.545454545454561</v>
      </c>
      <c r="AC18" s="141">
        <f>+'Ark1'!Z571</f>
        <v>5.9183910031456657</v>
      </c>
      <c r="AD18" s="72"/>
      <c r="AE18" s="140">
        <f>+'Ark1'!Z571</f>
        <v>5.9183910031456657</v>
      </c>
      <c r="AF18" s="67">
        <f>+'Ark1'!AB571</f>
        <v>1.4519579257615673</v>
      </c>
      <c r="AG18" s="141">
        <f>+IF(F18=0,"",'Ark1'!AD571)</f>
        <v>-6.0956901499510119</v>
      </c>
      <c r="AH18" s="140">
        <f t="shared" si="3"/>
        <v>3.5971717171717179</v>
      </c>
      <c r="AI18" s="140">
        <f t="shared" si="4"/>
        <v>1.6923076923076923</v>
      </c>
      <c r="AJ18" s="47"/>
      <c r="AK18" s="4"/>
      <c r="AL18" s="58"/>
      <c r="AM18" s="58"/>
      <c r="AN18" s="1"/>
      <c r="AO18" s="5"/>
      <c r="AQ18" s="2"/>
      <c r="AR18" s="2"/>
      <c r="AS18" s="2"/>
    </row>
    <row r="19" spans="1:47" ht="15.6">
      <c r="A19" s="47"/>
      <c r="B19" s="66">
        <f>+'Ark1'!C572</f>
        <v>2024</v>
      </c>
      <c r="C19" s="66">
        <f>+'Ark1'!L572</f>
        <v>10</v>
      </c>
      <c r="D19" s="66" t="str">
        <f>VLOOKUP(C19,RNR!$D$15:$E$30,2)</f>
        <v>U-</v>
      </c>
      <c r="E19" s="66">
        <f>+'Ark1'!Q572</f>
        <v>18</v>
      </c>
      <c r="F19" s="66">
        <f>+'Ark1'!R572</f>
        <v>26</v>
      </c>
      <c r="G19" s="194">
        <f>+'Ark1'!AF572</f>
        <v>0.28316270964931389</v>
      </c>
      <c r="H19" s="211">
        <f t="shared" si="0"/>
        <v>0.28316270964931389</v>
      </c>
      <c r="I19" s="194">
        <f>+'Ark1'!AG572</f>
        <v>0.48586998082010385</v>
      </c>
      <c r="J19" s="96"/>
      <c r="K19" s="278">
        <f>+IF(F19=0,"",'Ark1'!U572)</f>
        <v>36.069230769230778</v>
      </c>
      <c r="L19" s="211">
        <f t="shared" si="1"/>
        <v>36.069230769230778</v>
      </c>
      <c r="M19" s="210"/>
      <c r="N19" s="305">
        <f>+'Ark1'!AI572</f>
        <v>25</v>
      </c>
      <c r="O19" s="359"/>
      <c r="P19" s="404">
        <f t="shared" si="5"/>
        <v>96.15384615384616</v>
      </c>
      <c r="Q19" s="359"/>
      <c r="R19" s="210"/>
      <c r="S19" s="364">
        <f>+IF(N19=0,"",'Ark1'!AJ572)</f>
        <v>112.03599999999997</v>
      </c>
      <c r="T19" s="210"/>
      <c r="U19" s="364">
        <f>+IF(N19=0,"",'Ark1'!AK572)</f>
        <v>25.298671063475918</v>
      </c>
      <c r="V19" s="365"/>
      <c r="W19" s="67">
        <f>+IF(F19=0,"",'Ark1'!T572)</f>
        <v>10.807692307692301</v>
      </c>
      <c r="X19" s="112">
        <f t="shared" si="2"/>
        <v>10.807692307692301</v>
      </c>
      <c r="Y19" s="140">
        <f>+'Ark1'!W572</f>
        <v>100</v>
      </c>
      <c r="Z19" s="96"/>
      <c r="AA19" s="141">
        <f>+'Ark1'!X572</f>
        <v>100</v>
      </c>
      <c r="AB19" s="141">
        <f>+'Ark1'!Y572</f>
        <v>100</v>
      </c>
      <c r="AC19" s="141">
        <f>+'Ark1'!Z572</f>
        <v>5.8301450853281711</v>
      </c>
      <c r="AD19" s="72"/>
      <c r="AE19" s="140">
        <f>+'Ark1'!Z572</f>
        <v>5.8301450853281711</v>
      </c>
      <c r="AF19" s="67">
        <f>+'Ark1'!AB572</f>
        <v>0.87790093927025381</v>
      </c>
      <c r="AG19" s="141">
        <f>+IF(F19=0,"",'Ark1'!AD572)</f>
        <v>-34.306715962304551</v>
      </c>
      <c r="AH19" s="140">
        <f t="shared" si="3"/>
        <v>3.6069230769230778</v>
      </c>
      <c r="AI19" s="140">
        <f t="shared" si="4"/>
        <v>1.4444444444444444</v>
      </c>
      <c r="AJ19" s="47"/>
      <c r="AK19" s="4"/>
      <c r="AL19" s="58"/>
      <c r="AM19" s="58"/>
      <c r="AN19" s="1"/>
      <c r="AO19" s="5"/>
      <c r="AQ19" s="2"/>
      <c r="AR19" s="2"/>
      <c r="AS19" s="2"/>
    </row>
    <row r="20" spans="1:47" ht="15.6">
      <c r="A20" s="47"/>
      <c r="B20" s="66">
        <f>+'Ark1'!C573</f>
        <v>2024</v>
      </c>
      <c r="C20" s="66">
        <f>+'Ark1'!L573</f>
        <v>11</v>
      </c>
      <c r="D20" s="66" t="str">
        <f>VLOOKUP(C20,RNR!$D$15:$E$30,2)</f>
        <v>U</v>
      </c>
      <c r="E20" s="66">
        <f>+'Ark1'!Q573</f>
        <v>7</v>
      </c>
      <c r="F20" s="66">
        <f>+'Ark1'!R573</f>
        <v>8</v>
      </c>
      <c r="G20" s="194">
        <f>+'Ark1'!AF573</f>
        <v>8.7126987584404292E-2</v>
      </c>
      <c r="H20" s="211">
        <f t="shared" si="0"/>
        <v>-0.67278490668872326</v>
      </c>
      <c r="I20" s="194">
        <f>+'Ark1'!AG573</f>
        <v>0.13258064415852483</v>
      </c>
      <c r="J20" s="96"/>
      <c r="K20" s="278">
        <f>+IF(F20=0,"",'Ark1'!U573)</f>
        <v>31.987500000000008</v>
      </c>
      <c r="L20" s="211">
        <f t="shared" si="1"/>
        <v>5.3425724637681284</v>
      </c>
      <c r="M20" s="210"/>
      <c r="N20" s="305">
        <f>+'Ark1'!AI573</f>
        <v>8</v>
      </c>
      <c r="O20" s="359"/>
      <c r="P20" s="404">
        <f t="shared" si="5"/>
        <v>100</v>
      </c>
      <c r="Q20" s="359"/>
      <c r="R20" s="210"/>
      <c r="S20" s="364">
        <f>+IF(N20=0,"",'Ark1'!AJ573)</f>
        <v>108.21250000000001</v>
      </c>
      <c r="T20" s="210"/>
      <c r="U20" s="364">
        <f>+IF(N20=0,"",'Ark1'!AK573)</f>
        <v>25.396424147743776</v>
      </c>
      <c r="V20" s="365"/>
      <c r="W20" s="67">
        <f>+IF(F20=0,"",'Ark1'!T573)</f>
        <v>9.75</v>
      </c>
      <c r="X20" s="112">
        <f t="shared" si="2"/>
        <v>2.2282608695652177</v>
      </c>
      <c r="Y20" s="140">
        <f>+'Ark1'!W573</f>
        <v>62.5</v>
      </c>
      <c r="Z20" s="96"/>
      <c r="AA20" s="141">
        <f>+'Ark1'!X573</f>
        <v>100</v>
      </c>
      <c r="AB20" s="141">
        <f>+'Ark1'!Y573</f>
        <v>100</v>
      </c>
      <c r="AC20" s="141">
        <f>+'Ark1'!Z573</f>
        <v>4.6734455972012441</v>
      </c>
      <c r="AD20" s="72"/>
      <c r="AE20" s="140">
        <f>+'Ark1'!Z573</f>
        <v>4.6734455972012441</v>
      </c>
      <c r="AF20" s="67">
        <f>+'Ark1'!AB573</f>
        <v>2.4366985862022403</v>
      </c>
      <c r="AG20" s="141">
        <f>+IF(F20=0,"",'Ark1'!AD573)</f>
        <v>62.86893566372936</v>
      </c>
      <c r="AH20" s="140">
        <f t="shared" si="3"/>
        <v>2.9079545454545461</v>
      </c>
      <c r="AI20" s="140">
        <f t="shared" si="4"/>
        <v>1.1428571428571428</v>
      </c>
      <c r="AJ20" s="47"/>
      <c r="AK20" s="4"/>
      <c r="AL20" s="58"/>
      <c r="AM20" s="58"/>
      <c r="AN20" s="1"/>
      <c r="AO20" s="5"/>
      <c r="AQ20" s="2"/>
      <c r="AR20" s="2"/>
      <c r="AS20" s="2"/>
    </row>
    <row r="21" spans="1:47" ht="15.6">
      <c r="A21" s="47"/>
      <c r="B21" s="66">
        <f>+'Ark1'!C574</f>
        <v>2024</v>
      </c>
      <c r="C21" s="66">
        <f>+'Ark1'!L574</f>
        <v>12</v>
      </c>
      <c r="D21" s="66" t="str">
        <f>VLOOKUP(C21,RNR!$D$15:$E$30,2)</f>
        <v>U+</v>
      </c>
      <c r="E21" s="66">
        <f>+'Ark1'!Q574</f>
        <v>0</v>
      </c>
      <c r="F21" s="66">
        <f>+'Ark1'!R574</f>
        <v>0</v>
      </c>
      <c r="G21" s="194">
        <f>+'Ark1'!AF574</f>
        <v>0</v>
      </c>
      <c r="H21" s="211">
        <f t="shared" si="0"/>
        <v>0</v>
      </c>
      <c r="I21" s="194">
        <f>+'Ark1'!AG574</f>
        <v>0</v>
      </c>
      <c r="J21" s="96"/>
      <c r="K21" s="278" t="str">
        <f>+IF(F21=0,"",'Ark1'!U574)</f>
        <v/>
      </c>
      <c r="L21" s="211" t="str">
        <f t="shared" si="1"/>
        <v/>
      </c>
      <c r="M21" s="210"/>
      <c r="N21" s="305">
        <f>+'Ark1'!AI574</f>
        <v>0</v>
      </c>
      <c r="O21" s="359"/>
      <c r="P21" s="404" t="str">
        <f t="shared" si="5"/>
        <v/>
      </c>
      <c r="Q21" s="359"/>
      <c r="R21" s="210"/>
      <c r="S21" s="364" t="str">
        <f>+IF(N21=0,"",'Ark1'!AJ574)</f>
        <v/>
      </c>
      <c r="T21" s="210"/>
      <c r="U21" s="364" t="str">
        <f>+IF(N21=0,"",'Ark1'!AK574)</f>
        <v/>
      </c>
      <c r="V21" s="365"/>
      <c r="W21" s="67" t="str">
        <f>+IF(F21=0,"",'Ark1'!T574)</f>
        <v/>
      </c>
      <c r="X21" s="112" t="str">
        <f t="shared" si="2"/>
        <v/>
      </c>
      <c r="Y21" s="140">
        <f>+'Ark1'!W574</f>
        <v>0</v>
      </c>
      <c r="Z21" s="96"/>
      <c r="AA21" s="141">
        <f>+'Ark1'!X574</f>
        <v>0</v>
      </c>
      <c r="AB21" s="141">
        <f>+'Ark1'!Y574</f>
        <v>0</v>
      </c>
      <c r="AC21" s="141">
        <f>+'Ark1'!Z574</f>
        <v>0</v>
      </c>
      <c r="AD21" s="72"/>
      <c r="AE21" s="140">
        <f>+'Ark1'!Z574</f>
        <v>0</v>
      </c>
      <c r="AF21" s="67">
        <f>+'Ark1'!AB574</f>
        <v>0</v>
      </c>
      <c r="AG21" s="141" t="str">
        <f>+IF(F21=0,"",'Ark1'!AD574)</f>
        <v/>
      </c>
      <c r="AH21" s="140" t="str">
        <f t="shared" si="3"/>
        <v/>
      </c>
      <c r="AI21" s="140" t="str">
        <f t="shared" si="4"/>
        <v/>
      </c>
      <c r="AJ21" s="47"/>
      <c r="AK21" s="4"/>
      <c r="AL21" s="58"/>
      <c r="AM21" s="58"/>
      <c r="AN21" s="1"/>
      <c r="AO21" s="5"/>
      <c r="AQ21" s="2"/>
      <c r="AR21" s="2"/>
      <c r="AS21" s="2"/>
    </row>
    <row r="22" spans="1:47" ht="15.6">
      <c r="A22" s="47"/>
      <c r="B22" s="66">
        <f>+'Ark1'!C575</f>
        <v>2024</v>
      </c>
      <c r="C22" s="66">
        <f>+'Ark1'!L575</f>
        <v>13</v>
      </c>
      <c r="D22" s="66" t="str">
        <f>VLOOKUP(C22,RNR!$D$15:$E$30,2)</f>
        <v>E-</v>
      </c>
      <c r="E22" s="66">
        <f>+'Ark1'!Q575</f>
        <v>0</v>
      </c>
      <c r="F22" s="66">
        <f>+'Ark1'!R575</f>
        <v>0</v>
      </c>
      <c r="G22" s="194">
        <f>+'Ark1'!AF575</f>
        <v>0</v>
      </c>
      <c r="H22" s="211">
        <f t="shared" si="0"/>
        <v>0</v>
      </c>
      <c r="I22" s="194">
        <f>+'Ark1'!AG575</f>
        <v>0</v>
      </c>
      <c r="J22" s="96"/>
      <c r="K22" s="278" t="str">
        <f>+IF(F22=0,"",'Ark1'!U575)</f>
        <v/>
      </c>
      <c r="L22" s="211" t="str">
        <f t="shared" si="1"/>
        <v/>
      </c>
      <c r="M22" s="210"/>
      <c r="N22" s="305">
        <f>+'Ark1'!AI575</f>
        <v>0</v>
      </c>
      <c r="O22" s="359"/>
      <c r="P22" s="404" t="str">
        <f t="shared" si="5"/>
        <v/>
      </c>
      <c r="Q22" s="359"/>
      <c r="R22" s="210"/>
      <c r="S22" s="364" t="str">
        <f>+IF(N22=0,"",'Ark1'!AJ575)</f>
        <v/>
      </c>
      <c r="T22" s="210"/>
      <c r="U22" s="364" t="str">
        <f>+IF(N22=0,"",'Ark1'!AK575)</f>
        <v/>
      </c>
      <c r="V22" s="365"/>
      <c r="W22" s="67" t="str">
        <f>+IF(F22=0,"",'Ark1'!T575)</f>
        <v/>
      </c>
      <c r="X22" s="112" t="str">
        <f t="shared" si="2"/>
        <v/>
      </c>
      <c r="Y22" s="140">
        <f>+'Ark1'!W575</f>
        <v>0</v>
      </c>
      <c r="Z22" s="96"/>
      <c r="AA22" s="141">
        <f>+'Ark1'!X575</f>
        <v>0</v>
      </c>
      <c r="AB22" s="141">
        <f>+'Ark1'!Y575</f>
        <v>0</v>
      </c>
      <c r="AC22" s="141">
        <f>+'Ark1'!Z575</f>
        <v>0</v>
      </c>
      <c r="AD22" s="72"/>
      <c r="AE22" s="140">
        <f>+'Ark1'!Z575</f>
        <v>0</v>
      </c>
      <c r="AF22" s="67">
        <f>+'Ark1'!AB575</f>
        <v>0</v>
      </c>
      <c r="AG22" s="141" t="str">
        <f>+IF(F22=0,"",'Ark1'!AD575)</f>
        <v/>
      </c>
      <c r="AH22" s="140" t="str">
        <f t="shared" si="3"/>
        <v/>
      </c>
      <c r="AI22" s="140" t="str">
        <f t="shared" si="4"/>
        <v/>
      </c>
      <c r="AJ22" s="47"/>
      <c r="AK22" s="4"/>
      <c r="AL22" s="58"/>
      <c r="AM22" s="58"/>
      <c r="AN22" s="13"/>
      <c r="AO22" s="5"/>
      <c r="AQ22" s="2"/>
      <c r="AR22" s="2"/>
      <c r="AS22" s="4"/>
      <c r="AT22" s="4"/>
      <c r="AU22" s="4"/>
    </row>
    <row r="23" spans="1:47" ht="15.6">
      <c r="A23" s="47"/>
      <c r="B23" s="66">
        <f>+'Ark1'!C576</f>
        <v>2024</v>
      </c>
      <c r="C23" s="66">
        <f>+'Ark1'!L576</f>
        <v>14</v>
      </c>
      <c r="D23" s="66" t="str">
        <f>VLOOKUP(C23,RNR!$D$15:$E$30,2)</f>
        <v>E</v>
      </c>
      <c r="E23" s="66">
        <f>+'Ark1'!Q576</f>
        <v>0</v>
      </c>
      <c r="F23" s="66">
        <f>+'Ark1'!R576</f>
        <v>0</v>
      </c>
      <c r="G23" s="194">
        <f>+'Ark1'!AF576</f>
        <v>0</v>
      </c>
      <c r="H23" s="211">
        <f t="shared" si="0"/>
        <v>0</v>
      </c>
      <c r="I23" s="194">
        <f>+'Ark1'!AG576</f>
        <v>0</v>
      </c>
      <c r="J23" s="96"/>
      <c r="K23" s="278" t="str">
        <f>+IF(F23=0,"",'Ark1'!U576)</f>
        <v/>
      </c>
      <c r="L23" s="211" t="str">
        <f t="shared" si="1"/>
        <v/>
      </c>
      <c r="M23" s="210"/>
      <c r="N23" s="305">
        <f>+'Ark1'!AI576</f>
        <v>0</v>
      </c>
      <c r="O23" s="359"/>
      <c r="P23" s="404" t="str">
        <f t="shared" si="5"/>
        <v/>
      </c>
      <c r="Q23" s="359"/>
      <c r="R23" s="210"/>
      <c r="S23" s="364" t="str">
        <f>+IF(N23=0,"",'Ark1'!AJ576)</f>
        <v/>
      </c>
      <c r="T23" s="210"/>
      <c r="U23" s="364" t="str">
        <f>+IF(N23=0,"",'Ark1'!AK576)</f>
        <v/>
      </c>
      <c r="V23" s="365"/>
      <c r="W23" s="67" t="str">
        <f>+IF(F23=0,"",'Ark1'!T576)</f>
        <v/>
      </c>
      <c r="X23" s="112" t="str">
        <f t="shared" si="2"/>
        <v/>
      </c>
      <c r="Y23" s="140">
        <f>+'Ark1'!W576</f>
        <v>0</v>
      </c>
      <c r="Z23" s="96"/>
      <c r="AA23" s="141">
        <f>+'Ark1'!X576</f>
        <v>0</v>
      </c>
      <c r="AB23" s="141">
        <f>+'Ark1'!Y576</f>
        <v>0</v>
      </c>
      <c r="AC23" s="141">
        <f>+'Ark1'!Z576</f>
        <v>0</v>
      </c>
      <c r="AD23" s="72"/>
      <c r="AE23" s="140">
        <f>+'Ark1'!Z576</f>
        <v>0</v>
      </c>
      <c r="AF23" s="67">
        <f>+'Ark1'!AB576</f>
        <v>0</v>
      </c>
      <c r="AG23" s="141" t="str">
        <f>+IF(F23=0,"",'Ark1'!AD576)</f>
        <v/>
      </c>
      <c r="AH23" s="140" t="str">
        <f t="shared" si="3"/>
        <v/>
      </c>
      <c r="AI23" s="140" t="str">
        <f t="shared" si="4"/>
        <v/>
      </c>
      <c r="AJ23" s="47"/>
      <c r="AK23" s="4"/>
      <c r="AL23" s="58"/>
      <c r="AM23" s="58"/>
      <c r="AN23" s="13"/>
      <c r="AO23" s="5"/>
      <c r="AQ23" s="1"/>
      <c r="AR23" s="1"/>
      <c r="AS23" s="11"/>
      <c r="AT23" s="11"/>
      <c r="AU23" s="11"/>
    </row>
    <row r="24" spans="1:47" s="441" customFormat="1" ht="15.6">
      <c r="A24" s="47"/>
      <c r="B24" s="66">
        <f>+'Ark1'!C577</f>
        <v>2024</v>
      </c>
      <c r="C24" s="66">
        <f>+'Ark1'!L577</f>
        <v>15</v>
      </c>
      <c r="D24" s="66" t="str">
        <f>VLOOKUP(C24,RNR!$D$15:$E$30,2)</f>
        <v>E+</v>
      </c>
      <c r="E24" s="66">
        <f>+'Ark1'!Q577</f>
        <v>0</v>
      </c>
      <c r="F24" s="66">
        <f>+'Ark1'!R577</f>
        <v>0</v>
      </c>
      <c r="G24" s="194">
        <f>+'Ark1'!AF577</f>
        <v>0</v>
      </c>
      <c r="H24" s="211">
        <f t="shared" si="0"/>
        <v>0</v>
      </c>
      <c r="I24" s="194">
        <f>+'Ark1'!AG577</f>
        <v>0</v>
      </c>
      <c r="J24" s="96"/>
      <c r="K24" s="278" t="str">
        <f>+IF(F24=0,"",'Ark1'!U577)</f>
        <v/>
      </c>
      <c r="L24" s="211" t="str">
        <f t="shared" si="1"/>
        <v/>
      </c>
      <c r="M24" s="210"/>
      <c r="N24" s="305">
        <f>+'Ark1'!AI577</f>
        <v>0</v>
      </c>
      <c r="O24" s="359"/>
      <c r="P24" s="404" t="str">
        <f t="shared" ref="P24:P26" si="6">IF(F24=0,"",100*N24/F24)</f>
        <v/>
      </c>
      <c r="Q24" s="359"/>
      <c r="R24" s="210"/>
      <c r="S24" s="364" t="str">
        <f>+IF(N24=0,"",'Ark1'!AJ577)</f>
        <v/>
      </c>
      <c r="T24" s="210"/>
      <c r="U24" s="364" t="str">
        <f>+IF(N24=0,"",'Ark1'!AK577)</f>
        <v/>
      </c>
      <c r="V24" s="365"/>
      <c r="W24" s="67" t="str">
        <f>+IF(F24=0,"",'Ark1'!T577)</f>
        <v/>
      </c>
      <c r="X24" s="112" t="str">
        <f t="shared" si="2"/>
        <v/>
      </c>
      <c r="Y24" s="140">
        <f>+'Ark1'!W577</f>
        <v>0</v>
      </c>
      <c r="Z24" s="96"/>
      <c r="AA24" s="141">
        <f>+'Ark1'!X577</f>
        <v>0</v>
      </c>
      <c r="AB24" s="141">
        <f>+'Ark1'!Y577</f>
        <v>0</v>
      </c>
      <c r="AC24" s="141">
        <f>+'Ark1'!Z577</f>
        <v>0</v>
      </c>
      <c r="AD24" s="72"/>
      <c r="AE24" s="140">
        <f>+'Ark1'!Z577</f>
        <v>0</v>
      </c>
      <c r="AF24" s="67">
        <f>+'Ark1'!AB577</f>
        <v>0</v>
      </c>
      <c r="AG24" s="141" t="str">
        <f>+IF(F24=0,"",'Ark1'!AD577)</f>
        <v/>
      </c>
      <c r="AH24" s="140" t="str">
        <f t="shared" si="3"/>
        <v/>
      </c>
      <c r="AI24" s="140" t="str">
        <f t="shared" si="4"/>
        <v/>
      </c>
      <c r="AJ24" s="47"/>
      <c r="AK24" s="4"/>
      <c r="AL24" s="58"/>
      <c r="AM24" s="58"/>
      <c r="AN24" s="13"/>
      <c r="AO24" s="5"/>
      <c r="AQ24" s="1"/>
      <c r="AR24" s="1"/>
      <c r="AS24" s="442"/>
      <c r="AT24" s="442"/>
      <c r="AU24" s="442"/>
    </row>
    <row r="25" spans="1:47" s="441" customFormat="1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210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58"/>
      <c r="AM25" s="58"/>
      <c r="AN25" s="13"/>
      <c r="AO25" s="5"/>
      <c r="AQ25" s="1"/>
      <c r="AR25" s="1"/>
      <c r="AS25" s="442"/>
      <c r="AT25" s="442"/>
      <c r="AU25" s="442"/>
    </row>
    <row r="26" spans="1:47" ht="15.6">
      <c r="A26" s="47"/>
      <c r="B26" s="66">
        <f>+'Ark1'!C578</f>
        <v>2024</v>
      </c>
      <c r="C26" s="66">
        <f>+'Ark1'!L578</f>
        <v>99</v>
      </c>
      <c r="D26" s="66" t="str">
        <f>VLOOKUP(C26,RNR!$D$15:$E$30,2)</f>
        <v>Kassert</v>
      </c>
      <c r="E26" s="66">
        <f>+'Ark1'!Q578</f>
        <v>39</v>
      </c>
      <c r="F26" s="66">
        <f>+'Ark1'!R578</f>
        <v>52</v>
      </c>
      <c r="G26" s="194">
        <f>+'Ark1'!AF578</f>
        <v>0.56632541929862779</v>
      </c>
      <c r="H26" s="211"/>
      <c r="I26" s="194">
        <f>+'Ark1'!AG578</f>
        <v>0.72507468346954052</v>
      </c>
      <c r="J26" s="96"/>
      <c r="K26" s="278">
        <f>+IF(F26=0,"",'Ark1'!U578)</f>
        <v>26.913461538461529</v>
      </c>
      <c r="L26" s="211"/>
      <c r="M26" s="210"/>
      <c r="N26" s="305">
        <f>+'Ark1'!AI578</f>
        <v>15</v>
      </c>
      <c r="O26" s="359"/>
      <c r="P26" s="404">
        <f t="shared" si="6"/>
        <v>28.846153846153847</v>
      </c>
      <c r="Q26" s="359"/>
      <c r="R26" s="210"/>
      <c r="S26" s="364">
        <f>+IF(N26=0,"",'Ark1'!AJ578)</f>
        <v>109.46</v>
      </c>
      <c r="T26" s="210"/>
      <c r="U26" s="364">
        <f>+IF(N26=0,"",'Ark1'!AK578)</f>
        <v>13.251183045707872</v>
      </c>
      <c r="V26" s="365"/>
      <c r="W26" s="67">
        <f>+IF(F26=0,"",'Ark1'!T578)</f>
        <v>4.75</v>
      </c>
      <c r="X26" s="112"/>
      <c r="Y26" s="140">
        <f>+'Ark1'!W578</f>
        <v>0</v>
      </c>
      <c r="Z26" s="96"/>
      <c r="AA26" s="141">
        <f>+'Ark1'!X578</f>
        <v>78.846153846153825</v>
      </c>
      <c r="AB26" s="141">
        <f>+'Ark1'!Y578</f>
        <v>51.923076923076913</v>
      </c>
      <c r="AC26" s="141">
        <f>+'Ark1'!Z578</f>
        <v>11.971103490780733</v>
      </c>
      <c r="AD26" s="72"/>
      <c r="AE26" s="140">
        <f>+'Ark1'!Z578</f>
        <v>11.971103490780733</v>
      </c>
      <c r="AF26" s="67">
        <f>+'Ark1'!AB578</f>
        <v>1.6275866986242125</v>
      </c>
      <c r="AG26" s="141">
        <f>+IF(F26=0,"",'Ark1'!AD578)</f>
        <v>52.910747044957809</v>
      </c>
      <c r="AH26" s="140">
        <f>+IF(F26=0,"",K26/C26)</f>
        <v>0.27185314685314677</v>
      </c>
      <c r="AI26" s="140">
        <f>+IF(E26=0,"",F26/E26)</f>
        <v>1.3333333333333333</v>
      </c>
      <c r="AJ26" s="47"/>
      <c r="AK26" s="4"/>
      <c r="AL26" s="58"/>
      <c r="AM26" s="58"/>
      <c r="AN26" s="13"/>
      <c r="AO26" s="5"/>
      <c r="AQ26" s="1"/>
      <c r="AR26" s="1"/>
      <c r="AS26" s="11"/>
      <c r="AT26" s="11"/>
      <c r="AU26" s="11"/>
    </row>
    <row r="27" spans="1:47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210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141" t="str">
        <f>+IF(F27=0,"",'Ark1'!AD579)</f>
        <v/>
      </c>
      <c r="AH27" s="47"/>
      <c r="AI27" s="47"/>
      <c r="AJ27" s="47"/>
      <c r="AK27" s="4"/>
      <c r="AL27" s="58"/>
      <c r="AM27" s="58"/>
      <c r="AN27" s="13"/>
      <c r="AO27" s="5"/>
      <c r="AQ27" s="1"/>
      <c r="AR27" s="1"/>
      <c r="AS27" s="11"/>
      <c r="AT27" s="11"/>
      <c r="AU27" s="11"/>
    </row>
    <row r="28" spans="1:47" ht="15.6">
      <c r="A28" s="47"/>
      <c r="B28">
        <f>+'Ark1'!C579</f>
        <v>2023</v>
      </c>
      <c r="C28">
        <f>+'Ark1'!L579</f>
        <v>1</v>
      </c>
      <c r="D28" s="66" t="str">
        <f>VLOOKUP(C28,RNR!$D$15:$E$30,2)</f>
        <v>P-</v>
      </c>
      <c r="E28">
        <f>+'Ark1'!Q579</f>
        <v>45</v>
      </c>
      <c r="F28">
        <f>+'Ark1'!R579</f>
        <v>79</v>
      </c>
      <c r="G28" s="195">
        <f>+'Ark1'!AF579</f>
        <v>0.87004405286343611</v>
      </c>
      <c r="H28" s="195">
        <f t="shared" ref="H28:H42" si="7">+G28-G46</f>
        <v>-0.46406267567484694</v>
      </c>
      <c r="I28" s="195">
        <f>+'Ark1'!AG579</f>
        <v>0.64992258017191307</v>
      </c>
      <c r="J28" s="96"/>
      <c r="K28" s="92">
        <f>+'Ark1'!U579</f>
        <v>15.477215189873425</v>
      </c>
      <c r="L28" s="195">
        <f t="shared" ref="L28:L42" si="8">+K28-K46</f>
        <v>0.34095432030820483</v>
      </c>
      <c r="M28" s="195"/>
      <c r="N28" s="305">
        <f>+'Ark1'!AI579</f>
        <v>23</v>
      </c>
      <c r="O28" s="359"/>
      <c r="P28" s="404">
        <f t="shared" si="5"/>
        <v>29.11392405063291</v>
      </c>
      <c r="Q28" s="359"/>
      <c r="R28" s="210"/>
      <c r="S28" s="364">
        <f>+IF(N28=0,"",'Ark1'!AJ579)</f>
        <v>112.49130434782612</v>
      </c>
      <c r="T28" s="210"/>
      <c r="U28" s="364">
        <f>+IF(N28=0,"",'Ark1'!AK579)</f>
        <v>12.390623585739853</v>
      </c>
      <c r="V28" s="365"/>
      <c r="W28" s="1">
        <f>+'Ark1'!T579</f>
        <v>2.4303797468354436</v>
      </c>
      <c r="X28" s="195">
        <f t="shared" ref="X28:X42" si="9">+W28-W46</f>
        <v>-0.19570720968629551</v>
      </c>
      <c r="Y28" s="92">
        <f>+'Ark1'!W579</f>
        <v>0</v>
      </c>
      <c r="Z28" s="96"/>
      <c r="AA28" s="11">
        <f>+'Ark1'!X579</f>
        <v>49.367088607594944</v>
      </c>
      <c r="AB28" s="11">
        <f>+'Ark1'!Y579</f>
        <v>2.5316455696202529</v>
      </c>
      <c r="AC28" s="11">
        <f>+'Ark1'!Z579</f>
        <v>3.76808548127554</v>
      </c>
      <c r="AD28" s="72"/>
      <c r="AE28" s="92">
        <f>+'Ark1'!Z579</f>
        <v>3.76808548127554</v>
      </c>
      <c r="AF28" s="1">
        <f>+'Ark1'!AB579</f>
        <v>0.93705091257325313</v>
      </c>
      <c r="AG28" s="141">
        <f>+IF(F28=0,"",'Ark1'!AD580)</f>
        <v>29.937943068362088</v>
      </c>
      <c r="AI28" s="92">
        <f t="shared" ref="AI28:AI42" si="10">+F28/E28</f>
        <v>1.7555555555555555</v>
      </c>
      <c r="AJ28" s="47"/>
      <c r="AK28" s="4"/>
      <c r="AL28" s="58"/>
      <c r="AM28" s="58"/>
      <c r="AN28" s="13"/>
      <c r="AO28" s="5"/>
      <c r="AQ28" s="1"/>
      <c r="AR28" s="1"/>
      <c r="AS28" s="11"/>
      <c r="AT28" s="11"/>
      <c r="AU28" s="11"/>
    </row>
    <row r="29" spans="1:47" ht="15.6">
      <c r="A29" s="47"/>
      <c r="B29">
        <f>+'Ark1'!C580</f>
        <v>2023</v>
      </c>
      <c r="C29">
        <f>+'Ark1'!L580</f>
        <v>2</v>
      </c>
      <c r="D29" s="66" t="str">
        <f>VLOOKUP(C29,RNR!$D$15:$E$30,2)</f>
        <v>P</v>
      </c>
      <c r="E29">
        <f>+'Ark1'!Q580</f>
        <v>171</v>
      </c>
      <c r="F29">
        <f>+'Ark1'!R580</f>
        <v>437</v>
      </c>
      <c r="G29" s="195">
        <f>+'Ark1'!AF580</f>
        <v>4.8127753303964758</v>
      </c>
      <c r="H29" s="195">
        <f t="shared" si="7"/>
        <v>-0.51205065568240826</v>
      </c>
      <c r="I29" s="195">
        <f>+'Ark1'!AG580</f>
        <v>3.7507554612472953</v>
      </c>
      <c r="J29" s="96"/>
      <c r="K29" s="92">
        <f>+'Ark1'!U580</f>
        <v>16.147139588100671</v>
      </c>
      <c r="L29" s="195">
        <f t="shared" si="8"/>
        <v>-0.63347043368581168</v>
      </c>
      <c r="M29" s="195"/>
      <c r="N29" s="305">
        <f>+'Ark1'!AI580</f>
        <v>92</v>
      </c>
      <c r="O29" s="359"/>
      <c r="P29" s="404">
        <f t="shared" si="5"/>
        <v>21.05263157894737</v>
      </c>
      <c r="Q29" s="359"/>
      <c r="R29" s="210"/>
      <c r="S29" s="364">
        <f>+IF(N29=0,"",'Ark1'!AJ580)</f>
        <v>112.31739130434784</v>
      </c>
      <c r="T29" s="210"/>
      <c r="U29" s="364">
        <f>+IF(N29=0,"",'Ark1'!AK580)</f>
        <v>12.61121956771454</v>
      </c>
      <c r="V29" s="365"/>
      <c r="W29" s="1">
        <f>+'Ark1'!T580</f>
        <v>3.0640732265446222</v>
      </c>
      <c r="X29" s="195">
        <f t="shared" si="9"/>
        <v>-0.14725574949023557</v>
      </c>
      <c r="Y29" s="92">
        <f>+'Ark1'!W580</f>
        <v>0</v>
      </c>
      <c r="Z29" s="96"/>
      <c r="AA29" s="11">
        <f>+'Ark1'!X580</f>
        <v>56.75057208237984</v>
      </c>
      <c r="AB29" s="11">
        <f>+'Ark1'!Y580</f>
        <v>1.6018306636155604</v>
      </c>
      <c r="AC29" s="11">
        <f>+'Ark1'!Z580</f>
        <v>3.769135441746164</v>
      </c>
      <c r="AD29" s="72"/>
      <c r="AE29" s="92">
        <f>+'Ark1'!Z580</f>
        <v>3.769135441746164</v>
      </c>
      <c r="AF29" s="1">
        <f>+'Ark1'!AB580</f>
        <v>1.4304677105996071</v>
      </c>
      <c r="AG29" s="141">
        <f>+IF(F29=0,"",'Ark1'!AD581)</f>
        <v>33.667014655575159</v>
      </c>
      <c r="AI29" s="92">
        <f t="shared" si="10"/>
        <v>2.5555555555555554</v>
      </c>
      <c r="AJ29" s="47"/>
      <c r="AK29" s="4"/>
      <c r="AL29" s="58"/>
      <c r="AM29" s="58"/>
      <c r="AN29" s="5"/>
      <c r="AO29" s="5"/>
      <c r="AQ29" s="1"/>
      <c r="AR29" s="1"/>
      <c r="AS29" s="11"/>
      <c r="AT29" s="11"/>
      <c r="AU29" s="11"/>
    </row>
    <row r="30" spans="1:47" ht="15.6">
      <c r="A30" s="47"/>
      <c r="B30">
        <f>+'Ark1'!C581</f>
        <v>2023</v>
      </c>
      <c r="C30">
        <f>+'Ark1'!L581</f>
        <v>3</v>
      </c>
      <c r="D30" s="66" t="str">
        <f>VLOOKUP(C30,RNR!$D$15:$E$30,2)</f>
        <v>P+</v>
      </c>
      <c r="E30">
        <f>+'Ark1'!Q581</f>
        <v>231</v>
      </c>
      <c r="F30">
        <f>+'Ark1'!R581</f>
        <v>795</v>
      </c>
      <c r="G30" s="195">
        <f>+'Ark1'!AF581</f>
        <v>8.7555066079295134</v>
      </c>
      <c r="H30" s="195">
        <f t="shared" si="7"/>
        <v>-0.14240522501711794</v>
      </c>
      <c r="I30" s="195">
        <f>+'Ark1'!AG581</f>
        <v>7.0771769110844147</v>
      </c>
      <c r="J30" s="96"/>
      <c r="K30" s="92">
        <f>+'Ark1'!U581</f>
        <v>16.747547169811341</v>
      </c>
      <c r="L30" s="195">
        <f t="shared" si="8"/>
        <v>-1.1544215394455293</v>
      </c>
      <c r="M30" s="195"/>
      <c r="N30" s="305">
        <f>+'Ark1'!AI581</f>
        <v>166</v>
      </c>
      <c r="O30" s="359"/>
      <c r="P30" s="404">
        <f t="shared" si="5"/>
        <v>20.880503144654089</v>
      </c>
      <c r="Q30" s="359"/>
      <c r="R30" s="210"/>
      <c r="S30" s="364">
        <f>+IF(N30=0,"",'Ark1'!AJ581)</f>
        <v>110.47289156626508</v>
      </c>
      <c r="T30" s="210"/>
      <c r="U30" s="364">
        <f>+IF(N30=0,"",'Ark1'!AK581)</f>
        <v>13.152541603242978</v>
      </c>
      <c r="V30" s="365"/>
      <c r="W30" s="1">
        <f>+'Ark1'!T581</f>
        <v>3.8905660377358497</v>
      </c>
      <c r="X30" s="195">
        <f t="shared" si="9"/>
        <v>-8.0750781038595232E-2</v>
      </c>
      <c r="Y30" s="92">
        <f>+'Ark1'!W581</f>
        <v>0.12578616352201252</v>
      </c>
      <c r="Z30" s="96"/>
      <c r="AA30" s="11">
        <f>+'Ark1'!X581</f>
        <v>59.874213836477978</v>
      </c>
      <c r="AB30" s="11">
        <f>+'Ark1'!Y581</f>
        <v>4.6540880503144644</v>
      </c>
      <c r="AC30" s="11">
        <f>+'Ark1'!Z581</f>
        <v>4.0461524105667515</v>
      </c>
      <c r="AD30" s="72"/>
      <c r="AE30" s="92">
        <f>+'Ark1'!Z581</f>
        <v>4.0461524105667515</v>
      </c>
      <c r="AF30" s="1">
        <f>+'Ark1'!AB581</f>
        <v>1.6640782083107948</v>
      </c>
      <c r="AG30" s="141">
        <f>+IF(F30=0,"",'Ark1'!AD582)</f>
        <v>41.599891351764406</v>
      </c>
      <c r="AI30" s="92">
        <f t="shared" si="10"/>
        <v>3.4415584415584415</v>
      </c>
      <c r="AJ30" s="47"/>
      <c r="AK30" s="4"/>
      <c r="AL30" s="58"/>
      <c r="AM30" s="58"/>
      <c r="AN30" s="5"/>
      <c r="AO30" s="5"/>
      <c r="AQ30" s="1"/>
      <c r="AR30" s="1"/>
      <c r="AS30" s="11"/>
      <c r="AT30" s="11"/>
      <c r="AU30" s="11"/>
    </row>
    <row r="31" spans="1:47" ht="15.6">
      <c r="A31" s="47"/>
      <c r="B31">
        <f>+'Ark1'!C582</f>
        <v>2023</v>
      </c>
      <c r="C31">
        <f>+'Ark1'!L582</f>
        <v>4</v>
      </c>
      <c r="D31" s="66" t="str">
        <f>VLOOKUP(C31,RNR!$D$15:$E$30,2)</f>
        <v>O-</v>
      </c>
      <c r="E31">
        <f>+'Ark1'!Q582</f>
        <v>304</v>
      </c>
      <c r="F31">
        <f>+'Ark1'!R582</f>
        <v>1232</v>
      </c>
      <c r="G31" s="195">
        <f>+'Ark1'!AF582</f>
        <v>13.568281938325988</v>
      </c>
      <c r="H31" s="195">
        <f t="shared" si="7"/>
        <v>0.59844435131902785</v>
      </c>
      <c r="I31" s="195">
        <f>+'Ark1'!AG582</f>
        <v>11.975276683529092</v>
      </c>
      <c r="J31" s="96"/>
      <c r="K31" s="92">
        <f>+'Ark1'!U582</f>
        <v>18.286607142857111</v>
      </c>
      <c r="L31" s="195">
        <f t="shared" si="8"/>
        <v>-0.72028015589063443</v>
      </c>
      <c r="M31" s="195"/>
      <c r="N31" s="305">
        <f>+'Ark1'!AI582</f>
        <v>205</v>
      </c>
      <c r="O31" s="359"/>
      <c r="P31" s="404">
        <f t="shared" si="5"/>
        <v>16.63961038961039</v>
      </c>
      <c r="Q31" s="359"/>
      <c r="R31" s="210"/>
      <c r="S31" s="364">
        <f>+IF(N31=0,"",'Ark1'!AJ582)</f>
        <v>109.17317073170727</v>
      </c>
      <c r="T31" s="210"/>
      <c r="U31" s="364">
        <f>+IF(N31=0,"",'Ark1'!AK582)</f>
        <v>13.865377520969339</v>
      </c>
      <c r="V31" s="365"/>
      <c r="W31" s="1">
        <f>+'Ark1'!T582</f>
        <v>4.542207792207793</v>
      </c>
      <c r="X31" s="195">
        <f t="shared" si="9"/>
        <v>-0.15636108077968558</v>
      </c>
      <c r="Y31" s="92">
        <f>+'Ark1'!W582</f>
        <v>0.24350649350649345</v>
      </c>
      <c r="Z31" s="96"/>
      <c r="AA31" s="11">
        <f>+'Ark1'!X582</f>
        <v>71.672077922077904</v>
      </c>
      <c r="AB31" s="11">
        <f>+'Ark1'!Y582</f>
        <v>11.038961038961038</v>
      </c>
      <c r="AC31" s="11">
        <f>+'Ark1'!Z582</f>
        <v>4.5332008467630605</v>
      </c>
      <c r="AD31" s="72"/>
      <c r="AE31" s="92">
        <f>+'Ark1'!Z582</f>
        <v>4.5332008467630605</v>
      </c>
      <c r="AF31" s="1">
        <f>+'Ark1'!AB582</f>
        <v>1.6246391194695238</v>
      </c>
      <c r="AG31" s="141">
        <f>+IF(F31=0,"",'Ark1'!AD583)</f>
        <v>34.957858179421528</v>
      </c>
      <c r="AI31" s="92">
        <f t="shared" si="10"/>
        <v>4.0526315789473681</v>
      </c>
      <c r="AJ31" s="47"/>
      <c r="AK31" s="4"/>
      <c r="AL31" s="58"/>
      <c r="AM31" s="58"/>
      <c r="AN31" s="5"/>
      <c r="AO31" s="5"/>
      <c r="AQ31" s="1"/>
      <c r="AR31" s="1"/>
      <c r="AS31" s="11"/>
      <c r="AT31" s="11"/>
      <c r="AU31" s="11"/>
    </row>
    <row r="32" spans="1:47" ht="15.6">
      <c r="A32" s="47"/>
      <c r="B32">
        <f>+'Ark1'!C583</f>
        <v>2023</v>
      </c>
      <c r="C32">
        <f>+'Ark1'!L583</f>
        <v>5</v>
      </c>
      <c r="D32" s="66" t="str">
        <f>VLOOKUP(C32,RNR!$D$15:$E$30,2)</f>
        <v>O</v>
      </c>
      <c r="E32">
        <f>+'Ark1'!Q583</f>
        <v>435</v>
      </c>
      <c r="F32">
        <f>+'Ark1'!R583</f>
        <v>2596</v>
      </c>
      <c r="G32" s="195">
        <f>+'Ark1'!AF583</f>
        <v>28.590308370044045</v>
      </c>
      <c r="H32" s="195">
        <f t="shared" si="7"/>
        <v>0.53926428651736202</v>
      </c>
      <c r="I32" s="195">
        <f>+'Ark1'!AG583</f>
        <v>27.618068560001809</v>
      </c>
      <c r="J32" s="96"/>
      <c r="K32" s="92">
        <f>+'Ark1'!U583</f>
        <v>20.014599383667168</v>
      </c>
      <c r="L32" s="195">
        <f t="shared" si="8"/>
        <v>-0.34301848233777577</v>
      </c>
      <c r="M32" s="195"/>
      <c r="N32" s="305">
        <f>+'Ark1'!AI583</f>
        <v>393</v>
      </c>
      <c r="O32" s="359"/>
      <c r="P32" s="404">
        <f t="shared" si="5"/>
        <v>15.138674884437597</v>
      </c>
      <c r="Q32" s="359"/>
      <c r="R32" s="210"/>
      <c r="S32" s="364">
        <f>+IF(N32=0,"",'Ark1'!AJ583)</f>
        <v>108.11908396946563</v>
      </c>
      <c r="T32" s="210"/>
      <c r="U32" s="364">
        <f>+IF(N32=0,"",'Ark1'!AK583)</f>
        <v>14.96594097543753</v>
      </c>
      <c r="V32" s="365"/>
      <c r="W32" s="1">
        <f>+'Ark1'!T583</f>
        <v>5.3443759630200312</v>
      </c>
      <c r="X32" s="195">
        <f t="shared" si="9"/>
        <v>2.3036012647823512E-2</v>
      </c>
      <c r="Y32" s="92">
        <f>+'Ark1'!W583</f>
        <v>0.65485362095531596</v>
      </c>
      <c r="Z32" s="96"/>
      <c r="AA32" s="11">
        <f>+'Ark1'!X583</f>
        <v>79.391371340523904</v>
      </c>
      <c r="AB32" s="11">
        <f>+'Ark1'!Y583</f>
        <v>23.07395993836672</v>
      </c>
      <c r="AC32" s="11">
        <f>+'Ark1'!Z583</f>
        <v>5.148518294911181</v>
      </c>
      <c r="AD32" s="72"/>
      <c r="AE32" s="92">
        <f>+'Ark1'!Z583</f>
        <v>5.148518294911181</v>
      </c>
      <c r="AF32" s="1">
        <f>+'Ark1'!AB583</f>
        <v>1.5872333365031639</v>
      </c>
      <c r="AG32" s="141">
        <f>+IF(F32=0,"",'Ark1'!AD584)</f>
        <v>39.434605536601509</v>
      </c>
      <c r="AI32" s="92">
        <f t="shared" si="10"/>
        <v>5.9678160919540231</v>
      </c>
      <c r="AJ32" s="47"/>
      <c r="AK32" s="4"/>
      <c r="AL32" s="58"/>
      <c r="AM32" s="58"/>
      <c r="AN32" s="5"/>
      <c r="AO32" s="5"/>
      <c r="AQ32" s="1"/>
      <c r="AR32" s="1"/>
      <c r="AS32" s="11"/>
      <c r="AT32" s="11"/>
      <c r="AU32" s="11"/>
    </row>
    <row r="33" spans="1:47" ht="15.6">
      <c r="A33" s="47"/>
      <c r="B33">
        <f>+'Ark1'!C584</f>
        <v>2023</v>
      </c>
      <c r="C33">
        <f>+'Ark1'!L584</f>
        <v>6</v>
      </c>
      <c r="D33" s="66" t="str">
        <f>VLOOKUP(C33,RNR!$D$15:$E$30,2)</f>
        <v>O+</v>
      </c>
      <c r="E33">
        <f>+'Ark1'!Q584</f>
        <v>477</v>
      </c>
      <c r="F33">
        <f>+'Ark1'!R584</f>
        <v>2596</v>
      </c>
      <c r="G33" s="195">
        <f>+'Ark1'!AF584</f>
        <v>28.590308370044045</v>
      </c>
      <c r="H33" s="195">
        <f t="shared" si="7"/>
        <v>-0.910851722763379</v>
      </c>
      <c r="I33" s="195">
        <f>+'Ark1'!AG584</f>
        <v>30.762754072846445</v>
      </c>
      <c r="J33" s="96"/>
      <c r="K33" s="92">
        <f>+'Ark1'!U584</f>
        <v>22.293528505392953</v>
      </c>
      <c r="L33" s="195">
        <f t="shared" si="8"/>
        <v>-0.76757648870848882</v>
      </c>
      <c r="M33" s="195"/>
      <c r="N33" s="305">
        <f>+'Ark1'!AI584</f>
        <v>346</v>
      </c>
      <c r="O33" s="359"/>
      <c r="P33" s="404">
        <f t="shared" si="5"/>
        <v>13.328197226502311</v>
      </c>
      <c r="Q33" s="359"/>
      <c r="R33" s="210"/>
      <c r="S33" s="364">
        <f>+IF(N33=0,"",'Ark1'!AJ584)</f>
        <v>107.38323699421976</v>
      </c>
      <c r="T33" s="210"/>
      <c r="U33" s="364">
        <f>+IF(N33=0,"",'Ark1'!AK584)</f>
        <v>17.210463800557889</v>
      </c>
      <c r="V33" s="365"/>
      <c r="W33" s="1">
        <f>+'Ark1'!T584</f>
        <v>6.4295069337442197</v>
      </c>
      <c r="X33" s="195">
        <f t="shared" si="9"/>
        <v>0.14047822749176397</v>
      </c>
      <c r="Y33" s="92">
        <f>+'Ark1'!W584</f>
        <v>3.4668721109399079</v>
      </c>
      <c r="Z33" s="96"/>
      <c r="AA33" s="11">
        <f>+'Ark1'!X584</f>
        <v>87.326656394453025</v>
      </c>
      <c r="AB33" s="11">
        <f>+'Ark1'!Y584</f>
        <v>41.987673343605536</v>
      </c>
      <c r="AC33" s="11">
        <f>+'Ark1'!Z584</f>
        <v>5.6087570232858512</v>
      </c>
      <c r="AD33" s="72"/>
      <c r="AE33" s="92">
        <f>+'Ark1'!Z584</f>
        <v>5.6087570232858512</v>
      </c>
      <c r="AF33" s="1">
        <f>+'Ark1'!AB584</f>
        <v>1.7932526087177565</v>
      </c>
      <c r="AG33" s="141">
        <f>+IF(F33=0,"",'Ark1'!AD585)</f>
        <v>-100.0000000003524</v>
      </c>
      <c r="AI33" s="92">
        <f t="shared" si="10"/>
        <v>5.4423480083857445</v>
      </c>
      <c r="AJ33" s="47"/>
      <c r="AK33" s="4"/>
      <c r="AL33" s="58"/>
      <c r="AM33" s="58"/>
      <c r="AN33" s="5"/>
      <c r="AO33" s="5"/>
      <c r="AQ33" s="1"/>
      <c r="AR33" s="1"/>
      <c r="AS33" s="11"/>
      <c r="AT33" s="11"/>
      <c r="AU33" s="11"/>
    </row>
    <row r="34" spans="1:47" ht="15.6">
      <c r="A34" s="47"/>
      <c r="B34">
        <f>+'Ark1'!C585</f>
        <v>2023</v>
      </c>
      <c r="C34">
        <f>+'Ark1'!L585</f>
        <v>7</v>
      </c>
      <c r="D34" s="66" t="str">
        <f>VLOOKUP(C34,RNR!$D$15:$E$30,2)</f>
        <v>R-</v>
      </c>
      <c r="E34">
        <f>+'Ark1'!Q585</f>
        <v>1</v>
      </c>
      <c r="F34">
        <f>+'Ark1'!R585</f>
        <v>2</v>
      </c>
      <c r="G34" s="195">
        <f>+'Ark1'!AF585</f>
        <v>2.2026431718061679E-2</v>
      </c>
      <c r="H34" s="195">
        <f t="shared" si="7"/>
        <v>2.2026431718061679E-2</v>
      </c>
      <c r="I34" s="195">
        <f>+'Ark1'!AG585</f>
        <v>2.1899738532005247E-2</v>
      </c>
      <c r="J34" s="96"/>
      <c r="K34" s="92">
        <f>+'Ark1'!U585</f>
        <v>20.6</v>
      </c>
      <c r="L34" s="195">
        <f t="shared" si="8"/>
        <v>20.6</v>
      </c>
      <c r="M34" s="195"/>
      <c r="N34" s="305">
        <f>+'Ark1'!AI585</f>
        <v>0</v>
      </c>
      <c r="O34" s="359"/>
      <c r="P34" s="404">
        <f t="shared" si="5"/>
        <v>0</v>
      </c>
      <c r="Q34" s="359"/>
      <c r="R34" s="210"/>
      <c r="S34" s="364" t="str">
        <f>+IF(N34=0,"",'Ark1'!AJ585)</f>
        <v/>
      </c>
      <c r="T34" s="210"/>
      <c r="U34" s="364" t="str">
        <f>+IF(N34=0,"",'Ark1'!AK585)</f>
        <v/>
      </c>
      <c r="V34" s="365"/>
      <c r="W34" s="1">
        <f>+'Ark1'!T585</f>
        <v>10.5</v>
      </c>
      <c r="X34" s="195">
        <f t="shared" si="9"/>
        <v>10.5</v>
      </c>
      <c r="Y34" s="92">
        <f>+'Ark1'!W585</f>
        <v>100</v>
      </c>
      <c r="Z34" s="96"/>
      <c r="AA34" s="11">
        <f>+'Ark1'!X585</f>
        <v>100</v>
      </c>
      <c r="AB34" s="11">
        <f>+'Ark1'!Y585</f>
        <v>0</v>
      </c>
      <c r="AC34" s="11">
        <f>+'Ark1'!Z585</f>
        <v>9.9999999999670325E-2</v>
      </c>
      <c r="AD34" s="72"/>
      <c r="AE34" s="92">
        <f>+'Ark1'!Z585</f>
        <v>9.9999999999670325E-2</v>
      </c>
      <c r="AF34" s="1">
        <f>+'Ark1'!AB585</f>
        <v>1.5</v>
      </c>
      <c r="AG34" s="141">
        <f>+IF(F34=0,"",'Ark1'!AD586)</f>
        <v>49.570784081716248</v>
      </c>
      <c r="AI34" s="92">
        <f t="shared" si="10"/>
        <v>2</v>
      </c>
      <c r="AJ34" s="47"/>
      <c r="AK34" s="4"/>
      <c r="AL34" s="58"/>
      <c r="AM34" s="58"/>
      <c r="AN34" s="5"/>
      <c r="AO34" s="5"/>
      <c r="AQ34" s="1"/>
      <c r="AR34" s="1"/>
      <c r="AS34" s="11"/>
      <c r="AT34" s="11"/>
      <c r="AU34" s="11"/>
    </row>
    <row r="35" spans="1:47" ht="15.6">
      <c r="A35" s="47"/>
      <c r="B35">
        <f>+'Ark1'!C586</f>
        <v>2023</v>
      </c>
      <c r="C35">
        <f>+'Ark1'!L586</f>
        <v>8</v>
      </c>
      <c r="D35" s="66" t="str">
        <f>VLOOKUP(C35,RNR!$D$15:$E$30,2)</f>
        <v>R</v>
      </c>
      <c r="E35">
        <f>+'Ark1'!Q586</f>
        <v>331</v>
      </c>
      <c r="F35">
        <f>+'Ark1'!R586</f>
        <v>1274</v>
      </c>
      <c r="G35" s="195">
        <f>+'Ark1'!AF586</f>
        <v>14.030837004405283</v>
      </c>
      <c r="H35" s="195">
        <f t="shared" si="7"/>
        <v>0.6897697190224541</v>
      </c>
      <c r="I35" s="195">
        <f>+'Ark1'!AG586</f>
        <v>17.166896737948875</v>
      </c>
      <c r="J35" s="96"/>
      <c r="K35" s="92">
        <f>+'Ark1'!U586</f>
        <v>25.350156985871234</v>
      </c>
      <c r="L35" s="195">
        <f t="shared" si="8"/>
        <v>-0.92064301412877114</v>
      </c>
      <c r="M35" s="195"/>
      <c r="N35" s="305">
        <f>+'Ark1'!AI586</f>
        <v>240</v>
      </c>
      <c r="O35" s="359"/>
      <c r="P35" s="404">
        <f t="shared" si="5"/>
        <v>18.838304552590266</v>
      </c>
      <c r="Q35" s="359"/>
      <c r="R35" s="210"/>
      <c r="S35" s="364">
        <f>+IF(N35=0,"",'Ark1'!AJ586)</f>
        <v>106.77499999999991</v>
      </c>
      <c r="T35" s="210"/>
      <c r="U35" s="364">
        <f>+IF(N35=0,"",'Ark1'!AK586)</f>
        <v>19.906921084634202</v>
      </c>
      <c r="V35" s="365"/>
      <c r="W35" s="1">
        <f>+'Ark1'!T586</f>
        <v>7.448979591836733</v>
      </c>
      <c r="X35" s="195">
        <f t="shared" si="9"/>
        <v>-9.8846495119788713E-2</v>
      </c>
      <c r="Y35" s="92">
        <f>+'Ark1'!W586</f>
        <v>18.445839874411298</v>
      </c>
      <c r="Z35" s="96"/>
      <c r="AA35" s="11">
        <f>+'Ark1'!X586</f>
        <v>91.836734693877574</v>
      </c>
      <c r="AB35" s="11">
        <f>+'Ark1'!Y586</f>
        <v>63.657770800627944</v>
      </c>
      <c r="AC35" s="11">
        <f>+'Ark1'!Z586</f>
        <v>6.875981732023785</v>
      </c>
      <c r="AD35" s="72"/>
      <c r="AE35" s="92">
        <f>+'Ark1'!Z586</f>
        <v>6.875981732023785</v>
      </c>
      <c r="AF35" s="1">
        <f>+'Ark1'!AB586</f>
        <v>2.1761486570557378</v>
      </c>
      <c r="AG35" s="141">
        <f>+IF(F35=0,"",'Ark1'!AD587)</f>
        <v>0</v>
      </c>
      <c r="AI35" s="92">
        <f t="shared" si="10"/>
        <v>3.8489425981873113</v>
      </c>
      <c r="AJ35" s="47"/>
      <c r="AK35" s="4"/>
      <c r="AL35" s="58"/>
      <c r="AM35" s="58"/>
      <c r="AN35" s="5"/>
      <c r="AO35" s="5"/>
      <c r="AQ35" s="13"/>
      <c r="AR35" s="13"/>
      <c r="AS35" s="11"/>
      <c r="AT35" s="11"/>
      <c r="AU35" s="11"/>
    </row>
    <row r="36" spans="1:47" ht="16.5" customHeight="1">
      <c r="A36" s="47"/>
      <c r="B36">
        <f>+'Ark1'!C587</f>
        <v>2023</v>
      </c>
      <c r="C36">
        <f>+'Ark1'!L587</f>
        <v>9</v>
      </c>
      <c r="D36" s="66" t="str">
        <f>VLOOKUP(C36,RNR!$D$15:$E$30,2)</f>
        <v>R+</v>
      </c>
      <c r="E36">
        <f>+'Ark1'!Q587</f>
        <v>0</v>
      </c>
      <c r="F36">
        <f>+'Ark1'!R587</f>
        <v>0</v>
      </c>
      <c r="G36" s="195">
        <f>+'Ark1'!AF587</f>
        <v>0</v>
      </c>
      <c r="H36" s="195">
        <f t="shared" si="7"/>
        <v>0</v>
      </c>
      <c r="I36" s="195">
        <f>+'Ark1'!AG587</f>
        <v>0</v>
      </c>
      <c r="J36" s="96"/>
      <c r="K36" s="92">
        <f>+'Ark1'!U587</f>
        <v>0</v>
      </c>
      <c r="L36" s="195">
        <f t="shared" si="8"/>
        <v>0</v>
      </c>
      <c r="M36" s="195"/>
      <c r="N36" s="305">
        <f>+'Ark1'!AI587</f>
        <v>0</v>
      </c>
      <c r="O36" s="359"/>
      <c r="P36" s="404" t="str">
        <f t="shared" si="5"/>
        <v/>
      </c>
      <c r="Q36" s="359"/>
      <c r="R36" s="210"/>
      <c r="S36" s="364" t="str">
        <f>+IF(N36=0,"",'Ark1'!AJ587)</f>
        <v/>
      </c>
      <c r="T36" s="210"/>
      <c r="U36" s="364" t="str">
        <f>+IF(N36=0,"",'Ark1'!AK587)</f>
        <v/>
      </c>
      <c r="V36" s="365"/>
      <c r="W36" s="1">
        <f>+'Ark1'!T587</f>
        <v>0</v>
      </c>
      <c r="X36" s="195">
        <f t="shared" si="9"/>
        <v>0</v>
      </c>
      <c r="Y36" s="92">
        <f>+'Ark1'!W587</f>
        <v>0</v>
      </c>
      <c r="Z36" s="96"/>
      <c r="AA36" s="11">
        <f>+'Ark1'!X587</f>
        <v>0</v>
      </c>
      <c r="AB36" s="11">
        <f>+'Ark1'!Y587</f>
        <v>0</v>
      </c>
      <c r="AC36" s="11">
        <f>+'Ark1'!Z587</f>
        <v>0</v>
      </c>
      <c r="AD36" s="72"/>
      <c r="AE36" s="92">
        <f>+'Ark1'!Z587</f>
        <v>0</v>
      </c>
      <c r="AF36" s="1">
        <f>+'Ark1'!AB587</f>
        <v>0</v>
      </c>
      <c r="AG36" s="141" t="str">
        <f>+IF(F36=0,"",'Ark1'!AD588)</f>
        <v/>
      </c>
      <c r="AI36" s="92" t="e">
        <f t="shared" si="10"/>
        <v>#DIV/0!</v>
      </c>
      <c r="AJ36" s="47"/>
      <c r="AK36" s="4"/>
      <c r="AL36" s="58"/>
      <c r="AM36" s="58"/>
      <c r="AN36" s="5"/>
      <c r="AO36" s="5"/>
      <c r="AQ36" s="13"/>
      <c r="AR36" s="13"/>
      <c r="AS36" s="11"/>
      <c r="AT36" s="11"/>
      <c r="AU36" s="11"/>
    </row>
    <row r="37" spans="1:47" ht="16.5" customHeight="1">
      <c r="A37" s="47"/>
      <c r="B37">
        <f>+'Ark1'!C588</f>
        <v>2023</v>
      </c>
      <c r="C37">
        <f>+'Ark1'!L588</f>
        <v>10</v>
      </c>
      <c r="D37" s="66" t="str">
        <f>VLOOKUP(C37,RNR!$D$15:$E$30,2)</f>
        <v>U-</v>
      </c>
      <c r="E37">
        <f>+'Ark1'!Q588</f>
        <v>0</v>
      </c>
      <c r="F37">
        <f>+'Ark1'!R588</f>
        <v>0</v>
      </c>
      <c r="G37" s="195">
        <f>+'Ark1'!AF588</f>
        <v>0</v>
      </c>
      <c r="H37" s="195">
        <f t="shared" si="7"/>
        <v>0</v>
      </c>
      <c r="I37" s="195">
        <f>+'Ark1'!AG588</f>
        <v>0</v>
      </c>
      <c r="J37" s="96"/>
      <c r="K37" s="92">
        <f>+'Ark1'!U588</f>
        <v>0</v>
      </c>
      <c r="L37" s="195">
        <f t="shared" si="8"/>
        <v>0</v>
      </c>
      <c r="M37" s="195"/>
      <c r="N37" s="305">
        <f>+'Ark1'!AI588</f>
        <v>0</v>
      </c>
      <c r="O37" s="359"/>
      <c r="P37" s="404" t="str">
        <f t="shared" si="5"/>
        <v/>
      </c>
      <c r="Q37" s="359"/>
      <c r="R37" s="210"/>
      <c r="S37" s="364" t="str">
        <f>+IF(N37=0,"",'Ark1'!AJ588)</f>
        <v/>
      </c>
      <c r="T37" s="210"/>
      <c r="U37" s="364" t="str">
        <f>+IF(N37=0,"",'Ark1'!AK588)</f>
        <v/>
      </c>
      <c r="V37" s="365"/>
      <c r="W37" s="1">
        <f>+'Ark1'!T588</f>
        <v>0</v>
      </c>
      <c r="X37" s="195">
        <f t="shared" si="9"/>
        <v>0</v>
      </c>
      <c r="Y37" s="92">
        <f>+'Ark1'!W588</f>
        <v>0</v>
      </c>
      <c r="Z37" s="96"/>
      <c r="AA37" s="11">
        <f>+'Ark1'!X588</f>
        <v>0</v>
      </c>
      <c r="AB37" s="11">
        <f>+'Ark1'!Y588</f>
        <v>0</v>
      </c>
      <c r="AC37" s="11">
        <f>+'Ark1'!Z588</f>
        <v>0</v>
      </c>
      <c r="AD37" s="72"/>
      <c r="AE37" s="92">
        <f>+'Ark1'!Z588</f>
        <v>0</v>
      </c>
      <c r="AF37" s="1">
        <f>+'Ark1'!AB588</f>
        <v>0</v>
      </c>
      <c r="AG37" s="141" t="str">
        <f>+IF(F37=0,"",'Ark1'!AD589)</f>
        <v/>
      </c>
      <c r="AI37" s="92" t="e">
        <f t="shared" si="10"/>
        <v>#DIV/0!</v>
      </c>
      <c r="AJ37" s="47"/>
      <c r="AK37" s="4"/>
      <c r="AL37" s="58"/>
      <c r="AM37" s="57"/>
      <c r="AN37" s="5"/>
      <c r="AO37" s="5"/>
      <c r="AQ37" s="13"/>
      <c r="AR37" s="13"/>
      <c r="AS37" s="11"/>
      <c r="AT37" s="11"/>
      <c r="AU37" s="11"/>
    </row>
    <row r="38" spans="1:47" ht="15.6">
      <c r="A38" s="47"/>
      <c r="B38">
        <f>+'Ark1'!C589</f>
        <v>2023</v>
      </c>
      <c r="C38">
        <f>+'Ark1'!L589</f>
        <v>11</v>
      </c>
      <c r="D38" s="66" t="str">
        <f>VLOOKUP(C38,RNR!$D$15:$E$30,2)</f>
        <v>U</v>
      </c>
      <c r="E38">
        <f>+'Ark1'!Q589</f>
        <v>19</v>
      </c>
      <c r="F38">
        <f>+'Ark1'!R589</f>
        <v>69</v>
      </c>
      <c r="G38" s="195">
        <f>+'Ark1'!AF589</f>
        <v>0.75991189427312755</v>
      </c>
      <c r="H38" s="195">
        <f t="shared" si="7"/>
        <v>0.17986549056083057</v>
      </c>
      <c r="I38" s="195">
        <f>+'Ark1'!AG589</f>
        <v>0.97724925463814705</v>
      </c>
      <c r="J38" s="96"/>
      <c r="K38" s="92">
        <f>+'Ark1'!U589</f>
        <v>26.644927536231879</v>
      </c>
      <c r="L38" s="195">
        <f t="shared" si="8"/>
        <v>-3.2850724637681274</v>
      </c>
      <c r="M38" s="195"/>
      <c r="N38" s="305">
        <f>+'Ark1'!AI589</f>
        <v>13</v>
      </c>
      <c r="O38" s="359"/>
      <c r="P38" s="404">
        <f t="shared" si="5"/>
        <v>18.840579710144926</v>
      </c>
      <c r="Q38" s="359"/>
      <c r="R38" s="210"/>
      <c r="S38" s="364">
        <f>+IF(N38=0,"",'Ark1'!AJ589)</f>
        <v>105.43846153846157</v>
      </c>
      <c r="T38" s="210"/>
      <c r="U38" s="364">
        <f>+IF(N38=0,"",'Ark1'!AK589)</f>
        <v>21.318077866354688</v>
      </c>
      <c r="V38" s="365"/>
      <c r="W38" s="1">
        <f>+'Ark1'!T589</f>
        <v>7.5217391304347823</v>
      </c>
      <c r="X38" s="195">
        <f t="shared" si="9"/>
        <v>-0.53826086956522001</v>
      </c>
      <c r="Y38" s="92">
        <f>+'Ark1'!W589</f>
        <v>20.289855072463769</v>
      </c>
      <c r="Z38" s="96"/>
      <c r="AA38" s="11">
        <f>+'Ark1'!X589</f>
        <v>92.753623188405783</v>
      </c>
      <c r="AB38" s="11">
        <f>+'Ark1'!Y589</f>
        <v>66.666666666666686</v>
      </c>
      <c r="AC38" s="11">
        <f>+'Ark1'!Z589</f>
        <v>8.1937327805345994</v>
      </c>
      <c r="AD38" s="72"/>
      <c r="AE38" s="92">
        <f>+'Ark1'!Z589</f>
        <v>8.1937327805345994</v>
      </c>
      <c r="AF38" s="1">
        <f>+'Ark1'!AB589</f>
        <v>2.3194745510172421</v>
      </c>
      <c r="AG38" s="141">
        <f>+IF(F38=0,"",'Ark1'!AD590)</f>
        <v>0</v>
      </c>
      <c r="AI38" s="92">
        <f t="shared" si="10"/>
        <v>3.6315789473684212</v>
      </c>
      <c r="AJ38" s="47"/>
      <c r="AL38" s="58"/>
      <c r="AQ38" s="13"/>
      <c r="AR38" s="13"/>
      <c r="AS38" s="11"/>
      <c r="AT38" s="11"/>
      <c r="AU38" s="11"/>
    </row>
    <row r="39" spans="1:47" ht="17.25" customHeight="1">
      <c r="A39" s="47"/>
      <c r="B39">
        <f>+'Ark1'!C590</f>
        <v>2023</v>
      </c>
      <c r="C39">
        <f>+'Ark1'!L590</f>
        <v>12</v>
      </c>
      <c r="D39" s="66" t="str">
        <f>VLOOKUP(C39,RNR!$D$15:$E$30,2)</f>
        <v>U+</v>
      </c>
      <c r="E39">
        <f>+'Ark1'!Q590</f>
        <v>0</v>
      </c>
      <c r="F39">
        <f>+'Ark1'!R590</f>
        <v>0</v>
      </c>
      <c r="G39" s="195">
        <f>+'Ark1'!AF590</f>
        <v>0</v>
      </c>
      <c r="H39" s="195">
        <f t="shared" si="7"/>
        <v>0</v>
      </c>
      <c r="I39" s="195">
        <f>+'Ark1'!AG590</f>
        <v>0</v>
      </c>
      <c r="J39" s="96"/>
      <c r="K39" s="92">
        <f>+'Ark1'!U590</f>
        <v>0</v>
      </c>
      <c r="L39" s="195">
        <f t="shared" si="8"/>
        <v>0</v>
      </c>
      <c r="M39" s="195"/>
      <c r="N39" s="305">
        <f>+'Ark1'!AI590</f>
        <v>0</v>
      </c>
      <c r="O39" s="359"/>
      <c r="P39" s="404" t="str">
        <f t="shared" si="5"/>
        <v/>
      </c>
      <c r="Q39" s="359"/>
      <c r="R39" s="210"/>
      <c r="S39" s="364" t="str">
        <f>+IF(N39=0,"",'Ark1'!AJ590)</f>
        <v/>
      </c>
      <c r="T39" s="210"/>
      <c r="U39" s="364" t="str">
        <f>+IF(N39=0,"",'Ark1'!AK590)</f>
        <v/>
      </c>
      <c r="V39" s="365"/>
      <c r="W39" s="1">
        <f>+'Ark1'!T590</f>
        <v>0</v>
      </c>
      <c r="X39" s="195">
        <f t="shared" si="9"/>
        <v>0</v>
      </c>
      <c r="Y39" s="92">
        <f>+'Ark1'!W590</f>
        <v>0</v>
      </c>
      <c r="Z39" s="96"/>
      <c r="AA39" s="11">
        <f>+'Ark1'!X590</f>
        <v>0</v>
      </c>
      <c r="AB39" s="11">
        <f>+'Ark1'!Y590</f>
        <v>0</v>
      </c>
      <c r="AC39" s="11">
        <f>+'Ark1'!Z590</f>
        <v>0</v>
      </c>
      <c r="AD39" s="72"/>
      <c r="AE39" s="92">
        <f>+'Ark1'!Z590</f>
        <v>0</v>
      </c>
      <c r="AF39" s="1">
        <f>+'Ark1'!AB590</f>
        <v>0</v>
      </c>
      <c r="AG39" s="141" t="str">
        <f>+IF(F39=0,"",'Ark1'!AD591)</f>
        <v/>
      </c>
      <c r="AI39" s="92" t="e">
        <f t="shared" si="10"/>
        <v>#DIV/0!</v>
      </c>
      <c r="AJ39" s="47"/>
      <c r="AK39" s="2"/>
      <c r="AL39" s="58"/>
      <c r="AM39" s="57"/>
      <c r="AO39" s="5"/>
      <c r="AQ39" s="13"/>
      <c r="AR39" s="13"/>
      <c r="AS39" s="11"/>
      <c r="AT39" s="11"/>
      <c r="AU39" s="11"/>
    </row>
    <row r="40" spans="1:47" ht="15.6">
      <c r="A40" s="47"/>
      <c r="B40">
        <f>+'Ark1'!C591</f>
        <v>2023</v>
      </c>
      <c r="C40">
        <f>+'Ark1'!L591</f>
        <v>13</v>
      </c>
      <c r="D40" s="66" t="str">
        <f>VLOOKUP(C40,RNR!$D$15:$E$30,2)</f>
        <v>E-</v>
      </c>
      <c r="E40">
        <f>+'Ark1'!Q591</f>
        <v>0</v>
      </c>
      <c r="F40">
        <f>+'Ark1'!R591</f>
        <v>0</v>
      </c>
      <c r="G40" s="195">
        <f>+'Ark1'!AF591</f>
        <v>0</v>
      </c>
      <c r="H40" s="195">
        <f t="shared" si="7"/>
        <v>0</v>
      </c>
      <c r="I40" s="195">
        <f>+'Ark1'!AG591</f>
        <v>0</v>
      </c>
      <c r="J40" s="96"/>
      <c r="K40" s="92">
        <f>+'Ark1'!U591</f>
        <v>0</v>
      </c>
      <c r="L40" s="195">
        <f t="shared" si="8"/>
        <v>0</v>
      </c>
      <c r="M40" s="195"/>
      <c r="N40" s="305">
        <f>+'Ark1'!AI591</f>
        <v>0</v>
      </c>
      <c r="O40" s="359"/>
      <c r="P40" s="404" t="str">
        <f t="shared" si="5"/>
        <v/>
      </c>
      <c r="Q40" s="359"/>
      <c r="R40" s="210"/>
      <c r="S40" s="364" t="str">
        <f>+IF(N40=0,"",'Ark1'!AJ591)</f>
        <v/>
      </c>
      <c r="T40" s="210"/>
      <c r="U40" s="364" t="str">
        <f>+IF(N40=0,"",'Ark1'!AK591)</f>
        <v/>
      </c>
      <c r="V40" s="365"/>
      <c r="W40" s="1">
        <f>+'Ark1'!T591</f>
        <v>0</v>
      </c>
      <c r="X40" s="195">
        <f t="shared" si="9"/>
        <v>0</v>
      </c>
      <c r="Y40" s="92">
        <f>+'Ark1'!W591</f>
        <v>0</v>
      </c>
      <c r="Z40" s="96"/>
      <c r="AA40" s="11">
        <f>+'Ark1'!X591</f>
        <v>0</v>
      </c>
      <c r="AB40" s="11">
        <f>+'Ark1'!Y591</f>
        <v>0</v>
      </c>
      <c r="AC40" s="11">
        <f>+'Ark1'!Z591</f>
        <v>0</v>
      </c>
      <c r="AD40" s="72"/>
      <c r="AE40" s="92">
        <f>+'Ark1'!Z591</f>
        <v>0</v>
      </c>
      <c r="AF40" s="1">
        <f>+'Ark1'!AB591</f>
        <v>0</v>
      </c>
      <c r="AG40" s="141" t="str">
        <f>+IF(F40=0,"",'Ark1'!AD592)</f>
        <v/>
      </c>
      <c r="AI40" s="92" t="e">
        <f t="shared" si="10"/>
        <v>#DIV/0!</v>
      </c>
      <c r="AJ40" s="47"/>
      <c r="AK40" s="2"/>
      <c r="AL40" s="58"/>
      <c r="AM40" s="57"/>
      <c r="AQ40" s="13"/>
      <c r="AR40" s="13"/>
      <c r="AS40" s="11"/>
      <c r="AT40" s="11"/>
      <c r="AU40" s="11"/>
    </row>
    <row r="41" spans="1:47" ht="15.6">
      <c r="A41" s="47"/>
      <c r="B41">
        <f>+'Ark1'!C592</f>
        <v>2023</v>
      </c>
      <c r="C41">
        <f>+'Ark1'!L592</f>
        <v>14</v>
      </c>
      <c r="D41" s="66" t="str">
        <f>VLOOKUP(C41,RNR!$D$15:$E$30,2)</f>
        <v>E</v>
      </c>
      <c r="E41">
        <f>+'Ark1'!Q592</f>
        <v>0</v>
      </c>
      <c r="F41">
        <f>+'Ark1'!R592</f>
        <v>0</v>
      </c>
      <c r="G41" s="195">
        <f>+'Ark1'!AF592</f>
        <v>0</v>
      </c>
      <c r="H41" s="195">
        <f t="shared" si="7"/>
        <v>0</v>
      </c>
      <c r="I41" s="195">
        <f>+'Ark1'!AG592</f>
        <v>0</v>
      </c>
      <c r="J41" s="96"/>
      <c r="K41" s="92">
        <f>+'Ark1'!U592</f>
        <v>0</v>
      </c>
      <c r="L41" s="195">
        <f t="shared" si="8"/>
        <v>0</v>
      </c>
      <c r="M41" s="195"/>
      <c r="N41" s="305">
        <f>+'Ark1'!AI592</f>
        <v>0</v>
      </c>
      <c r="O41" s="359"/>
      <c r="P41" s="404" t="str">
        <f t="shared" si="5"/>
        <v/>
      </c>
      <c r="Q41" s="359"/>
      <c r="R41" s="210"/>
      <c r="S41" s="364" t="str">
        <f>+IF(N41=0,"",'Ark1'!AJ592)</f>
        <v/>
      </c>
      <c r="T41" s="210"/>
      <c r="U41" s="364" t="str">
        <f>+IF(N41=0,"",'Ark1'!AK592)</f>
        <v/>
      </c>
      <c r="V41" s="365"/>
      <c r="W41" s="1">
        <f>+'Ark1'!T592</f>
        <v>0</v>
      </c>
      <c r="X41" s="195">
        <f t="shared" si="9"/>
        <v>0</v>
      </c>
      <c r="Y41" s="92">
        <f>+'Ark1'!W592</f>
        <v>0</v>
      </c>
      <c r="Z41" s="96"/>
      <c r="AA41" s="11">
        <f>+'Ark1'!X592</f>
        <v>0</v>
      </c>
      <c r="AB41" s="11">
        <f>+'Ark1'!Y592</f>
        <v>0</v>
      </c>
      <c r="AC41" s="11">
        <f>+'Ark1'!Z592</f>
        <v>0</v>
      </c>
      <c r="AD41" s="72"/>
      <c r="AE41" s="92">
        <f>+'Ark1'!Z592</f>
        <v>0</v>
      </c>
      <c r="AF41" s="1">
        <f>+'Ark1'!AB592</f>
        <v>0</v>
      </c>
      <c r="AG41" s="141" t="str">
        <f>+IF(F41=0,"",'Ark1'!AD593)</f>
        <v/>
      </c>
      <c r="AI41" s="92" t="e">
        <f t="shared" si="10"/>
        <v>#DIV/0!</v>
      </c>
      <c r="AJ41" s="47"/>
      <c r="AK41" s="14"/>
      <c r="AL41" s="58"/>
      <c r="AM41" s="13"/>
      <c r="AQ41" s="13"/>
      <c r="AR41" s="13"/>
      <c r="AS41" s="11"/>
      <c r="AT41" s="11"/>
      <c r="AU41" s="11"/>
    </row>
    <row r="42" spans="1:47" s="441" customFormat="1" ht="15.6">
      <c r="A42" s="47"/>
      <c r="B42" s="441">
        <f>+'Ark1'!C593</f>
        <v>2023</v>
      </c>
      <c r="C42" s="441">
        <f>+'Ark1'!L593</f>
        <v>15</v>
      </c>
      <c r="D42" s="66" t="str">
        <f>VLOOKUP(C42,RNR!$D$15:$E$30,2)</f>
        <v>E+</v>
      </c>
      <c r="E42" s="441">
        <f>+'Ark1'!Q593</f>
        <v>0</v>
      </c>
      <c r="F42" s="441">
        <f>+'Ark1'!R593</f>
        <v>0</v>
      </c>
      <c r="G42" s="195">
        <f>+'Ark1'!AF593</f>
        <v>0</v>
      </c>
      <c r="H42" s="195">
        <f t="shared" si="7"/>
        <v>0</v>
      </c>
      <c r="I42" s="195">
        <f>+'Ark1'!AG593</f>
        <v>0</v>
      </c>
      <c r="J42" s="96"/>
      <c r="K42" s="92">
        <f>+'Ark1'!U593</f>
        <v>0</v>
      </c>
      <c r="L42" s="195">
        <f t="shared" si="8"/>
        <v>0</v>
      </c>
      <c r="M42" s="195"/>
      <c r="N42" s="305">
        <f>+'Ark1'!AI593</f>
        <v>0</v>
      </c>
      <c r="O42" s="359"/>
      <c r="P42" s="404" t="str">
        <f t="shared" ref="P42:P44" si="11">IF(F42=0,"",100*N42/F42)</f>
        <v/>
      </c>
      <c r="Q42" s="359"/>
      <c r="R42" s="210"/>
      <c r="S42" s="364" t="str">
        <f>+IF(N42=0,"",'Ark1'!AJ593)</f>
        <v/>
      </c>
      <c r="T42" s="210"/>
      <c r="U42" s="364" t="str">
        <f>+IF(N42=0,"",'Ark1'!AK593)</f>
        <v/>
      </c>
      <c r="V42" s="365"/>
      <c r="W42" s="1">
        <f>+'Ark1'!T593</f>
        <v>0</v>
      </c>
      <c r="X42" s="195">
        <f t="shared" si="9"/>
        <v>0</v>
      </c>
      <c r="Y42" s="92">
        <f>+'Ark1'!W593</f>
        <v>0</v>
      </c>
      <c r="Z42" s="96"/>
      <c r="AA42" s="442">
        <f>+'Ark1'!X593</f>
        <v>0</v>
      </c>
      <c r="AB42" s="442">
        <f>+'Ark1'!Y593</f>
        <v>0</v>
      </c>
      <c r="AC42" s="442">
        <f>+'Ark1'!Z593</f>
        <v>0</v>
      </c>
      <c r="AD42" s="72"/>
      <c r="AE42" s="92">
        <f>+'Ark1'!Z593</f>
        <v>0</v>
      </c>
      <c r="AF42" s="1">
        <f>+'Ark1'!AB593</f>
        <v>0</v>
      </c>
      <c r="AG42" s="141" t="str">
        <f>+IF(F42=0,"",'Ark1'!AD594)</f>
        <v/>
      </c>
      <c r="AH42" s="442"/>
      <c r="AI42" s="92" t="e">
        <f t="shared" si="10"/>
        <v>#DIV/0!</v>
      </c>
      <c r="AJ42" s="47"/>
      <c r="AK42" s="14"/>
      <c r="AL42" s="58"/>
      <c r="AM42" s="13"/>
      <c r="AQ42" s="13"/>
      <c r="AR42" s="13"/>
      <c r="AS42" s="442"/>
      <c r="AT42" s="442"/>
      <c r="AU42" s="442"/>
    </row>
    <row r="43" spans="1:47" s="441" customForma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14"/>
      <c r="AL43" s="58"/>
      <c r="AM43" s="13"/>
      <c r="AQ43" s="13"/>
      <c r="AR43" s="13"/>
      <c r="AS43" s="442"/>
      <c r="AT43" s="442"/>
      <c r="AU43" s="442"/>
    </row>
    <row r="44" spans="1:47" ht="21">
      <c r="A44" s="47"/>
      <c r="B44" s="441">
        <f>+'Ark1'!C594</f>
        <v>2023</v>
      </c>
      <c r="C44" s="441">
        <f>+'Ark1'!L594</f>
        <v>99</v>
      </c>
      <c r="D44" s="66" t="str">
        <f>VLOOKUP(C44,RNR!$D$15:$E$30,2)</f>
        <v>Kassert</v>
      </c>
      <c r="E44" s="441">
        <f>+'Ark1'!Q594</f>
        <v>0</v>
      </c>
      <c r="F44" s="441">
        <f>+'Ark1'!R594</f>
        <v>0</v>
      </c>
      <c r="G44" s="195">
        <f>+'Ark1'!AF594</f>
        <v>0</v>
      </c>
      <c r="H44" s="195">
        <f t="shared" ref="H44" si="12">+G44-G62</f>
        <v>-1.9970664560532547</v>
      </c>
      <c r="I44" s="195">
        <f>+'Ark1'!AG594</f>
        <v>0</v>
      </c>
      <c r="J44" s="96"/>
      <c r="K44" s="92">
        <f>+'Ark1'!U594</f>
        <v>0</v>
      </c>
      <c r="L44" s="195">
        <f t="shared" ref="L44" si="13">+K44-K62</f>
        <v>-15.7035593220339</v>
      </c>
      <c r="M44" s="195"/>
      <c r="N44" s="305">
        <f>+'Ark1'!AI594</f>
        <v>0</v>
      </c>
      <c r="O44" s="359"/>
      <c r="P44" s="404" t="str">
        <f t="shared" si="11"/>
        <v/>
      </c>
      <c r="Q44" s="359"/>
      <c r="R44" s="210"/>
      <c r="S44" s="364" t="str">
        <f>+IF(N44=0,"",'Ark1'!AJ594)</f>
        <v/>
      </c>
      <c r="T44" s="210"/>
      <c r="U44" s="364" t="str">
        <f>+IF(N44=0,"",'Ark1'!AK594)</f>
        <v/>
      </c>
      <c r="V44" s="365"/>
      <c r="W44" s="1">
        <f>+'Ark1'!T594</f>
        <v>0</v>
      </c>
      <c r="X44" s="195">
        <f t="shared" ref="X44" si="14">+W44-W62</f>
        <v>-2.3728813559322033</v>
      </c>
      <c r="Y44" s="92">
        <f>+'Ark1'!W594</f>
        <v>0</v>
      </c>
      <c r="Z44" s="96"/>
      <c r="AA44" s="442">
        <f>+'Ark1'!X594</f>
        <v>0</v>
      </c>
      <c r="AB44" s="442">
        <f>+'Ark1'!Y594</f>
        <v>0</v>
      </c>
      <c r="AC44" s="442">
        <f>+'Ark1'!Z594</f>
        <v>0</v>
      </c>
      <c r="AD44" s="72"/>
      <c r="AE44" s="92">
        <f>+'Ark1'!Z594</f>
        <v>0</v>
      </c>
      <c r="AF44" s="1">
        <f>+'Ark1'!AB594</f>
        <v>0</v>
      </c>
      <c r="AG44" s="141" t="str">
        <f>+IF(F44=0,"",'Ark1'!AD595)</f>
        <v/>
      </c>
      <c r="AH44" s="442"/>
      <c r="AI44" s="92" t="e">
        <f>+F44/E44</f>
        <v>#DIV/0!</v>
      </c>
      <c r="AJ44" s="47"/>
      <c r="AK44" s="2"/>
      <c r="AL44" s="58"/>
      <c r="AM44" s="5"/>
      <c r="AQ44" s="56"/>
      <c r="AR44" s="56"/>
      <c r="AS44" s="11"/>
      <c r="AT44" s="11"/>
      <c r="AU44" s="11"/>
    </row>
    <row r="45" spans="1:47" ht="18.600000000000001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356"/>
      <c r="O45" s="356"/>
      <c r="P45" s="356"/>
      <c r="Q45" s="356"/>
      <c r="R45" s="47"/>
      <c r="S45" s="47"/>
      <c r="T45" s="47"/>
      <c r="U45" s="47"/>
      <c r="V45" s="47"/>
      <c r="W45" s="47"/>
      <c r="X45" s="47"/>
      <c r="Y45" s="47"/>
      <c r="Z45" s="96"/>
      <c r="AA45" s="47"/>
      <c r="AB45" s="47"/>
      <c r="AC45" s="47"/>
      <c r="AD45" s="72"/>
      <c r="AE45" s="47"/>
      <c r="AF45" s="47"/>
      <c r="AG45" s="141" t="str">
        <f>+IF(F45=0,"",'Ark1'!AD596)</f>
        <v/>
      </c>
      <c r="AH45" s="47"/>
      <c r="AI45" s="47"/>
      <c r="AJ45" s="47"/>
      <c r="AK45" s="2"/>
      <c r="AL45" s="58"/>
      <c r="AM45" s="5"/>
      <c r="AQ45" s="56"/>
      <c r="AR45" s="56"/>
      <c r="AS45" s="11"/>
      <c r="AT45" s="11"/>
      <c r="AU45" s="11"/>
    </row>
    <row r="46" spans="1:47" ht="15.6">
      <c r="A46" s="47"/>
      <c r="B46" s="53">
        <f>+'Ark1'!C595</f>
        <v>2022</v>
      </c>
      <c r="C46" s="53">
        <f>+'Ark1'!L595</f>
        <v>1</v>
      </c>
      <c r="D46" s="66" t="str">
        <f>VLOOKUP(C46,RNR!$D$15:$E$30,2)</f>
        <v>P-</v>
      </c>
      <c r="E46" s="53">
        <f>+'Ark1'!Q595</f>
        <v>57</v>
      </c>
      <c r="F46" s="53">
        <f>+'Ark1'!R595</f>
        <v>115</v>
      </c>
      <c r="G46" s="177">
        <f>+'Ark1'!AF595</f>
        <v>1.334106728538283</v>
      </c>
      <c r="H46" s="177">
        <f t="shared" ref="H46:H60" si="15">+G46-G62</f>
        <v>-0.66295972751497168</v>
      </c>
      <c r="I46" s="177">
        <f>+'Ark1'!AG595</f>
        <v>0.94601368224468507</v>
      </c>
      <c r="J46" s="177"/>
      <c r="K46" s="156">
        <f>+'Ark1'!U595</f>
        <v>15.13626086956522</v>
      </c>
      <c r="L46" s="177">
        <f t="shared" ref="L46:L60" si="16">+K46-K62</f>
        <v>-0.56729845246868038</v>
      </c>
      <c r="M46" s="177"/>
      <c r="N46" s="361"/>
      <c r="O46" s="361"/>
      <c r="P46" s="361"/>
      <c r="Q46" s="361"/>
      <c r="R46" s="177"/>
      <c r="S46" s="177"/>
      <c r="T46" s="177"/>
      <c r="U46" s="177"/>
      <c r="V46" s="177"/>
      <c r="W46" s="55">
        <f>+'Ark1'!T595</f>
        <v>2.6260869565217391</v>
      </c>
      <c r="X46" s="177">
        <f t="shared" ref="X46:X60" si="17">+W46-W62</f>
        <v>0.25320560058953578</v>
      </c>
      <c r="Y46" s="156">
        <f>+'Ark1'!W595</f>
        <v>0</v>
      </c>
      <c r="Z46" s="96"/>
      <c r="AA46" s="75">
        <f>+'Ark1'!X595</f>
        <v>43.478260869565219</v>
      </c>
      <c r="AB46" s="75">
        <f>+'Ark1'!Y595</f>
        <v>1.7391304347826086</v>
      </c>
      <c r="AC46" s="75">
        <f>+'Ark1'!Z595</f>
        <v>3.7163016821588304</v>
      </c>
      <c r="AD46" s="72"/>
      <c r="AE46" s="156">
        <f>+'Ark1'!Z595</f>
        <v>3.7163016821588304</v>
      </c>
      <c r="AF46" s="55">
        <f>+'Ark1'!AB595</f>
        <v>1.219129194318044</v>
      </c>
      <c r="AG46" s="141">
        <f>+IF(F46=0,"",'Ark1'!AD597)</f>
        <v>36.721266230863009</v>
      </c>
      <c r="AH46" s="75"/>
      <c r="AI46" s="156">
        <f t="shared" ref="AI46:AI60" si="18">+F46/E46</f>
        <v>2.0175438596491229</v>
      </c>
      <c r="AJ46" s="47"/>
      <c r="AK46" s="4"/>
      <c r="AL46" s="58"/>
      <c r="AM46" s="4"/>
      <c r="AN46" s="4"/>
      <c r="AO46" s="4"/>
    </row>
    <row r="47" spans="1:47" ht="15.6">
      <c r="A47" s="47"/>
      <c r="B47" s="53">
        <f>+'Ark1'!C596</f>
        <v>2022</v>
      </c>
      <c r="C47" s="53">
        <f>+'Ark1'!L596</f>
        <v>2</v>
      </c>
      <c r="D47" s="66" t="str">
        <f>VLOOKUP(C47,RNR!$D$15:$E$30,2)</f>
        <v>P</v>
      </c>
      <c r="E47" s="53">
        <f>+'Ark1'!Q596</f>
        <v>178</v>
      </c>
      <c r="F47" s="53">
        <f>+'Ark1'!R596</f>
        <v>459</v>
      </c>
      <c r="G47" s="177">
        <f>+'Ark1'!AF596</f>
        <v>5.324825986078884</v>
      </c>
      <c r="H47" s="177">
        <f t="shared" si="15"/>
        <v>-0.18121034473461073</v>
      </c>
      <c r="I47" s="177">
        <f>+'Ark1'!AG596</f>
        <v>4.1860210061374303</v>
      </c>
      <c r="J47" s="177"/>
      <c r="K47" s="156">
        <f>+'Ark1'!U596</f>
        <v>16.780610021786483</v>
      </c>
      <c r="L47" s="177">
        <f t="shared" si="16"/>
        <v>-0.16059899460696414</v>
      </c>
      <c r="M47" s="177"/>
      <c r="N47" s="361"/>
      <c r="O47" s="361"/>
      <c r="P47" s="361"/>
      <c r="Q47" s="361"/>
      <c r="R47" s="177"/>
      <c r="S47" s="177"/>
      <c r="T47" s="177"/>
      <c r="U47" s="177"/>
      <c r="V47" s="177"/>
      <c r="W47" s="55">
        <f>+'Ark1'!T596</f>
        <v>3.2113289760348578</v>
      </c>
      <c r="X47" s="177">
        <f t="shared" si="17"/>
        <v>0.28305028751026784</v>
      </c>
      <c r="Y47" s="156">
        <f>+'Ark1'!W596</f>
        <v>0</v>
      </c>
      <c r="Z47" s="96"/>
      <c r="AA47" s="75">
        <f>+'Ark1'!X596</f>
        <v>59.694989106753816</v>
      </c>
      <c r="AB47" s="75">
        <f>+'Ark1'!Y596</f>
        <v>4.7930283224400876</v>
      </c>
      <c r="AC47" s="75">
        <f>+'Ark1'!Z596</f>
        <v>3.8276390867787184</v>
      </c>
      <c r="AD47" s="72"/>
      <c r="AE47" s="156">
        <f>+'Ark1'!Z596</f>
        <v>3.8276390867787184</v>
      </c>
      <c r="AF47" s="55">
        <f>+'Ark1'!AB596</f>
        <v>1.4998192260892262</v>
      </c>
      <c r="AG47" s="141">
        <f>+IF(F47=0,"",'Ark1'!AD598)</f>
        <v>33.323224874644438</v>
      </c>
      <c r="AH47" s="75"/>
      <c r="AI47" s="156">
        <f t="shared" si="18"/>
        <v>2.5786516853932584</v>
      </c>
      <c r="AJ47" s="47"/>
      <c r="AK47" s="4"/>
      <c r="AL47" s="58"/>
      <c r="AM47" s="16"/>
      <c r="AN47" s="1"/>
      <c r="AO47" s="18"/>
      <c r="AQ47" s="1"/>
      <c r="AR47" s="5"/>
    </row>
    <row r="48" spans="1:47" ht="15.6">
      <c r="A48" s="47"/>
      <c r="B48" s="53">
        <f>+'Ark1'!C597</f>
        <v>2022</v>
      </c>
      <c r="C48" s="53">
        <f>+'Ark1'!L597</f>
        <v>3</v>
      </c>
      <c r="D48" s="66" t="str">
        <f>VLOOKUP(C48,RNR!$D$15:$E$30,2)</f>
        <v>P+</v>
      </c>
      <c r="E48" s="53">
        <f>+'Ark1'!Q597</f>
        <v>242</v>
      </c>
      <c r="F48" s="53">
        <f>+'Ark1'!R597</f>
        <v>767</v>
      </c>
      <c r="G48" s="177">
        <f>+'Ark1'!AF597</f>
        <v>8.8979118329466313</v>
      </c>
      <c r="H48" s="177">
        <f t="shared" si="15"/>
        <v>0.46961441672187654</v>
      </c>
      <c r="I48" s="177">
        <f>+'Ark1'!AG597</f>
        <v>7.4623760553707266</v>
      </c>
      <c r="J48" s="177"/>
      <c r="K48" s="156">
        <f>+'Ark1'!U597</f>
        <v>17.90196870925687</v>
      </c>
      <c r="L48" s="177">
        <f t="shared" si="16"/>
        <v>-0.28052125058248478</v>
      </c>
      <c r="M48" s="177"/>
      <c r="N48" s="361"/>
      <c r="O48" s="361"/>
      <c r="P48" s="361"/>
      <c r="Q48" s="361"/>
      <c r="R48" s="177"/>
      <c r="S48" s="177"/>
      <c r="T48" s="177"/>
      <c r="U48" s="177"/>
      <c r="V48" s="177"/>
      <c r="W48" s="55">
        <f>+'Ark1'!T597</f>
        <v>3.971316818774445</v>
      </c>
      <c r="X48" s="177">
        <f t="shared" si="17"/>
        <v>-6.0811695281779432E-2</v>
      </c>
      <c r="Y48" s="156">
        <f>+'Ark1'!W597</f>
        <v>0</v>
      </c>
      <c r="Z48" s="96"/>
      <c r="AA48" s="75">
        <f>+'Ark1'!X597</f>
        <v>72.099087353324606</v>
      </c>
      <c r="AB48" s="75">
        <f>+'Ark1'!Y597</f>
        <v>7.4315514993481058</v>
      </c>
      <c r="AC48" s="75">
        <f>+'Ark1'!Z597</f>
        <v>4.1930699838545999</v>
      </c>
      <c r="AD48" s="72"/>
      <c r="AE48" s="156">
        <f>+'Ark1'!Z597</f>
        <v>4.1930699838545999</v>
      </c>
      <c r="AF48" s="55">
        <f>+'Ark1'!AB597</f>
        <v>1.7397001682403612</v>
      </c>
      <c r="AG48" s="141">
        <f>+IF(F48=0,"",'Ark1'!AD599)</f>
        <v>34.343408475617942</v>
      </c>
      <c r="AH48" s="75"/>
      <c r="AI48" s="156">
        <f t="shared" si="18"/>
        <v>3.169421487603306</v>
      </c>
      <c r="AJ48" s="47"/>
      <c r="AK48" s="4"/>
      <c r="AL48" s="58"/>
      <c r="AM48" s="16"/>
      <c r="AN48" s="1"/>
      <c r="AO48" s="18"/>
    </row>
    <row r="49" spans="1:41" ht="15.6">
      <c r="A49" s="47"/>
      <c r="B49" s="53">
        <f>+'Ark1'!C598</f>
        <v>2022</v>
      </c>
      <c r="C49" s="53">
        <f>+'Ark1'!L598</f>
        <v>4</v>
      </c>
      <c r="D49" s="66" t="str">
        <f>VLOOKUP(C49,RNR!$D$15:$E$30,2)</f>
        <v>O-</v>
      </c>
      <c r="E49" s="53">
        <f>+'Ark1'!Q598</f>
        <v>299</v>
      </c>
      <c r="F49" s="53">
        <f>+'Ark1'!R598</f>
        <v>1118</v>
      </c>
      <c r="G49" s="177">
        <f>+'Ark1'!AF598</f>
        <v>12.96983758700696</v>
      </c>
      <c r="H49" s="177">
        <f t="shared" si="15"/>
        <v>1.1453989093583097</v>
      </c>
      <c r="I49" s="177">
        <f>+'Ark1'!AG598</f>
        <v>11.548717989966436</v>
      </c>
      <c r="J49" s="177"/>
      <c r="K49" s="156">
        <f>+'Ark1'!U598</f>
        <v>19.006887298747746</v>
      </c>
      <c r="L49" s="177">
        <f t="shared" si="16"/>
        <v>-0.18616613636672952</v>
      </c>
      <c r="M49" s="177"/>
      <c r="N49" s="361"/>
      <c r="O49" s="361"/>
      <c r="P49" s="361"/>
      <c r="Q49" s="361"/>
      <c r="R49" s="177"/>
      <c r="S49" s="177"/>
      <c r="T49" s="177"/>
      <c r="U49" s="177"/>
      <c r="V49" s="177"/>
      <c r="W49" s="55">
        <f>+'Ark1'!T598</f>
        <v>4.6985688729874786</v>
      </c>
      <c r="X49" s="177">
        <f t="shared" si="17"/>
        <v>6.4981086727935455E-2</v>
      </c>
      <c r="Y49" s="156">
        <f>+'Ark1'!W598</f>
        <v>0</v>
      </c>
      <c r="Z49" s="96"/>
      <c r="AA49" s="75">
        <f>+'Ark1'!X598</f>
        <v>77.191413237924863</v>
      </c>
      <c r="AB49" s="75">
        <f>+'Ark1'!Y598</f>
        <v>13.774597495527724</v>
      </c>
      <c r="AC49" s="75">
        <f>+'Ark1'!Z598</f>
        <v>4.529491096748993</v>
      </c>
      <c r="AD49" s="72"/>
      <c r="AE49" s="156">
        <f>+'Ark1'!Z598</f>
        <v>4.529491096748993</v>
      </c>
      <c r="AF49" s="55">
        <f>+'Ark1'!AB598</f>
        <v>1.6048388675732173</v>
      </c>
      <c r="AG49" s="141">
        <f>+IF(F49=0,"",'Ark1'!AD600)</f>
        <v>39.12196026266593</v>
      </c>
      <c r="AH49" s="75"/>
      <c r="AI49" s="156">
        <f t="shared" si="18"/>
        <v>3.7391304347826089</v>
      </c>
      <c r="AJ49" s="47"/>
      <c r="AK49" s="4"/>
      <c r="AL49" s="58"/>
      <c r="AM49" s="16"/>
      <c r="AN49" s="1"/>
      <c r="AO49" s="18"/>
    </row>
    <row r="50" spans="1:41" ht="15.6">
      <c r="A50" s="47"/>
      <c r="B50" s="53">
        <f>+'Ark1'!C599</f>
        <v>2022</v>
      </c>
      <c r="C50" s="53">
        <f>+'Ark1'!L599</f>
        <v>5</v>
      </c>
      <c r="D50" s="66" t="str">
        <f>VLOOKUP(C50,RNR!$D$15:$E$30,2)</f>
        <v>O</v>
      </c>
      <c r="E50" s="53">
        <f>+'Ark1'!Q599</f>
        <v>415</v>
      </c>
      <c r="F50" s="53">
        <f>+'Ark1'!R599</f>
        <v>2418</v>
      </c>
      <c r="G50" s="177">
        <f>+'Ark1'!AF599</f>
        <v>28.051044083526683</v>
      </c>
      <c r="H50" s="177">
        <f t="shared" si="15"/>
        <v>0.57727673612738784</v>
      </c>
      <c r="I50" s="177">
        <f>+'Ark1'!AG599</f>
        <v>26.752491066464962</v>
      </c>
      <c r="J50" s="177"/>
      <c r="K50" s="156">
        <f>+'Ark1'!U599</f>
        <v>20.357617866004944</v>
      </c>
      <c r="L50" s="177">
        <f t="shared" si="16"/>
        <v>-0.45626714426196102</v>
      </c>
      <c r="M50" s="177"/>
      <c r="N50" s="361"/>
      <c r="O50" s="361"/>
      <c r="P50" s="361"/>
      <c r="Q50" s="361"/>
      <c r="R50" s="177"/>
      <c r="S50" s="177"/>
      <c r="T50" s="177"/>
      <c r="U50" s="177"/>
      <c r="V50" s="177"/>
      <c r="W50" s="55">
        <f>+'Ark1'!T599</f>
        <v>5.3213399503722076</v>
      </c>
      <c r="X50" s="177">
        <f t="shared" si="17"/>
        <v>-4.7037873036417821E-2</v>
      </c>
      <c r="Y50" s="156">
        <f>+'Ark1'!W599</f>
        <v>0.78577336641852757</v>
      </c>
      <c r="Z50" s="96"/>
      <c r="AA50" s="75">
        <f>+'Ark1'!X599</f>
        <v>83.746898263027276</v>
      </c>
      <c r="AB50" s="75">
        <f>+'Ark1'!Y599</f>
        <v>24.689826302729529</v>
      </c>
      <c r="AC50" s="75">
        <f>+'Ark1'!Z599</f>
        <v>5.0084407529087844</v>
      </c>
      <c r="AD50" s="72"/>
      <c r="AE50" s="156">
        <f>+'Ark1'!Z599</f>
        <v>5.0084407529087844</v>
      </c>
      <c r="AF50" s="55">
        <f>+'Ark1'!AB599</f>
        <v>1.6324002912081548</v>
      </c>
      <c r="AG50" s="141">
        <f>+IF(F50=0,"",'Ark1'!AD601)</f>
        <v>0</v>
      </c>
      <c r="AH50" s="75"/>
      <c r="AI50" s="156">
        <f t="shared" si="18"/>
        <v>5.8265060240963855</v>
      </c>
      <c r="AJ50" s="47"/>
      <c r="AK50" s="4"/>
      <c r="AL50" s="58"/>
      <c r="AM50" s="16"/>
      <c r="AN50" s="1"/>
      <c r="AO50" s="18"/>
    </row>
    <row r="51" spans="1:41" ht="15.6">
      <c r="A51" s="47"/>
      <c r="B51" s="53">
        <f>+'Ark1'!C600</f>
        <v>2022</v>
      </c>
      <c r="C51" s="53">
        <f>+'Ark1'!L600</f>
        <v>6</v>
      </c>
      <c r="D51" s="66" t="str">
        <f>VLOOKUP(C51,RNR!$D$15:$E$30,2)</f>
        <v>O+</v>
      </c>
      <c r="E51" s="53">
        <f>+'Ark1'!Q600</f>
        <v>417</v>
      </c>
      <c r="F51" s="53">
        <f>+'Ark1'!R600</f>
        <v>2543</v>
      </c>
      <c r="G51" s="177">
        <f>+'Ark1'!AF600</f>
        <v>29.501160092807424</v>
      </c>
      <c r="H51" s="177">
        <f t="shared" si="15"/>
        <v>0.12058918002394847</v>
      </c>
      <c r="I51" s="177">
        <f>+'Ark1'!AG600</f>
        <v>31.871862746467379</v>
      </c>
      <c r="J51" s="177"/>
      <c r="K51" s="156">
        <f>+'Ark1'!U600</f>
        <v>23.061104994101441</v>
      </c>
      <c r="L51" s="177">
        <f t="shared" si="16"/>
        <v>-0.44305783231948581</v>
      </c>
      <c r="M51" s="177"/>
      <c r="N51" s="361"/>
      <c r="O51" s="361"/>
      <c r="P51" s="361"/>
      <c r="Q51" s="361"/>
      <c r="R51" s="177"/>
      <c r="S51" s="177"/>
      <c r="T51" s="177"/>
      <c r="U51" s="177"/>
      <c r="V51" s="177"/>
      <c r="W51" s="55">
        <f>+'Ark1'!T600</f>
        <v>6.2890287062524557</v>
      </c>
      <c r="X51" s="177">
        <f t="shared" si="17"/>
        <v>-7.041829835584057E-2</v>
      </c>
      <c r="Y51" s="156">
        <f>+'Ark1'!W600</f>
        <v>2.831301612268974</v>
      </c>
      <c r="Z51" s="96"/>
      <c r="AA51" s="75">
        <f>+'Ark1'!X600</f>
        <v>91.702713330711745</v>
      </c>
      <c r="AB51" s="75">
        <f>+'Ark1'!Y600</f>
        <v>48.092803775068816</v>
      </c>
      <c r="AC51" s="75">
        <f>+'Ark1'!Z600</f>
        <v>5.4686969419244749</v>
      </c>
      <c r="AD51" s="72"/>
      <c r="AE51" s="156">
        <f>+'Ark1'!Z600</f>
        <v>5.4686969419244749</v>
      </c>
      <c r="AF51" s="55">
        <f>+'Ark1'!AB600</f>
        <v>1.8023190266247435</v>
      </c>
      <c r="AG51" s="141">
        <f>+IF(F51=0,"",'Ark1'!AD602)</f>
        <v>48.584631909234439</v>
      </c>
      <c r="AH51" s="75"/>
      <c r="AI51" s="156">
        <f t="shared" si="18"/>
        <v>6.0983213429256597</v>
      </c>
      <c r="AJ51" s="47"/>
      <c r="AK51" s="4"/>
      <c r="AL51" s="58"/>
      <c r="AM51" s="16"/>
      <c r="AN51" s="13"/>
      <c r="AO51" s="18"/>
    </row>
    <row r="52" spans="1:41" ht="15.6">
      <c r="A52" s="47"/>
      <c r="B52" s="53">
        <f>+'Ark1'!C601</f>
        <v>2022</v>
      </c>
      <c r="C52" s="53">
        <f>+'Ark1'!L601</f>
        <v>7</v>
      </c>
      <c r="D52" s="66" t="str">
        <f>VLOOKUP(C52,RNR!$D$15:$E$30,2)</f>
        <v>R-</v>
      </c>
      <c r="E52" s="53">
        <f>+'Ark1'!Q601</f>
        <v>0</v>
      </c>
      <c r="F52" s="53">
        <f>+'Ark1'!R601</f>
        <v>0</v>
      </c>
      <c r="G52" s="177">
        <f>+'Ark1'!AF601</f>
        <v>0</v>
      </c>
      <c r="H52" s="177">
        <f t="shared" si="15"/>
        <v>0</v>
      </c>
      <c r="I52" s="177">
        <f>+'Ark1'!AG601</f>
        <v>0</v>
      </c>
      <c r="J52" s="177"/>
      <c r="K52" s="156">
        <f>+'Ark1'!U601</f>
        <v>0</v>
      </c>
      <c r="L52" s="177">
        <f t="shared" si="16"/>
        <v>0</v>
      </c>
      <c r="M52" s="177"/>
      <c r="N52" s="361"/>
      <c r="O52" s="361"/>
      <c r="P52" s="361"/>
      <c r="Q52" s="361"/>
      <c r="R52" s="177"/>
      <c r="S52" s="177"/>
      <c r="T52" s="177"/>
      <c r="U52" s="177"/>
      <c r="V52" s="177"/>
      <c r="W52" s="55">
        <f>+'Ark1'!T601</f>
        <v>0</v>
      </c>
      <c r="X52" s="177">
        <f t="shared" si="17"/>
        <v>0</v>
      </c>
      <c r="Y52" s="156">
        <f>+'Ark1'!W601</f>
        <v>0</v>
      </c>
      <c r="Z52" s="96"/>
      <c r="AA52" s="75">
        <f>+'Ark1'!X601</f>
        <v>0</v>
      </c>
      <c r="AB52" s="75">
        <f>+'Ark1'!Y601</f>
        <v>0</v>
      </c>
      <c r="AC52" s="75">
        <f>+'Ark1'!Z601</f>
        <v>0</v>
      </c>
      <c r="AD52" s="72"/>
      <c r="AE52" s="156">
        <f>+'Ark1'!Z601</f>
        <v>0</v>
      </c>
      <c r="AF52" s="55">
        <f>+'Ark1'!AB601</f>
        <v>0</v>
      </c>
      <c r="AG52" s="141" t="str">
        <f>+IF(F52=0,"",'Ark1'!AD603)</f>
        <v/>
      </c>
      <c r="AH52" s="75"/>
      <c r="AI52" s="156" t="e">
        <f t="shared" si="18"/>
        <v>#DIV/0!</v>
      </c>
      <c r="AJ52" s="47"/>
      <c r="AK52" s="4"/>
      <c r="AL52" s="58"/>
      <c r="AM52" s="16"/>
      <c r="AN52" s="13"/>
      <c r="AO52" s="18"/>
    </row>
    <row r="53" spans="1:41" ht="15.6">
      <c r="A53" s="47"/>
      <c r="B53" s="53">
        <f>+'Ark1'!C602</f>
        <v>2022</v>
      </c>
      <c r="C53" s="53">
        <f>+'Ark1'!L602</f>
        <v>8</v>
      </c>
      <c r="D53" s="66" t="str">
        <f>VLOOKUP(C53,RNR!$D$15:$E$30,2)</f>
        <v>R</v>
      </c>
      <c r="E53" s="53">
        <f>+'Ark1'!Q602</f>
        <v>299</v>
      </c>
      <c r="F53" s="53">
        <f>+'Ark1'!R602</f>
        <v>1150</v>
      </c>
      <c r="G53" s="177">
        <f>+'Ark1'!AF602</f>
        <v>13.341067285382829</v>
      </c>
      <c r="H53" s="177">
        <f t="shared" si="15"/>
        <v>-1.1235609443362264</v>
      </c>
      <c r="I53" s="177">
        <f>+'Ark1'!AG602</f>
        <v>16.419204490248443</v>
      </c>
      <c r="J53" s="177"/>
      <c r="K53" s="156">
        <f>+'Ark1'!U602</f>
        <v>26.270800000000005</v>
      </c>
      <c r="L53" s="177">
        <f t="shared" si="16"/>
        <v>-0.68359157566303352</v>
      </c>
      <c r="M53" s="177"/>
      <c r="N53" s="361"/>
      <c r="O53" s="361"/>
      <c r="P53" s="361"/>
      <c r="Q53" s="361"/>
      <c r="R53" s="177"/>
      <c r="S53" s="177"/>
      <c r="T53" s="177"/>
      <c r="U53" s="177"/>
      <c r="V53" s="177"/>
      <c r="W53" s="55">
        <f>+'Ark1'!T602</f>
        <v>7.5478260869565217</v>
      </c>
      <c r="X53" s="177">
        <f t="shared" si="17"/>
        <v>1.8042460828864293E-3</v>
      </c>
      <c r="Y53" s="156">
        <f>+'Ark1'!W602</f>
        <v>16.956521739130437</v>
      </c>
      <c r="Z53" s="96"/>
      <c r="AA53" s="75">
        <f>+'Ark1'!X602</f>
        <v>94.521739130434781</v>
      </c>
      <c r="AB53" s="75">
        <f>+'Ark1'!Y602</f>
        <v>69.130434782608702</v>
      </c>
      <c r="AC53" s="75">
        <f>+'Ark1'!Z602</f>
        <v>6.3458404633339507</v>
      </c>
      <c r="AD53" s="72"/>
      <c r="AE53" s="156">
        <f>+'Ark1'!Z602</f>
        <v>6.3458404633339507</v>
      </c>
      <c r="AF53" s="55">
        <f>+'Ark1'!AB602</f>
        <v>2.1180116937759443</v>
      </c>
      <c r="AG53" s="141">
        <f>+IF(F53=0,"",'Ark1'!AD604)</f>
        <v>0</v>
      </c>
      <c r="AH53" s="75"/>
      <c r="AI53" s="156">
        <f t="shared" si="18"/>
        <v>3.8461538461538463</v>
      </c>
      <c r="AJ53" s="47"/>
      <c r="AK53" s="4"/>
      <c r="AL53" s="58"/>
      <c r="AM53" s="16"/>
      <c r="AN53" s="13"/>
      <c r="AO53" s="18"/>
    </row>
    <row r="54" spans="1:41" ht="15.6">
      <c r="A54" s="47"/>
      <c r="B54" s="53">
        <f>+'Ark1'!C603</f>
        <v>2022</v>
      </c>
      <c r="C54" s="53">
        <f>+'Ark1'!L603</f>
        <v>9</v>
      </c>
      <c r="D54" s="66" t="str">
        <f>VLOOKUP(C54,RNR!$D$15:$E$30,2)</f>
        <v>R+</v>
      </c>
      <c r="E54" s="53">
        <f>+'Ark1'!Q603</f>
        <v>0</v>
      </c>
      <c r="F54" s="53">
        <f>+'Ark1'!R603</f>
        <v>0</v>
      </c>
      <c r="G54" s="177">
        <f>+'Ark1'!AF603</f>
        <v>0</v>
      </c>
      <c r="H54" s="177">
        <f t="shared" si="15"/>
        <v>0</v>
      </c>
      <c r="I54" s="177">
        <f>+'Ark1'!AG603</f>
        <v>0</v>
      </c>
      <c r="J54" s="177"/>
      <c r="K54" s="156">
        <f>+'Ark1'!U603</f>
        <v>0</v>
      </c>
      <c r="L54" s="177">
        <f t="shared" si="16"/>
        <v>0</v>
      </c>
      <c r="M54" s="177"/>
      <c r="N54" s="361"/>
      <c r="O54" s="361"/>
      <c r="P54" s="361"/>
      <c r="Q54" s="361"/>
      <c r="R54" s="177"/>
      <c r="S54" s="177"/>
      <c r="T54" s="177"/>
      <c r="U54" s="177"/>
      <c r="V54" s="177"/>
      <c r="W54" s="55">
        <f>+'Ark1'!T603</f>
        <v>0</v>
      </c>
      <c r="X54" s="177">
        <f t="shared" si="17"/>
        <v>0</v>
      </c>
      <c r="Y54" s="156">
        <f>+'Ark1'!W603</f>
        <v>0</v>
      </c>
      <c r="Z54" s="96"/>
      <c r="AA54" s="75">
        <f>+'Ark1'!X603</f>
        <v>0</v>
      </c>
      <c r="AB54" s="75">
        <f>+'Ark1'!Y603</f>
        <v>0</v>
      </c>
      <c r="AC54" s="75">
        <f>+'Ark1'!Z603</f>
        <v>0</v>
      </c>
      <c r="AD54" s="72"/>
      <c r="AE54" s="156">
        <f>+'Ark1'!Z603</f>
        <v>0</v>
      </c>
      <c r="AF54" s="55">
        <f>+'Ark1'!AB603</f>
        <v>0</v>
      </c>
      <c r="AG54" s="141" t="str">
        <f>+IF(F54=0,"",'Ark1'!AD605)</f>
        <v/>
      </c>
      <c r="AH54" s="75"/>
      <c r="AI54" s="156" t="e">
        <f t="shared" si="18"/>
        <v>#DIV/0!</v>
      </c>
      <c r="AJ54" s="47"/>
      <c r="AK54" s="4"/>
      <c r="AL54" s="58"/>
      <c r="AM54" s="16"/>
      <c r="AN54" s="13"/>
      <c r="AO54" s="18"/>
    </row>
    <row r="55" spans="1:41" ht="15.6">
      <c r="A55" s="47"/>
      <c r="B55" s="53">
        <f>+'Ark1'!C604</f>
        <v>2022</v>
      </c>
      <c r="C55" s="53">
        <f>+'Ark1'!L604</f>
        <v>10</v>
      </c>
      <c r="D55" s="66" t="str">
        <f>VLOOKUP(C55,RNR!$D$15:$E$30,2)</f>
        <v>U-</v>
      </c>
      <c r="E55" s="53">
        <f>+'Ark1'!Q604</f>
        <v>0</v>
      </c>
      <c r="F55" s="53">
        <f>+'Ark1'!R604</f>
        <v>0</v>
      </c>
      <c r="G55" s="177">
        <f>+'Ark1'!AF604</f>
        <v>0</v>
      </c>
      <c r="H55" s="177">
        <f t="shared" si="15"/>
        <v>0</v>
      </c>
      <c r="I55" s="177">
        <f>+'Ark1'!AG604</f>
        <v>0</v>
      </c>
      <c r="J55" s="177"/>
      <c r="K55" s="156">
        <f>+'Ark1'!U604</f>
        <v>0</v>
      </c>
      <c r="L55" s="177">
        <f t="shared" si="16"/>
        <v>0</v>
      </c>
      <c r="M55" s="177"/>
      <c r="N55" s="361"/>
      <c r="O55" s="361"/>
      <c r="P55" s="361"/>
      <c r="Q55" s="361"/>
      <c r="R55" s="177"/>
      <c r="S55" s="177"/>
      <c r="T55" s="177"/>
      <c r="U55" s="177"/>
      <c r="V55" s="177"/>
      <c r="W55" s="55">
        <f>+'Ark1'!T604</f>
        <v>0</v>
      </c>
      <c r="X55" s="177">
        <f t="shared" si="17"/>
        <v>0</v>
      </c>
      <c r="Y55" s="156">
        <f>+'Ark1'!W604</f>
        <v>0</v>
      </c>
      <c r="Z55" s="96"/>
      <c r="AA55" s="75">
        <f>+'Ark1'!X604</f>
        <v>0</v>
      </c>
      <c r="AB55" s="75">
        <f>+'Ark1'!Y604</f>
        <v>0</v>
      </c>
      <c r="AC55" s="75">
        <f>+'Ark1'!Z604</f>
        <v>0</v>
      </c>
      <c r="AD55" s="72"/>
      <c r="AE55" s="156">
        <f>+'Ark1'!Z604</f>
        <v>0</v>
      </c>
      <c r="AF55" s="55">
        <f>+'Ark1'!AB604</f>
        <v>0</v>
      </c>
      <c r="AG55" s="141" t="str">
        <f>+IF(F55=0,"",'Ark1'!AD606)</f>
        <v/>
      </c>
      <c r="AH55" s="75"/>
      <c r="AI55" s="156" t="e">
        <f t="shared" si="18"/>
        <v>#DIV/0!</v>
      </c>
      <c r="AJ55" s="47"/>
      <c r="AK55" s="4"/>
      <c r="AL55" s="58"/>
      <c r="AM55" s="16"/>
      <c r="AN55" s="5"/>
      <c r="AO55" s="18"/>
    </row>
    <row r="56" spans="1:41" ht="15.6">
      <c r="A56" s="47"/>
      <c r="B56" s="53">
        <f>+'Ark1'!C605</f>
        <v>2022</v>
      </c>
      <c r="C56" s="53">
        <f>+'Ark1'!L605</f>
        <v>11</v>
      </c>
      <c r="D56" s="66" t="str">
        <f>VLOOKUP(C56,RNR!$D$15:$E$30,2)</f>
        <v>U</v>
      </c>
      <c r="E56" s="53">
        <f>+'Ark1'!Q605</f>
        <v>16</v>
      </c>
      <c r="F56" s="53">
        <f>+'Ark1'!R605</f>
        <v>50</v>
      </c>
      <c r="G56" s="177">
        <f>+'Ark1'!AF605</f>
        <v>0.58004640371229699</v>
      </c>
      <c r="H56" s="177">
        <f t="shared" si="15"/>
        <v>-0.34514822564570857</v>
      </c>
      <c r="I56" s="177">
        <f>+'Ark1'!AG605</f>
        <v>0.81331296309993995</v>
      </c>
      <c r="J56" s="177"/>
      <c r="K56" s="156">
        <f>+'Ark1'!U605</f>
        <v>29.930000000000007</v>
      </c>
      <c r="L56" s="177">
        <f t="shared" si="16"/>
        <v>5.1778048780487858</v>
      </c>
      <c r="M56" s="177"/>
      <c r="N56" s="361"/>
      <c r="O56" s="361"/>
      <c r="P56" s="361"/>
      <c r="Q56" s="361"/>
      <c r="R56" s="177"/>
      <c r="S56" s="177"/>
      <c r="T56" s="177"/>
      <c r="U56" s="177"/>
      <c r="V56" s="177"/>
      <c r="W56" s="55">
        <f>+'Ark1'!T605</f>
        <v>8.0600000000000023</v>
      </c>
      <c r="X56" s="177">
        <f t="shared" si="17"/>
        <v>1.8160975609756118</v>
      </c>
      <c r="Y56" s="156">
        <f>+'Ark1'!W605</f>
        <v>28</v>
      </c>
      <c r="Z56" s="96"/>
      <c r="AA56" s="75">
        <f>+'Ark1'!X605</f>
        <v>98</v>
      </c>
      <c r="AB56" s="75">
        <f>+'Ark1'!Y605</f>
        <v>84</v>
      </c>
      <c r="AC56" s="75">
        <f>+'Ark1'!Z605</f>
        <v>7.9636486612607156</v>
      </c>
      <c r="AD56" s="72"/>
      <c r="AE56" s="156">
        <f>+'Ark1'!Z605</f>
        <v>7.9636486612607156</v>
      </c>
      <c r="AF56" s="55">
        <f>+'Ark1'!AB605</f>
        <v>2.5799999999999961</v>
      </c>
      <c r="AG56" s="141">
        <f>+IF(F56=0,"",'Ark1'!AD607)</f>
        <v>0</v>
      </c>
      <c r="AH56" s="75"/>
      <c r="AI56" s="156">
        <f t="shared" si="18"/>
        <v>3.125</v>
      </c>
      <c r="AJ56" s="47"/>
      <c r="AK56" s="4"/>
      <c r="AL56" s="58"/>
      <c r="AM56" s="16"/>
      <c r="AN56" s="5"/>
      <c r="AO56" s="18"/>
    </row>
    <row r="57" spans="1:41" ht="15.6">
      <c r="A57" s="47"/>
      <c r="B57" s="53">
        <f>+'Ark1'!C606</f>
        <v>2022</v>
      </c>
      <c r="C57" s="53">
        <f>+'Ark1'!L606</f>
        <v>12</v>
      </c>
      <c r="D57" s="66" t="str">
        <f>VLOOKUP(C57,RNR!$D$15:$E$30,2)</f>
        <v>U+</v>
      </c>
      <c r="E57" s="53">
        <f>+'Ark1'!Q606</f>
        <v>0</v>
      </c>
      <c r="F57" s="53">
        <f>+'Ark1'!R606</f>
        <v>0</v>
      </c>
      <c r="G57" s="177">
        <f>+'Ark1'!AF606</f>
        <v>0</v>
      </c>
      <c r="H57" s="177">
        <f t="shared" si="15"/>
        <v>0</v>
      </c>
      <c r="I57" s="177">
        <f>+'Ark1'!AG606</f>
        <v>0</v>
      </c>
      <c r="J57" s="177"/>
      <c r="K57" s="156">
        <f>+'Ark1'!U606</f>
        <v>0</v>
      </c>
      <c r="L57" s="177">
        <f t="shared" si="16"/>
        <v>0</v>
      </c>
      <c r="M57" s="177"/>
      <c r="N57" s="361"/>
      <c r="O57" s="361"/>
      <c r="P57" s="361"/>
      <c r="Q57" s="361"/>
      <c r="R57" s="177"/>
      <c r="S57" s="177"/>
      <c r="T57" s="177"/>
      <c r="U57" s="177"/>
      <c r="V57" s="177"/>
      <c r="W57" s="55">
        <f>+'Ark1'!T606</f>
        <v>0</v>
      </c>
      <c r="X57" s="177">
        <f t="shared" si="17"/>
        <v>0</v>
      </c>
      <c r="Y57" s="156">
        <f>+'Ark1'!W606</f>
        <v>0</v>
      </c>
      <c r="Z57" s="96"/>
      <c r="AA57" s="75">
        <f>+'Ark1'!X606</f>
        <v>0</v>
      </c>
      <c r="AB57" s="75">
        <f>+'Ark1'!Y606</f>
        <v>0</v>
      </c>
      <c r="AC57" s="75">
        <f>+'Ark1'!Z606</f>
        <v>0</v>
      </c>
      <c r="AD57" s="72"/>
      <c r="AE57" s="156">
        <f>+'Ark1'!Z606</f>
        <v>0</v>
      </c>
      <c r="AF57" s="55">
        <f>+'Ark1'!AB606</f>
        <v>0</v>
      </c>
      <c r="AG57" s="141" t="str">
        <f>+IF(F57=0,"",'Ark1'!AD608)</f>
        <v/>
      </c>
      <c r="AH57" s="75"/>
      <c r="AI57" s="156" t="e">
        <f t="shared" si="18"/>
        <v>#DIV/0!</v>
      </c>
      <c r="AJ57" s="47"/>
      <c r="AK57" s="4"/>
      <c r="AL57" s="58"/>
      <c r="AM57" s="16"/>
      <c r="AN57" s="5"/>
      <c r="AO57" s="18"/>
    </row>
    <row r="58" spans="1:41" ht="15.6">
      <c r="A58" s="47"/>
      <c r="B58" s="53">
        <f>+'Ark1'!C607</f>
        <v>2022</v>
      </c>
      <c r="C58" s="53">
        <f>+'Ark1'!L607</f>
        <v>13</v>
      </c>
      <c r="D58" s="66" t="str">
        <f>VLOOKUP(C58,RNR!$D$15:$E$30,2)</f>
        <v>E-</v>
      </c>
      <c r="E58" s="53">
        <f>+'Ark1'!Q607</f>
        <v>0</v>
      </c>
      <c r="F58" s="53">
        <f>+'Ark1'!R607</f>
        <v>0</v>
      </c>
      <c r="G58" s="177">
        <f>+'Ark1'!AF607</f>
        <v>0</v>
      </c>
      <c r="H58" s="177">
        <f t="shared" si="15"/>
        <v>0</v>
      </c>
      <c r="I58" s="177">
        <f>+'Ark1'!AG607</f>
        <v>0</v>
      </c>
      <c r="J58" s="177"/>
      <c r="K58" s="156">
        <f>+'Ark1'!U607</f>
        <v>0</v>
      </c>
      <c r="L58" s="177">
        <f t="shared" si="16"/>
        <v>0</v>
      </c>
      <c r="M58" s="177"/>
      <c r="N58" s="361"/>
      <c r="O58" s="361"/>
      <c r="P58" s="361"/>
      <c r="Q58" s="361"/>
      <c r="R58" s="177"/>
      <c r="S58" s="177"/>
      <c r="T58" s="177"/>
      <c r="U58" s="177"/>
      <c r="V58" s="177"/>
      <c r="W58" s="55">
        <f>+'Ark1'!T607</f>
        <v>0</v>
      </c>
      <c r="X58" s="177">
        <f t="shared" si="17"/>
        <v>0</v>
      </c>
      <c r="Y58" s="156">
        <f>+'Ark1'!W607</f>
        <v>0</v>
      </c>
      <c r="Z58" s="96"/>
      <c r="AA58" s="75">
        <f>+'Ark1'!X607</f>
        <v>0</v>
      </c>
      <c r="AB58" s="75">
        <f>+'Ark1'!Y607</f>
        <v>0</v>
      </c>
      <c r="AC58" s="75">
        <f>+'Ark1'!Z607</f>
        <v>0</v>
      </c>
      <c r="AD58" s="72"/>
      <c r="AE58" s="156">
        <f>+'Ark1'!Z607</f>
        <v>0</v>
      </c>
      <c r="AF58" s="55">
        <f>+'Ark1'!AB607</f>
        <v>0</v>
      </c>
      <c r="AG58" s="141" t="str">
        <f>+IF(F58=0,"",'Ark1'!AD609)</f>
        <v/>
      </c>
      <c r="AH58" s="75"/>
      <c r="AI58" s="156" t="e">
        <f t="shared" si="18"/>
        <v>#DIV/0!</v>
      </c>
      <c r="AJ58" s="47"/>
      <c r="AK58" s="4"/>
      <c r="AL58" s="58"/>
      <c r="AM58" s="16"/>
      <c r="AN58" s="5"/>
      <c r="AO58" s="18"/>
    </row>
    <row r="59" spans="1:41" ht="15.6">
      <c r="A59" s="47"/>
      <c r="B59" s="53">
        <f>+'Ark1'!C608</f>
        <v>2022</v>
      </c>
      <c r="C59" s="53">
        <f>+'Ark1'!L608</f>
        <v>14</v>
      </c>
      <c r="D59" s="66" t="str">
        <f>VLOOKUP(C59,RNR!$D$15:$E$30,2)</f>
        <v>E</v>
      </c>
      <c r="E59" s="53">
        <f>+'Ark1'!Q608</f>
        <v>0</v>
      </c>
      <c r="F59" s="53">
        <f>+'Ark1'!R608</f>
        <v>0</v>
      </c>
      <c r="G59" s="177">
        <f>+'Ark1'!AF608</f>
        <v>0</v>
      </c>
      <c r="H59" s="177">
        <f t="shared" si="15"/>
        <v>0</v>
      </c>
      <c r="I59" s="177">
        <f>+'Ark1'!AG608</f>
        <v>0</v>
      </c>
      <c r="J59" s="177"/>
      <c r="K59" s="156">
        <f>+'Ark1'!U608</f>
        <v>0</v>
      </c>
      <c r="L59" s="177">
        <f t="shared" si="16"/>
        <v>0</v>
      </c>
      <c r="M59" s="177"/>
      <c r="N59" s="361"/>
      <c r="O59" s="361"/>
      <c r="P59" s="361"/>
      <c r="Q59" s="361"/>
      <c r="R59" s="177"/>
      <c r="S59" s="177"/>
      <c r="T59" s="177"/>
      <c r="U59" s="177"/>
      <c r="V59" s="177"/>
      <c r="W59" s="55">
        <f>+'Ark1'!T608</f>
        <v>0</v>
      </c>
      <c r="X59" s="177">
        <f t="shared" si="17"/>
        <v>0</v>
      </c>
      <c r="Y59" s="156">
        <f>+'Ark1'!W608</f>
        <v>0</v>
      </c>
      <c r="Z59" s="96"/>
      <c r="AA59" s="75">
        <f>+'Ark1'!X608</f>
        <v>0</v>
      </c>
      <c r="AB59" s="75">
        <f>+'Ark1'!Y608</f>
        <v>0</v>
      </c>
      <c r="AC59" s="75">
        <f>+'Ark1'!Z608</f>
        <v>0</v>
      </c>
      <c r="AD59" s="72"/>
      <c r="AE59" s="156">
        <f>+'Ark1'!Z608</f>
        <v>0</v>
      </c>
      <c r="AF59" s="55">
        <f>+'Ark1'!AB608</f>
        <v>0</v>
      </c>
      <c r="AG59" s="141" t="str">
        <f>+IF(F59=0,"",'Ark1'!AD610)</f>
        <v/>
      </c>
      <c r="AH59" s="75"/>
      <c r="AI59" s="156" t="e">
        <f t="shared" si="18"/>
        <v>#DIV/0!</v>
      </c>
      <c r="AJ59" s="47"/>
      <c r="AK59" s="4"/>
      <c r="AL59" s="58"/>
      <c r="AM59" s="16"/>
      <c r="AN59" s="5"/>
      <c r="AO59" s="18"/>
    </row>
    <row r="60" spans="1:41" ht="15.6">
      <c r="A60" s="47"/>
      <c r="B60" s="53">
        <f>+'Ark1'!C609</f>
        <v>2022</v>
      </c>
      <c r="C60" s="53">
        <f>+'Ark1'!L609</f>
        <v>15</v>
      </c>
      <c r="D60" s="66" t="str">
        <f>VLOOKUP(C60,RNR!$D$15:$E$30,2)</f>
        <v>E+</v>
      </c>
      <c r="E60" s="53">
        <f>+'Ark1'!Q609</f>
        <v>0</v>
      </c>
      <c r="F60" s="53">
        <f>+'Ark1'!R609</f>
        <v>0</v>
      </c>
      <c r="G60" s="177">
        <f>+'Ark1'!AF609</f>
        <v>0</v>
      </c>
      <c r="H60" s="177">
        <f t="shared" si="15"/>
        <v>0</v>
      </c>
      <c r="I60" s="177">
        <f>+'Ark1'!AG609</f>
        <v>0</v>
      </c>
      <c r="J60" s="177"/>
      <c r="K60" s="156">
        <f>+'Ark1'!U609</f>
        <v>0</v>
      </c>
      <c r="L60" s="177">
        <f t="shared" si="16"/>
        <v>0</v>
      </c>
      <c r="M60" s="177"/>
      <c r="N60" s="361"/>
      <c r="O60" s="361"/>
      <c r="P60" s="361"/>
      <c r="Q60" s="361"/>
      <c r="R60" s="177"/>
      <c r="S60" s="177"/>
      <c r="T60" s="177"/>
      <c r="U60" s="177"/>
      <c r="V60" s="177"/>
      <c r="W60" s="55">
        <f>+'Ark1'!T609</f>
        <v>0</v>
      </c>
      <c r="X60" s="177">
        <f t="shared" si="17"/>
        <v>0</v>
      </c>
      <c r="Y60" s="156">
        <f>+'Ark1'!W609</f>
        <v>0</v>
      </c>
      <c r="Z60" s="96"/>
      <c r="AA60" s="75">
        <f>+'Ark1'!X609</f>
        <v>0</v>
      </c>
      <c r="AB60" s="75">
        <f>+'Ark1'!Y609</f>
        <v>0</v>
      </c>
      <c r="AC60" s="75">
        <f>+'Ark1'!Z609</f>
        <v>0</v>
      </c>
      <c r="AD60" s="72"/>
      <c r="AE60" s="156">
        <f>+'Ark1'!Z609</f>
        <v>0</v>
      </c>
      <c r="AF60" s="55">
        <f>+'Ark1'!AB609</f>
        <v>0</v>
      </c>
      <c r="AG60" s="141" t="str">
        <f>+IF(F60=0,"",'Ark1'!AD611)</f>
        <v/>
      </c>
      <c r="AH60" s="75"/>
      <c r="AI60" s="156" t="e">
        <f t="shared" si="18"/>
        <v>#DIV/0!</v>
      </c>
      <c r="AJ60" s="47"/>
      <c r="AK60" s="4"/>
      <c r="AL60" s="58"/>
      <c r="AM60" s="16"/>
      <c r="AN60" s="5"/>
      <c r="AO60" s="18"/>
    </row>
    <row r="61" spans="1:41" s="445" customFormat="1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58"/>
      <c r="AM61" s="16"/>
      <c r="AN61" s="5"/>
      <c r="AO61" s="18"/>
    </row>
    <row r="62" spans="1:41" ht="15.6">
      <c r="A62" s="47"/>
      <c r="B62">
        <f>+'Ark1'!C610</f>
        <v>2021</v>
      </c>
      <c r="C62">
        <f>+'Ark1'!L610</f>
        <v>1</v>
      </c>
      <c r="D62" s="3" t="str">
        <f t="shared" ref="D62:D76" si="19">+D46</f>
        <v>P-</v>
      </c>
      <c r="E62">
        <f>+'Ark1'!Q610</f>
        <v>61</v>
      </c>
      <c r="F62">
        <f>+'Ark1'!R610</f>
        <v>177</v>
      </c>
      <c r="G62" s="195">
        <f>+'Ark1'!AF610</f>
        <v>1.9970664560532547</v>
      </c>
      <c r="H62" s="195">
        <f t="shared" ref="H62:H81" si="20">+G62-G77</f>
        <v>0.69300938962436454</v>
      </c>
      <c r="I62" s="195">
        <f>+'Ark1'!AG610</f>
        <v>1.4385659026866084</v>
      </c>
      <c r="J62" s="195"/>
      <c r="K62" s="92">
        <f>+'Ark1'!U610</f>
        <v>15.7035593220339</v>
      </c>
      <c r="L62" s="195">
        <f t="shared" ref="L62:L81" si="21">+K62-K77</f>
        <v>0.18167898015355277</v>
      </c>
      <c r="M62" s="195"/>
      <c r="N62" s="360"/>
      <c r="O62" s="360"/>
      <c r="P62" s="360"/>
      <c r="Q62" s="360"/>
      <c r="R62" s="195"/>
      <c r="S62" s="195"/>
      <c r="T62" s="195"/>
      <c r="U62" s="195"/>
      <c r="V62" s="195"/>
      <c r="W62" s="1">
        <f>+'Ark1'!T610</f>
        <v>2.3728813559322033</v>
      </c>
      <c r="X62" s="195">
        <f t="shared" ref="X62:X81" si="22">+W62-W77</f>
        <v>-0.21686223381138658</v>
      </c>
      <c r="Y62" s="92">
        <f>+'Ark1'!W610</f>
        <v>0</v>
      </c>
      <c r="Z62" s="96"/>
      <c r="AA62" s="11">
        <f>+'Ark1'!X610</f>
        <v>44.63276836158191</v>
      </c>
      <c r="AB62" s="11">
        <f>+'Ark1'!Y610</f>
        <v>1.1299435028248583</v>
      </c>
      <c r="AC62" s="11">
        <f>+'Ark1'!Z610</f>
        <v>3.5455871017644536</v>
      </c>
      <c r="AD62" s="72"/>
      <c r="AE62" s="92">
        <f>+'Ark1'!Z610</f>
        <v>3.5455871017644536</v>
      </c>
      <c r="AF62" s="1">
        <f>+'Ark1'!AB610</f>
        <v>1.0876549970938609</v>
      </c>
      <c r="AG62" s="141">
        <f>+IF(F62=0,"",'Ark1'!AD612)</f>
        <v>36.094073095220757</v>
      </c>
      <c r="AI62" s="92">
        <f t="shared" ref="AI62:AI96" si="23">+F62/E62</f>
        <v>2.901639344262295</v>
      </c>
      <c r="AJ62" s="47"/>
      <c r="AK62" s="4"/>
      <c r="AL62" s="58"/>
      <c r="AM62" s="16"/>
      <c r="AN62" s="5"/>
      <c r="AO62" s="18"/>
    </row>
    <row r="63" spans="1:41" ht="15.6">
      <c r="A63" s="47"/>
      <c r="B63">
        <f>+'Ark1'!C611</f>
        <v>2021</v>
      </c>
      <c r="C63">
        <f>+'Ark1'!L611</f>
        <v>2</v>
      </c>
      <c r="D63" s="3" t="str">
        <f t="shared" si="19"/>
        <v>P</v>
      </c>
      <c r="E63">
        <f>+'Ark1'!Q611</f>
        <v>167</v>
      </c>
      <c r="F63">
        <f>+'Ark1'!R611</f>
        <v>488</v>
      </c>
      <c r="G63" s="195">
        <f>+'Ark1'!AF611</f>
        <v>5.5060363308134948</v>
      </c>
      <c r="H63" s="195">
        <f t="shared" si="20"/>
        <v>-1.5492467721735776</v>
      </c>
      <c r="I63" s="195">
        <f>+'Ark1'!AG611</f>
        <v>4.278806227290235</v>
      </c>
      <c r="J63" s="195"/>
      <c r="K63" s="92">
        <f>+'Ark1'!U611</f>
        <v>16.941209016393447</v>
      </c>
      <c r="L63" s="195">
        <f t="shared" si="21"/>
        <v>-0.14875938802993005</v>
      </c>
      <c r="M63" s="195"/>
      <c r="N63" s="360"/>
      <c r="O63" s="360"/>
      <c r="P63" s="360"/>
      <c r="Q63" s="360"/>
      <c r="R63" s="195"/>
      <c r="S63" s="195"/>
      <c r="T63" s="195"/>
      <c r="U63" s="195"/>
      <c r="V63" s="195"/>
      <c r="W63" s="1">
        <f>+'Ark1'!T611</f>
        <v>2.9282786885245899</v>
      </c>
      <c r="X63" s="195">
        <f t="shared" si="22"/>
        <v>-0.38925685649910591</v>
      </c>
      <c r="Y63" s="92">
        <f>+'Ark1'!W611</f>
        <v>0.20491803278688528</v>
      </c>
      <c r="Z63" s="96"/>
      <c r="AA63" s="11">
        <f>+'Ark1'!X611</f>
        <v>60.450819672131153</v>
      </c>
      <c r="AB63" s="11">
        <f>+'Ark1'!Y611</f>
        <v>4.5081967213114753</v>
      </c>
      <c r="AC63" s="11">
        <f>+'Ark1'!Z611</f>
        <v>3.5429110665051207</v>
      </c>
      <c r="AD63" s="72"/>
      <c r="AE63" s="92">
        <f>+'Ark1'!Z611</f>
        <v>3.5429110665051207</v>
      </c>
      <c r="AF63" s="1">
        <f>+'Ark1'!AB611</f>
        <v>1.5500461085806931</v>
      </c>
      <c r="AG63" s="141">
        <f>+IF(F63=0,"",'Ark1'!AD613)</f>
        <v>24.427143716248505</v>
      </c>
      <c r="AI63" s="92">
        <f t="shared" si="23"/>
        <v>2.9221556886227544</v>
      </c>
      <c r="AJ63" s="47"/>
      <c r="AK63" s="4"/>
      <c r="AL63" s="58"/>
      <c r="AM63" s="16"/>
      <c r="AN63" s="5"/>
      <c r="AO63" s="18"/>
    </row>
    <row r="64" spans="1:41" ht="15.6">
      <c r="A64" s="47"/>
      <c r="B64">
        <f>+'Ark1'!C612</f>
        <v>2021</v>
      </c>
      <c r="C64">
        <f>+'Ark1'!L612</f>
        <v>3</v>
      </c>
      <c r="D64" s="3" t="str">
        <f t="shared" si="19"/>
        <v>P+</v>
      </c>
      <c r="E64">
        <f>+'Ark1'!Q612</f>
        <v>233</v>
      </c>
      <c r="F64">
        <f>+'Ark1'!R612</f>
        <v>747</v>
      </c>
      <c r="G64" s="195">
        <f>+'Ark1'!AF612</f>
        <v>8.4282974162247548</v>
      </c>
      <c r="H64" s="195">
        <f t="shared" si="20"/>
        <v>-1.067913016231774</v>
      </c>
      <c r="I64" s="195">
        <f>+'Ark1'!AG612</f>
        <v>7.0296281858365903</v>
      </c>
      <c r="J64" s="195"/>
      <c r="K64" s="92">
        <f>+'Ark1'!U612</f>
        <v>18.182489959839355</v>
      </c>
      <c r="L64" s="195">
        <f t="shared" si="21"/>
        <v>2.3960631257473608E-3</v>
      </c>
      <c r="M64" s="195"/>
      <c r="N64" s="360"/>
      <c r="O64" s="360"/>
      <c r="P64" s="360"/>
      <c r="Q64" s="360"/>
      <c r="R64" s="195"/>
      <c r="S64" s="195"/>
      <c r="T64" s="195"/>
      <c r="U64" s="195"/>
      <c r="V64" s="195"/>
      <c r="W64" s="1">
        <f>+'Ark1'!T612</f>
        <v>4.0321285140562244</v>
      </c>
      <c r="X64" s="195">
        <f t="shared" si="22"/>
        <v>-0.11223768312687543</v>
      </c>
      <c r="Y64" s="92">
        <f>+'Ark1'!W612</f>
        <v>0.26773761713520744</v>
      </c>
      <c r="Z64" s="96"/>
      <c r="AA64" s="11">
        <f>+'Ark1'!X612</f>
        <v>71.887550200803219</v>
      </c>
      <c r="AB64" s="11">
        <f>+'Ark1'!Y612</f>
        <v>8.4337349397590344</v>
      </c>
      <c r="AC64" s="11">
        <f>+'Ark1'!Z612</f>
        <v>3.7556162617590254</v>
      </c>
      <c r="AD64" s="72"/>
      <c r="AE64" s="92">
        <f>+'Ark1'!Z612</f>
        <v>3.7556162617590254</v>
      </c>
      <c r="AF64" s="1">
        <f>+'Ark1'!AB612</f>
        <v>1.7741370116466688</v>
      </c>
      <c r="AG64" s="141">
        <f>+IF(F64=0,"",'Ark1'!AD614)</f>
        <v>28.772111089560742</v>
      </c>
      <c r="AI64" s="92">
        <f t="shared" si="23"/>
        <v>3.2060085836909873</v>
      </c>
      <c r="AJ64" s="47"/>
      <c r="AK64" s="4"/>
      <c r="AL64" s="58"/>
      <c r="AM64" s="18"/>
      <c r="AN64" s="5"/>
      <c r="AO64" s="18"/>
    </row>
    <row r="65" spans="1:41" ht="15.6">
      <c r="A65" s="47"/>
      <c r="B65">
        <f>+'Ark1'!C613</f>
        <v>2021</v>
      </c>
      <c r="C65">
        <f>+'Ark1'!L613</f>
        <v>4</v>
      </c>
      <c r="D65" s="3" t="str">
        <f t="shared" si="19"/>
        <v>O-</v>
      </c>
      <c r="E65">
        <f>+'Ark1'!Q613</f>
        <v>289</v>
      </c>
      <c r="F65">
        <f>+'Ark1'!R613</f>
        <v>1048</v>
      </c>
      <c r="G65" s="195">
        <f>+'Ark1'!AF613</f>
        <v>11.824438677648651</v>
      </c>
      <c r="H65" s="195">
        <f t="shared" si="20"/>
        <v>-3.5790388078618189</v>
      </c>
      <c r="I65" s="195">
        <f>+'Ark1'!AG613</f>
        <v>10.410312141882718</v>
      </c>
      <c r="J65" s="195"/>
      <c r="K65" s="92">
        <f>+'Ark1'!U613</f>
        <v>19.193053435114475</v>
      </c>
      <c r="L65" s="195">
        <f t="shared" si="21"/>
        <v>-0.13979750555120418</v>
      </c>
      <c r="M65" s="195"/>
      <c r="N65" s="360"/>
      <c r="O65" s="360"/>
      <c r="P65" s="360"/>
      <c r="Q65" s="360"/>
      <c r="R65" s="195"/>
      <c r="S65" s="195"/>
      <c r="T65" s="195"/>
      <c r="U65" s="195"/>
      <c r="V65" s="195"/>
      <c r="W65" s="1">
        <f>+'Ark1'!T613</f>
        <v>4.6335877862595432</v>
      </c>
      <c r="X65" s="195">
        <f t="shared" si="22"/>
        <v>-0.19275085339313325</v>
      </c>
      <c r="Y65" s="92">
        <f>+'Ark1'!W613</f>
        <v>0.19083969465648865</v>
      </c>
      <c r="Z65" s="96"/>
      <c r="AA65" s="11">
        <f>+'Ark1'!X613</f>
        <v>79.866412213740475</v>
      </c>
      <c r="AB65" s="11">
        <f>+'Ark1'!Y613</f>
        <v>15.076335877862599</v>
      </c>
      <c r="AC65" s="11">
        <f>+'Ark1'!Z613</f>
        <v>4.0823467269049507</v>
      </c>
      <c r="AD65" s="72"/>
      <c r="AE65" s="92">
        <f>+'Ark1'!Z613</f>
        <v>4.0823467269049507</v>
      </c>
      <c r="AF65" s="1">
        <f>+'Ark1'!AB613</f>
        <v>1.7346100024542055</v>
      </c>
      <c r="AG65" s="141">
        <f>+IF(F65=0,"",'Ark1'!AD615)</f>
        <v>33.861145788845462</v>
      </c>
      <c r="AI65" s="92">
        <f t="shared" si="23"/>
        <v>3.6262975778546713</v>
      </c>
      <c r="AJ65" s="47"/>
      <c r="AK65" s="13"/>
      <c r="AL65" s="58"/>
    </row>
    <row r="66" spans="1:41" ht="15.6">
      <c r="A66" s="47"/>
      <c r="B66">
        <f>+'Ark1'!C614</f>
        <v>2021</v>
      </c>
      <c r="C66">
        <f>+'Ark1'!L614</f>
        <v>5</v>
      </c>
      <c r="D66" s="3" t="str">
        <f t="shared" si="19"/>
        <v>O</v>
      </c>
      <c r="E66">
        <f>+'Ark1'!Q614</f>
        <v>415</v>
      </c>
      <c r="F66">
        <f>+'Ark1'!R614</f>
        <v>2435</v>
      </c>
      <c r="G66" s="195">
        <f>+'Ark1'!AF614</f>
        <v>27.473767347399296</v>
      </c>
      <c r="H66" s="195">
        <f t="shared" si="20"/>
        <v>-1.817360606234228</v>
      </c>
      <c r="I66" s="195">
        <f>+'Ark1'!AG614</f>
        <v>26.23073820122146</v>
      </c>
      <c r="J66" s="195"/>
      <c r="K66" s="92">
        <f>+'Ark1'!U614</f>
        <v>20.813885010266905</v>
      </c>
      <c r="L66" s="195">
        <f t="shared" si="21"/>
        <v>-0.31457008866764014</v>
      </c>
      <c r="M66" s="195"/>
      <c r="N66" s="360"/>
      <c r="O66" s="360"/>
      <c r="P66" s="360"/>
      <c r="Q66" s="360"/>
      <c r="R66" s="195"/>
      <c r="S66" s="195"/>
      <c r="T66" s="195"/>
      <c r="U66" s="195"/>
      <c r="V66" s="195"/>
      <c r="W66" s="1">
        <f>+'Ark1'!T614</f>
        <v>5.3683778234086255</v>
      </c>
      <c r="X66" s="195">
        <f t="shared" si="22"/>
        <v>-0.20468153732196637</v>
      </c>
      <c r="Y66" s="92">
        <f>+'Ark1'!W614</f>
        <v>0.53388090349075989</v>
      </c>
      <c r="Z66" s="96"/>
      <c r="AA66" s="11">
        <f>+'Ark1'!X614</f>
        <v>85.420944558521569</v>
      </c>
      <c r="AB66" s="11">
        <f>+'Ark1'!Y614</f>
        <v>27.597535934291596</v>
      </c>
      <c r="AC66" s="11">
        <f>+'Ark1'!Z614</f>
        <v>5.0135442773416576</v>
      </c>
      <c r="AD66" s="72"/>
      <c r="AE66" s="92">
        <f>+'Ark1'!Z614</f>
        <v>5.0135442773416576</v>
      </c>
      <c r="AF66" s="1">
        <f>+'Ark1'!AB614</f>
        <v>1.67412548409916</v>
      </c>
      <c r="AG66" s="141">
        <f>+IF(F66=0,"",'Ark1'!AD616)</f>
        <v>0</v>
      </c>
      <c r="AI66" s="92">
        <f t="shared" si="23"/>
        <v>5.8674698795180724</v>
      </c>
      <c r="AJ66" s="47"/>
      <c r="AK66" s="5"/>
      <c r="AL66" s="58"/>
      <c r="AM66" s="18"/>
      <c r="AO66" s="18"/>
    </row>
    <row r="67" spans="1:41" ht="15.6">
      <c r="A67" s="47"/>
      <c r="B67">
        <f>+'Ark1'!C615</f>
        <v>2021</v>
      </c>
      <c r="C67">
        <f>+'Ark1'!L615</f>
        <v>6</v>
      </c>
      <c r="D67" s="3" t="str">
        <f t="shared" si="19"/>
        <v>O+</v>
      </c>
      <c r="E67">
        <f>+'Ark1'!Q615</f>
        <v>423</v>
      </c>
      <c r="F67">
        <f>+'Ark1'!R615</f>
        <v>2604</v>
      </c>
      <c r="G67" s="195">
        <f>+'Ark1'!AF615</f>
        <v>29.380570912783476</v>
      </c>
      <c r="H67" s="195">
        <f t="shared" si="20"/>
        <v>4.1019262404696164</v>
      </c>
      <c r="I67" s="195">
        <f>+'Ark1'!AG615</f>
        <v>31.677008668152375</v>
      </c>
      <c r="J67" s="195"/>
      <c r="K67" s="92">
        <f>+'Ark1'!U615</f>
        <v>23.504162826420927</v>
      </c>
      <c r="L67" s="195">
        <f t="shared" si="21"/>
        <v>-0.32861495135685104</v>
      </c>
      <c r="M67" s="195"/>
      <c r="N67" s="360"/>
      <c r="O67" s="360"/>
      <c r="P67" s="360"/>
      <c r="Q67" s="360"/>
      <c r="R67" s="195"/>
      <c r="S67" s="195"/>
      <c r="T67" s="195"/>
      <c r="U67" s="195"/>
      <c r="V67" s="195"/>
      <c r="W67" s="1">
        <f>+'Ark1'!T615</f>
        <v>6.3594470046082963</v>
      </c>
      <c r="X67" s="195">
        <f t="shared" si="22"/>
        <v>-0.20492689309893208</v>
      </c>
      <c r="Y67" s="92">
        <f>+'Ark1'!W615</f>
        <v>3.3410138248847945</v>
      </c>
      <c r="Z67" s="96"/>
      <c r="AA67" s="11">
        <f>+'Ark1'!X615</f>
        <v>92.396313364055302</v>
      </c>
      <c r="AB67" s="11">
        <f>+'Ark1'!Y615</f>
        <v>52.41935483870968</v>
      </c>
      <c r="AC67" s="11">
        <f>+'Ark1'!Z615</f>
        <v>5.4214682018344149</v>
      </c>
      <c r="AD67" s="72"/>
      <c r="AE67" s="92">
        <f>+'Ark1'!Z615</f>
        <v>5.4214682018344149</v>
      </c>
      <c r="AF67" s="1">
        <f>+'Ark1'!AB615</f>
        <v>1.8584259898187721</v>
      </c>
      <c r="AG67" s="141">
        <f>+IF(F67=0,"",'Ark1'!AD617)</f>
        <v>54.540955880497123</v>
      </c>
      <c r="AI67" s="92">
        <f t="shared" si="23"/>
        <v>6.1560283687943258</v>
      </c>
      <c r="AJ67" s="47"/>
      <c r="AK67" s="13"/>
      <c r="AL67" s="58"/>
    </row>
    <row r="68" spans="1:41" ht="15.6">
      <c r="A68" s="47"/>
      <c r="B68">
        <f>+'Ark1'!C616</f>
        <v>2021</v>
      </c>
      <c r="C68">
        <f>+'Ark1'!L616</f>
        <v>7</v>
      </c>
      <c r="D68" s="3" t="str">
        <f t="shared" si="19"/>
        <v>R-</v>
      </c>
      <c r="E68">
        <f>+'Ark1'!Q616</f>
        <v>0</v>
      </c>
      <c r="F68">
        <f>+'Ark1'!R616</f>
        <v>0</v>
      </c>
      <c r="G68" s="195">
        <f>+'Ark1'!AF616</f>
        <v>0</v>
      </c>
      <c r="H68" s="195">
        <f t="shared" si="20"/>
        <v>0</v>
      </c>
      <c r="I68" s="195">
        <f>+'Ark1'!AG616</f>
        <v>0</v>
      </c>
      <c r="J68" s="195"/>
      <c r="K68" s="92">
        <f>+'Ark1'!U616</f>
        <v>0</v>
      </c>
      <c r="L68" s="195">
        <f t="shared" si="21"/>
        <v>0</v>
      </c>
      <c r="M68" s="195"/>
      <c r="N68" s="360"/>
      <c r="O68" s="360"/>
      <c r="P68" s="360"/>
      <c r="Q68" s="360"/>
      <c r="R68" s="195"/>
      <c r="S68" s="195"/>
      <c r="T68" s="195"/>
      <c r="U68" s="195"/>
      <c r="V68" s="195"/>
      <c r="W68" s="1">
        <f>+'Ark1'!T616</f>
        <v>0</v>
      </c>
      <c r="X68" s="195">
        <f t="shared" si="22"/>
        <v>0</v>
      </c>
      <c r="Y68" s="92">
        <f>+'Ark1'!W616</f>
        <v>0</v>
      </c>
      <c r="Z68" s="96"/>
      <c r="AA68" s="11">
        <f>+'Ark1'!X616</f>
        <v>0</v>
      </c>
      <c r="AB68" s="11">
        <f>+'Ark1'!Y616</f>
        <v>0</v>
      </c>
      <c r="AC68" s="11">
        <f>+'Ark1'!Z616</f>
        <v>0</v>
      </c>
      <c r="AD68" s="72"/>
      <c r="AE68" s="92">
        <f>+'Ark1'!Z616</f>
        <v>0</v>
      </c>
      <c r="AF68" s="1">
        <f>+'Ark1'!AB616</f>
        <v>0</v>
      </c>
      <c r="AG68" s="141" t="str">
        <f>+IF(F68=0,"",'Ark1'!AD618)</f>
        <v/>
      </c>
      <c r="AI68" s="92" t="e">
        <f t="shared" si="23"/>
        <v>#DIV/0!</v>
      </c>
      <c r="AJ68" s="47"/>
      <c r="AK68" s="13"/>
      <c r="AL68" s="58"/>
    </row>
    <row r="69" spans="1:41" ht="15.6">
      <c r="A69" s="47"/>
      <c r="B69">
        <f>+'Ark1'!C617</f>
        <v>2021</v>
      </c>
      <c r="C69">
        <f>+'Ark1'!L617</f>
        <v>8</v>
      </c>
      <c r="D69" s="3" t="str">
        <f t="shared" si="19"/>
        <v>R</v>
      </c>
      <c r="E69">
        <f>+'Ark1'!Q617</f>
        <v>320</v>
      </c>
      <c r="F69">
        <f>+'Ark1'!R617</f>
        <v>1282</v>
      </c>
      <c r="G69" s="195">
        <f>+'Ark1'!AF617</f>
        <v>14.464628229719056</v>
      </c>
      <c r="H69" s="195">
        <f t="shared" si="20"/>
        <v>3.2631124027016671</v>
      </c>
      <c r="I69" s="195">
        <f>+'Ark1'!AG617</f>
        <v>17.8844650740464</v>
      </c>
      <c r="J69" s="195"/>
      <c r="K69" s="92">
        <f>+'Ark1'!U617</f>
        <v>26.954391575663038</v>
      </c>
      <c r="L69" s="195">
        <f t="shared" si="21"/>
        <v>0.57575475974263313</v>
      </c>
      <c r="M69" s="195"/>
      <c r="N69" s="360"/>
      <c r="O69" s="360"/>
      <c r="P69" s="360"/>
      <c r="Q69" s="360"/>
      <c r="R69" s="195"/>
      <c r="S69" s="195"/>
      <c r="T69" s="195"/>
      <c r="U69" s="195"/>
      <c r="V69" s="195"/>
      <c r="W69" s="1">
        <f>+'Ark1'!T617</f>
        <v>7.5460218408736353</v>
      </c>
      <c r="X69" s="195">
        <f t="shared" si="22"/>
        <v>-6.2169650965131495E-3</v>
      </c>
      <c r="Y69" s="92">
        <f>+'Ark1'!W617</f>
        <v>19.500780031201248</v>
      </c>
      <c r="Z69" s="96"/>
      <c r="AA69" s="11">
        <f>+'Ark1'!X617</f>
        <v>95.085803432137268</v>
      </c>
      <c r="AB69" s="11">
        <f>+'Ark1'!Y617</f>
        <v>71.06084243369736</v>
      </c>
      <c r="AC69" s="11">
        <f>+'Ark1'!Z617</f>
        <v>6.8315267932701955</v>
      </c>
      <c r="AD69" s="72"/>
      <c r="AE69" s="92">
        <f>+'Ark1'!Z617</f>
        <v>6.8315267932701955</v>
      </c>
      <c r="AF69" s="1">
        <f>+'Ark1'!AB617</f>
        <v>2.4836100353387391</v>
      </c>
      <c r="AG69" s="141">
        <f>+IF(F69=0,"",'Ark1'!AD619)</f>
        <v>0</v>
      </c>
      <c r="AI69" s="92">
        <f t="shared" si="23"/>
        <v>4.0062499999999996</v>
      </c>
      <c r="AJ69" s="47"/>
      <c r="AK69" s="2"/>
      <c r="AL69" s="58"/>
      <c r="AM69" s="5"/>
    </row>
    <row r="70" spans="1:41" ht="15.6">
      <c r="A70" s="47"/>
      <c r="B70">
        <f>+'Ark1'!C618</f>
        <v>2021</v>
      </c>
      <c r="C70">
        <f>+'Ark1'!L618</f>
        <v>9</v>
      </c>
      <c r="D70" s="3" t="str">
        <f t="shared" si="19"/>
        <v>R+</v>
      </c>
      <c r="E70">
        <f>+'Ark1'!Q618</f>
        <v>0</v>
      </c>
      <c r="F70">
        <f>+'Ark1'!R618</f>
        <v>0</v>
      </c>
      <c r="G70" s="195">
        <f>+'Ark1'!AF618</f>
        <v>0</v>
      </c>
      <c r="H70" s="195">
        <f t="shared" si="20"/>
        <v>0</v>
      </c>
      <c r="I70" s="195">
        <f>+'Ark1'!AG618</f>
        <v>0</v>
      </c>
      <c r="J70" s="195"/>
      <c r="K70" s="92">
        <f>+'Ark1'!U618</f>
        <v>0</v>
      </c>
      <c r="L70" s="195">
        <f t="shared" si="21"/>
        <v>0</v>
      </c>
      <c r="M70" s="195"/>
      <c r="N70" s="360"/>
      <c r="O70" s="360"/>
      <c r="P70" s="360"/>
      <c r="Q70" s="360"/>
      <c r="R70" s="195"/>
      <c r="S70" s="195"/>
      <c r="T70" s="195"/>
      <c r="U70" s="195"/>
      <c r="V70" s="195"/>
      <c r="W70" s="1">
        <f>+'Ark1'!T618</f>
        <v>0</v>
      </c>
      <c r="X70" s="195">
        <f t="shared" si="22"/>
        <v>0</v>
      </c>
      <c r="Y70" s="92">
        <f>+'Ark1'!W618</f>
        <v>0</v>
      </c>
      <c r="Z70" s="96"/>
      <c r="AA70" s="11">
        <f>+'Ark1'!X618</f>
        <v>0</v>
      </c>
      <c r="AB70" s="11">
        <f>+'Ark1'!Y618</f>
        <v>0</v>
      </c>
      <c r="AC70" s="11">
        <f>+'Ark1'!Z618</f>
        <v>0</v>
      </c>
      <c r="AD70" s="72"/>
      <c r="AE70" s="92">
        <f>+'Ark1'!Z618</f>
        <v>0</v>
      </c>
      <c r="AF70" s="1">
        <f>+'Ark1'!AB618</f>
        <v>0</v>
      </c>
      <c r="AG70" s="141" t="str">
        <f>+IF(F70=0,"",'Ark1'!AD620)</f>
        <v/>
      </c>
      <c r="AI70" s="92" t="e">
        <f t="shared" si="23"/>
        <v>#DIV/0!</v>
      </c>
      <c r="AJ70" s="47"/>
      <c r="AK70" s="4"/>
      <c r="AL70" s="58"/>
      <c r="AM70" s="4"/>
      <c r="AN70" s="4"/>
      <c r="AO70" s="4"/>
    </row>
    <row r="71" spans="1:41" ht="15.6">
      <c r="A71" s="47"/>
      <c r="B71">
        <f>+'Ark1'!C619</f>
        <v>2021</v>
      </c>
      <c r="C71">
        <f>+'Ark1'!L619</f>
        <v>10</v>
      </c>
      <c r="D71" s="3" t="str">
        <f t="shared" si="19"/>
        <v>U-</v>
      </c>
      <c r="E71">
        <f>+'Ark1'!Q619</f>
        <v>0</v>
      </c>
      <c r="F71">
        <f>+'Ark1'!R619</f>
        <v>0</v>
      </c>
      <c r="G71" s="195">
        <f>+'Ark1'!AF619</f>
        <v>0</v>
      </c>
      <c r="H71" s="195">
        <f t="shared" si="20"/>
        <v>0</v>
      </c>
      <c r="I71" s="195">
        <f>+'Ark1'!AG619</f>
        <v>0</v>
      </c>
      <c r="J71" s="195"/>
      <c r="K71" s="92">
        <f>+'Ark1'!U619</f>
        <v>0</v>
      </c>
      <c r="L71" s="195">
        <f t="shared" si="21"/>
        <v>0</v>
      </c>
      <c r="M71" s="195"/>
      <c r="N71" s="360"/>
      <c r="O71" s="360"/>
      <c r="P71" s="360"/>
      <c r="Q71" s="360"/>
      <c r="R71" s="195"/>
      <c r="S71" s="195"/>
      <c r="T71" s="195"/>
      <c r="U71" s="195"/>
      <c r="V71" s="195"/>
      <c r="W71" s="1">
        <f>+'Ark1'!T619</f>
        <v>0</v>
      </c>
      <c r="X71" s="195">
        <f t="shared" si="22"/>
        <v>0</v>
      </c>
      <c r="Y71" s="92">
        <f>+'Ark1'!W619</f>
        <v>0</v>
      </c>
      <c r="Z71" s="96"/>
      <c r="AA71" s="11">
        <f>+'Ark1'!X619</f>
        <v>0</v>
      </c>
      <c r="AB71" s="11">
        <f>+'Ark1'!Y619</f>
        <v>0</v>
      </c>
      <c r="AC71" s="11">
        <f>+'Ark1'!Z619</f>
        <v>0</v>
      </c>
      <c r="AD71" s="72"/>
      <c r="AE71" s="92">
        <f>+'Ark1'!Z619</f>
        <v>0</v>
      </c>
      <c r="AF71" s="1">
        <f>+'Ark1'!AB619</f>
        <v>0</v>
      </c>
      <c r="AG71" s="141" t="str">
        <f>+IF(F71=0,"",'Ark1'!AD621)</f>
        <v/>
      </c>
      <c r="AI71" s="92" t="e">
        <f t="shared" si="23"/>
        <v>#DIV/0!</v>
      </c>
      <c r="AJ71" s="47"/>
      <c r="AK71" s="4"/>
      <c r="AL71" s="58"/>
      <c r="AM71" s="13"/>
      <c r="AN71" s="1"/>
      <c r="AO71" s="5"/>
    </row>
    <row r="72" spans="1:41" ht="15.6">
      <c r="A72" s="47"/>
      <c r="B72">
        <f>+'Ark1'!C620</f>
        <v>2021</v>
      </c>
      <c r="C72">
        <f>+'Ark1'!L620</f>
        <v>11</v>
      </c>
      <c r="D72" s="3" t="str">
        <f t="shared" si="19"/>
        <v>U</v>
      </c>
      <c r="E72">
        <f>+'Ark1'!Q620</f>
        <v>19</v>
      </c>
      <c r="F72">
        <f>+'Ark1'!R620</f>
        <v>82</v>
      </c>
      <c r="G72" s="195">
        <f>+'Ark1'!AF620</f>
        <v>0.92519462935800556</v>
      </c>
      <c r="H72" s="195">
        <f t="shared" si="20"/>
        <v>-4.4488830294245663E-2</v>
      </c>
      <c r="I72" s="195">
        <f>+'Ark1'!AG620</f>
        <v>1.0504755988836083</v>
      </c>
      <c r="J72" s="195"/>
      <c r="K72" s="92">
        <f>+'Ark1'!U620</f>
        <v>24.752195121951221</v>
      </c>
      <c r="L72" s="195">
        <f t="shared" si="21"/>
        <v>0.65093075413514612</v>
      </c>
      <c r="M72" s="195"/>
      <c r="N72" s="360"/>
      <c r="O72" s="360"/>
      <c r="P72" s="360"/>
      <c r="Q72" s="360"/>
      <c r="R72" s="195"/>
      <c r="S72" s="195"/>
      <c r="T72" s="195"/>
      <c r="U72" s="195"/>
      <c r="V72" s="195"/>
      <c r="W72" s="1">
        <f>+'Ark1'!T620</f>
        <v>6.2439024390243905</v>
      </c>
      <c r="X72" s="195">
        <f t="shared" si="22"/>
        <v>-0.61816652649284975</v>
      </c>
      <c r="Y72" s="92">
        <f>+'Ark1'!W620</f>
        <v>8.5365853658536608</v>
      </c>
      <c r="Z72" s="96"/>
      <c r="AA72" s="11">
        <f>+'Ark1'!X620</f>
        <v>95.121951219512169</v>
      </c>
      <c r="AB72" s="11">
        <f>+'Ark1'!Y620</f>
        <v>52.439024390243915</v>
      </c>
      <c r="AC72" s="11">
        <f>+'Ark1'!Z620</f>
        <v>6.8273729948427455</v>
      </c>
      <c r="AD72" s="72"/>
      <c r="AE72" s="92">
        <f>+'Ark1'!Z620</f>
        <v>6.8273729948427455</v>
      </c>
      <c r="AF72" s="1">
        <f>+'Ark1'!AB620</f>
        <v>2.1951219512195124</v>
      </c>
      <c r="AG72" s="141">
        <f>+IF(F72=0,"",'Ark1'!AD622)</f>
        <v>0</v>
      </c>
      <c r="AI72" s="92">
        <f t="shared" si="23"/>
        <v>4.3157894736842106</v>
      </c>
      <c r="AJ72" s="47"/>
      <c r="AK72" s="4"/>
      <c r="AL72" s="58"/>
      <c r="AM72" s="13"/>
      <c r="AN72" s="1"/>
      <c r="AO72" s="5"/>
    </row>
    <row r="73" spans="1:41" ht="15.6">
      <c r="A73" s="47"/>
      <c r="B73">
        <f>+'Ark1'!C621</f>
        <v>2021</v>
      </c>
      <c r="C73">
        <f>+'Ark1'!L621</f>
        <v>12</v>
      </c>
      <c r="D73" s="3" t="str">
        <f t="shared" si="19"/>
        <v>U+</v>
      </c>
      <c r="E73">
        <f>+'Ark1'!Q621</f>
        <v>0</v>
      </c>
      <c r="F73">
        <f>+'Ark1'!R621</f>
        <v>0</v>
      </c>
      <c r="G73" s="195">
        <f>+'Ark1'!AF621</f>
        <v>0</v>
      </c>
      <c r="H73" s="195">
        <f t="shared" si="20"/>
        <v>0</v>
      </c>
      <c r="I73" s="195">
        <f>+'Ark1'!AG621</f>
        <v>0</v>
      </c>
      <c r="J73" s="195"/>
      <c r="K73" s="92">
        <f>+'Ark1'!U621</f>
        <v>0</v>
      </c>
      <c r="L73" s="195">
        <f t="shared" si="21"/>
        <v>0</v>
      </c>
      <c r="M73" s="195"/>
      <c r="N73" s="360"/>
      <c r="O73" s="360"/>
      <c r="P73" s="360"/>
      <c r="Q73" s="360"/>
      <c r="R73" s="195"/>
      <c r="S73" s="195"/>
      <c r="T73" s="195"/>
      <c r="U73" s="195"/>
      <c r="V73" s="195"/>
      <c r="W73" s="1">
        <f>+'Ark1'!T621</f>
        <v>0</v>
      </c>
      <c r="X73" s="195">
        <f t="shared" si="22"/>
        <v>0</v>
      </c>
      <c r="Y73" s="92">
        <f>+'Ark1'!W621</f>
        <v>0</v>
      </c>
      <c r="Z73" s="96"/>
      <c r="AA73" s="11">
        <f>+'Ark1'!X621</f>
        <v>0</v>
      </c>
      <c r="AB73" s="11">
        <f>+'Ark1'!Y621</f>
        <v>0</v>
      </c>
      <c r="AC73" s="11">
        <f>+'Ark1'!Z621</f>
        <v>0</v>
      </c>
      <c r="AD73" s="72"/>
      <c r="AE73" s="92">
        <f>+'Ark1'!Z621</f>
        <v>0</v>
      </c>
      <c r="AF73" s="1">
        <f>+'Ark1'!AB621</f>
        <v>0</v>
      </c>
      <c r="AG73" s="141" t="str">
        <f>+IF(F73=0,"",'Ark1'!AD623)</f>
        <v/>
      </c>
      <c r="AI73" s="92" t="e">
        <f t="shared" si="23"/>
        <v>#DIV/0!</v>
      </c>
      <c r="AJ73" s="47"/>
      <c r="AK73" s="4"/>
      <c r="AL73" s="58"/>
      <c r="AM73" s="13"/>
      <c r="AN73" s="1"/>
      <c r="AO73" s="5"/>
    </row>
    <row r="74" spans="1:41" ht="15.6">
      <c r="A74" s="47"/>
      <c r="B74">
        <f>+'Ark1'!C622</f>
        <v>2021</v>
      </c>
      <c r="C74">
        <f>+'Ark1'!L622</f>
        <v>13</v>
      </c>
      <c r="D74" s="3" t="str">
        <f t="shared" si="19"/>
        <v>E-</v>
      </c>
      <c r="E74">
        <f>+'Ark1'!Q622</f>
        <v>0</v>
      </c>
      <c r="F74">
        <f>+'Ark1'!R622</f>
        <v>0</v>
      </c>
      <c r="G74" s="195">
        <f>+'Ark1'!AF622</f>
        <v>0</v>
      </c>
      <c r="H74" s="195">
        <f t="shared" si="20"/>
        <v>0</v>
      </c>
      <c r="I74" s="195">
        <f>+'Ark1'!AG622</f>
        <v>0</v>
      </c>
      <c r="J74" s="195"/>
      <c r="K74" s="92">
        <f>+'Ark1'!U622</f>
        <v>0</v>
      </c>
      <c r="L74" s="195">
        <f t="shared" si="21"/>
        <v>0</v>
      </c>
      <c r="M74" s="195"/>
      <c r="N74" s="360"/>
      <c r="O74" s="360"/>
      <c r="P74" s="360"/>
      <c r="Q74" s="360"/>
      <c r="R74" s="195"/>
      <c r="S74" s="195"/>
      <c r="T74" s="195"/>
      <c r="U74" s="195"/>
      <c r="V74" s="195"/>
      <c r="W74" s="1">
        <f>+'Ark1'!T622</f>
        <v>0</v>
      </c>
      <c r="X74" s="195">
        <f t="shared" si="22"/>
        <v>0</v>
      </c>
      <c r="Y74" s="92">
        <f>+'Ark1'!W622</f>
        <v>0</v>
      </c>
      <c r="Z74" s="96"/>
      <c r="AA74" s="11">
        <f>+'Ark1'!X622</f>
        <v>0</v>
      </c>
      <c r="AB74" s="11">
        <f>+'Ark1'!Y622</f>
        <v>0</v>
      </c>
      <c r="AC74" s="11">
        <f>+'Ark1'!Z622</f>
        <v>0</v>
      </c>
      <c r="AD74" s="72"/>
      <c r="AE74" s="92">
        <f>+'Ark1'!Z622</f>
        <v>0</v>
      </c>
      <c r="AF74" s="1">
        <f>+'Ark1'!AB622</f>
        <v>0</v>
      </c>
      <c r="AG74" s="141" t="str">
        <f>+IF(F74=0,"",'Ark1'!AD624)</f>
        <v/>
      </c>
      <c r="AI74" s="92" t="e">
        <f t="shared" si="23"/>
        <v>#DIV/0!</v>
      </c>
      <c r="AJ74" s="47"/>
      <c r="AK74" s="4"/>
      <c r="AL74" s="58"/>
      <c r="AM74" s="13"/>
      <c r="AN74" s="1"/>
      <c r="AO74" s="5"/>
    </row>
    <row r="75" spans="1:41" ht="15.6">
      <c r="A75" s="47"/>
      <c r="B75">
        <f>+'Ark1'!C623</f>
        <v>2021</v>
      </c>
      <c r="C75">
        <f>+'Ark1'!L623</f>
        <v>14</v>
      </c>
      <c r="D75" s="3" t="str">
        <f t="shared" si="19"/>
        <v>E</v>
      </c>
      <c r="E75">
        <f>+'Ark1'!Q623</f>
        <v>0</v>
      </c>
      <c r="F75">
        <f>+'Ark1'!R623</f>
        <v>0</v>
      </c>
      <c r="G75" s="195">
        <f>+'Ark1'!AF623</f>
        <v>0</v>
      </c>
      <c r="H75" s="195">
        <f t="shared" si="20"/>
        <v>0</v>
      </c>
      <c r="I75" s="195">
        <f>+'Ark1'!AG623</f>
        <v>0</v>
      </c>
      <c r="J75" s="195"/>
      <c r="K75" s="92">
        <f>+'Ark1'!U623</f>
        <v>0</v>
      </c>
      <c r="L75" s="195">
        <f t="shared" si="21"/>
        <v>0</v>
      </c>
      <c r="M75" s="195"/>
      <c r="N75" s="360"/>
      <c r="O75" s="360"/>
      <c r="P75" s="360"/>
      <c r="Q75" s="360"/>
      <c r="R75" s="195"/>
      <c r="S75" s="195"/>
      <c r="T75" s="195"/>
      <c r="U75" s="195"/>
      <c r="V75" s="195"/>
      <c r="W75" s="1">
        <f>+'Ark1'!T623</f>
        <v>0</v>
      </c>
      <c r="X75" s="195">
        <f t="shared" si="22"/>
        <v>0</v>
      </c>
      <c r="Y75" s="92">
        <f>+'Ark1'!W623</f>
        <v>0</v>
      </c>
      <c r="Z75" s="96"/>
      <c r="AA75" s="11">
        <f>+'Ark1'!X623</f>
        <v>0</v>
      </c>
      <c r="AB75" s="11">
        <f>+'Ark1'!Y623</f>
        <v>0</v>
      </c>
      <c r="AC75" s="11">
        <f>+'Ark1'!Z623</f>
        <v>0</v>
      </c>
      <c r="AD75" s="72"/>
      <c r="AE75" s="92">
        <f>+'Ark1'!Z623</f>
        <v>0</v>
      </c>
      <c r="AF75" s="1">
        <f>+'Ark1'!AB623</f>
        <v>0</v>
      </c>
      <c r="AG75" s="141" t="str">
        <f>+IF(F75=0,"",'Ark1'!AD625)</f>
        <v/>
      </c>
      <c r="AI75" s="92" t="e">
        <f t="shared" si="23"/>
        <v>#DIV/0!</v>
      </c>
      <c r="AJ75" s="47"/>
      <c r="AK75" s="4"/>
      <c r="AL75" s="58"/>
      <c r="AM75" s="13"/>
      <c r="AN75" s="13"/>
      <c r="AO75" s="5"/>
    </row>
    <row r="76" spans="1:41" ht="15.6">
      <c r="A76" s="47"/>
      <c r="B76">
        <f>+'Ark1'!C624</f>
        <v>2021</v>
      </c>
      <c r="C76">
        <f>+'Ark1'!L624</f>
        <v>15</v>
      </c>
      <c r="D76" s="3" t="str">
        <f t="shared" si="19"/>
        <v>E+</v>
      </c>
      <c r="E76">
        <f>+'Ark1'!Q624</f>
        <v>0</v>
      </c>
      <c r="F76">
        <f>+'Ark1'!R624</f>
        <v>0</v>
      </c>
      <c r="G76" s="195">
        <f>+'Ark1'!AF624</f>
        <v>0</v>
      </c>
      <c r="H76" s="195">
        <f t="shared" si="20"/>
        <v>0</v>
      </c>
      <c r="I76" s="195">
        <f>+'Ark1'!AG624</f>
        <v>0</v>
      </c>
      <c r="J76" s="195"/>
      <c r="K76" s="92">
        <f>+'Ark1'!U624</f>
        <v>0</v>
      </c>
      <c r="L76" s="195">
        <f t="shared" si="21"/>
        <v>0</v>
      </c>
      <c r="M76" s="195"/>
      <c r="N76" s="360"/>
      <c r="O76" s="360"/>
      <c r="P76" s="360"/>
      <c r="Q76" s="360"/>
      <c r="R76" s="195"/>
      <c r="S76" s="195"/>
      <c r="T76" s="195"/>
      <c r="U76" s="195"/>
      <c r="V76" s="195"/>
      <c r="W76" s="1">
        <f>+'Ark1'!T624</f>
        <v>0</v>
      </c>
      <c r="X76" s="195">
        <f t="shared" si="22"/>
        <v>0</v>
      </c>
      <c r="Y76" s="92">
        <f>+'Ark1'!W624</f>
        <v>0</v>
      </c>
      <c r="Z76" s="96"/>
      <c r="AA76" s="11">
        <f>+'Ark1'!X624</f>
        <v>0</v>
      </c>
      <c r="AB76" s="11">
        <f>+'Ark1'!Y624</f>
        <v>0</v>
      </c>
      <c r="AC76" s="11">
        <f>+'Ark1'!Z624</f>
        <v>0</v>
      </c>
      <c r="AD76" s="72"/>
      <c r="AE76" s="92">
        <f>+'Ark1'!Z624</f>
        <v>0</v>
      </c>
      <c r="AF76" s="1">
        <f>+'Ark1'!AB624</f>
        <v>0</v>
      </c>
      <c r="AG76" s="141" t="str">
        <f>+IF(F76=0,"",'Ark1'!AD626)</f>
        <v/>
      </c>
      <c r="AI76" s="92" t="e">
        <f t="shared" si="23"/>
        <v>#DIV/0!</v>
      </c>
      <c r="AJ76" s="47"/>
      <c r="AK76" s="4"/>
      <c r="AL76" s="58"/>
      <c r="AM76" s="13"/>
      <c r="AN76" s="13"/>
      <c r="AO76" s="5"/>
    </row>
    <row r="77" spans="1:41" ht="15.6">
      <c r="A77" s="47"/>
      <c r="B77" s="53">
        <f>+'Ark1'!C625</f>
        <v>2020</v>
      </c>
      <c r="C77" s="53">
        <f>+'Ark1'!L625</f>
        <v>1</v>
      </c>
      <c r="D77" s="66" t="s">
        <v>28</v>
      </c>
      <c r="E77" s="53">
        <f>+'Ark1'!Q625</f>
        <v>54</v>
      </c>
      <c r="F77" s="53">
        <f>+'Ark1'!R625</f>
        <v>117</v>
      </c>
      <c r="G77" s="177">
        <f>+'Ark1'!AF625</f>
        <v>1.3040570664288902</v>
      </c>
      <c r="H77" s="177">
        <f t="shared" si="20"/>
        <v>-0.31362349862009609</v>
      </c>
      <c r="I77" s="177">
        <f>+'Ark1'!AG625</f>
        <v>0.9408315754196398</v>
      </c>
      <c r="J77" s="177"/>
      <c r="K77" s="156">
        <f>+'Ark1'!U625</f>
        <v>15.521880341880347</v>
      </c>
      <c r="L77" s="177">
        <f t="shared" si="21"/>
        <v>-0.68319008065486742</v>
      </c>
      <c r="M77" s="177"/>
      <c r="N77" s="361"/>
      <c r="O77" s="361"/>
      <c r="P77" s="361"/>
      <c r="Q77" s="361"/>
      <c r="R77" s="177"/>
      <c r="S77" s="177"/>
      <c r="T77" s="177"/>
      <c r="U77" s="177"/>
      <c r="V77" s="177"/>
      <c r="W77" s="55">
        <f>+'Ark1'!T625</f>
        <v>2.5897435897435899</v>
      </c>
      <c r="X77" s="177">
        <f t="shared" si="22"/>
        <v>-4.4059227157819514E-2</v>
      </c>
      <c r="Y77" s="156">
        <f>+'Ark1'!W625</f>
        <v>0</v>
      </c>
      <c r="Z77" s="96"/>
      <c r="AA77" s="75">
        <f>+'Ark1'!X625</f>
        <v>44.44444444444445</v>
      </c>
      <c r="AB77" s="75">
        <f>+'Ark1'!Y625</f>
        <v>0.85470085470085477</v>
      </c>
      <c r="AC77" s="75">
        <f>+'Ark1'!Z625</f>
        <v>3.6801298127475377</v>
      </c>
      <c r="AD77" s="72"/>
      <c r="AE77" s="156">
        <f>+'Ark1'!Z625</f>
        <v>3.6801298127475377</v>
      </c>
      <c r="AF77" s="55">
        <f>+'Ark1'!AB625</f>
        <v>1.2551013590277349</v>
      </c>
      <c r="AG77" s="141">
        <f>+IF(F77=0,"",'Ark1'!AD627)</f>
        <v>31.307391491552224</v>
      </c>
      <c r="AH77" s="75"/>
      <c r="AI77" s="156">
        <f t="shared" si="23"/>
        <v>2.1666666666666665</v>
      </c>
      <c r="AJ77" s="47"/>
      <c r="AK77" s="4"/>
      <c r="AL77" s="58"/>
      <c r="AM77" s="13"/>
      <c r="AN77" s="13"/>
      <c r="AO77" s="5"/>
    </row>
    <row r="78" spans="1:41" ht="15.6">
      <c r="A78" s="47"/>
      <c r="B78" s="53">
        <f>+'Ark1'!C626</f>
        <v>2020</v>
      </c>
      <c r="C78" s="53">
        <f>+'Ark1'!L626</f>
        <v>2</v>
      </c>
      <c r="D78" s="66" t="s">
        <v>29</v>
      </c>
      <c r="E78" s="53">
        <f>+'Ark1'!Q626</f>
        <v>204</v>
      </c>
      <c r="F78" s="53">
        <f>+'Ark1'!R626</f>
        <v>633</v>
      </c>
      <c r="G78" s="177">
        <f>+'Ark1'!AF626</f>
        <v>7.0552831029870724</v>
      </c>
      <c r="H78" s="177">
        <f t="shared" si="20"/>
        <v>-0.70274833925489588</v>
      </c>
      <c r="I78" s="177">
        <f>+'Ark1'!AG626</f>
        <v>5.6043682154283916</v>
      </c>
      <c r="J78" s="177"/>
      <c r="K78" s="156">
        <f>+'Ark1'!U626</f>
        <v>17.089968404423377</v>
      </c>
      <c r="L78" s="177">
        <f t="shared" si="21"/>
        <v>-2.6331155047991217E-2</v>
      </c>
      <c r="M78" s="177"/>
      <c r="N78" s="361"/>
      <c r="O78" s="361"/>
      <c r="P78" s="361"/>
      <c r="Q78" s="361"/>
      <c r="R78" s="177"/>
      <c r="S78" s="177"/>
      <c r="T78" s="177"/>
      <c r="U78" s="177"/>
      <c r="V78" s="177"/>
      <c r="W78" s="55">
        <f>+'Ark1'!T626</f>
        <v>3.3175355450236959</v>
      </c>
      <c r="X78" s="177">
        <f t="shared" si="22"/>
        <v>5.762365075056719E-2</v>
      </c>
      <c r="Y78" s="156">
        <f>+'Ark1'!W626</f>
        <v>0</v>
      </c>
      <c r="Z78" s="96"/>
      <c r="AA78" s="75">
        <f>+'Ark1'!X626</f>
        <v>65.876777251184819</v>
      </c>
      <c r="AB78" s="75">
        <f>+'Ark1'!Y626</f>
        <v>4.2654028436018967</v>
      </c>
      <c r="AC78" s="75">
        <f>+'Ark1'!Z626</f>
        <v>3.7255491657848094</v>
      </c>
      <c r="AD78" s="72"/>
      <c r="AE78" s="156">
        <f>+'Ark1'!Z626</f>
        <v>3.7255491657848094</v>
      </c>
      <c r="AF78" s="55">
        <f>+'Ark1'!AB626</f>
        <v>1.6689598862216912</v>
      </c>
      <c r="AG78" s="141">
        <f>+IF(F78=0,"",'Ark1'!AD628)</f>
        <v>33.014341029225399</v>
      </c>
      <c r="AH78" s="75"/>
      <c r="AI78" s="156">
        <f t="shared" si="23"/>
        <v>3.1029411764705883</v>
      </c>
      <c r="AJ78" s="47"/>
      <c r="AK78" s="4"/>
      <c r="AL78" s="58"/>
      <c r="AM78" s="13"/>
      <c r="AN78" s="13"/>
      <c r="AO78" s="5"/>
    </row>
    <row r="79" spans="1:41" ht="15.6">
      <c r="A79" s="47"/>
      <c r="B79" s="53">
        <f>+'Ark1'!C627</f>
        <v>2020</v>
      </c>
      <c r="C79" s="53">
        <f>+'Ark1'!L627</f>
        <v>3</v>
      </c>
      <c r="D79" s="66" t="s">
        <v>30</v>
      </c>
      <c r="E79" s="53">
        <f>+'Ark1'!Q627</f>
        <v>237</v>
      </c>
      <c r="F79" s="53">
        <f>+'Ark1'!R627</f>
        <v>852</v>
      </c>
      <c r="G79" s="177">
        <f>+'Ark1'!AF627</f>
        <v>9.4962104324565288</v>
      </c>
      <c r="H79" s="177">
        <f t="shared" si="20"/>
        <v>-1.4857900232281356</v>
      </c>
      <c r="I79" s="177">
        <f>+'Ark1'!AG627</f>
        <v>8.0244894098036283</v>
      </c>
      <c r="J79" s="177"/>
      <c r="K79" s="156">
        <f>+'Ark1'!U627</f>
        <v>18.180093896713608</v>
      </c>
      <c r="L79" s="177">
        <f t="shared" si="21"/>
        <v>6.8683108331857312E-2</v>
      </c>
      <c r="M79" s="177"/>
      <c r="N79" s="361"/>
      <c r="O79" s="361"/>
      <c r="P79" s="361"/>
      <c r="Q79" s="361"/>
      <c r="R79" s="177"/>
      <c r="S79" s="177"/>
      <c r="T79" s="177"/>
      <c r="U79" s="177"/>
      <c r="V79" s="177"/>
      <c r="W79" s="55">
        <f>+'Ark1'!T627</f>
        <v>4.1443661971830998</v>
      </c>
      <c r="X79" s="177">
        <f t="shared" si="22"/>
        <v>2.6108935772311881E-2</v>
      </c>
      <c r="Y79" s="156">
        <f>+'Ark1'!W627</f>
        <v>0</v>
      </c>
      <c r="Z79" s="96"/>
      <c r="AA79" s="75">
        <f>+'Ark1'!X627</f>
        <v>75.234741784037581</v>
      </c>
      <c r="AB79" s="75">
        <f>+'Ark1'!Y627</f>
        <v>7.3943661971831007</v>
      </c>
      <c r="AC79" s="75">
        <f>+'Ark1'!Z627</f>
        <v>3.7460812063181006</v>
      </c>
      <c r="AD79" s="72"/>
      <c r="AE79" s="156">
        <f>+'Ark1'!Z627</f>
        <v>3.7460812063181006</v>
      </c>
      <c r="AF79" s="55">
        <f>+'Ark1'!AB627</f>
        <v>1.7851904324144596</v>
      </c>
      <c r="AG79" s="141">
        <f>+IF(F79=0,"",'Ark1'!AD629)</f>
        <v>33.038625477521919</v>
      </c>
      <c r="AH79" s="75"/>
      <c r="AI79" s="156">
        <f t="shared" si="23"/>
        <v>3.5949367088607596</v>
      </c>
      <c r="AJ79" s="47"/>
      <c r="AK79" s="4"/>
      <c r="AL79" s="58"/>
      <c r="AM79" s="13"/>
      <c r="AN79" s="5"/>
      <c r="AO79" s="5"/>
    </row>
    <row r="80" spans="1:41" ht="15.6">
      <c r="A80" s="47"/>
      <c r="B80" s="53">
        <f>+'Ark1'!C628</f>
        <v>2020</v>
      </c>
      <c r="C80" s="53">
        <f>+'Ark1'!L628</f>
        <v>4</v>
      </c>
      <c r="D80" s="66" t="s">
        <v>31</v>
      </c>
      <c r="E80" s="53">
        <f>+'Ark1'!Q628</f>
        <v>297</v>
      </c>
      <c r="F80" s="53">
        <f>+'Ark1'!R628</f>
        <v>1382</v>
      </c>
      <c r="G80" s="177">
        <f>+'Ark1'!AF628</f>
        <v>15.40347748551047</v>
      </c>
      <c r="H80" s="177">
        <f t="shared" si="20"/>
        <v>5.8296350855648882E-2</v>
      </c>
      <c r="I80" s="177">
        <f>+'Ark1'!AG628</f>
        <v>13.841579040374164</v>
      </c>
      <c r="J80" s="177"/>
      <c r="K80" s="156">
        <f>+'Ark1'!U628</f>
        <v>19.332850940665679</v>
      </c>
      <c r="L80" s="177">
        <f t="shared" si="21"/>
        <v>0.12807736976737871</v>
      </c>
      <c r="M80" s="177"/>
      <c r="N80" s="361"/>
      <c r="O80" s="361"/>
      <c r="P80" s="361"/>
      <c r="Q80" s="361"/>
      <c r="R80" s="177"/>
      <c r="S80" s="177"/>
      <c r="T80" s="177"/>
      <c r="U80" s="177"/>
      <c r="V80" s="177"/>
      <c r="W80" s="55">
        <f>+'Ark1'!T628</f>
        <v>4.8263386396526764</v>
      </c>
      <c r="X80" s="177">
        <f t="shared" si="22"/>
        <v>-0.10461904408897205</v>
      </c>
      <c r="Y80" s="156">
        <f>+'Ark1'!W628</f>
        <v>0.14471780028943557</v>
      </c>
      <c r="Z80" s="96"/>
      <c r="AA80" s="75">
        <f>+'Ark1'!X628</f>
        <v>82.778581765557178</v>
      </c>
      <c r="AB80" s="75">
        <f>+'Ark1'!Y628</f>
        <v>13.892908827785815</v>
      </c>
      <c r="AC80" s="75">
        <f>+'Ark1'!Z628</f>
        <v>4.2588372382348485</v>
      </c>
      <c r="AD80" s="72"/>
      <c r="AE80" s="156">
        <f>+'Ark1'!Z628</f>
        <v>4.2588372382348485</v>
      </c>
      <c r="AF80" s="55">
        <f>+'Ark1'!AB628</f>
        <v>1.7594732786189531</v>
      </c>
      <c r="AG80" s="141">
        <f>+IF(F80=0,"",'Ark1'!AD630)</f>
        <v>38.054107599250365</v>
      </c>
      <c r="AH80" s="75"/>
      <c r="AI80" s="156">
        <f t="shared" si="23"/>
        <v>4.6531986531986531</v>
      </c>
      <c r="AJ80" s="47"/>
      <c r="AK80" s="4"/>
      <c r="AL80" s="58"/>
      <c r="AM80" s="13"/>
      <c r="AN80" s="5"/>
      <c r="AO80" s="5"/>
    </row>
    <row r="81" spans="1:41" ht="15.6">
      <c r="A81" s="47"/>
      <c r="B81" s="53">
        <f>+'Ark1'!C629</f>
        <v>2020</v>
      </c>
      <c r="C81" s="53">
        <f>+'Ark1'!L629</f>
        <v>5</v>
      </c>
      <c r="D81" s="66" t="s">
        <v>398</v>
      </c>
      <c r="E81" s="53">
        <f>+'Ark1'!Q629</f>
        <v>414</v>
      </c>
      <c r="F81" s="53">
        <f>+'Ark1'!R629</f>
        <v>2628</v>
      </c>
      <c r="G81" s="177">
        <f>+'Ark1'!AF629</f>
        <v>29.291127953633524</v>
      </c>
      <c r="H81" s="177">
        <f t="shared" si="20"/>
        <v>1.4487948481425157</v>
      </c>
      <c r="I81" s="177">
        <f>+'Ark1'!AG629</f>
        <v>28.765689959301568</v>
      </c>
      <c r="J81" s="177"/>
      <c r="K81" s="156">
        <f>+'Ark1'!U629</f>
        <v>21.128455098934545</v>
      </c>
      <c r="L81" s="177">
        <f t="shared" si="21"/>
        <v>0.11794773395914504</v>
      </c>
      <c r="M81" s="177"/>
      <c r="N81" s="361"/>
      <c r="O81" s="361"/>
      <c r="P81" s="361"/>
      <c r="Q81" s="361"/>
      <c r="R81" s="177"/>
      <c r="S81" s="177"/>
      <c r="T81" s="177"/>
      <c r="U81" s="177"/>
      <c r="V81" s="177"/>
      <c r="W81" s="55">
        <f>+'Ark1'!T629</f>
        <v>5.5730593607305918</v>
      </c>
      <c r="X81" s="177">
        <f t="shared" si="22"/>
        <v>-5.7464370856969538E-2</v>
      </c>
      <c r="Y81" s="156">
        <f>+'Ark1'!W629</f>
        <v>1.3318112633181129</v>
      </c>
      <c r="Z81" s="96"/>
      <c r="AA81" s="75">
        <f>+'Ark1'!X629</f>
        <v>85.768645357686438</v>
      </c>
      <c r="AB81" s="75">
        <f>+'Ark1'!Y629</f>
        <v>30.479452054794521</v>
      </c>
      <c r="AC81" s="75">
        <f>+'Ark1'!Z629</f>
        <v>5.212269914244974</v>
      </c>
      <c r="AD81" s="72"/>
      <c r="AE81" s="156">
        <f>+'Ark1'!Z629</f>
        <v>5.212269914244974</v>
      </c>
      <c r="AF81" s="55">
        <f>+'Ark1'!AB629</f>
        <v>1.773190826957175</v>
      </c>
      <c r="AG81" s="141">
        <f>+IF(F81=0,"",'Ark1'!AD631)</f>
        <v>0</v>
      </c>
      <c r="AH81" s="75"/>
      <c r="AI81" s="156">
        <f t="shared" si="23"/>
        <v>6.3478260869565215</v>
      </c>
      <c r="AJ81" s="47"/>
      <c r="AK81" s="4"/>
      <c r="AL81" s="58"/>
      <c r="AM81" s="13"/>
      <c r="AN81" s="5"/>
      <c r="AO81" s="5"/>
    </row>
    <row r="82" spans="1:41" ht="15.6">
      <c r="A82" s="47"/>
      <c r="B82" s="53">
        <f>+'Ark1'!C630</f>
        <v>2020</v>
      </c>
      <c r="C82" s="53">
        <f>+'Ark1'!L630</f>
        <v>6</v>
      </c>
      <c r="D82" s="66" t="s">
        <v>32</v>
      </c>
      <c r="E82" s="53">
        <f>+'Ark1'!Q630</f>
        <v>409</v>
      </c>
      <c r="F82" s="53">
        <f>+'Ark1'!R630</f>
        <v>2268</v>
      </c>
      <c r="G82" s="177">
        <f>+'Ark1'!AF630</f>
        <v>25.27864467231386</v>
      </c>
      <c r="H82" s="177">
        <f t="shared" ref="H82:H136" si="24">+G82-G97</f>
        <v>2.7336458115255304</v>
      </c>
      <c r="I82" s="177">
        <f>+'Ark1'!AG630</f>
        <v>28.002667604566025</v>
      </c>
      <c r="J82" s="177"/>
      <c r="K82" s="156">
        <f>+'Ark1'!U630</f>
        <v>23.832777777777778</v>
      </c>
      <c r="L82" s="177">
        <f t="shared" ref="L82:L136" si="25">+K82-K97</f>
        <v>-0.15810145415754917</v>
      </c>
      <c r="M82" s="177"/>
      <c r="N82" s="361"/>
      <c r="O82" s="361"/>
      <c r="P82" s="361"/>
      <c r="Q82" s="361"/>
      <c r="R82" s="177"/>
      <c r="S82" s="177"/>
      <c r="T82" s="177"/>
      <c r="U82" s="177"/>
      <c r="V82" s="177"/>
      <c r="W82" s="55">
        <f>+'Ark1'!T630</f>
        <v>6.5643738977072283</v>
      </c>
      <c r="X82" s="177">
        <f t="shared" ref="X82:X136" si="26">+W82-W97</f>
        <v>-0.10010311088296842</v>
      </c>
      <c r="Y82" s="156">
        <f>+'Ark1'!W630</f>
        <v>6.128747795414462</v>
      </c>
      <c r="Z82" s="96"/>
      <c r="AA82" s="75">
        <f>+'Ark1'!X630</f>
        <v>91.49029982363318</v>
      </c>
      <c r="AB82" s="75">
        <f>+'Ark1'!Y630</f>
        <v>55.158730158730158</v>
      </c>
      <c r="AC82" s="75">
        <f>+'Ark1'!Z630</f>
        <v>5.9686811835234881</v>
      </c>
      <c r="AD82" s="72"/>
      <c r="AE82" s="156">
        <f>+'Ark1'!Z630</f>
        <v>5.9686811835234881</v>
      </c>
      <c r="AF82" s="55">
        <f>+'Ark1'!AB630</f>
        <v>2.0290658456244137</v>
      </c>
      <c r="AG82" s="141">
        <f>+IF(F82=0,"",'Ark1'!AD632)</f>
        <v>46.594181439261313</v>
      </c>
      <c r="AH82" s="75"/>
      <c r="AI82" s="156">
        <f t="shared" si="23"/>
        <v>5.5452322738386304</v>
      </c>
      <c r="AJ82" s="47"/>
      <c r="AK82" s="4"/>
      <c r="AL82" s="58"/>
      <c r="AM82" s="13"/>
      <c r="AN82" s="5"/>
      <c r="AO82" s="5"/>
    </row>
    <row r="83" spans="1:41" ht="15.6">
      <c r="A83" s="47"/>
      <c r="B83" s="53">
        <f>+'Ark1'!C631</f>
        <v>2020</v>
      </c>
      <c r="C83" s="53">
        <f>+'Ark1'!L631</f>
        <v>7</v>
      </c>
      <c r="D83" s="66" t="s">
        <v>33</v>
      </c>
      <c r="E83" s="53">
        <f>+'Ark1'!Q631</f>
        <v>0</v>
      </c>
      <c r="F83" s="53">
        <f>+'Ark1'!R631</f>
        <v>0</v>
      </c>
      <c r="G83" s="177">
        <f>+'Ark1'!AF631</f>
        <v>0</v>
      </c>
      <c r="H83" s="177">
        <f t="shared" si="24"/>
        <v>0</v>
      </c>
      <c r="I83" s="177">
        <f>+'Ark1'!AG631</f>
        <v>0</v>
      </c>
      <c r="J83" s="177"/>
      <c r="K83" s="156">
        <f>+'Ark1'!U631</f>
        <v>0</v>
      </c>
      <c r="L83" s="177">
        <f t="shared" si="25"/>
        <v>0</v>
      </c>
      <c r="M83" s="177"/>
      <c r="N83" s="361"/>
      <c r="O83" s="361"/>
      <c r="P83" s="361"/>
      <c r="Q83" s="361"/>
      <c r="R83" s="177"/>
      <c r="S83" s="177"/>
      <c r="T83" s="177"/>
      <c r="U83" s="177"/>
      <c r="V83" s="177"/>
      <c r="W83" s="55">
        <f>+'Ark1'!T631</f>
        <v>0</v>
      </c>
      <c r="X83" s="177">
        <f t="shared" si="26"/>
        <v>0</v>
      </c>
      <c r="Y83" s="156">
        <f>+'Ark1'!W631</f>
        <v>0</v>
      </c>
      <c r="Z83" s="96"/>
      <c r="AA83" s="75">
        <f>+'Ark1'!X631</f>
        <v>0</v>
      </c>
      <c r="AB83" s="75">
        <f>+'Ark1'!Y631</f>
        <v>0</v>
      </c>
      <c r="AC83" s="75">
        <f>+'Ark1'!Z631</f>
        <v>0</v>
      </c>
      <c r="AD83" s="72"/>
      <c r="AE83" s="156">
        <f>+'Ark1'!Z631</f>
        <v>0</v>
      </c>
      <c r="AF83" s="55">
        <f>+'Ark1'!AB631</f>
        <v>0</v>
      </c>
      <c r="AG83" s="141" t="str">
        <f>+IF(F83=0,"",'Ark1'!AD633)</f>
        <v/>
      </c>
      <c r="AH83" s="75"/>
      <c r="AI83" s="156" t="e">
        <f t="shared" si="23"/>
        <v>#DIV/0!</v>
      </c>
      <c r="AJ83" s="47"/>
      <c r="AK83" s="4"/>
      <c r="AL83" s="58"/>
      <c r="AM83" s="13"/>
      <c r="AN83" s="5"/>
      <c r="AO83" s="5"/>
    </row>
    <row r="84" spans="1:41" ht="15.6">
      <c r="A84" s="47"/>
      <c r="B84" s="53">
        <f>+'Ark1'!C632</f>
        <v>2020</v>
      </c>
      <c r="C84" s="53">
        <f>+'Ark1'!L632</f>
        <v>8</v>
      </c>
      <c r="D84" s="66" t="s">
        <v>34</v>
      </c>
      <c r="E84" s="53">
        <f>+'Ark1'!Q632</f>
        <v>285</v>
      </c>
      <c r="F84" s="53">
        <f>+'Ark1'!R632</f>
        <v>1005</v>
      </c>
      <c r="G84" s="177">
        <f>+'Ark1'!AF632</f>
        <v>11.201515827017388</v>
      </c>
      <c r="H84" s="177">
        <f t="shared" si="24"/>
        <v>-1.626007526821752</v>
      </c>
      <c r="I84" s="177">
        <f>+'Ark1'!AG632</f>
        <v>13.734096728692675</v>
      </c>
      <c r="J84" s="177"/>
      <c r="K84" s="156">
        <f>+'Ark1'!U632</f>
        <v>26.378636815920405</v>
      </c>
      <c r="L84" s="177">
        <f t="shared" si="25"/>
        <v>-0.2353596316817459</v>
      </c>
      <c r="M84" s="177"/>
      <c r="N84" s="361"/>
      <c r="O84" s="361"/>
      <c r="P84" s="361"/>
      <c r="Q84" s="361"/>
      <c r="R84" s="177"/>
      <c r="S84" s="177"/>
      <c r="T84" s="177"/>
      <c r="U84" s="177"/>
      <c r="V84" s="177"/>
      <c r="W84" s="55">
        <f>+'Ark1'!T632</f>
        <v>7.5522388059701484</v>
      </c>
      <c r="X84" s="177">
        <f t="shared" si="26"/>
        <v>7.1776994247236381E-2</v>
      </c>
      <c r="Y84" s="156">
        <f>+'Ark1'!W632</f>
        <v>18.706467661691544</v>
      </c>
      <c r="Z84" s="96"/>
      <c r="AA84" s="75">
        <f>+'Ark1'!X632</f>
        <v>94.228855721392989</v>
      </c>
      <c r="AB84" s="75">
        <f>+'Ark1'!Y632</f>
        <v>68.656716417910445</v>
      </c>
      <c r="AC84" s="75">
        <f>+'Ark1'!Z632</f>
        <v>6.8672562780557298</v>
      </c>
      <c r="AD84" s="72"/>
      <c r="AE84" s="156">
        <f>+'Ark1'!Z632</f>
        <v>6.8672562780557298</v>
      </c>
      <c r="AF84" s="55">
        <f>+'Ark1'!AB632</f>
        <v>2.3249688304092797</v>
      </c>
      <c r="AG84" s="141">
        <f>+IF(F84=0,"",'Ark1'!AD634)</f>
        <v>0</v>
      </c>
      <c r="AH84" s="75"/>
      <c r="AI84" s="156">
        <f t="shared" si="23"/>
        <v>3.5263157894736841</v>
      </c>
      <c r="AJ84" s="47"/>
      <c r="AK84" s="4"/>
      <c r="AL84" s="58"/>
      <c r="AM84" s="13"/>
      <c r="AN84" s="5"/>
      <c r="AO84" s="5"/>
    </row>
    <row r="85" spans="1:41" ht="15.6">
      <c r="A85" s="47"/>
      <c r="B85" s="53">
        <f>+'Ark1'!C633</f>
        <v>2020</v>
      </c>
      <c r="C85" s="53">
        <f>+'Ark1'!L633</f>
        <v>9</v>
      </c>
      <c r="D85" s="66" t="s">
        <v>35</v>
      </c>
      <c r="E85" s="53">
        <f>+'Ark1'!Q633</f>
        <v>0</v>
      </c>
      <c r="F85" s="53">
        <f>+'Ark1'!R633</f>
        <v>0</v>
      </c>
      <c r="G85" s="177">
        <f>+'Ark1'!AF633</f>
        <v>0</v>
      </c>
      <c r="H85" s="177">
        <f t="shared" si="24"/>
        <v>0</v>
      </c>
      <c r="I85" s="177">
        <f>+'Ark1'!AG633</f>
        <v>0</v>
      </c>
      <c r="J85" s="177"/>
      <c r="K85" s="156">
        <f>+'Ark1'!U633</f>
        <v>0</v>
      </c>
      <c r="L85" s="177">
        <f t="shared" si="25"/>
        <v>0</v>
      </c>
      <c r="M85" s="177"/>
      <c r="N85" s="361"/>
      <c r="O85" s="361"/>
      <c r="P85" s="361"/>
      <c r="Q85" s="361"/>
      <c r="R85" s="177"/>
      <c r="S85" s="177"/>
      <c r="T85" s="177"/>
      <c r="U85" s="177"/>
      <c r="V85" s="177"/>
      <c r="W85" s="55">
        <f>+'Ark1'!T633</f>
        <v>0</v>
      </c>
      <c r="X85" s="177">
        <f t="shared" si="26"/>
        <v>0</v>
      </c>
      <c r="Y85" s="156">
        <f>+'Ark1'!W633</f>
        <v>0</v>
      </c>
      <c r="Z85" s="96"/>
      <c r="AA85" s="75">
        <f>+'Ark1'!X633</f>
        <v>0</v>
      </c>
      <c r="AB85" s="75">
        <f>+'Ark1'!Y633</f>
        <v>0</v>
      </c>
      <c r="AC85" s="75">
        <f>+'Ark1'!Z633</f>
        <v>0</v>
      </c>
      <c r="AD85" s="72"/>
      <c r="AE85" s="156">
        <f>+'Ark1'!Z633</f>
        <v>0</v>
      </c>
      <c r="AF85" s="55">
        <f>+'Ark1'!AB633</f>
        <v>0</v>
      </c>
      <c r="AG85" s="141" t="str">
        <f>+IF(F85=0,"",'Ark1'!AD635)</f>
        <v/>
      </c>
      <c r="AH85" s="75"/>
      <c r="AI85" s="156" t="e">
        <f t="shared" si="23"/>
        <v>#DIV/0!</v>
      </c>
      <c r="AJ85" s="47"/>
      <c r="AK85" s="4"/>
      <c r="AL85" s="58"/>
      <c r="AM85" s="13"/>
      <c r="AN85" s="5"/>
      <c r="AO85" s="5"/>
    </row>
    <row r="86" spans="1:41" ht="15.6">
      <c r="A86" s="47"/>
      <c r="B86" s="53">
        <f>+'Ark1'!C634</f>
        <v>2020</v>
      </c>
      <c r="C86" s="53">
        <f>+'Ark1'!L634</f>
        <v>10</v>
      </c>
      <c r="D86" s="66" t="s">
        <v>36</v>
      </c>
      <c r="E86" s="53">
        <f>+'Ark1'!Q634</f>
        <v>0</v>
      </c>
      <c r="F86" s="53">
        <f>+'Ark1'!R634</f>
        <v>0</v>
      </c>
      <c r="G86" s="177">
        <f>+'Ark1'!AF634</f>
        <v>0</v>
      </c>
      <c r="H86" s="177">
        <f t="shared" si="24"/>
        <v>0</v>
      </c>
      <c r="I86" s="177">
        <f>+'Ark1'!AG634</f>
        <v>0</v>
      </c>
      <c r="J86" s="177"/>
      <c r="K86" s="156">
        <f>+'Ark1'!U634</f>
        <v>0</v>
      </c>
      <c r="L86" s="177">
        <f t="shared" si="25"/>
        <v>0</v>
      </c>
      <c r="M86" s="177"/>
      <c r="N86" s="361"/>
      <c r="O86" s="361"/>
      <c r="P86" s="361"/>
      <c r="Q86" s="361"/>
      <c r="R86" s="177"/>
      <c r="S86" s="177"/>
      <c r="T86" s="177"/>
      <c r="U86" s="177"/>
      <c r="V86" s="177"/>
      <c r="W86" s="55">
        <f>+'Ark1'!T634</f>
        <v>0</v>
      </c>
      <c r="X86" s="177">
        <f t="shared" si="26"/>
        <v>0</v>
      </c>
      <c r="Y86" s="156">
        <f>+'Ark1'!W634</f>
        <v>0</v>
      </c>
      <c r="Z86" s="96"/>
      <c r="AA86" s="75">
        <f>+'Ark1'!X634</f>
        <v>0</v>
      </c>
      <c r="AB86" s="75">
        <f>+'Ark1'!Y634</f>
        <v>0</v>
      </c>
      <c r="AC86" s="75">
        <f>+'Ark1'!Z634</f>
        <v>0</v>
      </c>
      <c r="AD86" s="72"/>
      <c r="AE86" s="156">
        <f>+'Ark1'!Z634</f>
        <v>0</v>
      </c>
      <c r="AF86" s="55">
        <f>+'Ark1'!AB634</f>
        <v>0</v>
      </c>
      <c r="AG86" s="141" t="str">
        <f>+IF(F86=0,"",'Ark1'!AD636)</f>
        <v/>
      </c>
      <c r="AH86" s="75"/>
      <c r="AI86" s="156" t="e">
        <f t="shared" si="23"/>
        <v>#DIV/0!</v>
      </c>
      <c r="AJ86" s="47"/>
      <c r="AK86" s="4"/>
      <c r="AL86" s="58"/>
      <c r="AM86" s="13"/>
      <c r="AN86" s="5"/>
      <c r="AO86" s="5"/>
    </row>
    <row r="87" spans="1:41" ht="15.6">
      <c r="A87" s="47"/>
      <c r="B87" s="53">
        <f>+'Ark1'!C635</f>
        <v>2020</v>
      </c>
      <c r="C87" s="53">
        <f>+'Ark1'!L635</f>
        <v>11</v>
      </c>
      <c r="D87" s="66" t="s">
        <v>37</v>
      </c>
      <c r="E87" s="53">
        <f>+'Ark1'!Q635</f>
        <v>20</v>
      </c>
      <c r="F87" s="53">
        <f>+'Ark1'!R635</f>
        <v>87</v>
      </c>
      <c r="G87" s="177">
        <f>+'Ark1'!AF635</f>
        <v>0.96968345965225122</v>
      </c>
      <c r="H87" s="177">
        <f t="shared" si="24"/>
        <v>-7.8391272633007381E-2</v>
      </c>
      <c r="I87" s="177">
        <f>+'Ark1'!AG635</f>
        <v>1.0862774664139143</v>
      </c>
      <c r="J87" s="177"/>
      <c r="K87" s="156">
        <f>+'Ark1'!U635</f>
        <v>24.101264367816075</v>
      </c>
      <c r="L87" s="177">
        <f t="shared" si="25"/>
        <v>-3.0335182408795731</v>
      </c>
      <c r="M87" s="177"/>
      <c r="N87" s="361"/>
      <c r="O87" s="361"/>
      <c r="P87" s="361"/>
      <c r="Q87" s="361"/>
      <c r="R87" s="177"/>
      <c r="S87" s="177"/>
      <c r="T87" s="177"/>
      <c r="U87" s="177"/>
      <c r="V87" s="177"/>
      <c r="W87" s="55">
        <f>+'Ark1'!T635</f>
        <v>6.8620689655172402</v>
      </c>
      <c r="X87" s="177">
        <f t="shared" si="26"/>
        <v>-0.12706146926536732</v>
      </c>
      <c r="Y87" s="156">
        <f>+'Ark1'!W635</f>
        <v>16.091954022988507</v>
      </c>
      <c r="Z87" s="96"/>
      <c r="AA87" s="75">
        <f>+'Ark1'!X635</f>
        <v>90.804597701149405</v>
      </c>
      <c r="AB87" s="75">
        <f>+'Ark1'!Y635</f>
        <v>51.724137931034491</v>
      </c>
      <c r="AC87" s="75">
        <f>+'Ark1'!Z635</f>
        <v>6.6166381720799103</v>
      </c>
      <c r="AD87" s="72"/>
      <c r="AE87" s="156">
        <f>+'Ark1'!Z635</f>
        <v>6.6166381720799103</v>
      </c>
      <c r="AF87" s="55">
        <f>+'Ark1'!AB635</f>
        <v>2.5827563187688289</v>
      </c>
      <c r="AG87" s="141">
        <f>+IF(F87=0,"",'Ark1'!AD637)</f>
        <v>0</v>
      </c>
      <c r="AH87" s="75"/>
      <c r="AI87" s="156">
        <f t="shared" si="23"/>
        <v>4.3499999999999996</v>
      </c>
      <c r="AJ87" s="47"/>
      <c r="AK87" s="4"/>
      <c r="AL87" s="58"/>
      <c r="AM87" s="5"/>
      <c r="AN87" s="5"/>
      <c r="AO87" s="5"/>
    </row>
    <row r="88" spans="1:41" ht="15.6">
      <c r="A88" s="47"/>
      <c r="B88" s="53">
        <f>+'Ark1'!C636</f>
        <v>2020</v>
      </c>
      <c r="C88" s="53">
        <f>+'Ark1'!L636</f>
        <v>12</v>
      </c>
      <c r="D88" s="66" t="s">
        <v>38</v>
      </c>
      <c r="E88" s="53">
        <f>+'Ark1'!Q636</f>
        <v>0</v>
      </c>
      <c r="F88" s="53">
        <f>+'Ark1'!R636</f>
        <v>0</v>
      </c>
      <c r="G88" s="177">
        <f>+'Ark1'!AF636</f>
        <v>0</v>
      </c>
      <c r="H88" s="177">
        <f t="shared" si="24"/>
        <v>0</v>
      </c>
      <c r="I88" s="177">
        <f>+'Ark1'!AG636</f>
        <v>0</v>
      </c>
      <c r="J88" s="177"/>
      <c r="K88" s="156">
        <f>+'Ark1'!U636</f>
        <v>0</v>
      </c>
      <c r="L88" s="177">
        <f t="shared" si="25"/>
        <v>0</v>
      </c>
      <c r="M88" s="177"/>
      <c r="N88" s="361"/>
      <c r="O88" s="361"/>
      <c r="P88" s="361"/>
      <c r="Q88" s="361"/>
      <c r="R88" s="177"/>
      <c r="S88" s="177"/>
      <c r="T88" s="177"/>
      <c r="U88" s="177"/>
      <c r="V88" s="177"/>
      <c r="W88" s="55">
        <f>+'Ark1'!T636</f>
        <v>0</v>
      </c>
      <c r="X88" s="177">
        <f t="shared" si="26"/>
        <v>0</v>
      </c>
      <c r="Y88" s="156">
        <f>+'Ark1'!W636</f>
        <v>0</v>
      </c>
      <c r="Z88" s="96"/>
      <c r="AA88" s="75">
        <f>+'Ark1'!X636</f>
        <v>0</v>
      </c>
      <c r="AB88" s="75">
        <f>+'Ark1'!Y636</f>
        <v>0</v>
      </c>
      <c r="AC88" s="75">
        <f>+'Ark1'!Z636</f>
        <v>0</v>
      </c>
      <c r="AD88" s="72"/>
      <c r="AE88" s="156">
        <f>+'Ark1'!Z636</f>
        <v>0</v>
      </c>
      <c r="AF88" s="55">
        <f>+'Ark1'!AB636</f>
        <v>0</v>
      </c>
      <c r="AG88" s="141" t="str">
        <f>+IF(F88=0,"",'Ark1'!AD638)</f>
        <v/>
      </c>
      <c r="AH88" s="75"/>
      <c r="AI88" s="156" t="e">
        <f t="shared" si="23"/>
        <v>#DIV/0!</v>
      </c>
      <c r="AJ88" s="47"/>
      <c r="AK88" s="13"/>
      <c r="AL88" s="58"/>
    </row>
    <row r="89" spans="1:41" ht="15.6">
      <c r="A89" s="47"/>
      <c r="B89" s="53">
        <f>+'Ark1'!C637</f>
        <v>2020</v>
      </c>
      <c r="C89" s="53">
        <f>+'Ark1'!L637</f>
        <v>13</v>
      </c>
      <c r="D89" s="66" t="s">
        <v>39</v>
      </c>
      <c r="E89" s="53">
        <f>+'Ark1'!Q637</f>
        <v>0</v>
      </c>
      <c r="F89" s="53">
        <f>+'Ark1'!R637</f>
        <v>0</v>
      </c>
      <c r="G89" s="177">
        <f>+'Ark1'!AF637</f>
        <v>0</v>
      </c>
      <c r="H89" s="177">
        <f t="shared" si="24"/>
        <v>0</v>
      </c>
      <c r="I89" s="177">
        <f>+'Ark1'!AG637</f>
        <v>0</v>
      </c>
      <c r="J89" s="177"/>
      <c r="K89" s="156">
        <f>+'Ark1'!U637</f>
        <v>0</v>
      </c>
      <c r="L89" s="177">
        <f t="shared" si="25"/>
        <v>0</v>
      </c>
      <c r="M89" s="177"/>
      <c r="N89" s="361"/>
      <c r="O89" s="361"/>
      <c r="P89" s="361"/>
      <c r="Q89" s="361"/>
      <c r="R89" s="177"/>
      <c r="S89" s="177"/>
      <c r="T89" s="177"/>
      <c r="U89" s="177"/>
      <c r="V89" s="177"/>
      <c r="W89" s="55">
        <f>+'Ark1'!T637</f>
        <v>0</v>
      </c>
      <c r="X89" s="177">
        <f t="shared" si="26"/>
        <v>0</v>
      </c>
      <c r="Y89" s="156">
        <f>+'Ark1'!W637</f>
        <v>0</v>
      </c>
      <c r="Z89" s="96"/>
      <c r="AA89" s="75">
        <f>+'Ark1'!X637</f>
        <v>0</v>
      </c>
      <c r="AB89" s="75">
        <f>+'Ark1'!Y637</f>
        <v>0</v>
      </c>
      <c r="AC89" s="75">
        <f>+'Ark1'!Z637</f>
        <v>0</v>
      </c>
      <c r="AD89" s="72"/>
      <c r="AE89" s="156">
        <f>+'Ark1'!Z637</f>
        <v>0</v>
      </c>
      <c r="AF89" s="55">
        <f>+'Ark1'!AB637</f>
        <v>0</v>
      </c>
      <c r="AG89" s="141" t="str">
        <f>+IF(F89=0,"",'Ark1'!AD639)</f>
        <v/>
      </c>
      <c r="AH89" s="75"/>
      <c r="AI89" s="156" t="e">
        <f t="shared" si="23"/>
        <v>#DIV/0!</v>
      </c>
      <c r="AJ89" s="47"/>
      <c r="AK89" s="5"/>
      <c r="AL89" s="58"/>
      <c r="AM89" s="5"/>
      <c r="AO89" s="5"/>
    </row>
    <row r="90" spans="1:41" ht="15.6">
      <c r="A90" s="47"/>
      <c r="B90" s="53">
        <f>+'Ark1'!C638</f>
        <v>2020</v>
      </c>
      <c r="C90" s="53">
        <f>+'Ark1'!L638</f>
        <v>14</v>
      </c>
      <c r="D90" s="66" t="s">
        <v>399</v>
      </c>
      <c r="E90" s="53">
        <f>+'Ark1'!Q638</f>
        <v>0</v>
      </c>
      <c r="F90" s="53">
        <f>+'Ark1'!R638</f>
        <v>0</v>
      </c>
      <c r="G90" s="177">
        <f>+'Ark1'!AF638</f>
        <v>0</v>
      </c>
      <c r="H90" s="177">
        <f t="shared" si="24"/>
        <v>-3.4176349965823645E-2</v>
      </c>
      <c r="I90" s="177">
        <f>+'Ark1'!AG638</f>
        <v>0</v>
      </c>
      <c r="J90" s="177"/>
      <c r="K90" s="156">
        <f>+'Ark1'!U638</f>
        <v>0</v>
      </c>
      <c r="L90" s="177">
        <f t="shared" si="25"/>
        <v>-27.5</v>
      </c>
      <c r="M90" s="177"/>
      <c r="N90" s="361"/>
      <c r="O90" s="361"/>
      <c r="P90" s="361"/>
      <c r="Q90" s="361"/>
      <c r="R90" s="177"/>
      <c r="S90" s="177"/>
      <c r="T90" s="177"/>
      <c r="U90" s="177"/>
      <c r="V90" s="177"/>
      <c r="W90" s="55">
        <f>+'Ark1'!T638</f>
        <v>0</v>
      </c>
      <c r="X90" s="177">
        <f t="shared" si="26"/>
        <v>-10</v>
      </c>
      <c r="Y90" s="156">
        <f>+'Ark1'!W638</f>
        <v>0</v>
      </c>
      <c r="Z90" s="96"/>
      <c r="AA90" s="75">
        <f>+'Ark1'!X638</f>
        <v>0</v>
      </c>
      <c r="AB90" s="75">
        <f>+'Ark1'!Y638</f>
        <v>0</v>
      </c>
      <c r="AC90" s="75">
        <f>+'Ark1'!Z638</f>
        <v>0</v>
      </c>
      <c r="AD90" s="72"/>
      <c r="AE90" s="156">
        <f>+'Ark1'!Z638</f>
        <v>0</v>
      </c>
      <c r="AF90" s="55">
        <f>+'Ark1'!AB638</f>
        <v>0</v>
      </c>
      <c r="AG90" s="141" t="str">
        <f>+IF(F90=0,"",'Ark1'!AD640)</f>
        <v/>
      </c>
      <c r="AH90" s="75"/>
      <c r="AI90" s="156" t="e">
        <f t="shared" si="23"/>
        <v>#DIV/0!</v>
      </c>
      <c r="AJ90" s="47"/>
      <c r="AK90" s="13"/>
      <c r="AL90" s="58"/>
    </row>
    <row r="91" spans="1:41" ht="15.6">
      <c r="A91" s="47"/>
      <c r="B91" s="53">
        <f>+'Ark1'!C639</f>
        <v>2020</v>
      </c>
      <c r="C91" s="53">
        <f>+'Ark1'!L639</f>
        <v>15</v>
      </c>
      <c r="D91" s="66" t="s">
        <v>40</v>
      </c>
      <c r="E91" s="53">
        <f>+'Ark1'!Q639</f>
        <v>0</v>
      </c>
      <c r="F91" s="53">
        <f>+'Ark1'!R639</f>
        <v>0</v>
      </c>
      <c r="G91" s="177">
        <f>+'Ark1'!AF639</f>
        <v>0</v>
      </c>
      <c r="H91" s="177">
        <f t="shared" si="24"/>
        <v>0</v>
      </c>
      <c r="I91" s="177">
        <f>+'Ark1'!AG639</f>
        <v>0</v>
      </c>
      <c r="J91" s="177"/>
      <c r="K91" s="156">
        <f>+'Ark1'!U639</f>
        <v>0</v>
      </c>
      <c r="L91" s="177">
        <f t="shared" si="25"/>
        <v>0</v>
      </c>
      <c r="M91" s="177"/>
      <c r="N91" s="361"/>
      <c r="O91" s="361"/>
      <c r="P91" s="361"/>
      <c r="Q91" s="361"/>
      <c r="R91" s="177"/>
      <c r="S91" s="177"/>
      <c r="T91" s="177"/>
      <c r="U91" s="177"/>
      <c r="V91" s="177"/>
      <c r="W91" s="55">
        <f>+'Ark1'!T639</f>
        <v>0</v>
      </c>
      <c r="X91" s="177">
        <f t="shared" si="26"/>
        <v>0</v>
      </c>
      <c r="Y91" s="156">
        <f>+'Ark1'!W639</f>
        <v>0</v>
      </c>
      <c r="Z91" s="96"/>
      <c r="AA91" s="75">
        <f>+'Ark1'!X639</f>
        <v>0</v>
      </c>
      <c r="AB91" s="75">
        <f>+'Ark1'!Y639</f>
        <v>0</v>
      </c>
      <c r="AC91" s="75">
        <f>+'Ark1'!Z639</f>
        <v>0</v>
      </c>
      <c r="AD91" s="72"/>
      <c r="AE91" s="156">
        <f>+'Ark1'!Z639</f>
        <v>0</v>
      </c>
      <c r="AF91" s="55">
        <f>+'Ark1'!AB639</f>
        <v>0</v>
      </c>
      <c r="AG91" s="141" t="str">
        <f>+IF(F91=0,"",'Ark1'!AD641)</f>
        <v/>
      </c>
      <c r="AH91" s="75"/>
      <c r="AI91" s="156" t="e">
        <f t="shared" si="23"/>
        <v>#DIV/0!</v>
      </c>
      <c r="AJ91" s="47"/>
      <c r="AK91" s="13"/>
      <c r="AL91" s="58"/>
    </row>
    <row r="92" spans="1:41" ht="15.6">
      <c r="A92" s="47"/>
      <c r="B92">
        <f>+'Ark1'!C640</f>
        <v>2019</v>
      </c>
      <c r="C92">
        <f>+'Ark1'!L640</f>
        <v>1</v>
      </c>
      <c r="D92" s="3" t="str">
        <f t="shared" ref="D92" si="27">+D77</f>
        <v>P-</v>
      </c>
      <c r="E92">
        <f>+'Ark1'!Q640</f>
        <v>69</v>
      </c>
      <c r="F92">
        <f>+'Ark1'!R640</f>
        <v>142</v>
      </c>
      <c r="G92" s="195">
        <f>+'Ark1'!AF640</f>
        <v>1.6176805650489863</v>
      </c>
      <c r="H92" s="195">
        <f t="shared" si="24"/>
        <v>-0.10268227511366623</v>
      </c>
      <c r="I92" s="195">
        <f>+'Ark1'!AG640</f>
        <v>1.2197216317402413</v>
      </c>
      <c r="J92" s="195"/>
      <c r="K92" s="92">
        <f>+'Ark1'!U640</f>
        <v>16.205070422535215</v>
      </c>
      <c r="L92" s="195">
        <f t="shared" si="25"/>
        <v>0.70397951344430965</v>
      </c>
      <c r="M92" s="195"/>
      <c r="N92" s="360"/>
      <c r="O92" s="360"/>
      <c r="P92" s="360"/>
      <c r="Q92" s="360"/>
      <c r="R92" s="195"/>
      <c r="S92" s="195"/>
      <c r="T92" s="195"/>
      <c r="U92" s="195"/>
      <c r="V92" s="195"/>
      <c r="W92" s="1">
        <f>+'Ark1'!T640</f>
        <v>2.6338028169014094</v>
      </c>
      <c r="X92" s="195">
        <f t="shared" si="26"/>
        <v>0.20956039265898507</v>
      </c>
      <c r="Y92" s="92">
        <f>+'Ark1'!W640</f>
        <v>0</v>
      </c>
      <c r="Z92" s="96"/>
      <c r="AA92" s="11">
        <f>+'Ark1'!X640</f>
        <v>54.929577464788736</v>
      </c>
      <c r="AB92" s="11">
        <f>+'Ark1'!Y640</f>
        <v>2.1126760563380276</v>
      </c>
      <c r="AC92" s="11">
        <f>+'Ark1'!Z640</f>
        <v>3.5345184636224927</v>
      </c>
      <c r="AD92" s="72"/>
      <c r="AE92" s="92">
        <f>+'Ark1'!Z640</f>
        <v>3.5345184636224927</v>
      </c>
      <c r="AF92" s="1">
        <f>+'Ark1'!AB640</f>
        <v>1.2246233870019243</v>
      </c>
      <c r="AG92" s="141">
        <f>+IF(F92=0,"",'Ark1'!AD642)</f>
        <v>31.827164295830176</v>
      </c>
      <c r="AI92" s="92">
        <f t="shared" si="23"/>
        <v>2.0579710144927534</v>
      </c>
      <c r="AJ92" s="47"/>
      <c r="AK92" s="2"/>
      <c r="AL92" s="58"/>
      <c r="AM92" s="5"/>
      <c r="AO92" s="2"/>
    </row>
    <row r="93" spans="1:41" ht="15.6">
      <c r="A93" s="47"/>
      <c r="B93">
        <f>+'Ark1'!C641</f>
        <v>2019</v>
      </c>
      <c r="C93">
        <f>+'Ark1'!L641</f>
        <v>2</v>
      </c>
      <c r="D93" s="3" t="str">
        <f t="shared" ref="D93:D125" si="28">+D78</f>
        <v>P</v>
      </c>
      <c r="E93">
        <f>+'Ark1'!Q641</f>
        <v>217</v>
      </c>
      <c r="F93">
        <f>+'Ark1'!R641</f>
        <v>681</v>
      </c>
      <c r="G93" s="195">
        <f>+'Ark1'!AF641</f>
        <v>7.7580314422419683</v>
      </c>
      <c r="H93" s="195">
        <f t="shared" si="24"/>
        <v>5.289120660439206E-2</v>
      </c>
      <c r="I93" s="195">
        <f>+'Ark1'!AG641</f>
        <v>6.1784345379165826</v>
      </c>
      <c r="J93" s="195"/>
      <c r="K93" s="92">
        <f>+'Ark1'!U641</f>
        <v>17.116299559471368</v>
      </c>
      <c r="L93" s="195">
        <f t="shared" si="25"/>
        <v>0.56376911292198884</v>
      </c>
      <c r="M93" s="195"/>
      <c r="N93" s="360"/>
      <c r="O93" s="360"/>
      <c r="P93" s="360"/>
      <c r="Q93" s="360"/>
      <c r="R93" s="195"/>
      <c r="S93" s="195"/>
      <c r="T93" s="195"/>
      <c r="U93" s="195"/>
      <c r="V93" s="195"/>
      <c r="W93" s="1">
        <f>+'Ark1'!T641</f>
        <v>3.2599118942731287</v>
      </c>
      <c r="X93" s="195">
        <f t="shared" si="26"/>
        <v>0.13271297681710825</v>
      </c>
      <c r="Y93" s="92">
        <f>+'Ark1'!W641</f>
        <v>0.14684287812041114</v>
      </c>
      <c r="Z93" s="96"/>
      <c r="AA93" s="11">
        <f>+'Ark1'!X641</f>
        <v>64.023494860499284</v>
      </c>
      <c r="AB93" s="11">
        <f>+'Ark1'!Y641</f>
        <v>3.9647577092511024</v>
      </c>
      <c r="AC93" s="11">
        <f>+'Ark1'!Z641</f>
        <v>3.6454028891890631</v>
      </c>
      <c r="AD93" s="72"/>
      <c r="AE93" s="92">
        <f>+'Ark1'!Z641</f>
        <v>3.6454028891890631</v>
      </c>
      <c r="AF93" s="1">
        <f>+'Ark1'!AB641</f>
        <v>1.6654895673180636</v>
      </c>
      <c r="AG93" s="141">
        <f>+IF(F93=0,"",'Ark1'!AD643)</f>
        <v>33.173759376948595</v>
      </c>
      <c r="AI93" s="92">
        <f t="shared" si="23"/>
        <v>3.1382488479262673</v>
      </c>
      <c r="AJ93" s="47"/>
      <c r="AK93" s="4"/>
      <c r="AL93" s="58"/>
      <c r="AM93" s="4"/>
      <c r="AN93" s="4"/>
      <c r="AO93" s="4"/>
    </row>
    <row r="94" spans="1:41" ht="15.6">
      <c r="A94" s="47"/>
      <c r="B94">
        <f>+'Ark1'!C642</f>
        <v>2019</v>
      </c>
      <c r="C94">
        <f>+'Ark1'!L642</f>
        <v>3</v>
      </c>
      <c r="D94" s="3" t="str">
        <f t="shared" si="28"/>
        <v>P+</v>
      </c>
      <c r="E94">
        <f>+'Ark1'!Q642</f>
        <v>269</v>
      </c>
      <c r="F94">
        <f>+'Ark1'!R642</f>
        <v>964</v>
      </c>
      <c r="G94" s="195">
        <f>+'Ark1'!AF642</f>
        <v>10.982000455684664</v>
      </c>
      <c r="H94" s="195">
        <f t="shared" si="24"/>
        <v>-3.0832690678269579</v>
      </c>
      <c r="I94" s="195">
        <f>+'Ark1'!AG642</f>
        <v>9.2544534214667529</v>
      </c>
      <c r="J94" s="195"/>
      <c r="K94" s="92">
        <f>+'Ark1'!U642</f>
        <v>18.11141078838175</v>
      </c>
      <c r="L94" s="195">
        <f t="shared" si="25"/>
        <v>0.56668135917497153</v>
      </c>
      <c r="M94" s="195"/>
      <c r="N94" s="360"/>
      <c r="O94" s="360"/>
      <c r="P94" s="360"/>
      <c r="Q94" s="360"/>
      <c r="R94" s="195"/>
      <c r="S94" s="195"/>
      <c r="T94" s="195"/>
      <c r="U94" s="195"/>
      <c r="V94" s="195"/>
      <c r="W94" s="1">
        <f>+'Ark1'!T642</f>
        <v>4.118257261410788</v>
      </c>
      <c r="X94" s="195">
        <f t="shared" si="26"/>
        <v>0.2035055935086385</v>
      </c>
      <c r="Y94" s="92">
        <f>+'Ark1'!W642</f>
        <v>0</v>
      </c>
      <c r="Z94" s="96"/>
      <c r="AA94" s="11">
        <f>+'Ark1'!X642</f>
        <v>74.170124481327818</v>
      </c>
      <c r="AB94" s="11">
        <f>+'Ark1'!Y642</f>
        <v>6.8464730290456428</v>
      </c>
      <c r="AC94" s="11">
        <f>+'Ark1'!Z642</f>
        <v>3.884637297205225</v>
      </c>
      <c r="AD94" s="72"/>
      <c r="AE94" s="92">
        <f>+'Ark1'!Z642</f>
        <v>3.884637297205225</v>
      </c>
      <c r="AF94" s="1">
        <f>+'Ark1'!AB642</f>
        <v>1.7806354267587139</v>
      </c>
      <c r="AG94" s="141">
        <f>+IF(F94=0,"",'Ark1'!AD644)</f>
        <v>34.684933666859742</v>
      </c>
      <c r="AI94" s="92">
        <f t="shared" si="23"/>
        <v>3.5836431226765799</v>
      </c>
      <c r="AJ94" s="47"/>
      <c r="AK94" s="4"/>
      <c r="AL94" s="58"/>
      <c r="AM94" s="13"/>
      <c r="AN94" s="1"/>
      <c r="AO94" s="5"/>
    </row>
    <row r="95" spans="1:41" ht="15.6">
      <c r="A95" s="47"/>
      <c r="B95">
        <f>+'Ark1'!C643</f>
        <v>2019</v>
      </c>
      <c r="C95">
        <f>+'Ark1'!L643</f>
        <v>4</v>
      </c>
      <c r="D95" s="3" t="str">
        <f t="shared" si="28"/>
        <v>O-</v>
      </c>
      <c r="E95">
        <f>+'Ark1'!Q643</f>
        <v>310</v>
      </c>
      <c r="F95">
        <f>+'Ark1'!R643</f>
        <v>1347</v>
      </c>
      <c r="G95" s="195">
        <f>+'Ark1'!AF643</f>
        <v>15.345181134654821</v>
      </c>
      <c r="H95" s="195">
        <f t="shared" si="24"/>
        <v>-0.80537667996305196</v>
      </c>
      <c r="I95" s="195">
        <f>+'Ark1'!AG643</f>
        <v>13.711919212735937</v>
      </c>
      <c r="J95" s="195"/>
      <c r="K95" s="92">
        <f>+'Ark1'!U643</f>
        <v>19.204773570898301</v>
      </c>
      <c r="L95" s="195">
        <f t="shared" si="25"/>
        <v>0.49764639207322858</v>
      </c>
      <c r="M95" s="195"/>
      <c r="N95" s="360"/>
      <c r="O95" s="360"/>
      <c r="P95" s="360"/>
      <c r="Q95" s="360"/>
      <c r="R95" s="195"/>
      <c r="S95" s="195"/>
      <c r="T95" s="195"/>
      <c r="U95" s="195"/>
      <c r="V95" s="195"/>
      <c r="W95" s="1">
        <f>+'Ark1'!T643</f>
        <v>4.9309576837416484</v>
      </c>
      <c r="X95" s="195">
        <f t="shared" si="26"/>
        <v>0.2459996462981362</v>
      </c>
      <c r="Y95" s="92">
        <f>+'Ark1'!W643</f>
        <v>0.14847809948032667</v>
      </c>
      <c r="Z95" s="96"/>
      <c r="AA95" s="11">
        <f>+'Ark1'!X643</f>
        <v>78.841870824053473</v>
      </c>
      <c r="AB95" s="11">
        <f>+'Ark1'!Y643</f>
        <v>15.441722345953972</v>
      </c>
      <c r="AC95" s="11">
        <f>+'Ark1'!Z643</f>
        <v>4.4068461962193837</v>
      </c>
      <c r="AD95" s="72"/>
      <c r="AE95" s="92">
        <f>+'Ark1'!Z643</f>
        <v>4.4068461962193837</v>
      </c>
      <c r="AF95" s="1">
        <f>+'Ark1'!AB643</f>
        <v>1.7574909277826389</v>
      </c>
      <c r="AG95" s="141">
        <f>+IF(F95=0,"",'Ark1'!AD645)</f>
        <v>36.389980515506963</v>
      </c>
      <c r="AI95" s="92">
        <f t="shared" si="23"/>
        <v>4.3451612903225802</v>
      </c>
      <c r="AJ95" s="47"/>
      <c r="AK95" s="4"/>
      <c r="AL95" s="58"/>
      <c r="AM95" s="13"/>
      <c r="AN95" s="1"/>
      <c r="AO95" s="5"/>
    </row>
    <row r="96" spans="1:41" ht="15.6">
      <c r="A96" s="47"/>
      <c r="B96">
        <f>+'Ark1'!C644</f>
        <v>2019</v>
      </c>
      <c r="C96">
        <f>+'Ark1'!L644</f>
        <v>5</v>
      </c>
      <c r="D96" s="3" t="str">
        <f t="shared" si="28"/>
        <v>O</v>
      </c>
      <c r="E96">
        <f>+'Ark1'!Q644</f>
        <v>407</v>
      </c>
      <c r="F96">
        <f>+'Ark1'!R644</f>
        <v>2444</v>
      </c>
      <c r="G96" s="195">
        <f>+'Ark1'!AF644</f>
        <v>27.842333105491008</v>
      </c>
      <c r="H96" s="195">
        <f t="shared" si="24"/>
        <v>1.8179352324850626</v>
      </c>
      <c r="I96" s="195">
        <f>+'Ark1'!AG644</f>
        <v>27.218187438699005</v>
      </c>
      <c r="J96" s="195"/>
      <c r="K96" s="92">
        <f>+'Ark1'!U644</f>
        <v>21.0105073649754</v>
      </c>
      <c r="L96" s="195">
        <f t="shared" si="25"/>
        <v>0.84141281369339893</v>
      </c>
      <c r="M96" s="195"/>
      <c r="N96" s="360"/>
      <c r="O96" s="360"/>
      <c r="P96" s="360"/>
      <c r="Q96" s="360"/>
      <c r="R96" s="195"/>
      <c r="S96" s="195"/>
      <c r="T96" s="195"/>
      <c r="U96" s="195"/>
      <c r="V96" s="195"/>
      <c r="W96" s="1">
        <f>+'Ark1'!T644</f>
        <v>5.6305237315875614</v>
      </c>
      <c r="X96" s="195">
        <f t="shared" si="26"/>
        <v>0.20023527004910235</v>
      </c>
      <c r="Y96" s="92">
        <f>+'Ark1'!W644</f>
        <v>1.3502454991816697</v>
      </c>
      <c r="Z96" s="96"/>
      <c r="AA96" s="11">
        <f>+'Ark1'!X644</f>
        <v>86.129296235679249</v>
      </c>
      <c r="AB96" s="11">
        <f>+'Ark1'!Y644</f>
        <v>29.132569558101473</v>
      </c>
      <c r="AC96" s="11">
        <f>+'Ark1'!Z644</f>
        <v>5.1365129266230403</v>
      </c>
      <c r="AD96" s="72"/>
      <c r="AE96" s="92">
        <f>+'Ark1'!Z644</f>
        <v>5.1365129266230403</v>
      </c>
      <c r="AF96" s="1">
        <f>+'Ark1'!AB644</f>
        <v>1.8387717082606156</v>
      </c>
      <c r="AG96" s="141">
        <f>+IF(F96=0,"",'Ark1'!AD646)</f>
        <v>0</v>
      </c>
      <c r="AI96" s="92">
        <f t="shared" si="23"/>
        <v>6.0049140049140046</v>
      </c>
      <c r="AJ96" s="47"/>
      <c r="AK96" s="4"/>
      <c r="AL96" s="58"/>
      <c r="AM96" s="13"/>
      <c r="AN96" s="1"/>
      <c r="AO96" s="5"/>
    </row>
    <row r="97" spans="1:41" ht="15.6">
      <c r="A97" s="47"/>
      <c r="B97">
        <f>+'Ark1'!C645</f>
        <v>2019</v>
      </c>
      <c r="C97">
        <f>+'Ark1'!L645</f>
        <v>6</v>
      </c>
      <c r="D97" s="3" t="str">
        <f t="shared" si="28"/>
        <v>O+</v>
      </c>
      <c r="E97">
        <f>+'Ark1'!Q645</f>
        <v>403</v>
      </c>
      <c r="F97">
        <f>+'Ark1'!R645</f>
        <v>1979</v>
      </c>
      <c r="G97" s="195">
        <f>+'Ark1'!AF645</f>
        <v>22.544998860788329</v>
      </c>
      <c r="H97" s="195">
        <f t="shared" si="24"/>
        <v>0.4096636506955349</v>
      </c>
      <c r="I97" s="195">
        <f>+'Ark1'!AG645</f>
        <v>25.165955119977049</v>
      </c>
      <c r="J97" s="195"/>
      <c r="K97" s="92">
        <f>+'Ark1'!U645</f>
        <v>23.990879231935327</v>
      </c>
      <c r="L97" s="195">
        <f t="shared" si="25"/>
        <v>1.0182367448887319</v>
      </c>
      <c r="M97" s="195"/>
      <c r="N97" s="360"/>
      <c r="O97" s="360"/>
      <c r="P97" s="360"/>
      <c r="Q97" s="360"/>
      <c r="R97" s="195"/>
      <c r="S97" s="195"/>
      <c r="T97" s="195"/>
      <c r="U97" s="195"/>
      <c r="V97" s="195"/>
      <c r="W97" s="1">
        <f>+'Ark1'!T645</f>
        <v>6.6644770085901968</v>
      </c>
      <c r="X97" s="195">
        <f t="shared" si="26"/>
        <v>0.17648831334761628</v>
      </c>
      <c r="Y97" s="92">
        <f>+'Ark1'!W645</f>
        <v>6.7710965133906011</v>
      </c>
      <c r="Z97" s="96"/>
      <c r="AA97" s="11">
        <f>+'Ark1'!X645</f>
        <v>92.976250631632155</v>
      </c>
      <c r="AB97" s="11">
        <f>+'Ark1'!Y645</f>
        <v>53.865588681152097</v>
      </c>
      <c r="AC97" s="11">
        <f>+'Ark1'!Z645</f>
        <v>5.7933711256542244</v>
      </c>
      <c r="AD97" s="72"/>
      <c r="AE97" s="92">
        <f>+'Ark1'!Z645</f>
        <v>5.7933711256542244</v>
      </c>
      <c r="AF97" s="1">
        <f>+'Ark1'!AB645</f>
        <v>1.9991424050291156</v>
      </c>
      <c r="AG97" s="141">
        <f>+IF(F97=0,"",'Ark1'!AD647)</f>
        <v>46.378489220226683</v>
      </c>
      <c r="AI97" s="92">
        <f t="shared" ref="AI97:AI151" si="29">+F97/E97</f>
        <v>4.9106699751861038</v>
      </c>
      <c r="AJ97" s="47"/>
      <c r="AK97" s="4"/>
      <c r="AL97" s="58"/>
      <c r="AM97" s="13"/>
      <c r="AN97" s="1"/>
      <c r="AO97" s="5"/>
    </row>
    <row r="98" spans="1:41" ht="15.6">
      <c r="A98" s="47"/>
      <c r="B98">
        <f>+'Ark1'!C646</f>
        <v>2019</v>
      </c>
      <c r="C98">
        <f>+'Ark1'!L646</f>
        <v>7</v>
      </c>
      <c r="D98" s="3" t="str">
        <f t="shared" si="28"/>
        <v>R-</v>
      </c>
      <c r="E98">
        <f>+'Ark1'!Q646</f>
        <v>0</v>
      </c>
      <c r="F98">
        <f>+'Ark1'!R646</f>
        <v>0</v>
      </c>
      <c r="G98" s="195">
        <f>+'Ark1'!AF646</f>
        <v>0</v>
      </c>
      <c r="H98" s="195">
        <f t="shared" si="24"/>
        <v>0</v>
      </c>
      <c r="I98" s="195">
        <f>+'Ark1'!AG646</f>
        <v>0</v>
      </c>
      <c r="J98" s="195"/>
      <c r="K98" s="92">
        <f>+'Ark1'!U646</f>
        <v>0</v>
      </c>
      <c r="L98" s="195">
        <f t="shared" si="25"/>
        <v>0</v>
      </c>
      <c r="M98" s="195"/>
      <c r="N98" s="360"/>
      <c r="O98" s="360"/>
      <c r="P98" s="360"/>
      <c r="Q98" s="360"/>
      <c r="R98" s="195"/>
      <c r="S98" s="195"/>
      <c r="T98" s="195"/>
      <c r="U98" s="195"/>
      <c r="V98" s="195"/>
      <c r="W98" s="1">
        <f>+'Ark1'!T646</f>
        <v>0</v>
      </c>
      <c r="X98" s="195">
        <f t="shared" si="26"/>
        <v>0</v>
      </c>
      <c r="Y98" s="92">
        <f>+'Ark1'!W646</f>
        <v>0</v>
      </c>
      <c r="Z98" s="96"/>
      <c r="AA98" s="11">
        <f>+'Ark1'!X646</f>
        <v>0</v>
      </c>
      <c r="AB98" s="11">
        <f>+'Ark1'!Y646</f>
        <v>0</v>
      </c>
      <c r="AC98" s="11">
        <f>+'Ark1'!Z646</f>
        <v>0</v>
      </c>
      <c r="AD98" s="72"/>
      <c r="AE98" s="92">
        <f>+'Ark1'!Z646</f>
        <v>0</v>
      </c>
      <c r="AF98" s="1">
        <f>+'Ark1'!AB646</f>
        <v>0</v>
      </c>
      <c r="AG98" s="141" t="str">
        <f>+IF(F98=0,"",'Ark1'!AD648)</f>
        <v/>
      </c>
      <c r="AI98" s="92" t="e">
        <f t="shared" si="29"/>
        <v>#DIV/0!</v>
      </c>
      <c r="AJ98" s="47"/>
      <c r="AK98" s="4"/>
      <c r="AL98" s="58"/>
      <c r="AM98" s="13"/>
      <c r="AN98" s="13"/>
      <c r="AO98" s="5"/>
    </row>
    <row r="99" spans="1:41" ht="15.6">
      <c r="A99" s="47"/>
      <c r="B99">
        <f>+'Ark1'!C647</f>
        <v>2019</v>
      </c>
      <c r="C99">
        <f>+'Ark1'!L647</f>
        <v>8</v>
      </c>
      <c r="D99" s="3" t="str">
        <f t="shared" si="28"/>
        <v>R</v>
      </c>
      <c r="E99">
        <f>+'Ark1'!Q647</f>
        <v>263</v>
      </c>
      <c r="F99">
        <f>+'Ark1'!R647</f>
        <v>1126</v>
      </c>
      <c r="G99" s="195">
        <f>+'Ark1'!AF647</f>
        <v>12.82752335383914</v>
      </c>
      <c r="H99" s="195">
        <f t="shared" si="24"/>
        <v>1.2437468967439447</v>
      </c>
      <c r="I99" s="195">
        <f>+'Ark1'!AG647</f>
        <v>15.884368150356019</v>
      </c>
      <c r="J99" s="195"/>
      <c r="K99" s="92">
        <f>+'Ark1'!U647</f>
        <v>26.613996447602151</v>
      </c>
      <c r="L99" s="195">
        <f t="shared" si="25"/>
        <v>0.19403245120254198</v>
      </c>
      <c r="M99" s="195"/>
      <c r="N99" s="360"/>
      <c r="O99" s="360"/>
      <c r="P99" s="360"/>
      <c r="Q99" s="360"/>
      <c r="R99" s="195"/>
      <c r="S99" s="195"/>
      <c r="T99" s="195"/>
      <c r="U99" s="195"/>
      <c r="V99" s="195"/>
      <c r="W99" s="1">
        <f>+'Ark1'!T647</f>
        <v>7.480461811722912</v>
      </c>
      <c r="X99" s="195">
        <f t="shared" si="26"/>
        <v>-0.15860209466772623</v>
      </c>
      <c r="Y99" s="92">
        <f>+'Ark1'!W647</f>
        <v>18.294849023090592</v>
      </c>
      <c r="Z99" s="96"/>
      <c r="AA99" s="11">
        <f>+'Ark1'!X647</f>
        <v>96.181172291296605</v>
      </c>
      <c r="AB99" s="11">
        <f>+'Ark1'!Y647</f>
        <v>69.182948490230899</v>
      </c>
      <c r="AC99" s="11">
        <f>+'Ark1'!Z647</f>
        <v>6.5655835944752399</v>
      </c>
      <c r="AD99" s="72"/>
      <c r="AE99" s="92">
        <f>+'Ark1'!Z647</f>
        <v>6.5655835944752399</v>
      </c>
      <c r="AF99" s="1">
        <f>+'Ark1'!AB647</f>
        <v>2.3640795789580471</v>
      </c>
      <c r="AG99" s="141">
        <f>+IF(F99=0,"",'Ark1'!AD649)</f>
        <v>0</v>
      </c>
      <c r="AI99" s="92">
        <f t="shared" si="29"/>
        <v>4.2813688212927756</v>
      </c>
      <c r="AJ99" s="47"/>
      <c r="AK99" s="4"/>
      <c r="AL99" s="58"/>
      <c r="AM99" s="13"/>
      <c r="AN99" s="13"/>
      <c r="AO99" s="5"/>
    </row>
    <row r="100" spans="1:41" ht="15.6">
      <c r="A100" s="47"/>
      <c r="B100">
        <f>+'Ark1'!C648</f>
        <v>2019</v>
      </c>
      <c r="C100">
        <f>+'Ark1'!L648</f>
        <v>9</v>
      </c>
      <c r="D100" s="3" t="str">
        <f t="shared" si="28"/>
        <v>R+</v>
      </c>
      <c r="E100">
        <f>+'Ark1'!Q648</f>
        <v>0</v>
      </c>
      <c r="F100">
        <f>+'Ark1'!R648</f>
        <v>0</v>
      </c>
      <c r="G100" s="195">
        <f>+'Ark1'!AF648</f>
        <v>0</v>
      </c>
      <c r="H100" s="195">
        <f t="shared" si="24"/>
        <v>0</v>
      </c>
      <c r="I100" s="195">
        <f>+'Ark1'!AG648</f>
        <v>0</v>
      </c>
      <c r="J100" s="195"/>
      <c r="K100" s="92">
        <f>+'Ark1'!U648</f>
        <v>0</v>
      </c>
      <c r="L100" s="195">
        <f t="shared" si="25"/>
        <v>0</v>
      </c>
      <c r="M100" s="195"/>
      <c r="N100" s="360"/>
      <c r="O100" s="360"/>
      <c r="P100" s="360"/>
      <c r="Q100" s="360"/>
      <c r="R100" s="195"/>
      <c r="S100" s="195"/>
      <c r="T100" s="195"/>
      <c r="U100" s="195"/>
      <c r="V100" s="195"/>
      <c r="W100" s="1">
        <f>+'Ark1'!T648</f>
        <v>0</v>
      </c>
      <c r="X100" s="195">
        <f t="shared" si="26"/>
        <v>0</v>
      </c>
      <c r="Y100" s="92">
        <f>+'Ark1'!W648</f>
        <v>0</v>
      </c>
      <c r="Z100" s="96"/>
      <c r="AA100" s="11">
        <f>+'Ark1'!X648</f>
        <v>0</v>
      </c>
      <c r="AB100" s="11">
        <f>+'Ark1'!Y648</f>
        <v>0</v>
      </c>
      <c r="AC100" s="11">
        <f>+'Ark1'!Z648</f>
        <v>0</v>
      </c>
      <c r="AD100" s="72"/>
      <c r="AE100" s="92">
        <f>+'Ark1'!Z648</f>
        <v>0</v>
      </c>
      <c r="AF100" s="1">
        <f>+'Ark1'!AB648</f>
        <v>0</v>
      </c>
      <c r="AG100" s="141" t="str">
        <f>+IF(F100=0,"",'Ark1'!AD650)</f>
        <v/>
      </c>
      <c r="AI100" s="92" t="e">
        <f t="shared" si="29"/>
        <v>#DIV/0!</v>
      </c>
      <c r="AJ100" s="47"/>
      <c r="AK100" s="4"/>
      <c r="AL100" s="58"/>
      <c r="AM100" s="13"/>
      <c r="AN100" s="13"/>
      <c r="AO100" s="5"/>
    </row>
    <row r="101" spans="1:41" ht="15.6">
      <c r="A101" s="47"/>
      <c r="B101">
        <f>+'Ark1'!C649</f>
        <v>2019</v>
      </c>
      <c r="C101">
        <f>+'Ark1'!L649</f>
        <v>10</v>
      </c>
      <c r="D101" s="3" t="str">
        <f t="shared" si="28"/>
        <v>U-</v>
      </c>
      <c r="E101">
        <f>+'Ark1'!Q649</f>
        <v>0</v>
      </c>
      <c r="F101">
        <f>+'Ark1'!R649</f>
        <v>0</v>
      </c>
      <c r="G101" s="195">
        <f>+'Ark1'!AF649</f>
        <v>0</v>
      </c>
      <c r="H101" s="195">
        <f t="shared" si="24"/>
        <v>0</v>
      </c>
      <c r="I101" s="195">
        <f>+'Ark1'!AG649</f>
        <v>0</v>
      </c>
      <c r="J101" s="195"/>
      <c r="K101" s="92">
        <f>+'Ark1'!U649</f>
        <v>0</v>
      </c>
      <c r="L101" s="195">
        <f t="shared" si="25"/>
        <v>0</v>
      </c>
      <c r="M101" s="195"/>
      <c r="N101" s="360"/>
      <c r="O101" s="360"/>
      <c r="P101" s="360"/>
      <c r="Q101" s="360"/>
      <c r="R101" s="195"/>
      <c r="S101" s="195"/>
      <c r="T101" s="195"/>
      <c r="U101" s="195"/>
      <c r="V101" s="195"/>
      <c r="W101" s="1">
        <f>+'Ark1'!T649</f>
        <v>0</v>
      </c>
      <c r="X101" s="195">
        <f t="shared" si="26"/>
        <v>0</v>
      </c>
      <c r="Y101" s="92">
        <f>+'Ark1'!W649</f>
        <v>0</v>
      </c>
      <c r="Z101" s="96"/>
      <c r="AA101" s="11">
        <f>+'Ark1'!X649</f>
        <v>0</v>
      </c>
      <c r="AB101" s="11">
        <f>+'Ark1'!Y649</f>
        <v>0</v>
      </c>
      <c r="AC101" s="11">
        <f>+'Ark1'!Z649</f>
        <v>0</v>
      </c>
      <c r="AD101" s="72"/>
      <c r="AE101" s="92">
        <f>+'Ark1'!Z649</f>
        <v>0</v>
      </c>
      <c r="AF101" s="1">
        <f>+'Ark1'!AB649</f>
        <v>0</v>
      </c>
      <c r="AG101" s="141" t="str">
        <f>+IF(F101=0,"",'Ark1'!AD651)</f>
        <v/>
      </c>
      <c r="AI101" s="92" t="e">
        <f t="shared" si="29"/>
        <v>#DIV/0!</v>
      </c>
      <c r="AJ101" s="47"/>
      <c r="AK101" s="4"/>
      <c r="AL101" s="58"/>
      <c r="AM101" s="13"/>
      <c r="AN101" s="13"/>
      <c r="AO101" s="5"/>
    </row>
    <row r="102" spans="1:41" ht="15.6">
      <c r="A102" s="47"/>
      <c r="B102">
        <f>+'Ark1'!C650</f>
        <v>2019</v>
      </c>
      <c r="C102">
        <f>+'Ark1'!L650</f>
        <v>11</v>
      </c>
      <c r="D102" s="3" t="str">
        <f t="shared" si="28"/>
        <v>U</v>
      </c>
      <c r="E102">
        <f>+'Ark1'!Q650</f>
        <v>22</v>
      </c>
      <c r="F102">
        <f>+'Ark1'!R650</f>
        <v>92</v>
      </c>
      <c r="G102" s="195">
        <f>+'Ark1'!AF650</f>
        <v>1.0480747322852586</v>
      </c>
      <c r="H102" s="195">
        <f t="shared" si="24"/>
        <v>0.43291468640891617</v>
      </c>
      <c r="I102" s="195">
        <f>+'Ark1'!AG650</f>
        <v>1.3232308969007862</v>
      </c>
      <c r="J102" s="195"/>
      <c r="K102" s="92">
        <f>+'Ark1'!U650</f>
        <v>27.134782608695648</v>
      </c>
      <c r="L102" s="195">
        <f t="shared" si="25"/>
        <v>-3.2165733235077525</v>
      </c>
      <c r="M102" s="195"/>
      <c r="N102" s="360"/>
      <c r="O102" s="360"/>
      <c r="P102" s="360"/>
      <c r="Q102" s="360"/>
      <c r="R102" s="195"/>
      <c r="S102" s="195"/>
      <c r="T102" s="195"/>
      <c r="U102" s="195"/>
      <c r="V102" s="195"/>
      <c r="W102" s="1">
        <f>+'Ark1'!T650</f>
        <v>6.9891304347826075</v>
      </c>
      <c r="X102" s="195">
        <f t="shared" si="26"/>
        <v>-1.4176492262343423</v>
      </c>
      <c r="Y102" s="92">
        <f>+'Ark1'!W650</f>
        <v>5.4347826086956523</v>
      </c>
      <c r="Z102" s="96"/>
      <c r="AA102" s="11">
        <f>+'Ark1'!X650</f>
        <v>97.826086956521749</v>
      </c>
      <c r="AB102" s="11">
        <f>+'Ark1'!Y650</f>
        <v>72.826086956521749</v>
      </c>
      <c r="AC102" s="11">
        <f>+'Ark1'!Z650</f>
        <v>6.8104243113456189</v>
      </c>
      <c r="AD102" s="72"/>
      <c r="AE102" s="92">
        <f>+'Ark1'!Z650</f>
        <v>6.8104243113456189</v>
      </c>
      <c r="AF102" s="1">
        <f>+'Ark1'!AB650</f>
        <v>1.7288760184971621</v>
      </c>
      <c r="AG102" s="141">
        <f>+IF(F102=0,"",'Ark1'!AD652)</f>
        <v>0</v>
      </c>
      <c r="AI102" s="92">
        <f t="shared" si="29"/>
        <v>4.1818181818181817</v>
      </c>
      <c r="AJ102" s="47"/>
      <c r="AK102" s="4"/>
      <c r="AL102" s="58"/>
      <c r="AM102" s="13"/>
      <c r="AN102" s="5"/>
      <c r="AO102" s="5"/>
    </row>
    <row r="103" spans="1:41" ht="15.6">
      <c r="A103" s="47"/>
      <c r="B103">
        <f>+'Ark1'!C651</f>
        <v>2019</v>
      </c>
      <c r="C103">
        <f>+'Ark1'!L651</f>
        <v>12</v>
      </c>
      <c r="D103" s="3" t="str">
        <f t="shared" si="28"/>
        <v>U+</v>
      </c>
      <c r="E103">
        <f>+'Ark1'!Q651</f>
        <v>0</v>
      </c>
      <c r="F103">
        <f>+'Ark1'!R651</f>
        <v>0</v>
      </c>
      <c r="G103" s="195">
        <f>+'Ark1'!AF651</f>
        <v>0</v>
      </c>
      <c r="H103" s="195">
        <f t="shared" si="24"/>
        <v>0</v>
      </c>
      <c r="I103" s="195">
        <f>+'Ark1'!AG651</f>
        <v>0</v>
      </c>
      <c r="J103" s="195"/>
      <c r="K103" s="92">
        <f>+'Ark1'!U651</f>
        <v>0</v>
      </c>
      <c r="L103" s="195">
        <f t="shared" si="25"/>
        <v>0</v>
      </c>
      <c r="M103" s="195"/>
      <c r="N103" s="360"/>
      <c r="O103" s="360"/>
      <c r="P103" s="360"/>
      <c r="Q103" s="360"/>
      <c r="R103" s="195"/>
      <c r="S103" s="195"/>
      <c r="T103" s="195"/>
      <c r="U103" s="195"/>
      <c r="V103" s="195"/>
      <c r="W103" s="1">
        <f>+'Ark1'!T651</f>
        <v>0</v>
      </c>
      <c r="X103" s="195">
        <f t="shared" si="26"/>
        <v>0</v>
      </c>
      <c r="Y103" s="92">
        <f>+'Ark1'!W651</f>
        <v>0</v>
      </c>
      <c r="Z103" s="96"/>
      <c r="AA103" s="11">
        <f>+'Ark1'!X651</f>
        <v>0</v>
      </c>
      <c r="AB103" s="11">
        <f>+'Ark1'!Y651</f>
        <v>0</v>
      </c>
      <c r="AC103" s="11">
        <f>+'Ark1'!Z651</f>
        <v>0</v>
      </c>
      <c r="AD103" s="72"/>
      <c r="AE103" s="92">
        <f>+'Ark1'!Z651</f>
        <v>0</v>
      </c>
      <c r="AF103" s="1">
        <f>+'Ark1'!AB651</f>
        <v>0</v>
      </c>
      <c r="AG103" s="141" t="str">
        <f>+IF(F103=0,"",'Ark1'!AD653)</f>
        <v/>
      </c>
      <c r="AI103" s="92" t="e">
        <f t="shared" si="29"/>
        <v>#DIV/0!</v>
      </c>
      <c r="AJ103" s="47"/>
      <c r="AK103" s="4"/>
      <c r="AL103" s="58"/>
      <c r="AM103" s="13"/>
      <c r="AN103" s="5"/>
      <c r="AO103" s="5"/>
    </row>
    <row r="104" spans="1:41" ht="15.6">
      <c r="A104" s="47"/>
      <c r="B104">
        <f>+'Ark1'!C652</f>
        <v>2019</v>
      </c>
      <c r="C104">
        <f>+'Ark1'!L652</f>
        <v>13</v>
      </c>
      <c r="D104" s="3" t="str">
        <f t="shared" si="28"/>
        <v>E-</v>
      </c>
      <c r="E104">
        <f>+'Ark1'!Q652</f>
        <v>0</v>
      </c>
      <c r="F104">
        <f>+'Ark1'!R652</f>
        <v>0</v>
      </c>
      <c r="G104" s="195">
        <f>+'Ark1'!AF652</f>
        <v>0</v>
      </c>
      <c r="H104" s="195">
        <f t="shared" si="24"/>
        <v>0</v>
      </c>
      <c r="I104" s="195">
        <f>+'Ark1'!AG652</f>
        <v>0</v>
      </c>
      <c r="J104" s="195"/>
      <c r="K104" s="92">
        <f>+'Ark1'!U652</f>
        <v>0</v>
      </c>
      <c r="L104" s="195">
        <f t="shared" si="25"/>
        <v>0</v>
      </c>
      <c r="M104" s="195"/>
      <c r="N104" s="360"/>
      <c r="O104" s="360"/>
      <c r="P104" s="360"/>
      <c r="Q104" s="360"/>
      <c r="R104" s="195"/>
      <c r="S104" s="195"/>
      <c r="T104" s="195"/>
      <c r="U104" s="195"/>
      <c r="V104" s="195"/>
      <c r="W104" s="1">
        <f>+'Ark1'!T652</f>
        <v>0</v>
      </c>
      <c r="X104" s="195">
        <f t="shared" si="26"/>
        <v>0</v>
      </c>
      <c r="Y104" s="92">
        <f>+'Ark1'!W652</f>
        <v>0</v>
      </c>
      <c r="Z104" s="96"/>
      <c r="AA104" s="11">
        <f>+'Ark1'!X652</f>
        <v>0</v>
      </c>
      <c r="AB104" s="11">
        <f>+'Ark1'!Y652</f>
        <v>0</v>
      </c>
      <c r="AC104" s="11">
        <f>+'Ark1'!Z652</f>
        <v>0</v>
      </c>
      <c r="AD104" s="72"/>
      <c r="AE104" s="92">
        <f>+'Ark1'!Z652</f>
        <v>0</v>
      </c>
      <c r="AF104" s="1">
        <f>+'Ark1'!AB652</f>
        <v>0</v>
      </c>
      <c r="AG104" s="141" t="str">
        <f>+IF(F104=0,"",'Ark1'!AD654)</f>
        <v/>
      </c>
      <c r="AI104" s="92" t="e">
        <f t="shared" si="29"/>
        <v>#DIV/0!</v>
      </c>
      <c r="AJ104" s="47"/>
      <c r="AK104" s="4"/>
      <c r="AL104" s="58"/>
      <c r="AM104" s="13"/>
      <c r="AN104" s="5"/>
      <c r="AO104" s="5"/>
    </row>
    <row r="105" spans="1:41" ht="15.6">
      <c r="A105" s="47"/>
      <c r="B105">
        <f>+'Ark1'!C653</f>
        <v>2019</v>
      </c>
      <c r="C105">
        <f>+'Ark1'!L653</f>
        <v>14</v>
      </c>
      <c r="D105" s="3" t="str">
        <f t="shared" si="28"/>
        <v>E</v>
      </c>
      <c r="E105">
        <f>+'Ark1'!Q653</f>
        <v>2</v>
      </c>
      <c r="F105">
        <f>+'Ark1'!R653</f>
        <v>3</v>
      </c>
      <c r="G105" s="195">
        <f>+'Ark1'!AF653</f>
        <v>3.4176349965823645E-2</v>
      </c>
      <c r="H105" s="195">
        <f t="shared" si="24"/>
        <v>3.4176349965823645E-2</v>
      </c>
      <c r="I105" s="195">
        <f>+'Ark1'!AG653</f>
        <v>4.3729590207624944E-2</v>
      </c>
      <c r="J105" s="195"/>
      <c r="K105" s="92">
        <f>+'Ark1'!U653</f>
        <v>27.5</v>
      </c>
      <c r="L105" s="195">
        <f t="shared" si="25"/>
        <v>27.5</v>
      </c>
      <c r="M105" s="195"/>
      <c r="N105" s="360"/>
      <c r="O105" s="360"/>
      <c r="P105" s="360"/>
      <c r="Q105" s="360"/>
      <c r="R105" s="195"/>
      <c r="S105" s="195"/>
      <c r="T105" s="195"/>
      <c r="U105" s="195"/>
      <c r="V105" s="195"/>
      <c r="W105" s="1">
        <f>+'Ark1'!T653</f>
        <v>10</v>
      </c>
      <c r="X105" s="195">
        <f t="shared" si="26"/>
        <v>10</v>
      </c>
      <c r="Y105" s="92">
        <f>+'Ark1'!W653</f>
        <v>66.666666666666686</v>
      </c>
      <c r="Z105" s="96"/>
      <c r="AA105" s="11">
        <f>+'Ark1'!X653</f>
        <v>100</v>
      </c>
      <c r="AB105" s="11">
        <f>+'Ark1'!Y653</f>
        <v>100</v>
      </c>
      <c r="AC105" s="11">
        <f>+'Ark1'!Z653</f>
        <v>1.7568911937472784</v>
      </c>
      <c r="AD105" s="72"/>
      <c r="AE105" s="92">
        <f>+'Ark1'!Z653</f>
        <v>1.7568911937472784</v>
      </c>
      <c r="AF105" s="1">
        <f>+'Ark1'!AB653</f>
        <v>1.4142135623730951</v>
      </c>
      <c r="AG105" s="141">
        <f>+IF(F105=0,"",'Ark1'!AD655)</f>
        <v>18.812332669181153</v>
      </c>
      <c r="AI105" s="92">
        <f t="shared" si="29"/>
        <v>1.5</v>
      </c>
      <c r="AJ105" s="47"/>
      <c r="AK105" s="4"/>
      <c r="AL105" s="58"/>
      <c r="AM105" s="13"/>
      <c r="AN105" s="5"/>
      <c r="AO105" s="5"/>
    </row>
    <row r="106" spans="1:41" ht="15.6">
      <c r="A106" s="47"/>
      <c r="B106">
        <f>+'Ark1'!C654</f>
        <v>2019</v>
      </c>
      <c r="C106">
        <f>+'Ark1'!L654</f>
        <v>15</v>
      </c>
      <c r="D106" s="3" t="str">
        <f t="shared" si="28"/>
        <v>E+</v>
      </c>
      <c r="E106">
        <f>+'Ark1'!Q654</f>
        <v>0</v>
      </c>
      <c r="F106">
        <f>+'Ark1'!R654</f>
        <v>0</v>
      </c>
      <c r="G106" s="195">
        <f>+'Ark1'!AF654</f>
        <v>0</v>
      </c>
      <c r="H106" s="195">
        <f t="shared" si="24"/>
        <v>0</v>
      </c>
      <c r="I106" s="195">
        <f>+'Ark1'!AG654</f>
        <v>0</v>
      </c>
      <c r="J106" s="195"/>
      <c r="K106" s="92">
        <f>+'Ark1'!U654</f>
        <v>0</v>
      </c>
      <c r="L106" s="195">
        <f t="shared" si="25"/>
        <v>0</v>
      </c>
      <c r="M106" s="195"/>
      <c r="N106" s="360"/>
      <c r="O106" s="360"/>
      <c r="P106" s="360"/>
      <c r="Q106" s="360"/>
      <c r="R106" s="195"/>
      <c r="S106" s="195"/>
      <c r="T106" s="195"/>
      <c r="U106" s="195"/>
      <c r="V106" s="195"/>
      <c r="W106" s="1">
        <f>+'Ark1'!T654</f>
        <v>0</v>
      </c>
      <c r="X106" s="195">
        <f t="shared" si="26"/>
        <v>0</v>
      </c>
      <c r="Y106" s="92">
        <f>+'Ark1'!W654</f>
        <v>0</v>
      </c>
      <c r="Z106" s="96"/>
      <c r="AA106" s="11">
        <f>+'Ark1'!X654</f>
        <v>0</v>
      </c>
      <c r="AB106" s="11">
        <f>+'Ark1'!Y654</f>
        <v>0</v>
      </c>
      <c r="AC106" s="11">
        <f>+'Ark1'!Z654</f>
        <v>0</v>
      </c>
      <c r="AD106" s="72"/>
      <c r="AE106" s="92">
        <f>+'Ark1'!Z654</f>
        <v>0</v>
      </c>
      <c r="AF106" s="1">
        <f>+'Ark1'!AB654</f>
        <v>0</v>
      </c>
      <c r="AG106" s="141" t="str">
        <f>+IF(F106=0,"",'Ark1'!AD656)</f>
        <v/>
      </c>
      <c r="AI106" s="92" t="e">
        <f t="shared" si="29"/>
        <v>#DIV/0!</v>
      </c>
      <c r="AJ106" s="47"/>
      <c r="AK106" s="4"/>
      <c r="AL106" s="58"/>
      <c r="AM106" s="13"/>
      <c r="AN106" s="5"/>
      <c r="AO106" s="5"/>
    </row>
    <row r="107" spans="1:41" ht="15.6">
      <c r="A107" s="47"/>
      <c r="B107" s="53">
        <f>+'Ark1'!C655</f>
        <v>2018</v>
      </c>
      <c r="C107" s="53">
        <f>+'Ark1'!L655</f>
        <v>1</v>
      </c>
      <c r="D107" s="66" t="s">
        <v>28</v>
      </c>
      <c r="E107" s="53">
        <f>+'Ark1'!Q655</f>
        <v>89</v>
      </c>
      <c r="F107" s="53">
        <f>+'Ark1'!R655</f>
        <v>165</v>
      </c>
      <c r="G107" s="177">
        <f>+'Ark1'!AF655</f>
        <v>1.7203628401626525</v>
      </c>
      <c r="H107" s="177">
        <f t="shared" si="24"/>
        <v>-0.35001041022615009</v>
      </c>
      <c r="I107" s="177">
        <f>+'Ark1'!AG655</f>
        <v>1.2937735755619613</v>
      </c>
      <c r="J107" s="177"/>
      <c r="K107" s="156">
        <f>+'Ark1'!U655</f>
        <v>15.501090909090905</v>
      </c>
      <c r="L107" s="177">
        <f t="shared" si="25"/>
        <v>0.34240546308150854</v>
      </c>
      <c r="M107" s="177"/>
      <c r="N107" s="361"/>
      <c r="O107" s="361"/>
      <c r="P107" s="361"/>
      <c r="Q107" s="361"/>
      <c r="R107" s="177"/>
      <c r="S107" s="177"/>
      <c r="T107" s="177"/>
      <c r="U107" s="177"/>
      <c r="V107" s="177"/>
      <c r="W107" s="55">
        <f>+'Ark1'!T655</f>
        <v>2.4242424242424243</v>
      </c>
      <c r="X107" s="177">
        <f t="shared" si="26"/>
        <v>7.2129748186086307E-2</v>
      </c>
      <c r="Y107" s="156">
        <f>+'Ark1'!W655</f>
        <v>0</v>
      </c>
      <c r="Z107" s="96"/>
      <c r="AA107" s="75">
        <f>+'Ark1'!X655</f>
        <v>43.636363636363633</v>
      </c>
      <c r="AB107" s="75">
        <f>+'Ark1'!Y655</f>
        <v>1.8181818181818179</v>
      </c>
      <c r="AC107" s="75">
        <f>+'Ark1'!Z655</f>
        <v>3.744448985345751</v>
      </c>
      <c r="AD107" s="72"/>
      <c r="AE107" s="156">
        <f>+'Ark1'!Z655</f>
        <v>3.744448985345751</v>
      </c>
      <c r="AF107" s="55">
        <f>+'Ark1'!AB655</f>
        <v>1.0395308682665327</v>
      </c>
      <c r="AG107" s="141">
        <f>+IF(F107=0,"",'Ark1'!AD657)</f>
        <v>30.306542286415464</v>
      </c>
      <c r="AH107" s="75"/>
      <c r="AI107" s="156">
        <f t="shared" si="29"/>
        <v>1.853932584269663</v>
      </c>
      <c r="AJ107" s="47"/>
      <c r="AK107" s="4"/>
      <c r="AL107" s="58"/>
      <c r="AM107" s="13"/>
      <c r="AN107" s="5"/>
      <c r="AO107" s="5"/>
    </row>
    <row r="108" spans="1:41" ht="15.6">
      <c r="A108" s="47"/>
      <c r="B108" s="53">
        <f>+'Ark1'!C656</f>
        <v>2018</v>
      </c>
      <c r="C108" s="53">
        <f>+'Ark1'!L656</f>
        <v>2</v>
      </c>
      <c r="D108" s="66" t="s">
        <v>29</v>
      </c>
      <c r="E108" s="53">
        <f>+'Ark1'!Q656</f>
        <v>233</v>
      </c>
      <c r="F108" s="53">
        <f>+'Ark1'!R656</f>
        <v>739</v>
      </c>
      <c r="G108" s="177">
        <f>+'Ark1'!AF656</f>
        <v>7.7051402356375762</v>
      </c>
      <c r="H108" s="177">
        <f t="shared" si="24"/>
        <v>-1.3053574315474945</v>
      </c>
      <c r="I108" s="177">
        <f>+'Ark1'!AG656</f>
        <v>6.187581082785214</v>
      </c>
      <c r="J108" s="177"/>
      <c r="K108" s="156">
        <f>+'Ark1'!U656</f>
        <v>16.55253044654938</v>
      </c>
      <c r="L108" s="177">
        <f t="shared" si="25"/>
        <v>0.21196949725057124</v>
      </c>
      <c r="M108" s="177"/>
      <c r="N108" s="361"/>
      <c r="O108" s="361"/>
      <c r="P108" s="361"/>
      <c r="Q108" s="361"/>
      <c r="R108" s="177"/>
      <c r="S108" s="177"/>
      <c r="T108" s="177"/>
      <c r="U108" s="177"/>
      <c r="V108" s="177"/>
      <c r="W108" s="55">
        <f>+'Ark1'!T656</f>
        <v>3.1271989174560204</v>
      </c>
      <c r="X108" s="177">
        <f t="shared" si="26"/>
        <v>0.11101768768255793</v>
      </c>
      <c r="Y108" s="156">
        <f>+'Ark1'!W656</f>
        <v>0</v>
      </c>
      <c r="Z108" s="96"/>
      <c r="AA108" s="75">
        <f>+'Ark1'!X656</f>
        <v>60.893098782138047</v>
      </c>
      <c r="AB108" s="75">
        <f>+'Ark1'!Y656</f>
        <v>3.1123139377537203</v>
      </c>
      <c r="AC108" s="75">
        <f>+'Ark1'!Z656</f>
        <v>3.6488330883611151</v>
      </c>
      <c r="AD108" s="72"/>
      <c r="AE108" s="156">
        <f>+'Ark1'!Z656</f>
        <v>3.6488330883611151</v>
      </c>
      <c r="AF108" s="55">
        <f>+'Ark1'!AB656</f>
        <v>1.4906307760927324</v>
      </c>
      <c r="AG108" s="141">
        <f>+IF(F108=0,"",'Ark1'!AD658)</f>
        <v>30.880395972120407</v>
      </c>
      <c r="AH108" s="75"/>
      <c r="AI108" s="156">
        <f t="shared" si="29"/>
        <v>3.1716738197424892</v>
      </c>
      <c r="AJ108" s="47"/>
      <c r="AK108" s="4"/>
      <c r="AL108" s="58"/>
      <c r="AM108" s="13"/>
      <c r="AN108" s="5"/>
      <c r="AO108" s="5"/>
    </row>
    <row r="109" spans="1:41" ht="15.6">
      <c r="A109" s="47"/>
      <c r="B109" s="53">
        <f>+'Ark1'!C657</f>
        <v>2018</v>
      </c>
      <c r="C109" s="53">
        <f>+'Ark1'!L657</f>
        <v>3</v>
      </c>
      <c r="D109" s="66" t="s">
        <v>30</v>
      </c>
      <c r="E109" s="53">
        <f>+'Ark1'!Q657</f>
        <v>330</v>
      </c>
      <c r="F109" s="53">
        <f>+'Ark1'!R657</f>
        <v>1349</v>
      </c>
      <c r="G109" s="177">
        <f>+'Ark1'!AF657</f>
        <v>14.065269523511622</v>
      </c>
      <c r="H109" s="177">
        <f t="shared" si="24"/>
        <v>1.9637920740559416</v>
      </c>
      <c r="I109" s="177">
        <f>+'Ark1'!AG657</f>
        <v>11.97210987403755</v>
      </c>
      <c r="J109" s="177"/>
      <c r="K109" s="156">
        <f>+'Ark1'!U657</f>
        <v>17.544729429206779</v>
      </c>
      <c r="L109" s="177">
        <f t="shared" si="25"/>
        <v>0.11573344527102947</v>
      </c>
      <c r="M109" s="177"/>
      <c r="N109" s="361"/>
      <c r="O109" s="361"/>
      <c r="P109" s="361"/>
      <c r="Q109" s="361"/>
      <c r="R109" s="177"/>
      <c r="S109" s="177"/>
      <c r="T109" s="177"/>
      <c r="U109" s="177"/>
      <c r="V109" s="177"/>
      <c r="W109" s="55">
        <f>+'Ark1'!T657</f>
        <v>3.9147516679021495</v>
      </c>
      <c r="X109" s="177">
        <f t="shared" si="26"/>
        <v>8.824564380576394E-2</v>
      </c>
      <c r="Y109" s="156">
        <f>+'Ark1'!W657</f>
        <v>0.14825796886582657</v>
      </c>
      <c r="Z109" s="96"/>
      <c r="AA109" s="75">
        <f>+'Ark1'!X657</f>
        <v>66.864343958487737</v>
      </c>
      <c r="AB109" s="75">
        <f>+'Ark1'!Y657</f>
        <v>6.3750926612305392</v>
      </c>
      <c r="AC109" s="75">
        <f>+'Ark1'!Z657</f>
        <v>3.9297150859780321</v>
      </c>
      <c r="AD109" s="72"/>
      <c r="AE109" s="156">
        <f>+'Ark1'!Z657</f>
        <v>3.9297150859780321</v>
      </c>
      <c r="AF109" s="55">
        <f>+'Ark1'!AB657</f>
        <v>1.593909005192506</v>
      </c>
      <c r="AG109" s="141">
        <f>+IF(F109=0,"",'Ark1'!AD659)</f>
        <v>31.079964886465177</v>
      </c>
      <c r="AH109" s="75"/>
      <c r="AI109" s="156">
        <f t="shared" si="29"/>
        <v>4.0878787878787879</v>
      </c>
      <c r="AJ109" s="47"/>
      <c r="AK109" s="4"/>
      <c r="AL109" s="58"/>
      <c r="AM109" s="13"/>
      <c r="AN109" s="5"/>
      <c r="AO109" s="5"/>
    </row>
    <row r="110" spans="1:41" ht="15.6">
      <c r="A110" s="47"/>
      <c r="B110" s="53">
        <f>+'Ark1'!C658</f>
        <v>2018</v>
      </c>
      <c r="C110" s="53">
        <f>+'Ark1'!L658</f>
        <v>4</v>
      </c>
      <c r="D110" s="66" t="s">
        <v>31</v>
      </c>
      <c r="E110" s="53">
        <f>+'Ark1'!Q658</f>
        <v>360</v>
      </c>
      <c r="F110" s="53">
        <f>+'Ark1'!R658</f>
        <v>1549</v>
      </c>
      <c r="G110" s="177">
        <f>+'Ark1'!AF658</f>
        <v>16.150557814617873</v>
      </c>
      <c r="H110" s="177">
        <f t="shared" si="24"/>
        <v>4.4414735302165553E-2</v>
      </c>
      <c r="I110" s="177">
        <f>+'Ark1'!AG658</f>
        <v>14.657860554125101</v>
      </c>
      <c r="J110" s="177"/>
      <c r="K110" s="156">
        <f>+'Ark1'!U658</f>
        <v>18.707127178825072</v>
      </c>
      <c r="L110" s="177">
        <f t="shared" si="25"/>
        <v>7.6650413586715871E-2</v>
      </c>
      <c r="M110" s="177"/>
      <c r="N110" s="361"/>
      <c r="O110" s="361"/>
      <c r="P110" s="361"/>
      <c r="Q110" s="361"/>
      <c r="R110" s="177"/>
      <c r="S110" s="177"/>
      <c r="T110" s="177"/>
      <c r="U110" s="177"/>
      <c r="V110" s="177"/>
      <c r="W110" s="55">
        <f>+'Ark1'!T658</f>
        <v>4.6849580374435122</v>
      </c>
      <c r="X110" s="177">
        <f t="shared" si="26"/>
        <v>9.0510240219615845E-2</v>
      </c>
      <c r="Y110" s="156">
        <f>+'Ark1'!W658</f>
        <v>0.32278889606197558</v>
      </c>
      <c r="Z110" s="96"/>
      <c r="AA110" s="75">
        <f>+'Ark1'!X658</f>
        <v>76.049063912201404</v>
      </c>
      <c r="AB110" s="75">
        <f>+'Ark1'!Y658</f>
        <v>12.846998063266621</v>
      </c>
      <c r="AC110" s="75">
        <f>+'Ark1'!Z658</f>
        <v>4.305953879167606</v>
      </c>
      <c r="AD110" s="72"/>
      <c r="AE110" s="156">
        <f>+'Ark1'!Z658</f>
        <v>4.305953879167606</v>
      </c>
      <c r="AF110" s="55">
        <f>+'Ark1'!AB658</f>
        <v>1.7218190274383722</v>
      </c>
      <c r="AG110" s="141">
        <f>+IF(F110=0,"",'Ark1'!AD660)</f>
        <v>37.976250185248411</v>
      </c>
      <c r="AH110" s="75"/>
      <c r="AI110" s="156">
        <f t="shared" si="29"/>
        <v>4.302777777777778</v>
      </c>
      <c r="AJ110" s="47"/>
      <c r="AK110" s="4"/>
      <c r="AL110" s="58"/>
      <c r="AM110" s="5"/>
      <c r="AN110" s="5"/>
      <c r="AO110" s="5"/>
    </row>
    <row r="111" spans="1:41" ht="15.6">
      <c r="A111" s="47"/>
      <c r="B111" s="53">
        <f>+'Ark1'!C659</f>
        <v>2018</v>
      </c>
      <c r="C111" s="53">
        <f>+'Ark1'!L659</f>
        <v>5</v>
      </c>
      <c r="D111" s="66" t="s">
        <v>398</v>
      </c>
      <c r="E111" s="53">
        <f>+'Ark1'!Q659</f>
        <v>469</v>
      </c>
      <c r="F111" s="53">
        <f>+'Ark1'!R659</f>
        <v>2496</v>
      </c>
      <c r="G111" s="177">
        <f>+'Ark1'!AF659</f>
        <v>26.024397873005945</v>
      </c>
      <c r="H111" s="177">
        <f t="shared" si="24"/>
        <v>-2.5331448952677675</v>
      </c>
      <c r="I111" s="177">
        <f>+'Ark1'!AG659</f>
        <v>25.464963156983941</v>
      </c>
      <c r="J111" s="177"/>
      <c r="K111" s="156">
        <f>+'Ark1'!U659</f>
        <v>20.169094551282001</v>
      </c>
      <c r="L111" s="177">
        <f t="shared" si="25"/>
        <v>-0.22178359711829643</v>
      </c>
      <c r="M111" s="177"/>
      <c r="N111" s="361"/>
      <c r="O111" s="361"/>
      <c r="P111" s="361"/>
      <c r="Q111" s="361"/>
      <c r="R111" s="177"/>
      <c r="S111" s="177"/>
      <c r="T111" s="177"/>
      <c r="U111" s="177"/>
      <c r="V111" s="177"/>
      <c r="W111" s="55">
        <f>+'Ark1'!T659</f>
        <v>5.430288461538459</v>
      </c>
      <c r="X111" s="177">
        <f t="shared" si="26"/>
        <v>-1.2529782164741654E-2</v>
      </c>
      <c r="Y111" s="156">
        <f>+'Ark1'!W659</f>
        <v>1.2419871794871797</v>
      </c>
      <c r="Z111" s="96"/>
      <c r="AA111" s="75">
        <f>+'Ark1'!X659</f>
        <v>80.568910256410263</v>
      </c>
      <c r="AB111" s="75">
        <f>+'Ark1'!Y659</f>
        <v>24.358974358974361</v>
      </c>
      <c r="AC111" s="75">
        <f>+'Ark1'!Z659</f>
        <v>5.308830986175769</v>
      </c>
      <c r="AD111" s="72"/>
      <c r="AE111" s="156">
        <f>+'Ark1'!Z659</f>
        <v>5.308830986175769</v>
      </c>
      <c r="AF111" s="55">
        <f>+'Ark1'!AB659</f>
        <v>1.7747641356819104</v>
      </c>
      <c r="AG111" s="141">
        <f>+IF(F111=0,"",'Ark1'!AD661)</f>
        <v>0</v>
      </c>
      <c r="AH111" s="75"/>
      <c r="AI111" s="156">
        <f t="shared" si="29"/>
        <v>5.3219616204690832</v>
      </c>
      <c r="AJ111" s="47"/>
      <c r="AK111" s="13"/>
      <c r="AL111" s="58"/>
    </row>
    <row r="112" spans="1:41" ht="15.6">
      <c r="A112" s="47"/>
      <c r="B112" s="53">
        <f>+'Ark1'!C660</f>
        <v>2018</v>
      </c>
      <c r="C112" s="53">
        <f>+'Ark1'!L660</f>
        <v>6</v>
      </c>
      <c r="D112" s="66" t="s">
        <v>32</v>
      </c>
      <c r="E112" s="53">
        <f>+'Ark1'!Q660</f>
        <v>436</v>
      </c>
      <c r="F112" s="53">
        <f>+'Ark1'!R660</f>
        <v>2123</v>
      </c>
      <c r="G112" s="177">
        <f>+'Ark1'!AF660</f>
        <v>22.135335210092794</v>
      </c>
      <c r="H112" s="177">
        <f t="shared" si="24"/>
        <v>1.2372014620368113</v>
      </c>
      <c r="I112" s="177">
        <f>+'Ark1'!AG660</f>
        <v>24.670219711553543</v>
      </c>
      <c r="J112" s="177"/>
      <c r="K112" s="156">
        <f>+'Ark1'!U660</f>
        <v>22.972642487046596</v>
      </c>
      <c r="L112" s="177">
        <f t="shared" si="25"/>
        <v>-0.38047379202314957</v>
      </c>
      <c r="M112" s="177"/>
      <c r="N112" s="361"/>
      <c r="O112" s="361"/>
      <c r="P112" s="361"/>
      <c r="Q112" s="361"/>
      <c r="R112" s="177"/>
      <c r="S112" s="177"/>
      <c r="T112" s="177"/>
      <c r="U112" s="177"/>
      <c r="V112" s="177"/>
      <c r="W112" s="55">
        <f>+'Ark1'!T660</f>
        <v>6.4879886952425805</v>
      </c>
      <c r="X112" s="177">
        <f t="shared" si="26"/>
        <v>-4.2243862896950368E-2</v>
      </c>
      <c r="Y112" s="156">
        <f>+'Ark1'!W660</f>
        <v>5.4168629298162996</v>
      </c>
      <c r="Z112" s="96"/>
      <c r="AA112" s="75">
        <f>+'Ark1'!X660</f>
        <v>89.307583608101737</v>
      </c>
      <c r="AB112" s="75">
        <f>+'Ark1'!Y660</f>
        <v>48.704663212435243</v>
      </c>
      <c r="AC112" s="75">
        <f>+'Ark1'!Z660</f>
        <v>5.7574969814252848</v>
      </c>
      <c r="AD112" s="72"/>
      <c r="AE112" s="156">
        <f>+'Ark1'!Z660</f>
        <v>5.7574969814252848</v>
      </c>
      <c r="AF112" s="55">
        <f>+'Ark1'!AB660</f>
        <v>2.0110907410617034</v>
      </c>
      <c r="AG112" s="141">
        <f>+IF(F112=0,"",'Ark1'!AD662)</f>
        <v>49.484436037025311</v>
      </c>
      <c r="AH112" s="75"/>
      <c r="AI112" s="156">
        <f t="shared" si="29"/>
        <v>4.8692660550458715</v>
      </c>
      <c r="AJ112" s="47"/>
      <c r="AK112" s="5"/>
      <c r="AL112" s="58"/>
      <c r="AM112" s="5"/>
      <c r="AO112" s="5"/>
    </row>
    <row r="113" spans="1:38" ht="15.6">
      <c r="A113" s="47"/>
      <c r="B113" s="53">
        <f>+'Ark1'!C661</f>
        <v>2018</v>
      </c>
      <c r="C113" s="53">
        <f>+'Ark1'!L661</f>
        <v>7</v>
      </c>
      <c r="D113" s="66" t="s">
        <v>33</v>
      </c>
      <c r="E113" s="53">
        <f>+'Ark1'!Q661</f>
        <v>0</v>
      </c>
      <c r="F113" s="53">
        <f>+'Ark1'!R661</f>
        <v>0</v>
      </c>
      <c r="G113" s="177">
        <f>+'Ark1'!AF661</f>
        <v>0</v>
      </c>
      <c r="H113" s="177">
        <f t="shared" si="24"/>
        <v>0</v>
      </c>
      <c r="I113" s="177">
        <f>+'Ark1'!AG661</f>
        <v>0</v>
      </c>
      <c r="J113" s="177"/>
      <c r="K113" s="156">
        <f>+'Ark1'!U661</f>
        <v>0</v>
      </c>
      <c r="L113" s="177">
        <f t="shared" si="25"/>
        <v>0</v>
      </c>
      <c r="M113" s="177"/>
      <c r="N113" s="361"/>
      <c r="O113" s="361"/>
      <c r="P113" s="361"/>
      <c r="Q113" s="361"/>
      <c r="R113" s="177"/>
      <c r="S113" s="177"/>
      <c r="T113" s="177"/>
      <c r="U113" s="177"/>
      <c r="V113" s="177"/>
      <c r="W113" s="55">
        <f>+'Ark1'!T661</f>
        <v>0</v>
      </c>
      <c r="X113" s="177">
        <f t="shared" si="26"/>
        <v>0</v>
      </c>
      <c r="Y113" s="156">
        <f>+'Ark1'!W661</f>
        <v>0</v>
      </c>
      <c r="Z113" s="96"/>
      <c r="AA113" s="75">
        <f>+'Ark1'!X661</f>
        <v>0</v>
      </c>
      <c r="AB113" s="75">
        <f>+'Ark1'!Y661</f>
        <v>0</v>
      </c>
      <c r="AC113" s="75">
        <f>+'Ark1'!Z661</f>
        <v>0</v>
      </c>
      <c r="AD113" s="72"/>
      <c r="AE113" s="156">
        <f>+'Ark1'!Z661</f>
        <v>0</v>
      </c>
      <c r="AF113" s="55">
        <f>+'Ark1'!AB661</f>
        <v>0</v>
      </c>
      <c r="AG113" s="141" t="str">
        <f>+IF(F113=0,"",'Ark1'!AD663)</f>
        <v/>
      </c>
      <c r="AH113" s="75"/>
      <c r="AI113" s="156" t="e">
        <f t="shared" si="29"/>
        <v>#DIV/0!</v>
      </c>
      <c r="AJ113" s="47"/>
      <c r="AK113" s="13"/>
      <c r="AL113" s="58"/>
    </row>
    <row r="114" spans="1:38" ht="15.6">
      <c r="A114" s="47"/>
      <c r="B114" s="53">
        <f>+'Ark1'!C662</f>
        <v>2018</v>
      </c>
      <c r="C114" s="53">
        <f>+'Ark1'!L662</f>
        <v>8</v>
      </c>
      <c r="D114" s="66" t="s">
        <v>34</v>
      </c>
      <c r="E114" s="53">
        <f>+'Ark1'!Q662</f>
        <v>317</v>
      </c>
      <c r="F114" s="53">
        <f>+'Ark1'!R662</f>
        <v>1111</v>
      </c>
      <c r="G114" s="177">
        <f>+'Ark1'!AF662</f>
        <v>11.583776457095196</v>
      </c>
      <c r="H114" s="177">
        <f t="shared" si="24"/>
        <v>0.74590709473127426</v>
      </c>
      <c r="I114" s="177">
        <f>+'Ark1'!AG662</f>
        <v>14.847671475152676</v>
      </c>
      <c r="J114" s="177"/>
      <c r="K114" s="156">
        <f>+'Ark1'!U662</f>
        <v>26.419963996399609</v>
      </c>
      <c r="L114" s="177">
        <f t="shared" si="25"/>
        <v>0.16695951209466742</v>
      </c>
      <c r="M114" s="177"/>
      <c r="N114" s="361"/>
      <c r="O114" s="361"/>
      <c r="P114" s="361"/>
      <c r="Q114" s="361"/>
      <c r="R114" s="177"/>
      <c r="S114" s="177"/>
      <c r="T114" s="177"/>
      <c r="U114" s="177"/>
      <c r="V114" s="177"/>
      <c r="W114" s="55">
        <f>+'Ark1'!T662</f>
        <v>7.6390639063906383</v>
      </c>
      <c r="X114" s="177">
        <f t="shared" si="26"/>
        <v>-9.4568380604877156E-2</v>
      </c>
      <c r="Y114" s="156">
        <f>+'Ark1'!W662</f>
        <v>19.531953195319534</v>
      </c>
      <c r="Z114" s="96"/>
      <c r="AA114" s="75">
        <f>+'Ark1'!X662</f>
        <v>92.889288928892938</v>
      </c>
      <c r="AB114" s="75">
        <f>+'Ark1'!Y662</f>
        <v>70.117011701170114</v>
      </c>
      <c r="AC114" s="75">
        <f>+'Ark1'!Z662</f>
        <v>6.9139647098829746</v>
      </c>
      <c r="AD114" s="72"/>
      <c r="AE114" s="156">
        <f>+'Ark1'!Z662</f>
        <v>6.9139647098829746</v>
      </c>
      <c r="AF114" s="55">
        <f>+'Ark1'!AB662</f>
        <v>2.3722565046614945</v>
      </c>
      <c r="AG114" s="141">
        <f>+IF(F114=0,"",'Ark1'!AD664)</f>
        <v>0</v>
      </c>
      <c r="AH114" s="75"/>
      <c r="AI114" s="156">
        <f t="shared" si="29"/>
        <v>3.5047318611987381</v>
      </c>
      <c r="AJ114" s="47"/>
      <c r="AK114" s="13"/>
      <c r="AL114" s="58"/>
    </row>
    <row r="115" spans="1:38" ht="15.6">
      <c r="A115" s="47"/>
      <c r="B115" s="53">
        <f>+'Ark1'!C663</f>
        <v>2018</v>
      </c>
      <c r="C115" s="53">
        <f>+'Ark1'!L663</f>
        <v>9</v>
      </c>
      <c r="D115" s="66" t="s">
        <v>35</v>
      </c>
      <c r="E115" s="53">
        <f>+'Ark1'!Q663</f>
        <v>0</v>
      </c>
      <c r="F115" s="53">
        <f>+'Ark1'!R663</f>
        <v>0</v>
      </c>
      <c r="G115" s="177">
        <f>+'Ark1'!AF663</f>
        <v>0</v>
      </c>
      <c r="H115" s="177">
        <f t="shared" si="24"/>
        <v>0</v>
      </c>
      <c r="I115" s="177">
        <f>+'Ark1'!AG663</f>
        <v>0</v>
      </c>
      <c r="J115" s="177"/>
      <c r="K115" s="156">
        <f>+'Ark1'!U663</f>
        <v>0</v>
      </c>
      <c r="L115" s="177">
        <f t="shared" si="25"/>
        <v>0</v>
      </c>
      <c r="M115" s="177"/>
      <c r="N115" s="361"/>
      <c r="O115" s="361"/>
      <c r="P115" s="361"/>
      <c r="Q115" s="361"/>
      <c r="R115" s="177"/>
      <c r="S115" s="177"/>
      <c r="T115" s="177"/>
      <c r="U115" s="177"/>
      <c r="V115" s="177"/>
      <c r="W115" s="55">
        <f>+'Ark1'!T663</f>
        <v>0</v>
      </c>
      <c r="X115" s="177">
        <f t="shared" si="26"/>
        <v>0</v>
      </c>
      <c r="Y115" s="156">
        <f>+'Ark1'!W663</f>
        <v>0</v>
      </c>
      <c r="Z115" s="96"/>
      <c r="AA115" s="75">
        <f>+'Ark1'!X663</f>
        <v>0</v>
      </c>
      <c r="AB115" s="75">
        <f>+'Ark1'!Y663</f>
        <v>0</v>
      </c>
      <c r="AC115" s="75">
        <f>+'Ark1'!Z663</f>
        <v>0</v>
      </c>
      <c r="AD115" s="72"/>
      <c r="AE115" s="156">
        <f>+'Ark1'!Z663</f>
        <v>0</v>
      </c>
      <c r="AF115" s="55">
        <f>+'Ark1'!AB663</f>
        <v>0</v>
      </c>
      <c r="AG115" s="141" t="str">
        <f>+IF(F115=0,"",'Ark1'!AD665)</f>
        <v/>
      </c>
      <c r="AH115" s="75"/>
      <c r="AI115" s="156" t="e">
        <f t="shared" si="29"/>
        <v>#DIV/0!</v>
      </c>
      <c r="AJ115" s="47"/>
      <c r="AK115" s="13"/>
      <c r="AL115" s="58"/>
    </row>
    <row r="116" spans="1:38" ht="15.6">
      <c r="A116" s="47"/>
      <c r="B116" s="53">
        <f>+'Ark1'!C664</f>
        <v>2018</v>
      </c>
      <c r="C116" s="53">
        <f>+'Ark1'!L664</f>
        <v>10</v>
      </c>
      <c r="D116" s="66" t="s">
        <v>36</v>
      </c>
      <c r="E116" s="53">
        <f>+'Ark1'!Q664</f>
        <v>0</v>
      </c>
      <c r="F116" s="53">
        <f>+'Ark1'!R664</f>
        <v>0</v>
      </c>
      <c r="G116" s="177">
        <f>+'Ark1'!AF664</f>
        <v>0</v>
      </c>
      <c r="H116" s="177">
        <f t="shared" si="24"/>
        <v>0</v>
      </c>
      <c r="I116" s="177">
        <f>+'Ark1'!AG664</f>
        <v>0</v>
      </c>
      <c r="J116" s="177"/>
      <c r="K116" s="156">
        <f>+'Ark1'!U664</f>
        <v>0</v>
      </c>
      <c r="L116" s="177">
        <f t="shared" si="25"/>
        <v>0</v>
      </c>
      <c r="M116" s="177"/>
      <c r="N116" s="361"/>
      <c r="O116" s="361"/>
      <c r="P116" s="361"/>
      <c r="Q116" s="361"/>
      <c r="R116" s="177"/>
      <c r="S116" s="177"/>
      <c r="T116" s="177"/>
      <c r="U116" s="177"/>
      <c r="V116" s="177"/>
      <c r="W116" s="55">
        <f>+'Ark1'!T664</f>
        <v>0</v>
      </c>
      <c r="X116" s="177">
        <f t="shared" si="26"/>
        <v>0</v>
      </c>
      <c r="Y116" s="156">
        <f>+'Ark1'!W664</f>
        <v>0</v>
      </c>
      <c r="Z116" s="96"/>
      <c r="AA116" s="75">
        <f>+'Ark1'!X664</f>
        <v>0</v>
      </c>
      <c r="AB116" s="75">
        <f>+'Ark1'!Y664</f>
        <v>0</v>
      </c>
      <c r="AC116" s="75">
        <f>+'Ark1'!Z664</f>
        <v>0</v>
      </c>
      <c r="AD116" s="72"/>
      <c r="AE116" s="156">
        <f>+'Ark1'!Z664</f>
        <v>0</v>
      </c>
      <c r="AF116" s="55">
        <f>+'Ark1'!AB664</f>
        <v>0</v>
      </c>
      <c r="AG116" s="141" t="str">
        <f>+IF(F116=0,"",'Ark1'!AD666)</f>
        <v/>
      </c>
      <c r="AH116" s="75"/>
      <c r="AI116" s="156" t="e">
        <f t="shared" si="29"/>
        <v>#DIV/0!</v>
      </c>
      <c r="AJ116" s="47"/>
      <c r="AK116" s="13"/>
      <c r="AL116" s="58"/>
    </row>
    <row r="117" spans="1:38" ht="15.6">
      <c r="A117" s="47"/>
      <c r="B117" s="53">
        <f>+'Ark1'!C665</f>
        <v>2018</v>
      </c>
      <c r="C117" s="53">
        <f>+'Ark1'!L665</f>
        <v>11</v>
      </c>
      <c r="D117" s="66" t="s">
        <v>37</v>
      </c>
      <c r="E117" s="53">
        <f>+'Ark1'!Q665</f>
        <v>24</v>
      </c>
      <c r="F117" s="53">
        <f>+'Ark1'!R665</f>
        <v>59</v>
      </c>
      <c r="G117" s="177">
        <f>+'Ark1'!AF665</f>
        <v>0.61516004587634243</v>
      </c>
      <c r="H117" s="177">
        <f t="shared" si="24"/>
        <v>0.19719737091522249</v>
      </c>
      <c r="I117" s="177">
        <f>+'Ark1'!AG665</f>
        <v>0.90582056980000347</v>
      </c>
      <c r="J117" s="177"/>
      <c r="K117" s="156">
        <f>+'Ark1'!U665</f>
        <v>30.351355932203401</v>
      </c>
      <c r="L117" s="177">
        <f t="shared" si="25"/>
        <v>4.1001931415057413</v>
      </c>
      <c r="M117" s="177"/>
      <c r="N117" s="361"/>
      <c r="O117" s="361"/>
      <c r="P117" s="361"/>
      <c r="Q117" s="361"/>
      <c r="R117" s="177"/>
      <c r="S117" s="177"/>
      <c r="T117" s="177"/>
      <c r="U117" s="177"/>
      <c r="V117" s="177"/>
      <c r="W117" s="55">
        <f>+'Ark1'!T665</f>
        <v>8.4067796610169498</v>
      </c>
      <c r="X117" s="177">
        <f t="shared" si="26"/>
        <v>1.2207331493890381</v>
      </c>
      <c r="Y117" s="156">
        <f>+'Ark1'!W665</f>
        <v>23.728813559322031</v>
      </c>
      <c r="Z117" s="96"/>
      <c r="AA117" s="75">
        <f>+'Ark1'!X665</f>
        <v>96.61016949152544</v>
      </c>
      <c r="AB117" s="75">
        <f>+'Ark1'!Y665</f>
        <v>83.050847457627114</v>
      </c>
      <c r="AC117" s="75">
        <f>+'Ark1'!Z665</f>
        <v>7.7445931839687985</v>
      </c>
      <c r="AD117" s="72"/>
      <c r="AE117" s="156">
        <f>+'Ark1'!Z665</f>
        <v>7.7445931839687985</v>
      </c>
      <c r="AF117" s="55">
        <f>+'Ark1'!AB665</f>
        <v>2.4364369933649326</v>
      </c>
      <c r="AG117" s="141">
        <f>+IF(F117=0,"",'Ark1'!AD667)</f>
        <v>0</v>
      </c>
      <c r="AH117" s="75"/>
      <c r="AI117" s="156">
        <f t="shared" si="29"/>
        <v>2.4583333333333335</v>
      </c>
      <c r="AJ117" s="47"/>
      <c r="AK117" s="13"/>
      <c r="AL117" s="58"/>
    </row>
    <row r="118" spans="1:38" ht="15.6">
      <c r="A118" s="47"/>
      <c r="B118" s="53">
        <f>+'Ark1'!C666</f>
        <v>2018</v>
      </c>
      <c r="C118" s="53">
        <f>+'Ark1'!L666</f>
        <v>12</v>
      </c>
      <c r="D118" s="66" t="s">
        <v>38</v>
      </c>
      <c r="E118" s="53">
        <f>+'Ark1'!Q666</f>
        <v>0</v>
      </c>
      <c r="F118" s="53">
        <f>+'Ark1'!R666</f>
        <v>0</v>
      </c>
      <c r="G118" s="177">
        <f>+'Ark1'!AF666</f>
        <v>0</v>
      </c>
      <c r="H118" s="177">
        <f t="shared" si="24"/>
        <v>0</v>
      </c>
      <c r="I118" s="177">
        <f>+'Ark1'!AG666</f>
        <v>0</v>
      </c>
      <c r="J118" s="177"/>
      <c r="K118" s="156">
        <f>+'Ark1'!U666</f>
        <v>0</v>
      </c>
      <c r="L118" s="177">
        <f t="shared" si="25"/>
        <v>0</v>
      </c>
      <c r="M118" s="177"/>
      <c r="N118" s="361"/>
      <c r="O118" s="361"/>
      <c r="P118" s="361"/>
      <c r="Q118" s="361"/>
      <c r="R118" s="177"/>
      <c r="S118" s="177"/>
      <c r="T118" s="177"/>
      <c r="U118" s="177"/>
      <c r="V118" s="177"/>
      <c r="W118" s="55">
        <f>+'Ark1'!T666</f>
        <v>0</v>
      </c>
      <c r="X118" s="177">
        <f t="shared" si="26"/>
        <v>0</v>
      </c>
      <c r="Y118" s="156">
        <f>+'Ark1'!W666</f>
        <v>0</v>
      </c>
      <c r="Z118" s="96"/>
      <c r="AA118" s="75">
        <f>+'Ark1'!X666</f>
        <v>0</v>
      </c>
      <c r="AB118" s="75">
        <f>+'Ark1'!Y666</f>
        <v>0</v>
      </c>
      <c r="AC118" s="75">
        <f>+'Ark1'!Z666</f>
        <v>0</v>
      </c>
      <c r="AD118" s="72"/>
      <c r="AE118" s="156">
        <f>+'Ark1'!Z666</f>
        <v>0</v>
      </c>
      <c r="AF118" s="55">
        <f>+'Ark1'!AB666</f>
        <v>0</v>
      </c>
      <c r="AG118" s="141" t="str">
        <f>+IF(F118=0,"",'Ark1'!AD668)</f>
        <v/>
      </c>
      <c r="AH118" s="75"/>
      <c r="AI118" s="156" t="e">
        <f t="shared" si="29"/>
        <v>#DIV/0!</v>
      </c>
      <c r="AJ118" s="47"/>
      <c r="AK118" s="13"/>
      <c r="AL118" s="58"/>
    </row>
    <row r="119" spans="1:38" ht="15.6">
      <c r="A119" s="47"/>
      <c r="B119" s="53">
        <f>+'Ark1'!C667</f>
        <v>2018</v>
      </c>
      <c r="C119" s="53">
        <f>+'Ark1'!L667</f>
        <v>13</v>
      </c>
      <c r="D119" s="66" t="s">
        <v>39</v>
      </c>
      <c r="E119" s="53">
        <f>+'Ark1'!Q667</f>
        <v>0</v>
      </c>
      <c r="F119" s="53">
        <f>+'Ark1'!R667</f>
        <v>0</v>
      </c>
      <c r="G119" s="177">
        <f>+'Ark1'!AF667</f>
        <v>0</v>
      </c>
      <c r="H119" s="177">
        <f t="shared" si="24"/>
        <v>0</v>
      </c>
      <c r="I119" s="177">
        <f>+'Ark1'!AG667</f>
        <v>0</v>
      </c>
      <c r="J119" s="177"/>
      <c r="K119" s="156">
        <f>+'Ark1'!U667</f>
        <v>0</v>
      </c>
      <c r="L119" s="177">
        <f t="shared" si="25"/>
        <v>0</v>
      </c>
      <c r="M119" s="177"/>
      <c r="N119" s="361"/>
      <c r="O119" s="361"/>
      <c r="P119" s="361"/>
      <c r="Q119" s="361"/>
      <c r="R119" s="177"/>
      <c r="S119" s="177"/>
      <c r="T119" s="177"/>
      <c r="U119" s="177"/>
      <c r="V119" s="177"/>
      <c r="W119" s="55">
        <f>+'Ark1'!T667</f>
        <v>0</v>
      </c>
      <c r="X119" s="177">
        <f t="shared" si="26"/>
        <v>0</v>
      </c>
      <c r="Y119" s="156">
        <f>+'Ark1'!W667</f>
        <v>0</v>
      </c>
      <c r="Z119" s="96"/>
      <c r="AA119" s="75">
        <f>+'Ark1'!X667</f>
        <v>0</v>
      </c>
      <c r="AB119" s="75">
        <f>+'Ark1'!Y667</f>
        <v>0</v>
      </c>
      <c r="AC119" s="75">
        <f>+'Ark1'!Z667</f>
        <v>0</v>
      </c>
      <c r="AD119" s="72"/>
      <c r="AE119" s="156">
        <f>+'Ark1'!Z667</f>
        <v>0</v>
      </c>
      <c r="AF119" s="55">
        <f>+'Ark1'!AB667</f>
        <v>0</v>
      </c>
      <c r="AG119" s="141" t="str">
        <f>+IF(F119=0,"",'Ark1'!AD669)</f>
        <v/>
      </c>
      <c r="AH119" s="75"/>
      <c r="AI119" s="156" t="e">
        <f t="shared" si="29"/>
        <v>#DIV/0!</v>
      </c>
      <c r="AJ119" s="47"/>
      <c r="AK119" s="13"/>
      <c r="AL119" s="58"/>
    </row>
    <row r="120" spans="1:38" ht="15.6">
      <c r="A120" s="47"/>
      <c r="B120" s="53">
        <f>+'Ark1'!C668</f>
        <v>2018</v>
      </c>
      <c r="C120" s="53">
        <f>+'Ark1'!L668</f>
        <v>14</v>
      </c>
      <c r="D120" s="66" t="s">
        <v>399</v>
      </c>
      <c r="E120" s="53">
        <f>+'Ark1'!Q668</f>
        <v>0</v>
      </c>
      <c r="F120" s="53">
        <f>+'Ark1'!R668</f>
        <v>0</v>
      </c>
      <c r="G120" s="177">
        <f>+'Ark1'!AF668</f>
        <v>0</v>
      </c>
      <c r="H120" s="177">
        <f t="shared" si="24"/>
        <v>0</v>
      </c>
      <c r="I120" s="177">
        <f>+'Ark1'!AG668</f>
        <v>0</v>
      </c>
      <c r="J120" s="177"/>
      <c r="K120" s="156">
        <f>+'Ark1'!U668</f>
        <v>0</v>
      </c>
      <c r="L120" s="177">
        <f t="shared" si="25"/>
        <v>0</v>
      </c>
      <c r="M120" s="177"/>
      <c r="N120" s="361"/>
      <c r="O120" s="361"/>
      <c r="P120" s="361"/>
      <c r="Q120" s="361"/>
      <c r="R120" s="177"/>
      <c r="S120" s="177"/>
      <c r="T120" s="177"/>
      <c r="U120" s="177"/>
      <c r="V120" s="177"/>
      <c r="W120" s="55">
        <f>+'Ark1'!T668</f>
        <v>0</v>
      </c>
      <c r="X120" s="177">
        <f t="shared" si="26"/>
        <v>0</v>
      </c>
      <c r="Y120" s="156">
        <f>+'Ark1'!W668</f>
        <v>0</v>
      </c>
      <c r="Z120" s="96"/>
      <c r="AA120" s="75">
        <f>+'Ark1'!X668</f>
        <v>0</v>
      </c>
      <c r="AB120" s="75">
        <f>+'Ark1'!Y668</f>
        <v>0</v>
      </c>
      <c r="AC120" s="75">
        <f>+'Ark1'!Z668</f>
        <v>0</v>
      </c>
      <c r="AD120" s="72"/>
      <c r="AE120" s="156">
        <f>+'Ark1'!Z668</f>
        <v>0</v>
      </c>
      <c r="AF120" s="55">
        <f>+'Ark1'!AB668</f>
        <v>0</v>
      </c>
      <c r="AG120" s="141" t="str">
        <f>+IF(F120=0,"",'Ark1'!AD670)</f>
        <v/>
      </c>
      <c r="AH120" s="75"/>
      <c r="AI120" s="156" t="e">
        <f t="shared" si="29"/>
        <v>#DIV/0!</v>
      </c>
      <c r="AJ120" s="47"/>
      <c r="AK120" s="13"/>
      <c r="AL120" s="58"/>
    </row>
    <row r="121" spans="1:38" ht="15.6">
      <c r="A121" s="47"/>
      <c r="B121" s="53">
        <f>+'Ark1'!C669</f>
        <v>2018</v>
      </c>
      <c r="C121" s="53">
        <f>+'Ark1'!L669</f>
        <v>15</v>
      </c>
      <c r="D121" s="66" t="s">
        <v>40</v>
      </c>
      <c r="E121" s="53">
        <f>+'Ark1'!Q669</f>
        <v>0</v>
      </c>
      <c r="F121" s="53">
        <f>+'Ark1'!R669</f>
        <v>0</v>
      </c>
      <c r="G121" s="177">
        <f>+'Ark1'!AF669</f>
        <v>0</v>
      </c>
      <c r="H121" s="177">
        <f t="shared" si="24"/>
        <v>0</v>
      </c>
      <c r="I121" s="177">
        <f>+'Ark1'!AG669</f>
        <v>0</v>
      </c>
      <c r="J121" s="177"/>
      <c r="K121" s="156">
        <f>+'Ark1'!U669</f>
        <v>0</v>
      </c>
      <c r="L121" s="177">
        <f t="shared" si="25"/>
        <v>0</v>
      </c>
      <c r="M121" s="177"/>
      <c r="N121" s="361"/>
      <c r="O121" s="361"/>
      <c r="P121" s="361"/>
      <c r="Q121" s="361"/>
      <c r="R121" s="177"/>
      <c r="S121" s="177"/>
      <c r="T121" s="177"/>
      <c r="U121" s="177"/>
      <c r="V121" s="177"/>
      <c r="W121" s="55">
        <f>+'Ark1'!T669</f>
        <v>0</v>
      </c>
      <c r="X121" s="177">
        <f t="shared" si="26"/>
        <v>0</v>
      </c>
      <c r="Y121" s="156">
        <f>+'Ark1'!W669</f>
        <v>0</v>
      </c>
      <c r="Z121" s="96"/>
      <c r="AA121" s="75">
        <f>+'Ark1'!X669</f>
        <v>0</v>
      </c>
      <c r="AB121" s="75">
        <f>+'Ark1'!Y669</f>
        <v>0</v>
      </c>
      <c r="AC121" s="75">
        <f>+'Ark1'!Z669</f>
        <v>0</v>
      </c>
      <c r="AD121" s="72"/>
      <c r="AE121" s="156">
        <f>+'Ark1'!Z669</f>
        <v>0</v>
      </c>
      <c r="AF121" s="55">
        <f>+'Ark1'!AB669</f>
        <v>0</v>
      </c>
      <c r="AG121" s="141" t="str">
        <f>+IF(F121=0,"",'Ark1'!AD671)</f>
        <v/>
      </c>
      <c r="AH121" s="75"/>
      <c r="AI121" s="156" t="e">
        <f t="shared" si="29"/>
        <v>#DIV/0!</v>
      </c>
      <c r="AJ121" s="47"/>
      <c r="AK121" s="13"/>
      <c r="AL121" s="58"/>
    </row>
    <row r="122" spans="1:38" ht="15.6">
      <c r="A122" s="47"/>
      <c r="B122">
        <f>+'Ark1'!C670</f>
        <v>2017</v>
      </c>
      <c r="C122">
        <f>+'Ark1'!L670</f>
        <v>1</v>
      </c>
      <c r="D122" s="3" t="str">
        <f t="shared" ref="D122" si="30">+D107</f>
        <v>P-</v>
      </c>
      <c r="E122">
        <f>+'Ark1'!Q670</f>
        <v>83</v>
      </c>
      <c r="F122">
        <f>+'Ark1'!R670</f>
        <v>213</v>
      </c>
      <c r="G122" s="195">
        <f>+'Ark1'!AF670</f>
        <v>2.0703732503888026</v>
      </c>
      <c r="H122" s="195">
        <f t="shared" si="24"/>
        <v>0.45213559388041591</v>
      </c>
      <c r="I122" s="195">
        <f>+'Ark1'!AG670</f>
        <v>1.5268735032970029</v>
      </c>
      <c r="J122" s="195"/>
      <c r="K122" s="92">
        <f>+'Ark1'!U670</f>
        <v>15.158685446009397</v>
      </c>
      <c r="L122" s="195">
        <f t="shared" si="25"/>
        <v>-0.48802988245776469</v>
      </c>
      <c r="M122" s="195"/>
      <c r="N122" s="360"/>
      <c r="O122" s="360"/>
      <c r="P122" s="360"/>
      <c r="Q122" s="360"/>
      <c r="R122" s="195"/>
      <c r="S122" s="195"/>
      <c r="T122" s="195"/>
      <c r="U122" s="195"/>
      <c r="V122" s="195"/>
      <c r="W122" s="1">
        <f>+'Ark1'!T670</f>
        <v>2.352112676056338</v>
      </c>
      <c r="X122" s="195">
        <f t="shared" si="26"/>
        <v>-8.584352832322395E-2</v>
      </c>
      <c r="Y122" s="92">
        <f>+'Ark1'!W670</f>
        <v>0</v>
      </c>
      <c r="Z122" s="96"/>
      <c r="AA122" s="11">
        <f>+'Ark1'!X670</f>
        <v>36.150234741784047</v>
      </c>
      <c r="AB122" s="11">
        <f>+'Ark1'!Y670</f>
        <v>0.93896713615023508</v>
      </c>
      <c r="AC122" s="11">
        <f>+'Ark1'!Z670</f>
        <v>3.3285480430308843</v>
      </c>
      <c r="AD122" s="72"/>
      <c r="AE122" s="92">
        <f>+'Ark1'!Z670</f>
        <v>3.3285480430308843</v>
      </c>
      <c r="AF122" s="1">
        <f>+'Ark1'!AB670</f>
        <v>0.96558515498606257</v>
      </c>
      <c r="AG122" s="141">
        <f>+IF(F122=0,"",'Ark1'!AD672)</f>
        <v>33.472814251619148</v>
      </c>
      <c r="AI122" s="92">
        <f t="shared" si="29"/>
        <v>2.5662650602409638</v>
      </c>
      <c r="AJ122" s="47"/>
      <c r="AK122" s="13"/>
      <c r="AL122" s="58"/>
    </row>
    <row r="123" spans="1:38" ht="15.6">
      <c r="A123" s="47"/>
      <c r="B123">
        <f>+'Ark1'!C671</f>
        <v>2017</v>
      </c>
      <c r="C123">
        <f>+'Ark1'!L671</f>
        <v>2</v>
      </c>
      <c r="D123" s="3" t="str">
        <f t="shared" si="28"/>
        <v>P</v>
      </c>
      <c r="E123">
        <f>+'Ark1'!Q671</f>
        <v>249</v>
      </c>
      <c r="F123">
        <f>+'Ark1'!R671</f>
        <v>927</v>
      </c>
      <c r="G123" s="195">
        <f>+'Ark1'!AF671</f>
        <v>9.0104976671850707</v>
      </c>
      <c r="H123" s="195">
        <f t="shared" si="24"/>
        <v>1.6988983286544785</v>
      </c>
      <c r="I123" s="195">
        <f>+'Ark1'!AG671</f>
        <v>7.1632252743719054</v>
      </c>
      <c r="J123" s="195"/>
      <c r="K123" s="92">
        <f>+'Ark1'!U671</f>
        <v>16.340560949298808</v>
      </c>
      <c r="L123" s="195">
        <f t="shared" si="25"/>
        <v>-5.0230650054977843E-2</v>
      </c>
      <c r="M123" s="195"/>
      <c r="N123" s="360"/>
      <c r="O123" s="360"/>
      <c r="P123" s="360"/>
      <c r="Q123" s="360"/>
      <c r="R123" s="195"/>
      <c r="S123" s="195"/>
      <c r="T123" s="195"/>
      <c r="U123" s="195"/>
      <c r="V123" s="195"/>
      <c r="W123" s="1">
        <f>+'Ark1'!T671</f>
        <v>3.0161812297734625</v>
      </c>
      <c r="X123" s="195">
        <f t="shared" si="26"/>
        <v>0.21488882266522324</v>
      </c>
      <c r="Y123" s="92">
        <f>+'Ark1'!W671</f>
        <v>0</v>
      </c>
      <c r="Z123" s="96"/>
      <c r="AA123" s="11">
        <f>+'Ark1'!X671</f>
        <v>54.908306364617047</v>
      </c>
      <c r="AB123" s="11">
        <f>+'Ark1'!Y671</f>
        <v>3.2362459546925568</v>
      </c>
      <c r="AC123" s="11">
        <f>+'Ark1'!Z671</f>
        <v>3.5667823391560201</v>
      </c>
      <c r="AD123" s="72"/>
      <c r="AE123" s="92">
        <f>+'Ark1'!Z671</f>
        <v>3.5667823391560201</v>
      </c>
      <c r="AF123" s="1">
        <f>+'Ark1'!AB671</f>
        <v>1.5061031113580838</v>
      </c>
      <c r="AG123" s="141">
        <f>+IF(F123=0,"",'Ark1'!AD673)</f>
        <v>30.735762218080993</v>
      </c>
      <c r="AI123" s="92">
        <f t="shared" si="29"/>
        <v>3.7228915662650603</v>
      </c>
      <c r="AJ123" s="47"/>
      <c r="AK123" s="13"/>
      <c r="AL123" s="58"/>
    </row>
    <row r="124" spans="1:38" ht="15.6">
      <c r="A124" s="47"/>
      <c r="B124">
        <f>+'Ark1'!C672</f>
        <v>2017</v>
      </c>
      <c r="C124">
        <f>+'Ark1'!L672</f>
        <v>3</v>
      </c>
      <c r="D124" s="3" t="str">
        <f t="shared" si="28"/>
        <v>P+</v>
      </c>
      <c r="E124">
        <f>+'Ark1'!Q672</f>
        <v>295</v>
      </c>
      <c r="F124">
        <f>+'Ark1'!R672</f>
        <v>1245</v>
      </c>
      <c r="G124" s="195">
        <f>+'Ark1'!AF672</f>
        <v>12.101477449455681</v>
      </c>
      <c r="H124" s="195">
        <f t="shared" si="24"/>
        <v>0.71475408541126839</v>
      </c>
      <c r="I124" s="195">
        <f>+'Ark1'!AG672</f>
        <v>10.261329545153623</v>
      </c>
      <c r="J124" s="195"/>
      <c r="K124" s="92">
        <f>+'Ark1'!U672</f>
        <v>17.428995983935749</v>
      </c>
      <c r="L124" s="195">
        <f t="shared" si="25"/>
        <v>-0.31986293722604842</v>
      </c>
      <c r="M124" s="195"/>
      <c r="N124" s="360"/>
      <c r="O124" s="360"/>
      <c r="P124" s="360"/>
      <c r="Q124" s="360"/>
      <c r="R124" s="195"/>
      <c r="S124" s="195"/>
      <c r="T124" s="195"/>
      <c r="U124" s="195"/>
      <c r="V124" s="195"/>
      <c r="W124" s="1">
        <f>+'Ark1'!T672</f>
        <v>3.8265060240963855</v>
      </c>
      <c r="X124" s="195">
        <f t="shared" si="26"/>
        <v>-2.4116382542619164E-2</v>
      </c>
      <c r="Y124" s="92">
        <f>+'Ark1'!W672</f>
        <v>8.0321285140562262E-2</v>
      </c>
      <c r="Z124" s="96"/>
      <c r="AA124" s="11">
        <f>+'Ark1'!X672</f>
        <v>65.220883534136576</v>
      </c>
      <c r="AB124" s="11">
        <f>+'Ark1'!Y672</f>
        <v>5.6224899598393581</v>
      </c>
      <c r="AC124" s="11">
        <f>+'Ark1'!Z672</f>
        <v>3.9613984027366591</v>
      </c>
      <c r="AD124" s="72"/>
      <c r="AE124" s="92">
        <f>+'Ark1'!Z672</f>
        <v>3.9613984027366591</v>
      </c>
      <c r="AF124" s="1">
        <f>+'Ark1'!AB672</f>
        <v>1.6854027919903456</v>
      </c>
      <c r="AG124" s="141">
        <f>+IF(F124=0,"",'Ark1'!AD674)</f>
        <v>39.871782374662814</v>
      </c>
      <c r="AI124" s="92">
        <f t="shared" si="29"/>
        <v>4.2203389830508478</v>
      </c>
      <c r="AJ124" s="47"/>
      <c r="AK124" s="13"/>
      <c r="AL124" s="58"/>
    </row>
    <row r="125" spans="1:38" ht="15.6">
      <c r="A125" s="47"/>
      <c r="B125">
        <f>+'Ark1'!C673</f>
        <v>2017</v>
      </c>
      <c r="C125">
        <f>+'Ark1'!L673</f>
        <v>4</v>
      </c>
      <c r="D125" s="3" t="str">
        <f t="shared" si="28"/>
        <v>O-</v>
      </c>
      <c r="E125">
        <f>+'Ark1'!Q673</f>
        <v>351</v>
      </c>
      <c r="F125">
        <f>+'Ark1'!R673</f>
        <v>1657</v>
      </c>
      <c r="G125" s="195">
        <f>+'Ark1'!AF673</f>
        <v>16.106143079315707</v>
      </c>
      <c r="H125" s="195">
        <f t="shared" si="24"/>
        <v>0.84509890260887843</v>
      </c>
      <c r="I125" s="195">
        <f>+'Ark1'!AG673</f>
        <v>14.598505283148771</v>
      </c>
      <c r="J125" s="195"/>
      <c r="K125" s="92">
        <f>+'Ark1'!U673</f>
        <v>18.630476765238356</v>
      </c>
      <c r="L125" s="195">
        <f t="shared" si="25"/>
        <v>-0.25381116045824115</v>
      </c>
      <c r="M125" s="195"/>
      <c r="N125" s="360"/>
      <c r="O125" s="360"/>
      <c r="P125" s="360"/>
      <c r="Q125" s="360"/>
      <c r="R125" s="195"/>
      <c r="S125" s="195"/>
      <c r="T125" s="195"/>
      <c r="U125" s="195"/>
      <c r="V125" s="195"/>
      <c r="W125" s="1">
        <f>+'Ark1'!T673</f>
        <v>4.5944477972238964</v>
      </c>
      <c r="X125" s="195">
        <f t="shared" si="26"/>
        <v>5.0330150165072141E-2</v>
      </c>
      <c r="Y125" s="92">
        <f>+'Ark1'!W673</f>
        <v>0.24140012070006037</v>
      </c>
      <c r="Z125" s="96"/>
      <c r="AA125" s="11">
        <f>+'Ark1'!X673</f>
        <v>75.739287869643917</v>
      </c>
      <c r="AB125" s="11">
        <f>+'Ark1'!Y673</f>
        <v>11.406155703077852</v>
      </c>
      <c r="AC125" s="11">
        <f>+'Ark1'!Z673</f>
        <v>4.1486887010300428</v>
      </c>
      <c r="AD125" s="72"/>
      <c r="AE125" s="92">
        <f>+'Ark1'!Z673</f>
        <v>4.1486887010300428</v>
      </c>
      <c r="AF125" s="1">
        <f>+'Ark1'!AB673</f>
        <v>1.6743780620967001</v>
      </c>
      <c r="AG125" s="141">
        <f>+IF(F125=0,"",'Ark1'!AD675)</f>
        <v>37.504334860807305</v>
      </c>
      <c r="AI125" s="92">
        <f t="shared" si="29"/>
        <v>4.7207977207977212</v>
      </c>
      <c r="AJ125" s="47"/>
      <c r="AK125" s="13"/>
      <c r="AL125" s="58"/>
    </row>
    <row r="126" spans="1:38" ht="15.6">
      <c r="A126" s="47"/>
      <c r="B126">
        <f>+'Ark1'!C674</f>
        <v>2017</v>
      </c>
      <c r="C126">
        <f>+'Ark1'!L674</f>
        <v>5</v>
      </c>
      <c r="D126" s="3" t="str">
        <f t="shared" ref="D126:D136" si="31">+D111</f>
        <v>O</v>
      </c>
      <c r="E126">
        <f>+'Ark1'!Q674</f>
        <v>455</v>
      </c>
      <c r="F126">
        <f>+'Ark1'!R674</f>
        <v>2938</v>
      </c>
      <c r="G126" s="195">
        <f>+'Ark1'!AF674</f>
        <v>28.557542768273713</v>
      </c>
      <c r="H126" s="195">
        <f t="shared" si="24"/>
        <v>0.30334952471121568</v>
      </c>
      <c r="I126" s="195">
        <f>+'Ark1'!AG674</f>
        <v>28.330199636062392</v>
      </c>
      <c r="J126" s="195"/>
      <c r="K126" s="92">
        <f>+'Ark1'!U674</f>
        <v>20.390878148400297</v>
      </c>
      <c r="L126" s="195">
        <f t="shared" si="25"/>
        <v>-0.40377068103109437</v>
      </c>
      <c r="M126" s="195"/>
      <c r="N126" s="360"/>
      <c r="O126" s="360"/>
      <c r="P126" s="360"/>
      <c r="Q126" s="360"/>
      <c r="R126" s="195"/>
      <c r="S126" s="195"/>
      <c r="T126" s="195"/>
      <c r="U126" s="195"/>
      <c r="V126" s="195"/>
      <c r="W126" s="1">
        <f>+'Ark1'!T674</f>
        <v>5.4428182437032007</v>
      </c>
      <c r="X126" s="195">
        <f t="shared" si="26"/>
        <v>9.289815609556662E-3</v>
      </c>
      <c r="Y126" s="92">
        <f>+'Ark1'!W674</f>
        <v>1.1572498298162015</v>
      </c>
      <c r="Z126" s="96"/>
      <c r="AA126" s="11">
        <f>+'Ark1'!X674</f>
        <v>81.824370319945558</v>
      </c>
      <c r="AB126" s="11">
        <f>+'Ark1'!Y674</f>
        <v>26.10619469026549</v>
      </c>
      <c r="AC126" s="11">
        <f>+'Ark1'!Z674</f>
        <v>5.1931447827536061</v>
      </c>
      <c r="AD126" s="72"/>
      <c r="AE126" s="92">
        <f>+'Ark1'!Z674</f>
        <v>5.1931447827536061</v>
      </c>
      <c r="AF126" s="1">
        <f>+'Ark1'!AB674</f>
        <v>1.8584062380775923</v>
      </c>
      <c r="AG126" s="141">
        <f>+IF(F126=0,"",'Ark1'!AD676)</f>
        <v>0</v>
      </c>
      <c r="AI126" s="92">
        <f t="shared" si="29"/>
        <v>6.4571428571428573</v>
      </c>
      <c r="AJ126" s="47"/>
      <c r="AK126" s="13"/>
      <c r="AL126" s="58"/>
    </row>
    <row r="127" spans="1:38" ht="15.6">
      <c r="A127" s="47"/>
      <c r="B127">
        <f>+'Ark1'!C675</f>
        <v>2017</v>
      </c>
      <c r="C127">
        <f>+'Ark1'!L675</f>
        <v>6</v>
      </c>
      <c r="D127" s="3" t="str">
        <f t="shared" si="31"/>
        <v>O+</v>
      </c>
      <c r="E127">
        <f>+'Ark1'!Q675</f>
        <v>414</v>
      </c>
      <c r="F127">
        <f>+'Ark1'!R675</f>
        <v>2150</v>
      </c>
      <c r="G127" s="195">
        <f>+'Ark1'!AF675</f>
        <v>20.898133748055983</v>
      </c>
      <c r="H127" s="195">
        <f t="shared" si="24"/>
        <v>-1.4973304617243208</v>
      </c>
      <c r="I127" s="195">
        <f>+'Ark1'!AG675</f>
        <v>23.743526109309904</v>
      </c>
      <c r="J127" s="195"/>
      <c r="K127" s="92">
        <f>+'Ark1'!U675</f>
        <v>23.353116279069745</v>
      </c>
      <c r="L127" s="195">
        <f t="shared" si="25"/>
        <v>-0.27177823569819992</v>
      </c>
      <c r="M127" s="195"/>
      <c r="N127" s="360"/>
      <c r="O127" s="360"/>
      <c r="P127" s="360"/>
      <c r="Q127" s="360"/>
      <c r="R127" s="195"/>
      <c r="S127" s="195"/>
      <c r="T127" s="195"/>
      <c r="U127" s="195"/>
      <c r="V127" s="195"/>
      <c r="W127" s="1">
        <f>+'Ark1'!T675</f>
        <v>6.5302325581395309</v>
      </c>
      <c r="X127" s="195">
        <f t="shared" si="26"/>
        <v>0.11040133451083811</v>
      </c>
      <c r="Y127" s="92">
        <f>+'Ark1'!W675</f>
        <v>5.4418604651162781</v>
      </c>
      <c r="Z127" s="96"/>
      <c r="AA127" s="11">
        <f>+'Ark1'!X675</f>
        <v>90.55813953488375</v>
      </c>
      <c r="AB127" s="11">
        <f>+'Ark1'!Y675</f>
        <v>49.813953488372078</v>
      </c>
      <c r="AC127" s="11">
        <f>+'Ark1'!Z675</f>
        <v>5.8783850859772082</v>
      </c>
      <c r="AD127" s="72"/>
      <c r="AE127" s="92">
        <f>+'Ark1'!Z675</f>
        <v>5.8783850859772082</v>
      </c>
      <c r="AF127" s="1">
        <f>+'Ark1'!AB675</f>
        <v>2.0138514394898435</v>
      </c>
      <c r="AG127" s="141">
        <f>+IF(F127=0,"",'Ark1'!AD677)</f>
        <v>52.557672927049104</v>
      </c>
      <c r="AI127" s="92">
        <f t="shared" si="29"/>
        <v>5.1932367149758454</v>
      </c>
      <c r="AJ127" s="47"/>
      <c r="AK127" s="13"/>
      <c r="AL127" s="58"/>
    </row>
    <row r="128" spans="1:38" ht="15.6">
      <c r="A128" s="47"/>
      <c r="B128">
        <f>+'Ark1'!C676</f>
        <v>2017</v>
      </c>
      <c r="C128">
        <f>+'Ark1'!L676</f>
        <v>7</v>
      </c>
      <c r="D128" s="3" t="str">
        <f t="shared" si="31"/>
        <v>R-</v>
      </c>
      <c r="E128">
        <f>+'Ark1'!Q676</f>
        <v>0</v>
      </c>
      <c r="F128">
        <f>+'Ark1'!R676</f>
        <v>0</v>
      </c>
      <c r="G128" s="195">
        <f>+'Ark1'!AF676</f>
        <v>0</v>
      </c>
      <c r="H128" s="195">
        <f t="shared" si="24"/>
        <v>0</v>
      </c>
      <c r="I128" s="195">
        <f>+'Ark1'!AG676</f>
        <v>0</v>
      </c>
      <c r="J128" s="195"/>
      <c r="K128" s="92">
        <f>+'Ark1'!U676</f>
        <v>0</v>
      </c>
      <c r="L128" s="195">
        <f t="shared" si="25"/>
        <v>0</v>
      </c>
      <c r="M128" s="195"/>
      <c r="N128" s="360"/>
      <c r="O128" s="360"/>
      <c r="P128" s="360"/>
      <c r="Q128" s="360"/>
      <c r="R128" s="195"/>
      <c r="S128" s="195"/>
      <c r="T128" s="195"/>
      <c r="U128" s="195"/>
      <c r="V128" s="195"/>
      <c r="W128" s="1">
        <f>+'Ark1'!T676</f>
        <v>0</v>
      </c>
      <c r="X128" s="195">
        <f t="shared" si="26"/>
        <v>0</v>
      </c>
      <c r="Y128" s="92">
        <f>+'Ark1'!W676</f>
        <v>0</v>
      </c>
      <c r="Z128" s="96"/>
      <c r="AA128" s="11">
        <f>+'Ark1'!X676</f>
        <v>0</v>
      </c>
      <c r="AB128" s="11">
        <f>+'Ark1'!Y676</f>
        <v>0</v>
      </c>
      <c r="AC128" s="11">
        <f>+'Ark1'!Z676</f>
        <v>0</v>
      </c>
      <c r="AD128" s="72"/>
      <c r="AE128" s="92">
        <f>+'Ark1'!Z676</f>
        <v>0</v>
      </c>
      <c r="AF128" s="1">
        <f>+'Ark1'!AB676</f>
        <v>0</v>
      </c>
      <c r="AG128" s="141" t="str">
        <f>+IF(F128=0,"",'Ark1'!AD678)</f>
        <v/>
      </c>
      <c r="AI128" s="92" t="e">
        <f t="shared" si="29"/>
        <v>#DIV/0!</v>
      </c>
      <c r="AJ128" s="47"/>
      <c r="AK128" s="13"/>
      <c r="AL128" s="58"/>
    </row>
    <row r="129" spans="1:38" ht="15.6">
      <c r="A129" s="47"/>
      <c r="B129">
        <f>+'Ark1'!C677</f>
        <v>2017</v>
      </c>
      <c r="C129">
        <f>+'Ark1'!L677</f>
        <v>8</v>
      </c>
      <c r="D129" s="3" t="str">
        <f t="shared" si="31"/>
        <v>R</v>
      </c>
      <c r="E129">
        <f>+'Ark1'!Q677</f>
        <v>315</v>
      </c>
      <c r="F129">
        <f>+'Ark1'!R677</f>
        <v>1115</v>
      </c>
      <c r="G129" s="195">
        <f>+'Ark1'!AF677</f>
        <v>10.837869362363922</v>
      </c>
      <c r="H129" s="195">
        <f t="shared" si="24"/>
        <v>-2.4505785469202745</v>
      </c>
      <c r="I129" s="195">
        <f>+'Ark1'!AG677</f>
        <v>13.842540224188618</v>
      </c>
      <c r="J129" s="195"/>
      <c r="K129" s="92">
        <f>+'Ark1'!U677</f>
        <v>26.253004484304942</v>
      </c>
      <c r="L129" s="195">
        <f t="shared" si="25"/>
        <v>-0.7117066268061869</v>
      </c>
      <c r="M129" s="195"/>
      <c r="N129" s="360"/>
      <c r="O129" s="360"/>
      <c r="P129" s="360"/>
      <c r="Q129" s="360"/>
      <c r="R129" s="195"/>
      <c r="S129" s="195"/>
      <c r="T129" s="195"/>
      <c r="U129" s="195"/>
      <c r="V129" s="195"/>
      <c r="W129" s="1">
        <f>+'Ark1'!T677</f>
        <v>7.7336322869955154</v>
      </c>
      <c r="X129" s="195">
        <f t="shared" si="26"/>
        <v>-2.7256601893373755E-2</v>
      </c>
      <c r="Y129" s="92">
        <f>+'Ark1'!W677</f>
        <v>22.86995515695067</v>
      </c>
      <c r="Z129" s="96"/>
      <c r="AA129" s="11">
        <f>+'Ark1'!X677</f>
        <v>91.928251121076229</v>
      </c>
      <c r="AB129" s="11">
        <f>+'Ark1'!Y677</f>
        <v>67.623318385650236</v>
      </c>
      <c r="AC129" s="11">
        <f>+'Ark1'!Z677</f>
        <v>6.8213892983483602</v>
      </c>
      <c r="AD129" s="72"/>
      <c r="AE129" s="92">
        <f>+'Ark1'!Z677</f>
        <v>6.8213892983483602</v>
      </c>
      <c r="AF129" s="1">
        <f>+'Ark1'!AB677</f>
        <v>2.5290932793117391</v>
      </c>
      <c r="AG129" s="141">
        <f>+IF(F129=0,"",'Ark1'!AD679)</f>
        <v>0</v>
      </c>
      <c r="AI129" s="92">
        <f t="shared" si="29"/>
        <v>3.5396825396825395</v>
      </c>
      <c r="AJ129" s="47"/>
      <c r="AK129" s="13"/>
      <c r="AL129" s="58"/>
    </row>
    <row r="130" spans="1:38" ht="15.6">
      <c r="A130" s="47"/>
      <c r="B130">
        <f>+'Ark1'!C678</f>
        <v>2017</v>
      </c>
      <c r="C130">
        <f>+'Ark1'!L678</f>
        <v>9</v>
      </c>
      <c r="D130" s="3" t="str">
        <f t="shared" si="31"/>
        <v>R+</v>
      </c>
      <c r="E130">
        <f>+'Ark1'!Q678</f>
        <v>0</v>
      </c>
      <c r="F130">
        <f>+'Ark1'!R678</f>
        <v>0</v>
      </c>
      <c r="G130" s="195">
        <f>+'Ark1'!AF678</f>
        <v>0</v>
      </c>
      <c r="H130" s="195">
        <f t="shared" si="24"/>
        <v>0</v>
      </c>
      <c r="I130" s="195">
        <f>+'Ark1'!AG678</f>
        <v>0</v>
      </c>
      <c r="J130" s="195"/>
      <c r="K130" s="92">
        <f>+'Ark1'!U678</f>
        <v>0</v>
      </c>
      <c r="L130" s="195">
        <f t="shared" si="25"/>
        <v>0</v>
      </c>
      <c r="M130" s="195"/>
      <c r="N130" s="360"/>
      <c r="O130" s="360"/>
      <c r="P130" s="360"/>
      <c r="Q130" s="360"/>
      <c r="R130" s="195"/>
      <c r="S130" s="195"/>
      <c r="T130" s="195"/>
      <c r="U130" s="195"/>
      <c r="V130" s="195"/>
      <c r="W130" s="1">
        <f>+'Ark1'!T678</f>
        <v>0</v>
      </c>
      <c r="X130" s="195">
        <f t="shared" si="26"/>
        <v>0</v>
      </c>
      <c r="Y130" s="92">
        <f>+'Ark1'!W678</f>
        <v>0</v>
      </c>
      <c r="Z130" s="96"/>
      <c r="AA130" s="11">
        <f>+'Ark1'!X678</f>
        <v>0</v>
      </c>
      <c r="AB130" s="11">
        <f>+'Ark1'!Y678</f>
        <v>0</v>
      </c>
      <c r="AC130" s="11">
        <f>+'Ark1'!Z678</f>
        <v>0</v>
      </c>
      <c r="AD130" s="72"/>
      <c r="AE130" s="92">
        <f>+'Ark1'!Z678</f>
        <v>0</v>
      </c>
      <c r="AF130" s="1">
        <f>+'Ark1'!AB678</f>
        <v>0</v>
      </c>
      <c r="AG130" s="141" t="str">
        <f>+IF(F130=0,"",'Ark1'!AD680)</f>
        <v/>
      </c>
      <c r="AI130" s="92" t="e">
        <f t="shared" si="29"/>
        <v>#DIV/0!</v>
      </c>
      <c r="AJ130" s="47"/>
      <c r="AK130" s="13"/>
      <c r="AL130" s="58"/>
    </row>
    <row r="131" spans="1:38" ht="15.6">
      <c r="A131" s="47"/>
      <c r="B131">
        <f>+'Ark1'!C679</f>
        <v>2017</v>
      </c>
      <c r="C131">
        <f>+'Ark1'!L679</f>
        <v>10</v>
      </c>
      <c r="D131" s="3" t="str">
        <f t="shared" si="31"/>
        <v>U-</v>
      </c>
      <c r="E131">
        <f>+'Ark1'!Q679</f>
        <v>0</v>
      </c>
      <c r="F131">
        <f>+'Ark1'!R679</f>
        <v>0</v>
      </c>
      <c r="G131" s="195">
        <f>+'Ark1'!AF679</f>
        <v>0</v>
      </c>
      <c r="H131" s="195">
        <f t="shared" si="24"/>
        <v>0</v>
      </c>
      <c r="I131" s="195">
        <f>+'Ark1'!AG679</f>
        <v>0</v>
      </c>
      <c r="J131" s="195"/>
      <c r="K131" s="92">
        <f>+'Ark1'!U679</f>
        <v>0</v>
      </c>
      <c r="L131" s="195">
        <f t="shared" si="25"/>
        <v>0</v>
      </c>
      <c r="M131" s="195"/>
      <c r="N131" s="360"/>
      <c r="O131" s="360"/>
      <c r="P131" s="360"/>
      <c r="Q131" s="360"/>
      <c r="R131" s="195"/>
      <c r="S131" s="195"/>
      <c r="T131" s="195"/>
      <c r="U131" s="195"/>
      <c r="V131" s="195"/>
      <c r="W131" s="1">
        <f>+'Ark1'!T679</f>
        <v>0</v>
      </c>
      <c r="X131" s="195">
        <f t="shared" si="26"/>
        <v>0</v>
      </c>
      <c r="Y131" s="92">
        <f>+'Ark1'!W679</f>
        <v>0</v>
      </c>
      <c r="Z131" s="96"/>
      <c r="AA131" s="11">
        <f>+'Ark1'!X679</f>
        <v>0</v>
      </c>
      <c r="AB131" s="11">
        <f>+'Ark1'!Y679</f>
        <v>0</v>
      </c>
      <c r="AC131" s="11">
        <f>+'Ark1'!Z679</f>
        <v>0</v>
      </c>
      <c r="AD131" s="72"/>
      <c r="AE131" s="92">
        <f>+'Ark1'!Z679</f>
        <v>0</v>
      </c>
      <c r="AF131" s="1">
        <f>+'Ark1'!AB679</f>
        <v>0</v>
      </c>
      <c r="AG131" s="141" t="str">
        <f>+IF(F131=0,"",'Ark1'!AD681)</f>
        <v/>
      </c>
      <c r="AI131" s="92" t="e">
        <f t="shared" si="29"/>
        <v>#DIV/0!</v>
      </c>
      <c r="AJ131" s="47"/>
      <c r="AK131" s="13"/>
      <c r="AL131" s="58"/>
    </row>
    <row r="132" spans="1:38" ht="15.6">
      <c r="A132" s="47"/>
      <c r="B132">
        <f>+'Ark1'!C680</f>
        <v>2017</v>
      </c>
      <c r="C132">
        <f>+'Ark1'!L680</f>
        <v>11</v>
      </c>
      <c r="D132" s="3" t="str">
        <f t="shared" si="31"/>
        <v>U</v>
      </c>
      <c r="E132">
        <f>+'Ark1'!Q680</f>
        <v>17</v>
      </c>
      <c r="F132">
        <f>+'Ark1'!R680</f>
        <v>43</v>
      </c>
      <c r="G132" s="195">
        <f>+'Ark1'!AF680</f>
        <v>0.41796267496111994</v>
      </c>
      <c r="H132" s="195">
        <f t="shared" si="24"/>
        <v>-6.6327426621682006E-2</v>
      </c>
      <c r="I132" s="195">
        <f>+'Ark1'!AG680</f>
        <v>0.53380042446780762</v>
      </c>
      <c r="J132" s="195"/>
      <c r="K132" s="92">
        <f>+'Ark1'!U680</f>
        <v>26.251162790697659</v>
      </c>
      <c r="L132" s="195">
        <f t="shared" si="25"/>
        <v>-2.9878615995462319</v>
      </c>
      <c r="M132" s="195"/>
      <c r="N132" s="360"/>
      <c r="O132" s="360"/>
      <c r="P132" s="360"/>
      <c r="Q132" s="360"/>
      <c r="R132" s="195"/>
      <c r="S132" s="195"/>
      <c r="T132" s="195"/>
      <c r="U132" s="195"/>
      <c r="V132" s="195"/>
      <c r="W132" s="1">
        <f>+'Ark1'!T680</f>
        <v>7.1860465116279117</v>
      </c>
      <c r="X132" s="195">
        <f t="shared" si="26"/>
        <v>-0.91151446398184266</v>
      </c>
      <c r="Y132" s="92">
        <f>+'Ark1'!W680</f>
        <v>16.279069767441861</v>
      </c>
      <c r="Z132" s="96"/>
      <c r="AA132" s="11">
        <f>+'Ark1'!X680</f>
        <v>93.023255813953469</v>
      </c>
      <c r="AB132" s="11">
        <f>+'Ark1'!Y680</f>
        <v>62.790697674418638</v>
      </c>
      <c r="AC132" s="11">
        <f>+'Ark1'!Z680</f>
        <v>7.3019708105199364</v>
      </c>
      <c r="AD132" s="72"/>
      <c r="AE132" s="92">
        <f>+'Ark1'!Z680</f>
        <v>7.3019708105199364</v>
      </c>
      <c r="AF132" s="1">
        <f>+'Ark1'!AB680</f>
        <v>2.3748274253432076</v>
      </c>
      <c r="AG132" s="141">
        <f>+IF(F132=0,"",'Ark1'!AD682)</f>
        <v>0</v>
      </c>
      <c r="AI132" s="92">
        <f t="shared" si="29"/>
        <v>2.5294117647058822</v>
      </c>
      <c r="AJ132" s="47"/>
      <c r="AK132" s="13"/>
      <c r="AL132" s="58"/>
    </row>
    <row r="133" spans="1:38" ht="15.6">
      <c r="A133" s="47"/>
      <c r="B133">
        <f>+'Ark1'!C681</f>
        <v>2017</v>
      </c>
      <c r="C133">
        <f>+'Ark1'!L681</f>
        <v>12</v>
      </c>
      <c r="D133" s="3" t="str">
        <f t="shared" si="31"/>
        <v>U+</v>
      </c>
      <c r="E133">
        <f>+'Ark1'!Q681</f>
        <v>0</v>
      </c>
      <c r="F133">
        <f>+'Ark1'!R681</f>
        <v>0</v>
      </c>
      <c r="G133" s="195">
        <f>+'Ark1'!AF681</f>
        <v>0</v>
      </c>
      <c r="H133" s="195">
        <f t="shared" si="24"/>
        <v>0</v>
      </c>
      <c r="I133" s="195">
        <f>+'Ark1'!AG681</f>
        <v>0</v>
      </c>
      <c r="J133" s="195"/>
      <c r="K133" s="92">
        <f>+'Ark1'!U681</f>
        <v>0</v>
      </c>
      <c r="L133" s="195">
        <f t="shared" si="25"/>
        <v>0</v>
      </c>
      <c r="M133" s="195"/>
      <c r="N133" s="360"/>
      <c r="O133" s="360"/>
      <c r="P133" s="360"/>
      <c r="Q133" s="360"/>
      <c r="R133" s="195"/>
      <c r="S133" s="195"/>
      <c r="T133" s="195"/>
      <c r="U133" s="195"/>
      <c r="V133" s="195"/>
      <c r="W133" s="1">
        <f>+'Ark1'!T681</f>
        <v>0</v>
      </c>
      <c r="X133" s="195">
        <f t="shared" si="26"/>
        <v>0</v>
      </c>
      <c r="Y133" s="92">
        <f>+'Ark1'!W681</f>
        <v>0</v>
      </c>
      <c r="Z133" s="96"/>
      <c r="AA133" s="11">
        <f>+'Ark1'!X681</f>
        <v>0</v>
      </c>
      <c r="AB133" s="11">
        <f>+'Ark1'!Y681</f>
        <v>0</v>
      </c>
      <c r="AC133" s="11">
        <f>+'Ark1'!Z681</f>
        <v>0</v>
      </c>
      <c r="AD133" s="72"/>
      <c r="AE133" s="92">
        <f>+'Ark1'!Z681</f>
        <v>0</v>
      </c>
      <c r="AF133" s="1">
        <f>+'Ark1'!AB681</f>
        <v>0</v>
      </c>
      <c r="AG133" s="141" t="str">
        <f>+IF(F133=0,"",'Ark1'!AD683)</f>
        <v/>
      </c>
      <c r="AI133" s="92" t="e">
        <f t="shared" si="29"/>
        <v>#DIV/0!</v>
      </c>
      <c r="AJ133" s="47"/>
      <c r="AK133" s="13"/>
      <c r="AL133" s="58"/>
    </row>
    <row r="134" spans="1:38" ht="15.6">
      <c r="A134" s="47"/>
      <c r="B134">
        <f>+'Ark1'!C682</f>
        <v>2017</v>
      </c>
      <c r="C134">
        <f>+'Ark1'!L682</f>
        <v>13</v>
      </c>
      <c r="D134" s="3" t="str">
        <f t="shared" si="31"/>
        <v>E-</v>
      </c>
      <c r="E134">
        <f>+'Ark1'!Q682</f>
        <v>0</v>
      </c>
      <c r="F134">
        <f>+'Ark1'!R682</f>
        <v>0</v>
      </c>
      <c r="G134" s="195">
        <f>+'Ark1'!AF682</f>
        <v>0</v>
      </c>
      <c r="H134" s="195">
        <f t="shared" si="24"/>
        <v>0</v>
      </c>
      <c r="I134" s="195">
        <f>+'Ark1'!AG682</f>
        <v>0</v>
      </c>
      <c r="J134" s="195"/>
      <c r="K134" s="92">
        <f>+'Ark1'!U682</f>
        <v>0</v>
      </c>
      <c r="L134" s="195">
        <f t="shared" si="25"/>
        <v>0</v>
      </c>
      <c r="M134" s="195"/>
      <c r="N134" s="360"/>
      <c r="O134" s="360"/>
      <c r="P134" s="360"/>
      <c r="Q134" s="360"/>
      <c r="R134" s="195"/>
      <c r="S134" s="195"/>
      <c r="T134" s="195"/>
      <c r="U134" s="195"/>
      <c r="V134" s="195"/>
      <c r="W134" s="1">
        <f>+'Ark1'!T682</f>
        <v>0</v>
      </c>
      <c r="X134" s="195">
        <f t="shared" si="26"/>
        <v>0</v>
      </c>
      <c r="Y134" s="92">
        <f>+'Ark1'!W682</f>
        <v>0</v>
      </c>
      <c r="Z134" s="96"/>
      <c r="AA134" s="11">
        <f>+'Ark1'!X682</f>
        <v>0</v>
      </c>
      <c r="AB134" s="11">
        <f>+'Ark1'!Y682</f>
        <v>0</v>
      </c>
      <c r="AC134" s="11">
        <f>+'Ark1'!Z682</f>
        <v>0</v>
      </c>
      <c r="AD134" s="72"/>
      <c r="AE134" s="92">
        <f>+'Ark1'!Z682</f>
        <v>0</v>
      </c>
      <c r="AF134" s="1">
        <f>+'Ark1'!AB682</f>
        <v>0</v>
      </c>
      <c r="AG134" s="141" t="str">
        <f>+IF(F134=0,"",'Ark1'!AD684)</f>
        <v/>
      </c>
      <c r="AI134" s="92" t="e">
        <f t="shared" si="29"/>
        <v>#DIV/0!</v>
      </c>
      <c r="AJ134" s="47"/>
      <c r="AK134" s="13"/>
      <c r="AL134" s="58"/>
    </row>
    <row r="135" spans="1:38" ht="15.6">
      <c r="A135" s="47"/>
      <c r="B135">
        <f>+'Ark1'!C683</f>
        <v>2017</v>
      </c>
      <c r="C135">
        <f>+'Ark1'!L683</f>
        <v>14</v>
      </c>
      <c r="D135" s="3" t="str">
        <f t="shared" si="31"/>
        <v>E</v>
      </c>
      <c r="E135">
        <f>+'Ark1'!Q683</f>
        <v>0</v>
      </c>
      <c r="F135">
        <f>+'Ark1'!R683</f>
        <v>0</v>
      </c>
      <c r="G135" s="195">
        <f>+'Ark1'!AF683</f>
        <v>0</v>
      </c>
      <c r="H135" s="195">
        <f t="shared" si="24"/>
        <v>0</v>
      </c>
      <c r="I135" s="195">
        <f>+'Ark1'!AG683</f>
        <v>0</v>
      </c>
      <c r="J135" s="195"/>
      <c r="K135" s="92">
        <f>+'Ark1'!U683</f>
        <v>0</v>
      </c>
      <c r="L135" s="195">
        <f t="shared" si="25"/>
        <v>0</v>
      </c>
      <c r="M135" s="195"/>
      <c r="N135" s="360"/>
      <c r="O135" s="360"/>
      <c r="P135" s="360"/>
      <c r="Q135" s="360"/>
      <c r="R135" s="195"/>
      <c r="S135" s="195"/>
      <c r="T135" s="195"/>
      <c r="U135" s="195"/>
      <c r="V135" s="195"/>
      <c r="W135" s="1">
        <f>+'Ark1'!T683</f>
        <v>0</v>
      </c>
      <c r="X135" s="195">
        <f t="shared" si="26"/>
        <v>0</v>
      </c>
      <c r="Y135" s="92">
        <f>+'Ark1'!W683</f>
        <v>0</v>
      </c>
      <c r="Z135" s="96"/>
      <c r="AA135" s="11">
        <f>+'Ark1'!X683</f>
        <v>0</v>
      </c>
      <c r="AB135" s="11">
        <f>+'Ark1'!Y683</f>
        <v>0</v>
      </c>
      <c r="AC135" s="11">
        <f>+'Ark1'!Z683</f>
        <v>0</v>
      </c>
      <c r="AD135" s="72"/>
      <c r="AE135" s="92">
        <f>+'Ark1'!Z683</f>
        <v>0</v>
      </c>
      <c r="AF135" s="1">
        <f>+'Ark1'!AB683</f>
        <v>0</v>
      </c>
      <c r="AG135" s="141" t="str">
        <f>+IF(F135=0,"",'Ark1'!AD685)</f>
        <v/>
      </c>
      <c r="AI135" s="92" t="e">
        <f t="shared" si="29"/>
        <v>#DIV/0!</v>
      </c>
      <c r="AJ135" s="47"/>
      <c r="AK135" s="13"/>
      <c r="AL135" s="58"/>
    </row>
    <row r="136" spans="1:38" ht="15.6">
      <c r="A136" s="47"/>
      <c r="B136">
        <f>+'Ark1'!C684</f>
        <v>2017</v>
      </c>
      <c r="C136">
        <f>+'Ark1'!L684</f>
        <v>15</v>
      </c>
      <c r="D136" s="3" t="str">
        <f t="shared" si="31"/>
        <v>E+</v>
      </c>
      <c r="E136">
        <f>+'Ark1'!Q684</f>
        <v>0</v>
      </c>
      <c r="F136">
        <f>+'Ark1'!R684</f>
        <v>0</v>
      </c>
      <c r="G136" s="195">
        <f>+'Ark1'!AF684</f>
        <v>0</v>
      </c>
      <c r="H136" s="195">
        <f t="shared" si="24"/>
        <v>0</v>
      </c>
      <c r="I136" s="195">
        <f>+'Ark1'!AG684</f>
        <v>0</v>
      </c>
      <c r="J136" s="195"/>
      <c r="K136" s="92">
        <f>+'Ark1'!U684</f>
        <v>0</v>
      </c>
      <c r="L136" s="195">
        <f t="shared" si="25"/>
        <v>0</v>
      </c>
      <c r="M136" s="195"/>
      <c r="N136" s="360"/>
      <c r="O136" s="360"/>
      <c r="P136" s="360"/>
      <c r="Q136" s="360"/>
      <c r="R136" s="195"/>
      <c r="S136" s="195"/>
      <c r="T136" s="195"/>
      <c r="U136" s="195"/>
      <c r="V136" s="195"/>
      <c r="W136" s="1">
        <f>+'Ark1'!T684</f>
        <v>0</v>
      </c>
      <c r="X136" s="195">
        <f t="shared" si="26"/>
        <v>0</v>
      </c>
      <c r="Y136" s="92">
        <f>+'Ark1'!W684</f>
        <v>0</v>
      </c>
      <c r="Z136" s="96"/>
      <c r="AA136" s="11">
        <f>+'Ark1'!X684</f>
        <v>0</v>
      </c>
      <c r="AB136" s="11">
        <f>+'Ark1'!Y684</f>
        <v>0</v>
      </c>
      <c r="AC136" s="11">
        <f>+'Ark1'!Z684</f>
        <v>0</v>
      </c>
      <c r="AD136" s="72"/>
      <c r="AE136" s="92">
        <f>+'Ark1'!Z684</f>
        <v>0</v>
      </c>
      <c r="AF136" s="1">
        <f>+'Ark1'!AB684</f>
        <v>0</v>
      </c>
      <c r="AG136" s="141" t="str">
        <f>+IF(F136=0,"",'Ark1'!AD686)</f>
        <v/>
      </c>
      <c r="AI136" s="92" t="e">
        <f t="shared" si="29"/>
        <v>#DIV/0!</v>
      </c>
      <c r="AJ136" s="47"/>
      <c r="AK136" s="13"/>
      <c r="AL136" s="58"/>
    </row>
    <row r="137" spans="1:38" ht="15.6">
      <c r="A137" s="47"/>
      <c r="B137" s="53">
        <f>+'Ark1'!C685</f>
        <v>2016</v>
      </c>
      <c r="C137" s="53">
        <f>+'Ark1'!L685</f>
        <v>1</v>
      </c>
      <c r="D137" s="66" t="s">
        <v>28</v>
      </c>
      <c r="E137" s="53">
        <f>+'Ark1'!Q685</f>
        <v>69</v>
      </c>
      <c r="F137" s="53">
        <f>+'Ark1'!R685</f>
        <v>137</v>
      </c>
      <c r="G137" s="177">
        <f>+'Ark1'!AF685</f>
        <v>1.6182376565083867</v>
      </c>
      <c r="H137" s="177" t="e">
        <f>+G137-#REF!</f>
        <v>#REF!</v>
      </c>
      <c r="I137" s="177">
        <f>+'Ark1'!AG685</f>
        <v>1.1917787503558219</v>
      </c>
      <c r="J137" s="177"/>
      <c r="K137" s="156">
        <f>+'Ark1'!U685</f>
        <v>15.646715328467161</v>
      </c>
      <c r="L137" s="177" t="e">
        <f>+K137-#REF!</f>
        <v>#REF!</v>
      </c>
      <c r="M137" s="177"/>
      <c r="N137" s="361"/>
      <c r="O137" s="361"/>
      <c r="P137" s="361"/>
      <c r="Q137" s="361"/>
      <c r="R137" s="177"/>
      <c r="S137" s="177"/>
      <c r="T137" s="177"/>
      <c r="U137" s="177"/>
      <c r="V137" s="177"/>
      <c r="W137" s="55">
        <f>+'Ark1'!T685</f>
        <v>2.437956204379562</v>
      </c>
      <c r="X137" s="177" t="e">
        <f>+W137-#REF!</f>
        <v>#REF!</v>
      </c>
      <c r="Y137" s="156">
        <f>+'Ark1'!W685</f>
        <v>0</v>
      </c>
      <c r="Z137" s="96"/>
      <c r="AA137" s="75">
        <f>+'Ark1'!X685</f>
        <v>46.715328467153313</v>
      </c>
      <c r="AB137" s="75">
        <f>+'Ark1'!Y685</f>
        <v>1.4598540145985412</v>
      </c>
      <c r="AC137" s="75">
        <f>+'Ark1'!Z685</f>
        <v>3.4352838808924746</v>
      </c>
      <c r="AD137" s="72"/>
      <c r="AE137" s="156">
        <f>+'Ark1'!Z685</f>
        <v>3.4352838808924746</v>
      </c>
      <c r="AF137" s="55">
        <f>+'Ark1'!AB685</f>
        <v>1.1767908475221378</v>
      </c>
      <c r="AG137" s="141">
        <f>+IF(F137=0,"",'Ark1'!AD687)</f>
        <v>34.667625365369311</v>
      </c>
      <c r="AH137" s="75"/>
      <c r="AI137" s="156">
        <f t="shared" si="29"/>
        <v>1.9855072463768115</v>
      </c>
      <c r="AJ137" s="47"/>
      <c r="AK137" s="13"/>
      <c r="AL137" s="58"/>
    </row>
    <row r="138" spans="1:38" ht="15.6">
      <c r="A138" s="47"/>
      <c r="B138" s="53">
        <f>+'Ark1'!C686</f>
        <v>2016</v>
      </c>
      <c r="C138" s="53">
        <f>+'Ark1'!L686</f>
        <v>2</v>
      </c>
      <c r="D138" s="66" t="s">
        <v>29</v>
      </c>
      <c r="E138" s="53">
        <f>+'Ark1'!Q686</f>
        <v>204</v>
      </c>
      <c r="F138" s="53">
        <f>+'Ark1'!R686</f>
        <v>619</v>
      </c>
      <c r="G138" s="177">
        <f>+'Ark1'!AF686</f>
        <v>7.3115993385305922</v>
      </c>
      <c r="H138" s="177" t="e">
        <f>+G138-#REF!</f>
        <v>#REF!</v>
      </c>
      <c r="I138" s="177">
        <f>+'Ark1'!AG686</f>
        <v>5.6408229255621993</v>
      </c>
      <c r="J138" s="177"/>
      <c r="K138" s="156">
        <f>+'Ark1'!U686</f>
        <v>16.390791599353786</v>
      </c>
      <c r="L138" s="177" t="e">
        <f>+K138-#REF!</f>
        <v>#REF!</v>
      </c>
      <c r="M138" s="177"/>
      <c r="N138" s="361"/>
      <c r="O138" s="361"/>
      <c r="P138" s="361"/>
      <c r="Q138" s="361"/>
      <c r="R138" s="177"/>
      <c r="S138" s="177"/>
      <c r="T138" s="177"/>
      <c r="U138" s="177"/>
      <c r="V138" s="177"/>
      <c r="W138" s="55">
        <f>+'Ark1'!T686</f>
        <v>2.8012924071082392</v>
      </c>
      <c r="X138" s="177" t="e">
        <f>+W138-#REF!</f>
        <v>#REF!</v>
      </c>
      <c r="Y138" s="156">
        <f>+'Ark1'!W686</f>
        <v>0</v>
      </c>
      <c r="Z138" s="96"/>
      <c r="AA138" s="75">
        <f>+'Ark1'!X686</f>
        <v>53.634894991922451</v>
      </c>
      <c r="AB138" s="75">
        <f>+'Ark1'!Y686</f>
        <v>2.9079159935379639</v>
      </c>
      <c r="AC138" s="75">
        <f>+'Ark1'!Z686</f>
        <v>3.6125024133943038</v>
      </c>
      <c r="AD138" s="72"/>
      <c r="AE138" s="156">
        <f>+'Ark1'!Z686</f>
        <v>3.6125024133943038</v>
      </c>
      <c r="AF138" s="55">
        <f>+'Ark1'!AB686</f>
        <v>1.407663634550544</v>
      </c>
      <c r="AG138" s="141">
        <f>+IF(F138=0,"",'Ark1'!AD688)</f>
        <v>27.628855965029256</v>
      </c>
      <c r="AH138" s="75"/>
      <c r="AI138" s="156">
        <f t="shared" si="29"/>
        <v>3.034313725490196</v>
      </c>
      <c r="AJ138" s="47"/>
      <c r="AK138" s="13"/>
      <c r="AL138" s="58"/>
    </row>
    <row r="139" spans="1:38" ht="15.6">
      <c r="A139" s="47"/>
      <c r="B139" s="53">
        <f>+'Ark1'!C687</f>
        <v>2016</v>
      </c>
      <c r="C139" s="53">
        <f>+'Ark1'!L687</f>
        <v>3</v>
      </c>
      <c r="D139" s="66" t="s">
        <v>30</v>
      </c>
      <c r="E139" s="53">
        <f>+'Ark1'!Q687</f>
        <v>276</v>
      </c>
      <c r="F139" s="53">
        <f>+'Ark1'!R687</f>
        <v>964</v>
      </c>
      <c r="G139" s="177">
        <f>+'Ark1'!AF687</f>
        <v>11.386723364044412</v>
      </c>
      <c r="H139" s="177" t="e">
        <f>+G139-#REF!</f>
        <v>#REF!</v>
      </c>
      <c r="I139" s="177">
        <f>+'Ark1'!AG687</f>
        <v>9.5126027433817146</v>
      </c>
      <c r="J139" s="177"/>
      <c r="K139" s="156">
        <f>+'Ark1'!U687</f>
        <v>17.748858921161798</v>
      </c>
      <c r="L139" s="177" t="e">
        <f>+K139-#REF!</f>
        <v>#REF!</v>
      </c>
      <c r="M139" s="177"/>
      <c r="N139" s="361"/>
      <c r="O139" s="361"/>
      <c r="P139" s="361"/>
      <c r="Q139" s="361"/>
      <c r="R139" s="177"/>
      <c r="S139" s="177"/>
      <c r="T139" s="177"/>
      <c r="U139" s="177"/>
      <c r="V139" s="177"/>
      <c r="W139" s="55">
        <f>+'Ark1'!T687</f>
        <v>3.8506224066390047</v>
      </c>
      <c r="X139" s="177" t="e">
        <f>+W139-#REF!</f>
        <v>#REF!</v>
      </c>
      <c r="Y139" s="156">
        <f>+'Ark1'!W687</f>
        <v>0</v>
      </c>
      <c r="Z139" s="96"/>
      <c r="AA139" s="75">
        <f>+'Ark1'!X687</f>
        <v>70.228215767634865</v>
      </c>
      <c r="AB139" s="75">
        <f>+'Ark1'!Y687</f>
        <v>7.3651452282157681</v>
      </c>
      <c r="AC139" s="75">
        <f>+'Ark1'!Z687</f>
        <v>3.6914936345545306</v>
      </c>
      <c r="AD139" s="72"/>
      <c r="AE139" s="156">
        <f>+'Ark1'!Z687</f>
        <v>3.6914936345545306</v>
      </c>
      <c r="AF139" s="55">
        <f>+'Ark1'!AB687</f>
        <v>1.6060342728718522</v>
      </c>
      <c r="AG139" s="141">
        <f>+IF(F139=0,"",'Ark1'!AD689)</f>
        <v>30.169295098335446</v>
      </c>
      <c r="AH139" s="75"/>
      <c r="AI139" s="156">
        <f t="shared" si="29"/>
        <v>3.4927536231884058</v>
      </c>
      <c r="AJ139" s="47"/>
      <c r="AK139" s="13"/>
      <c r="AL139" s="58"/>
    </row>
    <row r="140" spans="1:38" ht="15.6">
      <c r="A140" s="47"/>
      <c r="B140" s="53">
        <f>+'Ark1'!C688</f>
        <v>2016</v>
      </c>
      <c r="C140" s="53">
        <f>+'Ark1'!L688</f>
        <v>4</v>
      </c>
      <c r="D140" s="66" t="s">
        <v>31</v>
      </c>
      <c r="E140" s="53">
        <f>+'Ark1'!Q688</f>
        <v>331</v>
      </c>
      <c r="F140" s="53">
        <f>+'Ark1'!R688</f>
        <v>1292</v>
      </c>
      <c r="G140" s="177">
        <f>+'Ark1'!AF688</f>
        <v>15.261044176706829</v>
      </c>
      <c r="H140" s="177" t="e">
        <f>+G140-#REF!</f>
        <v>#REF!</v>
      </c>
      <c r="I140" s="177">
        <f>+'Ark1'!AG688</f>
        <v>13.564850644036447</v>
      </c>
      <c r="J140" s="177"/>
      <c r="K140" s="156">
        <f>+'Ark1'!U688</f>
        <v>18.884287925696597</v>
      </c>
      <c r="L140" s="177" t="e">
        <f>+K140-#REF!</f>
        <v>#REF!</v>
      </c>
      <c r="M140" s="177"/>
      <c r="N140" s="361"/>
      <c r="O140" s="361"/>
      <c r="P140" s="361"/>
      <c r="Q140" s="361"/>
      <c r="R140" s="177"/>
      <c r="S140" s="177"/>
      <c r="T140" s="177"/>
      <c r="U140" s="177"/>
      <c r="V140" s="177"/>
      <c r="W140" s="55">
        <f>+'Ark1'!T688</f>
        <v>4.5441176470588243</v>
      </c>
      <c r="X140" s="177" t="e">
        <f>+W140-#REF!</f>
        <v>#REF!</v>
      </c>
      <c r="Y140" s="156">
        <f>+'Ark1'!W688</f>
        <v>7.7399380804953594E-2</v>
      </c>
      <c r="Z140" s="96"/>
      <c r="AA140" s="75">
        <f>+'Ark1'!X688</f>
        <v>75.464396284829732</v>
      </c>
      <c r="AB140" s="75">
        <f>+'Ark1'!Y688</f>
        <v>13.003095975232197</v>
      </c>
      <c r="AC140" s="75">
        <f>+'Ark1'!Z688</f>
        <v>4.2865574896582226</v>
      </c>
      <c r="AD140" s="72"/>
      <c r="AE140" s="156">
        <f>+'Ark1'!Z688</f>
        <v>4.2865574896582226</v>
      </c>
      <c r="AF140" s="55">
        <f>+'Ark1'!AB688</f>
        <v>1.5405974912747389</v>
      </c>
      <c r="AG140" s="141">
        <f>+IF(F140=0,"",'Ark1'!AD690)</f>
        <v>33.63194146864771</v>
      </c>
      <c r="AH140" s="75"/>
      <c r="AI140" s="156">
        <f t="shared" si="29"/>
        <v>3.9033232628398791</v>
      </c>
      <c r="AJ140" s="47"/>
      <c r="AK140" s="13"/>
      <c r="AL140" s="58"/>
    </row>
    <row r="141" spans="1:38" ht="15.6">
      <c r="A141" s="47"/>
      <c r="B141" s="53">
        <f>+'Ark1'!C689</f>
        <v>2016</v>
      </c>
      <c r="C141" s="53">
        <f>+'Ark1'!L689</f>
        <v>5</v>
      </c>
      <c r="D141" s="66" t="s">
        <v>398</v>
      </c>
      <c r="E141" s="53">
        <f>+'Ark1'!Q689</f>
        <v>442</v>
      </c>
      <c r="F141" s="53">
        <f>+'Ark1'!R689</f>
        <v>2392</v>
      </c>
      <c r="G141" s="177">
        <f>+'Ark1'!AF689</f>
        <v>28.254193243562497</v>
      </c>
      <c r="H141" s="177" t="e">
        <f>+G141-#REF!</f>
        <v>#REF!</v>
      </c>
      <c r="I141" s="177">
        <f>+'Ark1'!AG689</f>
        <v>27.654426416168459</v>
      </c>
      <c r="J141" s="177"/>
      <c r="K141" s="156">
        <f>+'Ark1'!U689</f>
        <v>20.794648829431392</v>
      </c>
      <c r="L141" s="177" t="e">
        <f>+K141-#REF!</f>
        <v>#REF!</v>
      </c>
      <c r="M141" s="177"/>
      <c r="N141" s="361"/>
      <c r="O141" s="361"/>
      <c r="P141" s="361"/>
      <c r="Q141" s="361"/>
      <c r="R141" s="177"/>
      <c r="S141" s="177"/>
      <c r="T141" s="177"/>
      <c r="U141" s="177"/>
      <c r="V141" s="177"/>
      <c r="W141" s="55">
        <f>+'Ark1'!T689</f>
        <v>5.433528428093644</v>
      </c>
      <c r="X141" s="177" t="e">
        <f>+W141-#REF!</f>
        <v>#REF!</v>
      </c>
      <c r="Y141" s="156">
        <f>+'Ark1'!W689</f>
        <v>0.5852842809364549</v>
      </c>
      <c r="Z141" s="96"/>
      <c r="AA141" s="75">
        <f>+'Ark1'!X689</f>
        <v>84.991638795986617</v>
      </c>
      <c r="AB141" s="75">
        <f>+'Ark1'!Y689</f>
        <v>27.88461538461538</v>
      </c>
      <c r="AC141" s="75">
        <f>+'Ark1'!Z689</f>
        <v>4.9519096813316947</v>
      </c>
      <c r="AD141" s="72"/>
      <c r="AE141" s="156">
        <f>+'Ark1'!Z689</f>
        <v>4.9519096813316947</v>
      </c>
      <c r="AF141" s="55">
        <f>+'Ark1'!AB689</f>
        <v>1.7242407834441738</v>
      </c>
      <c r="AG141" s="141">
        <f>+IF(F141=0,"",'Ark1'!AD691)</f>
        <v>0</v>
      </c>
      <c r="AH141" s="75"/>
      <c r="AI141" s="156">
        <f t="shared" si="29"/>
        <v>5.4117647058823533</v>
      </c>
      <c r="AJ141" s="47"/>
      <c r="AK141" s="13"/>
      <c r="AL141" s="58"/>
    </row>
    <row r="142" spans="1:38" ht="15.6">
      <c r="A142" s="47"/>
      <c r="B142" s="53">
        <f>+'Ark1'!C690</f>
        <v>2016</v>
      </c>
      <c r="C142" s="53">
        <f>+'Ark1'!L690</f>
        <v>6</v>
      </c>
      <c r="D142" s="66" t="s">
        <v>32</v>
      </c>
      <c r="E142" s="53">
        <f>+'Ark1'!Q690</f>
        <v>418</v>
      </c>
      <c r="F142" s="53">
        <f>+'Ark1'!R690</f>
        <v>1896</v>
      </c>
      <c r="G142" s="177">
        <f>+'Ark1'!AF690</f>
        <v>22.395464209780304</v>
      </c>
      <c r="H142" s="177" t="e">
        <f>+G142-#REF!</f>
        <v>#REF!</v>
      </c>
      <c r="I142" s="177">
        <f>+'Ark1'!AG690</f>
        <v>24.903483489894722</v>
      </c>
      <c r="J142" s="177"/>
      <c r="K142" s="156">
        <f>+'Ark1'!U690</f>
        <v>23.624894514767945</v>
      </c>
      <c r="L142" s="177" t="e">
        <f>+K142-#REF!</f>
        <v>#REF!</v>
      </c>
      <c r="M142" s="177"/>
      <c r="N142" s="361"/>
      <c r="O142" s="361"/>
      <c r="P142" s="361"/>
      <c r="Q142" s="361"/>
      <c r="R142" s="177"/>
      <c r="S142" s="177"/>
      <c r="T142" s="177"/>
      <c r="U142" s="177"/>
      <c r="V142" s="177"/>
      <c r="W142" s="55">
        <f>+'Ark1'!T690</f>
        <v>6.4198312236286927</v>
      </c>
      <c r="X142" s="177" t="e">
        <f>+W142-#REF!</f>
        <v>#REF!</v>
      </c>
      <c r="Y142" s="156">
        <f>+'Ark1'!W690</f>
        <v>4.5886075949367076</v>
      </c>
      <c r="Z142" s="96"/>
      <c r="AA142" s="75">
        <f>+'Ark1'!X690</f>
        <v>92.563291139240476</v>
      </c>
      <c r="AB142" s="75">
        <f>+'Ark1'!Y690</f>
        <v>52.689873417721522</v>
      </c>
      <c r="AC142" s="75">
        <f>+'Ark1'!Z690</f>
        <v>5.6604969971455859</v>
      </c>
      <c r="AD142" s="72"/>
      <c r="AE142" s="156">
        <f>+'Ark1'!Z690</f>
        <v>5.6604969971455859</v>
      </c>
      <c r="AF142" s="55">
        <f>+'Ark1'!AB690</f>
        <v>2.0062947283276649</v>
      </c>
      <c r="AG142" s="141">
        <f>+IF(F142=0,"",'Ark1'!AD692)</f>
        <v>40.507519084734739</v>
      </c>
      <c r="AH142" s="75"/>
      <c r="AI142" s="156">
        <f t="shared" si="29"/>
        <v>4.535885167464115</v>
      </c>
      <c r="AJ142" s="47"/>
      <c r="AK142" s="13"/>
      <c r="AL142" s="58"/>
    </row>
    <row r="143" spans="1:38" ht="15.6">
      <c r="A143" s="47"/>
      <c r="B143" s="53">
        <f>+'Ark1'!C691</f>
        <v>2016</v>
      </c>
      <c r="C143" s="53">
        <f>+'Ark1'!L691</f>
        <v>7</v>
      </c>
      <c r="D143" s="66" t="s">
        <v>33</v>
      </c>
      <c r="E143" s="53">
        <f>+'Ark1'!Q691</f>
        <v>0</v>
      </c>
      <c r="F143" s="53">
        <f>+'Ark1'!R691</f>
        <v>0</v>
      </c>
      <c r="G143" s="177">
        <f>+'Ark1'!AF691</f>
        <v>0</v>
      </c>
      <c r="H143" s="177" t="e">
        <f>+G143-#REF!</f>
        <v>#REF!</v>
      </c>
      <c r="I143" s="177">
        <f>+'Ark1'!AG691</f>
        <v>0</v>
      </c>
      <c r="J143" s="177"/>
      <c r="K143" s="156">
        <f>+'Ark1'!U691</f>
        <v>0</v>
      </c>
      <c r="L143" s="177" t="e">
        <f>+K143-#REF!</f>
        <v>#REF!</v>
      </c>
      <c r="M143" s="177"/>
      <c r="N143" s="361"/>
      <c r="O143" s="361"/>
      <c r="P143" s="361"/>
      <c r="Q143" s="361"/>
      <c r="R143" s="177"/>
      <c r="S143" s="177"/>
      <c r="T143" s="177"/>
      <c r="U143" s="177"/>
      <c r="V143" s="177"/>
      <c r="W143" s="55">
        <f>+'Ark1'!T691</f>
        <v>0</v>
      </c>
      <c r="X143" s="177" t="e">
        <f>+W143-#REF!</f>
        <v>#REF!</v>
      </c>
      <c r="Y143" s="156">
        <f>+'Ark1'!W691</f>
        <v>0</v>
      </c>
      <c r="Z143" s="96"/>
      <c r="AA143" s="75">
        <f>+'Ark1'!X691</f>
        <v>0</v>
      </c>
      <c r="AB143" s="75">
        <f>+'Ark1'!Y691</f>
        <v>0</v>
      </c>
      <c r="AC143" s="75">
        <f>+'Ark1'!Z691</f>
        <v>0</v>
      </c>
      <c r="AD143" s="72"/>
      <c r="AE143" s="156">
        <f>+'Ark1'!Z691</f>
        <v>0</v>
      </c>
      <c r="AF143" s="55">
        <f>+'Ark1'!AB691</f>
        <v>0</v>
      </c>
      <c r="AG143" s="141" t="str">
        <f>+IF(F143=0,"",'Ark1'!AD693)</f>
        <v/>
      </c>
      <c r="AH143" s="75"/>
      <c r="AI143" s="156" t="e">
        <f t="shared" si="29"/>
        <v>#DIV/0!</v>
      </c>
      <c r="AJ143" s="47"/>
      <c r="AK143" s="13"/>
      <c r="AL143" s="58"/>
    </row>
    <row r="144" spans="1:38" ht="15.6">
      <c r="A144" s="47"/>
      <c r="B144" s="53">
        <f>+'Ark1'!C692</f>
        <v>2016</v>
      </c>
      <c r="C144" s="53">
        <f>+'Ark1'!L692</f>
        <v>8</v>
      </c>
      <c r="D144" s="66" t="s">
        <v>34</v>
      </c>
      <c r="E144" s="53">
        <f>+'Ark1'!Q692</f>
        <v>316</v>
      </c>
      <c r="F144" s="53">
        <f>+'Ark1'!R692</f>
        <v>1125</v>
      </c>
      <c r="G144" s="177">
        <f>+'Ark1'!AF692</f>
        <v>13.288447909284196</v>
      </c>
      <c r="H144" s="177" t="e">
        <f>+G144-#REF!</f>
        <v>#REF!</v>
      </c>
      <c r="I144" s="177">
        <f>+'Ark1'!AG692</f>
        <v>16.865537379020797</v>
      </c>
      <c r="J144" s="177"/>
      <c r="K144" s="156">
        <f>+'Ark1'!U692</f>
        <v>26.964711111111129</v>
      </c>
      <c r="L144" s="177" t="e">
        <f>+K144-#REF!</f>
        <v>#REF!</v>
      </c>
      <c r="M144" s="177"/>
      <c r="N144" s="361"/>
      <c r="O144" s="361"/>
      <c r="P144" s="361"/>
      <c r="Q144" s="361"/>
      <c r="R144" s="177"/>
      <c r="S144" s="177"/>
      <c r="T144" s="177"/>
      <c r="U144" s="177"/>
      <c r="V144" s="177"/>
      <c r="W144" s="55">
        <f>+'Ark1'!T692</f>
        <v>7.7608888888888892</v>
      </c>
      <c r="X144" s="177" t="e">
        <f>+W144-#REF!</f>
        <v>#REF!</v>
      </c>
      <c r="Y144" s="156">
        <f>+'Ark1'!W692</f>
        <v>21.511111111111113</v>
      </c>
      <c r="Z144" s="96"/>
      <c r="AA144" s="75">
        <f>+'Ark1'!X692</f>
        <v>94.577777777777783</v>
      </c>
      <c r="AB144" s="75">
        <f>+'Ark1'!Y692</f>
        <v>72.8</v>
      </c>
      <c r="AC144" s="75">
        <f>+'Ark1'!Z692</f>
        <v>6.6866134282433904</v>
      </c>
      <c r="AD144" s="72"/>
      <c r="AE144" s="156">
        <f>+'Ark1'!Z692</f>
        <v>6.6866134282433904</v>
      </c>
      <c r="AF144" s="55">
        <f>+'Ark1'!AB692</f>
        <v>2.3815362196347341</v>
      </c>
      <c r="AG144" s="141">
        <f>+IF(F144=0,"",'Ark1'!AD694)</f>
        <v>0</v>
      </c>
      <c r="AH144" s="75"/>
      <c r="AI144" s="156">
        <f t="shared" si="29"/>
        <v>3.5601265822784809</v>
      </c>
      <c r="AJ144" s="47"/>
      <c r="AK144" s="13"/>
      <c r="AL144" s="58"/>
    </row>
    <row r="145" spans="1:38" ht="15.6">
      <c r="A145" s="47"/>
      <c r="B145" s="53">
        <f>+'Ark1'!C693</f>
        <v>2016</v>
      </c>
      <c r="C145" s="53">
        <f>+'Ark1'!L693</f>
        <v>9</v>
      </c>
      <c r="D145" s="66" t="s">
        <v>35</v>
      </c>
      <c r="E145" s="53">
        <f>+'Ark1'!Q693</f>
        <v>0</v>
      </c>
      <c r="F145" s="53">
        <f>+'Ark1'!R693</f>
        <v>0</v>
      </c>
      <c r="G145" s="177">
        <f>+'Ark1'!AF693</f>
        <v>0</v>
      </c>
      <c r="H145" s="177" t="e">
        <f>+G145-#REF!</f>
        <v>#REF!</v>
      </c>
      <c r="I145" s="177">
        <f>+'Ark1'!AG693</f>
        <v>0</v>
      </c>
      <c r="J145" s="177"/>
      <c r="K145" s="156">
        <f>+'Ark1'!U693</f>
        <v>0</v>
      </c>
      <c r="L145" s="177" t="e">
        <f>+K145-#REF!</f>
        <v>#REF!</v>
      </c>
      <c r="M145" s="177"/>
      <c r="N145" s="361"/>
      <c r="O145" s="361"/>
      <c r="P145" s="361"/>
      <c r="Q145" s="361"/>
      <c r="R145" s="177"/>
      <c r="S145" s="177"/>
      <c r="T145" s="177"/>
      <c r="U145" s="177"/>
      <c r="V145" s="177"/>
      <c r="W145" s="55">
        <f>+'Ark1'!T693</f>
        <v>0</v>
      </c>
      <c r="X145" s="177" t="e">
        <f>+W145-#REF!</f>
        <v>#REF!</v>
      </c>
      <c r="Y145" s="156">
        <f>+'Ark1'!W693</f>
        <v>0</v>
      </c>
      <c r="Z145" s="96"/>
      <c r="AA145" s="75">
        <f>+'Ark1'!X693</f>
        <v>0</v>
      </c>
      <c r="AB145" s="75">
        <f>+'Ark1'!Y693</f>
        <v>0</v>
      </c>
      <c r="AC145" s="75">
        <f>+'Ark1'!Z693</f>
        <v>0</v>
      </c>
      <c r="AD145" s="72"/>
      <c r="AE145" s="156">
        <f>+'Ark1'!Z693</f>
        <v>0</v>
      </c>
      <c r="AF145" s="55">
        <f>+'Ark1'!AB693</f>
        <v>0</v>
      </c>
      <c r="AG145" s="141" t="str">
        <f>+IF(F145=0,"",'Ark1'!AD695)</f>
        <v/>
      </c>
      <c r="AH145" s="75"/>
      <c r="AI145" s="156" t="e">
        <f t="shared" si="29"/>
        <v>#DIV/0!</v>
      </c>
      <c r="AJ145" s="47"/>
      <c r="AK145" s="13"/>
      <c r="AL145" s="58"/>
    </row>
    <row r="146" spans="1:38" ht="15.6">
      <c r="A146" s="47"/>
      <c r="B146" s="53">
        <f>+'Ark1'!C694</f>
        <v>2016</v>
      </c>
      <c r="C146" s="53">
        <f>+'Ark1'!L694</f>
        <v>10</v>
      </c>
      <c r="D146" s="66" t="s">
        <v>36</v>
      </c>
      <c r="E146" s="53">
        <f>+'Ark1'!Q694</f>
        <v>0</v>
      </c>
      <c r="F146" s="53">
        <f>+'Ark1'!R694</f>
        <v>0</v>
      </c>
      <c r="G146" s="177">
        <f>+'Ark1'!AF694</f>
        <v>0</v>
      </c>
      <c r="H146" s="177" t="e">
        <f>+G146-#REF!</f>
        <v>#REF!</v>
      </c>
      <c r="I146" s="177">
        <f>+'Ark1'!AG694</f>
        <v>0</v>
      </c>
      <c r="J146" s="177"/>
      <c r="K146" s="156">
        <f>+'Ark1'!U694</f>
        <v>0</v>
      </c>
      <c r="L146" s="177" t="e">
        <f>+K146-#REF!</f>
        <v>#REF!</v>
      </c>
      <c r="M146" s="177"/>
      <c r="N146" s="361"/>
      <c r="O146" s="361"/>
      <c r="P146" s="361"/>
      <c r="Q146" s="361"/>
      <c r="R146" s="177"/>
      <c r="S146" s="177"/>
      <c r="T146" s="177"/>
      <c r="U146" s="177"/>
      <c r="V146" s="177"/>
      <c r="W146" s="55">
        <f>+'Ark1'!T694</f>
        <v>0</v>
      </c>
      <c r="X146" s="177" t="e">
        <f>+W146-#REF!</f>
        <v>#REF!</v>
      </c>
      <c r="Y146" s="156">
        <f>+'Ark1'!W694</f>
        <v>0</v>
      </c>
      <c r="Z146" s="96"/>
      <c r="AA146" s="75">
        <f>+'Ark1'!X694</f>
        <v>0</v>
      </c>
      <c r="AB146" s="75">
        <f>+'Ark1'!Y694</f>
        <v>0</v>
      </c>
      <c r="AC146" s="75">
        <f>+'Ark1'!Z694</f>
        <v>0</v>
      </c>
      <c r="AD146" s="72"/>
      <c r="AE146" s="156">
        <f>+'Ark1'!Z694</f>
        <v>0</v>
      </c>
      <c r="AF146" s="55">
        <f>+'Ark1'!AB694</f>
        <v>0</v>
      </c>
      <c r="AG146" s="141" t="str">
        <f>+IF(F146=0,"",'Ark1'!AD696)</f>
        <v/>
      </c>
      <c r="AH146" s="75"/>
      <c r="AI146" s="156" t="e">
        <f t="shared" si="29"/>
        <v>#DIV/0!</v>
      </c>
      <c r="AJ146" s="47"/>
      <c r="AK146" s="13"/>
      <c r="AL146" s="58"/>
    </row>
    <row r="147" spans="1:38" ht="15.6">
      <c r="A147" s="47"/>
      <c r="B147" s="53">
        <f>+'Ark1'!C695</f>
        <v>2016</v>
      </c>
      <c r="C147" s="53">
        <f>+'Ark1'!L695</f>
        <v>11</v>
      </c>
      <c r="D147" s="66" t="s">
        <v>37</v>
      </c>
      <c r="E147" s="53">
        <f>+'Ark1'!Q695</f>
        <v>19</v>
      </c>
      <c r="F147" s="53">
        <f>+'Ark1'!R695</f>
        <v>41</v>
      </c>
      <c r="G147" s="177">
        <f>+'Ark1'!AF695</f>
        <v>0.48429010158280195</v>
      </c>
      <c r="H147" s="177" t="e">
        <f>+G147-#REF!</f>
        <v>#REF!</v>
      </c>
      <c r="I147" s="177">
        <f>+'Ark1'!AG695</f>
        <v>0.66649765157984675</v>
      </c>
      <c r="J147" s="177"/>
      <c r="K147" s="156">
        <f>+'Ark1'!U695</f>
        <v>29.239024390243891</v>
      </c>
      <c r="L147" s="177" t="e">
        <f>+K147-#REF!</f>
        <v>#REF!</v>
      </c>
      <c r="M147" s="177"/>
      <c r="N147" s="361"/>
      <c r="O147" s="361"/>
      <c r="P147" s="361"/>
      <c r="Q147" s="361"/>
      <c r="R147" s="177"/>
      <c r="S147" s="177"/>
      <c r="T147" s="177"/>
      <c r="U147" s="177"/>
      <c r="V147" s="177"/>
      <c r="W147" s="55">
        <f>+'Ark1'!T695</f>
        <v>8.0975609756097544</v>
      </c>
      <c r="X147" s="177" t="e">
        <f>+W147-#REF!</f>
        <v>#REF!</v>
      </c>
      <c r="Y147" s="156">
        <f>+'Ark1'!W695</f>
        <v>29.268292682926838</v>
      </c>
      <c r="Z147" s="96"/>
      <c r="AA147" s="75">
        <f>+'Ark1'!X695</f>
        <v>97.560975609756099</v>
      </c>
      <c r="AB147" s="75">
        <f>+'Ark1'!Y695</f>
        <v>78.048780487804876</v>
      </c>
      <c r="AC147" s="75">
        <f>+'Ark1'!Z695</f>
        <v>7.4063215598693981</v>
      </c>
      <c r="AD147" s="72"/>
      <c r="AE147" s="156">
        <f>+'Ark1'!Z695</f>
        <v>7.4063215598693981</v>
      </c>
      <c r="AF147" s="55">
        <f>+'Ark1'!AB695</f>
        <v>2.8525117562339162</v>
      </c>
      <c r="AG147" s="141">
        <f>+IF(F147=0,"",'Ark1'!AD697)</f>
        <v>0</v>
      </c>
      <c r="AH147" s="75"/>
      <c r="AI147" s="156">
        <f t="shared" si="29"/>
        <v>2.1578947368421053</v>
      </c>
      <c r="AJ147" s="47"/>
      <c r="AK147" s="13"/>
      <c r="AL147" s="58"/>
    </row>
    <row r="148" spans="1:38" ht="15.6">
      <c r="A148" s="47"/>
      <c r="B148" s="53">
        <f>+'Ark1'!C696</f>
        <v>2016</v>
      </c>
      <c r="C148" s="53">
        <f>+'Ark1'!L696</f>
        <v>12</v>
      </c>
      <c r="D148" s="66" t="s">
        <v>38</v>
      </c>
      <c r="E148" s="53">
        <f>+'Ark1'!Q696</f>
        <v>0</v>
      </c>
      <c r="F148" s="53">
        <f>+'Ark1'!R696</f>
        <v>0</v>
      </c>
      <c r="G148" s="177">
        <f>+'Ark1'!AF696</f>
        <v>0</v>
      </c>
      <c r="H148" s="177" t="e">
        <f>+G148-#REF!</f>
        <v>#REF!</v>
      </c>
      <c r="I148" s="177">
        <f>+'Ark1'!AG696</f>
        <v>0</v>
      </c>
      <c r="J148" s="177"/>
      <c r="K148" s="156">
        <f>+'Ark1'!U696</f>
        <v>0</v>
      </c>
      <c r="L148" s="177" t="e">
        <f>+K148-#REF!</f>
        <v>#REF!</v>
      </c>
      <c r="M148" s="177"/>
      <c r="N148" s="361"/>
      <c r="O148" s="361"/>
      <c r="P148" s="361"/>
      <c r="Q148" s="361"/>
      <c r="R148" s="177"/>
      <c r="S148" s="177"/>
      <c r="T148" s="177"/>
      <c r="U148" s="177"/>
      <c r="V148" s="177"/>
      <c r="W148" s="55">
        <f>+'Ark1'!T696</f>
        <v>0</v>
      </c>
      <c r="X148" s="177" t="e">
        <f>+W148-#REF!</f>
        <v>#REF!</v>
      </c>
      <c r="Y148" s="156">
        <f>+'Ark1'!W696</f>
        <v>0</v>
      </c>
      <c r="Z148" s="96"/>
      <c r="AA148" s="75">
        <f>+'Ark1'!X696</f>
        <v>0</v>
      </c>
      <c r="AB148" s="75">
        <f>+'Ark1'!Y696</f>
        <v>0</v>
      </c>
      <c r="AC148" s="75">
        <f>+'Ark1'!Z696</f>
        <v>0</v>
      </c>
      <c r="AD148" s="72"/>
      <c r="AE148" s="156">
        <f>+'Ark1'!Z696</f>
        <v>0</v>
      </c>
      <c r="AF148" s="55">
        <f>+'Ark1'!AB696</f>
        <v>0</v>
      </c>
      <c r="AG148" s="141" t="str">
        <f>+IF(F148=0,"",'Ark1'!AD698)</f>
        <v/>
      </c>
      <c r="AH148" s="75"/>
      <c r="AI148" s="156" t="e">
        <f t="shared" si="29"/>
        <v>#DIV/0!</v>
      </c>
      <c r="AJ148" s="47"/>
      <c r="AK148" s="13"/>
      <c r="AL148" s="58"/>
    </row>
    <row r="149" spans="1:38" ht="15.6">
      <c r="A149" s="47"/>
      <c r="B149" s="53">
        <f>+'Ark1'!C697</f>
        <v>2016</v>
      </c>
      <c r="C149" s="53">
        <f>+'Ark1'!L697</f>
        <v>13</v>
      </c>
      <c r="D149" s="66" t="s">
        <v>39</v>
      </c>
      <c r="E149" s="53">
        <f>+'Ark1'!Q697</f>
        <v>0</v>
      </c>
      <c r="F149" s="53">
        <f>+'Ark1'!R697</f>
        <v>0</v>
      </c>
      <c r="G149" s="177">
        <f>+'Ark1'!AF697</f>
        <v>0</v>
      </c>
      <c r="H149" s="177" t="e">
        <f>+G149-#REF!</f>
        <v>#REF!</v>
      </c>
      <c r="I149" s="177">
        <f>+'Ark1'!AG697</f>
        <v>0</v>
      </c>
      <c r="J149" s="177"/>
      <c r="K149" s="156">
        <f>+'Ark1'!U697</f>
        <v>0</v>
      </c>
      <c r="L149" s="177" t="e">
        <f>+K149-#REF!</f>
        <v>#REF!</v>
      </c>
      <c r="M149" s="177"/>
      <c r="N149" s="361"/>
      <c r="O149" s="361"/>
      <c r="P149" s="361"/>
      <c r="Q149" s="361"/>
      <c r="R149" s="177"/>
      <c r="S149" s="177"/>
      <c r="T149" s="177"/>
      <c r="U149" s="177"/>
      <c r="V149" s="177"/>
      <c r="W149" s="55">
        <f>+'Ark1'!T697</f>
        <v>0</v>
      </c>
      <c r="X149" s="177" t="e">
        <f>+W149-#REF!</f>
        <v>#REF!</v>
      </c>
      <c r="Y149" s="156">
        <f>+'Ark1'!W697</f>
        <v>0</v>
      </c>
      <c r="Z149" s="96"/>
      <c r="AA149" s="75">
        <f>+'Ark1'!X697</f>
        <v>0</v>
      </c>
      <c r="AB149" s="75">
        <f>+'Ark1'!Y697</f>
        <v>0</v>
      </c>
      <c r="AC149" s="75">
        <f>+'Ark1'!Z697</f>
        <v>0</v>
      </c>
      <c r="AD149" s="72"/>
      <c r="AE149" s="156">
        <f>+'Ark1'!Z697</f>
        <v>0</v>
      </c>
      <c r="AF149" s="55">
        <f>+'Ark1'!AB697</f>
        <v>0</v>
      </c>
      <c r="AG149" s="141" t="str">
        <f>+IF(F149=0,"",'Ark1'!AD699)</f>
        <v/>
      </c>
      <c r="AH149" s="75"/>
      <c r="AI149" s="156" t="e">
        <f t="shared" si="29"/>
        <v>#DIV/0!</v>
      </c>
      <c r="AJ149" s="47"/>
      <c r="AK149" s="13"/>
      <c r="AL149" s="58"/>
    </row>
    <row r="150" spans="1:38" ht="15.6">
      <c r="A150" s="47"/>
      <c r="B150" s="53">
        <f>+'Ark1'!C698</f>
        <v>2016</v>
      </c>
      <c r="C150" s="53">
        <f>+'Ark1'!L698</f>
        <v>14</v>
      </c>
      <c r="D150" s="66" t="s">
        <v>399</v>
      </c>
      <c r="E150" s="53">
        <f>+'Ark1'!Q698</f>
        <v>0</v>
      </c>
      <c r="F150" s="53">
        <f>+'Ark1'!R698</f>
        <v>0</v>
      </c>
      <c r="G150" s="177">
        <f>+'Ark1'!AF698</f>
        <v>0</v>
      </c>
      <c r="H150" s="177" t="e">
        <f>+G150-#REF!</f>
        <v>#REF!</v>
      </c>
      <c r="I150" s="177">
        <f>+'Ark1'!AG698</f>
        <v>0</v>
      </c>
      <c r="J150" s="177"/>
      <c r="K150" s="156">
        <f>+'Ark1'!U698</f>
        <v>0</v>
      </c>
      <c r="L150" s="177" t="e">
        <f>+K150-#REF!</f>
        <v>#REF!</v>
      </c>
      <c r="M150" s="177"/>
      <c r="N150" s="361"/>
      <c r="O150" s="361"/>
      <c r="P150" s="361"/>
      <c r="Q150" s="361"/>
      <c r="R150" s="177"/>
      <c r="S150" s="177"/>
      <c r="T150" s="177"/>
      <c r="U150" s="177"/>
      <c r="V150" s="177"/>
      <c r="W150" s="55">
        <f>+'Ark1'!T698</f>
        <v>0</v>
      </c>
      <c r="X150" s="177" t="e">
        <f>+W150-#REF!</f>
        <v>#REF!</v>
      </c>
      <c r="Y150" s="156">
        <f>+'Ark1'!W698</f>
        <v>0</v>
      </c>
      <c r="Z150" s="96"/>
      <c r="AA150" s="75">
        <f>+'Ark1'!X698</f>
        <v>0</v>
      </c>
      <c r="AB150" s="75">
        <f>+'Ark1'!Y698</f>
        <v>0</v>
      </c>
      <c r="AC150" s="75">
        <f>+'Ark1'!Z698</f>
        <v>0</v>
      </c>
      <c r="AD150" s="72"/>
      <c r="AE150" s="156">
        <f>+'Ark1'!Z698</f>
        <v>0</v>
      </c>
      <c r="AF150" s="55">
        <f>+'Ark1'!AB698</f>
        <v>0</v>
      </c>
      <c r="AG150" s="141" t="str">
        <f>+IF(F150=0,"",'Ark1'!AD715)</f>
        <v/>
      </c>
      <c r="AH150" s="75"/>
      <c r="AI150" s="156" t="e">
        <f t="shared" si="29"/>
        <v>#DIV/0!</v>
      </c>
      <c r="AJ150" s="47"/>
      <c r="AK150" s="13"/>
      <c r="AL150" s="58"/>
    </row>
    <row r="151" spans="1:38" ht="15.6">
      <c r="A151" s="47"/>
      <c r="B151" s="53">
        <f>+'Ark1'!C699</f>
        <v>2016</v>
      </c>
      <c r="C151" s="53">
        <f>+'Ark1'!L699</f>
        <v>15</v>
      </c>
      <c r="D151" s="66" t="s">
        <v>40</v>
      </c>
      <c r="E151" s="53">
        <f>+'Ark1'!Q699</f>
        <v>0</v>
      </c>
      <c r="F151" s="53">
        <f>+'Ark1'!R699</f>
        <v>0</v>
      </c>
      <c r="G151" s="177">
        <f>+'Ark1'!AF699</f>
        <v>0</v>
      </c>
      <c r="H151" s="177" t="e">
        <f>+G151-#REF!</f>
        <v>#REF!</v>
      </c>
      <c r="I151" s="177">
        <f>+'Ark1'!AG699</f>
        <v>0</v>
      </c>
      <c r="J151" s="177"/>
      <c r="K151" s="156">
        <f>+'Ark1'!U699</f>
        <v>0</v>
      </c>
      <c r="L151" s="177" t="e">
        <f>+K151-#REF!</f>
        <v>#REF!</v>
      </c>
      <c r="M151" s="177"/>
      <c r="N151" s="361"/>
      <c r="O151" s="361"/>
      <c r="P151" s="361"/>
      <c r="Q151" s="361"/>
      <c r="R151" s="177"/>
      <c r="S151" s="177"/>
      <c r="T151" s="177"/>
      <c r="U151" s="177"/>
      <c r="V151" s="177"/>
      <c r="W151" s="55">
        <f>+'Ark1'!T699</f>
        <v>0</v>
      </c>
      <c r="X151" s="177" t="e">
        <f>+W151-#REF!</f>
        <v>#REF!</v>
      </c>
      <c r="Y151" s="156">
        <f>+'Ark1'!W699</f>
        <v>0</v>
      </c>
      <c r="Z151" s="96"/>
      <c r="AA151" s="75">
        <f>+'Ark1'!X699</f>
        <v>0</v>
      </c>
      <c r="AB151" s="75">
        <f>+'Ark1'!Y699</f>
        <v>0</v>
      </c>
      <c r="AC151" s="75">
        <f>+'Ark1'!Z699</f>
        <v>0</v>
      </c>
      <c r="AD151" s="72"/>
      <c r="AE151" s="156">
        <f>+'Ark1'!Z699</f>
        <v>0</v>
      </c>
      <c r="AF151" s="55">
        <f>+'Ark1'!AB699</f>
        <v>0</v>
      </c>
      <c r="AG151" s="141" t="str">
        <f>+IF(F151=0,"",'Ark1'!AD716)</f>
        <v/>
      </c>
      <c r="AH151" s="75"/>
      <c r="AI151" s="156" t="e">
        <f t="shared" si="29"/>
        <v>#DIV/0!</v>
      </c>
      <c r="AJ151" s="47"/>
      <c r="AK151" s="13"/>
      <c r="AL151" s="58"/>
    </row>
    <row r="152" spans="1:38">
      <c r="A152" s="47"/>
      <c r="B152" s="47"/>
      <c r="C152" s="47"/>
      <c r="D152" s="47"/>
      <c r="E152" s="47"/>
      <c r="F152" s="47"/>
      <c r="G152" s="90"/>
      <c r="H152" s="90"/>
      <c r="I152" s="90"/>
      <c r="J152" s="90"/>
      <c r="K152" s="90"/>
      <c r="L152" s="90"/>
      <c r="M152" s="90"/>
      <c r="N152" s="356"/>
      <c r="O152" s="356"/>
      <c r="P152" s="356"/>
      <c r="Q152" s="356"/>
      <c r="R152" s="90"/>
      <c r="S152" s="90"/>
      <c r="T152" s="90"/>
      <c r="U152" s="90"/>
      <c r="V152" s="90"/>
      <c r="W152" s="47"/>
      <c r="X152" s="90"/>
      <c r="Y152" s="90"/>
      <c r="Z152" s="90"/>
      <c r="AA152" s="72"/>
      <c r="AB152" s="72"/>
      <c r="AC152" s="72"/>
      <c r="AD152" s="72"/>
      <c r="AE152" s="90"/>
      <c r="AF152" s="47"/>
      <c r="AG152" s="72"/>
      <c r="AH152" s="72"/>
      <c r="AI152" s="90"/>
      <c r="AJ152" s="47"/>
      <c r="AL152" s="58"/>
    </row>
    <row r="153" spans="1:38">
      <c r="A153" s="47"/>
      <c r="B153" s="47"/>
      <c r="C153" s="47"/>
      <c r="D153" s="47"/>
      <c r="E153" s="47"/>
      <c r="F153" s="47"/>
      <c r="G153" s="90"/>
      <c r="H153" s="90"/>
      <c r="I153" s="90"/>
      <c r="J153" s="90"/>
      <c r="K153" s="90"/>
      <c r="L153" s="90"/>
      <c r="M153" s="90"/>
      <c r="N153" s="356"/>
      <c r="O153" s="356"/>
      <c r="P153" s="356"/>
      <c r="Q153" s="356"/>
      <c r="R153" s="90"/>
      <c r="S153" s="90"/>
      <c r="T153" s="90"/>
      <c r="U153" s="90"/>
      <c r="V153" s="90"/>
      <c r="W153" s="47"/>
      <c r="X153" s="90"/>
      <c r="Y153" s="90"/>
      <c r="Z153" s="90"/>
      <c r="AA153" s="72"/>
      <c r="AB153" s="72"/>
      <c r="AC153" s="72"/>
      <c r="AD153" s="72"/>
      <c r="AE153" s="90"/>
      <c r="AF153" s="47"/>
      <c r="AG153" s="72"/>
      <c r="AH153" s="72"/>
      <c r="AI153" s="90"/>
      <c r="AJ153" s="47"/>
      <c r="AL153" s="58"/>
    </row>
    <row r="154" spans="1:38">
      <c r="A154" s="35"/>
      <c r="B154" s="35"/>
      <c r="C154" s="35"/>
      <c r="D154" s="35"/>
      <c r="E154" s="35"/>
      <c r="F154" s="35"/>
      <c r="G154" s="160"/>
      <c r="H154" s="160"/>
      <c r="I154" s="160"/>
      <c r="J154" s="160"/>
      <c r="K154" s="160"/>
      <c r="L154" s="160"/>
      <c r="M154" s="160"/>
      <c r="N154" s="362"/>
      <c r="O154" s="362"/>
      <c r="P154" s="362"/>
      <c r="Q154" s="362"/>
      <c r="R154" s="160"/>
      <c r="S154" s="160"/>
      <c r="T154" s="160"/>
      <c r="U154" s="160"/>
      <c r="V154" s="160"/>
      <c r="W154" s="35"/>
      <c r="X154" s="160"/>
      <c r="AL154" s="58"/>
    </row>
    <row r="155" spans="1:38">
      <c r="A155" s="35"/>
      <c r="B155" s="35"/>
      <c r="C155" s="35"/>
      <c r="D155" s="35"/>
      <c r="E155" s="35"/>
      <c r="F155" s="35"/>
      <c r="G155" s="160"/>
      <c r="H155" s="160"/>
      <c r="I155" s="160"/>
      <c r="J155" s="160"/>
      <c r="K155" s="160"/>
      <c r="L155" s="160"/>
      <c r="M155" s="160"/>
      <c r="N155" s="362"/>
      <c r="O155" s="362"/>
      <c r="P155" s="362"/>
      <c r="Q155" s="362"/>
      <c r="R155" s="160"/>
      <c r="S155" s="160"/>
      <c r="T155" s="160"/>
      <c r="U155" s="160"/>
      <c r="V155" s="160"/>
      <c r="W155" s="35"/>
      <c r="X155" s="160"/>
      <c r="AL155" s="58"/>
    </row>
    <row r="156" spans="1:38">
      <c r="A156" s="35"/>
      <c r="B156" s="35"/>
      <c r="C156" s="35"/>
      <c r="D156" s="35"/>
      <c r="E156" s="35"/>
      <c r="F156" s="35"/>
      <c r="G156" s="160"/>
      <c r="H156" s="160"/>
      <c r="I156" s="160"/>
      <c r="J156" s="160"/>
      <c r="K156" s="160"/>
      <c r="L156" s="160"/>
      <c r="M156" s="160"/>
      <c r="N156" s="362"/>
      <c r="O156" s="362"/>
      <c r="P156" s="362"/>
      <c r="Q156" s="362"/>
      <c r="R156" s="160"/>
      <c r="S156" s="160"/>
      <c r="T156" s="160"/>
      <c r="U156" s="160"/>
      <c r="V156" s="160"/>
      <c r="W156" s="35"/>
      <c r="X156" s="160"/>
      <c r="AL156" s="58"/>
    </row>
    <row r="157" spans="1:38">
      <c r="A157" s="35"/>
      <c r="B157" s="35"/>
      <c r="C157" s="35"/>
      <c r="D157" s="35"/>
      <c r="E157" s="35"/>
      <c r="F157" s="35"/>
      <c r="G157" s="160"/>
      <c r="H157" s="160"/>
      <c r="I157" s="160"/>
      <c r="J157" s="160"/>
      <c r="K157" s="160"/>
      <c r="L157" s="160"/>
      <c r="M157" s="160"/>
      <c r="N157" s="362"/>
      <c r="O157" s="362"/>
      <c r="P157" s="362"/>
      <c r="Q157" s="362"/>
      <c r="R157" s="160"/>
      <c r="S157" s="160"/>
      <c r="T157" s="160"/>
      <c r="U157" s="160"/>
      <c r="V157" s="160"/>
      <c r="W157" s="35"/>
      <c r="X157" s="160"/>
      <c r="AL157" s="58"/>
    </row>
    <row r="158" spans="1:38">
      <c r="A158" s="35"/>
      <c r="B158" s="35"/>
      <c r="C158" s="35"/>
      <c r="D158" s="35"/>
      <c r="E158" s="35"/>
      <c r="F158" s="35"/>
      <c r="G158" s="160"/>
      <c r="H158" s="160"/>
      <c r="I158" s="160"/>
      <c r="J158" s="160"/>
      <c r="K158" s="160"/>
      <c r="L158" s="160"/>
      <c r="M158" s="160"/>
      <c r="N158" s="362"/>
      <c r="O158" s="362"/>
      <c r="P158" s="362"/>
      <c r="Q158" s="362"/>
      <c r="R158" s="160"/>
      <c r="S158" s="160"/>
      <c r="T158" s="160"/>
      <c r="U158" s="160"/>
      <c r="V158" s="160"/>
      <c r="W158" s="35"/>
      <c r="X158" s="160"/>
      <c r="AL158" s="58"/>
    </row>
    <row r="159" spans="1:38">
      <c r="A159" s="35"/>
      <c r="B159" s="35"/>
      <c r="C159" s="35"/>
      <c r="D159" s="35"/>
      <c r="E159" s="35"/>
      <c r="F159" s="35"/>
      <c r="G159" s="160"/>
      <c r="H159" s="160"/>
      <c r="I159" s="160"/>
      <c r="J159" s="160"/>
      <c r="K159" s="160"/>
      <c r="L159" s="160"/>
      <c r="M159" s="160"/>
      <c r="N159" s="362"/>
      <c r="O159" s="362"/>
      <c r="P159" s="362"/>
      <c r="Q159" s="362"/>
      <c r="R159" s="160"/>
      <c r="S159" s="160"/>
      <c r="T159" s="160"/>
      <c r="U159" s="160"/>
      <c r="V159" s="160"/>
      <c r="W159" s="35"/>
      <c r="X159" s="160"/>
      <c r="AL159" s="58"/>
    </row>
    <row r="160" spans="1:38">
      <c r="A160" s="35"/>
      <c r="B160" s="35"/>
      <c r="C160" s="35"/>
      <c r="D160" s="35"/>
      <c r="E160" s="35"/>
      <c r="F160" s="35"/>
      <c r="G160" s="160"/>
      <c r="H160" s="160"/>
      <c r="I160" s="160"/>
      <c r="J160" s="160"/>
      <c r="K160" s="160"/>
      <c r="L160" s="160"/>
      <c r="M160" s="160"/>
      <c r="N160" s="362"/>
      <c r="O160" s="362"/>
      <c r="P160" s="362"/>
      <c r="Q160" s="362"/>
      <c r="R160" s="160"/>
      <c r="S160" s="160"/>
      <c r="T160" s="160"/>
      <c r="U160" s="160"/>
      <c r="V160" s="160"/>
      <c r="W160" s="35"/>
      <c r="X160" s="160"/>
      <c r="AL160" s="58"/>
    </row>
    <row r="161" spans="1:38">
      <c r="A161" s="35"/>
      <c r="B161" s="35"/>
      <c r="C161" s="35"/>
      <c r="D161" s="35"/>
      <c r="E161" s="35"/>
      <c r="F161" s="35"/>
      <c r="G161" s="160"/>
      <c r="H161" s="160"/>
      <c r="I161" s="160"/>
      <c r="J161" s="160"/>
      <c r="K161" s="160"/>
      <c r="L161" s="160"/>
      <c r="M161" s="160"/>
      <c r="N161" s="362"/>
      <c r="O161" s="362"/>
      <c r="P161" s="362"/>
      <c r="Q161" s="362"/>
      <c r="R161" s="160"/>
      <c r="S161" s="160"/>
      <c r="T161" s="160"/>
      <c r="U161" s="160"/>
      <c r="V161" s="160"/>
      <c r="W161" s="35"/>
      <c r="X161" s="160"/>
      <c r="AL161" s="58"/>
    </row>
    <row r="162" spans="1:38">
      <c r="A162" s="35"/>
      <c r="B162" s="35"/>
      <c r="C162" s="35"/>
      <c r="D162" s="35"/>
      <c r="E162" s="35"/>
      <c r="F162" s="35"/>
      <c r="G162" s="160"/>
      <c r="H162" s="160"/>
      <c r="I162" s="160"/>
      <c r="J162" s="160"/>
      <c r="K162" s="160"/>
      <c r="L162" s="160"/>
      <c r="M162" s="160"/>
      <c r="N162" s="362"/>
      <c r="O162" s="362"/>
      <c r="P162" s="362"/>
      <c r="Q162" s="362"/>
      <c r="R162" s="160"/>
      <c r="S162" s="160"/>
      <c r="T162" s="160"/>
      <c r="U162" s="160"/>
      <c r="V162" s="160"/>
      <c r="W162" s="35"/>
      <c r="X162" s="160"/>
      <c r="AL162" s="58"/>
    </row>
    <row r="163" spans="1:38">
      <c r="A163" s="35"/>
      <c r="B163" s="35"/>
      <c r="C163" s="35"/>
      <c r="D163" s="35"/>
      <c r="E163" s="35"/>
      <c r="F163" s="35"/>
      <c r="G163" s="160"/>
      <c r="H163" s="160"/>
      <c r="I163" s="160"/>
      <c r="J163" s="160"/>
      <c r="K163" s="160"/>
      <c r="L163" s="160"/>
      <c r="M163" s="160"/>
      <c r="N163" s="362"/>
      <c r="O163" s="362"/>
      <c r="P163" s="362"/>
      <c r="Q163" s="362"/>
      <c r="R163" s="160"/>
      <c r="S163" s="160"/>
      <c r="T163" s="160"/>
      <c r="U163" s="160"/>
      <c r="V163" s="160"/>
      <c r="W163" s="35"/>
      <c r="X163" s="160"/>
      <c r="AL163" s="58"/>
    </row>
    <row r="164" spans="1:38">
      <c r="A164" s="35"/>
      <c r="B164" s="35"/>
      <c r="C164" s="35"/>
      <c r="D164" s="35"/>
      <c r="E164" s="35"/>
      <c r="F164" s="35"/>
      <c r="G164" s="160"/>
      <c r="H164" s="160"/>
      <c r="I164" s="160"/>
      <c r="J164" s="160"/>
      <c r="K164" s="160"/>
      <c r="L164" s="160"/>
      <c r="M164" s="160"/>
      <c r="N164" s="362"/>
      <c r="O164" s="362"/>
      <c r="P164" s="362"/>
      <c r="Q164" s="362"/>
      <c r="R164" s="160"/>
      <c r="S164" s="160"/>
      <c r="T164" s="160"/>
      <c r="U164" s="160"/>
      <c r="V164" s="160"/>
      <c r="W164" s="35"/>
      <c r="X164" s="160"/>
      <c r="AL164" s="58"/>
    </row>
    <row r="165" spans="1:38">
      <c r="A165" s="35"/>
      <c r="B165" s="35"/>
      <c r="C165" s="35"/>
      <c r="D165" s="35"/>
      <c r="E165" s="35"/>
      <c r="F165" s="35"/>
      <c r="G165" s="160"/>
      <c r="H165" s="160"/>
      <c r="I165" s="160"/>
      <c r="J165" s="160"/>
      <c r="K165" s="160"/>
      <c r="L165" s="160"/>
      <c r="M165" s="160"/>
      <c r="N165" s="362"/>
      <c r="O165" s="362"/>
      <c r="P165" s="362"/>
      <c r="Q165" s="362"/>
      <c r="R165" s="160"/>
      <c r="S165" s="160"/>
      <c r="T165" s="160"/>
      <c r="U165" s="160"/>
      <c r="V165" s="160"/>
      <c r="W165" s="35"/>
      <c r="X165" s="160"/>
      <c r="AL165" s="58"/>
    </row>
    <row r="181" spans="25:46">
      <c r="AB181" s="16"/>
      <c r="AF181" s="60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</row>
    <row r="182" spans="25:46">
      <c r="AB182" s="16"/>
      <c r="AF182" s="60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</row>
    <row r="183" spans="25:46">
      <c r="AB183" s="16"/>
      <c r="AF183" s="60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</row>
    <row r="184" spans="25:46">
      <c r="AB184" s="16"/>
      <c r="AF184" s="60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</row>
    <row r="185" spans="25:46">
      <c r="AB185" s="16"/>
      <c r="AF185" s="60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</row>
    <row r="186" spans="25:46">
      <c r="AB186" s="16"/>
      <c r="AF186" s="60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</row>
    <row r="187" spans="25:46">
      <c r="Y187" s="160"/>
      <c r="Z187" s="160"/>
      <c r="AA187" s="78"/>
      <c r="AB187" s="78"/>
      <c r="AC187" s="78"/>
      <c r="AD187" s="78"/>
      <c r="AE187" s="160"/>
    </row>
    <row r="188" spans="25:46">
      <c r="Y188" s="160"/>
      <c r="Z188" s="160"/>
      <c r="AA188" s="78"/>
      <c r="AB188" s="78"/>
      <c r="AC188" s="78"/>
      <c r="AD188" s="78"/>
      <c r="AE188" s="160"/>
    </row>
  </sheetData>
  <mergeCells count="1">
    <mergeCell ref="W4:X4"/>
  </mergeCells>
  <conditionalFormatting sqref="AM39:AM40 AM112">
    <cfRule type="cellIs" dxfId="56" priority="10" stopIfTrue="1" operator="lessThan">
      <formula>0</formula>
    </cfRule>
  </conditionalFormatting>
  <conditionalFormatting sqref="AM89">
    <cfRule type="cellIs" dxfId="55" priority="11" stopIfTrue="1" operator="greaterThan">
      <formula>0</formula>
    </cfRule>
  </conditionalFormatting>
  <conditionalFormatting sqref="AM66">
    <cfRule type="cellIs" dxfId="54" priority="12" stopIfTrue="1" operator="greaterThan">
      <formula>0</formula>
    </cfRule>
    <cfRule type="cellIs" dxfId="53" priority="13" stopIfTrue="1" operator="lessThan">
      <formula>0</formula>
    </cfRule>
  </conditionalFormatting>
  <conditionalFormatting sqref="AM89">
    <cfRule type="cellIs" dxfId="52" priority="9" operator="lessThan">
      <formula>0</formula>
    </cfRule>
  </conditionalFormatting>
  <conditionalFormatting sqref="H10:H24 H26">
    <cfRule type="cellIs" dxfId="51" priority="7" operator="lessThan">
      <formula>0</formula>
    </cfRule>
    <cfRule type="cellIs" dxfId="50" priority="8" operator="greaterThan">
      <formula>0</formula>
    </cfRule>
  </conditionalFormatting>
  <conditionalFormatting sqref="L10:L24 L26">
    <cfRule type="cellIs" dxfId="49" priority="5" operator="lessThan">
      <formula>0</formula>
    </cfRule>
    <cfRule type="cellIs" dxfId="48" priority="6" operator="greaterThan">
      <formula>0</formula>
    </cfRule>
  </conditionalFormatting>
  <conditionalFormatting sqref="X10:X24 X26">
    <cfRule type="cellIs" dxfId="47" priority="3" operator="lessThan">
      <formula>0</formula>
    </cfRule>
    <cfRule type="cellIs" dxfId="46" priority="4" operator="greaterThan">
      <formula>0</formula>
    </cfRule>
  </conditionalFormatting>
  <conditionalFormatting sqref="G10:G24 G26">
    <cfRule type="top10" dxfId="45" priority="2" percent="1" rank="14"/>
  </conditionalFormatting>
  <conditionalFormatting sqref="N10:N24 N26 N28:N42 N44">
    <cfRule type="cellIs" dxfId="44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43"/>
  <sheetViews>
    <sheetView tabSelected="1" zoomScale="99" zoomScaleNormal="99" workbookViewId="0">
      <pane xSplit="2" ySplit="7" topLeftCell="C20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RowHeight="15"/>
  <cols>
    <col min="1" max="1" width="5" customWidth="1"/>
    <col min="2" max="2" width="8.54296875" customWidth="1"/>
    <col min="3" max="3" width="6.1796875" customWidth="1"/>
    <col min="4" max="4" width="1.1796875" customWidth="1"/>
    <col min="5" max="5" width="5.453125" customWidth="1"/>
    <col min="6" max="6" width="0.90625" customWidth="1"/>
    <col min="7" max="7" width="6.6328125" style="419" customWidth="1"/>
    <col min="8" max="8" width="0.90625" customWidth="1"/>
    <col min="9" max="9" width="6.1796875" customWidth="1"/>
    <col min="10" max="10" width="5.54296875" customWidth="1"/>
    <col min="11" max="11" width="6.36328125" customWidth="1"/>
    <col min="12" max="12" width="5.453125" customWidth="1"/>
    <col min="13" max="13" width="0.7265625" customWidth="1"/>
    <col min="14" max="14" width="5.453125" style="92" customWidth="1"/>
    <col min="15" max="15" width="2.08984375" style="92" customWidth="1"/>
    <col min="16" max="16" width="5.54296875" customWidth="1"/>
    <col min="17" max="17" width="1.08984375" customWidth="1"/>
    <col min="18" max="18" width="6.54296875" customWidth="1"/>
    <col min="19" max="19" width="5.08984375" customWidth="1"/>
    <col min="20" max="20" width="5" customWidth="1"/>
    <col min="21" max="21" width="1.36328125" customWidth="1"/>
    <col min="22" max="22" width="5.453125" customWidth="1"/>
    <col min="23" max="23" width="1.36328125" customWidth="1"/>
    <col min="24" max="24" width="6.08984375" customWidth="1"/>
    <col min="25" max="25" width="5.54296875" customWidth="1"/>
    <col min="26" max="26" width="5.81640625" customWidth="1"/>
    <col min="27" max="27" width="7.54296875" customWidth="1"/>
    <col min="28" max="28" width="5.81640625" customWidth="1"/>
    <col min="29" max="29" width="6" style="11" customWidth="1"/>
    <col min="30" max="30" width="2.90625" customWidth="1"/>
    <col min="31" max="31" width="8.08984375" customWidth="1"/>
    <col min="32" max="32" width="6.36328125" customWidth="1"/>
    <col min="33" max="33" width="4.90625" customWidth="1"/>
    <col min="34" max="34" width="1" customWidth="1"/>
    <col min="35" max="35" width="4.36328125" customWidth="1"/>
    <col min="36" max="36" width="7" customWidth="1"/>
    <col min="37" max="38" width="8.08984375" customWidth="1"/>
    <col min="39" max="39" width="8.453125" customWidth="1"/>
    <col min="40" max="40" width="11.08984375" customWidth="1"/>
    <col min="41" max="41" width="9.90625" style="11" customWidth="1"/>
    <col min="42" max="42" width="10.36328125" customWidth="1"/>
    <col min="43" max="43" width="9" customWidth="1"/>
    <col min="44" max="44" width="7.36328125" customWidth="1"/>
    <col min="45" max="45" width="1.6328125" customWidth="1"/>
    <col min="46" max="46" width="9" customWidth="1"/>
    <col min="47" max="47" width="7.6328125" customWidth="1"/>
    <col min="48" max="48" width="10.08984375" customWidth="1"/>
    <col min="49" max="49" width="10.6328125" customWidth="1"/>
    <col min="50" max="50" width="8.54296875" customWidth="1"/>
    <col min="51" max="51" width="8.36328125" customWidth="1"/>
    <col min="52" max="52" width="9" customWidth="1"/>
    <col min="53" max="53" width="8.90625" customWidth="1"/>
    <col min="54" max="54" width="9.08984375" customWidth="1"/>
    <col min="55" max="55" width="8.453125" customWidth="1"/>
    <col min="56" max="56" width="9.08984375" customWidth="1"/>
    <col min="57" max="57" width="10" customWidth="1"/>
    <col min="58" max="58" width="10.54296875" customWidth="1"/>
    <col min="59" max="59" width="8.08984375" customWidth="1"/>
    <col min="60" max="60" width="8.36328125" customWidth="1"/>
    <col min="61" max="61" width="7.54296875" customWidth="1"/>
    <col min="62" max="62" width="8.08984375" customWidth="1"/>
  </cols>
  <sheetData>
    <row r="1" spans="1:53" ht="16.5" customHeight="1">
      <c r="A1" s="24"/>
      <c r="B1" s="24"/>
      <c r="C1" s="24"/>
      <c r="D1" s="24"/>
      <c r="E1" s="24"/>
      <c r="F1" s="24"/>
      <c r="G1" s="421"/>
      <c r="H1" s="24"/>
      <c r="I1" s="24"/>
      <c r="J1" s="24"/>
      <c r="K1" s="24"/>
      <c r="L1" s="24"/>
      <c r="M1" s="24"/>
      <c r="N1" s="348"/>
      <c r="O1" s="348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70"/>
      <c r="AD1" s="24"/>
      <c r="AE1" s="24"/>
      <c r="AF1" s="24"/>
      <c r="AG1" s="24"/>
      <c r="AH1" s="24"/>
      <c r="AI1" s="24"/>
    </row>
    <row r="2" spans="1:53" ht="24.6">
      <c r="A2" s="24"/>
      <c r="B2" s="120" t="s">
        <v>635</v>
      </c>
      <c r="C2" s="24"/>
      <c r="D2" s="24"/>
      <c r="E2" s="24"/>
      <c r="F2" s="24"/>
      <c r="G2" s="421"/>
      <c r="H2" s="24"/>
      <c r="I2" s="476">
        <v>2024</v>
      </c>
      <c r="J2" s="477"/>
      <c r="K2" s="166"/>
      <c r="L2" s="166" t="s">
        <v>87</v>
      </c>
      <c r="M2" s="166"/>
      <c r="N2" s="349"/>
      <c r="O2" s="349"/>
      <c r="P2" s="481">
        <v>49</v>
      </c>
      <c r="Q2" s="482"/>
      <c r="R2" s="24"/>
      <c r="S2" s="24"/>
      <c r="T2" s="166" t="s">
        <v>560</v>
      </c>
      <c r="U2" s="167"/>
      <c r="V2" s="167"/>
      <c r="W2" s="167"/>
      <c r="X2" s="167"/>
      <c r="Y2" s="167"/>
      <c r="Z2" s="167"/>
      <c r="AA2" s="478">
        <v>45642</v>
      </c>
      <c r="AB2" s="479"/>
      <c r="AC2" s="480"/>
      <c r="AD2" s="480"/>
      <c r="AE2" s="25"/>
      <c r="AF2" s="25"/>
      <c r="AG2" s="25"/>
      <c r="AH2" s="25"/>
      <c r="AI2" s="25"/>
      <c r="AM2" s="11"/>
      <c r="AO2"/>
    </row>
    <row r="3" spans="1:53" ht="16.5" customHeight="1">
      <c r="A3" s="68"/>
      <c r="B3" s="24"/>
      <c r="C3" s="24"/>
      <c r="D3" s="24"/>
      <c r="E3" s="24"/>
      <c r="F3" s="24"/>
      <c r="G3" s="421"/>
      <c r="H3" s="24"/>
      <c r="I3" s="24"/>
      <c r="J3" s="24"/>
      <c r="K3" s="24"/>
      <c r="L3" s="24"/>
      <c r="M3" s="24"/>
      <c r="N3" s="348"/>
      <c r="O3" s="348"/>
      <c r="P3" s="24"/>
      <c r="Q3" s="24"/>
      <c r="R3" s="12"/>
      <c r="S3" s="24"/>
      <c r="T3" s="12"/>
      <c r="U3" s="12"/>
      <c r="V3" s="12"/>
      <c r="W3" s="12"/>
      <c r="X3" s="12"/>
      <c r="Y3" s="12"/>
      <c r="Z3" s="12"/>
      <c r="AA3" s="12"/>
      <c r="AB3" s="12"/>
      <c r="AC3" s="271"/>
      <c r="AD3" s="12"/>
      <c r="AE3" s="25"/>
      <c r="AF3" s="25"/>
      <c r="AG3" s="25"/>
      <c r="AH3" s="25"/>
      <c r="AI3" s="25"/>
    </row>
    <row r="4" spans="1:53" ht="15" customHeight="1">
      <c r="A4" s="12"/>
      <c r="B4" s="12"/>
      <c r="C4" s="12"/>
      <c r="D4" s="12"/>
      <c r="E4" s="12"/>
      <c r="F4" s="12"/>
      <c r="G4" s="422"/>
      <c r="H4" s="12"/>
      <c r="I4" s="12"/>
      <c r="J4" s="12"/>
      <c r="K4" s="24"/>
      <c r="L4" s="12"/>
      <c r="M4" s="12"/>
      <c r="N4" s="350"/>
      <c r="O4" s="350"/>
      <c r="P4" s="12"/>
      <c r="Q4" s="6"/>
      <c r="R4" s="6"/>
      <c r="S4" s="12"/>
      <c r="T4" s="6"/>
      <c r="U4" s="6"/>
      <c r="V4" s="6"/>
      <c r="W4" s="6"/>
      <c r="X4" s="6"/>
      <c r="Y4" s="6"/>
      <c r="Z4" s="6"/>
      <c r="AA4" s="6"/>
      <c r="AB4" s="6"/>
      <c r="AC4" s="272" t="s">
        <v>2</v>
      </c>
      <c r="AD4" s="6"/>
      <c r="AE4" s="6"/>
      <c r="AF4" s="6"/>
      <c r="AG4" s="6"/>
      <c r="AH4" s="6"/>
      <c r="AI4" s="6"/>
      <c r="AJ4" s="4"/>
      <c r="AK4" s="4"/>
      <c r="AL4" s="4"/>
      <c r="AM4" s="4"/>
      <c r="AN4" s="4"/>
      <c r="AO4" s="317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</row>
    <row r="5" spans="1:53" ht="15" customHeight="1">
      <c r="A5" s="12"/>
      <c r="B5" s="12"/>
      <c r="C5" s="12"/>
      <c r="D5" s="12"/>
      <c r="E5" s="12"/>
      <c r="F5" s="12"/>
      <c r="G5" s="422"/>
      <c r="H5" s="12"/>
      <c r="I5" s="7"/>
      <c r="J5" s="7"/>
      <c r="K5" s="6"/>
      <c r="L5" s="7"/>
      <c r="M5" s="7"/>
      <c r="N5" s="351"/>
      <c r="O5" s="353"/>
      <c r="P5" s="7"/>
      <c r="Q5" s="6"/>
      <c r="R5" s="8" t="s">
        <v>22</v>
      </c>
      <c r="S5" s="7"/>
      <c r="T5" s="290" t="s">
        <v>400</v>
      </c>
      <c r="U5" s="6"/>
      <c r="V5" s="290" t="s">
        <v>400</v>
      </c>
      <c r="W5" s="6"/>
      <c r="X5" s="8" t="s">
        <v>581</v>
      </c>
      <c r="Y5" s="8"/>
      <c r="Z5" s="8"/>
      <c r="AA5" s="8" t="s">
        <v>2</v>
      </c>
      <c r="AB5" s="8"/>
      <c r="AC5" s="272" t="s">
        <v>8</v>
      </c>
      <c r="AD5" s="6"/>
      <c r="AE5" s="8" t="s">
        <v>73</v>
      </c>
      <c r="AF5" s="8"/>
      <c r="AG5" s="8"/>
      <c r="AH5" s="8"/>
      <c r="AI5" s="6"/>
      <c r="AJ5" s="4"/>
      <c r="AK5" s="4"/>
      <c r="AL5" s="4"/>
      <c r="AM5" s="4"/>
      <c r="AN5" s="4"/>
      <c r="AO5" s="317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21"/>
    </row>
    <row r="6" spans="1:53" ht="15" customHeight="1">
      <c r="A6" s="6"/>
      <c r="B6" s="8" t="s">
        <v>2</v>
      </c>
      <c r="C6" s="113" t="s">
        <v>483</v>
      </c>
      <c r="D6" s="113"/>
      <c r="E6" s="113" t="s">
        <v>483</v>
      </c>
      <c r="F6" s="113"/>
      <c r="G6" s="423" t="s">
        <v>2</v>
      </c>
      <c r="H6" s="113"/>
      <c r="I6" s="8" t="s">
        <v>22</v>
      </c>
      <c r="J6" s="113"/>
      <c r="K6" s="8" t="s">
        <v>22</v>
      </c>
      <c r="L6" s="113"/>
      <c r="M6" s="113"/>
      <c r="N6" s="352" t="s">
        <v>22</v>
      </c>
      <c r="O6" s="353"/>
      <c r="P6" s="113" t="s">
        <v>22</v>
      </c>
      <c r="Q6" s="6"/>
      <c r="R6" s="8" t="s">
        <v>482</v>
      </c>
      <c r="S6" s="113"/>
      <c r="T6" s="8" t="s">
        <v>518</v>
      </c>
      <c r="U6" s="8"/>
      <c r="V6" s="8" t="s">
        <v>573</v>
      </c>
      <c r="W6" s="8"/>
      <c r="X6" s="8" t="s">
        <v>531</v>
      </c>
      <c r="Y6" s="8" t="s">
        <v>531</v>
      </c>
      <c r="Z6" s="8" t="s">
        <v>531</v>
      </c>
      <c r="AA6" s="8" t="s">
        <v>69</v>
      </c>
      <c r="AB6" s="8"/>
      <c r="AC6" s="272" t="s">
        <v>67</v>
      </c>
      <c r="AD6" s="6"/>
      <c r="AE6" s="8" t="s">
        <v>44</v>
      </c>
      <c r="AF6" s="107" t="s">
        <v>652</v>
      </c>
      <c r="AG6" s="107" t="s">
        <v>483</v>
      </c>
      <c r="AH6" s="107"/>
      <c r="AI6" s="6"/>
      <c r="AJ6" s="4"/>
      <c r="AK6" s="4"/>
      <c r="AL6" s="4"/>
      <c r="AM6" s="4"/>
      <c r="AN6" s="4"/>
      <c r="AO6" s="317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</row>
    <row r="7" spans="1:53" ht="15" customHeight="1">
      <c r="A7" s="6"/>
      <c r="B7" s="8" t="s">
        <v>8</v>
      </c>
      <c r="C7" s="116" t="s">
        <v>2</v>
      </c>
      <c r="D7" s="116"/>
      <c r="E7" s="116" t="s">
        <v>500</v>
      </c>
      <c r="F7" s="116"/>
      <c r="G7" s="424" t="s">
        <v>649</v>
      </c>
      <c r="H7" s="116"/>
      <c r="I7" s="8" t="s">
        <v>1</v>
      </c>
      <c r="J7" s="113" t="s">
        <v>483</v>
      </c>
      <c r="K7" s="8" t="s">
        <v>0</v>
      </c>
      <c r="L7" s="113" t="s">
        <v>483</v>
      </c>
      <c r="M7" s="113"/>
      <c r="N7" s="352" t="s">
        <v>650</v>
      </c>
      <c r="O7" s="353"/>
      <c r="P7" s="113" t="s">
        <v>651</v>
      </c>
      <c r="Q7" s="6"/>
      <c r="R7" s="8" t="s">
        <v>411</v>
      </c>
      <c r="S7" s="113" t="s">
        <v>483</v>
      </c>
      <c r="T7" s="8" t="s">
        <v>485</v>
      </c>
      <c r="U7" s="8"/>
      <c r="V7" s="8" t="s">
        <v>574</v>
      </c>
      <c r="W7" s="8"/>
      <c r="X7" s="8" t="s">
        <v>472</v>
      </c>
      <c r="Y7" s="8" t="s">
        <v>70</v>
      </c>
      <c r="Z7" s="8" t="s">
        <v>470</v>
      </c>
      <c r="AA7" s="8" t="s">
        <v>68</v>
      </c>
      <c r="AB7" s="113" t="s">
        <v>483</v>
      </c>
      <c r="AC7" s="272" t="s">
        <v>538</v>
      </c>
      <c r="AD7" s="6"/>
      <c r="AE7" s="8" t="s">
        <v>0</v>
      </c>
      <c r="AF7" s="8" t="s">
        <v>653</v>
      </c>
      <c r="AG7" s="8" t="s">
        <v>565</v>
      </c>
      <c r="AH7" s="8"/>
      <c r="AI7" s="6"/>
      <c r="AJ7" s="4"/>
      <c r="AK7" s="4"/>
      <c r="AL7" s="4"/>
      <c r="AM7" s="4"/>
      <c r="AN7" s="4"/>
      <c r="AO7" s="317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</row>
    <row r="8" spans="1:53">
      <c r="A8" s="8">
        <v>1996</v>
      </c>
      <c r="B8" s="316">
        <f>+'Ark1'!R2</f>
        <v>15024.25</v>
      </c>
      <c r="C8" s="212"/>
      <c r="D8" s="213"/>
      <c r="E8" s="212"/>
      <c r="F8" s="116"/>
      <c r="G8" s="425"/>
      <c r="H8" s="116"/>
      <c r="I8" s="69">
        <f>+'Ark1'!U2</f>
        <v>16.77408855683306</v>
      </c>
      <c r="J8" s="249"/>
      <c r="K8" s="10">
        <f>+'Ark1'!S2</f>
        <v>4.8496264372597651</v>
      </c>
      <c r="L8" s="114"/>
      <c r="M8" s="113"/>
      <c r="N8" s="114"/>
      <c r="O8" s="353"/>
      <c r="P8" s="114"/>
      <c r="Q8" s="6"/>
      <c r="R8" s="9">
        <f>+'Ark1'!T2</f>
        <v>3.7274406376358225</v>
      </c>
      <c r="S8" s="114"/>
      <c r="T8" s="93">
        <f>+'Ark1'!W2</f>
        <v>1.0582890992894822</v>
      </c>
      <c r="U8" s="8"/>
      <c r="V8" s="8"/>
      <c r="W8" s="8"/>
      <c r="X8" s="121">
        <f>+'Ark1'!X2</f>
        <v>53.307153435279609</v>
      </c>
      <c r="Y8" s="84">
        <f>+'Ark1'!Y2</f>
        <v>11.1353312145365</v>
      </c>
      <c r="Z8" s="121">
        <f>+'Ark1'!Z2</f>
        <v>5.2923137001120306</v>
      </c>
      <c r="AA8" s="84">
        <f>+'Ark1'!Q2</f>
        <v>1571</v>
      </c>
      <c r="AB8" s="84"/>
      <c r="AC8" s="121">
        <f t="shared" ref="AC8:AC9" si="0">+B8/AA8</f>
        <v>9.563494589433482</v>
      </c>
      <c r="AD8" s="6"/>
      <c r="AE8" s="85">
        <f>+'Ark1'!AD2</f>
        <v>51.682989064835091</v>
      </c>
      <c r="AF8" s="84">
        <f t="shared" ref="AF8:AF9" si="1">+(I8*B8)/1000</f>
        <v>252.01809999999909</v>
      </c>
      <c r="AG8" s="8"/>
      <c r="AH8" s="108"/>
      <c r="AI8" s="6"/>
      <c r="AJ8" s="22"/>
      <c r="AK8" s="22"/>
      <c r="AL8" s="22"/>
      <c r="AM8" s="22"/>
      <c r="AN8" s="22"/>
      <c r="AO8" s="317">
        <f>+B36</f>
        <v>9182</v>
      </c>
      <c r="AP8" s="22">
        <f>+I36</f>
        <v>21.020975822260972</v>
      </c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</row>
    <row r="9" spans="1:53">
      <c r="A9" s="8">
        <v>1997</v>
      </c>
      <c r="B9" s="316">
        <f>+'Ark1'!R3</f>
        <v>16038.75</v>
      </c>
      <c r="C9" s="212">
        <f t="shared" ref="C9:C26" si="2">+B9-B8</f>
        <v>1014.5</v>
      </c>
      <c r="D9" s="213"/>
      <c r="E9" s="212">
        <f t="shared" ref="E9:E26" si="3">100*B9/B8</f>
        <v>106.75241692596968</v>
      </c>
      <c r="F9" s="116"/>
      <c r="G9" s="425"/>
      <c r="H9" s="116"/>
      <c r="I9" s="69">
        <f>+'Ark1'!U3</f>
        <v>16.8663206297249</v>
      </c>
      <c r="J9" s="249">
        <f t="shared" ref="J9:S9" si="4">+I9-I8</f>
        <v>9.2232072891839323E-2</v>
      </c>
      <c r="K9" s="10">
        <f>+'Ark1'!S3</f>
        <v>5.0525757930013242</v>
      </c>
      <c r="L9" s="115">
        <f t="shared" si="4"/>
        <v>0.20294935574155915</v>
      </c>
      <c r="M9" s="113"/>
      <c r="N9" s="114"/>
      <c r="O9" s="353"/>
      <c r="P9" s="115"/>
      <c r="Q9" s="6"/>
      <c r="R9" s="9">
        <f>+'Ark1'!T3</f>
        <v>3.8510482425376034</v>
      </c>
      <c r="S9" s="115">
        <f t="shared" si="4"/>
        <v>0.12360760490178091</v>
      </c>
      <c r="T9" s="93">
        <f>+'Ark1'!W3</f>
        <v>0.96640947704777502</v>
      </c>
      <c r="U9" s="8"/>
      <c r="V9" s="8"/>
      <c r="W9" s="8"/>
      <c r="X9" s="121">
        <f>+'Ark1'!X3</f>
        <v>53.632608526225539</v>
      </c>
      <c r="Y9" s="84">
        <f>+'Ark1'!Y3</f>
        <v>10.917309640713894</v>
      </c>
      <c r="Z9" s="121">
        <f>+'Ark1'!Z3</f>
        <v>5.2657886352054089</v>
      </c>
      <c r="AA9" s="84">
        <f>+'Ark1'!Q3</f>
        <v>1462</v>
      </c>
      <c r="AB9" s="84">
        <f t="shared" ref="AB9" si="5">+AA9-AA8</f>
        <v>-109</v>
      </c>
      <c r="AC9" s="121">
        <f t="shared" si="0"/>
        <v>10.970417236662106</v>
      </c>
      <c r="AD9" s="6"/>
      <c r="AE9" s="85">
        <f>+'Ark1'!AD3</f>
        <v>51.196658936075039</v>
      </c>
      <c r="AF9" s="84">
        <f t="shared" si="1"/>
        <v>270.51470000000023</v>
      </c>
      <c r="AG9" s="40">
        <f t="shared" ref="AG9" si="6">100*AF9/AF8</f>
        <v>107.33939348007195</v>
      </c>
      <c r="AH9" s="84"/>
      <c r="AI9" s="6"/>
      <c r="AJ9" s="22"/>
      <c r="AK9" s="22"/>
      <c r="AL9" s="22"/>
      <c r="AM9" s="22"/>
      <c r="AN9" s="22"/>
      <c r="AO9" s="317">
        <f>+AO8</f>
        <v>9182</v>
      </c>
      <c r="AP9" s="22">
        <f>+AP8</f>
        <v>21.020975822260972</v>
      </c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</row>
    <row r="10" spans="1:53">
      <c r="A10" s="8">
        <v>1998</v>
      </c>
      <c r="B10" s="316">
        <f>+'Ark1'!R4</f>
        <v>14404.25</v>
      </c>
      <c r="C10" s="212">
        <f t="shared" si="2"/>
        <v>-1634.5</v>
      </c>
      <c r="D10" s="213"/>
      <c r="E10" s="212">
        <f t="shared" si="3"/>
        <v>89.809056192034916</v>
      </c>
      <c r="F10" s="116"/>
      <c r="G10" s="425"/>
      <c r="H10" s="116"/>
      <c r="I10" s="69">
        <f>+'Ark1'!U4</f>
        <v>16.967631081104614</v>
      </c>
      <c r="J10" s="249">
        <f t="shared" ref="J10:J36" si="7">+I10-I9</f>
        <v>0.10131045137971384</v>
      </c>
      <c r="K10" s="10">
        <f>+'Ark1'!S4</f>
        <v>4.9826266553274223</v>
      </c>
      <c r="L10" s="115">
        <f t="shared" ref="L10:L36" si="8">+K10-K9</f>
        <v>-6.9949137673901873E-2</v>
      </c>
      <c r="M10" s="113"/>
      <c r="N10" s="114"/>
      <c r="O10" s="353"/>
      <c r="P10" s="115"/>
      <c r="Q10" s="6"/>
      <c r="R10" s="9">
        <f>+'Ark1'!T4</f>
        <v>4.2263220924379956</v>
      </c>
      <c r="S10" s="115">
        <f t="shared" ref="S10:S36" si="9">+R10-R9</f>
        <v>0.37527384990039225</v>
      </c>
      <c r="T10" s="93">
        <f>+'Ark1'!W4</f>
        <v>1.7425412638630955</v>
      </c>
      <c r="U10" s="8"/>
      <c r="V10" s="8"/>
      <c r="W10" s="8"/>
      <c r="X10" s="121">
        <f>+'Ark1'!X4</f>
        <v>54.115972716385798</v>
      </c>
      <c r="Y10" s="84">
        <f>+'Ark1'!Y4</f>
        <v>11.184199107902185</v>
      </c>
      <c r="Z10" s="121">
        <f>+'Ark1'!Z4</f>
        <v>5.2458487724277489</v>
      </c>
      <c r="AA10" s="84">
        <f>+'Ark1'!Q4</f>
        <v>1299</v>
      </c>
      <c r="AB10" s="84">
        <f t="shared" ref="AB10:AB36" si="10">+AA10-AA9</f>
        <v>-163</v>
      </c>
      <c r="AC10" s="121">
        <f t="shared" ref="AC10:AC36" si="11">+B10/AA10</f>
        <v>11.088722093918399</v>
      </c>
      <c r="AD10" s="6"/>
      <c r="AE10" s="85">
        <f>+'Ark1'!AD4</f>
        <v>52.13543384754712</v>
      </c>
      <c r="AF10" s="84">
        <f t="shared" ref="AF10:AF36" si="12">+(I10*B10)/1000</f>
        <v>244.40600000000114</v>
      </c>
      <c r="AG10" s="40">
        <f t="shared" ref="AG10:AG36" si="13">100*AF10/AF9</f>
        <v>90.34850971130254</v>
      </c>
      <c r="AH10" s="84"/>
      <c r="AI10" s="6"/>
      <c r="AJ10" s="22"/>
      <c r="AK10" s="22"/>
      <c r="AL10" s="22"/>
      <c r="AM10" s="22"/>
      <c r="AN10" s="22"/>
      <c r="AO10" s="317">
        <f t="shared" ref="AO10:AP32" si="14">+AO9</f>
        <v>9182</v>
      </c>
      <c r="AP10" s="22">
        <f t="shared" si="14"/>
        <v>21.020975822260972</v>
      </c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</row>
    <row r="11" spans="1:53">
      <c r="A11" s="8">
        <v>1999</v>
      </c>
      <c r="B11" s="316">
        <f>+'Ark1'!R5</f>
        <v>13497</v>
      </c>
      <c r="C11" s="212">
        <f t="shared" si="2"/>
        <v>-907.25</v>
      </c>
      <c r="D11" s="213"/>
      <c r="E11" s="212">
        <f t="shared" si="3"/>
        <v>93.701511706614369</v>
      </c>
      <c r="F11" s="116"/>
      <c r="G11" s="425"/>
      <c r="H11" s="116"/>
      <c r="I11" s="69">
        <f>+'Ark1'!U5</f>
        <v>16.836630362302735</v>
      </c>
      <c r="J11" s="249">
        <f t="shared" si="7"/>
        <v>-0.13100071880187869</v>
      </c>
      <c r="K11" s="10">
        <f>+'Ark1'!S5</f>
        <v>3.3954212047121581</v>
      </c>
      <c r="L11" s="115">
        <f t="shared" si="8"/>
        <v>-1.5872054506152642</v>
      </c>
      <c r="M11" s="113"/>
      <c r="N11" s="114"/>
      <c r="O11" s="353"/>
      <c r="P11" s="115"/>
      <c r="Q11" s="6"/>
      <c r="R11" s="9">
        <f>+'Ark1'!T5</f>
        <v>4.2636141364747715</v>
      </c>
      <c r="S11" s="115">
        <f t="shared" si="9"/>
        <v>3.7292044036775884E-2</v>
      </c>
      <c r="T11" s="93">
        <f>+'Ark1'!W5</f>
        <v>1.3854930725346373</v>
      </c>
      <c r="U11" s="8"/>
      <c r="V11" s="8"/>
      <c r="W11" s="8"/>
      <c r="X11" s="121">
        <f>+'Ark1'!X5</f>
        <v>53.641549974068312</v>
      </c>
      <c r="Y11" s="84">
        <f>+'Ark1'!Y5</f>
        <v>10.520856486626656</v>
      </c>
      <c r="Z11" s="121">
        <f>+'Ark1'!Z5</f>
        <v>5.153316084122828</v>
      </c>
      <c r="AA11" s="84">
        <f>+'Ark1'!Q5</f>
        <v>1225</v>
      </c>
      <c r="AB11" s="84">
        <f t="shared" si="10"/>
        <v>-74</v>
      </c>
      <c r="AC11" s="121">
        <f t="shared" si="11"/>
        <v>11.017959183673469</v>
      </c>
      <c r="AD11" s="6"/>
      <c r="AE11" s="85">
        <f>+'Ark1'!AD5</f>
        <v>51.882830234414818</v>
      </c>
      <c r="AF11" s="84">
        <f t="shared" si="12"/>
        <v>227.244</v>
      </c>
      <c r="AG11" s="40">
        <f t="shared" si="13"/>
        <v>92.978077461273031</v>
      </c>
      <c r="AH11" s="84"/>
      <c r="AI11" s="6"/>
      <c r="AJ11" s="22"/>
      <c r="AK11" s="22"/>
      <c r="AL11" s="22"/>
      <c r="AM11" s="22"/>
      <c r="AN11" s="22"/>
      <c r="AO11" s="317">
        <f t="shared" si="14"/>
        <v>9182</v>
      </c>
      <c r="AP11" s="22">
        <f t="shared" si="14"/>
        <v>21.020975822260972</v>
      </c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</row>
    <row r="12" spans="1:53">
      <c r="A12" s="8">
        <v>2000</v>
      </c>
      <c r="B12" s="316">
        <f>+'Ark1'!R6</f>
        <v>12161</v>
      </c>
      <c r="C12" s="212">
        <f t="shared" si="2"/>
        <v>-1336</v>
      </c>
      <c r="D12" s="213"/>
      <c r="E12" s="212">
        <f t="shared" si="3"/>
        <v>90.101504037934362</v>
      </c>
      <c r="F12" s="116"/>
      <c r="G12" s="425"/>
      <c r="H12" s="116"/>
      <c r="I12" s="69">
        <f>+'Ark1'!U6</f>
        <v>16.898306060356838</v>
      </c>
      <c r="J12" s="249">
        <f t="shared" si="7"/>
        <v>6.1675698054102668E-2</v>
      </c>
      <c r="K12" s="10">
        <f>+'Ark1'!S6</f>
        <v>3.3443795740481868</v>
      </c>
      <c r="L12" s="115">
        <f t="shared" si="8"/>
        <v>-5.1041630663971382E-2</v>
      </c>
      <c r="M12" s="113"/>
      <c r="N12" s="114"/>
      <c r="O12" s="353"/>
      <c r="P12" s="115"/>
      <c r="Q12" s="6"/>
      <c r="R12" s="9">
        <f>+'Ark1'!T6</f>
        <v>4.3111586218238633</v>
      </c>
      <c r="S12" s="115">
        <f t="shared" si="9"/>
        <v>4.7544485349091836E-2</v>
      </c>
      <c r="T12" s="93">
        <f>+'Ark1'!W6</f>
        <v>1.3321272921634737</v>
      </c>
      <c r="U12" s="8"/>
      <c r="V12" s="8"/>
      <c r="W12" s="8"/>
      <c r="X12" s="121">
        <f>+'Ark1'!X6</f>
        <v>54.132061508099667</v>
      </c>
      <c r="Y12" s="84">
        <f>+'Ark1'!Y6</f>
        <v>10.640572321355153</v>
      </c>
      <c r="Z12" s="121">
        <f>+'Ark1'!Z6</f>
        <v>5.0998501706019956</v>
      </c>
      <c r="AA12" s="84">
        <f>+'Ark1'!Q6</f>
        <v>1140</v>
      </c>
      <c r="AB12" s="84">
        <f t="shared" si="10"/>
        <v>-85</v>
      </c>
      <c r="AC12" s="121">
        <f t="shared" si="11"/>
        <v>10.667543859649124</v>
      </c>
      <c r="AD12" s="6"/>
      <c r="AE12" s="85">
        <f>+'Ark1'!AD6</f>
        <v>51.470047048410635</v>
      </c>
      <c r="AF12" s="84">
        <f t="shared" si="12"/>
        <v>205.5002999999995</v>
      </c>
      <c r="AG12" s="40">
        <f t="shared" si="13"/>
        <v>90.43156254950604</v>
      </c>
      <c r="AH12" s="84"/>
      <c r="AI12" s="6"/>
      <c r="AJ12" s="22"/>
      <c r="AK12" s="22"/>
      <c r="AL12" s="22"/>
      <c r="AM12" s="22"/>
      <c r="AN12" s="22"/>
      <c r="AO12" s="317">
        <f t="shared" si="14"/>
        <v>9182</v>
      </c>
      <c r="AP12" s="22">
        <f t="shared" si="14"/>
        <v>21.020975822260972</v>
      </c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</row>
    <row r="13" spans="1:53">
      <c r="A13" s="8">
        <v>2001</v>
      </c>
      <c r="B13" s="316">
        <f>+'Ark1'!R7</f>
        <v>11389</v>
      </c>
      <c r="C13" s="212">
        <f t="shared" si="2"/>
        <v>-772</v>
      </c>
      <c r="D13" s="213"/>
      <c r="E13" s="212">
        <f t="shared" si="3"/>
        <v>93.651837842282703</v>
      </c>
      <c r="F13" s="116"/>
      <c r="G13" s="425"/>
      <c r="H13" s="116"/>
      <c r="I13" s="69">
        <f>+'Ark1'!U7</f>
        <v>16.996961980858778</v>
      </c>
      <c r="J13" s="249">
        <f t="shared" si="7"/>
        <v>9.8655920501940386E-2</v>
      </c>
      <c r="K13" s="10">
        <f>+'Ark1'!S7</f>
        <v>3.3843182017736395</v>
      </c>
      <c r="L13" s="115">
        <f t="shared" si="8"/>
        <v>3.9938627725452758E-2</v>
      </c>
      <c r="M13" s="113"/>
      <c r="N13" s="114"/>
      <c r="O13" s="353"/>
      <c r="P13" s="115"/>
      <c r="Q13" s="6"/>
      <c r="R13" s="9">
        <f>+'Ark1'!T7</f>
        <v>4.2314514004741426</v>
      </c>
      <c r="S13" s="115">
        <f t="shared" si="9"/>
        <v>-7.9707221349720747E-2</v>
      </c>
      <c r="T13" s="93">
        <f>+'Ark1'!W7</f>
        <v>0.86047940995697614</v>
      </c>
      <c r="U13" s="8"/>
      <c r="V13" s="8"/>
      <c r="W13" s="8"/>
      <c r="X13" s="121">
        <f>+'Ark1'!X7</f>
        <v>55.755553604355086</v>
      </c>
      <c r="Y13" s="84">
        <f>+'Ark1'!Y7</f>
        <v>10.826235841601548</v>
      </c>
      <c r="Z13" s="121">
        <f>+'Ark1'!Z7</f>
        <v>5.2080487336044756</v>
      </c>
      <c r="AA13" s="84">
        <f>+'Ark1'!Q7</f>
        <v>997</v>
      </c>
      <c r="AB13" s="84">
        <f t="shared" si="10"/>
        <v>-143</v>
      </c>
      <c r="AC13" s="121">
        <f t="shared" si="11"/>
        <v>11.423269809428286</v>
      </c>
      <c r="AD13" s="6"/>
      <c r="AE13" s="85">
        <f>+'Ark1'!AD7</f>
        <v>49.918740598967595</v>
      </c>
      <c r="AF13" s="84">
        <f t="shared" si="12"/>
        <v>193.57840000000064</v>
      </c>
      <c r="AG13" s="40">
        <f t="shared" si="13"/>
        <v>94.198597276987499</v>
      </c>
      <c r="AH13" s="84"/>
      <c r="AI13" s="6"/>
      <c r="AJ13" s="22"/>
      <c r="AK13" s="22"/>
      <c r="AL13" s="22"/>
      <c r="AM13" s="22"/>
      <c r="AN13" s="22"/>
      <c r="AO13" s="317">
        <f t="shared" si="14"/>
        <v>9182</v>
      </c>
      <c r="AP13" s="22">
        <f t="shared" si="14"/>
        <v>21.020975822260972</v>
      </c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</row>
    <row r="14" spans="1:53">
      <c r="A14" s="8">
        <f>1+A13</f>
        <v>2002</v>
      </c>
      <c r="B14" s="316">
        <f>+'Ark1'!R8</f>
        <v>11629</v>
      </c>
      <c r="C14" s="212">
        <f t="shared" si="2"/>
        <v>240</v>
      </c>
      <c r="D14" s="213"/>
      <c r="E14" s="212">
        <f t="shared" si="3"/>
        <v>102.10729651418035</v>
      </c>
      <c r="F14" s="116"/>
      <c r="G14" s="425"/>
      <c r="H14" s="116"/>
      <c r="I14" s="69">
        <f>+'Ark1'!U8</f>
        <v>17.051732737122755</v>
      </c>
      <c r="J14" s="249">
        <f t="shared" si="7"/>
        <v>5.4770756263977205E-2</v>
      </c>
      <c r="K14" s="10">
        <f>+'Ark1'!S8</f>
        <v>3.2138618969816841</v>
      </c>
      <c r="L14" s="115">
        <f t="shared" si="8"/>
        <v>-0.17045630479195539</v>
      </c>
      <c r="M14" s="113"/>
      <c r="N14" s="114"/>
      <c r="O14" s="353"/>
      <c r="P14" s="115"/>
      <c r="Q14" s="6"/>
      <c r="R14" s="9">
        <f>+'Ark1'!T8</f>
        <v>4.147132169576059</v>
      </c>
      <c r="S14" s="115">
        <f t="shared" si="9"/>
        <v>-8.4319230898083575E-2</v>
      </c>
      <c r="T14" s="93">
        <f>+'Ark1'!W8</f>
        <v>0.9803078510619998</v>
      </c>
      <c r="U14" s="8"/>
      <c r="V14" s="8"/>
      <c r="W14" s="8"/>
      <c r="X14" s="121">
        <f>+'Ark1'!X8</f>
        <v>55.335798434947122</v>
      </c>
      <c r="Y14" s="84">
        <f>+'Ark1'!Y8</f>
        <v>11.247742712185056</v>
      </c>
      <c r="Z14" s="121">
        <f>+'Ark1'!Z8</f>
        <v>5.1760853738629375</v>
      </c>
      <c r="AA14" s="84">
        <f>+'Ark1'!Q8</f>
        <v>975</v>
      </c>
      <c r="AB14" s="84">
        <f t="shared" si="10"/>
        <v>-22</v>
      </c>
      <c r="AC14" s="121">
        <f t="shared" si="11"/>
        <v>11.927179487179487</v>
      </c>
      <c r="AD14" s="6"/>
      <c r="AE14" s="85">
        <f>+'Ark1'!AD8</f>
        <v>50.17852237805144</v>
      </c>
      <c r="AF14" s="84">
        <f t="shared" si="12"/>
        <v>198.29460000000054</v>
      </c>
      <c r="AG14" s="40">
        <f t="shared" si="13"/>
        <v>102.4363255404528</v>
      </c>
      <c r="AH14" s="84"/>
      <c r="AI14" s="6"/>
      <c r="AJ14" s="22"/>
      <c r="AK14" s="22"/>
      <c r="AL14" s="22"/>
      <c r="AM14" s="22"/>
      <c r="AN14" s="22"/>
      <c r="AO14" s="317">
        <f t="shared" si="14"/>
        <v>9182</v>
      </c>
      <c r="AP14" s="22">
        <f t="shared" si="14"/>
        <v>21.020975822260972</v>
      </c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</row>
    <row r="15" spans="1:53">
      <c r="A15" s="8">
        <f t="shared" ref="A15:A36" si="15">1+A14</f>
        <v>2003</v>
      </c>
      <c r="B15" s="316">
        <f>+'Ark1'!R9</f>
        <v>11615</v>
      </c>
      <c r="C15" s="212">
        <f t="shared" si="2"/>
        <v>-14</v>
      </c>
      <c r="D15" s="213"/>
      <c r="E15" s="212">
        <f t="shared" si="3"/>
        <v>99.879611316536241</v>
      </c>
      <c r="F15" s="116"/>
      <c r="G15" s="425"/>
      <c r="H15" s="116"/>
      <c r="I15" s="69">
        <f>+'Ark1'!U9</f>
        <v>17.547955230305675</v>
      </c>
      <c r="J15" s="249">
        <f t="shared" si="7"/>
        <v>0.49622249318291978</v>
      </c>
      <c r="K15" s="10">
        <f>+'Ark1'!S9</f>
        <v>3.6687903572965999</v>
      </c>
      <c r="L15" s="115">
        <f t="shared" si="8"/>
        <v>0.45492846031491574</v>
      </c>
      <c r="M15" s="113"/>
      <c r="N15" s="114"/>
      <c r="O15" s="353"/>
      <c r="P15" s="115"/>
      <c r="Q15" s="6"/>
      <c r="R15" s="9">
        <f>+'Ark1'!T9</f>
        <v>4.5109771846749886</v>
      </c>
      <c r="S15" s="115">
        <f t="shared" si="9"/>
        <v>0.36384501509892964</v>
      </c>
      <c r="T15" s="93">
        <f>+'Ark1'!W9</f>
        <v>1.7477399913904437</v>
      </c>
      <c r="U15" s="8"/>
      <c r="V15" s="8"/>
      <c r="W15" s="8"/>
      <c r="X15" s="121">
        <f>+'Ark1'!X9</f>
        <v>59.302625914765393</v>
      </c>
      <c r="Y15" s="84">
        <f>+'Ark1'!Y9</f>
        <v>12.965992251399051</v>
      </c>
      <c r="Z15" s="121">
        <f>+'Ark1'!Z9</f>
        <v>5.3261123764560461</v>
      </c>
      <c r="AA15" s="84">
        <f>+'Ark1'!Q9</f>
        <v>913</v>
      </c>
      <c r="AB15" s="84">
        <f t="shared" si="10"/>
        <v>-62</v>
      </c>
      <c r="AC15" s="121">
        <f t="shared" si="11"/>
        <v>12.721796276013144</v>
      </c>
      <c r="AD15" s="6"/>
      <c r="AE15" s="85">
        <f>+'Ark1'!AD9</f>
        <v>55.052751135956413</v>
      </c>
      <c r="AF15" s="84">
        <f t="shared" si="12"/>
        <v>203.8195000000004</v>
      </c>
      <c r="AG15" s="40">
        <f t="shared" si="13"/>
        <v>102.78620799557822</v>
      </c>
      <c r="AH15" s="84"/>
      <c r="AI15" s="6"/>
      <c r="AJ15" s="22"/>
      <c r="AK15" s="22"/>
      <c r="AL15" s="22"/>
      <c r="AM15" s="22"/>
      <c r="AN15" s="22"/>
      <c r="AO15" s="317">
        <f t="shared" si="14"/>
        <v>9182</v>
      </c>
      <c r="AP15" s="22">
        <f t="shared" si="14"/>
        <v>21.020975822260972</v>
      </c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</row>
    <row r="16" spans="1:53">
      <c r="A16" s="8">
        <f t="shared" si="15"/>
        <v>2004</v>
      </c>
      <c r="B16" s="316">
        <f>+'Ark1'!R10</f>
        <v>10238</v>
      </c>
      <c r="C16" s="212">
        <f t="shared" si="2"/>
        <v>-1377</v>
      </c>
      <c r="D16" s="213"/>
      <c r="E16" s="212">
        <f t="shared" si="3"/>
        <v>88.144640551011619</v>
      </c>
      <c r="F16" s="116"/>
      <c r="G16" s="425"/>
      <c r="H16" s="116"/>
      <c r="I16" s="69">
        <f>+'Ark1'!U10</f>
        <v>17.831177964446216</v>
      </c>
      <c r="J16" s="249">
        <f t="shared" si="7"/>
        <v>0.28322273414054067</v>
      </c>
      <c r="K16" s="10">
        <f>+'Ark1'!S10</f>
        <v>3.7374487204532127</v>
      </c>
      <c r="L16" s="115">
        <f t="shared" si="8"/>
        <v>6.8658363156612889E-2</v>
      </c>
      <c r="M16" s="113"/>
      <c r="N16" s="114"/>
      <c r="O16" s="353"/>
      <c r="P16" s="115"/>
      <c r="Q16" s="6"/>
      <c r="R16" s="9">
        <f>+'Ark1'!T10</f>
        <v>4.2651885133815188</v>
      </c>
      <c r="S16" s="115">
        <f t="shared" si="9"/>
        <v>-0.24578867129346982</v>
      </c>
      <c r="T16" s="93">
        <f>+'Ark1'!W10</f>
        <v>1.6311779644461812</v>
      </c>
      <c r="U16" s="8"/>
      <c r="V16" s="8"/>
      <c r="W16" s="8"/>
      <c r="X16" s="121">
        <f>+'Ark1'!X10</f>
        <v>60.84196132057042</v>
      </c>
      <c r="Y16" s="84">
        <f>+'Ark1'!Y10</f>
        <v>13.73315100605587</v>
      </c>
      <c r="Z16" s="121">
        <f>+'Ark1'!Z10</f>
        <v>5.1925261103903591</v>
      </c>
      <c r="AA16" s="84">
        <f>+'Ark1'!Q10</f>
        <v>837</v>
      </c>
      <c r="AB16" s="84">
        <f t="shared" si="10"/>
        <v>-76</v>
      </c>
      <c r="AC16" s="121">
        <f t="shared" si="11"/>
        <v>12.231780167264038</v>
      </c>
      <c r="AD16" s="6"/>
      <c r="AE16" s="85">
        <f>+'Ark1'!AD10</f>
        <v>51.971869138003008</v>
      </c>
      <c r="AF16" s="84">
        <f t="shared" si="12"/>
        <v>182.55560000000037</v>
      </c>
      <c r="AG16" s="40">
        <f t="shared" si="13"/>
        <v>89.567288703975834</v>
      </c>
      <c r="AH16" s="84"/>
      <c r="AI16" s="6"/>
      <c r="AJ16" s="22"/>
      <c r="AK16" s="22"/>
      <c r="AL16" s="22"/>
      <c r="AM16" s="22"/>
      <c r="AN16" s="22"/>
      <c r="AO16" s="317">
        <f t="shared" si="14"/>
        <v>9182</v>
      </c>
      <c r="AP16" s="22">
        <f t="shared" si="14"/>
        <v>21.020975822260972</v>
      </c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</row>
    <row r="17" spans="1:53">
      <c r="A17" s="8">
        <f t="shared" si="15"/>
        <v>2005</v>
      </c>
      <c r="B17" s="316">
        <f>+'Ark1'!R11</f>
        <v>11900</v>
      </c>
      <c r="C17" s="212">
        <f t="shared" si="2"/>
        <v>1662</v>
      </c>
      <c r="D17" s="213"/>
      <c r="E17" s="212">
        <f t="shared" si="3"/>
        <v>116.23363938269193</v>
      </c>
      <c r="F17" s="116"/>
      <c r="G17" s="425"/>
      <c r="H17" s="116"/>
      <c r="I17" s="69">
        <f>+'Ark1'!U11</f>
        <v>18.022109243697503</v>
      </c>
      <c r="J17" s="249">
        <f t="shared" si="7"/>
        <v>0.19093127925128783</v>
      </c>
      <c r="K17" s="10">
        <f>+'Ark1'!S11</f>
        <v>3.6681512605042026</v>
      </c>
      <c r="L17" s="115">
        <f t="shared" si="8"/>
        <v>-6.9297459949010154E-2</v>
      </c>
      <c r="M17" s="113"/>
      <c r="N17" s="114"/>
      <c r="O17" s="353"/>
      <c r="P17" s="115"/>
      <c r="Q17" s="6"/>
      <c r="R17" s="9">
        <f>+'Ark1'!T11</f>
        <v>4.4099159663865555</v>
      </c>
      <c r="S17" s="115">
        <f t="shared" si="9"/>
        <v>0.14472745300503664</v>
      </c>
      <c r="T17" s="93">
        <f>+'Ark1'!W11</f>
        <v>2.1512605042016801</v>
      </c>
      <c r="U17" s="8"/>
      <c r="V17" s="8"/>
      <c r="W17" s="8"/>
      <c r="X17" s="121">
        <f>+'Ark1'!X11</f>
        <v>62.495798319327747</v>
      </c>
      <c r="Y17" s="84">
        <f>+'Ark1'!Y11</f>
        <v>14.46218487394958</v>
      </c>
      <c r="Z17" s="121">
        <f>+'Ark1'!Z11</f>
        <v>5.1902652338922559</v>
      </c>
      <c r="AA17" s="84">
        <f>+'Ark1'!Q11</f>
        <v>797</v>
      </c>
      <c r="AB17" s="84">
        <f t="shared" si="10"/>
        <v>-40</v>
      </c>
      <c r="AC17" s="121">
        <f t="shared" si="11"/>
        <v>14.93099121706399</v>
      </c>
      <c r="AD17" s="6"/>
      <c r="AE17" s="85">
        <f>+'Ark1'!AD11</f>
        <v>52.141749234395</v>
      </c>
      <c r="AF17" s="84">
        <f t="shared" si="12"/>
        <v>214.46310000000031</v>
      </c>
      <c r="AG17" s="40">
        <f t="shared" si="13"/>
        <v>117.47823676731903</v>
      </c>
      <c r="AH17" s="84"/>
      <c r="AI17" s="6"/>
      <c r="AJ17" s="22"/>
      <c r="AK17" s="22"/>
      <c r="AL17" s="22"/>
      <c r="AM17" s="22"/>
      <c r="AN17" s="22"/>
      <c r="AO17" s="317">
        <f t="shared" si="14"/>
        <v>9182</v>
      </c>
      <c r="AP17" s="22">
        <f t="shared" si="14"/>
        <v>21.020975822260972</v>
      </c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</row>
    <row r="18" spans="1:53">
      <c r="A18" s="8">
        <f t="shared" si="15"/>
        <v>2006</v>
      </c>
      <c r="B18" s="316">
        <f>+'Ark1'!R12</f>
        <v>13304</v>
      </c>
      <c r="C18" s="212">
        <f t="shared" si="2"/>
        <v>1404</v>
      </c>
      <c r="D18" s="213"/>
      <c r="E18" s="212">
        <f t="shared" si="3"/>
        <v>111.79831932773109</v>
      </c>
      <c r="F18" s="116"/>
      <c r="G18" s="425"/>
      <c r="H18" s="116"/>
      <c r="I18" s="69">
        <f>+'Ark1'!U12</f>
        <v>17.780877931449155</v>
      </c>
      <c r="J18" s="249">
        <f t="shared" si="7"/>
        <v>-0.24123131224834893</v>
      </c>
      <c r="K18" s="10">
        <f>+'Ark1'!S12</f>
        <v>3.5522399278412502</v>
      </c>
      <c r="L18" s="115">
        <f t="shared" si="8"/>
        <v>-0.11591133266295239</v>
      </c>
      <c r="M18" s="113"/>
      <c r="N18" s="114"/>
      <c r="O18" s="353"/>
      <c r="P18" s="115"/>
      <c r="Q18" s="6"/>
      <c r="R18" s="9">
        <f>+'Ark1'!T12</f>
        <v>4.308704149128082</v>
      </c>
      <c r="S18" s="115">
        <f t="shared" si="9"/>
        <v>-0.1012118172584735</v>
      </c>
      <c r="T18" s="93">
        <f>+'Ark1'!W12</f>
        <v>2.4353577871316898</v>
      </c>
      <c r="U18" s="8"/>
      <c r="V18" s="8"/>
      <c r="W18" s="8"/>
      <c r="X18" s="121">
        <f>+'Ark1'!X12</f>
        <v>60.162357185808787</v>
      </c>
      <c r="Y18" s="84">
        <f>+'Ark1'!Y12</f>
        <v>13.319302465423938</v>
      </c>
      <c r="Z18" s="121">
        <f>+'Ark1'!Z12</f>
        <v>5.0981636842518157</v>
      </c>
      <c r="AA18" s="84">
        <f>+'Ark1'!Q12</f>
        <v>801</v>
      </c>
      <c r="AB18" s="84">
        <f t="shared" si="10"/>
        <v>4</v>
      </c>
      <c r="AC18" s="121">
        <f t="shared" si="11"/>
        <v>16.609238451935081</v>
      </c>
      <c r="AD18" s="6"/>
      <c r="AE18" s="85">
        <f>+'Ark1'!AD12</f>
        <v>54.064018170919375</v>
      </c>
      <c r="AF18" s="84">
        <f t="shared" si="12"/>
        <v>236.55679999999955</v>
      </c>
      <c r="AG18" s="40">
        <f t="shared" si="13"/>
        <v>110.30186544911419</v>
      </c>
      <c r="AH18" s="84"/>
      <c r="AI18" s="6"/>
      <c r="AJ18" s="22"/>
      <c r="AK18" s="22"/>
      <c r="AL18" s="22"/>
      <c r="AM18" s="22"/>
      <c r="AN18" s="22"/>
      <c r="AO18" s="317">
        <f t="shared" si="14"/>
        <v>9182</v>
      </c>
      <c r="AP18" s="22">
        <f t="shared" si="14"/>
        <v>21.020975822260972</v>
      </c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</row>
    <row r="19" spans="1:53">
      <c r="A19" s="8">
        <f t="shared" si="15"/>
        <v>2007</v>
      </c>
      <c r="B19" s="316">
        <f>+'Ark1'!R13</f>
        <v>11925</v>
      </c>
      <c r="C19" s="212">
        <f t="shared" si="2"/>
        <v>-1379</v>
      </c>
      <c r="D19" s="213"/>
      <c r="E19" s="212">
        <f t="shared" si="3"/>
        <v>89.634696331930243</v>
      </c>
      <c r="F19" s="116"/>
      <c r="G19" s="425"/>
      <c r="H19" s="116"/>
      <c r="I19" s="69">
        <f>+'Ark1'!U13</f>
        <v>17.929056603773596</v>
      </c>
      <c r="J19" s="249">
        <f t="shared" si="7"/>
        <v>0.14817867232444115</v>
      </c>
      <c r="K19" s="10">
        <f>+'Ark1'!S13</f>
        <v>3.8487211740041927</v>
      </c>
      <c r="L19" s="115">
        <f t="shared" si="8"/>
        <v>0.29648124616294247</v>
      </c>
      <c r="M19" s="113"/>
      <c r="N19" s="114"/>
      <c r="O19" s="353"/>
      <c r="P19" s="115"/>
      <c r="Q19" s="6"/>
      <c r="R19" s="9">
        <f>+'Ark1'!T13</f>
        <v>4.4223060796645699</v>
      </c>
      <c r="S19" s="115">
        <f t="shared" si="9"/>
        <v>0.11360193053648793</v>
      </c>
      <c r="T19" s="93">
        <f>+'Ark1'!W13</f>
        <v>2.5744234800838579</v>
      </c>
      <c r="U19" s="8"/>
      <c r="V19" s="8"/>
      <c r="W19" s="8"/>
      <c r="X19" s="121">
        <f>+'Ark1'!X13</f>
        <v>61.023060796645694</v>
      </c>
      <c r="Y19" s="84">
        <f>+'Ark1'!Y13</f>
        <v>14.708595387840672</v>
      </c>
      <c r="Z19" s="121">
        <f>+'Ark1'!Z13</f>
        <v>5.2779888003547004</v>
      </c>
      <c r="AA19" s="84">
        <f>+'Ark1'!Q13</f>
        <v>762</v>
      </c>
      <c r="AB19" s="84">
        <f t="shared" si="10"/>
        <v>-39</v>
      </c>
      <c r="AC19" s="121">
        <f t="shared" si="11"/>
        <v>15.649606299212598</v>
      </c>
      <c r="AD19" s="6"/>
      <c r="AE19" s="85">
        <f>+'Ark1'!AD13</f>
        <v>53.152200154122049</v>
      </c>
      <c r="AF19" s="84">
        <f t="shared" si="12"/>
        <v>213.80400000000012</v>
      </c>
      <c r="AG19" s="40">
        <f t="shared" si="13"/>
        <v>90.381675775120613</v>
      </c>
      <c r="AH19" s="84"/>
      <c r="AI19" s="6"/>
      <c r="AJ19" s="22"/>
      <c r="AK19" s="22"/>
      <c r="AL19" s="22"/>
      <c r="AM19" s="22"/>
      <c r="AN19" s="22"/>
      <c r="AO19" s="317">
        <f t="shared" si="14"/>
        <v>9182</v>
      </c>
      <c r="AP19" s="22">
        <f t="shared" si="14"/>
        <v>21.020975822260972</v>
      </c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</row>
    <row r="20" spans="1:53">
      <c r="A20" s="8">
        <f t="shared" si="15"/>
        <v>2008</v>
      </c>
      <c r="B20" s="316">
        <f>+'Ark1'!R14</f>
        <v>12507</v>
      </c>
      <c r="C20" s="212">
        <f t="shared" si="2"/>
        <v>582</v>
      </c>
      <c r="D20" s="213"/>
      <c r="E20" s="212">
        <f t="shared" si="3"/>
        <v>104.88050314465409</v>
      </c>
      <c r="F20" s="116"/>
      <c r="G20" s="425"/>
      <c r="H20" s="116"/>
      <c r="I20" s="69">
        <f>+'Ark1'!U14</f>
        <v>18.553154233629289</v>
      </c>
      <c r="J20" s="249">
        <f t="shared" si="7"/>
        <v>0.62409762985569373</v>
      </c>
      <c r="K20" s="10">
        <f>+'Ark1'!S14</f>
        <v>4.0327016870552495</v>
      </c>
      <c r="L20" s="115">
        <f t="shared" si="8"/>
        <v>0.18398051305105678</v>
      </c>
      <c r="M20" s="113"/>
      <c r="N20" s="114"/>
      <c r="O20" s="353"/>
      <c r="P20" s="115"/>
      <c r="Q20" s="6"/>
      <c r="R20" s="9">
        <f>+'Ark1'!T14</f>
        <v>4.5984648596785798</v>
      </c>
      <c r="S20" s="115">
        <f t="shared" si="9"/>
        <v>0.17615878001400986</v>
      </c>
      <c r="T20" s="93">
        <f>+'Ark1'!W14</f>
        <v>2.3266970496521946</v>
      </c>
      <c r="U20" s="8"/>
      <c r="V20" s="8"/>
      <c r="W20" s="8"/>
      <c r="X20" s="121">
        <f>+'Ark1'!X14</f>
        <v>66.234908451267273</v>
      </c>
      <c r="Y20" s="84">
        <f>+'Ark1'!Y14</f>
        <v>17.510194291196932</v>
      </c>
      <c r="Z20" s="121">
        <f>+'Ark1'!Z14</f>
        <v>5.3825886503901588</v>
      </c>
      <c r="AA20" s="84">
        <f>+'Ark1'!Q14</f>
        <v>755</v>
      </c>
      <c r="AB20" s="84">
        <f t="shared" si="10"/>
        <v>-7</v>
      </c>
      <c r="AC20" s="121">
        <f t="shared" si="11"/>
        <v>16.565562913907286</v>
      </c>
      <c r="AD20" s="6"/>
      <c r="AE20" s="85">
        <f>+'Ark1'!AD14</f>
        <v>56.215814452349008</v>
      </c>
      <c r="AF20" s="84">
        <f t="shared" si="12"/>
        <v>232.04430000000153</v>
      </c>
      <c r="AG20" s="40">
        <f t="shared" si="13"/>
        <v>108.53131840377233</v>
      </c>
      <c r="AH20" s="84"/>
      <c r="AI20" s="6"/>
      <c r="AJ20" s="22"/>
      <c r="AK20" s="22"/>
      <c r="AL20" s="22"/>
      <c r="AM20" s="22"/>
      <c r="AN20" s="22"/>
      <c r="AO20" s="317">
        <f t="shared" si="14"/>
        <v>9182</v>
      </c>
      <c r="AP20" s="22">
        <f t="shared" si="14"/>
        <v>21.020975822260972</v>
      </c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</row>
    <row r="21" spans="1:53">
      <c r="A21" s="8">
        <f t="shared" si="15"/>
        <v>2009</v>
      </c>
      <c r="B21" s="316">
        <f>+'Ark1'!R15</f>
        <v>11170</v>
      </c>
      <c r="C21" s="212">
        <f t="shared" si="2"/>
        <v>-1337</v>
      </c>
      <c r="D21" s="213"/>
      <c r="E21" s="212">
        <f t="shared" si="3"/>
        <v>89.309986407611731</v>
      </c>
      <c r="F21" s="116"/>
      <c r="G21" s="425"/>
      <c r="H21" s="116"/>
      <c r="I21" s="69">
        <f>+'Ark1'!U15</f>
        <v>19.045702775291122</v>
      </c>
      <c r="J21" s="249">
        <f t="shared" si="7"/>
        <v>0.49254854166183293</v>
      </c>
      <c r="K21" s="10">
        <f>+'Ark1'!S15</f>
        <v>4.2004476275738574</v>
      </c>
      <c r="L21" s="115">
        <f t="shared" si="8"/>
        <v>0.16774594051860792</v>
      </c>
      <c r="M21" s="113"/>
      <c r="N21" s="114"/>
      <c r="O21" s="353"/>
      <c r="P21" s="115"/>
      <c r="Q21" s="6"/>
      <c r="R21" s="9">
        <f>+'Ark1'!T15</f>
        <v>4.7875559534467316</v>
      </c>
      <c r="S21" s="115">
        <f t="shared" si="9"/>
        <v>0.18909109376815181</v>
      </c>
      <c r="T21" s="93">
        <f>+'Ark1'!W15</f>
        <v>2.2739480752014316</v>
      </c>
      <c r="U21" s="8"/>
      <c r="V21" s="8"/>
      <c r="W21" s="8"/>
      <c r="X21" s="121">
        <f>+'Ark1'!X15</f>
        <v>68.379588182632077</v>
      </c>
      <c r="Y21" s="84">
        <f>+'Ark1'!Y15</f>
        <v>20.984780662488802</v>
      </c>
      <c r="Z21" s="121">
        <f>+'Ark1'!Z15</f>
        <v>5.7334159951482224</v>
      </c>
      <c r="AA21" s="84">
        <f>+'Ark1'!Q15</f>
        <v>720</v>
      </c>
      <c r="AB21" s="84">
        <f t="shared" si="10"/>
        <v>-35</v>
      </c>
      <c r="AC21" s="121">
        <f t="shared" si="11"/>
        <v>15.513888888888889</v>
      </c>
      <c r="AD21" s="6"/>
      <c r="AE21" s="85">
        <f>+'Ark1'!AD15</f>
        <v>53.208971088813485</v>
      </c>
      <c r="AF21" s="84">
        <f t="shared" si="12"/>
        <v>212.74050000000184</v>
      </c>
      <c r="AG21" s="40">
        <f t="shared" si="13"/>
        <v>91.680985053285283</v>
      </c>
      <c r="AH21" s="84"/>
      <c r="AI21" s="6"/>
      <c r="AJ21" s="22"/>
      <c r="AK21" s="22"/>
      <c r="AL21" s="22"/>
      <c r="AM21" s="22"/>
      <c r="AN21" s="22"/>
      <c r="AO21" s="317">
        <f t="shared" si="14"/>
        <v>9182</v>
      </c>
      <c r="AP21" s="22">
        <f t="shared" si="14"/>
        <v>21.020975822260972</v>
      </c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</row>
    <row r="22" spans="1:53">
      <c r="A22" s="8">
        <f t="shared" si="15"/>
        <v>2010</v>
      </c>
      <c r="B22" s="316">
        <f>+'Ark1'!R16</f>
        <v>11761.63</v>
      </c>
      <c r="C22" s="212">
        <f t="shared" si="2"/>
        <v>591.6299999999992</v>
      </c>
      <c r="D22" s="213"/>
      <c r="E22" s="212">
        <f t="shared" si="3"/>
        <v>105.29659803043867</v>
      </c>
      <c r="F22" s="116"/>
      <c r="G22" s="425"/>
      <c r="H22" s="116"/>
      <c r="I22" s="69">
        <f>+'Ark1'!U16</f>
        <v>19.130809250078411</v>
      </c>
      <c r="J22" s="249">
        <f t="shared" si="7"/>
        <v>8.5106474787288278E-2</v>
      </c>
      <c r="K22" s="10">
        <f>+'Ark1'!S16</f>
        <v>4.3748409021538688</v>
      </c>
      <c r="L22" s="115">
        <f t="shared" si="8"/>
        <v>0.17439327458001141</v>
      </c>
      <c r="M22" s="113"/>
      <c r="N22" s="114"/>
      <c r="O22" s="353"/>
      <c r="P22" s="115"/>
      <c r="Q22" s="6"/>
      <c r="R22" s="9">
        <f>+'Ark1'!T16</f>
        <v>4.6554142580577684</v>
      </c>
      <c r="S22" s="115">
        <f t="shared" si="9"/>
        <v>-0.13214169538896314</v>
      </c>
      <c r="T22" s="93">
        <f>+'Ark1'!W16</f>
        <v>1.8704890393593403</v>
      </c>
      <c r="U22" s="8"/>
      <c r="V22" s="8"/>
      <c r="W22" s="8"/>
      <c r="X22" s="121">
        <f>+'Ark1'!X16</f>
        <v>70.338890102817388</v>
      </c>
      <c r="Y22" s="84">
        <f>+'Ark1'!Y16</f>
        <v>20.396832751922997</v>
      </c>
      <c r="Z22" s="121">
        <f>+'Ark1'!Z16</f>
        <v>5.5394186643114312</v>
      </c>
      <c r="AA22" s="84">
        <f>+'Ark1'!Q16</f>
        <v>721</v>
      </c>
      <c r="AB22" s="84">
        <f t="shared" si="10"/>
        <v>1</v>
      </c>
      <c r="AC22" s="121">
        <f t="shared" si="11"/>
        <v>16.312940360610263</v>
      </c>
      <c r="AD22" s="6"/>
      <c r="AE22" s="85">
        <f>+'Ark1'!AD16</f>
        <v>55.963543596915855</v>
      </c>
      <c r="AF22" s="84">
        <f t="shared" si="12"/>
        <v>225.00949999999972</v>
      </c>
      <c r="AG22" s="40">
        <f t="shared" si="13"/>
        <v>105.76712003591125</v>
      </c>
      <c r="AH22" s="84"/>
      <c r="AI22" s="6"/>
      <c r="AJ22" s="22"/>
      <c r="AK22" s="22"/>
      <c r="AL22" s="22"/>
      <c r="AM22" s="22"/>
      <c r="AN22" s="22"/>
      <c r="AO22" s="317">
        <f t="shared" si="14"/>
        <v>9182</v>
      </c>
      <c r="AP22" s="22">
        <f t="shared" si="14"/>
        <v>21.020975822260972</v>
      </c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</row>
    <row r="23" spans="1:53">
      <c r="A23" s="8">
        <f t="shared" si="15"/>
        <v>2011</v>
      </c>
      <c r="B23" s="316">
        <f>+'Ark1'!R17</f>
        <v>9755</v>
      </c>
      <c r="C23" s="212">
        <f t="shared" si="2"/>
        <v>-2006.6299999999992</v>
      </c>
      <c r="D23" s="213"/>
      <c r="E23" s="212">
        <f t="shared" si="3"/>
        <v>82.939184449774402</v>
      </c>
      <c r="F23" s="116"/>
      <c r="G23" s="425"/>
      <c r="H23" s="116"/>
      <c r="I23" s="69">
        <f>+'Ark1'!U17</f>
        <v>19.14105586878528</v>
      </c>
      <c r="J23" s="249">
        <f t="shared" si="7"/>
        <v>1.024661870686927E-2</v>
      </c>
      <c r="K23" s="10">
        <f>+'Ark1'!S17</f>
        <v>4.4809841107124564</v>
      </c>
      <c r="L23" s="115">
        <f t="shared" si="8"/>
        <v>0.10614320855858761</v>
      </c>
      <c r="M23" s="113"/>
      <c r="N23" s="114"/>
      <c r="O23" s="353"/>
      <c r="P23" s="115"/>
      <c r="Q23" s="6"/>
      <c r="R23" s="9">
        <f>+'Ark1'!T17</f>
        <v>4.7486417221937476</v>
      </c>
      <c r="S23" s="115">
        <f t="shared" si="9"/>
        <v>9.3227464135979154E-2</v>
      </c>
      <c r="T23" s="93">
        <f>+'Ark1'!W17</f>
        <v>1.6504356740133264</v>
      </c>
      <c r="U23" s="8"/>
      <c r="V23" s="8"/>
      <c r="W23" s="8"/>
      <c r="X23" s="121">
        <f>+'Ark1'!X17</f>
        <v>69.564325986673495</v>
      </c>
      <c r="Y23" s="84">
        <f>+'Ark1'!Y17</f>
        <v>20.994361865709887</v>
      </c>
      <c r="Z23" s="121">
        <f>+'Ark1'!Z17</f>
        <v>5.6842066049974393</v>
      </c>
      <c r="AA23" s="84">
        <f>+'Ark1'!Q17</f>
        <v>657</v>
      </c>
      <c r="AB23" s="84">
        <f t="shared" si="10"/>
        <v>-64</v>
      </c>
      <c r="AC23" s="121">
        <f t="shared" si="11"/>
        <v>14.84779299847793</v>
      </c>
      <c r="AD23" s="6"/>
      <c r="AE23" s="85">
        <f>+'Ark1'!AD17</f>
        <v>53.804151839944119</v>
      </c>
      <c r="AF23" s="84">
        <f t="shared" si="12"/>
        <v>186.7210000000004</v>
      </c>
      <c r="AG23" s="40">
        <f t="shared" si="13"/>
        <v>82.983607358800683</v>
      </c>
      <c r="AH23" s="84"/>
      <c r="AI23" s="6"/>
      <c r="AJ23" s="22"/>
      <c r="AK23" s="22"/>
      <c r="AL23" s="22"/>
      <c r="AM23" s="22"/>
      <c r="AN23" s="22"/>
      <c r="AO23" s="317">
        <f t="shared" si="14"/>
        <v>9182</v>
      </c>
      <c r="AP23" s="22">
        <f t="shared" si="14"/>
        <v>21.020975822260972</v>
      </c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</row>
    <row r="24" spans="1:53">
      <c r="A24" s="8">
        <f t="shared" si="15"/>
        <v>2012</v>
      </c>
      <c r="B24" s="316">
        <f>+'Ark1'!R18</f>
        <v>11193</v>
      </c>
      <c r="C24" s="212">
        <f t="shared" si="2"/>
        <v>1438</v>
      </c>
      <c r="D24" s="213"/>
      <c r="E24" s="212">
        <f t="shared" si="3"/>
        <v>114.74115838031778</v>
      </c>
      <c r="F24" s="116"/>
      <c r="G24" s="425"/>
      <c r="H24" s="116"/>
      <c r="I24" s="69">
        <f>+'Ark1'!U18</f>
        <v>19.210783525417625</v>
      </c>
      <c r="J24" s="249">
        <f t="shared" si="7"/>
        <v>6.9727656632345258E-2</v>
      </c>
      <c r="K24" s="10">
        <f>+'Ark1'!S18</f>
        <v>4.7171446439739135</v>
      </c>
      <c r="L24" s="115">
        <f t="shared" si="8"/>
        <v>0.23616053326145714</v>
      </c>
      <c r="M24" s="113"/>
      <c r="N24" s="114"/>
      <c r="O24" s="353"/>
      <c r="P24" s="115"/>
      <c r="Q24" s="6"/>
      <c r="R24" s="9">
        <f>+'Ark1'!T18</f>
        <v>5.0122397927275966</v>
      </c>
      <c r="S24" s="115">
        <f t="shared" si="9"/>
        <v>0.26359807053384898</v>
      </c>
      <c r="T24" s="93">
        <f>+'Ark1'!W18</f>
        <v>1.679621191816314</v>
      </c>
      <c r="U24" s="8"/>
      <c r="V24" s="8"/>
      <c r="W24" s="8"/>
      <c r="X24" s="121">
        <f>+'Ark1'!X18</f>
        <v>70.293933708567863</v>
      </c>
      <c r="Y24" s="84">
        <f>+'Ark1'!Y18</f>
        <v>21.18288215849191</v>
      </c>
      <c r="Z24" s="121">
        <f>+'Ark1'!Z18</f>
        <v>5.5955208282563911</v>
      </c>
      <c r="AA24" s="84">
        <f>+'Ark1'!Q18</f>
        <v>649</v>
      </c>
      <c r="AB24" s="84">
        <f t="shared" si="10"/>
        <v>-8</v>
      </c>
      <c r="AC24" s="121">
        <f t="shared" si="11"/>
        <v>17.246533127889059</v>
      </c>
      <c r="AD24" s="6"/>
      <c r="AE24" s="85">
        <f>+'Ark1'!AD18</f>
        <v>54.279952802292563</v>
      </c>
      <c r="AF24" s="84">
        <f t="shared" si="12"/>
        <v>215.02629999999945</v>
      </c>
      <c r="AG24" s="40">
        <f t="shared" si="13"/>
        <v>115.15914117854928</v>
      </c>
      <c r="AH24" s="84"/>
      <c r="AI24" s="6"/>
      <c r="AJ24" s="22"/>
      <c r="AK24" s="22"/>
      <c r="AL24" s="22"/>
      <c r="AM24" s="22"/>
      <c r="AN24" s="22"/>
      <c r="AO24" s="317">
        <f t="shared" si="14"/>
        <v>9182</v>
      </c>
      <c r="AP24" s="22">
        <f t="shared" si="14"/>
        <v>21.020975822260972</v>
      </c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</row>
    <row r="25" spans="1:53">
      <c r="A25" s="8">
        <f t="shared" si="15"/>
        <v>2013</v>
      </c>
      <c r="B25" s="316">
        <f>+'Ark1'!R19</f>
        <v>13940</v>
      </c>
      <c r="C25" s="212">
        <f t="shared" si="2"/>
        <v>2747</v>
      </c>
      <c r="D25" s="213"/>
      <c r="E25" s="212">
        <f t="shared" si="3"/>
        <v>124.54212454212454</v>
      </c>
      <c r="F25" s="116"/>
      <c r="G25" s="425"/>
      <c r="H25" s="116"/>
      <c r="I25" s="69">
        <f>+'Ark1'!U19</f>
        <v>19.261205164992951</v>
      </c>
      <c r="J25" s="249">
        <f t="shared" si="7"/>
        <v>5.0421639575326083E-2</v>
      </c>
      <c r="K25" s="10">
        <f>+'Ark1'!S19</f>
        <v>4.595552367288378</v>
      </c>
      <c r="L25" s="115">
        <f t="shared" si="8"/>
        <v>-0.12159227668553552</v>
      </c>
      <c r="M25" s="113"/>
      <c r="N25" s="114"/>
      <c r="O25" s="353"/>
      <c r="P25" s="115"/>
      <c r="Q25" s="6"/>
      <c r="R25" s="9">
        <f>+'Ark1'!T19</f>
        <v>5.0560975609756085</v>
      </c>
      <c r="S25" s="115">
        <f t="shared" si="9"/>
        <v>4.3857768248011908E-2</v>
      </c>
      <c r="T25" s="93">
        <f>+'Ark1'!W19</f>
        <v>2.4605451936872313</v>
      </c>
      <c r="U25" s="8"/>
      <c r="V25" s="8"/>
      <c r="W25" s="8"/>
      <c r="X25" s="121">
        <f>+'Ark1'!X19</f>
        <v>72.560975609756113</v>
      </c>
      <c r="Y25" s="84">
        <f>+'Ark1'!Y19</f>
        <v>20.164992826398848</v>
      </c>
      <c r="Z25" s="121">
        <f>+'Ark1'!Z19</f>
        <v>5.3196231282107433</v>
      </c>
      <c r="AA25" s="84">
        <f>+'Ark1'!Q19</f>
        <v>645</v>
      </c>
      <c r="AB25" s="84">
        <f t="shared" si="10"/>
        <v>-4</v>
      </c>
      <c r="AC25" s="121">
        <f t="shared" si="11"/>
        <v>21.612403100775193</v>
      </c>
      <c r="AD25" s="6"/>
      <c r="AE25" s="85">
        <f>+'Ark1'!AD19</f>
        <v>58.131561085306011</v>
      </c>
      <c r="AF25" s="84">
        <f t="shared" si="12"/>
        <v>268.50120000000175</v>
      </c>
      <c r="AG25" s="40">
        <f t="shared" si="13"/>
        <v>124.86900439620754</v>
      </c>
      <c r="AH25" s="84"/>
      <c r="AI25" s="6"/>
      <c r="AJ25" s="22"/>
      <c r="AK25" s="22"/>
      <c r="AL25" s="22"/>
      <c r="AM25" s="22"/>
      <c r="AN25" s="22"/>
      <c r="AO25" s="317">
        <f t="shared" si="14"/>
        <v>9182</v>
      </c>
      <c r="AP25" s="22">
        <f t="shared" si="14"/>
        <v>21.020975822260972</v>
      </c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</row>
    <row r="26" spans="1:53">
      <c r="A26" s="8">
        <f t="shared" si="15"/>
        <v>2014</v>
      </c>
      <c r="B26" s="316">
        <f>+'Ark1'!R20</f>
        <v>9895</v>
      </c>
      <c r="C26" s="212">
        <f t="shared" si="2"/>
        <v>-4045</v>
      </c>
      <c r="D26" s="213"/>
      <c r="E26" s="212">
        <f t="shared" si="3"/>
        <v>70.982783357245339</v>
      </c>
      <c r="F26" s="116"/>
      <c r="G26" s="425"/>
      <c r="H26" s="116"/>
      <c r="I26" s="69">
        <f>+'Ark1'!U20</f>
        <v>20.25588681152098</v>
      </c>
      <c r="J26" s="249">
        <f t="shared" si="7"/>
        <v>0.99468164652802926</v>
      </c>
      <c r="K26" s="10">
        <f>+'Ark1'!S20</f>
        <v>4.8268822637695807</v>
      </c>
      <c r="L26" s="115">
        <f t="shared" si="8"/>
        <v>0.23132989648120272</v>
      </c>
      <c r="M26" s="113"/>
      <c r="N26" s="114"/>
      <c r="O26" s="353"/>
      <c r="P26" s="115"/>
      <c r="Q26" s="6"/>
      <c r="R26" s="9">
        <f>+'Ark1'!T20</f>
        <v>5.4098029307731181</v>
      </c>
      <c r="S26" s="115">
        <f t="shared" si="9"/>
        <v>0.35370536979750966</v>
      </c>
      <c r="T26" s="93">
        <f>+'Ark1'!W20</f>
        <v>2.9914098029307725</v>
      </c>
      <c r="U26" s="8"/>
      <c r="V26" s="8"/>
      <c r="W26" s="8"/>
      <c r="X26" s="121">
        <f>+'Ark1'!X20</f>
        <v>79.282465891864561</v>
      </c>
      <c r="Y26" s="84">
        <f>+'Ark1'!Y20</f>
        <v>25.861546235472456</v>
      </c>
      <c r="Z26" s="121">
        <f>+'Ark1'!Z20</f>
        <v>5.5295733437255086</v>
      </c>
      <c r="AA26" s="84">
        <f>+'Ark1'!Q20</f>
        <v>609</v>
      </c>
      <c r="AB26" s="84">
        <f t="shared" si="10"/>
        <v>-36</v>
      </c>
      <c r="AC26" s="121">
        <f t="shared" si="11"/>
        <v>16.247947454844006</v>
      </c>
      <c r="AD26" s="6"/>
      <c r="AE26" s="85">
        <f>+'Ark1'!AD20</f>
        <v>52.869649223102549</v>
      </c>
      <c r="AF26" s="84">
        <f t="shared" si="12"/>
        <v>200.43200000000007</v>
      </c>
      <c r="AG26" s="40">
        <f t="shared" si="13"/>
        <v>74.648455947310026</v>
      </c>
      <c r="AH26" s="84"/>
      <c r="AI26" s="6"/>
      <c r="AO26" s="317">
        <f t="shared" si="14"/>
        <v>9182</v>
      </c>
      <c r="AP26" s="22">
        <f t="shared" si="14"/>
        <v>21.020975822260972</v>
      </c>
    </row>
    <row r="27" spans="1:53">
      <c r="A27" s="8">
        <f t="shared" si="15"/>
        <v>2015</v>
      </c>
      <c r="B27" s="316">
        <f>+'Ark1'!R21</f>
        <v>8063</v>
      </c>
      <c r="C27" s="212">
        <f t="shared" ref="C27" si="16">+B27-B26</f>
        <v>-1832</v>
      </c>
      <c r="D27" s="213"/>
      <c r="E27" s="212">
        <f t="shared" ref="E27" si="17">100*B27/B26</f>
        <v>81.485598787266298</v>
      </c>
      <c r="F27" s="116"/>
      <c r="G27" s="425"/>
      <c r="H27" s="116"/>
      <c r="I27" s="69">
        <f>+'Ark1'!U21</f>
        <v>20.921530447724223</v>
      </c>
      <c r="J27" s="249">
        <f t="shared" si="7"/>
        <v>0.66564363620324229</v>
      </c>
      <c r="K27" s="10">
        <f>+'Ark1'!S21</f>
        <v>4.8375294555376405</v>
      </c>
      <c r="L27" s="115">
        <f t="shared" si="8"/>
        <v>1.0647191768059727E-2</v>
      </c>
      <c r="M27" s="113"/>
      <c r="N27" s="114"/>
      <c r="O27" s="353"/>
      <c r="P27" s="115"/>
      <c r="Q27" s="6"/>
      <c r="R27" s="9">
        <f>+'Ark1'!T21</f>
        <v>5.3106784075406175</v>
      </c>
      <c r="S27" s="115">
        <f t="shared" si="9"/>
        <v>-9.912452323250065E-2</v>
      </c>
      <c r="T27" s="93">
        <f>+'Ark1'!W21</f>
        <v>2.6168919756914302</v>
      </c>
      <c r="U27" s="8"/>
      <c r="V27" s="8"/>
      <c r="W27" s="8"/>
      <c r="X27" s="121">
        <f>+'Ark1'!X21</f>
        <v>81.074041919880941</v>
      </c>
      <c r="Y27" s="84">
        <f>+'Ark1'!Y21</f>
        <v>31.142254743891851</v>
      </c>
      <c r="Z27" s="121">
        <f>+'Ark1'!Z21</f>
        <v>5.9334410524449126</v>
      </c>
      <c r="AA27" s="84">
        <f>+'Ark1'!Q21</f>
        <v>574</v>
      </c>
      <c r="AB27" s="84">
        <f t="shared" si="10"/>
        <v>-35</v>
      </c>
      <c r="AC27" s="121">
        <f t="shared" si="11"/>
        <v>14.047038327526133</v>
      </c>
      <c r="AD27" s="6"/>
      <c r="AE27" s="85">
        <f>+'Ark1'!AD21</f>
        <v>55.047775190468712</v>
      </c>
      <c r="AF27" s="84">
        <f t="shared" si="12"/>
        <v>168.69030000000041</v>
      </c>
      <c r="AG27" s="40">
        <f t="shared" si="13"/>
        <v>84.163357148559271</v>
      </c>
      <c r="AH27" s="84"/>
      <c r="AI27" s="6"/>
      <c r="AO27" s="317">
        <f t="shared" si="14"/>
        <v>9182</v>
      </c>
      <c r="AP27" s="22">
        <f t="shared" si="14"/>
        <v>21.020975822260972</v>
      </c>
    </row>
    <row r="28" spans="1:53">
      <c r="A28" s="8">
        <f t="shared" si="15"/>
        <v>2016</v>
      </c>
      <c r="B28" s="316">
        <f>+'Ark1'!R22</f>
        <v>8466</v>
      </c>
      <c r="C28" s="212">
        <f t="shared" ref="C28:C31" si="18">+B28-B27</f>
        <v>403</v>
      </c>
      <c r="D28" s="213"/>
      <c r="E28" s="212">
        <f t="shared" ref="E28:E31" si="19">100*B28/B27</f>
        <v>104.99813965025425</v>
      </c>
      <c r="F28" s="116"/>
      <c r="G28" s="425"/>
      <c r="H28" s="116"/>
      <c r="I28" s="69">
        <f>+'Ark1'!U22</f>
        <v>21.245641389085765</v>
      </c>
      <c r="J28" s="249">
        <f t="shared" si="7"/>
        <v>0.32411094136154261</v>
      </c>
      <c r="K28" s="10">
        <f>+'Ark1'!S22</f>
        <v>4.9872430900070883</v>
      </c>
      <c r="L28" s="115">
        <f t="shared" si="8"/>
        <v>0.14971363446944785</v>
      </c>
      <c r="M28" s="113"/>
      <c r="N28" s="114"/>
      <c r="O28" s="353"/>
      <c r="P28" s="115"/>
      <c r="Q28" s="6"/>
      <c r="R28" s="9">
        <f>+'Ark1'!T22</f>
        <v>5.4196787148594385</v>
      </c>
      <c r="S28" s="115">
        <f t="shared" si="9"/>
        <v>0.10900030731882104</v>
      </c>
      <c r="T28" s="93">
        <f>+'Ark1'!W22</f>
        <v>4.2050555161823748</v>
      </c>
      <c r="U28" s="8"/>
      <c r="V28" s="8"/>
      <c r="W28" s="8"/>
      <c r="X28" s="121">
        <f>+'Ark1'!X22</f>
        <v>81.974958658162066</v>
      </c>
      <c r="Y28" s="84">
        <f>+'Ark1'!Y22</f>
        <v>32.789983463264825</v>
      </c>
      <c r="Z28" s="121">
        <f>+'Ark1'!Z22</f>
        <v>6.0222089183285608</v>
      </c>
      <c r="AA28" s="84">
        <f>+'Ark1'!Q22</f>
        <v>603</v>
      </c>
      <c r="AB28" s="84">
        <f t="shared" si="10"/>
        <v>29</v>
      </c>
      <c r="AC28" s="121">
        <f t="shared" si="11"/>
        <v>14.039800995024876</v>
      </c>
      <c r="AD28" s="6"/>
      <c r="AE28" s="85">
        <f>+'Ark1'!AD22</f>
        <v>54.820350825101158</v>
      </c>
      <c r="AF28" s="84">
        <f t="shared" si="12"/>
        <v>179.86560000000009</v>
      </c>
      <c r="AG28" s="40">
        <f t="shared" si="13"/>
        <v>106.62474368709977</v>
      </c>
      <c r="AH28" s="84"/>
      <c r="AI28" s="6"/>
      <c r="AO28" s="317">
        <f t="shared" si="14"/>
        <v>9182</v>
      </c>
      <c r="AP28" s="22">
        <f t="shared" si="14"/>
        <v>21.020975822260972</v>
      </c>
    </row>
    <row r="29" spans="1:53">
      <c r="A29" s="8">
        <f t="shared" si="15"/>
        <v>2017</v>
      </c>
      <c r="B29" s="316">
        <f>+'Ark1'!R23</f>
        <v>10288</v>
      </c>
      <c r="C29" s="212">
        <f t="shared" si="18"/>
        <v>1822</v>
      </c>
      <c r="D29" s="213"/>
      <c r="E29" s="212">
        <f t="shared" si="19"/>
        <v>121.52137963619182</v>
      </c>
      <c r="F29" s="116"/>
      <c r="G29" s="425"/>
      <c r="H29" s="116"/>
      <c r="I29" s="69">
        <f>+'Ark1'!U23</f>
        <v>20.554510108864751</v>
      </c>
      <c r="J29" s="249">
        <f t="shared" si="7"/>
        <v>-0.69113128022101478</v>
      </c>
      <c r="K29" s="10">
        <f>+'Ark1'!S23</f>
        <v>4.80297433903577</v>
      </c>
      <c r="L29" s="115">
        <f t="shared" si="8"/>
        <v>-0.18426875097131834</v>
      </c>
      <c r="M29" s="113"/>
      <c r="N29" s="114"/>
      <c r="O29" s="353"/>
      <c r="P29" s="115"/>
      <c r="Q29" s="6"/>
      <c r="R29" s="9">
        <f>+'Ark1'!T23</f>
        <v>5.3107503888024876</v>
      </c>
      <c r="S29" s="115">
        <f t="shared" si="9"/>
        <v>-0.10892832605695091</v>
      </c>
      <c r="T29" s="93">
        <f>+'Ark1'!W23</f>
        <v>4.0629860031104208</v>
      </c>
      <c r="U29" s="8"/>
      <c r="V29" s="8"/>
      <c r="W29" s="8"/>
      <c r="X29" s="121">
        <f>+'Ark1'!X23</f>
        <v>78.43118195956454</v>
      </c>
      <c r="Y29" s="84">
        <f>+'Ark1'!Y23</f>
        <v>28.285381026438568</v>
      </c>
      <c r="Z29" s="121">
        <f>+'Ark1'!Z23</f>
        <v>5.9595659241401844</v>
      </c>
      <c r="AA29" s="84">
        <f>+'Ark1'!Q23</f>
        <v>592</v>
      </c>
      <c r="AB29" s="84">
        <f t="shared" si="10"/>
        <v>-11</v>
      </c>
      <c r="AC29" s="121">
        <f t="shared" si="11"/>
        <v>17.378378378378379</v>
      </c>
      <c r="AD29" s="6"/>
      <c r="AE29" s="85">
        <f>+'Ark1'!AD23</f>
        <v>57.383019787164002</v>
      </c>
      <c r="AF29" s="84">
        <f t="shared" si="12"/>
        <v>211.46480000000054</v>
      </c>
      <c r="AG29" s="40">
        <f t="shared" si="13"/>
        <v>117.56822872189036</v>
      </c>
      <c r="AH29" s="84"/>
      <c r="AI29" s="6"/>
      <c r="AO29" s="317">
        <f t="shared" si="14"/>
        <v>9182</v>
      </c>
      <c r="AP29" s="22">
        <f t="shared" si="14"/>
        <v>21.020975822260972</v>
      </c>
    </row>
    <row r="30" spans="1:53">
      <c r="A30" s="8">
        <f t="shared" si="15"/>
        <v>2018</v>
      </c>
      <c r="B30" s="316">
        <f>+'Ark1'!R24</f>
        <v>9591</v>
      </c>
      <c r="C30" s="212">
        <f t="shared" si="18"/>
        <v>-697</v>
      </c>
      <c r="D30" s="213"/>
      <c r="E30" s="212">
        <f t="shared" si="19"/>
        <v>93.225116640746506</v>
      </c>
      <c r="F30" s="116"/>
      <c r="G30" s="425"/>
      <c r="H30" s="116"/>
      <c r="I30" s="69">
        <f>+'Ark1'!U24</f>
        <v>20.612185382129155</v>
      </c>
      <c r="J30" s="249">
        <f t="shared" si="7"/>
        <v>5.7675273264404581E-2</v>
      </c>
      <c r="K30" s="10">
        <f>+'Ark1'!S24</f>
        <v>4.8629965592743192</v>
      </c>
      <c r="L30" s="115">
        <f t="shared" si="8"/>
        <v>6.0022220238549195E-2</v>
      </c>
      <c r="M30" s="113"/>
      <c r="N30" s="114"/>
      <c r="O30" s="353"/>
      <c r="P30" s="115"/>
      <c r="Q30" s="6"/>
      <c r="R30" s="9">
        <f>+'Ark1'!T24</f>
        <v>5.3758732144719001</v>
      </c>
      <c r="S30" s="115">
        <f t="shared" si="9"/>
        <v>6.5122825669412521E-2</v>
      </c>
      <c r="T30" s="93">
        <f>+'Ark1'!W24</f>
        <v>4.0037535189239932</v>
      </c>
      <c r="U30" s="8"/>
      <c r="V30" s="8"/>
      <c r="W30" s="8"/>
      <c r="X30" s="121">
        <f>+'Ark1'!X24</f>
        <v>79.220102179126258</v>
      </c>
      <c r="Y30" s="84">
        <f>+'Ark1'!Y24</f>
        <v>28.995933687832352</v>
      </c>
      <c r="Z30" s="121">
        <f>+'Ark1'!Z24</f>
        <v>6.0345861400424603</v>
      </c>
      <c r="AA30" s="84">
        <f>+'Ark1'!Q24</f>
        <v>631</v>
      </c>
      <c r="AB30" s="84">
        <f t="shared" si="10"/>
        <v>39</v>
      </c>
      <c r="AC30" s="121">
        <f t="shared" si="11"/>
        <v>15.199683042789223</v>
      </c>
      <c r="AD30" s="6"/>
      <c r="AE30" s="85">
        <f>+'Ark1'!AD24</f>
        <v>54.683502381365606</v>
      </c>
      <c r="AF30" s="84">
        <f t="shared" si="12"/>
        <v>197.69147000000072</v>
      </c>
      <c r="AG30" s="40">
        <f t="shared" si="13"/>
        <v>93.486703224366536</v>
      </c>
      <c r="AH30" s="84"/>
      <c r="AI30" s="6"/>
      <c r="AO30" s="317">
        <f t="shared" si="14"/>
        <v>9182</v>
      </c>
      <c r="AP30" s="22">
        <f t="shared" si="14"/>
        <v>21.020975822260972</v>
      </c>
    </row>
    <row r="31" spans="1:53">
      <c r="A31" s="8">
        <f t="shared" si="15"/>
        <v>2019</v>
      </c>
      <c r="B31" s="316">
        <f>+'Ark1'!R25</f>
        <v>8778</v>
      </c>
      <c r="C31" s="212">
        <f t="shared" si="18"/>
        <v>-813</v>
      </c>
      <c r="D31" s="213"/>
      <c r="E31" s="212">
        <f t="shared" si="19"/>
        <v>91.523303096653109</v>
      </c>
      <c r="F31" s="116"/>
      <c r="G31" s="425"/>
      <c r="H31" s="116"/>
      <c r="I31" s="69">
        <f>+'Ark1'!U25</f>
        <v>21.49230348598773</v>
      </c>
      <c r="J31" s="249">
        <f t="shared" si="7"/>
        <v>0.88011810385857459</v>
      </c>
      <c r="K31" s="10">
        <f>+'Ark1'!S25</f>
        <v>5.0056960583276382</v>
      </c>
      <c r="L31" s="115">
        <f t="shared" si="8"/>
        <v>0.14269949905331902</v>
      </c>
      <c r="M31" s="113"/>
      <c r="N31" s="114"/>
      <c r="O31" s="353"/>
      <c r="P31" s="115"/>
      <c r="Q31" s="6"/>
      <c r="R31" s="9">
        <f>+'Ark1'!T25</f>
        <v>5.6108452950558201</v>
      </c>
      <c r="S31" s="115">
        <f t="shared" si="9"/>
        <v>0.23497208058391994</v>
      </c>
      <c r="T31" s="93">
        <f>+'Ark1'!W25</f>
        <v>4.3631806789701528</v>
      </c>
      <c r="U31" s="8"/>
      <c r="V31" s="8"/>
      <c r="W31" s="8"/>
      <c r="X31" s="121">
        <f>+'Ark1'!X25</f>
        <v>84.438368648894979</v>
      </c>
      <c r="Y31" s="84">
        <f>+'Ark1'!Y25</f>
        <v>33.390293916609707</v>
      </c>
      <c r="Z31" s="121">
        <f>+'Ark1'!Z25</f>
        <v>5.9982367427283503</v>
      </c>
      <c r="AA31" s="84">
        <f>+'Ark1'!Q25</f>
        <v>556</v>
      </c>
      <c r="AB31" s="84">
        <f t="shared" si="10"/>
        <v>-75</v>
      </c>
      <c r="AC31" s="121">
        <f t="shared" si="11"/>
        <v>15.787769784172662</v>
      </c>
      <c r="AD31" s="6"/>
      <c r="AE31" s="85">
        <f>+'Ark1'!AD25</f>
        <v>53.67786544385649</v>
      </c>
      <c r="AF31" s="84">
        <f t="shared" si="12"/>
        <v>188.6594400000003</v>
      </c>
      <c r="AG31" s="40">
        <f t="shared" si="13"/>
        <v>95.43124951218158</v>
      </c>
      <c r="AH31" s="84"/>
      <c r="AI31" s="6"/>
      <c r="AO31" s="317">
        <f t="shared" si="14"/>
        <v>9182</v>
      </c>
      <c r="AP31" s="22">
        <f t="shared" si="14"/>
        <v>21.020975822260972</v>
      </c>
    </row>
    <row r="32" spans="1:53">
      <c r="A32" s="8">
        <f t="shared" si="15"/>
        <v>2020</v>
      </c>
      <c r="B32" s="316">
        <f>+'Ark1'!R26</f>
        <v>8972</v>
      </c>
      <c r="C32" s="212">
        <f t="shared" ref="C32" si="20">+B32-B31</f>
        <v>194</v>
      </c>
      <c r="D32" s="213"/>
      <c r="E32" s="212">
        <f t="shared" ref="E32" si="21">100*B32/B31</f>
        <v>102.21007063112326</v>
      </c>
      <c r="F32" s="116"/>
      <c r="G32" s="425"/>
      <c r="H32" s="116"/>
      <c r="I32" s="69">
        <f>+'Ark1'!U26</f>
        <v>21.514390325456905</v>
      </c>
      <c r="J32" s="249">
        <f t="shared" si="7"/>
        <v>2.208683946917489E-2</v>
      </c>
      <c r="K32" s="10">
        <f>+'Ark1'!S26</f>
        <v>5.0392331698617925</v>
      </c>
      <c r="L32" s="115">
        <f t="shared" si="8"/>
        <v>3.3537111534154285E-2</v>
      </c>
      <c r="M32" s="113"/>
      <c r="N32" s="114"/>
      <c r="O32" s="353"/>
      <c r="P32" s="115"/>
      <c r="Q32" s="6"/>
      <c r="R32" s="9">
        <f>+'Ark1'!T26</f>
        <v>5.60911725367811</v>
      </c>
      <c r="S32" s="115">
        <f t="shared" si="9"/>
        <v>-1.7280413777100989E-3</v>
      </c>
      <c r="T32" s="93">
        <f>+'Ark1'!W26</f>
        <v>4.2131074453856439</v>
      </c>
      <c r="U32" s="8"/>
      <c r="V32" s="8"/>
      <c r="W32" s="8"/>
      <c r="X32" s="121">
        <f>+'Ark1'!X26</f>
        <v>84.808292465448048</v>
      </c>
      <c r="Y32" s="84">
        <f>+'Ark1'!Y26</f>
        <v>34.217565760142676</v>
      </c>
      <c r="Z32" s="121">
        <f>+'Ark1'!Z26</f>
        <v>5.9756592240115731</v>
      </c>
      <c r="AA32" s="84">
        <f>+'Ark1'!Q26</f>
        <v>568</v>
      </c>
      <c r="AB32" s="84">
        <f t="shared" si="10"/>
        <v>12</v>
      </c>
      <c r="AC32" s="121">
        <f t="shared" si="11"/>
        <v>15.795774647887324</v>
      </c>
      <c r="AD32" s="6"/>
      <c r="AE32" s="85">
        <f>+'Ark1'!AD26</f>
        <v>52.399978745105926</v>
      </c>
      <c r="AF32" s="84">
        <f t="shared" si="12"/>
        <v>193.02710999999934</v>
      </c>
      <c r="AG32" s="40">
        <f t="shared" si="13"/>
        <v>102.31510811226781</v>
      </c>
      <c r="AH32" s="84"/>
      <c r="AI32" s="6"/>
      <c r="AO32" s="317">
        <f t="shared" si="14"/>
        <v>9182</v>
      </c>
      <c r="AP32" s="22">
        <f t="shared" si="14"/>
        <v>21.020975822260972</v>
      </c>
    </row>
    <row r="33" spans="1:42">
      <c r="A33" s="8">
        <f t="shared" si="15"/>
        <v>2021</v>
      </c>
      <c r="B33" s="316">
        <f>+'Ark1'!R27</f>
        <v>8863</v>
      </c>
      <c r="C33" s="212">
        <f t="shared" ref="C33:C35" si="22">+B33-B32</f>
        <v>-109</v>
      </c>
      <c r="D33" s="213"/>
      <c r="E33" s="212">
        <f t="shared" ref="E33" si="23">100*B33/B32</f>
        <v>98.785109228711548</v>
      </c>
      <c r="F33" s="116"/>
      <c r="G33" s="425"/>
      <c r="H33" s="116"/>
      <c r="I33" s="69">
        <f>+'Ark1'!U27</f>
        <v>21.800218887509963</v>
      </c>
      <c r="J33" s="249">
        <f t="shared" si="7"/>
        <v>0.28582856205305873</v>
      </c>
      <c r="K33" s="10">
        <f>+'Ark1'!S27</f>
        <v>5.2513821505133711</v>
      </c>
      <c r="L33" s="115">
        <f t="shared" si="8"/>
        <v>0.21214898065157861</v>
      </c>
      <c r="M33" s="113"/>
      <c r="N33" s="114"/>
      <c r="O33" s="353"/>
      <c r="P33" s="115"/>
      <c r="Q33" s="6"/>
      <c r="R33" s="9">
        <f>+'Ark1'!T27</f>
        <v>5.5889653616157071</v>
      </c>
      <c r="S33" s="115">
        <f t="shared" si="9"/>
        <v>-2.0151892062402865E-2</v>
      </c>
      <c r="T33" s="93">
        <f>+'Ark1'!W27</f>
        <v>4.0843958027755827</v>
      </c>
      <c r="U33" s="8"/>
      <c r="V33" s="8"/>
      <c r="W33" s="8"/>
      <c r="X33" s="121">
        <f>+'Ark1'!X27</f>
        <v>84.971228703599252</v>
      </c>
      <c r="Y33" s="84">
        <f>+'Ark1'!Y27</f>
        <v>36.511339275640303</v>
      </c>
      <c r="Z33" s="121">
        <f>+'Ark1'!Z27</f>
        <v>5.9847663619776847</v>
      </c>
      <c r="AA33" s="84">
        <f>+'Ark1'!Q27</f>
        <v>577</v>
      </c>
      <c r="AB33" s="84">
        <f t="shared" si="10"/>
        <v>9</v>
      </c>
      <c r="AC33" s="121">
        <f t="shared" si="11"/>
        <v>15.36048526863085</v>
      </c>
      <c r="AD33" s="6"/>
      <c r="AE33" s="85">
        <f>+'Ark1'!AD27</f>
        <v>54.570507551240595</v>
      </c>
      <c r="AF33" s="84">
        <f t="shared" si="12"/>
        <v>193.21534000000082</v>
      </c>
      <c r="AG33" s="40">
        <f t="shared" si="13"/>
        <v>100.0975147998649</v>
      </c>
      <c r="AH33" s="84"/>
      <c r="AI33" s="6"/>
      <c r="AO33" s="317">
        <f t="shared" ref="AO33:AP33" si="24">+AO32</f>
        <v>9182</v>
      </c>
      <c r="AP33" s="22">
        <f t="shared" si="24"/>
        <v>21.020975822260972</v>
      </c>
    </row>
    <row r="34" spans="1:42">
      <c r="A34" s="8">
        <f t="shared" si="15"/>
        <v>2022</v>
      </c>
      <c r="B34" s="316">
        <f>+'Ark1'!R28</f>
        <v>8620</v>
      </c>
      <c r="C34" s="212">
        <f t="shared" si="22"/>
        <v>-243</v>
      </c>
      <c r="D34" s="213"/>
      <c r="E34" s="212">
        <f t="shared" ref="E34" si="25">100*B34/B33</f>
        <v>97.258264695926883</v>
      </c>
      <c r="F34" s="116"/>
      <c r="G34" s="426">
        <f>+'Ark1'!AI28</f>
        <v>162</v>
      </c>
      <c r="H34" s="116"/>
      <c r="I34" s="69">
        <f>+'Ark1'!U28</f>
        <v>21.345766821345752</v>
      </c>
      <c r="J34" s="249">
        <f t="shared" si="7"/>
        <v>-0.45445206616421174</v>
      </c>
      <c r="K34" s="10">
        <f>+'Ark1'!S28</f>
        <v>5.209280742459395</v>
      </c>
      <c r="L34" s="115">
        <f t="shared" si="8"/>
        <v>-4.2101408053976108E-2</v>
      </c>
      <c r="M34" s="113"/>
      <c r="N34" s="438">
        <f>+'Ark1'!AJ29</f>
        <v>108.44492557510156</v>
      </c>
      <c r="O34" s="353"/>
      <c r="P34" s="437">
        <f>+'Ark1'!AK29</f>
        <v>15.806611766951024</v>
      </c>
      <c r="Q34" s="6"/>
      <c r="R34" s="9">
        <f>+'Ark1'!T28</f>
        <v>5.5705336426914158</v>
      </c>
      <c r="S34" s="115">
        <f t="shared" si="9"/>
        <v>-1.8431718924291296E-2</v>
      </c>
      <c r="T34" s="93">
        <f>+'Ark1'!W28</f>
        <v>3.4802784222737815</v>
      </c>
      <c r="U34" s="8"/>
      <c r="V34" s="8"/>
      <c r="W34" s="8"/>
      <c r="X34" s="121">
        <f>+'Ark1'!X28</f>
        <v>83.909512761020892</v>
      </c>
      <c r="Y34" s="84">
        <f>+'Ark1'!Y28</f>
        <v>33.549883990719259</v>
      </c>
      <c r="Z34" s="121">
        <f>+'Ark1'!Z28</f>
        <v>5.9146881860109826</v>
      </c>
      <c r="AA34" s="84">
        <f>+'Ark1'!Q28</f>
        <v>577</v>
      </c>
      <c r="AB34" s="84">
        <f t="shared" si="10"/>
        <v>0</v>
      </c>
      <c r="AC34" s="121">
        <f t="shared" si="11"/>
        <v>14.939341421143848</v>
      </c>
      <c r="AD34" s="6"/>
      <c r="AE34" s="85">
        <f>+'Ark1'!AD28</f>
        <v>54.816061515358513</v>
      </c>
      <c r="AF34" s="84">
        <f t="shared" si="12"/>
        <v>184.00051000000039</v>
      </c>
      <c r="AG34" s="40">
        <f t="shared" si="13"/>
        <v>95.230797927327927</v>
      </c>
      <c r="AH34" s="84"/>
      <c r="AI34" s="6"/>
      <c r="AO34" s="317">
        <f t="shared" ref="AO34:AP34" si="26">+AO33</f>
        <v>9182</v>
      </c>
      <c r="AP34" s="22">
        <f t="shared" si="26"/>
        <v>21.020975822260972</v>
      </c>
    </row>
    <row r="35" spans="1:42" s="432" customFormat="1">
      <c r="A35" s="8">
        <f t="shared" si="15"/>
        <v>2023</v>
      </c>
      <c r="B35" s="316">
        <f>+'Ark1'!R29</f>
        <v>9080</v>
      </c>
      <c r="C35" s="212">
        <f t="shared" si="22"/>
        <v>460</v>
      </c>
      <c r="D35" s="213"/>
      <c r="E35" s="212"/>
      <c r="F35" s="116"/>
      <c r="G35" s="426">
        <f>+'Ark1'!AI29</f>
        <v>1478</v>
      </c>
      <c r="H35" s="116"/>
      <c r="I35" s="69">
        <f>+'Ark1'!U29</f>
        <v>20.719174008810658</v>
      </c>
      <c r="J35" s="249">
        <f t="shared" si="7"/>
        <v>-0.62659281253509391</v>
      </c>
      <c r="K35" s="10">
        <f>+'Ark1'!S29</f>
        <v>5.2628854625550652</v>
      </c>
      <c r="L35" s="115">
        <f t="shared" si="8"/>
        <v>5.3604720095670189E-2</v>
      </c>
      <c r="M35" s="113"/>
      <c r="N35" s="438">
        <f>+'Ark1'!AJ30</f>
        <v>108.80833228127784</v>
      </c>
      <c r="O35" s="353"/>
      <c r="P35" s="437">
        <f>+'Ark1'!AK30</f>
        <v>15.870143120825547</v>
      </c>
      <c r="Q35" s="6"/>
      <c r="R35" s="9">
        <f>+'Ark1'!T29</f>
        <v>5.5963656387665193</v>
      </c>
      <c r="S35" s="115">
        <f t="shared" si="9"/>
        <v>2.5831996075103447E-2</v>
      </c>
      <c r="T35" s="93">
        <f>+'Ark1'!W29</f>
        <v>3.9867841409691622</v>
      </c>
      <c r="U35" s="8"/>
      <c r="V35" s="8"/>
      <c r="W35" s="8"/>
      <c r="X35" s="121">
        <f>+'Ark1'!X29</f>
        <v>79.405286343612318</v>
      </c>
      <c r="Y35" s="84">
        <f>+'Ark1'!Y29</f>
        <v>30.044052863436121</v>
      </c>
      <c r="Z35" s="121">
        <f>+'Ark1'!Z29</f>
        <v>6.0250133145981106</v>
      </c>
      <c r="AA35" s="84">
        <f>+'Ark1'!Q29</f>
        <v>643</v>
      </c>
      <c r="AB35" s="84">
        <f t="shared" si="10"/>
        <v>66</v>
      </c>
      <c r="AC35" s="121">
        <f t="shared" si="11"/>
        <v>14.121306376360808</v>
      </c>
      <c r="AD35" s="6"/>
      <c r="AE35" s="85">
        <f>+'Ark1'!AD29</f>
        <v>54.861526372769667</v>
      </c>
      <c r="AF35" s="84">
        <f t="shared" si="12"/>
        <v>188.13010000000077</v>
      </c>
      <c r="AG35" s="40">
        <f t="shared" si="13"/>
        <v>102.24433617059015</v>
      </c>
      <c r="AH35" s="84"/>
      <c r="AI35" s="6"/>
      <c r="AO35" s="317">
        <f t="shared" ref="AO35:AP35" si="27">+AO34</f>
        <v>9182</v>
      </c>
      <c r="AP35" s="22">
        <f t="shared" si="27"/>
        <v>21.020975822260972</v>
      </c>
    </row>
    <row r="36" spans="1:42">
      <c r="A36" s="8">
        <f t="shared" si="15"/>
        <v>2024</v>
      </c>
      <c r="B36" s="316">
        <f>+'Ark1'!R30</f>
        <v>9182</v>
      </c>
      <c r="C36" s="212">
        <f>+B36-B35</f>
        <v>102</v>
      </c>
      <c r="D36" s="213"/>
      <c r="E36" s="212">
        <f>100*B36/B34</f>
        <v>106.51972157772622</v>
      </c>
      <c r="F36" s="116"/>
      <c r="G36" s="426">
        <f>+'Ark1'!AI30</f>
        <v>7921</v>
      </c>
      <c r="H36" s="116"/>
      <c r="I36" s="69">
        <f>+'Ark1'!U30</f>
        <v>21.020975822260972</v>
      </c>
      <c r="J36" s="249">
        <f t="shared" si="7"/>
        <v>0.30180181345031443</v>
      </c>
      <c r="K36" s="10">
        <f>+'Ark1'!S30</f>
        <v>5.2299063384883482</v>
      </c>
      <c r="L36" s="115">
        <f t="shared" si="8"/>
        <v>-3.2979124066716992E-2</v>
      </c>
      <c r="M36" s="113"/>
      <c r="N36" s="438">
        <f>+'Ark1'!AJ31</f>
        <v>102.51265822784811</v>
      </c>
      <c r="O36" s="353"/>
      <c r="P36" s="437">
        <f>+'Ark1'!AK31</f>
        <v>17.567486320616371</v>
      </c>
      <c r="Q36" s="6"/>
      <c r="R36" s="9">
        <f>+'Ark1'!T30</f>
        <v>5.5821171857983005</v>
      </c>
      <c r="S36" s="115">
        <f t="shared" si="9"/>
        <v>-1.424845296821875E-2</v>
      </c>
      <c r="T36" s="93">
        <f>+'Ark1'!W30</f>
        <v>4.8137660640383357</v>
      </c>
      <c r="U36" s="8"/>
      <c r="V36" s="8"/>
      <c r="W36" s="8"/>
      <c r="X36" s="121">
        <f>+'Ark1'!X30</f>
        <v>80.962753212807684</v>
      </c>
      <c r="Y36" s="84">
        <f>+'Ark1'!Y30</f>
        <v>32.45480287519058</v>
      </c>
      <c r="Z36" s="121">
        <f>+'Ark1'!Z30</f>
        <v>6.1300998848110355</v>
      </c>
      <c r="AA36" s="84">
        <f>+'Ark1'!Q30</f>
        <v>673</v>
      </c>
      <c r="AB36" s="84">
        <f t="shared" si="10"/>
        <v>30</v>
      </c>
      <c r="AC36" s="121">
        <f t="shared" si="11"/>
        <v>13.643387815750371</v>
      </c>
      <c r="AD36" s="6"/>
      <c r="AE36" s="85">
        <f>+'Ark1'!AD30</f>
        <v>57.048438213707122</v>
      </c>
      <c r="AF36" s="84">
        <f t="shared" si="12"/>
        <v>193.01460000000023</v>
      </c>
      <c r="AG36" s="40">
        <f t="shared" si="13"/>
        <v>102.59634157426136</v>
      </c>
      <c r="AH36" s="84"/>
      <c r="AI36" s="6"/>
      <c r="AO36" s="317">
        <f t="shared" ref="AO36:AP36" si="28">+AO35</f>
        <v>9182</v>
      </c>
      <c r="AP36" s="22">
        <f t="shared" si="28"/>
        <v>21.020975822260972</v>
      </c>
    </row>
    <row r="37" spans="1:42">
      <c r="A37" s="6"/>
      <c r="B37" s="6"/>
      <c r="C37" s="6"/>
      <c r="D37" s="6"/>
      <c r="E37" s="6"/>
      <c r="F37" s="6"/>
      <c r="G37" s="427"/>
      <c r="H37" s="116"/>
      <c r="I37" s="6"/>
      <c r="J37" s="6"/>
      <c r="K37" s="6"/>
      <c r="L37" s="6"/>
      <c r="M37" s="113"/>
      <c r="N37" s="353"/>
      <c r="O37" s="353"/>
      <c r="P37" s="6"/>
      <c r="Q37" s="6"/>
      <c r="R37" s="6"/>
      <c r="S37" s="6"/>
      <c r="T37" s="6"/>
      <c r="U37" s="8"/>
      <c r="V37" s="8"/>
      <c r="W37" s="8"/>
      <c r="X37" s="6"/>
      <c r="Y37" s="6"/>
      <c r="Z37" s="6"/>
      <c r="AA37" s="6"/>
      <c r="AB37" s="6"/>
      <c r="AC37" s="273"/>
      <c r="AD37" s="6"/>
      <c r="AE37" s="6"/>
      <c r="AF37" s="6"/>
      <c r="AG37" s="6"/>
      <c r="AH37" s="6"/>
      <c r="AI37" s="6"/>
    </row>
    <row r="40" spans="1:42" ht="15.6">
      <c r="B40" s="2">
        <v>2022</v>
      </c>
      <c r="C40" s="5">
        <f t="shared" ref="C40:C41" si="29">100*G34/B34</f>
        <v>1.8793503480278422</v>
      </c>
      <c r="E40" s="3" t="s">
        <v>656</v>
      </c>
    </row>
    <row r="41" spans="1:42" ht="15.6">
      <c r="B41" s="2">
        <v>2023</v>
      </c>
      <c r="C41" s="5">
        <f t="shared" si="29"/>
        <v>16.277533039647576</v>
      </c>
      <c r="E41" s="3" t="s">
        <v>656</v>
      </c>
    </row>
    <row r="42" spans="1:42" ht="15.6">
      <c r="B42" s="2">
        <v>2024</v>
      </c>
      <c r="C42" s="5">
        <f>100*G36/B36</f>
        <v>86.266608582008274</v>
      </c>
      <c r="D42" s="432"/>
      <c r="E42" s="3" t="s">
        <v>656</v>
      </c>
      <c r="F42" s="432"/>
      <c r="G42" s="433"/>
      <c r="H42" s="432"/>
      <c r="I42" s="432"/>
      <c r="J42" s="432"/>
      <c r="K42" s="432"/>
    </row>
    <row r="62" spans="29:48" ht="15.6">
      <c r="AC62"/>
      <c r="AT62" s="98" t="s">
        <v>563</v>
      </c>
      <c r="AU62" s="98" t="s">
        <v>0</v>
      </c>
      <c r="AV62" s="98" t="s">
        <v>561</v>
      </c>
    </row>
    <row r="63" spans="29:48" ht="15.6">
      <c r="AC63"/>
      <c r="AT63" s="258">
        <v>1</v>
      </c>
      <c r="AU63" s="98" t="s">
        <v>28</v>
      </c>
      <c r="AV63" s="98" t="s">
        <v>89</v>
      </c>
    </row>
    <row r="64" spans="29:48" ht="15.6">
      <c r="AC64"/>
      <c r="AT64" s="258">
        <v>2</v>
      </c>
      <c r="AU64" s="98" t="s">
        <v>29</v>
      </c>
      <c r="AV64" s="259" t="s">
        <v>90</v>
      </c>
    </row>
    <row r="65" spans="29:48" ht="15.6">
      <c r="AC65"/>
      <c r="AT65" s="258">
        <v>3</v>
      </c>
      <c r="AU65" s="98" t="s">
        <v>30</v>
      </c>
      <c r="AV65" s="98" t="s">
        <v>91</v>
      </c>
    </row>
    <row r="66" spans="29:48" ht="15.6">
      <c r="AC66"/>
      <c r="AT66" s="260">
        <v>4</v>
      </c>
      <c r="AU66" s="261" t="s">
        <v>31</v>
      </c>
      <c r="AV66" s="261" t="s">
        <v>92</v>
      </c>
    </row>
    <row r="67" spans="29:48" ht="15.6">
      <c r="AC67"/>
      <c r="AT67" s="260">
        <v>5</v>
      </c>
      <c r="AU67" s="261" t="s">
        <v>398</v>
      </c>
      <c r="AV67" s="261" t="s">
        <v>562</v>
      </c>
    </row>
    <row r="68" spans="29:48" ht="15.6">
      <c r="AC68"/>
      <c r="AT68" s="260">
        <v>6</v>
      </c>
      <c r="AU68" s="261" t="s">
        <v>32</v>
      </c>
      <c r="AV68" s="261" t="s">
        <v>94</v>
      </c>
    </row>
    <row r="69" spans="29:48" ht="15.6">
      <c r="AC69"/>
      <c r="AT69" s="258">
        <v>7</v>
      </c>
      <c r="AU69" s="98" t="s">
        <v>33</v>
      </c>
      <c r="AV69" s="98" t="s">
        <v>95</v>
      </c>
    </row>
    <row r="70" spans="29:48" ht="15.6">
      <c r="AC70"/>
      <c r="AT70" s="258">
        <v>8</v>
      </c>
      <c r="AU70" s="98" t="s">
        <v>34</v>
      </c>
      <c r="AV70" s="259" t="s">
        <v>96</v>
      </c>
    </row>
    <row r="71" spans="29:48" ht="15.6">
      <c r="AC71"/>
      <c r="AT71" s="258">
        <v>9</v>
      </c>
      <c r="AU71" s="98" t="s">
        <v>35</v>
      </c>
      <c r="AV71" s="98" t="s">
        <v>97</v>
      </c>
    </row>
    <row r="72" spans="29:48" ht="15.6">
      <c r="AC72"/>
      <c r="AT72" s="260">
        <v>10</v>
      </c>
      <c r="AU72" s="261" t="s">
        <v>36</v>
      </c>
      <c r="AV72" s="261" t="s">
        <v>98</v>
      </c>
    </row>
    <row r="73" spans="29:48" ht="15.6">
      <c r="AC73"/>
      <c r="AT73" s="260">
        <v>11</v>
      </c>
      <c r="AU73" s="261" t="s">
        <v>37</v>
      </c>
      <c r="AV73" s="262" t="s">
        <v>99</v>
      </c>
    </row>
    <row r="74" spans="29:48" ht="15.6">
      <c r="AC74"/>
      <c r="AT74" s="260">
        <v>12</v>
      </c>
      <c r="AU74" s="261" t="s">
        <v>38</v>
      </c>
      <c r="AV74" s="261" t="s">
        <v>100</v>
      </c>
    </row>
    <row r="75" spans="29:48" ht="15.6">
      <c r="AC75"/>
      <c r="AT75" s="258">
        <v>13</v>
      </c>
      <c r="AU75" s="98" t="s">
        <v>39</v>
      </c>
      <c r="AV75" s="98" t="s">
        <v>101</v>
      </c>
    </row>
    <row r="76" spans="29:48" ht="15.6">
      <c r="AC76"/>
      <c r="AT76" s="258">
        <v>14</v>
      </c>
      <c r="AU76" s="98" t="s">
        <v>399</v>
      </c>
      <c r="AV76" s="259" t="s">
        <v>102</v>
      </c>
    </row>
    <row r="77" spans="29:48" ht="15.6">
      <c r="AC77"/>
      <c r="AT77" s="258">
        <v>15</v>
      </c>
      <c r="AU77" s="98" t="s">
        <v>40</v>
      </c>
      <c r="AV77" s="98" t="s">
        <v>103</v>
      </c>
    </row>
    <row r="125" spans="1:37">
      <c r="A125" s="30"/>
      <c r="B125" s="30"/>
      <c r="C125" s="30"/>
      <c r="D125" s="30"/>
      <c r="E125" s="30"/>
      <c r="F125" s="30"/>
      <c r="G125" s="428"/>
      <c r="H125" s="30"/>
      <c r="I125" s="30"/>
      <c r="J125" s="30"/>
      <c r="K125" s="30"/>
      <c r="L125" s="30"/>
      <c r="M125" s="30"/>
      <c r="N125" s="354"/>
      <c r="O125" s="354"/>
      <c r="P125" s="30"/>
      <c r="Q125" s="30"/>
      <c r="R125" s="30"/>
      <c r="S125" s="30"/>
    </row>
    <row r="126" spans="1:37">
      <c r="A126" s="38"/>
      <c r="B126" s="38"/>
      <c r="C126" s="38"/>
      <c r="D126" s="38"/>
      <c r="E126" s="38"/>
      <c r="F126" s="38"/>
      <c r="G126" s="429"/>
      <c r="H126" s="38"/>
      <c r="I126" s="38"/>
      <c r="J126" s="38"/>
      <c r="K126" s="38"/>
      <c r="L126" s="38"/>
      <c r="M126" s="38"/>
      <c r="N126" s="355"/>
      <c r="O126" s="355"/>
      <c r="P126" s="38"/>
      <c r="Q126" s="38"/>
      <c r="R126" s="38"/>
      <c r="S126" s="38"/>
      <c r="T126" s="30"/>
      <c r="U126" s="30"/>
      <c r="V126" s="30"/>
      <c r="W126" s="30"/>
      <c r="X126" s="30"/>
      <c r="Y126" s="30"/>
      <c r="Z126" s="30"/>
      <c r="AA126" s="30"/>
      <c r="AB126" s="30"/>
      <c r="AC126" s="274"/>
      <c r="AD126" s="30"/>
      <c r="AE126" s="30"/>
      <c r="AF126" s="30"/>
      <c r="AG126" s="30"/>
      <c r="AH126" s="30"/>
      <c r="AI126" s="30"/>
      <c r="AJ126" s="30"/>
      <c r="AK126" s="30"/>
    </row>
    <row r="127" spans="1:37">
      <c r="A127" s="38"/>
      <c r="B127" s="38"/>
      <c r="C127" s="38"/>
      <c r="D127" s="38"/>
      <c r="E127" s="38"/>
      <c r="F127" s="38"/>
      <c r="G127" s="429"/>
      <c r="H127" s="38"/>
      <c r="I127" s="38"/>
      <c r="J127" s="38"/>
      <c r="K127" s="38"/>
      <c r="L127" s="38"/>
      <c r="M127" s="38"/>
      <c r="N127" s="355"/>
      <c r="O127" s="355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275"/>
      <c r="AD127" s="38"/>
      <c r="AE127" s="38"/>
      <c r="AF127" s="38"/>
      <c r="AG127" s="38"/>
      <c r="AH127" s="38"/>
      <c r="AI127" s="38"/>
      <c r="AJ127" s="38"/>
      <c r="AK127" s="38"/>
    </row>
    <row r="128" spans="1:37">
      <c r="A128" s="38"/>
      <c r="B128" s="38"/>
      <c r="C128" s="38"/>
      <c r="D128" s="38"/>
      <c r="E128" s="38"/>
      <c r="F128" s="38"/>
      <c r="G128" s="429"/>
      <c r="H128" s="38"/>
      <c r="I128" s="38"/>
      <c r="J128" s="38"/>
      <c r="K128" s="38"/>
      <c r="L128" s="38"/>
      <c r="M128" s="38"/>
      <c r="N128" s="355"/>
      <c r="O128" s="355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275"/>
      <c r="AD128" s="38"/>
      <c r="AE128" s="38"/>
      <c r="AF128" s="38"/>
      <c r="AG128" s="38"/>
      <c r="AH128" s="38"/>
      <c r="AI128" s="38"/>
      <c r="AJ128" s="38"/>
      <c r="AK128" s="38"/>
    </row>
    <row r="129" spans="1:37">
      <c r="A129" s="38"/>
      <c r="B129" s="38"/>
      <c r="C129" s="38"/>
      <c r="D129" s="38"/>
      <c r="E129" s="38"/>
      <c r="F129" s="38"/>
      <c r="G129" s="429"/>
      <c r="H129" s="38"/>
      <c r="I129" s="38"/>
      <c r="J129" s="38"/>
      <c r="K129" s="38"/>
      <c r="L129" s="38"/>
      <c r="M129" s="38"/>
      <c r="N129" s="355"/>
      <c r="O129" s="355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275"/>
      <c r="AD129" s="38"/>
      <c r="AE129" s="38"/>
      <c r="AF129" s="38"/>
      <c r="AG129" s="38"/>
      <c r="AH129" s="38"/>
      <c r="AI129" s="38"/>
      <c r="AJ129" s="38"/>
      <c r="AK129" s="38"/>
    </row>
    <row r="130" spans="1:37">
      <c r="A130" s="38"/>
      <c r="B130" s="38"/>
      <c r="C130" s="38"/>
      <c r="D130" s="38"/>
      <c r="E130" s="38"/>
      <c r="F130" s="38"/>
      <c r="G130" s="429"/>
      <c r="H130" s="38"/>
      <c r="I130" s="38"/>
      <c r="J130" s="38"/>
      <c r="K130" s="38"/>
      <c r="L130" s="38"/>
      <c r="M130" s="38"/>
      <c r="N130" s="355"/>
      <c r="O130" s="355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275"/>
      <c r="AD130" s="38"/>
      <c r="AE130" s="38"/>
      <c r="AF130" s="38"/>
      <c r="AG130" s="38"/>
      <c r="AH130" s="38"/>
      <c r="AI130" s="38"/>
      <c r="AJ130" s="38"/>
      <c r="AK130" s="38"/>
    </row>
    <row r="131" spans="1:37">
      <c r="A131" s="38"/>
      <c r="B131" s="38"/>
      <c r="C131" s="38"/>
      <c r="D131" s="38"/>
      <c r="E131" s="38"/>
      <c r="F131" s="38"/>
      <c r="G131" s="429"/>
      <c r="H131" s="38"/>
      <c r="I131" s="38"/>
      <c r="J131" s="38"/>
      <c r="K131" s="38"/>
      <c r="L131" s="38"/>
      <c r="M131" s="38"/>
      <c r="N131" s="355"/>
      <c r="O131" s="355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275"/>
      <c r="AD131" s="38"/>
      <c r="AE131" s="38"/>
      <c r="AF131" s="38"/>
      <c r="AG131" s="38"/>
      <c r="AH131" s="38"/>
      <c r="AI131" s="38"/>
      <c r="AJ131" s="38"/>
      <c r="AK131" s="38"/>
    </row>
    <row r="132" spans="1:37">
      <c r="A132" s="38"/>
      <c r="B132" s="38"/>
      <c r="C132" s="38"/>
      <c r="D132" s="38"/>
      <c r="E132" s="38"/>
      <c r="F132" s="38"/>
      <c r="G132" s="429"/>
      <c r="H132" s="38"/>
      <c r="I132" s="38"/>
      <c r="J132" s="38"/>
      <c r="K132" s="38"/>
      <c r="L132" s="38"/>
      <c r="M132" s="38"/>
      <c r="N132" s="355"/>
      <c r="O132" s="355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275"/>
      <c r="AD132" s="38"/>
      <c r="AE132" s="38"/>
      <c r="AF132" s="38"/>
      <c r="AG132" s="38"/>
      <c r="AH132" s="38"/>
      <c r="AI132" s="38"/>
      <c r="AJ132" s="38"/>
      <c r="AK132" s="38"/>
    </row>
    <row r="133" spans="1:37">
      <c r="A133" s="38"/>
      <c r="B133" s="38"/>
      <c r="C133" s="38"/>
      <c r="D133" s="38"/>
      <c r="E133" s="38"/>
      <c r="F133" s="38"/>
      <c r="G133" s="429"/>
      <c r="H133" s="38"/>
      <c r="I133" s="38"/>
      <c r="J133" s="38"/>
      <c r="K133" s="38"/>
      <c r="L133" s="38"/>
      <c r="M133" s="38"/>
      <c r="N133" s="355"/>
      <c r="O133" s="355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275"/>
      <c r="AD133" s="38"/>
      <c r="AE133" s="38"/>
      <c r="AF133" s="38"/>
      <c r="AG133" s="38"/>
      <c r="AH133" s="38"/>
      <c r="AI133" s="38"/>
      <c r="AJ133" s="38"/>
      <c r="AK133" s="38"/>
    </row>
    <row r="134" spans="1:37">
      <c r="A134" s="38"/>
      <c r="B134" s="38"/>
      <c r="C134" s="38"/>
      <c r="D134" s="38"/>
      <c r="E134" s="38"/>
      <c r="F134" s="38"/>
      <c r="G134" s="429"/>
      <c r="H134" s="38"/>
      <c r="I134" s="38"/>
      <c r="J134" s="38"/>
      <c r="K134" s="38"/>
      <c r="L134" s="38"/>
      <c r="M134" s="38"/>
      <c r="N134" s="355"/>
      <c r="O134" s="355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275"/>
      <c r="AD134" s="38"/>
      <c r="AE134" s="38"/>
      <c r="AF134" s="38"/>
      <c r="AG134" s="38"/>
      <c r="AH134" s="38"/>
      <c r="AI134" s="38"/>
      <c r="AJ134" s="38"/>
      <c r="AK134" s="38"/>
    </row>
    <row r="135" spans="1:37">
      <c r="A135" s="38"/>
      <c r="B135" s="38"/>
      <c r="C135" s="38"/>
      <c r="D135" s="38"/>
      <c r="E135" s="38"/>
      <c r="F135" s="38"/>
      <c r="G135" s="429"/>
      <c r="H135" s="38"/>
      <c r="I135" s="38"/>
      <c r="J135" s="38"/>
      <c r="K135" s="38"/>
      <c r="L135" s="38"/>
      <c r="M135" s="38"/>
      <c r="N135" s="355"/>
      <c r="O135" s="355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275"/>
      <c r="AD135" s="38"/>
      <c r="AE135" s="38"/>
      <c r="AF135" s="38"/>
      <c r="AG135" s="38"/>
      <c r="AH135" s="38"/>
      <c r="AI135" s="38"/>
      <c r="AJ135" s="38"/>
      <c r="AK135" s="38"/>
    </row>
    <row r="136" spans="1:37">
      <c r="A136" s="38"/>
      <c r="B136" s="38"/>
      <c r="C136" s="38"/>
      <c r="D136" s="38"/>
      <c r="E136" s="38"/>
      <c r="F136" s="38"/>
      <c r="G136" s="429"/>
      <c r="H136" s="38"/>
      <c r="I136" s="38"/>
      <c r="J136" s="38"/>
      <c r="K136" s="38"/>
      <c r="L136" s="38"/>
      <c r="M136" s="38"/>
      <c r="N136" s="355"/>
      <c r="O136" s="355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275"/>
      <c r="AD136" s="38"/>
      <c r="AE136" s="38"/>
      <c r="AF136" s="38"/>
      <c r="AG136" s="38"/>
      <c r="AH136" s="38"/>
      <c r="AI136" s="38"/>
      <c r="AJ136" s="38"/>
      <c r="AK136" s="38"/>
    </row>
    <row r="137" spans="1:37">
      <c r="A137" s="38"/>
      <c r="B137" s="38"/>
      <c r="C137" s="38"/>
      <c r="D137" s="38"/>
      <c r="E137" s="38"/>
      <c r="F137" s="38"/>
      <c r="G137" s="429"/>
      <c r="H137" s="38"/>
      <c r="I137" s="38"/>
      <c r="J137" s="38"/>
      <c r="K137" s="38"/>
      <c r="L137" s="38"/>
      <c r="M137" s="38"/>
      <c r="N137" s="355"/>
      <c r="O137" s="355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275"/>
      <c r="AD137" s="38"/>
      <c r="AE137" s="38"/>
      <c r="AF137" s="38"/>
      <c r="AG137" s="38"/>
      <c r="AH137" s="38"/>
      <c r="AI137" s="38"/>
      <c r="AJ137" s="38"/>
      <c r="AK137" s="38"/>
    </row>
    <row r="138" spans="1:37">
      <c r="A138" s="38"/>
      <c r="B138" s="38"/>
      <c r="C138" s="38"/>
      <c r="D138" s="38"/>
      <c r="E138" s="38"/>
      <c r="F138" s="38"/>
      <c r="G138" s="429"/>
      <c r="H138" s="38"/>
      <c r="I138" s="38"/>
      <c r="J138" s="38"/>
      <c r="K138" s="38"/>
      <c r="L138" s="38"/>
      <c r="M138" s="38"/>
      <c r="N138" s="355"/>
      <c r="O138" s="355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275"/>
      <c r="AD138" s="38"/>
      <c r="AE138" s="38"/>
      <c r="AF138" s="38"/>
      <c r="AG138" s="38"/>
      <c r="AH138" s="38"/>
      <c r="AI138" s="38"/>
      <c r="AJ138" s="38"/>
      <c r="AK138" s="38"/>
    </row>
    <row r="139" spans="1:37">
      <c r="A139" s="38"/>
      <c r="B139" s="38"/>
      <c r="C139" s="38"/>
      <c r="D139" s="38"/>
      <c r="E139" s="38"/>
      <c r="F139" s="38"/>
      <c r="G139" s="429"/>
      <c r="H139" s="38"/>
      <c r="I139" s="38"/>
      <c r="J139" s="38"/>
      <c r="K139" s="38"/>
      <c r="L139" s="38"/>
      <c r="M139" s="38"/>
      <c r="N139" s="355"/>
      <c r="O139" s="355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275"/>
      <c r="AD139" s="38"/>
      <c r="AE139" s="38"/>
      <c r="AF139" s="38"/>
      <c r="AG139" s="38"/>
      <c r="AH139" s="38"/>
      <c r="AI139" s="38"/>
      <c r="AJ139" s="38"/>
      <c r="AK139" s="38"/>
    </row>
    <row r="140" spans="1:37">
      <c r="A140" s="38"/>
      <c r="B140" s="38"/>
      <c r="C140" s="38"/>
      <c r="D140" s="38"/>
      <c r="E140" s="38"/>
      <c r="F140" s="38"/>
      <c r="G140" s="429"/>
      <c r="H140" s="38"/>
      <c r="I140" s="38"/>
      <c r="J140" s="38"/>
      <c r="K140" s="38"/>
      <c r="L140" s="38"/>
      <c r="M140" s="38"/>
      <c r="N140" s="355"/>
      <c r="O140" s="355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275"/>
      <c r="AD140" s="38"/>
      <c r="AE140" s="38"/>
      <c r="AF140" s="38"/>
      <c r="AG140" s="38"/>
      <c r="AH140" s="38"/>
      <c r="AI140" s="38"/>
      <c r="AJ140" s="38"/>
      <c r="AK140" s="38"/>
    </row>
    <row r="141" spans="1:37">
      <c r="A141" s="38"/>
      <c r="B141" s="38"/>
      <c r="C141" s="38"/>
      <c r="D141" s="38"/>
      <c r="E141" s="38"/>
      <c r="F141" s="38"/>
      <c r="G141" s="429"/>
      <c r="H141" s="38"/>
      <c r="I141" s="38"/>
      <c r="J141" s="38"/>
      <c r="K141" s="38"/>
      <c r="L141" s="38"/>
      <c r="M141" s="38"/>
      <c r="N141" s="355"/>
      <c r="O141" s="355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275"/>
      <c r="AD141" s="38"/>
      <c r="AE141" s="38"/>
      <c r="AF141" s="38"/>
      <c r="AG141" s="38"/>
      <c r="AH141" s="38"/>
      <c r="AI141" s="38"/>
      <c r="AJ141" s="38"/>
      <c r="AK141" s="38"/>
    </row>
    <row r="142" spans="1:37">
      <c r="A142" s="38"/>
      <c r="B142" s="38"/>
      <c r="C142" s="38"/>
      <c r="D142" s="38"/>
      <c r="E142" s="38"/>
      <c r="F142" s="38"/>
      <c r="G142" s="429"/>
      <c r="H142" s="38"/>
      <c r="I142" s="38"/>
      <c r="J142" s="38"/>
      <c r="K142" s="38"/>
      <c r="L142" s="38"/>
      <c r="M142" s="38"/>
      <c r="N142" s="355"/>
      <c r="O142" s="355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275"/>
      <c r="AD142" s="38"/>
      <c r="AE142" s="38"/>
      <c r="AF142" s="38"/>
      <c r="AG142" s="38"/>
      <c r="AH142" s="38"/>
      <c r="AI142" s="38"/>
      <c r="AJ142" s="38"/>
      <c r="AK142" s="38"/>
    </row>
    <row r="143" spans="1:37">
      <c r="T143" s="38"/>
      <c r="U143" s="38"/>
      <c r="V143" s="38"/>
      <c r="W143" s="38"/>
      <c r="X143" s="38"/>
      <c r="Y143" s="38"/>
      <c r="Z143" s="38"/>
      <c r="AA143" s="38"/>
      <c r="AB143" s="38"/>
      <c r="AC143" s="275"/>
      <c r="AD143" s="38"/>
      <c r="AE143" s="38"/>
      <c r="AF143" s="38"/>
      <c r="AG143" s="38"/>
      <c r="AH143" s="38"/>
      <c r="AI143" s="38"/>
      <c r="AJ143" s="38"/>
      <c r="AK143" s="38"/>
    </row>
  </sheetData>
  <mergeCells count="3">
    <mergeCell ref="I2:J2"/>
    <mergeCell ref="AA2:AD2"/>
    <mergeCell ref="P2:Q2"/>
  </mergeCells>
  <phoneticPr fontId="11" type="noConversion"/>
  <conditionalFormatting sqref="AG9:AG36">
    <cfRule type="cellIs" dxfId="211" priority="13" operator="lessThan">
      <formula>100</formula>
    </cfRule>
    <cfRule type="cellIs" dxfId="210" priority="14" operator="greaterThan">
      <formula>100</formula>
    </cfRule>
  </conditionalFormatting>
  <conditionalFormatting sqref="J9:J36">
    <cfRule type="cellIs" dxfId="209" priority="11" operator="lessThan">
      <formula>0</formula>
    </cfRule>
    <cfRule type="cellIs" dxfId="208" priority="12" operator="greaterThan">
      <formula>0</formula>
    </cfRule>
  </conditionalFormatting>
  <conditionalFormatting sqref="S9:S36">
    <cfRule type="cellIs" dxfId="207" priority="7" operator="lessThan">
      <formula>0</formula>
    </cfRule>
    <cfRule type="cellIs" dxfId="206" priority="8" operator="greaterThan">
      <formula>0</formula>
    </cfRule>
  </conditionalFormatting>
  <conditionalFormatting sqref="C8:C36">
    <cfRule type="cellIs" dxfId="205" priority="5" operator="lessThan">
      <formula>0</formula>
    </cfRule>
    <cfRule type="cellIs" dxfId="204" priority="6" operator="greaterThan">
      <formula>0</formula>
    </cfRule>
  </conditionalFormatting>
  <conditionalFormatting sqref="AB9:AB36">
    <cfRule type="cellIs" dxfId="203" priority="3" operator="lessThan">
      <formula>0</formula>
    </cfRule>
    <cfRule type="cellIs" dxfId="202" priority="4" operator="greaterThan">
      <formula>0</formula>
    </cfRule>
  </conditionalFormatting>
  <conditionalFormatting sqref="L8:L36">
    <cfRule type="cellIs" dxfId="201" priority="1" operator="greaterThan">
      <formula>0</formula>
    </cfRule>
    <cfRule type="cellIs" dxfId="200" priority="2" operator="less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BB347"/>
  <sheetViews>
    <sheetView zoomScale="94" zoomScaleNormal="94" workbookViewId="0">
      <selection activeCell="P19" sqref="P19"/>
    </sheetView>
  </sheetViews>
  <sheetFormatPr baseColWidth="10" defaultRowHeight="15"/>
  <cols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6.81640625" customWidth="1"/>
    <col min="30" max="30" width="7.453125" style="92" customWidth="1"/>
    <col min="31" max="31" width="7.453125" customWidth="1"/>
    <col min="32" max="32" width="7.1796875" customWidth="1"/>
    <col min="33" max="33" width="7.453125" style="11" customWidth="1"/>
    <col min="34" max="34" width="6.453125" style="11" customWidth="1"/>
    <col min="35" max="35" width="6.6328125" style="11" customWidth="1"/>
    <col min="36" max="36" width="7" style="92" customWidth="1"/>
    <col min="47" max="47" width="14" customWidth="1"/>
    <col min="48" max="48" width="12.54296875" customWidth="1"/>
    <col min="49" max="49" width="10.90625" customWidth="1"/>
  </cols>
  <sheetData>
    <row r="1" spans="22:54">
      <c r="X1" s="35"/>
      <c r="Y1" s="35"/>
      <c r="Z1" s="35"/>
      <c r="AA1" s="35"/>
      <c r="AB1" s="35"/>
      <c r="AC1" s="35"/>
      <c r="AD1" s="160"/>
      <c r="AE1" s="35"/>
    </row>
    <row r="2" spans="22:54" s="181" customFormat="1" ht="31.8">
      <c r="V2"/>
      <c r="W2"/>
      <c r="X2" s="35"/>
      <c r="Y2" s="35"/>
      <c r="Z2" s="35"/>
      <c r="AA2" s="35"/>
      <c r="AB2" s="35"/>
      <c r="AC2" s="35"/>
      <c r="AD2" s="160"/>
      <c r="AE2" s="35"/>
      <c r="AF2"/>
      <c r="AG2" s="11"/>
      <c r="AH2" s="11"/>
      <c r="AI2" s="11"/>
      <c r="AJ2" s="9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22:54">
      <c r="X3" s="35"/>
      <c r="Y3" s="35"/>
      <c r="Z3" s="35"/>
      <c r="AA3" s="35"/>
      <c r="AB3" s="35"/>
      <c r="AC3" s="35"/>
      <c r="AD3" s="160"/>
      <c r="AE3" s="35"/>
    </row>
    <row r="4" spans="22:54">
      <c r="X4" s="35"/>
      <c r="Y4" s="35"/>
      <c r="Z4" s="35"/>
      <c r="AA4" s="35"/>
      <c r="AB4" s="35"/>
      <c r="AC4" s="35"/>
      <c r="AD4" s="160"/>
      <c r="AE4" s="35"/>
    </row>
    <row r="5" spans="22:54" s="185" customFormat="1" ht="19.8">
      <c r="V5"/>
      <c r="W5"/>
      <c r="X5" s="35"/>
      <c r="Y5" s="35"/>
      <c r="Z5" s="35"/>
      <c r="AA5" s="35"/>
      <c r="AB5" s="35"/>
      <c r="AC5" s="35"/>
      <c r="AD5" s="160"/>
      <c r="AE5" s="35"/>
      <c r="AF5"/>
      <c r="AG5" s="11"/>
      <c r="AH5" s="11"/>
      <c r="AI5" s="11"/>
      <c r="AJ5" s="92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 s="182"/>
      <c r="BA5" s="184"/>
      <c r="BB5" s="184"/>
    </row>
    <row r="6" spans="22:54">
      <c r="X6" s="35"/>
      <c r="Y6" s="35"/>
      <c r="Z6" s="35"/>
      <c r="AA6" s="35"/>
      <c r="AB6" s="35"/>
      <c r="AC6" s="35"/>
      <c r="AD6" s="160"/>
      <c r="AE6" s="35"/>
    </row>
    <row r="7" spans="22:54">
      <c r="X7" s="35"/>
      <c r="Y7" s="35"/>
      <c r="Z7" s="35"/>
      <c r="AA7" s="35"/>
      <c r="AB7" s="35"/>
      <c r="AC7" s="35"/>
      <c r="AD7" s="160"/>
      <c r="AE7" s="35"/>
    </row>
    <row r="8" spans="22:54" ht="15.75" customHeight="1">
      <c r="X8" s="35"/>
      <c r="Y8" s="35"/>
      <c r="Z8" s="35"/>
      <c r="AA8" s="35"/>
      <c r="AB8" s="35"/>
      <c r="AC8" s="35"/>
      <c r="AD8" s="160"/>
      <c r="AE8" s="35"/>
    </row>
    <row r="9" spans="22:54">
      <c r="X9" s="35"/>
      <c r="Y9" s="35"/>
      <c r="Z9" s="35"/>
      <c r="AA9" s="35"/>
      <c r="AB9" s="35"/>
      <c r="AC9" s="35"/>
      <c r="AD9" s="160"/>
      <c r="AE9" s="35"/>
      <c r="AN9" s="4"/>
    </row>
    <row r="10" spans="22:54" ht="15.6">
      <c r="X10" s="35"/>
      <c r="Y10" s="35"/>
      <c r="Z10" s="35"/>
      <c r="AA10" s="35"/>
      <c r="AB10" s="35"/>
      <c r="AC10" s="35"/>
      <c r="AD10" s="160"/>
      <c r="AE10" s="35"/>
      <c r="AN10" s="5"/>
    </row>
    <row r="11" spans="22:54" ht="15.6">
      <c r="X11" s="35"/>
      <c r="Y11" s="35"/>
      <c r="Z11" s="35"/>
      <c r="AA11" s="35"/>
      <c r="AB11" s="35"/>
      <c r="AC11" s="35"/>
      <c r="AD11" s="160"/>
      <c r="AE11" s="35"/>
      <c r="AN11" s="5"/>
    </row>
    <row r="12" spans="22:54" ht="15.6">
      <c r="X12" s="35"/>
      <c r="Y12" s="35"/>
      <c r="Z12" s="35"/>
      <c r="AA12" s="35"/>
      <c r="AB12" s="35"/>
      <c r="AC12" s="35"/>
      <c r="AD12" s="160"/>
      <c r="AE12" s="35"/>
      <c r="AN12" s="5"/>
    </row>
    <row r="13" spans="22:54" ht="15.6">
      <c r="X13" s="35"/>
      <c r="Y13" s="35"/>
      <c r="Z13" s="35"/>
      <c r="AA13" s="35"/>
      <c r="AB13" s="35"/>
      <c r="AC13" s="35"/>
      <c r="AD13" s="160"/>
      <c r="AE13" s="35"/>
      <c r="AN13" s="5"/>
    </row>
    <row r="14" spans="22:54" ht="15.6">
      <c r="X14" s="35"/>
      <c r="Y14" s="35"/>
      <c r="Z14" s="35"/>
      <c r="AA14" s="35"/>
      <c r="AB14" s="35"/>
      <c r="AC14" s="35"/>
      <c r="AD14" s="160"/>
      <c r="AE14" s="35"/>
      <c r="AN14" s="5"/>
    </row>
    <row r="15" spans="22:54" ht="15.6">
      <c r="X15" s="35"/>
      <c r="Y15" s="35"/>
      <c r="Z15" s="35"/>
      <c r="AA15" s="35"/>
      <c r="AB15" s="35"/>
      <c r="AC15" s="35"/>
      <c r="AD15" s="160"/>
      <c r="AE15" s="35"/>
      <c r="AN15" s="5"/>
      <c r="AP15" s="2"/>
      <c r="AQ15" s="2"/>
      <c r="AR15" s="2"/>
    </row>
    <row r="16" spans="22:54" ht="15.6">
      <c r="X16" s="35"/>
      <c r="Y16" s="35"/>
      <c r="Z16" s="35"/>
      <c r="AA16" s="35"/>
      <c r="AB16" s="35"/>
      <c r="AC16" s="35"/>
      <c r="AD16" s="160"/>
      <c r="AE16" s="35"/>
      <c r="AN16" s="5"/>
      <c r="AP16" s="2"/>
      <c r="AQ16" s="2"/>
      <c r="AR16" s="4"/>
      <c r="AS16" s="4"/>
      <c r="AT16" s="4"/>
    </row>
    <row r="17" spans="24:46" ht="15.6">
      <c r="X17" s="35"/>
      <c r="Y17" s="35"/>
      <c r="Z17" s="35"/>
      <c r="AA17" s="35"/>
      <c r="AB17" s="35"/>
      <c r="AC17" s="35"/>
      <c r="AD17" s="160"/>
      <c r="AE17" s="35"/>
      <c r="AN17" s="5"/>
    </row>
    <row r="18" spans="24:46" ht="15.6">
      <c r="X18" s="35"/>
      <c r="Y18" s="35"/>
      <c r="Z18" s="35"/>
      <c r="AA18" s="35"/>
      <c r="AB18" s="35"/>
      <c r="AC18" s="35"/>
      <c r="AD18" s="160"/>
      <c r="AE18" s="35"/>
      <c r="AN18" s="5"/>
    </row>
    <row r="19" spans="24:46" ht="15.6">
      <c r="X19" s="35"/>
      <c r="Y19" s="35"/>
      <c r="Z19" s="35"/>
      <c r="AA19" s="35"/>
      <c r="AB19" s="35"/>
      <c r="AC19" s="35"/>
      <c r="AD19" s="160"/>
      <c r="AE19" s="35"/>
      <c r="AN19" s="5"/>
      <c r="AP19" s="2"/>
      <c r="AQ19" s="2"/>
      <c r="AR19" s="2"/>
    </row>
    <row r="20" spans="24:46" ht="15.6">
      <c r="X20" s="35"/>
      <c r="Y20" s="35"/>
      <c r="Z20" s="35"/>
      <c r="AA20" s="35"/>
      <c r="AB20" s="35"/>
      <c r="AC20" s="35"/>
      <c r="AD20" s="160"/>
      <c r="AE20" s="35"/>
      <c r="AN20" s="5"/>
      <c r="AP20" s="2"/>
      <c r="AQ20" s="2"/>
      <c r="AR20" s="2"/>
    </row>
    <row r="21" spans="24:46" ht="15.6">
      <c r="X21" s="35"/>
      <c r="Y21" s="35"/>
      <c r="Z21" s="35"/>
      <c r="AA21" s="35"/>
      <c r="AB21" s="35"/>
      <c r="AC21" s="35"/>
      <c r="AD21" s="160"/>
      <c r="AE21" s="35"/>
      <c r="AN21" s="5"/>
      <c r="AP21" s="2"/>
      <c r="AQ21" s="2"/>
      <c r="AR21" s="2"/>
    </row>
    <row r="22" spans="24:46" ht="15.6">
      <c r="X22" s="35"/>
      <c r="Y22" s="35"/>
      <c r="Z22" s="35"/>
      <c r="AA22" s="35"/>
      <c r="AB22" s="35"/>
      <c r="AC22" s="35"/>
      <c r="AD22" s="160"/>
      <c r="AE22" s="35"/>
      <c r="AN22" s="5"/>
      <c r="AP22" s="2"/>
      <c r="AQ22" s="2"/>
      <c r="AR22" s="2"/>
    </row>
    <row r="23" spans="24:46" ht="15.6">
      <c r="X23" s="35"/>
      <c r="Y23" s="35"/>
      <c r="Z23" s="35"/>
      <c r="AA23" s="35"/>
      <c r="AB23" s="35"/>
      <c r="AC23" s="35"/>
      <c r="AD23" s="160"/>
      <c r="AE23" s="35"/>
      <c r="AN23" s="5"/>
      <c r="AP23" s="2"/>
      <c r="AQ23" s="2"/>
      <c r="AR23" s="4"/>
      <c r="AS23" s="4"/>
      <c r="AT23" s="4"/>
    </row>
    <row r="24" spans="24:46" ht="15.6">
      <c r="X24" s="35"/>
      <c r="Y24" s="35"/>
      <c r="Z24" s="35"/>
      <c r="AA24" s="35"/>
      <c r="AB24" s="35"/>
      <c r="AC24" s="35"/>
      <c r="AD24" s="160"/>
      <c r="AE24" s="35"/>
      <c r="AN24" s="5"/>
      <c r="AP24" s="1"/>
      <c r="AQ24" s="1"/>
      <c r="AR24" s="11"/>
      <c r="AS24" s="11"/>
      <c r="AT24" s="11"/>
    </row>
    <row r="25" spans="24:46" ht="15.6">
      <c r="X25" s="35"/>
      <c r="Y25" s="35"/>
      <c r="Z25" s="35"/>
      <c r="AA25" s="35"/>
      <c r="AB25" s="35"/>
      <c r="AC25" s="35"/>
      <c r="AD25" s="160"/>
      <c r="AE25" s="35"/>
      <c r="AN25" s="5"/>
      <c r="AP25" s="1"/>
      <c r="AQ25" s="1"/>
      <c r="AR25" s="11"/>
      <c r="AS25" s="11"/>
      <c r="AT25" s="11"/>
    </row>
    <row r="26" spans="24:46" ht="15.6">
      <c r="X26" s="35"/>
      <c r="Y26" s="35"/>
      <c r="Z26" s="35"/>
      <c r="AA26" s="35"/>
      <c r="AB26" s="35"/>
      <c r="AC26" s="35"/>
      <c r="AD26" s="160"/>
      <c r="AE26" s="35"/>
      <c r="AN26" s="5"/>
      <c r="AP26" s="1"/>
      <c r="AQ26" s="1"/>
      <c r="AR26" s="11"/>
      <c r="AS26" s="11"/>
      <c r="AT26" s="11"/>
    </row>
    <row r="27" spans="24:46" ht="15.6">
      <c r="X27" s="35"/>
      <c r="Y27" s="35"/>
      <c r="Z27" s="35"/>
      <c r="AA27" s="35"/>
      <c r="AB27" s="35"/>
      <c r="AC27" s="35"/>
      <c r="AD27" s="160"/>
      <c r="AE27" s="35"/>
      <c r="AN27" s="5"/>
      <c r="AP27" s="1"/>
      <c r="AQ27" s="1"/>
      <c r="AR27" s="11"/>
      <c r="AS27" s="11"/>
      <c r="AT27" s="11"/>
    </row>
    <row r="28" spans="24:46" ht="15.6">
      <c r="X28" s="35"/>
      <c r="Y28" s="35"/>
      <c r="Z28" s="35"/>
      <c r="AA28" s="35"/>
      <c r="AB28" s="35"/>
      <c r="AC28" s="35"/>
      <c r="AD28" s="160"/>
      <c r="AE28" s="35"/>
      <c r="AN28" s="5"/>
      <c r="AP28" s="1"/>
      <c r="AQ28" s="1"/>
      <c r="AR28" s="11"/>
      <c r="AS28" s="11"/>
      <c r="AT28" s="11"/>
    </row>
    <row r="29" spans="24:46" ht="15.6">
      <c r="X29" s="35"/>
      <c r="Y29" s="35"/>
      <c r="Z29" s="35"/>
      <c r="AA29" s="35"/>
      <c r="AB29" s="35"/>
      <c r="AC29" s="35"/>
      <c r="AD29" s="160"/>
      <c r="AE29" s="35"/>
      <c r="AN29" s="5"/>
      <c r="AP29" s="1"/>
      <c r="AQ29" s="1"/>
      <c r="AR29" s="11"/>
      <c r="AS29" s="11"/>
      <c r="AT29" s="11"/>
    </row>
    <row r="30" spans="24:46" ht="15.6">
      <c r="X30" s="35"/>
      <c r="Y30" s="35"/>
      <c r="Z30" s="35"/>
      <c r="AA30" s="35"/>
      <c r="AB30" s="35"/>
      <c r="AC30" s="35"/>
      <c r="AD30" s="160"/>
      <c r="AE30" s="35"/>
      <c r="AN30" s="5"/>
      <c r="AP30" s="1"/>
      <c r="AQ30" s="1"/>
      <c r="AR30" s="11"/>
      <c r="AS30" s="11"/>
      <c r="AT30" s="11"/>
    </row>
    <row r="31" spans="24:46" ht="15.6">
      <c r="X31" s="35"/>
      <c r="Y31" s="35"/>
      <c r="Z31" s="35"/>
      <c r="AA31" s="35"/>
      <c r="AB31" s="35"/>
      <c r="AC31" s="35"/>
      <c r="AD31" s="160"/>
      <c r="AE31" s="35"/>
      <c r="AN31" s="5"/>
      <c r="AP31" s="1"/>
      <c r="AQ31" s="1"/>
      <c r="AR31" s="11"/>
      <c r="AS31" s="11"/>
      <c r="AT31" s="11"/>
    </row>
    <row r="32" spans="24:46" ht="15.6">
      <c r="X32" s="35"/>
      <c r="Y32" s="35"/>
      <c r="Z32" s="35"/>
      <c r="AA32" s="35"/>
      <c r="AB32" s="35"/>
      <c r="AC32" s="35"/>
      <c r="AD32" s="160"/>
      <c r="AE32" s="35"/>
      <c r="AN32" s="5"/>
      <c r="AP32" s="1"/>
      <c r="AQ32" s="1"/>
      <c r="AR32" s="11"/>
      <c r="AS32" s="11"/>
      <c r="AT32" s="11"/>
    </row>
    <row r="33" spans="24:46" ht="15.6">
      <c r="X33" s="35"/>
      <c r="Y33" s="35"/>
      <c r="Z33" s="35"/>
      <c r="AA33" s="35"/>
      <c r="AB33" s="35"/>
      <c r="AC33" s="35"/>
      <c r="AD33" s="160"/>
      <c r="AE33" s="35"/>
      <c r="AN33" s="5"/>
      <c r="AP33" s="13"/>
      <c r="AQ33" s="13"/>
      <c r="AR33" s="11"/>
      <c r="AS33" s="11"/>
      <c r="AT33" s="11"/>
    </row>
    <row r="34" spans="24:46" ht="16.5" customHeight="1">
      <c r="X34" s="35"/>
      <c r="Y34" s="35"/>
      <c r="Z34" s="35"/>
      <c r="AA34" s="35"/>
      <c r="AB34" s="35"/>
      <c r="AC34" s="35"/>
      <c r="AD34" s="160"/>
      <c r="AE34" s="35"/>
      <c r="AN34" s="5"/>
      <c r="AP34" s="13"/>
      <c r="AQ34" s="13"/>
      <c r="AR34" s="11"/>
      <c r="AS34" s="11"/>
      <c r="AT34" s="11"/>
    </row>
    <row r="35" spans="24:46" ht="16.5" customHeight="1">
      <c r="X35" s="35"/>
      <c r="Y35" s="35"/>
      <c r="Z35" s="35"/>
      <c r="AA35" s="35"/>
      <c r="AB35" s="35"/>
      <c r="AC35" s="35"/>
      <c r="AD35" s="160"/>
      <c r="AE35" s="35"/>
      <c r="AN35" s="5"/>
      <c r="AP35" s="13"/>
      <c r="AQ35" s="13"/>
      <c r="AR35" s="11"/>
      <c r="AS35" s="11"/>
      <c r="AT35" s="11"/>
    </row>
    <row r="36" spans="24:46">
      <c r="X36" s="35"/>
      <c r="Y36" s="35"/>
      <c r="Z36" s="35"/>
      <c r="AA36" s="35"/>
      <c r="AB36" s="35"/>
      <c r="AC36" s="35"/>
      <c r="AD36" s="160"/>
      <c r="AE36" s="35"/>
      <c r="AP36" s="13"/>
      <c r="AQ36" s="13"/>
      <c r="AR36" s="11"/>
      <c r="AS36" s="11"/>
      <c r="AT36" s="11"/>
    </row>
    <row r="37" spans="24:46" ht="17.25" customHeight="1">
      <c r="X37" s="35"/>
      <c r="Y37" s="35"/>
      <c r="Z37" s="35"/>
      <c r="AA37" s="35"/>
      <c r="AB37" s="35"/>
      <c r="AC37" s="35"/>
      <c r="AD37" s="160"/>
      <c r="AE37" s="35"/>
      <c r="AN37" s="5"/>
      <c r="AP37" s="13"/>
      <c r="AQ37" s="13"/>
      <c r="AR37" s="11"/>
      <c r="AS37" s="11"/>
      <c r="AT37" s="11"/>
    </row>
    <row r="38" spans="24:46">
      <c r="X38" s="35"/>
      <c r="Y38" s="35"/>
      <c r="Z38" s="35"/>
      <c r="AA38" s="35"/>
      <c r="AB38" s="35"/>
      <c r="AC38" s="35"/>
      <c r="AD38" s="160"/>
      <c r="AE38" s="35"/>
      <c r="AP38" s="13"/>
      <c r="AQ38" s="13"/>
      <c r="AR38" s="11"/>
      <c r="AS38" s="11"/>
      <c r="AT38" s="11"/>
    </row>
    <row r="39" spans="24:46">
      <c r="X39" s="35"/>
      <c r="Y39" s="35"/>
      <c r="Z39" s="35"/>
      <c r="AA39" s="35"/>
      <c r="AB39" s="35"/>
      <c r="AC39" s="35"/>
      <c r="AD39" s="160"/>
      <c r="AE39" s="35"/>
      <c r="AP39" s="13"/>
      <c r="AQ39" s="13"/>
      <c r="AR39" s="11"/>
      <c r="AS39" s="11"/>
      <c r="AT39" s="11"/>
    </row>
    <row r="40" spans="24:46" ht="21">
      <c r="X40" s="35"/>
      <c r="Y40" s="35"/>
      <c r="Z40" s="35"/>
      <c r="AA40" s="35"/>
      <c r="AB40" s="35"/>
      <c r="AC40" s="35"/>
      <c r="AD40" s="160"/>
      <c r="AE40" s="35"/>
      <c r="AP40" s="56"/>
      <c r="AQ40" s="56"/>
      <c r="AR40" s="11"/>
      <c r="AS40" s="11"/>
      <c r="AT40" s="11"/>
    </row>
    <row r="41" spans="24:46">
      <c r="X41" s="35"/>
      <c r="Y41" s="35"/>
      <c r="Z41" s="35"/>
      <c r="AA41" s="35"/>
      <c r="AB41" s="35"/>
      <c r="AC41" s="35"/>
      <c r="AD41" s="160"/>
      <c r="AE41" s="35"/>
      <c r="AN41" s="4"/>
    </row>
    <row r="42" spans="24:46" ht="15.6">
      <c r="X42" s="35"/>
      <c r="Y42" s="35"/>
      <c r="Z42" s="35"/>
      <c r="AA42" s="35"/>
      <c r="AB42" s="35"/>
      <c r="AC42" s="35"/>
      <c r="AD42" s="160"/>
      <c r="AE42" s="35"/>
      <c r="AN42" s="18"/>
      <c r="AP42" s="1"/>
      <c r="AQ42" s="5"/>
    </row>
    <row r="43" spans="24:46" ht="15.6">
      <c r="X43" s="35"/>
      <c r="Y43" s="35"/>
      <c r="Z43" s="35"/>
      <c r="AA43" s="35"/>
      <c r="AB43" s="35"/>
      <c r="AC43" s="35"/>
      <c r="AD43" s="160"/>
      <c r="AE43" s="35"/>
      <c r="AN43" s="18"/>
    </row>
    <row r="44" spans="24:46" ht="15.6">
      <c r="X44" s="35"/>
      <c r="Y44" s="35"/>
      <c r="Z44" s="35"/>
      <c r="AA44" s="35"/>
      <c r="AB44" s="35"/>
      <c r="AC44" s="35"/>
      <c r="AD44" s="160"/>
      <c r="AE44" s="35"/>
      <c r="AN44" s="18"/>
    </row>
    <row r="45" spans="24:46" ht="15.6">
      <c r="X45" s="35"/>
      <c r="Y45" s="35"/>
      <c r="Z45" s="35"/>
      <c r="AA45" s="35"/>
      <c r="AB45" s="35"/>
      <c r="AC45" s="35"/>
      <c r="AD45" s="160"/>
      <c r="AE45" s="35"/>
      <c r="AN45" s="18"/>
    </row>
    <row r="46" spans="24:46" ht="15.6">
      <c r="X46" s="35"/>
      <c r="Y46" s="35"/>
      <c r="Z46" s="35"/>
      <c r="AA46" s="35"/>
      <c r="AB46" s="35"/>
      <c r="AC46" s="35"/>
      <c r="AD46" s="160"/>
      <c r="AE46" s="35"/>
      <c r="AN46" s="18"/>
    </row>
    <row r="47" spans="24:46" ht="15.6">
      <c r="X47" s="35"/>
      <c r="Y47" s="35"/>
      <c r="Z47" s="35"/>
      <c r="AA47" s="35"/>
      <c r="AB47" s="35"/>
      <c r="AC47" s="35"/>
      <c r="AD47" s="160"/>
      <c r="AE47" s="35"/>
      <c r="AN47" s="18"/>
    </row>
    <row r="48" spans="24:46" ht="15.6">
      <c r="X48" s="35"/>
      <c r="Y48" s="35"/>
      <c r="Z48" s="35"/>
      <c r="AA48" s="35"/>
      <c r="AB48" s="35"/>
      <c r="AC48" s="35"/>
      <c r="AD48" s="160"/>
      <c r="AE48" s="35"/>
      <c r="AN48" s="18"/>
    </row>
    <row r="49" spans="24:40" ht="15.6">
      <c r="X49" s="35"/>
      <c r="Y49" s="35"/>
      <c r="Z49" s="35"/>
      <c r="AA49" s="35"/>
      <c r="AB49" s="35"/>
      <c r="AC49" s="35"/>
      <c r="AD49" s="160"/>
      <c r="AE49" s="35"/>
      <c r="AN49" s="18"/>
    </row>
    <row r="50" spans="24:40" ht="15.6">
      <c r="X50" s="35"/>
      <c r="Y50" s="35"/>
      <c r="Z50" s="35"/>
      <c r="AA50" s="35"/>
      <c r="AB50" s="35"/>
      <c r="AC50" s="35"/>
      <c r="AD50" s="160"/>
      <c r="AE50" s="35"/>
      <c r="AN50" s="18"/>
    </row>
    <row r="51" spans="24:40" ht="15.6">
      <c r="X51" s="35"/>
      <c r="Y51" s="35"/>
      <c r="Z51" s="35"/>
      <c r="AA51" s="35"/>
      <c r="AB51" s="35"/>
      <c r="AC51" s="35"/>
      <c r="AD51" s="160"/>
      <c r="AE51" s="35"/>
      <c r="AN51" s="18"/>
    </row>
    <row r="52" spans="24:40" ht="15.6">
      <c r="X52" s="35"/>
      <c r="Y52" s="35"/>
      <c r="Z52" s="35"/>
      <c r="AA52" s="35"/>
      <c r="AB52" s="35"/>
      <c r="AC52" s="35"/>
      <c r="AD52" s="160"/>
      <c r="AE52" s="35"/>
      <c r="AN52" s="18"/>
    </row>
    <row r="53" spans="24:40" ht="15.6">
      <c r="X53" s="35"/>
      <c r="Y53" s="35"/>
      <c r="Z53" s="35"/>
      <c r="AA53" s="35"/>
      <c r="AB53" s="35"/>
      <c r="AC53" s="35"/>
      <c r="AD53" s="160"/>
      <c r="AE53" s="35"/>
      <c r="AN53" s="18"/>
    </row>
    <row r="54" spans="24:40" ht="15.6">
      <c r="X54" s="35"/>
      <c r="Y54" s="35"/>
      <c r="Z54" s="35"/>
      <c r="AA54" s="35"/>
      <c r="AB54" s="35"/>
      <c r="AC54" s="35"/>
      <c r="AD54" s="160"/>
      <c r="AE54" s="35"/>
      <c r="AN54" s="18"/>
    </row>
    <row r="55" spans="24:40" ht="15.6">
      <c r="X55" s="35"/>
      <c r="Y55" s="35"/>
      <c r="Z55" s="35"/>
      <c r="AA55" s="35"/>
      <c r="AB55" s="35"/>
      <c r="AC55" s="35"/>
      <c r="AD55" s="160"/>
      <c r="AE55" s="35"/>
      <c r="AN55" s="18"/>
    </row>
    <row r="56" spans="24:40" ht="15.6">
      <c r="X56" s="35"/>
      <c r="Y56" s="35"/>
      <c r="Z56" s="35"/>
      <c r="AA56" s="35"/>
      <c r="AB56" s="35"/>
      <c r="AC56" s="35"/>
      <c r="AD56" s="160"/>
      <c r="AE56" s="35"/>
      <c r="AN56" s="18"/>
    </row>
    <row r="57" spans="24:40" ht="15.6">
      <c r="X57" s="35"/>
      <c r="Y57" s="35"/>
      <c r="Z57" s="35"/>
      <c r="AA57" s="35"/>
      <c r="AB57" s="35"/>
      <c r="AC57" s="35"/>
      <c r="AD57" s="160"/>
      <c r="AE57" s="35"/>
      <c r="AN57" s="18"/>
    </row>
    <row r="58" spans="24:40" ht="15.6">
      <c r="X58" s="35"/>
      <c r="Y58" s="35"/>
      <c r="Z58" s="35"/>
      <c r="AA58" s="35"/>
      <c r="AB58" s="35"/>
      <c r="AC58" s="35"/>
      <c r="AD58" s="160"/>
      <c r="AE58" s="35"/>
      <c r="AN58" s="18"/>
    </row>
    <row r="59" spans="24:40">
      <c r="X59" s="35"/>
      <c r="Y59" s="35"/>
      <c r="Z59" s="35"/>
      <c r="AA59" s="35"/>
      <c r="AB59" s="35"/>
      <c r="AC59" s="35"/>
      <c r="AD59" s="160"/>
      <c r="AE59" s="35"/>
    </row>
    <row r="60" spans="24:40" ht="15.6">
      <c r="X60" s="35"/>
      <c r="Y60" s="35"/>
      <c r="Z60" s="35"/>
      <c r="AA60" s="35"/>
      <c r="AB60" s="35"/>
      <c r="AC60" s="35"/>
      <c r="AD60" s="160"/>
      <c r="AE60" s="35"/>
      <c r="AN60" s="18"/>
    </row>
    <row r="61" spans="24:40">
      <c r="X61" s="35"/>
      <c r="Y61" s="35"/>
      <c r="Z61" s="35"/>
      <c r="AA61" s="35"/>
      <c r="AB61" s="35"/>
      <c r="AC61" s="35"/>
      <c r="AD61" s="160"/>
      <c r="AE61" s="35"/>
    </row>
    <row r="62" spans="24:40">
      <c r="X62" s="35"/>
      <c r="Y62" s="35"/>
      <c r="Z62" s="35"/>
      <c r="AA62" s="35"/>
      <c r="AB62" s="35"/>
      <c r="AC62" s="35"/>
      <c r="AD62" s="160"/>
      <c r="AE62" s="35"/>
    </row>
    <row r="63" spans="24:40">
      <c r="X63" s="35"/>
      <c r="Y63" s="35"/>
      <c r="Z63" s="35"/>
      <c r="AA63" s="35"/>
      <c r="AB63" s="35"/>
      <c r="AC63" s="35"/>
      <c r="AD63" s="160"/>
      <c r="AE63" s="35"/>
    </row>
    <row r="64" spans="24:40">
      <c r="X64" s="35"/>
      <c r="Y64" s="35"/>
      <c r="Z64" s="35"/>
      <c r="AA64" s="35"/>
      <c r="AB64" s="35"/>
      <c r="AC64" s="35"/>
      <c r="AD64" s="160"/>
      <c r="AE64" s="35"/>
      <c r="AN64" s="4"/>
    </row>
    <row r="65" spans="24:40" ht="15.6">
      <c r="X65" s="35"/>
      <c r="Y65" s="35"/>
      <c r="Z65" s="35"/>
      <c r="AA65" s="35"/>
      <c r="AB65" s="35"/>
      <c r="AC65" s="35"/>
      <c r="AD65" s="160"/>
      <c r="AE65" s="35"/>
      <c r="AN65" s="5"/>
    </row>
    <row r="66" spans="24:40" ht="15.6">
      <c r="X66" s="35"/>
      <c r="Y66" s="35"/>
      <c r="Z66" s="35"/>
      <c r="AA66" s="35"/>
      <c r="AB66" s="35"/>
      <c r="AC66" s="35"/>
      <c r="AD66" s="160"/>
      <c r="AE66" s="35"/>
      <c r="AN66" s="5"/>
    </row>
    <row r="67" spans="24:40" ht="15.6">
      <c r="X67" s="35"/>
      <c r="Y67" s="35"/>
      <c r="Z67" s="35"/>
      <c r="AA67" s="35"/>
      <c r="AB67" s="35"/>
      <c r="AC67" s="35"/>
      <c r="AD67" s="160"/>
      <c r="AE67" s="35"/>
      <c r="AN67" s="5"/>
    </row>
    <row r="68" spans="24:40" ht="15.6">
      <c r="X68" s="35"/>
      <c r="Y68" s="35"/>
      <c r="Z68" s="35"/>
      <c r="AA68" s="35"/>
      <c r="AB68" s="35"/>
      <c r="AC68" s="35"/>
      <c r="AD68" s="160"/>
      <c r="AE68" s="35"/>
      <c r="AN68" s="5"/>
    </row>
    <row r="69" spans="24:40" ht="15.6">
      <c r="X69" s="35"/>
      <c r="Y69" s="35"/>
      <c r="Z69" s="35"/>
      <c r="AA69" s="35"/>
      <c r="AB69" s="35"/>
      <c r="AC69" s="35"/>
      <c r="AD69" s="160"/>
      <c r="AE69" s="35"/>
      <c r="AN69" s="5"/>
    </row>
    <row r="70" spans="24:40" ht="15.6">
      <c r="X70" s="35"/>
      <c r="Y70" s="35"/>
      <c r="Z70" s="35"/>
      <c r="AA70" s="35"/>
      <c r="AB70" s="35"/>
      <c r="AC70" s="35"/>
      <c r="AD70" s="160"/>
      <c r="AE70" s="35"/>
      <c r="AN70" s="5"/>
    </row>
    <row r="71" spans="24:40" ht="15.6">
      <c r="X71" s="35"/>
      <c r="Y71" s="35"/>
      <c r="Z71" s="35"/>
      <c r="AA71" s="35"/>
      <c r="AB71" s="35"/>
      <c r="AC71" s="35"/>
      <c r="AD71" s="160"/>
      <c r="AE71" s="35"/>
      <c r="AN71" s="5"/>
    </row>
    <row r="72" spans="24:40" ht="15.6">
      <c r="X72" s="35"/>
      <c r="Y72" s="35"/>
      <c r="Z72" s="35"/>
      <c r="AA72" s="35"/>
      <c r="AB72" s="35"/>
      <c r="AC72" s="35"/>
      <c r="AD72" s="160"/>
      <c r="AE72" s="35"/>
      <c r="AN72" s="5"/>
    </row>
    <row r="73" spans="24:40" ht="15.6">
      <c r="X73" s="35"/>
      <c r="Y73" s="35"/>
      <c r="Z73" s="35"/>
      <c r="AA73" s="35"/>
      <c r="AB73" s="35"/>
      <c r="AC73" s="35"/>
      <c r="AD73" s="160"/>
      <c r="AE73" s="35"/>
      <c r="AN73" s="5"/>
    </row>
    <row r="74" spans="24:40" ht="15.6">
      <c r="X74" s="35"/>
      <c r="Y74" s="35"/>
      <c r="Z74" s="35"/>
      <c r="AA74" s="35"/>
      <c r="AB74" s="35"/>
      <c r="AC74" s="35"/>
      <c r="AD74" s="160"/>
      <c r="AE74" s="35"/>
      <c r="AN74" s="5"/>
    </row>
    <row r="75" spans="24:40" ht="15.6">
      <c r="X75" s="35"/>
      <c r="Y75" s="35"/>
      <c r="Z75" s="35"/>
      <c r="AA75" s="35"/>
      <c r="AB75" s="35"/>
      <c r="AC75" s="35"/>
      <c r="AD75" s="160"/>
      <c r="AE75" s="35"/>
      <c r="AN75" s="5"/>
    </row>
    <row r="76" spans="24:40" ht="15.6">
      <c r="X76" s="35"/>
      <c r="Y76" s="35"/>
      <c r="Z76" s="35"/>
      <c r="AA76" s="35"/>
      <c r="AB76" s="35"/>
      <c r="AC76" s="35"/>
      <c r="AD76" s="160"/>
      <c r="AE76" s="35"/>
      <c r="AN76" s="5"/>
    </row>
    <row r="77" spans="24:40" ht="15.6">
      <c r="X77" s="35"/>
      <c r="Y77" s="35"/>
      <c r="Z77" s="35"/>
      <c r="AA77" s="35"/>
      <c r="AB77" s="35"/>
      <c r="AC77" s="35"/>
      <c r="AD77" s="160"/>
      <c r="AE77" s="35"/>
      <c r="AN77" s="5"/>
    </row>
    <row r="78" spans="24:40" ht="15.6">
      <c r="X78" s="35"/>
      <c r="Y78" s="35"/>
      <c r="Z78" s="35"/>
      <c r="AA78" s="35"/>
      <c r="AB78" s="35"/>
      <c r="AC78" s="35"/>
      <c r="AD78" s="160"/>
      <c r="AE78" s="35"/>
      <c r="AN78" s="5"/>
    </row>
    <row r="79" spans="24:40" ht="15.6">
      <c r="X79" s="35"/>
      <c r="Y79" s="35"/>
      <c r="Z79" s="35"/>
      <c r="AA79" s="35"/>
      <c r="AB79" s="35"/>
      <c r="AC79" s="35"/>
      <c r="AD79" s="160"/>
      <c r="AE79" s="35"/>
      <c r="AN79" s="5"/>
    </row>
    <row r="80" spans="24:40" ht="15.6">
      <c r="X80" s="35"/>
      <c r="Y80" s="35"/>
      <c r="Z80" s="35"/>
      <c r="AA80" s="35"/>
      <c r="AB80" s="35"/>
      <c r="AC80" s="35"/>
      <c r="AD80" s="160"/>
      <c r="AE80" s="35"/>
      <c r="AN80" s="5"/>
    </row>
    <row r="81" spans="24:40" ht="15.6">
      <c r="X81" s="35"/>
      <c r="Y81" s="35"/>
      <c r="Z81" s="35"/>
      <c r="AA81" s="35"/>
      <c r="AB81" s="35"/>
      <c r="AC81" s="35"/>
      <c r="AD81" s="160"/>
      <c r="AE81" s="35"/>
      <c r="AN81" s="5"/>
    </row>
    <row r="82" spans="24:40">
      <c r="X82" s="35"/>
      <c r="Y82" s="35"/>
      <c r="Z82" s="35"/>
      <c r="AA82" s="35"/>
      <c r="AB82" s="35"/>
      <c r="AC82" s="35"/>
      <c r="AD82" s="160"/>
      <c r="AE82" s="35"/>
    </row>
    <row r="83" spans="24:40" ht="15.6">
      <c r="X83" s="35"/>
      <c r="Y83" s="35"/>
      <c r="Z83" s="35"/>
      <c r="AA83" s="35"/>
      <c r="AB83" s="35"/>
      <c r="AC83" s="35"/>
      <c r="AD83" s="160"/>
      <c r="AE83" s="35"/>
      <c r="AN83" s="5"/>
    </row>
    <row r="84" spans="24:40">
      <c r="X84" s="35"/>
      <c r="Y84" s="35"/>
      <c r="Z84" s="35"/>
      <c r="AA84" s="35"/>
      <c r="AB84" s="35"/>
      <c r="AC84" s="35"/>
      <c r="AD84" s="160"/>
      <c r="AE84" s="35"/>
    </row>
    <row r="85" spans="24:40">
      <c r="X85" s="35"/>
      <c r="Y85" s="35"/>
      <c r="Z85" s="35"/>
      <c r="AA85" s="35"/>
      <c r="AB85" s="35"/>
      <c r="AC85" s="35"/>
      <c r="AD85" s="160"/>
      <c r="AE85" s="35"/>
    </row>
    <row r="86" spans="24:40" ht="15.6">
      <c r="X86" s="35"/>
      <c r="Y86" s="35"/>
      <c r="Z86" s="35"/>
      <c r="AA86" s="35"/>
      <c r="AB86" s="35"/>
      <c r="AC86" s="35"/>
      <c r="AD86" s="160"/>
      <c r="AE86" s="35"/>
      <c r="AN86" s="2"/>
    </row>
    <row r="87" spans="24:40">
      <c r="X87" s="35"/>
      <c r="Y87" s="35"/>
      <c r="Z87" s="35"/>
      <c r="AA87" s="35"/>
      <c r="AB87" s="35"/>
      <c r="AC87" s="35"/>
      <c r="AD87" s="160"/>
      <c r="AE87" s="35"/>
      <c r="AN87" s="4"/>
    </row>
    <row r="88" spans="24:40" ht="15.6">
      <c r="X88" s="35"/>
      <c r="Y88" s="35"/>
      <c r="Z88" s="35"/>
      <c r="AA88" s="35"/>
      <c r="AB88" s="35"/>
      <c r="AC88" s="35"/>
      <c r="AD88" s="160"/>
      <c r="AE88" s="35"/>
      <c r="AN88" s="5"/>
    </row>
    <row r="89" spans="24:40" ht="15.6">
      <c r="X89" s="35"/>
      <c r="Y89" s="35"/>
      <c r="Z89" s="35"/>
      <c r="AA89" s="35"/>
      <c r="AB89" s="35"/>
      <c r="AC89" s="35"/>
      <c r="AD89" s="160"/>
      <c r="AE89" s="35"/>
      <c r="AN89" s="5"/>
    </row>
    <row r="90" spans="24:40" ht="15.6">
      <c r="X90" s="35"/>
      <c r="Y90" s="35"/>
      <c r="Z90" s="35"/>
      <c r="AA90" s="35"/>
      <c r="AB90" s="35"/>
      <c r="AC90" s="35"/>
      <c r="AD90" s="160"/>
      <c r="AE90" s="35"/>
      <c r="AN90" s="5"/>
    </row>
    <row r="91" spans="24:40" ht="15.6">
      <c r="X91" s="35"/>
      <c r="Y91" s="35"/>
      <c r="Z91" s="35"/>
      <c r="AA91" s="35"/>
      <c r="AB91" s="35"/>
      <c r="AC91" s="35"/>
      <c r="AD91" s="160"/>
      <c r="AE91" s="35"/>
      <c r="AN91" s="5"/>
    </row>
    <row r="92" spans="24:40" ht="15.6">
      <c r="X92" s="35"/>
      <c r="Y92" s="35"/>
      <c r="Z92" s="35"/>
      <c r="AA92" s="35"/>
      <c r="AB92" s="35"/>
      <c r="AC92" s="35"/>
      <c r="AD92" s="160"/>
      <c r="AE92" s="35"/>
      <c r="AN92" s="5"/>
    </row>
    <row r="93" spans="24:40" ht="15.6">
      <c r="X93" s="35"/>
      <c r="Y93" s="35"/>
      <c r="Z93" s="35"/>
      <c r="AA93" s="35"/>
      <c r="AB93" s="35"/>
      <c r="AC93" s="35"/>
      <c r="AD93" s="160"/>
      <c r="AE93" s="35"/>
      <c r="AN93" s="5"/>
    </row>
    <row r="94" spans="24:40" ht="15.6">
      <c r="X94" s="35"/>
      <c r="Y94" s="35"/>
      <c r="Z94" s="35"/>
      <c r="AA94" s="35"/>
      <c r="AB94" s="35"/>
      <c r="AC94" s="35"/>
      <c r="AD94" s="160"/>
      <c r="AE94" s="35"/>
      <c r="AN94" s="5"/>
    </row>
    <row r="95" spans="24:40" ht="15.6">
      <c r="X95" s="35"/>
      <c r="Y95" s="35"/>
      <c r="Z95" s="35"/>
      <c r="AA95" s="35"/>
      <c r="AB95" s="35"/>
      <c r="AC95" s="35"/>
      <c r="AD95" s="160"/>
      <c r="AE95" s="35"/>
      <c r="AN95" s="5"/>
    </row>
    <row r="96" spans="24:40" ht="15.6">
      <c r="X96" s="35"/>
      <c r="Y96" s="35"/>
      <c r="Z96" s="35"/>
      <c r="AA96" s="35"/>
      <c r="AB96" s="35"/>
      <c r="AC96" s="35"/>
      <c r="AD96" s="160"/>
      <c r="AE96" s="35"/>
      <c r="AN96" s="5"/>
    </row>
    <row r="97" spans="24:40" ht="15.6">
      <c r="X97" s="35"/>
      <c r="Y97" s="35"/>
      <c r="Z97" s="35"/>
      <c r="AA97" s="35"/>
      <c r="AB97" s="35"/>
      <c r="AC97" s="35"/>
      <c r="AD97" s="160"/>
      <c r="AE97" s="35"/>
      <c r="AN97" s="5"/>
    </row>
    <row r="98" spans="24:40" ht="15.6">
      <c r="X98" s="35"/>
      <c r="Y98" s="35"/>
      <c r="Z98" s="35"/>
      <c r="AA98" s="35"/>
      <c r="AB98" s="35"/>
      <c r="AC98" s="35"/>
      <c r="AD98" s="160"/>
      <c r="AE98" s="35"/>
      <c r="AN98" s="5"/>
    </row>
    <row r="99" spans="24:40" ht="15.6">
      <c r="X99" s="35"/>
      <c r="Y99" s="35"/>
      <c r="Z99" s="35"/>
      <c r="AA99" s="35"/>
      <c r="AB99" s="35"/>
      <c r="AC99" s="35"/>
      <c r="AD99" s="160"/>
      <c r="AE99" s="35"/>
      <c r="AN99" s="5"/>
    </row>
    <row r="100" spans="24:40" ht="15.6">
      <c r="X100" s="35"/>
      <c r="Y100" s="35"/>
      <c r="Z100" s="35"/>
      <c r="AA100" s="35"/>
      <c r="AB100" s="35"/>
      <c r="AC100" s="35"/>
      <c r="AD100" s="160"/>
      <c r="AE100" s="35"/>
      <c r="AN100" s="5"/>
    </row>
    <row r="101" spans="24:40" ht="15.6">
      <c r="X101" s="35"/>
      <c r="Y101" s="35"/>
      <c r="Z101" s="35"/>
      <c r="AA101" s="35"/>
      <c r="AB101" s="35"/>
      <c r="AC101" s="35"/>
      <c r="AD101" s="160"/>
      <c r="AE101" s="35"/>
      <c r="AN101" s="5"/>
    </row>
    <row r="102" spans="24:40" ht="15.6">
      <c r="X102" s="35"/>
      <c r="Y102" s="35"/>
      <c r="Z102" s="35"/>
      <c r="AA102" s="35"/>
      <c r="AB102" s="35"/>
      <c r="AC102" s="35"/>
      <c r="AD102" s="160"/>
      <c r="AE102" s="35"/>
      <c r="AN102" s="5"/>
    </row>
    <row r="103" spans="24:40" ht="15.6">
      <c r="X103" s="35"/>
      <c r="Y103" s="35"/>
      <c r="Z103" s="35"/>
      <c r="AA103" s="35"/>
      <c r="AB103" s="35"/>
      <c r="AC103" s="35"/>
      <c r="AD103" s="160"/>
      <c r="AE103" s="35"/>
      <c r="AN103" s="5"/>
    </row>
    <row r="104" spans="24:40" ht="15.6">
      <c r="X104" s="35"/>
      <c r="Y104" s="35"/>
      <c r="Z104" s="35"/>
      <c r="AA104" s="35"/>
      <c r="AB104" s="35"/>
      <c r="AC104" s="35"/>
      <c r="AD104" s="160"/>
      <c r="AE104" s="35"/>
      <c r="AN104" s="5"/>
    </row>
    <row r="105" spans="24:40">
      <c r="X105" s="35"/>
      <c r="Y105" s="35"/>
      <c r="Z105" s="35"/>
      <c r="AA105" s="35"/>
      <c r="AB105" s="35"/>
      <c r="AC105" s="35"/>
      <c r="AD105" s="160"/>
      <c r="AE105" s="35"/>
    </row>
    <row r="106" spans="24:40" ht="15.6">
      <c r="X106" s="35"/>
      <c r="Y106" s="35"/>
      <c r="Z106" s="35"/>
      <c r="AA106" s="35"/>
      <c r="AB106" s="35"/>
      <c r="AC106" s="35"/>
      <c r="AD106" s="160"/>
      <c r="AE106" s="35"/>
      <c r="AN106" s="5"/>
    </row>
    <row r="107" spans="24:40">
      <c r="X107" s="35"/>
      <c r="Y107" s="35"/>
      <c r="Z107" s="35"/>
      <c r="AA107" s="35"/>
      <c r="AB107" s="35"/>
      <c r="AC107" s="35"/>
      <c r="AD107" s="160"/>
      <c r="AE107" s="35"/>
    </row>
    <row r="108" spans="24:40">
      <c r="X108" s="35"/>
      <c r="Y108" s="35"/>
      <c r="Z108" s="35"/>
      <c r="AA108" s="35"/>
      <c r="AB108" s="35"/>
      <c r="AC108" s="35"/>
      <c r="AD108" s="160"/>
      <c r="AE108" s="35"/>
    </row>
    <row r="109" spans="24:40">
      <c r="X109" s="35"/>
      <c r="Y109" s="35"/>
      <c r="Z109" s="35"/>
      <c r="AA109" s="35"/>
      <c r="AB109" s="35"/>
      <c r="AC109" s="35"/>
      <c r="AD109" s="160"/>
      <c r="AE109" s="35"/>
    </row>
    <row r="110" spans="24:40">
      <c r="X110" s="35"/>
      <c r="Y110" s="35"/>
      <c r="Z110" s="35"/>
      <c r="AA110" s="35"/>
      <c r="AB110" s="35"/>
      <c r="AC110" s="35"/>
      <c r="AD110" s="160"/>
      <c r="AE110" s="35"/>
    </row>
    <row r="111" spans="24:40">
      <c r="X111" s="35"/>
      <c r="Y111" s="35"/>
      <c r="Z111" s="35"/>
      <c r="AA111" s="35"/>
      <c r="AB111" s="35"/>
      <c r="AC111" s="35"/>
      <c r="AD111" s="160"/>
      <c r="AE111" s="35"/>
    </row>
    <row r="112" spans="24:40">
      <c r="X112" s="35"/>
      <c r="Y112" s="35"/>
      <c r="Z112" s="35"/>
      <c r="AA112" s="35"/>
      <c r="AB112" s="35"/>
      <c r="AC112" s="35"/>
      <c r="AD112" s="160"/>
      <c r="AE112" s="35"/>
    </row>
    <row r="113" spans="24:31">
      <c r="X113" s="35"/>
      <c r="Y113" s="35"/>
      <c r="Z113" s="35"/>
      <c r="AA113" s="35"/>
      <c r="AB113" s="35"/>
      <c r="AC113" s="35"/>
      <c r="AD113" s="160"/>
      <c r="AE113" s="35"/>
    </row>
    <row r="114" spans="24:31">
      <c r="X114" s="35"/>
      <c r="Y114" s="35"/>
      <c r="Z114" s="35"/>
      <c r="AA114" s="35"/>
      <c r="AB114" s="35"/>
      <c r="AC114" s="35"/>
      <c r="AD114" s="160"/>
      <c r="AE114" s="35"/>
    </row>
    <row r="115" spans="24:31">
      <c r="X115" s="35"/>
      <c r="Y115" s="35"/>
      <c r="Z115" s="35"/>
      <c r="AA115" s="35"/>
      <c r="AB115" s="35"/>
      <c r="AC115" s="35"/>
      <c r="AD115" s="160"/>
      <c r="AE115" s="35"/>
    </row>
    <row r="116" spans="24:31">
      <c r="X116" s="35"/>
      <c r="Y116" s="35"/>
      <c r="Z116" s="35"/>
      <c r="AA116" s="35"/>
      <c r="AB116" s="35"/>
      <c r="AC116" s="35"/>
      <c r="AD116" s="160"/>
      <c r="AE116" s="35"/>
    </row>
    <row r="117" spans="24:31">
      <c r="X117" s="35"/>
      <c r="Y117" s="35"/>
      <c r="Z117" s="35"/>
      <c r="AA117" s="35"/>
      <c r="AB117" s="35"/>
      <c r="AC117" s="35"/>
      <c r="AD117" s="160"/>
      <c r="AE117" s="35"/>
    </row>
    <row r="118" spans="24:31">
      <c r="X118" s="35"/>
      <c r="Y118" s="35"/>
      <c r="Z118" s="35"/>
      <c r="AA118" s="35"/>
      <c r="AB118" s="35"/>
      <c r="AC118" s="35"/>
      <c r="AD118" s="160"/>
      <c r="AE118" s="35"/>
    </row>
    <row r="119" spans="24:31">
      <c r="X119" s="35"/>
      <c r="Y119" s="35"/>
      <c r="Z119" s="35"/>
      <c r="AA119" s="35"/>
      <c r="AB119" s="35"/>
      <c r="AC119" s="35"/>
      <c r="AD119" s="160"/>
      <c r="AE119" s="35"/>
    </row>
    <row r="120" spans="24:31">
      <c r="X120" s="35"/>
      <c r="Y120" s="35"/>
      <c r="Z120" s="35"/>
      <c r="AA120" s="35"/>
      <c r="AB120" s="35"/>
      <c r="AC120" s="35"/>
      <c r="AD120" s="160"/>
      <c r="AE120" s="35"/>
    </row>
    <row r="121" spans="24:31">
      <c r="X121" s="35"/>
      <c r="Y121" s="35"/>
      <c r="Z121" s="35"/>
      <c r="AA121" s="35"/>
      <c r="AB121" s="35"/>
      <c r="AC121" s="35"/>
      <c r="AD121" s="160"/>
      <c r="AE121" s="35"/>
    </row>
    <row r="122" spans="24:31">
      <c r="X122" s="35"/>
      <c r="Y122" s="35"/>
      <c r="Z122" s="35"/>
      <c r="AA122" s="35"/>
      <c r="AB122" s="35"/>
      <c r="AC122" s="35"/>
      <c r="AD122" s="160"/>
      <c r="AE122" s="35"/>
    </row>
    <row r="123" spans="24:31">
      <c r="X123" s="35"/>
      <c r="Y123" s="35"/>
      <c r="Z123" s="35"/>
      <c r="AA123" s="35"/>
      <c r="AB123" s="35"/>
      <c r="AC123" s="35"/>
      <c r="AD123" s="160"/>
      <c r="AE123" s="35"/>
    </row>
    <row r="124" spans="24:31">
      <c r="X124" s="35"/>
      <c r="Y124" s="35"/>
      <c r="Z124" s="35"/>
      <c r="AA124" s="35"/>
      <c r="AB124" s="35"/>
      <c r="AC124" s="35"/>
      <c r="AD124" s="160"/>
      <c r="AE124" s="35"/>
    </row>
    <row r="125" spans="24:31">
      <c r="X125" s="35"/>
      <c r="Y125" s="35"/>
      <c r="Z125" s="35"/>
      <c r="AA125" s="35"/>
      <c r="AB125" s="35"/>
      <c r="AC125" s="35"/>
      <c r="AD125" s="160"/>
      <c r="AE125" s="35"/>
    </row>
    <row r="126" spans="24:31">
      <c r="X126" s="35"/>
      <c r="Y126" s="35"/>
      <c r="Z126" s="35"/>
      <c r="AA126" s="35"/>
      <c r="AB126" s="35"/>
      <c r="AC126" s="35"/>
      <c r="AD126" s="160"/>
      <c r="AE126" s="35"/>
    </row>
    <row r="127" spans="24:31">
      <c r="X127" s="35"/>
      <c r="Y127" s="35"/>
      <c r="Z127" s="35"/>
      <c r="AA127" s="35"/>
      <c r="AB127" s="35"/>
      <c r="AC127" s="35"/>
      <c r="AD127" s="160"/>
      <c r="AE127" s="35"/>
    </row>
    <row r="128" spans="24:31">
      <c r="X128" s="35"/>
      <c r="Y128" s="35"/>
      <c r="Z128" s="35"/>
      <c r="AA128" s="35"/>
      <c r="AB128" s="35"/>
      <c r="AC128" s="35"/>
      <c r="AD128" s="160"/>
      <c r="AE128" s="35"/>
    </row>
    <row r="129" spans="24:31">
      <c r="X129" s="35"/>
      <c r="Y129" s="35"/>
      <c r="Z129" s="35"/>
      <c r="AA129" s="35"/>
      <c r="AB129" s="35"/>
      <c r="AC129" s="35"/>
      <c r="AD129" s="160"/>
      <c r="AE129" s="35"/>
    </row>
    <row r="130" spans="24:31">
      <c r="X130" s="35"/>
      <c r="Y130" s="35"/>
      <c r="Z130" s="35"/>
      <c r="AA130" s="35"/>
      <c r="AB130" s="35"/>
      <c r="AC130" s="35"/>
      <c r="AD130" s="160"/>
      <c r="AE130" s="35"/>
    </row>
    <row r="131" spans="24:31">
      <c r="X131" s="35"/>
      <c r="Y131" s="35"/>
      <c r="Z131" s="35"/>
      <c r="AA131" s="35"/>
      <c r="AB131" s="35"/>
      <c r="AC131" s="35"/>
      <c r="AD131" s="160"/>
      <c r="AE131" s="35"/>
    </row>
    <row r="132" spans="24:31">
      <c r="X132" s="35"/>
      <c r="Y132" s="35"/>
      <c r="Z132" s="35"/>
      <c r="AA132" s="35"/>
      <c r="AB132" s="35"/>
      <c r="AC132" s="35"/>
      <c r="AD132" s="160"/>
      <c r="AE132" s="35"/>
    </row>
    <row r="133" spans="24:31">
      <c r="X133" s="35"/>
      <c r="Y133" s="35"/>
      <c r="Z133" s="35"/>
      <c r="AA133" s="35"/>
      <c r="AB133" s="35"/>
      <c r="AC133" s="35"/>
      <c r="AD133" s="160"/>
      <c r="AE133" s="35"/>
    </row>
    <row r="134" spans="24:31">
      <c r="X134" s="35"/>
      <c r="Y134" s="35"/>
      <c r="Z134" s="35"/>
      <c r="AA134" s="35"/>
      <c r="AB134" s="35"/>
      <c r="AC134" s="35"/>
      <c r="AD134" s="160"/>
      <c r="AE134" s="35"/>
    </row>
    <row r="135" spans="24:31">
      <c r="X135" s="35"/>
      <c r="Y135" s="35"/>
      <c r="Z135" s="35"/>
      <c r="AA135" s="35"/>
      <c r="AB135" s="35"/>
      <c r="AC135" s="35"/>
      <c r="AD135" s="160"/>
      <c r="AE135" s="35"/>
    </row>
    <row r="136" spans="24:31">
      <c r="X136" s="35"/>
      <c r="Y136" s="35"/>
      <c r="Z136" s="35"/>
      <c r="AA136" s="35"/>
      <c r="AB136" s="35"/>
      <c r="AC136" s="35"/>
      <c r="AD136" s="160"/>
      <c r="AE136" s="35"/>
    </row>
    <row r="137" spans="24:31">
      <c r="X137" s="35"/>
      <c r="Y137" s="35"/>
      <c r="Z137" s="35"/>
      <c r="AA137" s="35"/>
      <c r="AB137" s="35"/>
      <c r="AC137" s="35"/>
      <c r="AD137" s="160"/>
      <c r="AE137" s="35"/>
    </row>
    <row r="138" spans="24:31">
      <c r="X138" s="35"/>
      <c r="Y138" s="35"/>
      <c r="Z138" s="35"/>
      <c r="AA138" s="35"/>
      <c r="AB138" s="35"/>
      <c r="AC138" s="35"/>
      <c r="AD138" s="160"/>
      <c r="AE138" s="35"/>
    </row>
    <row r="139" spans="24:31">
      <c r="X139" s="35"/>
      <c r="Y139" s="35"/>
      <c r="Z139" s="35"/>
      <c r="AA139" s="35"/>
      <c r="AB139" s="35"/>
      <c r="AC139" s="35"/>
      <c r="AD139" s="160"/>
      <c r="AE139" s="35"/>
    </row>
    <row r="140" spans="24:31">
      <c r="X140" s="35"/>
      <c r="Y140" s="35"/>
      <c r="Z140" s="35"/>
      <c r="AA140" s="35"/>
      <c r="AB140" s="35"/>
      <c r="AC140" s="35"/>
      <c r="AD140" s="160"/>
      <c r="AE140" s="35"/>
    </row>
    <row r="141" spans="24:31">
      <c r="X141" s="35"/>
      <c r="Y141" s="35"/>
      <c r="Z141" s="35"/>
      <c r="AA141" s="35"/>
      <c r="AB141" s="35"/>
      <c r="AC141" s="35"/>
      <c r="AD141" s="160"/>
      <c r="AE141" s="35"/>
    </row>
    <row r="142" spans="24:31">
      <c r="X142" s="35"/>
      <c r="Y142" s="35"/>
      <c r="Z142" s="35"/>
      <c r="AA142" s="35"/>
      <c r="AB142" s="35"/>
      <c r="AC142" s="35"/>
      <c r="AD142" s="160"/>
      <c r="AE142" s="35"/>
    </row>
    <row r="143" spans="24:31">
      <c r="X143" s="35"/>
      <c r="Y143" s="35"/>
      <c r="Z143" s="35"/>
      <c r="AA143" s="35"/>
      <c r="AB143" s="35"/>
      <c r="AC143" s="35"/>
      <c r="AD143" s="160"/>
      <c r="AE143" s="35"/>
    </row>
    <row r="144" spans="24:31">
      <c r="X144" s="35"/>
      <c r="Y144" s="35"/>
      <c r="Z144" s="35"/>
      <c r="AA144" s="35"/>
      <c r="AB144" s="35"/>
      <c r="AC144" s="35"/>
      <c r="AD144" s="160"/>
      <c r="AE144" s="35"/>
    </row>
    <row r="145" spans="24:31">
      <c r="X145" s="35"/>
      <c r="Y145" s="35"/>
      <c r="Z145" s="35"/>
      <c r="AA145" s="35"/>
      <c r="AB145" s="35"/>
      <c r="AC145" s="35"/>
      <c r="AD145" s="160"/>
      <c r="AE145" s="35"/>
    </row>
    <row r="146" spans="24:31">
      <c r="X146" s="35"/>
      <c r="Y146" s="35"/>
      <c r="Z146" s="35"/>
      <c r="AA146" s="35"/>
      <c r="AB146" s="35"/>
      <c r="AC146" s="35"/>
      <c r="AD146" s="160"/>
      <c r="AE146" s="35"/>
    </row>
    <row r="147" spans="24:31">
      <c r="X147" s="35"/>
      <c r="Y147" s="35"/>
      <c r="Z147" s="35"/>
      <c r="AA147" s="35"/>
      <c r="AB147" s="35"/>
      <c r="AC147" s="35"/>
      <c r="AD147" s="160"/>
      <c r="AE147" s="35"/>
    </row>
    <row r="148" spans="24:31">
      <c r="X148" s="35"/>
      <c r="Y148" s="35"/>
      <c r="Z148" s="35"/>
      <c r="AA148" s="35"/>
      <c r="AB148" s="35"/>
      <c r="AC148" s="35"/>
      <c r="AD148" s="160"/>
      <c r="AE148" s="35"/>
    </row>
    <row r="149" spans="24:31">
      <c r="X149" s="35"/>
      <c r="Y149" s="35"/>
      <c r="Z149" s="35"/>
      <c r="AA149" s="35"/>
      <c r="AB149" s="35"/>
      <c r="AC149" s="35"/>
      <c r="AD149" s="160"/>
      <c r="AE149" s="35"/>
    </row>
    <row r="150" spans="24:31">
      <c r="X150" s="35"/>
      <c r="Y150" s="35"/>
      <c r="Z150" s="35"/>
      <c r="AA150" s="35"/>
      <c r="AB150" s="35"/>
      <c r="AC150" s="35"/>
      <c r="AD150" s="160"/>
      <c r="AE150" s="35"/>
    </row>
    <row r="151" spans="24:31">
      <c r="X151" s="35"/>
      <c r="Y151" s="35"/>
      <c r="Z151" s="35"/>
      <c r="AA151" s="35"/>
      <c r="AB151" s="35"/>
      <c r="AC151" s="35"/>
      <c r="AD151" s="160"/>
      <c r="AE151" s="35"/>
    </row>
    <row r="152" spans="24:31">
      <c r="X152" s="35"/>
      <c r="Y152" s="35"/>
      <c r="Z152" s="35"/>
      <c r="AA152" s="35"/>
      <c r="AB152" s="35"/>
      <c r="AC152" s="35"/>
      <c r="AD152" s="160"/>
      <c r="AE152" s="35"/>
    </row>
    <row r="153" spans="24:31">
      <c r="X153" s="35"/>
      <c r="Y153" s="35"/>
      <c r="Z153" s="35"/>
      <c r="AA153" s="35"/>
      <c r="AB153" s="35"/>
      <c r="AC153" s="35"/>
      <c r="AD153" s="160"/>
      <c r="AE153" s="35"/>
    </row>
    <row r="154" spans="24:31">
      <c r="X154" s="35"/>
      <c r="Y154" s="35"/>
      <c r="Z154" s="35"/>
      <c r="AA154" s="35"/>
      <c r="AB154" s="35"/>
      <c r="AC154" s="35"/>
      <c r="AD154" s="160"/>
      <c r="AE154" s="35"/>
    </row>
    <row r="155" spans="24:31">
      <c r="X155" s="35"/>
      <c r="Y155" s="35"/>
      <c r="Z155" s="35"/>
      <c r="AA155" s="35"/>
      <c r="AB155" s="35"/>
      <c r="AC155" s="35"/>
      <c r="AD155" s="160"/>
      <c r="AE155" s="35"/>
    </row>
    <row r="156" spans="24:31">
      <c r="X156" s="35"/>
      <c r="Y156" s="35"/>
      <c r="Z156" s="35"/>
      <c r="AA156" s="35"/>
      <c r="AB156" s="35"/>
      <c r="AC156" s="35"/>
      <c r="AD156" s="160"/>
      <c r="AE156" s="35"/>
    </row>
    <row r="157" spans="24:31">
      <c r="X157" s="35"/>
      <c r="Y157" s="35"/>
      <c r="Z157" s="35"/>
      <c r="AA157" s="35"/>
      <c r="AB157" s="35"/>
      <c r="AC157" s="35"/>
      <c r="AD157" s="160"/>
      <c r="AE157" s="35"/>
    </row>
    <row r="158" spans="24:31">
      <c r="X158" s="35"/>
      <c r="Y158" s="35"/>
      <c r="Z158" s="35"/>
      <c r="AA158" s="35"/>
      <c r="AB158" s="35"/>
      <c r="AC158" s="35"/>
      <c r="AD158" s="160"/>
      <c r="AE158" s="35"/>
    </row>
    <row r="159" spans="24:31">
      <c r="X159" s="35"/>
      <c r="Y159" s="35"/>
      <c r="Z159" s="35"/>
      <c r="AA159" s="35"/>
      <c r="AB159" s="35"/>
      <c r="AC159" s="35"/>
      <c r="AD159" s="160"/>
      <c r="AE159" s="35"/>
    </row>
    <row r="160" spans="24:31">
      <c r="X160" s="35"/>
      <c r="Y160" s="35"/>
      <c r="Z160" s="35"/>
      <c r="AA160" s="35"/>
      <c r="AB160" s="35"/>
      <c r="AC160" s="35"/>
      <c r="AD160" s="160"/>
      <c r="AE160" s="35"/>
    </row>
    <row r="161" spans="24:31">
      <c r="X161" s="35"/>
      <c r="Y161" s="35"/>
      <c r="Z161" s="35"/>
      <c r="AA161" s="35"/>
      <c r="AB161" s="35"/>
      <c r="AC161" s="35"/>
      <c r="AD161" s="160"/>
      <c r="AE161" s="35"/>
    </row>
    <row r="162" spans="24:31">
      <c r="X162" s="35"/>
      <c r="Y162" s="35"/>
      <c r="Z162" s="35"/>
      <c r="AA162" s="35"/>
      <c r="AB162" s="35"/>
      <c r="AC162" s="35"/>
      <c r="AD162" s="160"/>
      <c r="AE162" s="35"/>
    </row>
    <row r="163" spans="24:31">
      <c r="X163" s="35"/>
      <c r="Y163" s="35"/>
      <c r="Z163" s="35"/>
      <c r="AA163" s="35"/>
      <c r="AB163" s="35"/>
      <c r="AC163" s="35"/>
      <c r="AD163" s="160"/>
      <c r="AE163" s="35"/>
    </row>
    <row r="164" spans="24:31">
      <c r="X164" s="35"/>
      <c r="Y164" s="35"/>
      <c r="Z164" s="35"/>
      <c r="AA164" s="35"/>
      <c r="AB164" s="35"/>
      <c r="AC164" s="35"/>
      <c r="AD164" s="160"/>
      <c r="AE164" s="35"/>
    </row>
    <row r="165" spans="24:31">
      <c r="X165" s="35"/>
      <c r="Y165" s="35"/>
      <c r="Z165" s="35"/>
      <c r="AA165" s="35"/>
      <c r="AB165" s="35"/>
      <c r="AC165" s="35"/>
      <c r="AD165" s="160"/>
      <c r="AE165" s="35"/>
    </row>
    <row r="166" spans="24:31">
      <c r="X166" s="35"/>
      <c r="Y166" s="35"/>
      <c r="Z166" s="35"/>
      <c r="AA166" s="35"/>
      <c r="AB166" s="35"/>
      <c r="AC166" s="35"/>
      <c r="AD166" s="160"/>
      <c r="AE166" s="35"/>
    </row>
    <row r="167" spans="24:31">
      <c r="X167" s="35"/>
      <c r="Y167" s="35"/>
      <c r="Z167" s="35"/>
      <c r="AA167" s="35"/>
      <c r="AB167" s="35"/>
      <c r="AC167" s="35"/>
      <c r="AD167" s="160"/>
      <c r="AE167" s="35"/>
    </row>
    <row r="168" spans="24:31">
      <c r="X168" s="35"/>
      <c r="Y168" s="35"/>
      <c r="Z168" s="35"/>
      <c r="AA168" s="35"/>
      <c r="AB168" s="35"/>
      <c r="AC168" s="35"/>
      <c r="AD168" s="160"/>
      <c r="AE168" s="35"/>
    </row>
    <row r="169" spans="24:31">
      <c r="X169" s="35"/>
      <c r="Y169" s="35"/>
      <c r="Z169" s="35"/>
      <c r="AA169" s="35"/>
      <c r="AB169" s="35"/>
      <c r="AC169" s="35"/>
      <c r="AD169" s="160"/>
      <c r="AE169" s="35"/>
    </row>
    <row r="170" spans="24:31">
      <c r="X170" s="35"/>
      <c r="Y170" s="35"/>
      <c r="Z170" s="35"/>
      <c r="AA170" s="35"/>
      <c r="AB170" s="35"/>
      <c r="AC170" s="35"/>
      <c r="AD170" s="160"/>
      <c r="AE170" s="35"/>
    </row>
    <row r="171" spans="24:31">
      <c r="X171" s="35"/>
      <c r="Y171" s="35"/>
      <c r="Z171" s="35"/>
      <c r="AA171" s="35"/>
      <c r="AB171" s="35"/>
      <c r="AC171" s="35"/>
      <c r="AD171" s="160"/>
      <c r="AE171" s="35"/>
    </row>
    <row r="172" spans="24:31">
      <c r="X172" s="35"/>
      <c r="Y172" s="35"/>
      <c r="Z172" s="35"/>
      <c r="AA172" s="35"/>
      <c r="AB172" s="35"/>
      <c r="AC172" s="35"/>
      <c r="AD172" s="160"/>
      <c r="AE172" s="35"/>
    </row>
    <row r="173" spans="24:31">
      <c r="X173" s="35"/>
      <c r="Y173" s="35"/>
      <c r="Z173" s="35"/>
      <c r="AA173" s="35"/>
      <c r="AB173" s="35"/>
      <c r="AC173" s="35"/>
      <c r="AD173" s="160"/>
      <c r="AE173" s="35"/>
    </row>
    <row r="174" spans="24:31">
      <c r="X174" s="35"/>
      <c r="Y174" s="35"/>
      <c r="Z174" s="35"/>
      <c r="AA174" s="35"/>
      <c r="AB174" s="35"/>
      <c r="AC174" s="35"/>
      <c r="AD174" s="160"/>
      <c r="AE174" s="35"/>
    </row>
    <row r="175" spans="24:31">
      <c r="X175" s="35"/>
      <c r="Y175" s="35"/>
      <c r="Z175" s="35"/>
      <c r="AA175" s="35"/>
      <c r="AB175" s="35"/>
      <c r="AC175" s="35"/>
      <c r="AD175" s="160"/>
      <c r="AE175" s="35"/>
    </row>
    <row r="176" spans="24:31">
      <c r="X176" s="35"/>
      <c r="Y176" s="35"/>
      <c r="Z176" s="35"/>
      <c r="AA176" s="35"/>
      <c r="AB176" s="35"/>
      <c r="AC176" s="35"/>
      <c r="AD176" s="160"/>
      <c r="AE176" s="35"/>
    </row>
    <row r="177" spans="24:31">
      <c r="X177" s="35"/>
      <c r="Y177" s="35"/>
      <c r="Z177" s="35"/>
      <c r="AA177" s="35"/>
      <c r="AB177" s="35"/>
      <c r="AC177" s="35"/>
      <c r="AD177" s="160"/>
      <c r="AE177" s="35"/>
    </row>
    <row r="178" spans="24:31">
      <c r="X178" s="35"/>
      <c r="Y178" s="35"/>
      <c r="Z178" s="35"/>
      <c r="AA178" s="35"/>
      <c r="AB178" s="35"/>
      <c r="AC178" s="35"/>
      <c r="AD178" s="160"/>
      <c r="AE178" s="35"/>
    </row>
    <row r="179" spans="24:31">
      <c r="X179" s="35"/>
      <c r="Y179" s="35"/>
      <c r="Z179" s="35"/>
      <c r="AA179" s="35"/>
      <c r="AB179" s="35"/>
      <c r="AC179" s="35"/>
      <c r="AD179" s="160"/>
      <c r="AE179" s="35"/>
    </row>
    <row r="180" spans="24:31">
      <c r="X180" s="35"/>
      <c r="Y180" s="35"/>
      <c r="Z180" s="35"/>
      <c r="AA180" s="35"/>
      <c r="AB180" s="35"/>
      <c r="AC180" s="35"/>
      <c r="AD180" s="160"/>
      <c r="AE180" s="35"/>
    </row>
    <row r="181" spans="24:31">
      <c r="X181" s="35"/>
      <c r="Y181" s="35"/>
      <c r="Z181" s="35"/>
      <c r="AA181" s="35"/>
      <c r="AB181" s="35"/>
      <c r="AC181" s="35"/>
      <c r="AD181" s="160"/>
      <c r="AE181" s="35"/>
    </row>
    <row r="182" spans="24:31">
      <c r="X182" s="35"/>
      <c r="Y182" s="35"/>
      <c r="Z182" s="35"/>
      <c r="AA182" s="35"/>
      <c r="AB182" s="35"/>
      <c r="AC182" s="35"/>
      <c r="AD182" s="160"/>
      <c r="AE182" s="35"/>
    </row>
    <row r="183" spans="24:31">
      <c r="X183" s="35"/>
      <c r="Y183" s="35"/>
      <c r="Z183" s="35"/>
      <c r="AA183" s="35"/>
      <c r="AB183" s="35"/>
      <c r="AC183" s="35"/>
      <c r="AD183" s="160"/>
      <c r="AE183" s="35"/>
    </row>
    <row r="184" spans="24:31">
      <c r="X184" s="35"/>
      <c r="Y184" s="35"/>
      <c r="Z184" s="35"/>
      <c r="AA184" s="35"/>
      <c r="AB184" s="35"/>
      <c r="AC184" s="35"/>
      <c r="AD184" s="160"/>
      <c r="AE184" s="35"/>
    </row>
    <row r="185" spans="24:31">
      <c r="X185" s="35"/>
      <c r="Y185" s="35"/>
      <c r="Z185" s="35"/>
      <c r="AA185" s="35"/>
      <c r="AB185" s="35"/>
      <c r="AC185" s="35"/>
      <c r="AD185" s="160"/>
      <c r="AE185" s="35"/>
    </row>
    <row r="186" spans="24:31">
      <c r="X186" s="35"/>
      <c r="Y186" s="35"/>
      <c r="Z186" s="35"/>
      <c r="AA186" s="35"/>
      <c r="AB186" s="35"/>
      <c r="AC186" s="35"/>
      <c r="AD186" s="160"/>
      <c r="AE186" s="35"/>
    </row>
    <row r="187" spans="24:31">
      <c r="X187" s="35"/>
      <c r="Y187" s="35"/>
      <c r="Z187" s="35"/>
      <c r="AA187" s="35"/>
      <c r="AB187" s="35"/>
      <c r="AC187" s="35"/>
      <c r="AD187" s="160"/>
      <c r="AE187" s="35"/>
    </row>
    <row r="188" spans="24:31">
      <c r="X188" s="35"/>
      <c r="Y188" s="35"/>
      <c r="Z188" s="35"/>
      <c r="AA188" s="35"/>
      <c r="AB188" s="35"/>
      <c r="AC188" s="35"/>
      <c r="AD188" s="160"/>
      <c r="AE188" s="35"/>
    </row>
    <row r="189" spans="24:31">
      <c r="X189" s="35"/>
      <c r="Y189" s="35"/>
      <c r="Z189" s="35"/>
      <c r="AA189" s="35"/>
      <c r="AB189" s="35"/>
      <c r="AC189" s="35"/>
      <c r="AD189" s="160"/>
      <c r="AE189" s="35"/>
    </row>
    <row r="190" spans="24:31">
      <c r="X190" s="35"/>
      <c r="Y190" s="35"/>
      <c r="Z190" s="35"/>
      <c r="AA190" s="35"/>
      <c r="AB190" s="35"/>
      <c r="AC190" s="35"/>
      <c r="AD190" s="160"/>
      <c r="AE190" s="35"/>
    </row>
    <row r="191" spans="24:31">
      <c r="X191" s="35"/>
      <c r="Y191" s="35"/>
      <c r="Z191" s="35"/>
      <c r="AA191" s="35"/>
      <c r="AB191" s="35"/>
      <c r="AC191" s="35"/>
      <c r="AD191" s="160"/>
      <c r="AE191" s="35"/>
    </row>
    <row r="192" spans="24:31">
      <c r="X192" s="35"/>
      <c r="Y192" s="35"/>
      <c r="Z192" s="35"/>
      <c r="AA192" s="35"/>
      <c r="AB192" s="35"/>
      <c r="AC192" s="35"/>
      <c r="AD192" s="160"/>
      <c r="AE192" s="35"/>
    </row>
    <row r="193" spans="24:31">
      <c r="X193" s="35"/>
      <c r="Y193" s="35"/>
      <c r="Z193" s="35"/>
      <c r="AA193" s="35"/>
      <c r="AB193" s="35"/>
      <c r="AC193" s="35"/>
      <c r="AD193" s="160"/>
      <c r="AE193" s="35"/>
    </row>
    <row r="194" spans="24:31">
      <c r="X194" s="35"/>
      <c r="Y194" s="35"/>
      <c r="Z194" s="35"/>
      <c r="AA194" s="35"/>
      <c r="AB194" s="35"/>
      <c r="AC194" s="35"/>
      <c r="AD194" s="160"/>
      <c r="AE194" s="35"/>
    </row>
    <row r="195" spans="24:31">
      <c r="X195" s="35"/>
      <c r="Y195" s="35"/>
      <c r="Z195" s="35"/>
      <c r="AA195" s="35"/>
      <c r="AB195" s="35"/>
      <c r="AC195" s="35"/>
      <c r="AD195" s="160"/>
      <c r="AE195" s="35"/>
    </row>
    <row r="196" spans="24:31">
      <c r="X196" s="35"/>
      <c r="Y196" s="35"/>
      <c r="Z196" s="35"/>
      <c r="AA196" s="35"/>
      <c r="AB196" s="35"/>
      <c r="AC196" s="35"/>
      <c r="AD196" s="160"/>
      <c r="AE196" s="35"/>
    </row>
    <row r="197" spans="24:31">
      <c r="X197" s="35"/>
      <c r="Y197" s="35"/>
      <c r="Z197" s="35"/>
      <c r="AA197" s="35"/>
      <c r="AB197" s="35"/>
      <c r="AC197" s="35"/>
      <c r="AD197" s="160"/>
      <c r="AE197" s="35"/>
    </row>
    <row r="198" spans="24:31">
      <c r="X198" s="35"/>
      <c r="Y198" s="35"/>
      <c r="Z198" s="35"/>
      <c r="AA198" s="35"/>
      <c r="AB198" s="35"/>
      <c r="AC198" s="35"/>
      <c r="AD198" s="160"/>
      <c r="AE198" s="35"/>
    </row>
    <row r="199" spans="24:31">
      <c r="X199" s="35"/>
      <c r="Y199" s="35"/>
      <c r="Z199" s="35"/>
      <c r="AA199" s="35"/>
      <c r="AB199" s="35"/>
      <c r="AC199" s="35"/>
      <c r="AD199" s="160"/>
      <c r="AE199" s="35"/>
    </row>
    <row r="200" spans="24:31">
      <c r="X200" s="35"/>
      <c r="Y200" s="35"/>
      <c r="Z200" s="35"/>
      <c r="AA200" s="35"/>
      <c r="AB200" s="35"/>
      <c r="AC200" s="35"/>
      <c r="AD200" s="160"/>
      <c r="AE200" s="35"/>
    </row>
    <row r="201" spans="24:31">
      <c r="X201" s="35"/>
      <c r="Y201" s="35"/>
      <c r="Z201" s="35"/>
      <c r="AA201" s="35"/>
      <c r="AB201" s="35"/>
      <c r="AC201" s="35"/>
      <c r="AD201" s="160"/>
      <c r="AE201" s="35"/>
    </row>
    <row r="202" spans="24:31">
      <c r="X202" s="35"/>
      <c r="Y202" s="35"/>
      <c r="Z202" s="35"/>
      <c r="AA202" s="35"/>
      <c r="AB202" s="35"/>
      <c r="AC202" s="35"/>
      <c r="AD202" s="160"/>
      <c r="AE202" s="35"/>
    </row>
    <row r="203" spans="24:31">
      <c r="X203" s="35"/>
      <c r="Y203" s="35"/>
      <c r="Z203" s="35"/>
      <c r="AA203" s="35"/>
      <c r="AB203" s="35"/>
      <c r="AC203" s="35"/>
      <c r="AD203" s="160"/>
      <c r="AE203" s="35"/>
    </row>
    <row r="204" spans="24:31">
      <c r="X204" s="35"/>
      <c r="Y204" s="35"/>
      <c r="Z204" s="35"/>
      <c r="AA204" s="35"/>
      <c r="AB204" s="35"/>
      <c r="AC204" s="35"/>
      <c r="AD204" s="160"/>
      <c r="AE204" s="35"/>
    </row>
    <row r="205" spans="24:31">
      <c r="X205" s="35"/>
      <c r="Y205" s="35"/>
      <c r="Z205" s="35"/>
      <c r="AA205" s="35"/>
      <c r="AB205" s="35"/>
      <c r="AC205" s="35"/>
      <c r="AD205" s="160"/>
      <c r="AE205" s="35"/>
    </row>
    <row r="206" spans="24:31">
      <c r="X206" s="35"/>
      <c r="Y206" s="35"/>
      <c r="Z206" s="35"/>
      <c r="AA206" s="35"/>
      <c r="AB206" s="35"/>
      <c r="AC206" s="35"/>
      <c r="AD206" s="160"/>
      <c r="AE206" s="35"/>
    </row>
    <row r="207" spans="24:31">
      <c r="X207" s="35"/>
      <c r="Y207" s="35"/>
      <c r="Z207" s="35"/>
      <c r="AA207" s="35"/>
      <c r="AB207" s="35"/>
      <c r="AC207" s="35"/>
      <c r="AD207" s="160"/>
      <c r="AE207" s="35"/>
    </row>
    <row r="208" spans="24:31">
      <c r="X208" s="35"/>
      <c r="Y208" s="35"/>
      <c r="Z208" s="35"/>
      <c r="AA208" s="35"/>
      <c r="AB208" s="35"/>
      <c r="AC208" s="35"/>
      <c r="AD208" s="160"/>
      <c r="AE208" s="35"/>
    </row>
    <row r="209" spans="24:31">
      <c r="X209" s="35"/>
      <c r="Y209" s="35"/>
      <c r="Z209" s="35"/>
      <c r="AA209" s="35"/>
      <c r="AB209" s="35"/>
      <c r="AC209" s="35"/>
      <c r="AD209" s="160"/>
      <c r="AE209" s="35"/>
    </row>
    <row r="210" spans="24:31">
      <c r="X210" s="35"/>
      <c r="Y210" s="35"/>
      <c r="Z210" s="35"/>
      <c r="AA210" s="35"/>
      <c r="AB210" s="35"/>
      <c r="AC210" s="35"/>
      <c r="AD210" s="160"/>
      <c r="AE210" s="35"/>
    </row>
    <row r="211" spans="24:31">
      <c r="X211" s="35"/>
      <c r="Y211" s="35"/>
      <c r="Z211" s="35"/>
      <c r="AA211" s="35"/>
      <c r="AB211" s="35"/>
      <c r="AC211" s="35"/>
      <c r="AD211" s="160"/>
      <c r="AE211" s="35"/>
    </row>
    <row r="212" spans="24:31">
      <c r="X212" s="35"/>
      <c r="Y212" s="35"/>
      <c r="Z212" s="35"/>
      <c r="AA212" s="35"/>
      <c r="AB212" s="35"/>
      <c r="AC212" s="35"/>
      <c r="AD212" s="160"/>
      <c r="AE212" s="35"/>
    </row>
    <row r="213" spans="24:31">
      <c r="X213" s="35"/>
      <c r="Y213" s="35"/>
      <c r="Z213" s="35"/>
      <c r="AA213" s="35"/>
      <c r="AB213" s="35"/>
      <c r="AC213" s="35"/>
      <c r="AD213" s="160"/>
      <c r="AE213" s="35"/>
    </row>
    <row r="214" spans="24:31">
      <c r="X214" s="35"/>
      <c r="Y214" s="35"/>
      <c r="Z214" s="35"/>
      <c r="AA214" s="35"/>
      <c r="AB214" s="35"/>
      <c r="AC214" s="35"/>
      <c r="AD214" s="160"/>
      <c r="AE214" s="35"/>
    </row>
    <row r="215" spans="24:31">
      <c r="X215" s="35"/>
      <c r="Y215" s="35"/>
      <c r="Z215" s="35"/>
      <c r="AA215" s="35"/>
      <c r="AB215" s="35"/>
      <c r="AC215" s="35"/>
      <c r="AD215" s="160"/>
      <c r="AE215" s="35"/>
    </row>
    <row r="216" spans="24:31">
      <c r="X216" s="35"/>
      <c r="Y216" s="35"/>
      <c r="Z216" s="35"/>
      <c r="AA216" s="35"/>
      <c r="AB216" s="35"/>
      <c r="AC216" s="35"/>
      <c r="AD216" s="160"/>
      <c r="AE216" s="35"/>
    </row>
    <row r="217" spans="24:31">
      <c r="X217" s="35"/>
      <c r="Y217" s="35"/>
      <c r="Z217" s="35"/>
      <c r="AA217" s="35"/>
      <c r="AB217" s="35"/>
      <c r="AC217" s="35"/>
      <c r="AD217" s="160"/>
      <c r="AE217" s="35"/>
    </row>
    <row r="218" spans="24:31">
      <c r="X218" s="35"/>
      <c r="Y218" s="35"/>
      <c r="Z218" s="35"/>
      <c r="AA218" s="35"/>
      <c r="AB218" s="35"/>
      <c r="AC218" s="35"/>
      <c r="AD218" s="160"/>
      <c r="AE218" s="35"/>
    </row>
    <row r="219" spans="24:31">
      <c r="X219" s="35"/>
      <c r="Y219" s="35"/>
      <c r="Z219" s="35"/>
      <c r="AA219" s="35"/>
      <c r="AB219" s="35"/>
      <c r="AC219" s="35"/>
      <c r="AD219" s="160"/>
      <c r="AE219" s="35"/>
    </row>
    <row r="220" spans="24:31">
      <c r="X220" s="35"/>
      <c r="Y220" s="35"/>
      <c r="Z220" s="35"/>
      <c r="AA220" s="35"/>
      <c r="AB220" s="35"/>
      <c r="AC220" s="35"/>
      <c r="AD220" s="160"/>
      <c r="AE220" s="35"/>
    </row>
    <row r="221" spans="24:31">
      <c r="X221" s="35"/>
      <c r="Y221" s="35"/>
      <c r="Z221" s="35"/>
      <c r="AA221" s="35"/>
      <c r="AB221" s="35"/>
      <c r="AC221" s="35"/>
      <c r="AD221" s="160"/>
      <c r="AE221" s="35"/>
    </row>
    <row r="222" spans="24:31">
      <c r="X222" s="35"/>
      <c r="Y222" s="35"/>
      <c r="Z222" s="35"/>
      <c r="AA222" s="35"/>
      <c r="AB222" s="35"/>
      <c r="AC222" s="35"/>
      <c r="AD222" s="160"/>
      <c r="AE222" s="35"/>
    </row>
    <row r="223" spans="24:31">
      <c r="X223" s="35"/>
      <c r="Y223" s="35"/>
      <c r="Z223" s="35"/>
      <c r="AA223" s="35"/>
      <c r="AB223" s="35"/>
      <c r="AC223" s="35"/>
      <c r="AD223" s="160"/>
      <c r="AE223" s="35"/>
    </row>
    <row r="224" spans="24:31">
      <c r="X224" s="35"/>
      <c r="Y224" s="35"/>
      <c r="Z224" s="35"/>
      <c r="AA224" s="35"/>
      <c r="AB224" s="35"/>
      <c r="AC224" s="35"/>
      <c r="AD224" s="160"/>
      <c r="AE224" s="35"/>
    </row>
    <row r="225" spans="24:31">
      <c r="X225" s="35"/>
      <c r="Y225" s="35"/>
      <c r="Z225" s="35"/>
      <c r="AA225" s="35"/>
      <c r="AB225" s="35"/>
      <c r="AC225" s="35"/>
      <c r="AD225" s="160"/>
      <c r="AE225" s="35"/>
    </row>
    <row r="226" spans="24:31">
      <c r="X226" s="35"/>
      <c r="Y226" s="35"/>
      <c r="Z226" s="35"/>
      <c r="AA226" s="35"/>
      <c r="AB226" s="35"/>
      <c r="AC226" s="35"/>
      <c r="AD226" s="160"/>
      <c r="AE226" s="35"/>
    </row>
    <row r="227" spans="24:31">
      <c r="X227" s="35"/>
      <c r="Y227" s="35"/>
      <c r="Z227" s="35"/>
      <c r="AA227" s="35"/>
      <c r="AB227" s="35"/>
      <c r="AC227" s="35"/>
      <c r="AD227" s="160"/>
      <c r="AE227" s="35"/>
    </row>
    <row r="228" spans="24:31">
      <c r="X228" s="35"/>
      <c r="Y228" s="35"/>
      <c r="Z228" s="35"/>
      <c r="AA228" s="35"/>
      <c r="AB228" s="35"/>
      <c r="AC228" s="35"/>
      <c r="AD228" s="160"/>
      <c r="AE228" s="35"/>
    </row>
    <row r="229" spans="24:31">
      <c r="X229" s="35"/>
      <c r="Y229" s="35"/>
      <c r="Z229" s="35"/>
      <c r="AA229" s="35"/>
      <c r="AB229" s="35"/>
      <c r="AC229" s="35"/>
      <c r="AD229" s="160"/>
      <c r="AE229" s="35"/>
    </row>
    <row r="230" spans="24:31">
      <c r="X230" s="35"/>
      <c r="Y230" s="35"/>
      <c r="Z230" s="35"/>
      <c r="AA230" s="35"/>
      <c r="AB230" s="35"/>
      <c r="AC230" s="35"/>
      <c r="AD230" s="160"/>
      <c r="AE230" s="35"/>
    </row>
    <row r="231" spans="24:31">
      <c r="X231" s="35"/>
      <c r="Y231" s="35"/>
      <c r="Z231" s="35"/>
      <c r="AA231" s="35"/>
      <c r="AB231" s="35"/>
      <c r="AC231" s="35"/>
      <c r="AD231" s="160"/>
      <c r="AE231" s="35"/>
    </row>
    <row r="232" spans="24:31">
      <c r="X232" s="35"/>
      <c r="Y232" s="35"/>
      <c r="Z232" s="35"/>
      <c r="AA232" s="35"/>
      <c r="AB232" s="35"/>
      <c r="AC232" s="35"/>
      <c r="AD232" s="160"/>
      <c r="AE232" s="35"/>
    </row>
    <row r="233" spans="24:31">
      <c r="X233" s="35"/>
      <c r="Y233" s="35"/>
      <c r="Z233" s="35"/>
      <c r="AA233" s="35"/>
      <c r="AB233" s="35"/>
      <c r="AC233" s="35"/>
      <c r="AD233" s="160"/>
      <c r="AE233" s="35"/>
    </row>
    <row r="234" spans="24:31">
      <c r="X234" s="35"/>
      <c r="Y234" s="35"/>
      <c r="Z234" s="35"/>
      <c r="AA234" s="35"/>
      <c r="AB234" s="35"/>
      <c r="AC234" s="35"/>
      <c r="AD234" s="160"/>
      <c r="AE234" s="35"/>
    </row>
    <row r="235" spans="24:31">
      <c r="X235" s="35"/>
      <c r="Y235" s="35"/>
      <c r="Z235" s="35"/>
      <c r="AA235" s="35"/>
      <c r="AB235" s="35"/>
      <c r="AC235" s="35"/>
      <c r="AD235" s="160"/>
      <c r="AE235" s="35"/>
    </row>
    <row r="236" spans="24:31">
      <c r="X236" s="35"/>
      <c r="Y236" s="35"/>
      <c r="Z236" s="35"/>
      <c r="AA236" s="35"/>
      <c r="AB236" s="35"/>
      <c r="AC236" s="35"/>
      <c r="AD236" s="160"/>
      <c r="AE236" s="35"/>
    </row>
    <row r="237" spans="24:31">
      <c r="X237" s="35"/>
      <c r="Y237" s="35"/>
      <c r="Z237" s="35"/>
      <c r="AA237" s="35"/>
      <c r="AB237" s="35"/>
      <c r="AC237" s="35"/>
      <c r="AD237" s="160"/>
      <c r="AE237" s="35"/>
    </row>
    <row r="238" spans="24:31">
      <c r="X238" s="35"/>
      <c r="Y238" s="35"/>
      <c r="Z238" s="35"/>
      <c r="AA238" s="35"/>
      <c r="AB238" s="35"/>
      <c r="AC238" s="35"/>
      <c r="AD238" s="160"/>
      <c r="AE238" s="35"/>
    </row>
    <row r="239" spans="24:31">
      <c r="X239" s="35"/>
      <c r="Y239" s="35"/>
      <c r="Z239" s="35"/>
      <c r="AA239" s="35"/>
      <c r="AB239" s="35"/>
      <c r="AC239" s="35"/>
      <c r="AD239" s="160"/>
      <c r="AE239" s="35"/>
    </row>
    <row r="240" spans="24:31">
      <c r="X240" s="35"/>
      <c r="Y240" s="35"/>
      <c r="Z240" s="35"/>
      <c r="AA240" s="35"/>
      <c r="AB240" s="35"/>
      <c r="AC240" s="35"/>
      <c r="AD240" s="160"/>
      <c r="AE240" s="35"/>
    </row>
    <row r="241" spans="13:31">
      <c r="X241" s="35"/>
      <c r="Y241" s="35"/>
      <c r="Z241" s="35"/>
      <c r="AA241" s="35"/>
      <c r="AB241" s="35"/>
      <c r="AC241" s="35"/>
      <c r="AD241" s="160"/>
      <c r="AE241" s="35"/>
    </row>
    <row r="242" spans="13:31">
      <c r="X242" s="35"/>
      <c r="Y242" s="35"/>
      <c r="Z242" s="35"/>
      <c r="AA242" s="35"/>
      <c r="AB242" s="35"/>
      <c r="AC242" s="35"/>
      <c r="AD242" s="160"/>
      <c r="AE242" s="35"/>
    </row>
    <row r="243" spans="13:31">
      <c r="X243" s="35"/>
      <c r="Y243" s="35"/>
      <c r="Z243" s="35"/>
      <c r="AA243" s="35"/>
      <c r="AB243" s="35"/>
      <c r="AC243" s="35"/>
      <c r="AD243" s="160"/>
      <c r="AE243" s="35"/>
    </row>
    <row r="244" spans="13:31">
      <c r="X244" s="35"/>
      <c r="Y244" s="35"/>
      <c r="Z244" s="35"/>
      <c r="AA244" s="35"/>
      <c r="AB244" s="35"/>
      <c r="AC244" s="35"/>
      <c r="AD244" s="160"/>
      <c r="AE244" s="35"/>
    </row>
    <row r="245" spans="13:31">
      <c r="M245" s="3" t="s">
        <v>637</v>
      </c>
      <c r="X245" s="35"/>
      <c r="Y245" s="35"/>
      <c r="Z245" s="35"/>
      <c r="AA245" s="35"/>
      <c r="AB245" s="35"/>
      <c r="AC245" s="35"/>
      <c r="AD245" s="160"/>
      <c r="AE245" s="35"/>
    </row>
    <row r="246" spans="13:31">
      <c r="X246" s="35"/>
      <c r="Y246" s="35"/>
      <c r="Z246" s="35"/>
      <c r="AA246" s="35"/>
      <c r="AB246" s="35"/>
      <c r="AC246" s="35"/>
      <c r="AD246" s="160"/>
      <c r="AE246" s="35"/>
    </row>
    <row r="247" spans="13:31">
      <c r="X247" s="35"/>
      <c r="Y247" s="35"/>
      <c r="Z247" s="35"/>
      <c r="AA247" s="35"/>
      <c r="AB247" s="35"/>
      <c r="AC247" s="35"/>
      <c r="AD247" s="160"/>
      <c r="AE247" s="35"/>
    </row>
    <row r="248" spans="13:31">
      <c r="X248" s="35"/>
      <c r="Y248" s="35"/>
      <c r="Z248" s="35"/>
      <c r="AA248" s="35"/>
      <c r="AB248" s="35"/>
      <c r="AC248" s="35"/>
      <c r="AD248" s="160"/>
      <c r="AE248" s="35"/>
    </row>
    <row r="249" spans="13:31">
      <c r="X249" s="35"/>
      <c r="Y249" s="35"/>
      <c r="Z249" s="35"/>
      <c r="AA249" s="35"/>
      <c r="AB249" s="35"/>
      <c r="AC249" s="35"/>
      <c r="AD249" s="160"/>
      <c r="AE249" s="35"/>
    </row>
    <row r="250" spans="13:31">
      <c r="X250" s="35"/>
      <c r="Y250" s="35"/>
      <c r="Z250" s="35"/>
      <c r="AA250" s="35"/>
      <c r="AB250" s="35"/>
      <c r="AC250" s="35"/>
      <c r="AD250" s="160"/>
      <c r="AE250" s="35"/>
    </row>
    <row r="251" spans="13:31">
      <c r="X251" s="35"/>
      <c r="Y251" s="35"/>
      <c r="Z251" s="35"/>
      <c r="AA251" s="35"/>
      <c r="AB251" s="35"/>
      <c r="AC251" s="35"/>
      <c r="AD251" s="160"/>
      <c r="AE251" s="35"/>
    </row>
    <row r="252" spans="13:31">
      <c r="X252" s="35"/>
      <c r="Y252" s="35"/>
      <c r="Z252" s="35"/>
      <c r="AA252" s="35"/>
      <c r="AB252" s="35"/>
      <c r="AC252" s="35"/>
      <c r="AD252" s="160"/>
      <c r="AE252" s="35"/>
    </row>
    <row r="253" spans="13:31">
      <c r="X253" s="35"/>
      <c r="Y253" s="35"/>
      <c r="Z253" s="35"/>
      <c r="AA253" s="35"/>
      <c r="AB253" s="35"/>
      <c r="AC253" s="35"/>
      <c r="AD253" s="160"/>
      <c r="AE253" s="35"/>
    </row>
    <row r="254" spans="13:31">
      <c r="X254" s="35"/>
      <c r="Y254" s="35"/>
      <c r="Z254" s="35"/>
      <c r="AA254" s="35"/>
      <c r="AB254" s="35"/>
      <c r="AC254" s="35"/>
      <c r="AD254" s="160"/>
      <c r="AE254" s="35"/>
    </row>
    <row r="255" spans="13:31">
      <c r="X255" s="35"/>
      <c r="Y255" s="35"/>
      <c r="Z255" s="35"/>
      <c r="AA255" s="35"/>
      <c r="AB255" s="35"/>
      <c r="AC255" s="35"/>
      <c r="AD255" s="160"/>
      <c r="AE255" s="35"/>
    </row>
    <row r="256" spans="13:31">
      <c r="X256" s="35"/>
      <c r="Y256" s="35"/>
      <c r="Z256" s="35"/>
      <c r="AA256" s="35"/>
      <c r="AB256" s="35"/>
      <c r="AC256" s="35"/>
      <c r="AD256" s="160"/>
      <c r="AE256" s="35"/>
    </row>
    <row r="257" spans="24:31">
      <c r="X257" s="35"/>
      <c r="Y257" s="35"/>
      <c r="Z257" s="35"/>
      <c r="AA257" s="35"/>
      <c r="AB257" s="35"/>
      <c r="AC257" s="35"/>
      <c r="AD257" s="160"/>
      <c r="AE257" s="35"/>
    </row>
    <row r="258" spans="24:31">
      <c r="X258" s="35"/>
      <c r="Y258" s="35"/>
      <c r="Z258" s="35"/>
      <c r="AA258" s="35"/>
      <c r="AB258" s="35"/>
      <c r="AC258" s="35"/>
      <c r="AD258" s="160"/>
      <c r="AE258" s="35"/>
    </row>
    <row r="259" spans="24:31">
      <c r="X259" s="35"/>
      <c r="Y259" s="35"/>
      <c r="Z259" s="35"/>
      <c r="AA259" s="35"/>
      <c r="AB259" s="35"/>
      <c r="AC259" s="35"/>
      <c r="AD259" s="160"/>
      <c r="AE259" s="35"/>
    </row>
    <row r="260" spans="24:31">
      <c r="X260" s="35"/>
      <c r="Y260" s="35"/>
      <c r="Z260" s="35"/>
      <c r="AA260" s="35"/>
      <c r="AB260" s="35"/>
      <c r="AC260" s="35"/>
      <c r="AD260" s="160"/>
      <c r="AE260" s="35"/>
    </row>
    <row r="261" spans="24:31">
      <c r="X261" s="35"/>
      <c r="Y261" s="35"/>
      <c r="Z261" s="35"/>
      <c r="AA261" s="35"/>
      <c r="AB261" s="35"/>
      <c r="AC261" s="35"/>
      <c r="AD261" s="160"/>
      <c r="AE261" s="35"/>
    </row>
    <row r="262" spans="24:31">
      <c r="X262" s="35"/>
      <c r="Y262" s="35"/>
      <c r="Z262" s="35"/>
      <c r="AA262" s="35"/>
      <c r="AB262" s="35"/>
      <c r="AC262" s="35"/>
      <c r="AD262" s="160"/>
      <c r="AE262" s="35"/>
    </row>
    <row r="263" spans="24:31">
      <c r="X263" s="35"/>
      <c r="Y263" s="35"/>
      <c r="Z263" s="35"/>
      <c r="AA263" s="35"/>
      <c r="AB263" s="35"/>
      <c r="AC263" s="35"/>
      <c r="AD263" s="160"/>
      <c r="AE263" s="35"/>
    </row>
    <row r="264" spans="24:31">
      <c r="X264" s="35"/>
      <c r="Y264" s="35"/>
      <c r="Z264" s="35"/>
      <c r="AA264" s="35"/>
      <c r="AB264" s="35"/>
      <c r="AC264" s="35"/>
      <c r="AD264" s="160"/>
      <c r="AE264" s="35"/>
    </row>
    <row r="265" spans="24:31">
      <c r="X265" s="35"/>
      <c r="Y265" s="35"/>
      <c r="Z265" s="35"/>
      <c r="AA265" s="35"/>
      <c r="AB265" s="35"/>
      <c r="AC265" s="35"/>
      <c r="AD265" s="160"/>
      <c r="AE265" s="35"/>
    </row>
    <row r="266" spans="24:31">
      <c r="X266" s="35"/>
      <c r="Y266" s="35"/>
      <c r="Z266" s="35"/>
      <c r="AA266" s="35"/>
      <c r="AB266" s="35"/>
      <c r="AC266" s="35"/>
      <c r="AD266" s="160"/>
      <c r="AE266" s="35"/>
    </row>
    <row r="267" spans="24:31">
      <c r="X267" s="35"/>
      <c r="Y267" s="35"/>
      <c r="Z267" s="35"/>
      <c r="AA267" s="35"/>
      <c r="AB267" s="35"/>
      <c r="AC267" s="35"/>
      <c r="AD267" s="160"/>
      <c r="AE267" s="35"/>
    </row>
    <row r="268" spans="24:31">
      <c r="X268" s="35"/>
      <c r="Y268" s="35"/>
      <c r="Z268" s="35"/>
      <c r="AA268" s="35"/>
      <c r="AB268" s="35"/>
      <c r="AC268" s="35"/>
      <c r="AD268" s="160"/>
      <c r="AE268" s="35"/>
    </row>
    <row r="269" spans="24:31">
      <c r="X269" s="35"/>
      <c r="Y269" s="35"/>
      <c r="Z269" s="35"/>
      <c r="AA269" s="35"/>
      <c r="AB269" s="35"/>
      <c r="AC269" s="35"/>
      <c r="AD269" s="160"/>
      <c r="AE269" s="35"/>
    </row>
    <row r="270" spans="24:31">
      <c r="X270" s="35"/>
      <c r="Y270" s="35"/>
      <c r="Z270" s="35"/>
      <c r="AA270" s="35"/>
      <c r="AB270" s="35"/>
      <c r="AC270" s="35"/>
      <c r="AD270" s="160"/>
      <c r="AE270" s="35"/>
    </row>
    <row r="271" spans="24:31">
      <c r="X271" s="35"/>
      <c r="Y271" s="35"/>
      <c r="Z271" s="35"/>
      <c r="AA271" s="35"/>
      <c r="AB271" s="35"/>
      <c r="AC271" s="35"/>
      <c r="AD271" s="160"/>
      <c r="AE271" s="35"/>
    </row>
    <row r="272" spans="24:31">
      <c r="X272" s="35"/>
      <c r="Y272" s="35"/>
      <c r="Z272" s="35"/>
      <c r="AA272" s="35"/>
      <c r="AB272" s="35"/>
      <c r="AC272" s="35"/>
      <c r="AD272" s="160"/>
      <c r="AE272" s="35"/>
    </row>
    <row r="273" spans="24:31">
      <c r="X273" s="35"/>
      <c r="Y273" s="35"/>
      <c r="Z273" s="35"/>
      <c r="AA273" s="35"/>
      <c r="AB273" s="35"/>
      <c r="AC273" s="35"/>
      <c r="AD273" s="160"/>
      <c r="AE273" s="35"/>
    </row>
    <row r="274" spans="24:31">
      <c r="X274" s="35"/>
      <c r="Y274" s="35"/>
      <c r="Z274" s="35"/>
      <c r="AA274" s="35"/>
      <c r="AB274" s="35"/>
      <c r="AC274" s="35"/>
      <c r="AD274" s="160"/>
      <c r="AE274" s="35"/>
    </row>
    <row r="275" spans="24:31">
      <c r="X275" s="35"/>
      <c r="Y275" s="35"/>
      <c r="Z275" s="35"/>
      <c r="AA275" s="35"/>
      <c r="AB275" s="35"/>
      <c r="AC275" s="35"/>
      <c r="AD275" s="160"/>
      <c r="AE275" s="35"/>
    </row>
    <row r="276" spans="24:31">
      <c r="X276" s="35"/>
      <c r="Y276" s="35"/>
      <c r="Z276" s="35"/>
      <c r="AA276" s="35"/>
      <c r="AB276" s="35"/>
      <c r="AC276" s="35"/>
      <c r="AD276" s="160"/>
      <c r="AE276" s="35"/>
    </row>
    <row r="277" spans="24:31">
      <c r="X277" s="35"/>
      <c r="Y277" s="35"/>
      <c r="Z277" s="35"/>
      <c r="AA277" s="35"/>
      <c r="AB277" s="35"/>
      <c r="AC277" s="35"/>
      <c r="AD277" s="160"/>
      <c r="AE277" s="35"/>
    </row>
    <row r="278" spans="24:31">
      <c r="X278" s="35"/>
      <c r="Y278" s="35"/>
      <c r="Z278" s="35"/>
      <c r="AA278" s="35"/>
      <c r="AB278" s="35"/>
      <c r="AC278" s="35"/>
      <c r="AD278" s="160"/>
      <c r="AE278" s="35"/>
    </row>
    <row r="279" spans="24:31">
      <c r="X279" s="35"/>
      <c r="Y279" s="35"/>
      <c r="Z279" s="35"/>
      <c r="AA279" s="35"/>
      <c r="AB279" s="35"/>
      <c r="AC279" s="35"/>
      <c r="AD279" s="160"/>
      <c r="AE279" s="35"/>
    </row>
    <row r="280" spans="24:31">
      <c r="X280" s="35"/>
      <c r="Y280" s="35"/>
      <c r="Z280" s="35"/>
      <c r="AA280" s="35"/>
      <c r="AB280" s="35"/>
      <c r="AC280" s="35"/>
      <c r="AD280" s="160"/>
      <c r="AE280" s="35"/>
    </row>
    <row r="281" spans="24:31">
      <c r="X281" s="35"/>
      <c r="Y281" s="35"/>
      <c r="Z281" s="35"/>
      <c r="AA281" s="35"/>
      <c r="AB281" s="35"/>
      <c r="AC281" s="35"/>
      <c r="AD281" s="160"/>
      <c r="AE281" s="35"/>
    </row>
    <row r="282" spans="24:31">
      <c r="X282" s="35"/>
      <c r="Y282" s="35"/>
      <c r="Z282" s="35"/>
      <c r="AA282" s="35"/>
      <c r="AB282" s="35"/>
      <c r="AC282" s="35"/>
      <c r="AD282" s="160"/>
      <c r="AE282" s="35"/>
    </row>
    <row r="283" spans="24:31">
      <c r="X283" s="35"/>
      <c r="Y283" s="35"/>
      <c r="Z283" s="35"/>
      <c r="AA283" s="35"/>
      <c r="AB283" s="35"/>
      <c r="AC283" s="35"/>
      <c r="AD283" s="160"/>
      <c r="AE283" s="35"/>
    </row>
    <row r="284" spans="24:31">
      <c r="X284" s="35"/>
      <c r="Y284" s="35"/>
      <c r="Z284" s="35"/>
      <c r="AA284" s="35"/>
      <c r="AB284" s="35"/>
      <c r="AC284" s="35"/>
      <c r="AD284" s="160"/>
      <c r="AE284" s="35"/>
    </row>
    <row r="285" spans="24:31">
      <c r="X285" s="35"/>
      <c r="Y285" s="35"/>
      <c r="Z285" s="35"/>
      <c r="AA285" s="35"/>
      <c r="AB285" s="35"/>
      <c r="AC285" s="35"/>
      <c r="AD285" s="160"/>
      <c r="AE285" s="35"/>
    </row>
    <row r="286" spans="24:31">
      <c r="X286" s="35"/>
      <c r="Y286" s="35"/>
      <c r="Z286" s="35"/>
      <c r="AA286" s="35"/>
      <c r="AB286" s="35"/>
      <c r="AC286" s="35"/>
      <c r="AD286" s="160"/>
      <c r="AE286" s="35"/>
    </row>
    <row r="287" spans="24:31">
      <c r="X287" s="35"/>
      <c r="Y287" s="35"/>
      <c r="Z287" s="35"/>
      <c r="AA287" s="35"/>
      <c r="AB287" s="35"/>
      <c r="AC287" s="35"/>
      <c r="AD287" s="160"/>
      <c r="AE287" s="35"/>
    </row>
    <row r="288" spans="24:31">
      <c r="X288" s="35"/>
      <c r="Y288" s="35"/>
      <c r="Z288" s="35"/>
      <c r="AA288" s="35"/>
      <c r="AB288" s="35"/>
      <c r="AC288" s="35"/>
      <c r="AD288" s="160"/>
      <c r="AE288" s="35"/>
    </row>
    <row r="289" spans="24:31">
      <c r="X289" s="35"/>
      <c r="Y289" s="35"/>
      <c r="Z289" s="35"/>
      <c r="AA289" s="35"/>
      <c r="AB289" s="35"/>
      <c r="AC289" s="35"/>
      <c r="AD289" s="160"/>
      <c r="AE289" s="35"/>
    </row>
    <row r="290" spans="24:31">
      <c r="X290" s="35"/>
      <c r="Y290" s="35"/>
      <c r="Z290" s="35"/>
      <c r="AA290" s="35"/>
      <c r="AB290" s="35"/>
      <c r="AC290" s="35"/>
      <c r="AD290" s="160"/>
      <c r="AE290" s="35"/>
    </row>
    <row r="291" spans="24:31">
      <c r="X291" s="35"/>
      <c r="Y291" s="35"/>
      <c r="Z291" s="35"/>
      <c r="AA291" s="35"/>
      <c r="AB291" s="35"/>
      <c r="AC291" s="35"/>
      <c r="AD291" s="160"/>
      <c r="AE291" s="35"/>
    </row>
    <row r="292" spans="24:31">
      <c r="X292" s="35"/>
      <c r="Y292" s="35"/>
      <c r="Z292" s="35"/>
      <c r="AA292" s="35"/>
      <c r="AB292" s="35"/>
      <c r="AC292" s="35"/>
      <c r="AD292" s="160"/>
      <c r="AE292" s="35"/>
    </row>
    <row r="293" spans="24:31">
      <c r="X293" s="35"/>
      <c r="Y293" s="35"/>
      <c r="Z293" s="35"/>
      <c r="AA293" s="35"/>
      <c r="AB293" s="35"/>
      <c r="AC293" s="35"/>
      <c r="AD293" s="160"/>
      <c r="AE293" s="35"/>
    </row>
    <row r="294" spans="24:31">
      <c r="X294" s="35"/>
      <c r="Y294" s="35"/>
      <c r="Z294" s="35"/>
      <c r="AA294" s="35"/>
      <c r="AB294" s="35"/>
      <c r="AC294" s="35"/>
      <c r="AD294" s="160"/>
      <c r="AE294" s="35"/>
    </row>
    <row r="295" spans="24:31">
      <c r="X295" s="35"/>
      <c r="Y295" s="35"/>
      <c r="Z295" s="35"/>
      <c r="AA295" s="35"/>
      <c r="AB295" s="35"/>
      <c r="AC295" s="35"/>
      <c r="AD295" s="160"/>
      <c r="AE295" s="35"/>
    </row>
    <row r="296" spans="24:31">
      <c r="X296" s="35"/>
      <c r="Y296" s="35"/>
      <c r="Z296" s="35"/>
      <c r="AA296" s="35"/>
      <c r="AB296" s="35"/>
      <c r="AC296" s="35"/>
      <c r="AD296" s="160"/>
      <c r="AE296" s="35"/>
    </row>
    <row r="297" spans="24:31">
      <c r="X297" s="35"/>
      <c r="Y297" s="35"/>
      <c r="Z297" s="35"/>
      <c r="AA297" s="35"/>
      <c r="AB297" s="35"/>
      <c r="AC297" s="35"/>
      <c r="AD297" s="160"/>
      <c r="AE297" s="35"/>
    </row>
    <row r="298" spans="24:31">
      <c r="X298" s="35"/>
      <c r="Y298" s="35"/>
      <c r="Z298" s="35"/>
      <c r="AA298" s="35"/>
      <c r="AB298" s="35"/>
      <c r="AC298" s="35"/>
      <c r="AD298" s="160"/>
      <c r="AE298" s="35"/>
    </row>
    <row r="299" spans="24:31">
      <c r="X299" s="35"/>
      <c r="Y299" s="35"/>
      <c r="Z299" s="35"/>
      <c r="AA299" s="35"/>
      <c r="AB299" s="35"/>
      <c r="AC299" s="35"/>
      <c r="AD299" s="160"/>
      <c r="AE299" s="35"/>
    </row>
    <row r="300" spans="24:31">
      <c r="X300" s="35"/>
      <c r="Y300" s="35"/>
      <c r="Z300" s="35"/>
      <c r="AA300" s="35"/>
      <c r="AB300" s="35"/>
      <c r="AC300" s="35"/>
      <c r="AD300" s="160"/>
      <c r="AE300" s="35"/>
    </row>
    <row r="301" spans="24:31">
      <c r="X301" s="35"/>
      <c r="Y301" s="35"/>
      <c r="Z301" s="35"/>
      <c r="AA301" s="35"/>
      <c r="AB301" s="35"/>
      <c r="AC301" s="35"/>
      <c r="AD301" s="160"/>
      <c r="AE301" s="35"/>
    </row>
    <row r="302" spans="24:31">
      <c r="X302" s="35"/>
      <c r="Y302" s="35"/>
      <c r="Z302" s="35"/>
      <c r="AA302" s="35"/>
      <c r="AB302" s="35"/>
      <c r="AC302" s="35"/>
      <c r="AD302" s="160"/>
      <c r="AE302" s="35"/>
    </row>
    <row r="303" spans="24:31">
      <c r="X303" s="35"/>
      <c r="Y303" s="35"/>
      <c r="Z303" s="35"/>
      <c r="AA303" s="35"/>
      <c r="AB303" s="35"/>
      <c r="AC303" s="35"/>
      <c r="AD303" s="160"/>
      <c r="AE303" s="35"/>
    </row>
    <row r="304" spans="24:31">
      <c r="X304" s="35"/>
      <c r="Y304" s="35"/>
      <c r="Z304" s="35"/>
      <c r="AA304" s="35"/>
      <c r="AB304" s="35"/>
      <c r="AC304" s="35"/>
      <c r="AD304" s="160"/>
      <c r="AE304" s="35"/>
    </row>
    <row r="305" spans="24:31">
      <c r="X305" s="35"/>
      <c r="Y305" s="35"/>
      <c r="Z305" s="35"/>
      <c r="AA305" s="35"/>
      <c r="AB305" s="35"/>
      <c r="AC305" s="35"/>
      <c r="AD305" s="160"/>
      <c r="AE305" s="35"/>
    </row>
    <row r="306" spans="24:31">
      <c r="X306" s="35"/>
      <c r="Y306" s="35"/>
      <c r="Z306" s="35"/>
      <c r="AA306" s="35"/>
      <c r="AB306" s="35"/>
      <c r="AC306" s="35"/>
      <c r="AD306" s="160"/>
      <c r="AE306" s="35"/>
    </row>
    <row r="307" spans="24:31">
      <c r="X307" s="35"/>
      <c r="Y307" s="35"/>
      <c r="Z307" s="35"/>
      <c r="AA307" s="35"/>
      <c r="AB307" s="35"/>
      <c r="AC307" s="35"/>
      <c r="AD307" s="160"/>
      <c r="AE307" s="35"/>
    </row>
    <row r="308" spans="24:31">
      <c r="X308" s="35"/>
      <c r="Y308" s="35"/>
      <c r="Z308" s="35"/>
      <c r="AA308" s="35"/>
      <c r="AB308" s="35"/>
      <c r="AC308" s="35"/>
      <c r="AD308" s="160"/>
      <c r="AE308" s="35"/>
    </row>
    <row r="309" spans="24:31">
      <c r="X309" s="35"/>
      <c r="Y309" s="35"/>
      <c r="Z309" s="35"/>
      <c r="AA309" s="35"/>
      <c r="AB309" s="35"/>
      <c r="AC309" s="35"/>
      <c r="AD309" s="160"/>
      <c r="AE309" s="35"/>
    </row>
    <row r="310" spans="24:31">
      <c r="X310" s="35"/>
      <c r="Y310" s="35"/>
      <c r="Z310" s="35"/>
      <c r="AA310" s="35"/>
      <c r="AB310" s="35"/>
      <c r="AC310" s="35"/>
      <c r="AD310" s="160"/>
      <c r="AE310" s="35"/>
    </row>
    <row r="311" spans="24:31">
      <c r="X311" s="35"/>
      <c r="Y311" s="35"/>
      <c r="Z311" s="35"/>
      <c r="AA311" s="35"/>
      <c r="AB311" s="35"/>
      <c r="AC311" s="35"/>
      <c r="AD311" s="160"/>
      <c r="AE311" s="35"/>
    </row>
    <row r="312" spans="24:31">
      <c r="X312" s="35"/>
      <c r="Y312" s="35"/>
      <c r="Z312" s="35"/>
      <c r="AA312" s="35"/>
      <c r="AB312" s="35"/>
      <c r="AC312" s="35"/>
      <c r="AD312" s="160"/>
      <c r="AE312" s="35"/>
    </row>
    <row r="313" spans="24:31">
      <c r="X313" s="35"/>
      <c r="Y313" s="35"/>
      <c r="Z313" s="35"/>
      <c r="AA313" s="35"/>
      <c r="AB313" s="35"/>
      <c r="AC313" s="35"/>
      <c r="AD313" s="160"/>
      <c r="AE313" s="35"/>
    </row>
    <row r="314" spans="24:31">
      <c r="X314" s="35"/>
      <c r="Y314" s="35"/>
      <c r="Z314" s="35"/>
      <c r="AA314" s="35"/>
      <c r="AB314" s="35"/>
      <c r="AC314" s="35"/>
      <c r="AD314" s="160"/>
      <c r="AE314" s="35"/>
    </row>
    <row r="315" spans="24:31">
      <c r="X315" s="35"/>
      <c r="Y315" s="35"/>
      <c r="Z315" s="35"/>
      <c r="AA315" s="35"/>
      <c r="AB315" s="35"/>
      <c r="AC315" s="35"/>
      <c r="AD315" s="160"/>
      <c r="AE315" s="35"/>
    </row>
    <row r="316" spans="24:31">
      <c r="X316" s="35"/>
      <c r="Y316" s="35"/>
      <c r="Z316" s="35"/>
      <c r="AA316" s="35"/>
      <c r="AB316" s="35"/>
      <c r="AC316" s="35"/>
      <c r="AD316" s="160"/>
      <c r="AE316" s="35"/>
    </row>
    <row r="317" spans="24:31">
      <c r="X317" s="35"/>
      <c r="Y317" s="35"/>
      <c r="Z317" s="35"/>
      <c r="AA317" s="35"/>
      <c r="AB317" s="35"/>
      <c r="AC317" s="35"/>
      <c r="AD317" s="160"/>
      <c r="AE317" s="35"/>
    </row>
    <row r="318" spans="24:31">
      <c r="X318" s="35"/>
      <c r="Y318" s="35"/>
      <c r="Z318" s="35"/>
      <c r="AA318" s="35"/>
      <c r="AB318" s="35"/>
      <c r="AC318" s="35"/>
      <c r="AD318" s="160"/>
      <c r="AE318" s="35"/>
    </row>
    <row r="319" spans="24:31">
      <c r="X319" s="35"/>
      <c r="Y319" s="35"/>
      <c r="Z319" s="35"/>
      <c r="AA319" s="35"/>
      <c r="AB319" s="35"/>
      <c r="AC319" s="35"/>
      <c r="AD319" s="160"/>
      <c r="AE319" s="35"/>
    </row>
    <row r="320" spans="24:31">
      <c r="X320" s="35"/>
      <c r="Y320" s="35"/>
      <c r="Z320" s="35"/>
      <c r="AA320" s="35"/>
      <c r="AB320" s="35"/>
      <c r="AC320" s="35"/>
      <c r="AD320" s="160"/>
      <c r="AE320" s="35"/>
    </row>
    <row r="321" spans="24:31">
      <c r="X321" s="35"/>
      <c r="Y321" s="35"/>
      <c r="Z321" s="35"/>
      <c r="AA321" s="35"/>
      <c r="AB321" s="35"/>
      <c r="AC321" s="35"/>
      <c r="AD321" s="160"/>
      <c r="AE321" s="35"/>
    </row>
    <row r="322" spans="24:31">
      <c r="X322" s="35"/>
      <c r="Y322" s="35"/>
      <c r="Z322" s="35"/>
      <c r="AA322" s="35"/>
      <c r="AB322" s="35"/>
      <c r="AC322" s="35"/>
      <c r="AD322" s="160"/>
      <c r="AE322" s="35"/>
    </row>
    <row r="323" spans="24:31">
      <c r="X323" s="35"/>
      <c r="Y323" s="35"/>
      <c r="Z323" s="35"/>
      <c r="AA323" s="35"/>
      <c r="AB323" s="35"/>
      <c r="AC323" s="35"/>
      <c r="AD323" s="160"/>
      <c r="AE323" s="35"/>
    </row>
    <row r="324" spans="24:31">
      <c r="X324" s="35"/>
      <c r="Y324" s="35"/>
      <c r="Z324" s="35"/>
      <c r="AA324" s="35"/>
      <c r="AB324" s="35"/>
      <c r="AC324" s="35"/>
      <c r="AD324" s="160"/>
      <c r="AE324" s="35"/>
    </row>
    <row r="340" spans="32:45">
      <c r="AH340" s="16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32:45">
      <c r="AH341" s="16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32:45">
      <c r="AH342" s="16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32:45">
      <c r="AH343" s="16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32:45">
      <c r="AH344" s="16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32:45">
      <c r="AH345" s="16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32:45">
      <c r="AF346" s="35"/>
      <c r="AG346" s="78"/>
      <c r="AH346" s="78"/>
      <c r="AI346" s="78"/>
    </row>
    <row r="347" spans="32:45">
      <c r="AF347" s="35"/>
      <c r="AG347" s="78"/>
      <c r="AH347" s="78"/>
      <c r="AI347" s="7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497"/>
  <sheetViews>
    <sheetView zoomScale="91" zoomScaleNormal="91" workbookViewId="0">
      <pane xSplit="1" ySplit="9" topLeftCell="B48" activePane="bottomRight" state="frozen"/>
      <selection pane="topRight" activeCell="B1" sqref="B1"/>
      <selection pane="bottomLeft" activeCell="A13" sqref="A13"/>
      <selection pane="bottomRight" activeCell="AE65" sqref="AE65"/>
    </sheetView>
  </sheetViews>
  <sheetFormatPr baseColWidth="10" defaultColWidth="11.54296875" defaultRowHeight="15"/>
  <cols>
    <col min="1" max="1" width="3.36328125" style="28" customWidth="1"/>
    <col min="2" max="2" width="5.36328125" style="28" customWidth="1"/>
    <col min="3" max="3" width="3.453125" style="28" customWidth="1"/>
    <col min="4" max="4" width="3.54296875" style="28" customWidth="1"/>
    <col min="5" max="5" width="3.1796875" style="28" customWidth="1"/>
    <col min="6" max="6" width="4.90625" style="28" customWidth="1"/>
    <col min="7" max="7" width="6.453125" style="28" customWidth="1"/>
    <col min="8" max="8" width="7" style="28" customWidth="1"/>
    <col min="9" max="10" width="6.36328125" style="29" customWidth="1"/>
    <col min="11" max="11" width="2" style="29" customWidth="1"/>
    <col min="12" max="12" width="6.54296875" style="28" customWidth="1"/>
    <col min="13" max="13" width="1.453125" style="450" customWidth="1"/>
    <col min="14" max="14" width="6.36328125" style="29" customWidth="1"/>
    <col min="15" max="15" width="1.453125" style="29" customWidth="1"/>
    <col min="16" max="16" width="6.26953125" style="29" customWidth="1"/>
    <col min="17" max="17" width="1.54296875" style="29" customWidth="1"/>
    <col min="18" max="18" width="5.54296875" style="29" customWidth="1"/>
    <col min="19" max="19" width="1.6328125" style="29" customWidth="1"/>
    <col min="20" max="20" width="7.54296875" style="28" customWidth="1"/>
    <col min="21" max="21" width="1.7265625" style="28" customWidth="1"/>
    <col min="22" max="22" width="6.54296875" style="34" customWidth="1"/>
    <col min="23" max="23" width="5" style="34" customWidth="1"/>
    <col min="24" max="24" width="4.1796875" style="34" customWidth="1"/>
    <col min="25" max="25" width="4.54296875" style="34" customWidth="1"/>
    <col min="26" max="26" width="6.6328125" style="34" customWidth="1"/>
    <col min="27" max="27" width="7" style="27" customWidth="1"/>
    <col min="28" max="28" width="5.81640625" style="34" customWidth="1"/>
    <col min="29" max="29" width="7.1796875" style="34" customWidth="1"/>
    <col min="30" max="30" width="5.90625" style="29" customWidth="1"/>
    <col min="31" max="31" width="9.453125" style="29" customWidth="1"/>
    <col min="32" max="32" width="8.90625" style="29" customWidth="1"/>
    <col min="33" max="33" width="11.54296875" style="29"/>
    <col min="34" max="34" width="9.81640625" style="34" customWidth="1"/>
    <col min="35" max="35" width="9.1796875" style="29" customWidth="1"/>
    <col min="36" max="36" width="6.81640625" style="29" customWidth="1"/>
    <col min="37" max="37" width="9.90625" style="29" customWidth="1"/>
    <col min="38" max="38" width="10" style="28" customWidth="1"/>
    <col min="39" max="39" width="13.08984375" style="28" customWidth="1"/>
    <col min="40" max="40" width="9.36328125" style="28" customWidth="1"/>
    <col min="41" max="41" width="9.81640625" style="29" customWidth="1"/>
    <col min="42" max="42" width="9.81640625" style="28" customWidth="1"/>
    <col min="43" max="43" width="11.54296875" style="28"/>
    <col min="44" max="44" width="14" style="28" customWidth="1"/>
    <col min="45" max="45" width="12.54296875" style="28" customWidth="1"/>
    <col min="46" max="46" width="10.90625" style="28" customWidth="1"/>
    <col min="47" max="16384" width="11.54296875" style="28"/>
  </cols>
  <sheetData>
    <row r="1" spans="1:73" ht="15.6">
      <c r="A1" s="214"/>
      <c r="B1" s="214"/>
      <c r="C1" s="214"/>
      <c r="D1" s="214"/>
      <c r="E1" s="214"/>
      <c r="F1" s="214"/>
      <c r="G1" s="214"/>
      <c r="H1" s="214"/>
      <c r="I1" s="215"/>
      <c r="J1" s="215"/>
      <c r="K1" s="215"/>
      <c r="L1" s="214"/>
      <c r="M1" s="449"/>
      <c r="N1" s="215"/>
      <c r="O1" s="215"/>
      <c r="P1" s="215"/>
      <c r="Q1" s="215"/>
      <c r="R1" s="215"/>
      <c r="S1" s="215"/>
      <c r="T1" s="214"/>
      <c r="U1" s="214"/>
      <c r="V1" s="216"/>
      <c r="W1" s="216"/>
      <c r="X1" s="216"/>
      <c r="Y1" s="216"/>
      <c r="Z1" s="216"/>
      <c r="AA1" s="214"/>
      <c r="AB1" s="216"/>
      <c r="AC1" s="216"/>
      <c r="AD1" s="215"/>
      <c r="AE1" s="214"/>
      <c r="AF1" s="217"/>
      <c r="AH1" s="29"/>
      <c r="AI1" s="27"/>
      <c r="AJ1" s="218"/>
      <c r="AK1" s="28"/>
      <c r="AO1" s="28"/>
    </row>
    <row r="2" spans="1:73" s="223" customFormat="1" ht="31.8">
      <c r="A2" s="219"/>
      <c r="B2" s="219"/>
      <c r="C2" s="219"/>
      <c r="D2" s="220" t="s">
        <v>444</v>
      </c>
      <c r="E2" s="219"/>
      <c r="F2" s="219"/>
      <c r="G2" s="219"/>
      <c r="H2" s="219"/>
      <c r="I2" s="221"/>
      <c r="J2" s="221"/>
      <c r="K2" s="221"/>
      <c r="L2" s="219"/>
      <c r="M2" s="219"/>
      <c r="N2" s="221"/>
      <c r="O2" s="221"/>
      <c r="P2" s="221"/>
      <c r="Q2" s="221"/>
      <c r="R2" s="221"/>
      <c r="S2" s="221"/>
      <c r="T2" s="219"/>
      <c r="U2" s="219"/>
      <c r="V2" s="222"/>
      <c r="W2" s="222"/>
      <c r="X2" s="343" t="str">
        <f>+År!B2</f>
        <v>VOKSEN GEIT</v>
      </c>
      <c r="Y2" s="222"/>
      <c r="Z2" s="222"/>
      <c r="AA2" s="219"/>
      <c r="AB2" s="222"/>
      <c r="AC2" s="222"/>
      <c r="AD2" s="221"/>
      <c r="AE2" s="219"/>
      <c r="AF2" s="217"/>
      <c r="AG2" s="29"/>
      <c r="AH2" s="29"/>
      <c r="AI2" s="27"/>
      <c r="AJ2" s="21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</row>
    <row r="3" spans="1:73" ht="15.6">
      <c r="A3" s="214"/>
      <c r="B3" s="214"/>
      <c r="C3" s="214"/>
      <c r="D3" s="214"/>
      <c r="E3" s="214"/>
      <c r="F3" s="214"/>
      <c r="G3" s="214"/>
      <c r="H3" s="214"/>
      <c r="I3" s="215"/>
      <c r="J3" s="215"/>
      <c r="K3" s="215"/>
      <c r="L3" s="214"/>
      <c r="M3" s="449"/>
      <c r="N3" s="215"/>
      <c r="O3" s="215"/>
      <c r="P3" s="215"/>
      <c r="Q3" s="215"/>
      <c r="R3" s="215"/>
      <c r="S3" s="215"/>
      <c r="T3" s="214"/>
      <c r="U3" s="214"/>
      <c r="V3" s="216"/>
      <c r="W3" s="216"/>
      <c r="X3" s="216"/>
      <c r="Y3" s="216"/>
      <c r="Z3" s="216"/>
      <c r="AA3" s="214"/>
      <c r="AB3" s="216"/>
      <c r="AC3" s="216"/>
      <c r="AD3" s="215"/>
      <c r="AE3" s="214"/>
      <c r="AF3" s="217"/>
      <c r="AH3" s="29"/>
      <c r="AI3" s="27"/>
      <c r="AJ3" s="218"/>
      <c r="AK3" s="28"/>
      <c r="AO3" s="28"/>
      <c r="BH3" s="28">
        <v>1</v>
      </c>
      <c r="BI3" s="28">
        <f t="shared" ref="BI3:BS3" si="0">1+BH3</f>
        <v>2</v>
      </c>
      <c r="BJ3" s="28">
        <f t="shared" si="0"/>
        <v>3</v>
      </c>
      <c r="BK3" s="28">
        <f t="shared" si="0"/>
        <v>4</v>
      </c>
      <c r="BL3" s="28">
        <f t="shared" si="0"/>
        <v>5</v>
      </c>
      <c r="BM3" s="28">
        <f t="shared" si="0"/>
        <v>6</v>
      </c>
      <c r="BN3" s="28">
        <f t="shared" si="0"/>
        <v>7</v>
      </c>
      <c r="BO3" s="28">
        <f t="shared" si="0"/>
        <v>8</v>
      </c>
      <c r="BP3" s="28">
        <f t="shared" si="0"/>
        <v>9</v>
      </c>
      <c r="BQ3" s="28">
        <f t="shared" si="0"/>
        <v>10</v>
      </c>
      <c r="BR3" s="28">
        <f t="shared" si="0"/>
        <v>11</v>
      </c>
      <c r="BS3" s="28">
        <f t="shared" si="0"/>
        <v>12</v>
      </c>
    </row>
    <row r="4" spans="1:73" s="230" customFormat="1" ht="19.8">
      <c r="A4" s="224"/>
      <c r="B4" s="224"/>
      <c r="C4" s="224"/>
      <c r="D4" s="224"/>
      <c r="E4" s="224"/>
      <c r="F4" s="225" t="s">
        <v>5</v>
      </c>
      <c r="G4" s="225"/>
      <c r="H4" s="226">
        <f>+År!P2</f>
        <v>49</v>
      </c>
      <c r="I4" s="227"/>
      <c r="J4" s="227"/>
      <c r="K4" s="227"/>
      <c r="L4" s="224"/>
      <c r="M4" s="224"/>
      <c r="N4" s="227"/>
      <c r="O4" s="227"/>
      <c r="P4" s="227"/>
      <c r="Q4" s="227"/>
      <c r="R4" s="227"/>
      <c r="S4" s="227"/>
      <c r="T4" s="225" t="s">
        <v>421</v>
      </c>
      <c r="U4" s="224"/>
      <c r="V4" s="228"/>
      <c r="W4" s="228"/>
      <c r="X4" s="228"/>
      <c r="Y4" s="228"/>
      <c r="Z4" s="494">
        <f>+H11+H26+H41+H56+H71+H86+H116+H161</f>
        <v>8147</v>
      </c>
      <c r="AA4" s="495"/>
      <c r="AB4" s="495"/>
      <c r="AC4" s="228"/>
      <c r="AD4" s="228"/>
      <c r="AE4" s="224"/>
      <c r="AF4" s="217"/>
      <c r="AG4" s="29"/>
      <c r="AH4" s="217"/>
      <c r="AI4" s="29"/>
      <c r="AJ4" s="27"/>
      <c r="AK4" s="217"/>
      <c r="AL4" s="29"/>
      <c r="AM4" s="29"/>
      <c r="AN4" s="27"/>
      <c r="AO4" s="21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29"/>
      <c r="BE4" s="229"/>
      <c r="BI4" s="230" t="e">
        <f>1+#REF!</f>
        <v>#REF!</v>
      </c>
      <c r="BJ4" s="28">
        <v>15.985227272727276</v>
      </c>
      <c r="BK4" s="28">
        <f t="shared" ref="BI4:BU18" si="1">+BJ4</f>
        <v>15.985227272727276</v>
      </c>
      <c r="BL4" s="28">
        <f t="shared" si="1"/>
        <v>15.985227272727276</v>
      </c>
      <c r="BM4" s="28">
        <f t="shared" si="1"/>
        <v>15.985227272727276</v>
      </c>
      <c r="BN4" s="28">
        <f t="shared" si="1"/>
        <v>15.985227272727276</v>
      </c>
      <c r="BO4" s="28">
        <f t="shared" si="1"/>
        <v>15.985227272727276</v>
      </c>
      <c r="BP4" s="28">
        <f t="shared" si="1"/>
        <v>15.985227272727276</v>
      </c>
      <c r="BQ4" s="28">
        <f t="shared" si="1"/>
        <v>15.985227272727276</v>
      </c>
      <c r="BR4" s="28">
        <f t="shared" si="1"/>
        <v>15.985227272727276</v>
      </c>
      <c r="BS4" s="28">
        <f t="shared" si="1"/>
        <v>15.985227272727276</v>
      </c>
      <c r="BT4" s="28">
        <f t="shared" si="1"/>
        <v>15.985227272727276</v>
      </c>
      <c r="BU4" s="28">
        <f t="shared" si="1"/>
        <v>15.985227272727276</v>
      </c>
    </row>
    <row r="5" spans="1:73" ht="19.8">
      <c r="A5" s="214"/>
      <c r="B5" s="214"/>
      <c r="C5" s="214"/>
      <c r="D5" s="214"/>
      <c r="E5" s="214"/>
      <c r="F5" s="214"/>
      <c r="G5" s="214"/>
      <c r="H5" s="214"/>
      <c r="I5" s="215" t="s">
        <v>450</v>
      </c>
      <c r="J5" s="215"/>
      <c r="K5" s="215"/>
      <c r="L5" s="214"/>
      <c r="M5" s="449"/>
      <c r="N5" s="215"/>
      <c r="O5" s="215"/>
      <c r="P5" s="215"/>
      <c r="Q5" s="215"/>
      <c r="R5" s="215"/>
      <c r="S5" s="215"/>
      <c r="T5" s="214"/>
      <c r="U5" s="214"/>
      <c r="V5" s="216"/>
      <c r="W5" s="216"/>
      <c r="X5" s="216"/>
      <c r="Y5" s="216"/>
      <c r="Z5" s="216"/>
      <c r="AA5" s="214"/>
      <c r="AB5" s="216"/>
      <c r="AC5" s="216"/>
      <c r="AD5" s="215"/>
      <c r="AE5" s="214"/>
      <c r="AF5" s="217"/>
      <c r="AH5" s="29"/>
      <c r="AI5" s="27"/>
      <c r="AJ5" s="218"/>
      <c r="AK5" s="28"/>
      <c r="AO5" s="28"/>
      <c r="BG5" s="230" t="e">
        <f>1+BI4</f>
        <v>#REF!</v>
      </c>
      <c r="BH5" s="28">
        <v>17.290000000000003</v>
      </c>
      <c r="BI5" s="28">
        <f t="shared" si="1"/>
        <v>17.290000000000003</v>
      </c>
      <c r="BJ5" s="28">
        <f t="shared" si="1"/>
        <v>17.290000000000003</v>
      </c>
      <c r="BK5" s="28">
        <f t="shared" si="1"/>
        <v>17.290000000000003</v>
      </c>
      <c r="BL5" s="28">
        <f t="shared" si="1"/>
        <v>17.290000000000003</v>
      </c>
      <c r="BM5" s="28">
        <f t="shared" si="1"/>
        <v>17.290000000000003</v>
      </c>
      <c r="BN5" s="28">
        <f t="shared" si="1"/>
        <v>17.290000000000003</v>
      </c>
      <c r="BO5" s="28">
        <f t="shared" si="1"/>
        <v>17.290000000000003</v>
      </c>
      <c r="BP5" s="28">
        <f t="shared" si="1"/>
        <v>17.290000000000003</v>
      </c>
      <c r="BQ5" s="28">
        <f t="shared" si="1"/>
        <v>17.290000000000003</v>
      </c>
      <c r="BR5" s="28">
        <f t="shared" si="1"/>
        <v>17.290000000000003</v>
      </c>
      <c r="BS5" s="28">
        <f t="shared" si="1"/>
        <v>17.290000000000003</v>
      </c>
    </row>
    <row r="6" spans="1:73" ht="19.8">
      <c r="A6" s="214"/>
      <c r="B6" s="214"/>
      <c r="C6" s="214"/>
      <c r="D6" s="214"/>
      <c r="E6" s="214"/>
      <c r="F6" s="214"/>
      <c r="G6" s="214"/>
      <c r="H6" s="214"/>
      <c r="I6" s="215"/>
      <c r="J6" s="215"/>
      <c r="K6" s="215"/>
      <c r="L6" s="214"/>
      <c r="M6" s="449"/>
      <c r="N6" s="215"/>
      <c r="O6" s="215"/>
      <c r="P6" s="215"/>
      <c r="Q6" s="215"/>
      <c r="R6" s="215"/>
      <c r="S6" s="215"/>
      <c r="T6" s="214"/>
      <c r="U6" s="214"/>
      <c r="V6" s="216"/>
      <c r="W6" s="216"/>
      <c r="X6" s="216"/>
      <c r="Y6" s="216"/>
      <c r="Z6" s="216"/>
      <c r="AA6" s="214"/>
      <c r="AB6" s="216"/>
      <c r="AC6" s="233" t="s">
        <v>78</v>
      </c>
      <c r="AD6" s="231" t="s">
        <v>2</v>
      </c>
      <c r="AE6" s="214"/>
      <c r="AF6" s="217"/>
      <c r="AH6" s="29"/>
      <c r="AI6" s="27"/>
      <c r="AJ6" s="218"/>
      <c r="AK6" s="28"/>
      <c r="AO6" s="28"/>
      <c r="BG6" s="230" t="e">
        <f>1+#REF!</f>
        <v>#REF!</v>
      </c>
      <c r="BH6" s="28">
        <v>20.659867330016564</v>
      </c>
      <c r="BI6" s="28">
        <f t="shared" si="1"/>
        <v>20.659867330016564</v>
      </c>
      <c r="BJ6" s="28">
        <f t="shared" si="1"/>
        <v>20.659867330016564</v>
      </c>
      <c r="BK6" s="28">
        <f t="shared" si="1"/>
        <v>20.659867330016564</v>
      </c>
      <c r="BL6" s="28">
        <f t="shared" si="1"/>
        <v>20.659867330016564</v>
      </c>
      <c r="BM6" s="28">
        <f t="shared" si="1"/>
        <v>20.659867330016564</v>
      </c>
      <c r="BN6" s="28">
        <f t="shared" si="1"/>
        <v>20.659867330016564</v>
      </c>
      <c r="BO6" s="28">
        <f t="shared" si="1"/>
        <v>20.659867330016564</v>
      </c>
      <c r="BP6" s="28">
        <f t="shared" si="1"/>
        <v>20.659867330016564</v>
      </c>
      <c r="BQ6" s="28">
        <f t="shared" si="1"/>
        <v>20.659867330016564</v>
      </c>
      <c r="BR6" s="28">
        <f t="shared" si="1"/>
        <v>20.659867330016564</v>
      </c>
      <c r="BS6" s="28">
        <f t="shared" si="1"/>
        <v>20.659867330016564</v>
      </c>
    </row>
    <row r="7" spans="1:73" ht="19.8">
      <c r="A7" s="214"/>
      <c r="B7" s="214"/>
      <c r="C7" s="214"/>
      <c r="D7" s="214"/>
      <c r="E7" s="214"/>
      <c r="F7" s="214"/>
      <c r="G7" s="232" t="s">
        <v>2</v>
      </c>
      <c r="H7" s="214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32" t="s">
        <v>22</v>
      </c>
      <c r="U7" s="215"/>
      <c r="V7" s="216" t="s">
        <v>400</v>
      </c>
      <c r="W7" s="233" t="s">
        <v>539</v>
      </c>
      <c r="X7" s="36"/>
      <c r="Y7" s="26"/>
      <c r="Z7" s="233" t="s">
        <v>422</v>
      </c>
      <c r="AA7" s="214"/>
      <c r="AB7" s="233" t="s">
        <v>536</v>
      </c>
      <c r="AC7" s="233" t="s">
        <v>43</v>
      </c>
      <c r="AD7" s="231" t="s">
        <v>8</v>
      </c>
      <c r="AE7" s="214"/>
      <c r="AF7" s="217"/>
      <c r="AH7" s="29"/>
      <c r="AI7" s="27"/>
      <c r="AJ7" s="218"/>
      <c r="AK7" s="28"/>
      <c r="AO7" s="28"/>
      <c r="BG7" s="230" t="e">
        <f t="shared" ref="BG7:BG18" si="2">1+BG6</f>
        <v>#REF!</v>
      </c>
      <c r="BH7" s="28">
        <v>23.875837563451761</v>
      </c>
      <c r="BI7" s="28">
        <f t="shared" si="1"/>
        <v>23.875837563451761</v>
      </c>
      <c r="BJ7" s="28">
        <f t="shared" si="1"/>
        <v>23.875837563451761</v>
      </c>
      <c r="BK7" s="28">
        <f t="shared" si="1"/>
        <v>23.875837563451761</v>
      </c>
      <c r="BL7" s="28">
        <f t="shared" si="1"/>
        <v>23.875837563451761</v>
      </c>
      <c r="BM7" s="28">
        <f t="shared" si="1"/>
        <v>23.875837563451761</v>
      </c>
      <c r="BN7" s="28">
        <f t="shared" si="1"/>
        <v>23.875837563451761</v>
      </c>
      <c r="BO7" s="28">
        <f t="shared" si="1"/>
        <v>23.875837563451761</v>
      </c>
      <c r="BP7" s="28">
        <f t="shared" si="1"/>
        <v>23.875837563451761</v>
      </c>
      <c r="BQ7" s="28">
        <f t="shared" si="1"/>
        <v>23.875837563451761</v>
      </c>
      <c r="BR7" s="28">
        <f t="shared" si="1"/>
        <v>23.875837563451761</v>
      </c>
      <c r="BS7" s="28">
        <f t="shared" si="1"/>
        <v>23.875837563451761</v>
      </c>
    </row>
    <row r="8" spans="1:73" ht="19.8">
      <c r="A8" s="214"/>
      <c r="B8" s="214"/>
      <c r="C8" s="214"/>
      <c r="D8" s="214"/>
      <c r="E8" s="232"/>
      <c r="F8" s="232"/>
      <c r="G8" s="232" t="s">
        <v>480</v>
      </c>
      <c r="H8" s="232" t="s">
        <v>2</v>
      </c>
      <c r="I8" s="415" t="s">
        <v>2</v>
      </c>
      <c r="J8" s="415" t="s">
        <v>1</v>
      </c>
      <c r="K8" s="415"/>
      <c r="L8" s="231" t="s">
        <v>22</v>
      </c>
      <c r="M8" s="231"/>
      <c r="N8" s="415" t="s">
        <v>2</v>
      </c>
      <c r="O8" s="415"/>
      <c r="P8" s="415" t="s">
        <v>22</v>
      </c>
      <c r="Q8" s="415"/>
      <c r="R8" s="415" t="s">
        <v>22</v>
      </c>
      <c r="S8" s="415"/>
      <c r="T8" s="232" t="s">
        <v>482</v>
      </c>
      <c r="U8" s="215"/>
      <c r="V8" s="233" t="s">
        <v>484</v>
      </c>
      <c r="W8" s="233" t="s">
        <v>540</v>
      </c>
      <c r="X8" s="36"/>
      <c r="Y8" s="26"/>
      <c r="Z8" s="233"/>
      <c r="AA8" s="232" t="s">
        <v>410</v>
      </c>
      <c r="AB8" s="233" t="s">
        <v>1</v>
      </c>
      <c r="AC8" s="233" t="s">
        <v>556</v>
      </c>
      <c r="AD8" s="231" t="s">
        <v>67</v>
      </c>
      <c r="AE8" s="214"/>
      <c r="AF8" s="217"/>
      <c r="AH8" s="29"/>
      <c r="AI8" s="27"/>
      <c r="AJ8" s="218"/>
      <c r="AK8" s="28"/>
      <c r="AO8" s="28"/>
      <c r="BG8" s="230" t="e">
        <f t="shared" si="2"/>
        <v>#REF!</v>
      </c>
      <c r="BH8" s="28">
        <v>26.688850174216036</v>
      </c>
      <c r="BI8" s="28">
        <f t="shared" si="1"/>
        <v>26.688850174216036</v>
      </c>
      <c r="BJ8" s="28">
        <f t="shared" si="1"/>
        <v>26.688850174216036</v>
      </c>
      <c r="BK8" s="28">
        <f t="shared" si="1"/>
        <v>26.688850174216036</v>
      </c>
      <c r="BL8" s="28">
        <f t="shared" si="1"/>
        <v>26.688850174216036</v>
      </c>
      <c r="BM8" s="28">
        <f t="shared" si="1"/>
        <v>26.688850174216036</v>
      </c>
      <c r="BN8" s="28">
        <f t="shared" si="1"/>
        <v>26.688850174216036</v>
      </c>
      <c r="BO8" s="28">
        <f t="shared" si="1"/>
        <v>26.688850174216036</v>
      </c>
      <c r="BP8" s="28">
        <f t="shared" si="1"/>
        <v>26.688850174216036</v>
      </c>
      <c r="BQ8" s="28">
        <f t="shared" si="1"/>
        <v>26.688850174216036</v>
      </c>
      <c r="BR8" s="28">
        <f t="shared" si="1"/>
        <v>26.688850174216036</v>
      </c>
      <c r="BS8" s="28">
        <f t="shared" si="1"/>
        <v>26.688850174216036</v>
      </c>
    </row>
    <row r="9" spans="1:73" ht="19.8">
      <c r="A9" s="214"/>
      <c r="B9" s="214"/>
      <c r="C9" s="232" t="s">
        <v>0</v>
      </c>
      <c r="D9" s="232"/>
      <c r="E9" s="232" t="s">
        <v>84</v>
      </c>
      <c r="F9" s="232"/>
      <c r="G9" s="52" t="s">
        <v>481</v>
      </c>
      <c r="H9" s="52" t="s">
        <v>8</v>
      </c>
      <c r="I9" s="416" t="s">
        <v>400</v>
      </c>
      <c r="J9" s="416" t="s">
        <v>400</v>
      </c>
      <c r="K9" s="416"/>
      <c r="L9" s="96" t="s">
        <v>44</v>
      </c>
      <c r="M9" s="96"/>
      <c r="N9" s="416" t="s">
        <v>650</v>
      </c>
      <c r="O9" s="416"/>
      <c r="P9" s="416" t="s">
        <v>650</v>
      </c>
      <c r="Q9" s="416"/>
      <c r="R9" s="416" t="s">
        <v>651</v>
      </c>
      <c r="S9" s="416"/>
      <c r="T9" s="52" t="s">
        <v>411</v>
      </c>
      <c r="U9" s="215"/>
      <c r="V9" s="74" t="s">
        <v>485</v>
      </c>
      <c r="W9" s="74" t="s">
        <v>541</v>
      </c>
      <c r="X9" s="74" t="s">
        <v>523</v>
      </c>
      <c r="Y9" s="96" t="s">
        <v>554</v>
      </c>
      <c r="Z9" s="74" t="s">
        <v>1</v>
      </c>
      <c r="AA9" s="52" t="s">
        <v>411</v>
      </c>
      <c r="AB9" s="74" t="s">
        <v>505</v>
      </c>
      <c r="AC9" s="74" t="s">
        <v>44</v>
      </c>
      <c r="AD9" s="96" t="s">
        <v>538</v>
      </c>
      <c r="AE9" s="214"/>
      <c r="AF9" s="217"/>
      <c r="AH9" s="29"/>
      <c r="AI9" s="27"/>
      <c r="AJ9" s="218"/>
      <c r="AK9" s="28"/>
      <c r="AO9" s="28"/>
      <c r="BG9" s="230" t="e">
        <f t="shared" si="2"/>
        <v>#REF!</v>
      </c>
      <c r="BH9" s="28">
        <v>29.852938824470282</v>
      </c>
      <c r="BI9" s="28">
        <f t="shared" si="1"/>
        <v>29.852938824470282</v>
      </c>
      <c r="BJ9" s="28">
        <f t="shared" si="1"/>
        <v>29.852938824470282</v>
      </c>
      <c r="BK9" s="28">
        <f t="shared" si="1"/>
        <v>29.852938824470282</v>
      </c>
      <c r="BL9" s="28">
        <f t="shared" si="1"/>
        <v>29.852938824470282</v>
      </c>
      <c r="BM9" s="28">
        <f t="shared" si="1"/>
        <v>29.852938824470282</v>
      </c>
      <c r="BN9" s="28">
        <f t="shared" si="1"/>
        <v>29.852938824470282</v>
      </c>
      <c r="BO9" s="28">
        <f t="shared" si="1"/>
        <v>29.852938824470282</v>
      </c>
      <c r="BP9" s="28">
        <f t="shared" si="1"/>
        <v>29.852938824470282</v>
      </c>
      <c r="BQ9" s="28">
        <f t="shared" si="1"/>
        <v>29.852938824470282</v>
      </c>
      <c r="BR9" s="28">
        <f t="shared" si="1"/>
        <v>29.852938824470282</v>
      </c>
      <c r="BS9" s="28">
        <f t="shared" si="1"/>
        <v>29.852938824470282</v>
      </c>
    </row>
    <row r="10" spans="1:73" ht="15" customHeight="1">
      <c r="A10" s="214"/>
      <c r="B10" s="214"/>
      <c r="C10" s="232"/>
      <c r="D10" s="232"/>
      <c r="E10" s="232"/>
      <c r="F10" s="232"/>
      <c r="G10" s="52"/>
      <c r="H10" s="52"/>
      <c r="I10" s="96"/>
      <c r="J10" s="96"/>
      <c r="K10" s="416"/>
      <c r="L10" s="96"/>
      <c r="M10" s="96"/>
      <c r="N10" s="96"/>
      <c r="O10" s="96"/>
      <c r="P10" s="96"/>
      <c r="Q10" s="96"/>
      <c r="R10" s="96"/>
      <c r="S10" s="96"/>
      <c r="T10" s="52"/>
      <c r="U10" s="215"/>
      <c r="V10" s="74"/>
      <c r="W10" s="74"/>
      <c r="X10" s="74"/>
      <c r="Y10" s="96"/>
      <c r="Z10" s="74"/>
      <c r="AA10" s="52"/>
      <c r="AB10" s="74"/>
      <c r="AC10" s="74"/>
      <c r="AD10" s="96"/>
      <c r="AE10" s="214"/>
      <c r="AF10" s="217"/>
      <c r="AH10" s="29"/>
      <c r="AI10" s="27"/>
      <c r="AJ10" s="218"/>
      <c r="AK10" s="28"/>
      <c r="AO10" s="28"/>
      <c r="BG10" s="230"/>
    </row>
    <row r="11" spans="1:73" ht="15" customHeight="1">
      <c r="A11" s="214"/>
      <c r="B11" s="214"/>
      <c r="C11" s="232" t="s">
        <v>0</v>
      </c>
      <c r="D11" s="214"/>
      <c r="E11" s="232" t="str">
        <f>+D13</f>
        <v>P-</v>
      </c>
      <c r="F11" s="232" t="s">
        <v>569</v>
      </c>
      <c r="G11" s="214"/>
      <c r="H11" s="238">
        <f>+Klasse!F10</f>
        <v>91</v>
      </c>
      <c r="I11" s="215"/>
      <c r="J11" s="215"/>
      <c r="K11" s="416"/>
      <c r="L11" s="269">
        <f>+Klasse!K10</f>
        <v>12.441758241758242</v>
      </c>
      <c r="M11" s="96"/>
      <c r="N11" s="241">
        <f>SUM(N13:N24)</f>
        <v>90</v>
      </c>
      <c r="O11" s="96"/>
      <c r="P11" s="269">
        <f>+Klasse!S10</f>
        <v>105.82888888888888</v>
      </c>
      <c r="Q11" s="96"/>
      <c r="R11" s="218">
        <f>+Klasse!U10</f>
        <v>10.235868591553498</v>
      </c>
      <c r="S11" s="96"/>
      <c r="T11" s="214"/>
      <c r="U11" s="215"/>
      <c r="V11" s="216"/>
      <c r="W11" s="216"/>
      <c r="X11" s="216"/>
      <c r="Y11" s="216"/>
      <c r="Z11" s="216"/>
      <c r="AA11" s="214"/>
      <c r="AB11" s="216"/>
      <c r="AC11" s="269">
        <f>+Klasse!K10/Klasse!C10</f>
        <v>12.441758241758242</v>
      </c>
      <c r="AD11" s="215"/>
      <c r="AE11" s="214"/>
      <c r="AF11" s="217"/>
      <c r="AH11" s="29"/>
      <c r="AI11" s="27"/>
      <c r="AJ11" s="218"/>
      <c r="AK11" s="28"/>
      <c r="AO11" s="28"/>
      <c r="BG11" s="230"/>
    </row>
    <row r="12" spans="1:73" ht="15" customHeight="1">
      <c r="A12" s="214"/>
      <c r="B12" s="214"/>
      <c r="C12" s="232"/>
      <c r="D12" s="214"/>
      <c r="E12" s="232"/>
      <c r="F12" s="232"/>
      <c r="G12" s="214"/>
      <c r="H12" s="214"/>
      <c r="I12" s="214"/>
      <c r="J12" s="214"/>
      <c r="K12" s="416"/>
      <c r="L12" s="214"/>
      <c r="M12" s="96"/>
      <c r="N12" s="214"/>
      <c r="O12" s="96"/>
      <c r="P12" s="417"/>
      <c r="Q12" s="96"/>
      <c r="R12" s="417"/>
      <c r="S12" s="96"/>
      <c r="T12" s="214"/>
      <c r="U12" s="215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7"/>
      <c r="AH12" s="29"/>
      <c r="AI12" s="27"/>
      <c r="AJ12" s="218"/>
      <c r="AK12" s="28"/>
      <c r="AO12" s="28"/>
      <c r="BG12" s="230"/>
    </row>
    <row r="13" spans="1:73" ht="15" customHeight="1">
      <c r="A13" s="214"/>
      <c r="B13" s="238">
        <f>+'Ark1'!C1137</f>
        <v>2024</v>
      </c>
      <c r="C13" s="234">
        <f>+'Ark1'!L1137</f>
        <v>1</v>
      </c>
      <c r="D13" s="234" t="s">
        <v>28</v>
      </c>
      <c r="E13" s="234">
        <f>+'Ark1'!D1137</f>
        <v>1</v>
      </c>
      <c r="F13" s="234" t="str">
        <f>VLOOKUP(E13,RNR!$D$1:$E$12,2)</f>
        <v>Jan</v>
      </c>
      <c r="G13" s="234">
        <f>+'Ark1'!Q1137</f>
        <v>0</v>
      </c>
      <c r="H13" s="234">
        <f>+'Ark1'!R1137</f>
        <v>0</v>
      </c>
      <c r="I13" s="235" t="str">
        <f>+IF(H13=0,"",'Ark1'!AG1137)</f>
        <v/>
      </c>
      <c r="J13" s="235" t="str">
        <f>+IF(H13=0,"",'Ark1'!AH1137)</f>
        <v/>
      </c>
      <c r="K13" s="416"/>
      <c r="L13" s="32" t="str">
        <f>+IF(H13=0,"",'Ark1'!U1137)</f>
        <v/>
      </c>
      <c r="M13" s="96"/>
      <c r="N13" s="241">
        <f>+'Ark1'!AI1137</f>
        <v>0</v>
      </c>
      <c r="O13" s="96"/>
      <c r="P13" s="269" t="str">
        <f>+IF(N13=0,"",'Ark1'!AJ1137)</f>
        <v/>
      </c>
      <c r="Q13" s="96"/>
      <c r="R13" s="218" t="str">
        <f>+IF(N13=0,"",'Ark1'!AK1137)</f>
        <v/>
      </c>
      <c r="S13" s="96"/>
      <c r="T13" s="236" t="str">
        <f>+IF(H13=0,"",'Ark1'!T1137)</f>
        <v/>
      </c>
      <c r="U13" s="215"/>
      <c r="V13" s="237" t="str">
        <f>+IF(H13=0,"",'Ark1'!W1137)</f>
        <v/>
      </c>
      <c r="W13" s="237" t="str">
        <f>+IF(H13=0,"",'Ark1'!X1137)</f>
        <v/>
      </c>
      <c r="X13" s="237" t="str">
        <f>+IF(H13=0,"",'Ark1'!Y1137)</f>
        <v/>
      </c>
      <c r="Y13" s="235" t="str">
        <f>+IF(H13=0,"",'Ark1'!Z1137)</f>
        <v/>
      </c>
      <c r="Z13" s="235" t="str">
        <f>+IF(H13=0,"",'Ark1'!Z1137)</f>
        <v/>
      </c>
      <c r="AA13" s="235" t="str">
        <f>+IF(H13=0,"",'Ark1'!AB1137)</f>
        <v/>
      </c>
      <c r="AB13" s="237" t="str">
        <f>+IF(H13=0,"",'Ark1'!AE1137)</f>
        <v/>
      </c>
      <c r="AC13" s="37" t="str">
        <f t="shared" ref="AC13:AC24" si="3">+IF(H13=0,"",+L13/C13)</f>
        <v/>
      </c>
      <c r="AD13" s="235" t="str">
        <f t="shared" ref="AD13:AD24" si="4">+IF(H13=0,"",G13/H13)</f>
        <v/>
      </c>
      <c r="AE13" s="214"/>
      <c r="AF13" s="217"/>
      <c r="AH13" s="29"/>
      <c r="AI13" s="27"/>
      <c r="AJ13" s="218"/>
      <c r="AK13" s="28"/>
      <c r="AO13" s="28"/>
      <c r="BG13" s="230" t="e">
        <f>1+#REF!</f>
        <v>#REF!</v>
      </c>
      <c r="BH13" s="28">
        <v>36.800403768506008</v>
      </c>
      <c r="BI13" s="28">
        <f t="shared" si="1"/>
        <v>36.800403768506008</v>
      </c>
      <c r="BJ13" s="28">
        <f t="shared" si="1"/>
        <v>36.800403768506008</v>
      </c>
      <c r="BK13" s="28">
        <f t="shared" si="1"/>
        <v>36.800403768506008</v>
      </c>
      <c r="BL13" s="28">
        <f t="shared" si="1"/>
        <v>36.800403768506008</v>
      </c>
      <c r="BM13" s="28">
        <f t="shared" si="1"/>
        <v>36.800403768506008</v>
      </c>
      <c r="BN13" s="28">
        <f t="shared" si="1"/>
        <v>36.800403768506008</v>
      </c>
      <c r="BO13" s="28">
        <f t="shared" si="1"/>
        <v>36.800403768506008</v>
      </c>
      <c r="BP13" s="28">
        <f t="shared" si="1"/>
        <v>36.800403768506008</v>
      </c>
      <c r="BQ13" s="28">
        <f t="shared" si="1"/>
        <v>36.800403768506008</v>
      </c>
      <c r="BR13" s="28">
        <f t="shared" si="1"/>
        <v>36.800403768506008</v>
      </c>
      <c r="BS13" s="28">
        <f t="shared" si="1"/>
        <v>36.800403768506008</v>
      </c>
    </row>
    <row r="14" spans="1:73" ht="15" customHeight="1">
      <c r="A14" s="214"/>
      <c r="B14" s="238">
        <f>+'Ark1'!C1138</f>
        <v>2024</v>
      </c>
      <c r="C14" s="234">
        <f>+'Ark1'!L1138</f>
        <v>1</v>
      </c>
      <c r="D14" s="234" t="s">
        <v>28</v>
      </c>
      <c r="E14" s="234">
        <f>+'Ark1'!D1138</f>
        <v>2</v>
      </c>
      <c r="F14" s="234" t="str">
        <f>VLOOKUP(E14,RNR!$D$1:$E$12,2)</f>
        <v>Feb</v>
      </c>
      <c r="G14" s="234">
        <f>+'Ark1'!Q1138</f>
        <v>0</v>
      </c>
      <c r="H14" s="234">
        <f>+'Ark1'!R1138</f>
        <v>0</v>
      </c>
      <c r="I14" s="235" t="str">
        <f>+IF(H14=0,"",'Ark1'!AG1138)</f>
        <v/>
      </c>
      <c r="J14" s="235" t="str">
        <f>+IF(H14=0,"",'Ark1'!AH1138)</f>
        <v/>
      </c>
      <c r="K14" s="416"/>
      <c r="L14" s="32" t="str">
        <f>+IF(H14=0,"",'Ark1'!U1138)</f>
        <v/>
      </c>
      <c r="M14" s="96"/>
      <c r="N14" s="241">
        <f>+'Ark1'!AI1138</f>
        <v>0</v>
      </c>
      <c r="O14" s="96"/>
      <c r="P14" s="269" t="str">
        <f>+IF(N14=0,"",'Ark1'!AJ1138)</f>
        <v/>
      </c>
      <c r="Q14" s="96"/>
      <c r="R14" s="218" t="str">
        <f>+IF(N14=0,"",'Ark1'!AK1138)</f>
        <v/>
      </c>
      <c r="S14" s="96"/>
      <c r="T14" s="236" t="str">
        <f>+IF(H14=0,"",'Ark1'!T1138)</f>
        <v/>
      </c>
      <c r="U14" s="215"/>
      <c r="V14" s="237" t="str">
        <f>+IF(H14=0,"",'Ark1'!W1138)</f>
        <v/>
      </c>
      <c r="W14" s="237" t="str">
        <f>+IF(H14=0,"",'Ark1'!X1138)</f>
        <v/>
      </c>
      <c r="X14" s="237" t="str">
        <f>+IF(H14=0,"",'Ark1'!Y1138)</f>
        <v/>
      </c>
      <c r="Y14" s="235" t="str">
        <f>+IF(H14=0,"",'Ark1'!Z1138)</f>
        <v/>
      </c>
      <c r="Z14" s="235" t="str">
        <f>+IF(H14=0,"",'Ark1'!Z1138)</f>
        <v/>
      </c>
      <c r="AA14" s="235" t="str">
        <f>+IF(H14=0,"",'Ark1'!AB1138)</f>
        <v/>
      </c>
      <c r="AB14" s="237" t="str">
        <f>+IF(H14=0,"",'Ark1'!AE1138)</f>
        <v/>
      </c>
      <c r="AC14" s="37" t="str">
        <f t="shared" si="3"/>
        <v/>
      </c>
      <c r="AD14" s="235" t="str">
        <f t="shared" si="4"/>
        <v/>
      </c>
      <c r="AE14" s="214"/>
      <c r="AF14" s="217"/>
      <c r="AH14" s="29"/>
      <c r="AI14" s="27"/>
      <c r="AJ14" s="218"/>
      <c r="AK14" s="28"/>
      <c r="AO14" s="28"/>
      <c r="BG14" s="230" t="e">
        <f t="shared" si="2"/>
        <v>#REF!</v>
      </c>
      <c r="BH14" s="28">
        <v>39.739449541284394</v>
      </c>
      <c r="BI14" s="28">
        <f t="shared" si="1"/>
        <v>39.739449541284394</v>
      </c>
      <c r="BJ14" s="28">
        <f t="shared" si="1"/>
        <v>39.739449541284394</v>
      </c>
      <c r="BK14" s="28">
        <f t="shared" si="1"/>
        <v>39.739449541284394</v>
      </c>
      <c r="BL14" s="28">
        <f t="shared" si="1"/>
        <v>39.739449541284394</v>
      </c>
      <c r="BM14" s="28">
        <f t="shared" si="1"/>
        <v>39.739449541284394</v>
      </c>
      <c r="BN14" s="28">
        <f t="shared" si="1"/>
        <v>39.739449541284394</v>
      </c>
      <c r="BO14" s="28">
        <f t="shared" si="1"/>
        <v>39.739449541284394</v>
      </c>
      <c r="BP14" s="28">
        <f t="shared" si="1"/>
        <v>39.739449541284394</v>
      </c>
      <c r="BQ14" s="28">
        <f t="shared" si="1"/>
        <v>39.739449541284394</v>
      </c>
      <c r="BR14" s="28">
        <f t="shared" si="1"/>
        <v>39.739449541284394</v>
      </c>
      <c r="BS14" s="28">
        <f t="shared" si="1"/>
        <v>39.739449541284394</v>
      </c>
    </row>
    <row r="15" spans="1:73" ht="15" customHeight="1">
      <c r="A15" s="214"/>
      <c r="B15" s="238">
        <f>+'Ark1'!C1139</f>
        <v>2024</v>
      </c>
      <c r="C15" s="234">
        <f>+'Ark1'!L1139</f>
        <v>1</v>
      </c>
      <c r="D15" s="234" t="s">
        <v>28</v>
      </c>
      <c r="E15" s="234">
        <f>+'Ark1'!D1139</f>
        <v>3</v>
      </c>
      <c r="F15" s="234" t="str">
        <f>VLOOKUP(E15,RNR!$D$1:$E$12,2)</f>
        <v>Mar</v>
      </c>
      <c r="G15" s="234">
        <f>+'Ark1'!Q1139</f>
        <v>5</v>
      </c>
      <c r="H15" s="234">
        <f>+'Ark1'!R1139</f>
        <v>6</v>
      </c>
      <c r="I15" s="235">
        <f>+IF(H15=0,"",'Ark1'!AG1139)</f>
        <v>0.5503011613986929</v>
      </c>
      <c r="J15" s="235">
        <f>+IF(H15=0,"",'Ark1'!AH1139)</f>
        <v>0</v>
      </c>
      <c r="K15" s="416"/>
      <c r="L15" s="32">
        <f>+IF(H15=0,"",'Ark1'!U1139)</f>
        <v>14.633333333333333</v>
      </c>
      <c r="M15" s="96"/>
      <c r="N15" s="241">
        <f>+'Ark1'!AI1139</f>
        <v>6</v>
      </c>
      <c r="O15" s="96"/>
      <c r="P15" s="269">
        <f>+IF(N15=0,"",'Ark1'!AJ1139)</f>
        <v>109.6166666666667</v>
      </c>
      <c r="Q15" s="96"/>
      <c r="R15" s="218">
        <f>+IF(N15=0,"",'Ark1'!AK1139)</f>
        <v>11.064412238613388</v>
      </c>
      <c r="S15" s="96"/>
      <c r="T15" s="236">
        <f>+IF(H15=0,"",'Ark1'!T1139)</f>
        <v>2.1666666666666661</v>
      </c>
      <c r="U15" s="215"/>
      <c r="V15" s="237">
        <f>+IF(H15=0,"",'Ark1'!W1139)</f>
        <v>0</v>
      </c>
      <c r="W15" s="237">
        <f>+IF(H15=0,"",'Ark1'!X1139)</f>
        <v>33.333333333333343</v>
      </c>
      <c r="X15" s="237">
        <f>+IF(H15=0,"",'Ark1'!Y1139)</f>
        <v>0</v>
      </c>
      <c r="Y15" s="235">
        <f>+IF(H15=0,"",'Ark1'!Z1139)</f>
        <v>2.0725722075613078</v>
      </c>
      <c r="Z15" s="235">
        <f>+IF(H15=0,"",'Ark1'!Z1139)</f>
        <v>2.0725722075613078</v>
      </c>
      <c r="AA15" s="235">
        <f>+IF(H15=0,"",'Ark1'!AB1139)</f>
        <v>0.3726779962499655</v>
      </c>
      <c r="AB15" s="237">
        <f>+IF(H15=0,"",'Ark1'!AE1139)</f>
        <v>0</v>
      </c>
      <c r="AC15" s="37">
        <f t="shared" si="3"/>
        <v>14.633333333333333</v>
      </c>
      <c r="AD15" s="235">
        <f t="shared" si="4"/>
        <v>0.83333333333333337</v>
      </c>
      <c r="AE15" s="214"/>
      <c r="AF15" s="217"/>
      <c r="AH15" s="29"/>
      <c r="AI15" s="27"/>
      <c r="AJ15" s="218"/>
      <c r="AK15" s="28"/>
      <c r="AO15" s="28"/>
      <c r="BG15" s="230" t="e">
        <f t="shared" si="2"/>
        <v>#REF!</v>
      </c>
      <c r="BH15" s="28">
        <v>41.835593220338978</v>
      </c>
      <c r="BI15" s="28">
        <f t="shared" si="1"/>
        <v>41.835593220338978</v>
      </c>
      <c r="BJ15" s="28">
        <f t="shared" si="1"/>
        <v>41.835593220338978</v>
      </c>
      <c r="BK15" s="28">
        <f t="shared" si="1"/>
        <v>41.835593220338978</v>
      </c>
      <c r="BL15" s="28">
        <f t="shared" si="1"/>
        <v>41.835593220338978</v>
      </c>
      <c r="BM15" s="28">
        <f t="shared" si="1"/>
        <v>41.835593220338978</v>
      </c>
      <c r="BN15" s="28">
        <f t="shared" si="1"/>
        <v>41.835593220338978</v>
      </c>
      <c r="BO15" s="28">
        <f t="shared" si="1"/>
        <v>41.835593220338978</v>
      </c>
      <c r="BP15" s="28">
        <f t="shared" si="1"/>
        <v>41.835593220338978</v>
      </c>
      <c r="BQ15" s="28">
        <f t="shared" si="1"/>
        <v>41.835593220338978</v>
      </c>
      <c r="BR15" s="28">
        <f t="shared" si="1"/>
        <v>41.835593220338978</v>
      </c>
      <c r="BS15" s="28">
        <f t="shared" si="1"/>
        <v>41.835593220338978</v>
      </c>
    </row>
    <row r="16" spans="1:73" ht="15" customHeight="1">
      <c r="A16" s="214"/>
      <c r="B16" s="238">
        <f>+'Ark1'!C1140</f>
        <v>2024</v>
      </c>
      <c r="C16" s="234">
        <f>+'Ark1'!L1140</f>
        <v>1</v>
      </c>
      <c r="D16" s="234" t="s">
        <v>28</v>
      </c>
      <c r="E16" s="234">
        <f>+'Ark1'!D1140</f>
        <v>4</v>
      </c>
      <c r="F16" s="234" t="str">
        <f>VLOOKUP(E16,RNR!$D$1:$E$12,2)</f>
        <v>Apr</v>
      </c>
      <c r="G16" s="234">
        <f>+'Ark1'!Q1140</f>
        <v>3</v>
      </c>
      <c r="H16" s="234">
        <f>+'Ark1'!R1140</f>
        <v>6</v>
      </c>
      <c r="I16" s="235">
        <f>+IF(H16=0,"",'Ark1'!AG1140)</f>
        <v>0.7281705596488478</v>
      </c>
      <c r="J16" s="235">
        <f>+IF(H16=0,"",'Ark1'!AH1140)</f>
        <v>0</v>
      </c>
      <c r="K16" s="416"/>
      <c r="L16" s="32">
        <f>+IF(H16=0,"",'Ark1'!U1140)</f>
        <v>15.483333333333338</v>
      </c>
      <c r="M16" s="96"/>
      <c r="N16" s="241">
        <f>+'Ark1'!AI1140</f>
        <v>6</v>
      </c>
      <c r="O16" s="96"/>
      <c r="P16" s="269">
        <f>+IF(N16=0,"",'Ark1'!AJ1140)</f>
        <v>110.55</v>
      </c>
      <c r="Q16" s="96"/>
      <c r="R16" s="218">
        <f>+IF(N16=0,"",'Ark1'!AK1140)</f>
        <v>11.268685408714999</v>
      </c>
      <c r="S16" s="96"/>
      <c r="T16" s="236">
        <f>+IF(H16=0,"",'Ark1'!T1140)</f>
        <v>4.1666666666666679</v>
      </c>
      <c r="U16" s="215"/>
      <c r="V16" s="237">
        <f>+IF(H16=0,"",'Ark1'!W1140)</f>
        <v>0</v>
      </c>
      <c r="W16" s="237">
        <f>+IF(H16=0,"",'Ark1'!X1140)</f>
        <v>33.333333333333343</v>
      </c>
      <c r="X16" s="237">
        <f>+IF(H16=0,"",'Ark1'!Y1140)</f>
        <v>0</v>
      </c>
      <c r="Y16" s="235">
        <f>+IF(H16=0,"",'Ark1'!Z1140)</f>
        <v>3.5489043692697941</v>
      </c>
      <c r="Z16" s="235">
        <f>+IF(H16=0,"",'Ark1'!Z1140)</f>
        <v>3.5489043692697941</v>
      </c>
      <c r="AA16" s="235">
        <f>+IF(H16=0,"",'Ark1'!AB1140)</f>
        <v>1.0671873729054735</v>
      </c>
      <c r="AB16" s="237">
        <f>+IF(H16=0,"",'Ark1'!AE1140)</f>
        <v>0</v>
      </c>
      <c r="AC16" s="37">
        <f t="shared" si="3"/>
        <v>15.483333333333338</v>
      </c>
      <c r="AD16" s="235">
        <f t="shared" si="4"/>
        <v>0.5</v>
      </c>
      <c r="AE16" s="214"/>
      <c r="AF16" s="217"/>
      <c r="AH16" s="29"/>
      <c r="AI16" s="27"/>
      <c r="AJ16" s="218"/>
      <c r="AK16" s="28"/>
      <c r="AO16" s="28"/>
      <c r="BG16" s="230" t="e">
        <f t="shared" si="2"/>
        <v>#REF!</v>
      </c>
      <c r="BH16" s="28">
        <v>46.533333333333317</v>
      </c>
      <c r="BI16" s="28">
        <f t="shared" si="1"/>
        <v>46.533333333333317</v>
      </c>
      <c r="BJ16" s="28">
        <f t="shared" si="1"/>
        <v>46.533333333333317</v>
      </c>
      <c r="BK16" s="28">
        <f t="shared" si="1"/>
        <v>46.533333333333317</v>
      </c>
      <c r="BL16" s="28">
        <f t="shared" si="1"/>
        <v>46.533333333333317</v>
      </c>
      <c r="BM16" s="28">
        <f t="shared" si="1"/>
        <v>46.533333333333317</v>
      </c>
      <c r="BN16" s="28">
        <f t="shared" si="1"/>
        <v>46.533333333333317</v>
      </c>
      <c r="BO16" s="28">
        <f t="shared" si="1"/>
        <v>46.533333333333317</v>
      </c>
      <c r="BP16" s="28">
        <f t="shared" si="1"/>
        <v>46.533333333333317</v>
      </c>
      <c r="BQ16" s="28">
        <f t="shared" si="1"/>
        <v>46.533333333333317</v>
      </c>
      <c r="BR16" s="28">
        <f t="shared" si="1"/>
        <v>46.533333333333317</v>
      </c>
      <c r="BS16" s="28">
        <f t="shared" si="1"/>
        <v>46.533333333333317</v>
      </c>
    </row>
    <row r="17" spans="1:71" ht="15" customHeight="1">
      <c r="A17" s="214"/>
      <c r="B17" s="238">
        <f>+'Ark1'!C1141</f>
        <v>2024</v>
      </c>
      <c r="C17" s="234">
        <f>+'Ark1'!L1141</f>
        <v>1</v>
      </c>
      <c r="D17" s="234" t="s">
        <v>28</v>
      </c>
      <c r="E17" s="234">
        <f>+'Ark1'!D1141</f>
        <v>5</v>
      </c>
      <c r="F17" s="234" t="str">
        <f>VLOOKUP(E17,RNR!$D$1:$E$12,2)</f>
        <v>Mai</v>
      </c>
      <c r="G17" s="234">
        <f>+'Ark1'!Q1141</f>
        <v>6</v>
      </c>
      <c r="H17" s="234">
        <f>+'Ark1'!R1141</f>
        <v>18</v>
      </c>
      <c r="I17" s="235">
        <f>+IF(H17=0,"",'Ark1'!AG1141)</f>
        <v>2.0470038793265783</v>
      </c>
      <c r="J17" s="235">
        <f>+IF(H17=0,"",'Ark1'!AH1141)</f>
        <v>0</v>
      </c>
      <c r="K17" s="416"/>
      <c r="L17" s="32">
        <f>+IF(H17=0,"",'Ark1'!U1141)</f>
        <v>12.077777777777778</v>
      </c>
      <c r="M17" s="96"/>
      <c r="N17" s="241">
        <f>+'Ark1'!AI1141</f>
        <v>17</v>
      </c>
      <c r="O17" s="96"/>
      <c r="P17" s="269">
        <f>+IF(N17=0,"",'Ark1'!AJ1141)</f>
        <v>105.05882352941175</v>
      </c>
      <c r="Q17" s="96"/>
      <c r="R17" s="218">
        <f>+IF(N17=0,"",'Ark1'!AK1141)</f>
        <v>10.004028018962586</v>
      </c>
      <c r="S17" s="96"/>
      <c r="T17" s="236">
        <f>+IF(H17=0,"",'Ark1'!T1141)</f>
        <v>2.5555555555555558</v>
      </c>
      <c r="U17" s="215"/>
      <c r="V17" s="237">
        <f>+IF(H17=0,"",'Ark1'!W1141)</f>
        <v>0</v>
      </c>
      <c r="W17" s="237">
        <f>+IF(H17=0,"",'Ark1'!X1141)</f>
        <v>16.666666666666671</v>
      </c>
      <c r="X17" s="237">
        <f>+IF(H17=0,"",'Ark1'!Y1141)</f>
        <v>0</v>
      </c>
      <c r="Y17" s="235">
        <f>+IF(H17=0,"",'Ark1'!Z1141)</f>
        <v>3.0266511665454101</v>
      </c>
      <c r="Z17" s="235">
        <f>+IF(H17=0,"",'Ark1'!Z1141)</f>
        <v>3.0266511665454101</v>
      </c>
      <c r="AA17" s="235">
        <f>+IF(H17=0,"",'Ark1'!AB1141)</f>
        <v>0.95581391856029285</v>
      </c>
      <c r="AB17" s="237">
        <f>+IF(H17=0,"",'Ark1'!AE1141)</f>
        <v>0</v>
      </c>
      <c r="AC17" s="37">
        <f t="shared" si="3"/>
        <v>12.077777777777778</v>
      </c>
      <c r="AD17" s="235">
        <f t="shared" si="4"/>
        <v>0.33333333333333331</v>
      </c>
      <c r="AE17" s="214"/>
      <c r="AF17" s="217"/>
      <c r="AH17" s="29"/>
      <c r="AI17" s="27"/>
      <c r="AJ17" s="218"/>
      <c r="AK17" s="28"/>
      <c r="AL17" s="238"/>
      <c r="AM17" s="238"/>
      <c r="AN17" s="238"/>
      <c r="AO17" s="28"/>
      <c r="BG17" s="230" t="e">
        <f t="shared" si="2"/>
        <v>#REF!</v>
      </c>
      <c r="BH17" s="28">
        <v>57.45</v>
      </c>
      <c r="BI17" s="28">
        <f t="shared" si="1"/>
        <v>57.45</v>
      </c>
      <c r="BJ17" s="28">
        <f t="shared" si="1"/>
        <v>57.45</v>
      </c>
      <c r="BK17" s="28">
        <f t="shared" si="1"/>
        <v>57.45</v>
      </c>
      <c r="BL17" s="28">
        <f t="shared" si="1"/>
        <v>57.45</v>
      </c>
      <c r="BM17" s="28">
        <f t="shared" si="1"/>
        <v>57.45</v>
      </c>
      <c r="BN17" s="28">
        <f t="shared" si="1"/>
        <v>57.45</v>
      </c>
      <c r="BO17" s="28">
        <f t="shared" si="1"/>
        <v>57.45</v>
      </c>
      <c r="BP17" s="28">
        <f t="shared" si="1"/>
        <v>57.45</v>
      </c>
      <c r="BQ17" s="28">
        <f t="shared" si="1"/>
        <v>57.45</v>
      </c>
      <c r="BR17" s="28">
        <f t="shared" si="1"/>
        <v>57.45</v>
      </c>
      <c r="BS17" s="28">
        <f t="shared" si="1"/>
        <v>57.45</v>
      </c>
    </row>
    <row r="18" spans="1:71" ht="15" customHeight="1">
      <c r="A18" s="214"/>
      <c r="B18" s="238">
        <f>+'Ark1'!C1142</f>
        <v>2024</v>
      </c>
      <c r="C18" s="234">
        <f>+'Ark1'!L1142</f>
        <v>1</v>
      </c>
      <c r="D18" s="234" t="s">
        <v>28</v>
      </c>
      <c r="E18" s="234">
        <f>+'Ark1'!D1142</f>
        <v>6</v>
      </c>
      <c r="F18" s="234" t="str">
        <f>VLOOKUP(E18,RNR!$D$1:$E$12,2)</f>
        <v>Jun</v>
      </c>
      <c r="G18" s="234">
        <f>+'Ark1'!Q1142</f>
        <v>4</v>
      </c>
      <c r="H18" s="234">
        <f>+'Ark1'!R1142</f>
        <v>10</v>
      </c>
      <c r="I18" s="235">
        <f>+IF(H18=0,"",'Ark1'!AG1142)</f>
        <v>0.98635516455870975</v>
      </c>
      <c r="J18" s="235">
        <f>+IF(H18=0,"",'Ark1'!AH1142)</f>
        <v>0</v>
      </c>
      <c r="K18" s="416"/>
      <c r="L18" s="32">
        <f>+IF(H18=0,"",'Ark1'!U1142)</f>
        <v>12.86</v>
      </c>
      <c r="M18" s="96"/>
      <c r="N18" s="241">
        <f>+'Ark1'!AI1142</f>
        <v>10</v>
      </c>
      <c r="O18" s="96"/>
      <c r="P18" s="269">
        <f>+IF(N18=0,"",'Ark1'!AJ1142)</f>
        <v>109.35</v>
      </c>
      <c r="Q18" s="96"/>
      <c r="R18" s="218">
        <f>+IF(N18=0,"",'Ark1'!AK1142)</f>
        <v>9.7698589161245408</v>
      </c>
      <c r="S18" s="96"/>
      <c r="T18" s="236">
        <f>+IF(H18=0,"",'Ark1'!T1142)</f>
        <v>2</v>
      </c>
      <c r="U18" s="215"/>
      <c r="V18" s="237">
        <f>+IF(H18=0,"",'Ark1'!W1142)</f>
        <v>0</v>
      </c>
      <c r="W18" s="237">
        <f>+IF(H18=0,"",'Ark1'!X1142)</f>
        <v>10</v>
      </c>
      <c r="X18" s="237">
        <f>+IF(H18=0,"",'Ark1'!Y1142)</f>
        <v>0</v>
      </c>
      <c r="Y18" s="235">
        <f>+IF(H18=0,"",'Ark1'!Z1142)</f>
        <v>2.5869673364772168</v>
      </c>
      <c r="Z18" s="235">
        <f>+IF(H18=0,"",'Ark1'!Z1142)</f>
        <v>2.5869673364772168</v>
      </c>
      <c r="AA18" s="235">
        <f>+IF(H18=0,"",'Ark1'!AB1142)</f>
        <v>0</v>
      </c>
      <c r="AB18" s="237">
        <f>+IF(H18=0,"",'Ark1'!AE1142)</f>
        <v>0</v>
      </c>
      <c r="AC18" s="37">
        <f t="shared" si="3"/>
        <v>12.86</v>
      </c>
      <c r="AD18" s="235">
        <f t="shared" si="4"/>
        <v>0.4</v>
      </c>
      <c r="AE18" s="214"/>
      <c r="AF18" s="217"/>
      <c r="AH18" s="29"/>
      <c r="AI18" s="27"/>
      <c r="AJ18" s="218"/>
      <c r="AK18" s="28"/>
      <c r="AL18" s="238"/>
      <c r="AM18" s="238"/>
      <c r="AN18" s="238"/>
      <c r="AO18" s="28"/>
      <c r="BG18" s="230" t="e">
        <f t="shared" si="2"/>
        <v>#REF!</v>
      </c>
      <c r="BH18" s="28">
        <v>0</v>
      </c>
      <c r="BI18" s="28">
        <f t="shared" si="1"/>
        <v>0</v>
      </c>
      <c r="BJ18" s="28">
        <f t="shared" si="1"/>
        <v>0</v>
      </c>
      <c r="BK18" s="28">
        <f t="shared" si="1"/>
        <v>0</v>
      </c>
      <c r="BL18" s="28">
        <f t="shared" si="1"/>
        <v>0</v>
      </c>
      <c r="BM18" s="28">
        <f t="shared" si="1"/>
        <v>0</v>
      </c>
      <c r="BN18" s="28">
        <f t="shared" si="1"/>
        <v>0</v>
      </c>
      <c r="BO18" s="28">
        <f t="shared" si="1"/>
        <v>0</v>
      </c>
      <c r="BP18" s="28">
        <f t="shared" si="1"/>
        <v>0</v>
      </c>
      <c r="BQ18" s="28">
        <f t="shared" si="1"/>
        <v>0</v>
      </c>
      <c r="BR18" s="28">
        <f t="shared" si="1"/>
        <v>0</v>
      </c>
      <c r="BS18" s="28">
        <f t="shared" si="1"/>
        <v>0</v>
      </c>
    </row>
    <row r="19" spans="1:71" ht="15" customHeight="1">
      <c r="A19" s="214"/>
      <c r="B19" s="238">
        <f>+'Ark1'!C1143</f>
        <v>2024</v>
      </c>
      <c r="C19" s="234">
        <f>+'Ark1'!L1143</f>
        <v>1</v>
      </c>
      <c r="D19" s="234" t="s">
        <v>28</v>
      </c>
      <c r="E19" s="234">
        <f>+'Ark1'!D1143</f>
        <v>7</v>
      </c>
      <c r="F19" s="234" t="str">
        <f>VLOOKUP(E19,RNR!$D$1:$E$12,2)</f>
        <v>Jul</v>
      </c>
      <c r="G19" s="234">
        <f>+'Ark1'!Q1143</f>
        <v>3</v>
      </c>
      <c r="H19" s="234">
        <f>+'Ark1'!R1143</f>
        <v>7</v>
      </c>
      <c r="I19" s="235">
        <f>+IF(H19=0,"",'Ark1'!AG1143)</f>
        <v>1.367607674408394</v>
      </c>
      <c r="J19" s="235">
        <f>+IF(H19=0,"",'Ark1'!AH1143)</f>
        <v>42.857142857142847</v>
      </c>
      <c r="K19" s="416"/>
      <c r="L19" s="32">
        <f>+IF(H19=0,"",'Ark1'!U1143)</f>
        <v>8.9</v>
      </c>
      <c r="M19" s="96"/>
      <c r="N19" s="241">
        <f>+'Ark1'!AI1143</f>
        <v>7</v>
      </c>
      <c r="O19" s="96"/>
      <c r="P19" s="269">
        <f>+IF(N19=0,"",'Ark1'!AJ1143)</f>
        <v>95.757142857142881</v>
      </c>
      <c r="Q19" s="96"/>
      <c r="R19" s="218">
        <f>+IF(N19=0,"",'Ark1'!AK1143)</f>
        <v>9.7976574874385758</v>
      </c>
      <c r="S19" s="96"/>
      <c r="T19" s="236">
        <f>+IF(H19=0,"",'Ark1'!T1143)</f>
        <v>2.2857142857142847</v>
      </c>
      <c r="U19" s="215"/>
      <c r="V19" s="237">
        <f>+IF(H19=0,"",'Ark1'!W1143)</f>
        <v>0</v>
      </c>
      <c r="W19" s="237">
        <f>+IF(H19=0,"",'Ark1'!X1143)</f>
        <v>0</v>
      </c>
      <c r="X19" s="237">
        <f>+IF(H19=0,"",'Ark1'!Y1143)</f>
        <v>0</v>
      </c>
      <c r="Y19" s="235">
        <f>+IF(H19=0,"",'Ark1'!Z1143)</f>
        <v>2.6376396374681024</v>
      </c>
      <c r="Z19" s="235">
        <f>+IF(H19=0,"",'Ark1'!Z1143)</f>
        <v>2.6376396374681024</v>
      </c>
      <c r="AA19" s="235">
        <f>+IF(H19=0,"",'Ark1'!AB1143)</f>
        <v>0.69985421222376554</v>
      </c>
      <c r="AB19" s="237">
        <f>+IF(H19=0,"",'Ark1'!AE1143)</f>
        <v>0</v>
      </c>
      <c r="AC19" s="37">
        <f t="shared" si="3"/>
        <v>8.9</v>
      </c>
      <c r="AD19" s="235">
        <f t="shared" si="4"/>
        <v>0.42857142857142855</v>
      </c>
      <c r="AE19" s="214"/>
      <c r="AF19" s="217"/>
      <c r="AH19" s="29"/>
      <c r="AI19" s="27"/>
      <c r="AJ19" s="218"/>
      <c r="AK19" s="28"/>
      <c r="AL19" s="238"/>
      <c r="AM19" s="238"/>
      <c r="AN19" s="238"/>
      <c r="AO19" s="28"/>
      <c r="BG19" s="230"/>
    </row>
    <row r="20" spans="1:71" ht="15" customHeight="1">
      <c r="A20" s="214"/>
      <c r="B20" s="238">
        <f>+'Ark1'!C1144</f>
        <v>2024</v>
      </c>
      <c r="C20" s="234">
        <f>+'Ark1'!L1144</f>
        <v>1</v>
      </c>
      <c r="D20" s="234" t="s">
        <v>28</v>
      </c>
      <c r="E20" s="234">
        <f>+'Ark1'!D1144</f>
        <v>8</v>
      </c>
      <c r="F20" s="234" t="str">
        <f>VLOOKUP(E20,RNR!$D$1:$E$12,2)</f>
        <v>Aug</v>
      </c>
      <c r="G20" s="234">
        <f>+'Ark1'!Q1144</f>
        <v>4</v>
      </c>
      <c r="H20" s="234">
        <f>+'Ark1'!R1144</f>
        <v>5</v>
      </c>
      <c r="I20" s="235">
        <f>+IF(H20=0,"",'Ark1'!AG1144)</f>
        <v>0.7469257943208778</v>
      </c>
      <c r="J20" s="235">
        <f>+IF(H20=0,"",'Ark1'!AH1144)</f>
        <v>0</v>
      </c>
      <c r="K20" s="416"/>
      <c r="L20" s="32">
        <f>+IF(H20=0,"",'Ark1'!U1144)</f>
        <v>14.42</v>
      </c>
      <c r="M20" s="96"/>
      <c r="N20" s="241">
        <f>+'Ark1'!AI1144</f>
        <v>5</v>
      </c>
      <c r="O20" s="96"/>
      <c r="P20" s="269">
        <f>+IF(N20=0,"",'Ark1'!AJ1144)</f>
        <v>112.3</v>
      </c>
      <c r="Q20" s="96"/>
      <c r="R20" s="218">
        <f>+IF(N20=0,"",'Ark1'!AK1144)</f>
        <v>10.135822926188602</v>
      </c>
      <c r="S20" s="96"/>
      <c r="T20" s="236">
        <f>+IF(H20=0,"",'Ark1'!T1144)</f>
        <v>3</v>
      </c>
      <c r="U20" s="215"/>
      <c r="V20" s="237">
        <f>+IF(H20=0,"",'Ark1'!W1144)</f>
        <v>0</v>
      </c>
      <c r="W20" s="237">
        <f>+IF(H20=0,"",'Ark1'!X1144)</f>
        <v>20</v>
      </c>
      <c r="X20" s="237">
        <f>+IF(H20=0,"",'Ark1'!Y1144)</f>
        <v>0</v>
      </c>
      <c r="Y20" s="235">
        <f>+IF(H20=0,"",'Ark1'!Z1144)</f>
        <v>1.8312837027615505</v>
      </c>
      <c r="Z20" s="235">
        <f>+IF(H20=0,"",'Ark1'!Z1144)</f>
        <v>1.8312837027615505</v>
      </c>
      <c r="AA20" s="235">
        <f>+IF(H20=0,"",'Ark1'!AB1144)</f>
        <v>0</v>
      </c>
      <c r="AB20" s="237">
        <f>+IF(H20=0,"",'Ark1'!AE1144)</f>
        <v>0</v>
      </c>
      <c r="AC20" s="37">
        <f t="shared" si="3"/>
        <v>14.42</v>
      </c>
      <c r="AD20" s="235">
        <f t="shared" si="4"/>
        <v>0.8</v>
      </c>
      <c r="AE20" s="214"/>
      <c r="AF20" s="217"/>
      <c r="AH20" s="29"/>
      <c r="AI20" s="27"/>
      <c r="AJ20" s="218"/>
      <c r="AK20" s="28"/>
      <c r="AL20" s="238"/>
      <c r="AM20" s="238"/>
      <c r="AN20" s="238"/>
      <c r="AO20" s="28"/>
      <c r="BG20" s="230"/>
    </row>
    <row r="21" spans="1:71" ht="15" customHeight="1">
      <c r="A21" s="214"/>
      <c r="B21" s="238">
        <f>+'Ark1'!C1145</f>
        <v>2024</v>
      </c>
      <c r="C21" s="234">
        <f>+'Ark1'!L1145</f>
        <v>1</v>
      </c>
      <c r="D21" s="234" t="s">
        <v>28</v>
      </c>
      <c r="E21" s="234">
        <f>+'Ark1'!D1145</f>
        <v>9</v>
      </c>
      <c r="F21" s="234" t="str">
        <f>VLOOKUP(E21,RNR!$D$1:$E$12,2)</f>
        <v>Sep</v>
      </c>
      <c r="G21" s="234">
        <f>+'Ark1'!Q1145</f>
        <v>5</v>
      </c>
      <c r="H21" s="234">
        <f>+'Ark1'!R1145</f>
        <v>5</v>
      </c>
      <c r="I21" s="235">
        <f>+IF(H21=0,"",'Ark1'!AG1145)</f>
        <v>0.57657690585623056</v>
      </c>
      <c r="J21" s="235">
        <f>+IF(H21=0,"",'Ark1'!AH1145)</f>
        <v>0</v>
      </c>
      <c r="K21" s="416"/>
      <c r="L21" s="32">
        <f>+IF(H21=0,"",'Ark1'!U1145)</f>
        <v>12.620000000000003</v>
      </c>
      <c r="M21" s="96"/>
      <c r="N21" s="241">
        <f>+'Ark1'!AI1145</f>
        <v>5</v>
      </c>
      <c r="O21" s="96"/>
      <c r="P21" s="269">
        <f>+IF(N21=0,"",'Ark1'!AJ1145)</f>
        <v>105.4</v>
      </c>
      <c r="Q21" s="96"/>
      <c r="R21" s="218">
        <f>+IF(N21=0,"",'Ark1'!AK1145)</f>
        <v>10.516755376650648</v>
      </c>
      <c r="S21" s="96"/>
      <c r="T21" s="236">
        <f>+IF(H21=0,"",'Ark1'!T1145)</f>
        <v>2.8</v>
      </c>
      <c r="U21" s="215"/>
      <c r="V21" s="237">
        <f>+IF(H21=0,"",'Ark1'!W1145)</f>
        <v>0</v>
      </c>
      <c r="W21" s="237">
        <f>+IF(H21=0,"",'Ark1'!X1145)</f>
        <v>0</v>
      </c>
      <c r="X21" s="237">
        <f>+IF(H21=0,"",'Ark1'!Y1145)</f>
        <v>0</v>
      </c>
      <c r="Y21" s="235">
        <f>+IF(H21=0,"",'Ark1'!Z1145)</f>
        <v>3.1946204782415091</v>
      </c>
      <c r="Z21" s="235">
        <f>+IF(H21=0,"",'Ark1'!Z1145)</f>
        <v>3.1946204782415091</v>
      </c>
      <c r="AA21" s="235">
        <f>+IF(H21=0,"",'Ark1'!AB1145)</f>
        <v>0.40000000000000119</v>
      </c>
      <c r="AB21" s="237">
        <f>+IF(H21=0,"",'Ark1'!AE1145)</f>
        <v>0</v>
      </c>
      <c r="AC21" s="37">
        <f t="shared" si="3"/>
        <v>12.620000000000003</v>
      </c>
      <c r="AD21" s="235">
        <f t="shared" si="4"/>
        <v>1</v>
      </c>
      <c r="AE21" s="214"/>
      <c r="AF21" s="217"/>
      <c r="AH21" s="29"/>
      <c r="AI21" s="27"/>
      <c r="AJ21" s="218"/>
      <c r="AK21" s="28"/>
      <c r="AL21" s="238"/>
      <c r="AM21" s="238"/>
      <c r="AN21" s="238"/>
      <c r="AO21" s="28"/>
      <c r="BG21" s="230"/>
    </row>
    <row r="22" spans="1:71" ht="15" customHeight="1">
      <c r="A22" s="214"/>
      <c r="B22" s="238">
        <f>+'Ark1'!C1146</f>
        <v>2024</v>
      </c>
      <c r="C22" s="234">
        <f>+'Ark1'!L1146</f>
        <v>1</v>
      </c>
      <c r="D22" s="234" t="s">
        <v>28</v>
      </c>
      <c r="E22" s="234">
        <f>+'Ark1'!D1146</f>
        <v>10</v>
      </c>
      <c r="F22" s="234" t="str">
        <f>VLOOKUP(E22,RNR!$D$1:$E$12,2)</f>
        <v>Okt</v>
      </c>
      <c r="G22" s="234">
        <f>+'Ark1'!Q1146</f>
        <v>12</v>
      </c>
      <c r="H22" s="234">
        <f>+'Ark1'!R1146</f>
        <v>19</v>
      </c>
      <c r="I22" s="235">
        <f>+IF(H22=0,"",'Ark1'!AG1146)</f>
        <v>0.4323465586324885</v>
      </c>
      <c r="J22" s="235">
        <f>+IF(H22=0,"",'Ark1'!AH1146)</f>
        <v>0</v>
      </c>
      <c r="K22" s="416"/>
      <c r="L22" s="32">
        <f>+IF(H22=0,"",'Ark1'!U1146)</f>
        <v>12.289473684210524</v>
      </c>
      <c r="M22" s="96"/>
      <c r="N22" s="241">
        <f>+'Ark1'!AI1146</f>
        <v>19</v>
      </c>
      <c r="O22" s="96"/>
      <c r="P22" s="269">
        <f>+IF(N22=0,"",'Ark1'!AJ1146)</f>
        <v>106.0894736842105</v>
      </c>
      <c r="Q22" s="96"/>
      <c r="R22" s="218">
        <f>+IF(N22=0,"",'Ark1'!AK1146)</f>
        <v>10.112158382441343</v>
      </c>
      <c r="S22" s="96"/>
      <c r="T22" s="236">
        <f>+IF(H22=0,"",'Ark1'!T1146)</f>
        <v>2.3684210526315779</v>
      </c>
      <c r="U22" s="215"/>
      <c r="V22" s="237">
        <f>+IF(H22=0,"",'Ark1'!W1146)</f>
        <v>0</v>
      </c>
      <c r="W22" s="237">
        <f>+IF(H22=0,"",'Ark1'!X1146)</f>
        <v>10.526315789473689</v>
      </c>
      <c r="X22" s="237">
        <f>+IF(H22=0,"",'Ark1'!Y1146)</f>
        <v>0</v>
      </c>
      <c r="Y22" s="235">
        <f>+IF(H22=0,"",'Ark1'!Z1146)</f>
        <v>2.8217006325678597</v>
      </c>
      <c r="Z22" s="235">
        <f>+IF(H22=0,"",'Ark1'!Z1146)</f>
        <v>2.8217006325678597</v>
      </c>
      <c r="AA22" s="235">
        <f>+IF(H22=0,"",'Ark1'!AB1146)</f>
        <v>0.5813347903782774</v>
      </c>
      <c r="AB22" s="237">
        <f>+IF(H22=0,"",'Ark1'!AE1146)</f>
        <v>0</v>
      </c>
      <c r="AC22" s="37">
        <f t="shared" si="3"/>
        <v>12.289473684210524</v>
      </c>
      <c r="AD22" s="235">
        <f t="shared" si="4"/>
        <v>0.63157894736842102</v>
      </c>
      <c r="AE22" s="214"/>
      <c r="AF22" s="217"/>
      <c r="AH22" s="29"/>
      <c r="AI22" s="27"/>
      <c r="AJ22" s="218"/>
      <c r="AK22" s="28"/>
      <c r="AL22" s="238"/>
      <c r="AM22" s="238"/>
      <c r="AN22" s="238"/>
      <c r="AO22" s="28"/>
    </row>
    <row r="23" spans="1:71" ht="15" customHeight="1">
      <c r="A23" s="214"/>
      <c r="B23" s="238">
        <f>+'Ark1'!C1147</f>
        <v>2024</v>
      </c>
      <c r="C23" s="234">
        <f>+'Ark1'!L1147</f>
        <v>1</v>
      </c>
      <c r="D23" s="234" t="s">
        <v>28</v>
      </c>
      <c r="E23" s="234">
        <f>+'Ark1'!D1147</f>
        <v>11</v>
      </c>
      <c r="F23" s="234" t="str">
        <f>VLOOKUP(E23,RNR!$D$1:$E$12,2)</f>
        <v>Nov</v>
      </c>
      <c r="G23" s="234">
        <f>+'Ark1'!Q1147</f>
        <v>11</v>
      </c>
      <c r="H23" s="234">
        <f>+'Ark1'!R1147</f>
        <v>15</v>
      </c>
      <c r="I23" s="235">
        <f>+IF(H23=0,"",'Ark1'!AG1147)</f>
        <v>0.48685627556344208</v>
      </c>
      <c r="J23" s="235">
        <f>+IF(H23=0,"",'Ark1'!AH1147)</f>
        <v>0</v>
      </c>
      <c r="K23" s="416"/>
      <c r="L23" s="32">
        <f>+IF(H23=0,"",'Ark1'!U1147)</f>
        <v>11.633333333333329</v>
      </c>
      <c r="M23" s="96"/>
      <c r="N23" s="241">
        <f>+'Ark1'!AI1147</f>
        <v>15</v>
      </c>
      <c r="O23" s="96"/>
      <c r="P23" s="269">
        <f>+IF(N23=0,"",'Ark1'!AJ1147)</f>
        <v>103.30666666666664</v>
      </c>
      <c r="Q23" s="96"/>
      <c r="R23" s="218">
        <f>+IF(N23=0,"",'Ark1'!AK1147)</f>
        <v>10.365667911972219</v>
      </c>
      <c r="S23" s="96"/>
      <c r="T23" s="236">
        <f>+IF(H23=0,"",'Ark1'!T1147)</f>
        <v>2.6666666666666661</v>
      </c>
      <c r="U23" s="215"/>
      <c r="V23" s="237">
        <f>+IF(H23=0,"",'Ark1'!W1147)</f>
        <v>0</v>
      </c>
      <c r="W23" s="237">
        <f>+IF(H23=0,"",'Ark1'!X1147)</f>
        <v>0</v>
      </c>
      <c r="X23" s="237">
        <f>+IF(H23=0,"",'Ark1'!Y1147)</f>
        <v>0</v>
      </c>
      <c r="Y23" s="235">
        <f>+IF(H23=0,"",'Ark1'!Z1147)</f>
        <v>2.5738859510259737</v>
      </c>
      <c r="Z23" s="235">
        <f>+IF(H23=0,"",'Ark1'!Z1147)</f>
        <v>2.5738859510259737</v>
      </c>
      <c r="AA23" s="235">
        <f>+IF(H23=0,"",'Ark1'!AB1147)</f>
        <v>0.4714045207910324</v>
      </c>
      <c r="AB23" s="237">
        <f>+IF(H23=0,"",'Ark1'!AE1147)</f>
        <v>0</v>
      </c>
      <c r="AC23" s="37">
        <f t="shared" si="3"/>
        <v>11.633333333333329</v>
      </c>
      <c r="AD23" s="235">
        <f t="shared" si="4"/>
        <v>0.73333333333333328</v>
      </c>
      <c r="AE23" s="214"/>
      <c r="AF23" s="217"/>
      <c r="AH23" s="29"/>
      <c r="AI23" s="27"/>
      <c r="AJ23" s="218"/>
      <c r="AK23" s="28"/>
      <c r="AL23" s="238"/>
      <c r="AM23" s="238"/>
      <c r="AN23" s="238"/>
      <c r="AO23" s="28"/>
    </row>
    <row r="24" spans="1:71" ht="15" customHeight="1">
      <c r="A24" s="214"/>
      <c r="B24" s="238">
        <f>+'Ark1'!C1148</f>
        <v>2024</v>
      </c>
      <c r="C24" s="234">
        <f>+'Ark1'!L1148</f>
        <v>1</v>
      </c>
      <c r="D24" s="234" t="s">
        <v>28</v>
      </c>
      <c r="E24" s="234">
        <f>+'Ark1'!D1148</f>
        <v>12</v>
      </c>
      <c r="F24" s="234" t="str">
        <f>VLOOKUP(E24,RNR!$D$1:$E$12,2)</f>
        <v>Des</v>
      </c>
      <c r="G24" s="234">
        <f>+'Ark1'!Q1148</f>
        <v>0</v>
      </c>
      <c r="H24" s="234">
        <f>+'Ark1'!R1148</f>
        <v>0</v>
      </c>
      <c r="I24" s="235" t="str">
        <f>+IF(H24=0,"",'Ark1'!AG1148)</f>
        <v/>
      </c>
      <c r="J24" s="235" t="str">
        <f>+IF(H24=0,"",'Ark1'!AH1148)</f>
        <v/>
      </c>
      <c r="K24" s="416"/>
      <c r="L24" s="32" t="str">
        <f>+IF(H24=0,"",'Ark1'!U1148)</f>
        <v/>
      </c>
      <c r="M24" s="96"/>
      <c r="N24" s="241">
        <f>+'Ark1'!AI1148</f>
        <v>0</v>
      </c>
      <c r="O24" s="96"/>
      <c r="P24" s="269" t="str">
        <f>+IF(N24=0,"",'Ark1'!AJ1148)</f>
        <v/>
      </c>
      <c r="Q24" s="96"/>
      <c r="R24" s="218" t="str">
        <f>+IF(N24=0,"",'Ark1'!AK1148)</f>
        <v/>
      </c>
      <c r="S24" s="96"/>
      <c r="T24" s="236" t="str">
        <f>+IF(H24=0,"",'Ark1'!T1148)</f>
        <v/>
      </c>
      <c r="U24" s="215"/>
      <c r="V24" s="237" t="str">
        <f>+IF(H24=0,"",'Ark1'!W1148)</f>
        <v/>
      </c>
      <c r="W24" s="237" t="str">
        <f>+IF(H24=0,"",'Ark1'!X1148)</f>
        <v/>
      </c>
      <c r="X24" s="237" t="str">
        <f>+IF(H24=0,"",'Ark1'!Y1148)</f>
        <v/>
      </c>
      <c r="Y24" s="235" t="str">
        <f>+IF(H24=0,"",'Ark1'!Z1148)</f>
        <v/>
      </c>
      <c r="Z24" s="235" t="str">
        <f>+IF(H24=0,"",'Ark1'!Z1148)</f>
        <v/>
      </c>
      <c r="AA24" s="235" t="str">
        <f>+IF(H24=0,"",'Ark1'!AB1148)</f>
        <v/>
      </c>
      <c r="AB24" s="237" t="str">
        <f>+IF(H24=0,"",'Ark1'!AE1148)</f>
        <v/>
      </c>
      <c r="AC24" s="37" t="str">
        <f t="shared" si="3"/>
        <v/>
      </c>
      <c r="AD24" s="235" t="str">
        <f t="shared" si="4"/>
        <v/>
      </c>
      <c r="AE24" s="214"/>
      <c r="AF24" s="217"/>
      <c r="AH24" s="29"/>
      <c r="AI24" s="27"/>
      <c r="AJ24" s="218"/>
      <c r="AK24" s="28"/>
      <c r="AL24" s="238"/>
      <c r="AM24" s="238"/>
      <c r="AN24" s="217"/>
      <c r="AO24" s="217"/>
      <c r="AP24" s="217"/>
    </row>
    <row r="25" spans="1:71" ht="15" customHeight="1">
      <c r="A25" s="214"/>
      <c r="B25" s="214"/>
      <c r="C25" s="214"/>
      <c r="D25" s="214"/>
      <c r="E25" s="214"/>
      <c r="F25" s="214"/>
      <c r="G25" s="214"/>
      <c r="H25" s="214"/>
      <c r="I25" s="215"/>
      <c r="J25" s="215"/>
      <c r="K25" s="416"/>
      <c r="L25" s="214"/>
      <c r="M25" s="96"/>
      <c r="N25" s="215"/>
      <c r="O25" s="96"/>
      <c r="P25" s="215"/>
      <c r="Q25" s="96"/>
      <c r="R25" s="215"/>
      <c r="S25" s="96"/>
      <c r="T25" s="214"/>
      <c r="U25" s="215"/>
      <c r="V25" s="216"/>
      <c r="W25" s="216"/>
      <c r="X25" s="216"/>
      <c r="Y25" s="216"/>
      <c r="Z25" s="216"/>
      <c r="AA25" s="214"/>
      <c r="AB25" s="216"/>
      <c r="AC25" s="216"/>
      <c r="AD25" s="215"/>
      <c r="AE25" s="214"/>
      <c r="AF25" s="217"/>
      <c r="AH25" s="29"/>
      <c r="AI25" s="27"/>
      <c r="AJ25" s="218"/>
      <c r="AK25" s="28"/>
      <c r="AO25" s="28"/>
      <c r="BG25" s="230"/>
    </row>
    <row r="26" spans="1:71" ht="15" customHeight="1">
      <c r="A26" s="214"/>
      <c r="B26" s="214"/>
      <c r="C26" s="232" t="s">
        <v>0</v>
      </c>
      <c r="D26" s="214"/>
      <c r="E26" s="276" t="str">
        <f>+D28</f>
        <v>P</v>
      </c>
      <c r="F26" s="232" t="s">
        <v>569</v>
      </c>
      <c r="G26" s="214"/>
      <c r="H26" s="238">
        <f>SUM(Klasse!F11)</f>
        <v>418</v>
      </c>
      <c r="I26" s="215"/>
      <c r="J26" s="215"/>
      <c r="K26" s="416"/>
      <c r="L26" s="269">
        <f>+Klasse!K11</f>
        <v>15.024401913875604</v>
      </c>
      <c r="M26" s="96"/>
      <c r="N26" s="241">
        <f>+Klasse!N11</f>
        <v>385</v>
      </c>
      <c r="O26" s="96"/>
      <c r="P26" s="269">
        <f>+Klasse!S11</f>
        <v>108.0688311688311</v>
      </c>
      <c r="Q26" s="96"/>
      <c r="R26" s="218">
        <f>+Klasse!U11</f>
        <v>11.742989283050878</v>
      </c>
      <c r="S26" s="96"/>
      <c r="T26" s="214"/>
      <c r="U26" s="215"/>
      <c r="V26" s="216"/>
      <c r="W26" s="216"/>
      <c r="X26" s="216"/>
      <c r="Y26" s="216"/>
      <c r="Z26" s="216"/>
      <c r="AA26" s="214"/>
      <c r="AB26" s="216"/>
      <c r="AC26" s="269" t="e">
        <f>+L26/#REF!</f>
        <v>#REF!</v>
      </c>
      <c r="AD26" s="215"/>
      <c r="AE26" s="214"/>
      <c r="AF26" s="217"/>
      <c r="AH26" s="29"/>
      <c r="AI26" s="27"/>
      <c r="AJ26" s="218"/>
      <c r="AK26" s="28"/>
      <c r="AO26" s="28"/>
      <c r="BG26" s="230"/>
    </row>
    <row r="27" spans="1:71" ht="15" customHeight="1">
      <c r="A27" s="214"/>
      <c r="B27" s="214"/>
      <c r="C27" s="214"/>
      <c r="D27" s="214"/>
      <c r="E27" s="214"/>
      <c r="F27" s="214"/>
      <c r="G27" s="214"/>
      <c r="H27" s="214"/>
      <c r="I27" s="215"/>
      <c r="J27" s="215"/>
      <c r="K27" s="416"/>
      <c r="L27" s="449"/>
      <c r="M27" s="96"/>
      <c r="N27" s="449"/>
      <c r="O27" s="96"/>
      <c r="P27" s="449"/>
      <c r="Q27" s="96"/>
      <c r="R27" s="449"/>
      <c r="S27" s="96"/>
      <c r="T27" s="214"/>
      <c r="U27" s="215"/>
      <c r="V27" s="216"/>
      <c r="W27" s="216"/>
      <c r="X27" s="216"/>
      <c r="Y27" s="216"/>
      <c r="Z27" s="216"/>
      <c r="AA27" s="214"/>
      <c r="AB27" s="216"/>
      <c r="AC27" s="216"/>
      <c r="AD27" s="216"/>
      <c r="AE27" s="216"/>
      <c r="AF27" s="217"/>
      <c r="AH27" s="29"/>
      <c r="AI27" s="27"/>
      <c r="AJ27" s="218"/>
      <c r="AK27" s="28"/>
      <c r="AO27" s="28"/>
      <c r="BG27" s="230">
        <f>1+BG24</f>
        <v>1</v>
      </c>
      <c r="BH27" s="28">
        <v>20.659867330016564</v>
      </c>
      <c r="BI27" s="28">
        <f t="shared" ref="BI27" si="5">+BH27</f>
        <v>20.659867330016564</v>
      </c>
      <c r="BJ27" s="28">
        <f t="shared" ref="BJ27" si="6">+BI27</f>
        <v>20.659867330016564</v>
      </c>
      <c r="BK27" s="28">
        <f t="shared" ref="BK27" si="7">+BJ27</f>
        <v>20.659867330016564</v>
      </c>
      <c r="BL27" s="28">
        <f t="shared" ref="BL27" si="8">+BK27</f>
        <v>20.659867330016564</v>
      </c>
      <c r="BM27" s="28">
        <f t="shared" ref="BM27" si="9">+BL27</f>
        <v>20.659867330016564</v>
      </c>
      <c r="BN27" s="28">
        <f t="shared" ref="BN27" si="10">+BM27</f>
        <v>20.659867330016564</v>
      </c>
      <c r="BO27" s="28">
        <f t="shared" ref="BO27" si="11">+BN27</f>
        <v>20.659867330016564</v>
      </c>
      <c r="BP27" s="28">
        <f t="shared" ref="BP27" si="12">+BO27</f>
        <v>20.659867330016564</v>
      </c>
      <c r="BQ27" s="28">
        <f t="shared" ref="BQ27" si="13">+BP27</f>
        <v>20.659867330016564</v>
      </c>
      <c r="BR27" s="28">
        <f t="shared" ref="BR27" si="14">+BQ27</f>
        <v>20.659867330016564</v>
      </c>
      <c r="BS27" s="28">
        <f t="shared" ref="BS27" si="15">+BR27</f>
        <v>20.659867330016564</v>
      </c>
    </row>
    <row r="28" spans="1:71" ht="15.6">
      <c r="A28" s="214"/>
      <c r="B28" s="238">
        <f>+'Ark1'!C1149</f>
        <v>2024</v>
      </c>
      <c r="C28" s="28">
        <f>+'Ark1'!L1149</f>
        <v>2</v>
      </c>
      <c r="D28" s="247" t="s">
        <v>29</v>
      </c>
      <c r="E28" s="28">
        <f>+'Ark1'!D1149</f>
        <v>1</v>
      </c>
      <c r="F28" s="28" t="str">
        <f>+F13</f>
        <v>Jan</v>
      </c>
      <c r="G28" s="28">
        <f>+'Ark1'!Q1149</f>
        <v>4</v>
      </c>
      <c r="H28" s="28">
        <f>+'Ark1'!R1149</f>
        <v>4</v>
      </c>
      <c r="I28" s="29">
        <f>+IF(H28=0,"",'Ark1'!AG1149)</f>
        <v>0.55323113130454649</v>
      </c>
      <c r="J28" s="29">
        <f>+IF(H28=0,"",'Ark1'!AH1149)</f>
        <v>0</v>
      </c>
      <c r="K28" s="416"/>
      <c r="L28" s="32">
        <f>+IF(H28=0,"",'Ark1'!U1149)</f>
        <v>16.925000000000001</v>
      </c>
      <c r="M28" s="96"/>
      <c r="N28" s="241">
        <f>+'Ark1'!AI1149</f>
        <v>0</v>
      </c>
      <c r="O28" s="96"/>
      <c r="P28" s="269" t="str">
        <f>+IF(N28=0,"",'Ark1'!AJ1149)</f>
        <v/>
      </c>
      <c r="Q28" s="96"/>
      <c r="R28" s="218" t="str">
        <f>+IF(N28=0,"",'Ark1'!AK1149)</f>
        <v/>
      </c>
      <c r="S28" s="96"/>
      <c r="T28" s="27">
        <f>+IF(H28=0,"",'Ark1'!T1149)</f>
        <v>3.5</v>
      </c>
      <c r="U28" s="215"/>
      <c r="V28" s="34">
        <f>+IF(H28=0,"",'Ark1'!W1149)</f>
        <v>0</v>
      </c>
      <c r="W28" s="34">
        <f>+IF(H28=0,"",'Ark1'!X1149)</f>
        <v>50</v>
      </c>
      <c r="X28" s="34">
        <f>+IF(H28=0,"",'Ark1'!Y1149)</f>
        <v>25</v>
      </c>
      <c r="Y28" s="34">
        <f>+IF(H28=0,"",'Ark1'!Z1149)</f>
        <v>6.4499515502056299</v>
      </c>
      <c r="Z28" s="34">
        <f>+IF(H28=0,"",'Ark1'!Z1149)</f>
        <v>6.4499515502056299</v>
      </c>
      <c r="AA28" s="27">
        <f>+IF(H28=0,"",'Ark1'!AB1149)</f>
        <v>1.5</v>
      </c>
      <c r="AB28" s="34">
        <f>+IF(H28=0,"",'Ark1'!AE1149)</f>
        <v>0</v>
      </c>
      <c r="AC28" s="34">
        <f t="shared" ref="AC28:AC39" si="16">+IF(H28=0,"",+L28/C28)</f>
        <v>8.4625000000000004</v>
      </c>
      <c r="AD28" s="29">
        <f t="shared" ref="AD28:AD39" si="17">+IF(H28=0,"",G28/H28)</f>
        <v>1</v>
      </c>
      <c r="AE28" s="214"/>
      <c r="AF28" s="217"/>
      <c r="AH28" s="29"/>
      <c r="AI28" s="27"/>
      <c r="AJ28" s="218"/>
      <c r="AK28" s="28"/>
      <c r="AO28" s="28"/>
    </row>
    <row r="29" spans="1:71" ht="15.6">
      <c r="A29" s="214"/>
      <c r="B29" s="238">
        <f>+'Ark1'!C1150</f>
        <v>2024</v>
      </c>
      <c r="C29" s="28">
        <f>+'Ark1'!L1150</f>
        <v>2</v>
      </c>
      <c r="D29" s="247" t="s">
        <v>29</v>
      </c>
      <c r="E29" s="28">
        <f>+'Ark1'!D1150</f>
        <v>2</v>
      </c>
      <c r="F29" s="28" t="str">
        <f t="shared" ref="F29:F39" si="18">+F14</f>
        <v>Feb</v>
      </c>
      <c r="G29" s="28">
        <f>+'Ark1'!Q1150</f>
        <v>4</v>
      </c>
      <c r="H29" s="28">
        <f>+'Ark1'!R1150</f>
        <v>7</v>
      </c>
      <c r="I29" s="29">
        <f>+IF(H29=0,"",'Ark1'!AG1150)</f>
        <v>1.6885801703464816</v>
      </c>
      <c r="J29" s="29">
        <f>+IF(H29=0,"",'Ark1'!AH1150)</f>
        <v>0</v>
      </c>
      <c r="K29" s="416"/>
      <c r="L29" s="32">
        <f>+IF(H29=0,"",'Ark1'!U1150)</f>
        <v>14.585714285714287</v>
      </c>
      <c r="M29" s="96"/>
      <c r="N29" s="241">
        <f>+'Ark1'!AI1150</f>
        <v>2</v>
      </c>
      <c r="O29" s="96"/>
      <c r="P29" s="269">
        <f>+IF(N29=0,"",'Ark1'!AJ1150)</f>
        <v>110.45</v>
      </c>
      <c r="Q29" s="96"/>
      <c r="R29" s="218">
        <f>+IF(N29=0,"",'Ark1'!AK1150)</f>
        <v>10.536852489185478</v>
      </c>
      <c r="S29" s="96"/>
      <c r="T29" s="27">
        <f>+IF(H29=0,"",'Ark1'!T1150)</f>
        <v>3.2857142857142847</v>
      </c>
      <c r="U29" s="215"/>
      <c r="V29" s="34">
        <f>+IF(H29=0,"",'Ark1'!W1150)</f>
        <v>0</v>
      </c>
      <c r="W29" s="34">
        <f>+IF(H29=0,"",'Ark1'!X1150)</f>
        <v>28.571428571428577</v>
      </c>
      <c r="X29" s="34">
        <f>+IF(H29=0,"",'Ark1'!Y1150)</f>
        <v>0</v>
      </c>
      <c r="Y29" s="34">
        <f>+IF(H29=0,"",'Ark1'!Z1150)</f>
        <v>2.2395334791160337</v>
      </c>
      <c r="Z29" s="34">
        <f>+IF(H29=0,"",'Ark1'!Z1150)</f>
        <v>2.2395334791160337</v>
      </c>
      <c r="AA29" s="27">
        <f>+IF(H29=0,"",'Ark1'!AB1150)</f>
        <v>1.4846149779161819</v>
      </c>
      <c r="AB29" s="34">
        <f>+IF(H29=0,"",'Ark1'!AE1150)</f>
        <v>0</v>
      </c>
      <c r="AC29" s="34">
        <f t="shared" si="16"/>
        <v>7.2928571428571436</v>
      </c>
      <c r="AD29" s="29">
        <f t="shared" si="17"/>
        <v>0.5714285714285714</v>
      </c>
      <c r="AE29" s="214"/>
      <c r="AF29" s="217"/>
      <c r="AH29" s="29"/>
      <c r="AI29" s="27"/>
      <c r="AJ29" s="218"/>
      <c r="AK29" s="28"/>
      <c r="AL29" s="238"/>
      <c r="AM29" s="238"/>
      <c r="AN29" s="238"/>
      <c r="AO29" s="28"/>
    </row>
    <row r="30" spans="1:71" ht="15.6">
      <c r="A30" s="214"/>
      <c r="B30" s="238">
        <f>+'Ark1'!C1151</f>
        <v>2024</v>
      </c>
      <c r="C30" s="28">
        <f>+'Ark1'!L1151</f>
        <v>2</v>
      </c>
      <c r="D30" s="247" t="s">
        <v>29</v>
      </c>
      <c r="E30" s="28">
        <f>+'Ark1'!D1151</f>
        <v>3</v>
      </c>
      <c r="F30" s="28" t="str">
        <f t="shared" si="18"/>
        <v>Mar</v>
      </c>
      <c r="G30" s="28">
        <f>+'Ark1'!Q1151</f>
        <v>18</v>
      </c>
      <c r="H30" s="28">
        <f>+'Ark1'!R1151</f>
        <v>31</v>
      </c>
      <c r="I30" s="29">
        <f>+IF(H30=0,"",'Ark1'!AG1151)</f>
        <v>3.0304169878845997</v>
      </c>
      <c r="J30" s="29">
        <f>+IF(H30=0,"",'Ark1'!AH1151)</f>
        <v>0</v>
      </c>
      <c r="K30" s="416"/>
      <c r="L30" s="32">
        <f>+IF(H30=0,"",'Ark1'!U1151)</f>
        <v>15.59677419354839</v>
      </c>
      <c r="M30" s="96"/>
      <c r="N30" s="241">
        <f>+'Ark1'!AI1151</f>
        <v>22</v>
      </c>
      <c r="O30" s="96"/>
      <c r="P30" s="269">
        <f>+IF(N30=0,"",'Ark1'!AJ1151)</f>
        <v>110.19545454545457</v>
      </c>
      <c r="Q30" s="96"/>
      <c r="R30" s="218">
        <f>+IF(N30=0,"",'Ark1'!AK1151)</f>
        <v>11.641409623605909</v>
      </c>
      <c r="S30" s="96"/>
      <c r="T30" s="27">
        <f>+IF(H30=0,"",'Ark1'!T1151)</f>
        <v>3.2258064516129026</v>
      </c>
      <c r="U30" s="215"/>
      <c r="V30" s="34">
        <f>+IF(H30=0,"",'Ark1'!W1151)</f>
        <v>0</v>
      </c>
      <c r="W30" s="34">
        <f>+IF(H30=0,"",'Ark1'!X1151)</f>
        <v>45.161290322580641</v>
      </c>
      <c r="X30" s="34">
        <f>+IF(H30=0,"",'Ark1'!Y1151)</f>
        <v>0</v>
      </c>
      <c r="Y30" s="34">
        <f>+IF(H30=0,"",'Ark1'!Z1151)</f>
        <v>2.8073042827787882</v>
      </c>
      <c r="Z30" s="34">
        <f>+IF(H30=0,"",'Ark1'!Z1151)</f>
        <v>2.8073042827787882</v>
      </c>
      <c r="AA30" s="27">
        <f>+IF(H30=0,"",'Ark1'!AB1151)</f>
        <v>1.2879009533985253</v>
      </c>
      <c r="AB30" s="34">
        <f>+IF(H30=0,"",'Ark1'!AE1151)</f>
        <v>0</v>
      </c>
      <c r="AC30" s="34">
        <f t="shared" si="16"/>
        <v>7.7983870967741948</v>
      </c>
      <c r="AD30" s="29">
        <f t="shared" si="17"/>
        <v>0.58064516129032262</v>
      </c>
      <c r="AE30" s="214"/>
      <c r="AF30" s="217"/>
      <c r="AH30" s="29"/>
      <c r="AI30" s="27"/>
      <c r="AJ30" s="218"/>
      <c r="AK30" s="28"/>
      <c r="AL30" s="238"/>
      <c r="AM30" s="238"/>
      <c r="AN30" s="238"/>
      <c r="AO30" s="28"/>
    </row>
    <row r="31" spans="1:71" ht="15.6">
      <c r="A31" s="214"/>
      <c r="B31" s="238">
        <f>+'Ark1'!C1152</f>
        <v>2024</v>
      </c>
      <c r="C31" s="28">
        <f>+'Ark1'!L1152</f>
        <v>2</v>
      </c>
      <c r="D31" s="247" t="s">
        <v>29</v>
      </c>
      <c r="E31" s="28">
        <f>+'Ark1'!D1152</f>
        <v>4</v>
      </c>
      <c r="F31" s="28" t="str">
        <f t="shared" si="18"/>
        <v>Apr</v>
      </c>
      <c r="G31" s="28">
        <f>+'Ark1'!Q1152</f>
        <v>20</v>
      </c>
      <c r="H31" s="28">
        <f>+'Ark1'!R1152</f>
        <v>31</v>
      </c>
      <c r="I31" s="29">
        <f>+IF(H31=0,"",'Ark1'!AG1152)</f>
        <v>3.6878821131838873</v>
      </c>
      <c r="J31" s="29">
        <f>+IF(H31=0,"",'Ark1'!AH1152)</f>
        <v>0</v>
      </c>
      <c r="K31" s="416"/>
      <c r="L31" s="32">
        <f>+IF(H31=0,"",'Ark1'!U1152)</f>
        <v>15.177419354838714</v>
      </c>
      <c r="M31" s="96"/>
      <c r="N31" s="241">
        <f>+'Ark1'!AI1152</f>
        <v>24</v>
      </c>
      <c r="O31" s="96"/>
      <c r="P31" s="269">
        <f>+IF(N31=0,"",'Ark1'!AJ1152)</f>
        <v>108.21250000000002</v>
      </c>
      <c r="Q31" s="96"/>
      <c r="R31" s="218">
        <f>+IF(N31=0,"",'Ark1'!AK1152)</f>
        <v>11.733465866625158</v>
      </c>
      <c r="S31" s="96"/>
      <c r="T31" s="27">
        <f>+IF(H31=0,"",'Ark1'!T1152)</f>
        <v>3.3225806451612905</v>
      </c>
      <c r="U31" s="215"/>
      <c r="V31" s="34">
        <f>+IF(H31=0,"",'Ark1'!W1152)</f>
        <v>0</v>
      </c>
      <c r="W31" s="34">
        <f>+IF(H31=0,"",'Ark1'!X1152)</f>
        <v>38.709677419354847</v>
      </c>
      <c r="X31" s="34">
        <f>+IF(H31=0,"",'Ark1'!Y1152)</f>
        <v>0</v>
      </c>
      <c r="Y31" s="34">
        <f>+IF(H31=0,"",'Ark1'!Z1152)</f>
        <v>2.8976864717663307</v>
      </c>
      <c r="Z31" s="34">
        <f>+IF(H31=0,"",'Ark1'!Z1152)</f>
        <v>2.8976864717663307</v>
      </c>
      <c r="AA31" s="27">
        <f>+IF(H31=0,"",'Ark1'!AB1152)</f>
        <v>1.146863795782656</v>
      </c>
      <c r="AB31" s="34">
        <f>+IF(H31=0,"",'Ark1'!AE1152)</f>
        <v>0</v>
      </c>
      <c r="AC31" s="34">
        <f t="shared" si="16"/>
        <v>7.5887096774193568</v>
      </c>
      <c r="AD31" s="29">
        <f t="shared" si="17"/>
        <v>0.64516129032258063</v>
      </c>
      <c r="AE31" s="214"/>
      <c r="AF31" s="217"/>
      <c r="AH31" s="29"/>
      <c r="AI31" s="27"/>
      <c r="AJ31" s="218"/>
      <c r="AK31" s="28"/>
      <c r="AL31" s="238"/>
      <c r="AM31" s="238"/>
      <c r="AN31" s="238"/>
      <c r="AO31" s="28"/>
    </row>
    <row r="32" spans="1:71" ht="15.6">
      <c r="A32" s="214"/>
      <c r="B32" s="238">
        <f>+'Ark1'!C1153</f>
        <v>2024</v>
      </c>
      <c r="C32" s="28">
        <f>+'Ark1'!L1153</f>
        <v>2</v>
      </c>
      <c r="D32" s="247" t="s">
        <v>29</v>
      </c>
      <c r="E32" s="28">
        <f>+'Ark1'!D1153</f>
        <v>5</v>
      </c>
      <c r="F32" s="28" t="str">
        <f t="shared" si="18"/>
        <v>Mai</v>
      </c>
      <c r="G32" s="28">
        <f>+'Ark1'!Q1153</f>
        <v>17</v>
      </c>
      <c r="H32" s="28">
        <f>+'Ark1'!R1153</f>
        <v>27</v>
      </c>
      <c r="I32" s="29">
        <f>+IF(H32=0,"",'Ark1'!AG1153)</f>
        <v>3.8520206395239351</v>
      </c>
      <c r="J32" s="29">
        <f>+IF(H32=0,"",'Ark1'!AH1153)</f>
        <v>3.7037037037037042</v>
      </c>
      <c r="K32" s="416"/>
      <c r="L32" s="32">
        <f>+IF(H32=0,"",'Ark1'!U1153)</f>
        <v>15.15185185185185</v>
      </c>
      <c r="M32" s="96"/>
      <c r="N32" s="241">
        <f>+'Ark1'!AI1153</f>
        <v>25</v>
      </c>
      <c r="O32" s="96"/>
      <c r="P32" s="269">
        <f>+IF(N32=0,"",'Ark1'!AJ1153)</f>
        <v>108.904</v>
      </c>
      <c r="Q32" s="96"/>
      <c r="R32" s="218">
        <f>+IF(N32=0,"",'Ark1'!AK1153)</f>
        <v>11.522421125201564</v>
      </c>
      <c r="S32" s="96"/>
      <c r="T32" s="27">
        <f>+IF(H32=0,"",'Ark1'!T1153)</f>
        <v>3.1481481481481484</v>
      </c>
      <c r="U32" s="215"/>
      <c r="V32" s="34">
        <f>+IF(H32=0,"",'Ark1'!W1153)</f>
        <v>0</v>
      </c>
      <c r="W32" s="34">
        <f>+IF(H32=0,"",'Ark1'!X1153)</f>
        <v>33.333333333333343</v>
      </c>
      <c r="X32" s="34">
        <f>+IF(H32=0,"",'Ark1'!Y1153)</f>
        <v>0</v>
      </c>
      <c r="Y32" s="34">
        <f>+IF(H32=0,"",'Ark1'!Z1153)</f>
        <v>3.0010332011406478</v>
      </c>
      <c r="Z32" s="34">
        <f>+IF(H32=0,"",'Ark1'!Z1153)</f>
        <v>3.0010332011406478</v>
      </c>
      <c r="AA32" s="27">
        <f>+IF(H32=0,"",'Ark1'!AB1153)</f>
        <v>0.93109667333159485</v>
      </c>
      <c r="AB32" s="34">
        <f>+IF(H32=0,"",'Ark1'!AE1153)</f>
        <v>0</v>
      </c>
      <c r="AC32" s="34">
        <f t="shared" si="16"/>
        <v>7.5759259259259251</v>
      </c>
      <c r="AD32" s="29">
        <f t="shared" si="17"/>
        <v>0.62962962962962965</v>
      </c>
      <c r="AE32" s="214"/>
      <c r="AF32" s="217"/>
      <c r="AH32" s="29"/>
      <c r="AI32" s="27"/>
      <c r="AJ32" s="218"/>
      <c r="AK32" s="28"/>
      <c r="AL32" s="238"/>
      <c r="AM32" s="238"/>
      <c r="AN32" s="238"/>
      <c r="AO32" s="28"/>
    </row>
    <row r="33" spans="1:71" ht="15.6">
      <c r="A33" s="214"/>
      <c r="B33" s="238">
        <f>+'Ark1'!C1154</f>
        <v>2024</v>
      </c>
      <c r="C33" s="28">
        <f>+'Ark1'!L1154</f>
        <v>2</v>
      </c>
      <c r="D33" s="247" t="s">
        <v>29</v>
      </c>
      <c r="E33" s="28">
        <f>+'Ark1'!D1154</f>
        <v>6</v>
      </c>
      <c r="F33" s="28" t="str">
        <f t="shared" si="18"/>
        <v>Jun</v>
      </c>
      <c r="G33" s="28">
        <f>+'Ark1'!Q1154</f>
        <v>26</v>
      </c>
      <c r="H33" s="28">
        <f>+'Ark1'!R1154</f>
        <v>46</v>
      </c>
      <c r="I33" s="29">
        <f>+IF(H33=0,"",'Ark1'!AG1154)</f>
        <v>5.7148773958996477</v>
      </c>
      <c r="J33" s="29">
        <f>+IF(H33=0,"",'Ark1'!AH1154)</f>
        <v>0</v>
      </c>
      <c r="K33" s="416"/>
      <c r="L33" s="32">
        <f>+IF(H33=0,"",'Ark1'!U1154)</f>
        <v>16.197826086956525</v>
      </c>
      <c r="M33" s="96"/>
      <c r="N33" s="241">
        <f>+'Ark1'!AI1154</f>
        <v>46</v>
      </c>
      <c r="O33" s="96"/>
      <c r="P33" s="269">
        <f>+IF(N33=0,"",'Ark1'!AJ1154)</f>
        <v>111.28913043478258</v>
      </c>
      <c r="Q33" s="96"/>
      <c r="R33" s="218">
        <f>+IF(N33=0,"",'Ark1'!AK1154)</f>
        <v>11.735900630636969</v>
      </c>
      <c r="S33" s="96"/>
      <c r="T33" s="27">
        <f>+IF(H33=0,"",'Ark1'!T1154)</f>
        <v>2.9782608695652173</v>
      </c>
      <c r="U33" s="215"/>
      <c r="V33" s="34">
        <f>+IF(H33=0,"",'Ark1'!W1154)</f>
        <v>0</v>
      </c>
      <c r="W33" s="34">
        <f>+IF(H33=0,"",'Ark1'!X1154)</f>
        <v>58.695652173913047</v>
      </c>
      <c r="X33" s="34">
        <f>+IF(H33=0,"",'Ark1'!Y1154)</f>
        <v>0</v>
      </c>
      <c r="Y33" s="34">
        <f>+IF(H33=0,"",'Ark1'!Z1154)</f>
        <v>2.0038538012316902</v>
      </c>
      <c r="Z33" s="34">
        <f>+IF(H33=0,"",'Ark1'!Z1154)</f>
        <v>2.0038538012316902</v>
      </c>
      <c r="AA33" s="27">
        <f>+IF(H33=0,"",'Ark1'!AB1154)</f>
        <v>1.0731734823649983</v>
      </c>
      <c r="AB33" s="34">
        <f>+IF(H33=0,"",'Ark1'!AE1154)</f>
        <v>0</v>
      </c>
      <c r="AC33" s="34">
        <f t="shared" si="16"/>
        <v>8.0989130434782624</v>
      </c>
      <c r="AD33" s="29">
        <f t="shared" si="17"/>
        <v>0.56521739130434778</v>
      </c>
      <c r="AE33" s="214"/>
      <c r="AF33" s="217"/>
      <c r="AH33" s="29"/>
      <c r="AI33" s="27"/>
      <c r="AJ33" s="218"/>
      <c r="AK33" s="28"/>
      <c r="AL33" s="238"/>
      <c r="AM33" s="238"/>
      <c r="AN33" s="238"/>
      <c r="AO33" s="28"/>
    </row>
    <row r="34" spans="1:71" ht="15.6">
      <c r="A34" s="214"/>
      <c r="B34" s="238">
        <f>+'Ark1'!C1155</f>
        <v>2024</v>
      </c>
      <c r="C34" s="28">
        <f>+'Ark1'!L1155</f>
        <v>2</v>
      </c>
      <c r="D34" s="247" t="s">
        <v>29</v>
      </c>
      <c r="E34" s="28">
        <f>+'Ark1'!D1155</f>
        <v>7</v>
      </c>
      <c r="F34" s="28" t="str">
        <f t="shared" si="18"/>
        <v>Jul</v>
      </c>
      <c r="G34" s="28">
        <f>+'Ark1'!Q1155</f>
        <v>8</v>
      </c>
      <c r="H34" s="28">
        <f>+'Ark1'!R1155</f>
        <v>16</v>
      </c>
      <c r="I34" s="29">
        <f>+IF(H34=0,"",'Ark1'!AG1155)</f>
        <v>5.2750581727180919</v>
      </c>
      <c r="J34" s="29">
        <f>+IF(H34=0,"",'Ark1'!AH1155)</f>
        <v>0</v>
      </c>
      <c r="K34" s="416"/>
      <c r="L34" s="32">
        <f>+IF(H34=0,"",'Ark1'!U1155)</f>
        <v>15.018750000000004</v>
      </c>
      <c r="M34" s="96"/>
      <c r="N34" s="241">
        <f>+'Ark1'!AI1155</f>
        <v>16</v>
      </c>
      <c r="O34" s="96"/>
      <c r="P34" s="269">
        <f>+IF(N34=0,"",'Ark1'!AJ1155)</f>
        <v>109.05625000000001</v>
      </c>
      <c r="Q34" s="96"/>
      <c r="R34" s="218">
        <f>+IF(N34=0,"",'Ark1'!AK1155)</f>
        <v>11.357042393861409</v>
      </c>
      <c r="S34" s="96"/>
      <c r="T34" s="27">
        <f>+IF(H34=0,"",'Ark1'!T1155)</f>
        <v>2.5</v>
      </c>
      <c r="U34" s="215"/>
      <c r="V34" s="34">
        <f>+IF(H34=0,"",'Ark1'!W1155)</f>
        <v>0</v>
      </c>
      <c r="W34" s="34">
        <f>+IF(H34=0,"",'Ark1'!X1155)</f>
        <v>43.75</v>
      </c>
      <c r="X34" s="34">
        <f>+IF(H34=0,"",'Ark1'!Y1155)</f>
        <v>0</v>
      </c>
      <c r="Y34" s="34">
        <f>+IF(H34=0,"",'Ark1'!Z1155)</f>
        <v>3.3547016912834358</v>
      </c>
      <c r="Z34" s="34">
        <f>+IF(H34=0,"",'Ark1'!Z1155)</f>
        <v>3.3547016912834358</v>
      </c>
      <c r="AA34" s="27">
        <f>+IF(H34=0,"",'Ark1'!AB1155)</f>
        <v>0.70710678118654757</v>
      </c>
      <c r="AB34" s="34">
        <f>+IF(H34=0,"",'Ark1'!AE1155)</f>
        <v>0</v>
      </c>
      <c r="AC34" s="34">
        <f t="shared" si="16"/>
        <v>7.5093750000000021</v>
      </c>
      <c r="AD34" s="29">
        <f t="shared" si="17"/>
        <v>0.5</v>
      </c>
      <c r="AE34" s="214"/>
      <c r="AF34" s="217"/>
      <c r="AH34" s="29"/>
      <c r="AI34" s="27"/>
      <c r="AJ34" s="218"/>
      <c r="AK34" s="28"/>
      <c r="AL34" s="238"/>
      <c r="AM34" s="238"/>
      <c r="AN34" s="217"/>
      <c r="AO34" s="217"/>
      <c r="AP34" s="217"/>
    </row>
    <row r="35" spans="1:71" ht="15.6">
      <c r="A35" s="214"/>
      <c r="B35" s="238">
        <f>+'Ark1'!C1156</f>
        <v>2024</v>
      </c>
      <c r="C35" s="28">
        <f>+'Ark1'!L1156</f>
        <v>2</v>
      </c>
      <c r="D35" s="247" t="s">
        <v>29</v>
      </c>
      <c r="E35" s="28">
        <f>+'Ark1'!D1156</f>
        <v>8</v>
      </c>
      <c r="F35" s="28" t="str">
        <f t="shared" si="18"/>
        <v>Aug</v>
      </c>
      <c r="G35" s="28">
        <f>+'Ark1'!Q1156</f>
        <v>21</v>
      </c>
      <c r="H35" s="28">
        <f>+'Ark1'!R1156</f>
        <v>39</v>
      </c>
      <c r="I35" s="29">
        <f>+IF(H35=0,"",'Ark1'!AG1156)</f>
        <v>5.7164168281034753</v>
      </c>
      <c r="J35" s="29">
        <f>+IF(H35=0,"",'Ark1'!AH1156)</f>
        <v>0</v>
      </c>
      <c r="K35" s="416"/>
      <c r="L35" s="32">
        <f>+IF(H35=0,"",'Ark1'!U1156)</f>
        <v>14.14871794871795</v>
      </c>
      <c r="M35" s="96"/>
      <c r="N35" s="241">
        <f>+'Ark1'!AI1156</f>
        <v>33</v>
      </c>
      <c r="O35" s="96"/>
      <c r="P35" s="269">
        <f>+IF(N35=0,"",'Ark1'!AJ1156)</f>
        <v>103.93636363636362</v>
      </c>
      <c r="Q35" s="96"/>
      <c r="R35" s="218">
        <f>+IF(N35=0,"",'Ark1'!AK1156)</f>
        <v>11.840671697963028</v>
      </c>
      <c r="S35" s="96"/>
      <c r="T35" s="27">
        <f>+IF(H35=0,"",'Ark1'!T1156)</f>
        <v>2.7692307692307705</v>
      </c>
      <c r="U35" s="215"/>
      <c r="V35" s="34">
        <f>+IF(H35=0,"",'Ark1'!W1156)</f>
        <v>0</v>
      </c>
      <c r="W35" s="34">
        <f>+IF(H35=0,"",'Ark1'!X1156)</f>
        <v>35.897435897435905</v>
      </c>
      <c r="X35" s="34">
        <f>+IF(H35=0,"",'Ark1'!Y1156)</f>
        <v>0</v>
      </c>
      <c r="Y35" s="34">
        <f>+IF(H35=0,"",'Ark1'!Z1156)</f>
        <v>3.5473985986752328</v>
      </c>
      <c r="Z35" s="34">
        <f>+IF(H35=0,"",'Ark1'!Z1156)</f>
        <v>3.5473985986752328</v>
      </c>
      <c r="AA35" s="27">
        <f>+IF(H35=0,"",'Ark1'!AB1156)</f>
        <v>0.47832713092763246</v>
      </c>
      <c r="AB35" s="34">
        <f>+IF(H35=0,"",'Ark1'!AE1156)</f>
        <v>0</v>
      </c>
      <c r="AC35" s="34">
        <f t="shared" si="16"/>
        <v>7.074358974358975</v>
      </c>
      <c r="AD35" s="29">
        <f t="shared" si="17"/>
        <v>0.53846153846153844</v>
      </c>
      <c r="AE35" s="214"/>
      <c r="AF35" s="217"/>
      <c r="AH35" s="29"/>
      <c r="AI35" s="27"/>
      <c r="AJ35" s="218"/>
      <c r="AK35" s="28"/>
      <c r="AL35" s="27"/>
      <c r="AM35" s="27"/>
      <c r="AN35" s="34"/>
      <c r="AO35" s="34"/>
      <c r="AP35" s="34"/>
    </row>
    <row r="36" spans="1:71" ht="15.6">
      <c r="A36" s="214"/>
      <c r="B36" s="238">
        <f>+'Ark1'!C1157</f>
        <v>2024</v>
      </c>
      <c r="C36" s="28">
        <f>+'Ark1'!L1157</f>
        <v>2</v>
      </c>
      <c r="D36" s="247" t="s">
        <v>29</v>
      </c>
      <c r="E36" s="28">
        <f>+'Ark1'!D1157</f>
        <v>9</v>
      </c>
      <c r="F36" s="28" t="str">
        <f t="shared" si="18"/>
        <v>Sep</v>
      </c>
      <c r="G36" s="28">
        <f>+'Ark1'!Q1157</f>
        <v>18</v>
      </c>
      <c r="H36" s="28">
        <f>+'Ark1'!R1157</f>
        <v>26</v>
      </c>
      <c r="I36" s="29">
        <f>+IF(H36=0,"",'Ark1'!AG1157)</f>
        <v>3.3059512605195591</v>
      </c>
      <c r="J36" s="29">
        <f>+IF(H36=0,"",'Ark1'!AH1157)</f>
        <v>0</v>
      </c>
      <c r="K36" s="416"/>
      <c r="L36" s="32">
        <f>+IF(H36=0,"",'Ark1'!U1157)</f>
        <v>13.915384615384612</v>
      </c>
      <c r="M36" s="96"/>
      <c r="N36" s="241">
        <f>+'Ark1'!AI1157</f>
        <v>26</v>
      </c>
      <c r="O36" s="96"/>
      <c r="P36" s="269">
        <f>+IF(N36=0,"",'Ark1'!AJ1157)</f>
        <v>105.06153846153843</v>
      </c>
      <c r="Q36" s="96"/>
      <c r="R36" s="218">
        <f>+IF(N36=0,"",'Ark1'!AK1157)</f>
        <v>11.896695248633907</v>
      </c>
      <c r="S36" s="96"/>
      <c r="T36" s="27">
        <f>+IF(H36=0,"",'Ark1'!T1157)</f>
        <v>2.8461538461538471</v>
      </c>
      <c r="U36" s="215"/>
      <c r="V36" s="34">
        <f>+IF(H36=0,"",'Ark1'!W1157)</f>
        <v>0</v>
      </c>
      <c r="W36" s="34">
        <f>+IF(H36=0,"",'Ark1'!X1157)</f>
        <v>23.07692307692308</v>
      </c>
      <c r="X36" s="34">
        <f>+IF(H36=0,"",'Ark1'!Y1157)</f>
        <v>0</v>
      </c>
      <c r="Y36" s="34">
        <f>+IF(H36=0,"",'Ark1'!Z1157)</f>
        <v>2.4538340969079258</v>
      </c>
      <c r="Z36" s="34">
        <f>+IF(H36=0,"",'Ark1'!Z1157)</f>
        <v>2.4538340969079258</v>
      </c>
      <c r="AA36" s="27">
        <f>+IF(H36=0,"",'Ark1'!AB1157)</f>
        <v>0.36080121229410866</v>
      </c>
      <c r="AB36" s="34">
        <f>+IF(H36=0,"",'Ark1'!AE1157)</f>
        <v>0</v>
      </c>
      <c r="AC36" s="34">
        <f t="shared" si="16"/>
        <v>6.9576923076923061</v>
      </c>
      <c r="AD36" s="29">
        <f t="shared" si="17"/>
        <v>0.69230769230769229</v>
      </c>
      <c r="AE36" s="214"/>
      <c r="AF36" s="217"/>
      <c r="AH36" s="29"/>
      <c r="AI36" s="27"/>
      <c r="AJ36" s="218"/>
      <c r="AK36" s="28"/>
      <c r="AL36" s="27"/>
      <c r="AM36" s="27"/>
      <c r="AN36" s="34"/>
      <c r="AO36" s="34"/>
      <c r="AP36" s="34"/>
    </row>
    <row r="37" spans="1:71" ht="15.6">
      <c r="A37" s="214"/>
      <c r="B37" s="238">
        <f>+'Ark1'!C1158</f>
        <v>2024</v>
      </c>
      <c r="C37" s="28">
        <f>+'Ark1'!L1158</f>
        <v>2</v>
      </c>
      <c r="D37" s="247" t="s">
        <v>29</v>
      </c>
      <c r="E37" s="28">
        <f>+'Ark1'!D1158</f>
        <v>10</v>
      </c>
      <c r="F37" s="28" t="str">
        <f t="shared" si="18"/>
        <v>Okt</v>
      </c>
      <c r="G37" s="28">
        <f>+'Ark1'!Q1158</f>
        <v>56</v>
      </c>
      <c r="H37" s="28">
        <f>+'Ark1'!R1158</f>
        <v>122</v>
      </c>
      <c r="I37" s="29">
        <f>+IF(H37=0,"",'Ark1'!AG1158)</f>
        <v>3.4374791695983498</v>
      </c>
      <c r="J37" s="29">
        <f>+IF(H37=0,"",'Ark1'!AH1158)</f>
        <v>0.81967213114754112</v>
      </c>
      <c r="K37" s="416"/>
      <c r="L37" s="32">
        <f>+IF(H37=0,"",'Ark1'!U1158)</f>
        <v>15.217213114754101</v>
      </c>
      <c r="M37" s="96"/>
      <c r="N37" s="241">
        <f>+'Ark1'!AI1158</f>
        <v>122</v>
      </c>
      <c r="O37" s="96"/>
      <c r="P37" s="269">
        <f>+IF(N37=0,"",'Ark1'!AJ1158)</f>
        <v>108.47295081967212</v>
      </c>
      <c r="Q37" s="96"/>
      <c r="R37" s="218">
        <f>+IF(N37=0,"",'Ark1'!AK1158)</f>
        <v>11.837512358936131</v>
      </c>
      <c r="S37" s="96"/>
      <c r="T37" s="27">
        <f>+IF(H37=0,"",'Ark1'!T1158)</f>
        <v>2.6967213114754105</v>
      </c>
      <c r="U37" s="215"/>
      <c r="V37" s="34">
        <f>+IF(H37=0,"",'Ark1'!W1158)</f>
        <v>0</v>
      </c>
      <c r="W37" s="34">
        <f>+IF(H37=0,"",'Ark1'!X1158)</f>
        <v>35.245901639344261</v>
      </c>
      <c r="X37" s="34">
        <f>+IF(H37=0,"",'Ark1'!Y1158)</f>
        <v>0</v>
      </c>
      <c r="Y37" s="34">
        <f>+IF(H37=0,"",'Ark1'!Z1158)</f>
        <v>2.4478392151925754</v>
      </c>
      <c r="Z37" s="34">
        <f>+IF(H37=0,"",'Ark1'!Z1158)</f>
        <v>2.4478392151925754</v>
      </c>
      <c r="AA37" s="27">
        <f>+IF(H37=0,"",'Ark1'!AB1158)</f>
        <v>0.47717310091238863</v>
      </c>
      <c r="AB37" s="34">
        <f>+IF(H37=0,"",'Ark1'!AE1158)</f>
        <v>0</v>
      </c>
      <c r="AC37" s="34">
        <f t="shared" si="16"/>
        <v>7.6086065573770503</v>
      </c>
      <c r="AD37" s="29">
        <f t="shared" si="17"/>
        <v>0.45901639344262296</v>
      </c>
      <c r="AE37" s="214"/>
      <c r="AF37" s="217"/>
      <c r="AH37" s="29"/>
      <c r="AI37" s="27"/>
      <c r="AJ37" s="218"/>
      <c r="AK37" s="28"/>
      <c r="AL37" s="27"/>
      <c r="AM37" s="27"/>
      <c r="AN37" s="34"/>
      <c r="AO37" s="34"/>
      <c r="AP37" s="34"/>
    </row>
    <row r="38" spans="1:71" ht="15.6">
      <c r="A38" s="214"/>
      <c r="B38" s="238">
        <f>+'Ark1'!C1159</f>
        <v>2024</v>
      </c>
      <c r="C38" s="28">
        <f>+'Ark1'!L1159</f>
        <v>2</v>
      </c>
      <c r="D38" s="247" t="s">
        <v>29</v>
      </c>
      <c r="E38" s="28">
        <f>+'Ark1'!D1159</f>
        <v>11</v>
      </c>
      <c r="F38" s="28" t="str">
        <f t="shared" si="18"/>
        <v>Nov</v>
      </c>
      <c r="G38" s="28">
        <f>+'Ark1'!Q1159</f>
        <v>29</v>
      </c>
      <c r="H38" s="28">
        <f>+'Ark1'!R1159</f>
        <v>61</v>
      </c>
      <c r="I38" s="29">
        <f>+IF(H38=0,"",'Ark1'!AG1159)</f>
        <v>2.4105663156837478</v>
      </c>
      <c r="J38" s="29">
        <f>+IF(H38=0,"",'Ark1'!AH1159)</f>
        <v>0</v>
      </c>
      <c r="K38" s="416"/>
      <c r="L38" s="32">
        <f>+IF(H38=0,"",'Ark1'!U1159)</f>
        <v>14.163934426229511</v>
      </c>
      <c r="M38" s="96"/>
      <c r="N38" s="241">
        <f>+'Ark1'!AI1159</f>
        <v>61</v>
      </c>
      <c r="O38" s="96"/>
      <c r="P38" s="269">
        <f>+IF(N38=0,"",'Ark1'!AJ1159)</f>
        <v>106.58852459016389</v>
      </c>
      <c r="Q38" s="96"/>
      <c r="R38" s="218">
        <f>+IF(N38=0,"",'Ark1'!AK1159)</f>
        <v>11.692004628624041</v>
      </c>
      <c r="S38" s="96"/>
      <c r="T38" s="27">
        <f>+IF(H38=0,"",'Ark1'!T1159)</f>
        <v>2.9016393442622954</v>
      </c>
      <c r="U38" s="215"/>
      <c r="V38" s="34">
        <f>+IF(H38=0,"",'Ark1'!W1159)</f>
        <v>0</v>
      </c>
      <c r="W38" s="34">
        <f>+IF(H38=0,"",'Ark1'!X1159)</f>
        <v>31.147540983606561</v>
      </c>
      <c r="X38" s="34">
        <f>+IF(H38=0,"",'Ark1'!Y1159)</f>
        <v>0</v>
      </c>
      <c r="Y38" s="34">
        <f>+IF(H38=0,"",'Ark1'!Z1159)</f>
        <v>3.6865298795855423</v>
      </c>
      <c r="Z38" s="34">
        <f>+IF(H38=0,"",'Ark1'!Z1159)</f>
        <v>3.6865298795855423</v>
      </c>
      <c r="AA38" s="27">
        <f>+IF(H38=0,"",'Ark1'!AB1159)</f>
        <v>0.43248871994337529</v>
      </c>
      <c r="AB38" s="34">
        <f>+IF(H38=0,"",'Ark1'!AE1159)</f>
        <v>0</v>
      </c>
      <c r="AC38" s="34">
        <f t="shared" si="16"/>
        <v>7.0819672131147557</v>
      </c>
      <c r="AD38" s="29">
        <f t="shared" si="17"/>
        <v>0.47540983606557374</v>
      </c>
      <c r="AE38" s="214"/>
      <c r="AF38" s="217"/>
      <c r="AH38" s="29"/>
      <c r="AI38" s="27"/>
      <c r="AJ38" s="218"/>
      <c r="AK38" s="28"/>
      <c r="AL38" s="27"/>
      <c r="AM38" s="27"/>
      <c r="AN38" s="34"/>
      <c r="AO38" s="34"/>
      <c r="AP38" s="34"/>
    </row>
    <row r="39" spans="1:71" ht="15.6">
      <c r="A39" s="214"/>
      <c r="B39" s="238">
        <f>+'Ark1'!C1160</f>
        <v>2024</v>
      </c>
      <c r="C39" s="28">
        <f>+'Ark1'!L1160</f>
        <v>2</v>
      </c>
      <c r="D39" s="247" t="s">
        <v>29</v>
      </c>
      <c r="E39" s="28">
        <f>+'Ark1'!D1160</f>
        <v>12</v>
      </c>
      <c r="F39" s="28" t="str">
        <f t="shared" si="18"/>
        <v>Des</v>
      </c>
      <c r="G39" s="28">
        <f>+'Ark1'!Q1160</f>
        <v>3</v>
      </c>
      <c r="H39" s="28">
        <f>+'Ark1'!R1160</f>
        <v>8</v>
      </c>
      <c r="I39" s="29">
        <f>+IF(H39=0,"",'Ark1'!AG1160)</f>
        <v>1.7369558421789424</v>
      </c>
      <c r="J39" s="29">
        <f>+IF(H39=0,"",'Ark1'!AH1160)</f>
        <v>0</v>
      </c>
      <c r="K39" s="416"/>
      <c r="L39" s="32">
        <f>+IF(H39=0,"",'Ark1'!U1160)</f>
        <v>15.975</v>
      </c>
      <c r="M39" s="96"/>
      <c r="N39" s="241">
        <f>+'Ark1'!AI1160</f>
        <v>8</v>
      </c>
      <c r="O39" s="96"/>
      <c r="P39" s="269">
        <f>+IF(N39=0,"",'Ark1'!AJ1160)</f>
        <v>110.03749999999999</v>
      </c>
      <c r="Q39" s="96"/>
      <c r="R39" s="218">
        <f>+IF(N39=0,"",'Ark1'!AK1160)</f>
        <v>11.899163550402484</v>
      </c>
      <c r="S39" s="96"/>
      <c r="T39" s="27">
        <f>+IF(H39=0,"",'Ark1'!T1160)</f>
        <v>2.75</v>
      </c>
      <c r="U39" s="215"/>
      <c r="V39" s="34">
        <f>+IF(H39=0,"",'Ark1'!W1160)</f>
        <v>0</v>
      </c>
      <c r="W39" s="34">
        <f>+IF(H39=0,"",'Ark1'!X1160)</f>
        <v>37.5</v>
      </c>
      <c r="X39" s="34">
        <f>+IF(H39=0,"",'Ark1'!Y1160)</f>
        <v>0</v>
      </c>
      <c r="Y39" s="34">
        <f>+IF(H39=0,"",'Ark1'!Z1160)</f>
        <v>2.8003348014121392</v>
      </c>
      <c r="Z39" s="34">
        <f>+IF(H39=0,"",'Ark1'!Z1160)</f>
        <v>2.8003348014121392</v>
      </c>
      <c r="AA39" s="27">
        <f>+IF(H39=0,"",'Ark1'!AB1160)</f>
        <v>0.4330127018922193</v>
      </c>
      <c r="AB39" s="34">
        <f>+IF(H39=0,"",'Ark1'!AE1160)</f>
        <v>0</v>
      </c>
      <c r="AC39" s="34">
        <f t="shared" si="16"/>
        <v>7.9874999999999998</v>
      </c>
      <c r="AD39" s="29">
        <f t="shared" si="17"/>
        <v>0.375</v>
      </c>
      <c r="AE39" s="214"/>
      <c r="AF39" s="217"/>
      <c r="AH39" s="29"/>
      <c r="AI39" s="27"/>
      <c r="AJ39" s="218"/>
      <c r="AK39" s="28"/>
      <c r="AL39" s="27"/>
      <c r="AM39" s="27"/>
      <c r="AN39" s="34"/>
      <c r="AO39" s="34"/>
      <c r="AP39" s="34"/>
    </row>
    <row r="40" spans="1:71" ht="15" customHeight="1">
      <c r="A40" s="214"/>
      <c r="B40" s="214"/>
      <c r="C40" s="214"/>
      <c r="D40" s="214"/>
      <c r="E40" s="214"/>
      <c r="F40" s="214"/>
      <c r="G40" s="214"/>
      <c r="H40" s="214"/>
      <c r="I40" s="215"/>
      <c r="J40" s="215"/>
      <c r="K40" s="416"/>
      <c r="L40" s="214"/>
      <c r="M40" s="96"/>
      <c r="N40" s="215"/>
      <c r="O40" s="215"/>
      <c r="P40" s="215"/>
      <c r="Q40" s="215"/>
      <c r="R40" s="215"/>
      <c r="S40" s="215"/>
      <c r="T40" s="214"/>
      <c r="U40" s="215"/>
      <c r="V40" s="216"/>
      <c r="W40" s="216"/>
      <c r="X40" s="216"/>
      <c r="Y40" s="216"/>
      <c r="Z40" s="216"/>
      <c r="AA40" s="214"/>
      <c r="AB40" s="216"/>
      <c r="AC40" s="216"/>
      <c r="AD40" s="215"/>
      <c r="AE40" s="214"/>
      <c r="AF40" s="217"/>
      <c r="AH40" s="29"/>
      <c r="AI40" s="27"/>
      <c r="AJ40" s="218"/>
      <c r="AK40" s="28"/>
      <c r="AO40" s="28"/>
      <c r="BG40" s="230"/>
    </row>
    <row r="41" spans="1:71" ht="15" customHeight="1">
      <c r="A41" s="214"/>
      <c r="B41" s="214"/>
      <c r="C41" s="232" t="s">
        <v>0</v>
      </c>
      <c r="D41" s="214"/>
      <c r="E41" s="276" t="str">
        <f>+D43</f>
        <v>P+</v>
      </c>
      <c r="F41" s="232" t="s">
        <v>569</v>
      </c>
      <c r="G41" s="214"/>
      <c r="H41" s="238">
        <f>+Klasse!F12</f>
        <v>695</v>
      </c>
      <c r="I41" s="215"/>
      <c r="J41" s="215"/>
      <c r="K41" s="416"/>
      <c r="L41" s="269">
        <f>+Klasse!K12</f>
        <v>16.213956834532361</v>
      </c>
      <c r="M41" s="96"/>
      <c r="N41" s="241">
        <f>+Klasse!N12</f>
        <v>642</v>
      </c>
      <c r="O41" s="96"/>
      <c r="P41" s="269">
        <f>+Klasse!S12</f>
        <v>107.55404984423676</v>
      </c>
      <c r="Q41" s="96"/>
      <c r="R41" s="218">
        <f>+Klasse!U12</f>
        <v>12.873369517363519</v>
      </c>
      <c r="S41" s="96"/>
      <c r="T41" s="214"/>
      <c r="U41" s="215"/>
      <c r="V41" s="216"/>
      <c r="W41" s="216"/>
      <c r="X41" s="216"/>
      <c r="Y41" s="216"/>
      <c r="Z41" s="216"/>
      <c r="AA41" s="214"/>
      <c r="AB41" s="216"/>
      <c r="AC41" s="269" t="e">
        <f>+L41/#REF!</f>
        <v>#REF!</v>
      </c>
      <c r="AD41" s="215"/>
      <c r="AE41" s="214"/>
      <c r="AF41" s="217"/>
      <c r="AH41" s="29"/>
      <c r="AI41" s="27"/>
      <c r="AJ41" s="218"/>
      <c r="AK41" s="28"/>
      <c r="AO41" s="28"/>
      <c r="BG41" s="230"/>
    </row>
    <row r="42" spans="1:71" ht="15" customHeight="1">
      <c r="A42" s="214"/>
      <c r="B42" s="214"/>
      <c r="C42" s="214"/>
      <c r="D42" s="214"/>
      <c r="E42" s="214"/>
      <c r="F42" s="214"/>
      <c r="G42" s="214"/>
      <c r="H42" s="214"/>
      <c r="I42" s="215"/>
      <c r="J42" s="215"/>
      <c r="K42" s="416"/>
      <c r="L42" s="449"/>
      <c r="M42" s="96"/>
      <c r="N42" s="449"/>
      <c r="O42" s="96"/>
      <c r="P42" s="449"/>
      <c r="Q42" s="96"/>
      <c r="R42" s="449"/>
      <c r="S42" s="96"/>
      <c r="T42" s="214"/>
      <c r="U42" s="215"/>
      <c r="V42" s="216"/>
      <c r="W42" s="216"/>
      <c r="X42" s="216"/>
      <c r="Y42" s="216"/>
      <c r="Z42" s="216"/>
      <c r="AA42" s="214"/>
      <c r="AB42" s="216"/>
      <c r="AC42" s="216"/>
      <c r="AD42" s="216"/>
      <c r="AE42" s="216"/>
      <c r="AF42" s="217"/>
      <c r="AH42" s="29"/>
      <c r="AI42" s="27"/>
      <c r="AJ42" s="218"/>
      <c r="AK42" s="28"/>
      <c r="AO42" s="28"/>
      <c r="BG42" s="230">
        <f>1+BG39</f>
        <v>1</v>
      </c>
      <c r="BH42" s="28">
        <v>20.659867330016564</v>
      </c>
      <c r="BI42" s="28">
        <f t="shared" ref="BI42" si="19">+BH42</f>
        <v>20.659867330016564</v>
      </c>
      <c r="BJ42" s="28">
        <f t="shared" ref="BJ42" si="20">+BI42</f>
        <v>20.659867330016564</v>
      </c>
      <c r="BK42" s="28">
        <f t="shared" ref="BK42" si="21">+BJ42</f>
        <v>20.659867330016564</v>
      </c>
      <c r="BL42" s="28">
        <f t="shared" ref="BL42" si="22">+BK42</f>
        <v>20.659867330016564</v>
      </c>
      <c r="BM42" s="28">
        <f t="shared" ref="BM42" si="23">+BL42</f>
        <v>20.659867330016564</v>
      </c>
      <c r="BN42" s="28">
        <f t="shared" ref="BN42" si="24">+BM42</f>
        <v>20.659867330016564</v>
      </c>
      <c r="BO42" s="28">
        <f t="shared" ref="BO42" si="25">+BN42</f>
        <v>20.659867330016564</v>
      </c>
      <c r="BP42" s="28">
        <f t="shared" ref="BP42" si="26">+BO42</f>
        <v>20.659867330016564</v>
      </c>
      <c r="BQ42" s="28">
        <f t="shared" ref="BQ42" si="27">+BP42</f>
        <v>20.659867330016564</v>
      </c>
      <c r="BR42" s="28">
        <f t="shared" ref="BR42" si="28">+BQ42</f>
        <v>20.659867330016564</v>
      </c>
      <c r="BS42" s="28">
        <f t="shared" ref="BS42" si="29">+BR42</f>
        <v>20.659867330016564</v>
      </c>
    </row>
    <row r="43" spans="1:71" ht="15.6">
      <c r="A43" s="214"/>
      <c r="B43" s="238">
        <f>+'Ark1'!C1161</f>
        <v>2024</v>
      </c>
      <c r="C43" s="234">
        <f>+'Ark1'!L1161</f>
        <v>3</v>
      </c>
      <c r="D43" s="234" t="s">
        <v>30</v>
      </c>
      <c r="E43" s="234">
        <f>+'Ark1'!D1161</f>
        <v>1</v>
      </c>
      <c r="F43" s="234" t="str">
        <f>+F28</f>
        <v>Jan</v>
      </c>
      <c r="G43" s="234">
        <f>+'Ark1'!Q1161</f>
        <v>11</v>
      </c>
      <c r="H43" s="234">
        <f>+'Ark1'!R1161</f>
        <v>15</v>
      </c>
      <c r="I43" s="235">
        <f>+IF(H43=0,"",'Ark1'!AG1161)</f>
        <v>2.2129245252181859</v>
      </c>
      <c r="J43" s="235">
        <f>+IF(H43=0,"",'Ark1'!AH1161)</f>
        <v>0</v>
      </c>
      <c r="K43" s="416"/>
      <c r="L43" s="32">
        <f>+IF(H43=0,"",'Ark1'!U1161)</f>
        <v>18.053333333333335</v>
      </c>
      <c r="M43" s="96"/>
      <c r="N43" s="241">
        <f>+'Ark1'!AI1161</f>
        <v>2</v>
      </c>
      <c r="O43" s="96"/>
      <c r="P43" s="269">
        <f>+IF(N43=0,"",'Ark1'!AJ1161)</f>
        <v>115</v>
      </c>
      <c r="Q43" s="96"/>
      <c r="R43" s="218">
        <f>+IF(N43=0,"",'Ark1'!AK1161)</f>
        <v>13.459552593953408</v>
      </c>
      <c r="S43" s="96"/>
      <c r="T43" s="236">
        <f>+IF(H43=0,"",'Ark1'!T1161)</f>
        <v>3.8</v>
      </c>
      <c r="U43" s="215"/>
      <c r="V43" s="237">
        <f>+IF(H43=0,"",'Ark1'!W1161)</f>
        <v>0</v>
      </c>
      <c r="W43" s="237">
        <f>+IF(H43=0,"",'Ark1'!X1161)</f>
        <v>53.33333333333335</v>
      </c>
      <c r="X43" s="237">
        <f>+IF(H43=0,"",'Ark1'!Y1161)</f>
        <v>13.333333333333337</v>
      </c>
      <c r="Y43" s="235">
        <f>+IF(H43=0,"",'Ark1'!Z1161)</f>
        <v>5.1039679553156301</v>
      </c>
      <c r="Z43" s="235">
        <f>+IF(H43=0,"",'Ark1'!Z1161)</f>
        <v>5.1039679553156301</v>
      </c>
      <c r="AA43" s="235">
        <f>+IF(H43=0,"",'Ark1'!AB1161)</f>
        <v>1.4696938456699069</v>
      </c>
      <c r="AB43" s="237">
        <f>+IF(H43=0,"",'Ark1'!AE1161)</f>
        <v>0</v>
      </c>
      <c r="AC43" s="237">
        <f t="shared" ref="AC43:AC54" si="30">+IF(H43=0,"",+L43/C43)</f>
        <v>6.0177777777777779</v>
      </c>
      <c r="AD43" s="235">
        <f t="shared" ref="AD43:AD54" si="31">+IF(H43=0,"",G43/H43)</f>
        <v>0.73333333333333328</v>
      </c>
      <c r="AE43" s="214"/>
      <c r="AF43" s="217"/>
      <c r="AH43" s="29"/>
      <c r="AI43" s="27"/>
      <c r="AJ43" s="218"/>
      <c r="AK43" s="28"/>
      <c r="AL43" s="27"/>
      <c r="AM43" s="27"/>
      <c r="AN43" s="34"/>
      <c r="AO43" s="34"/>
      <c r="AP43" s="34"/>
    </row>
    <row r="44" spans="1:71" ht="15.6">
      <c r="A44" s="214"/>
      <c r="B44" s="238">
        <f>+'Ark1'!C1162</f>
        <v>2024</v>
      </c>
      <c r="C44" s="234">
        <f>+'Ark1'!L1162</f>
        <v>3</v>
      </c>
      <c r="D44" s="234" t="s">
        <v>30</v>
      </c>
      <c r="E44" s="234">
        <f>+'Ark1'!D1162</f>
        <v>2</v>
      </c>
      <c r="F44" s="234" t="str">
        <f t="shared" ref="F44:F54" si="32">+F29</f>
        <v>Feb</v>
      </c>
      <c r="G44" s="234">
        <f>+'Ark1'!Q1162</f>
        <v>11</v>
      </c>
      <c r="H44" s="234">
        <f>+'Ark1'!R1162</f>
        <v>16</v>
      </c>
      <c r="I44" s="235">
        <f>+IF(H44=0,"",'Ark1'!AG1162)</f>
        <v>5.007855784338048</v>
      </c>
      <c r="J44" s="235">
        <f>+IF(H44=0,"",'Ark1'!AH1162)</f>
        <v>0</v>
      </c>
      <c r="K44" s="416"/>
      <c r="L44" s="32">
        <f>+IF(H44=0,"",'Ark1'!U1162)</f>
        <v>18.925000000000001</v>
      </c>
      <c r="M44" s="96"/>
      <c r="N44" s="241">
        <f>+'Ark1'!AI1162</f>
        <v>4</v>
      </c>
      <c r="O44" s="96"/>
      <c r="P44" s="269">
        <f>+IF(N44=0,"",'Ark1'!AJ1162)</f>
        <v>110.7</v>
      </c>
      <c r="Q44" s="96"/>
      <c r="R44" s="218">
        <f>+IF(N44=0,"",'Ark1'!AK1162)</f>
        <v>13.724499861953902</v>
      </c>
      <c r="S44" s="96"/>
      <c r="T44" s="236">
        <f>+IF(H44=0,"",'Ark1'!T1162)</f>
        <v>3.6875</v>
      </c>
      <c r="U44" s="215"/>
      <c r="V44" s="237">
        <f>+IF(H44=0,"",'Ark1'!W1162)</f>
        <v>0</v>
      </c>
      <c r="W44" s="237">
        <f>+IF(H44=0,"",'Ark1'!X1162)</f>
        <v>87.5</v>
      </c>
      <c r="X44" s="237">
        <f>+IF(H44=0,"",'Ark1'!Y1162)</f>
        <v>6.25</v>
      </c>
      <c r="Y44" s="235">
        <f>+IF(H44=0,"",'Ark1'!Z1162)</f>
        <v>2.4712092181763872</v>
      </c>
      <c r="Z44" s="235">
        <f>+IF(H44=0,"",'Ark1'!Z1162)</f>
        <v>2.4712092181763872</v>
      </c>
      <c r="AA44" s="235">
        <f>+IF(H44=0,"",'Ark1'!AB1162)</f>
        <v>1.5296547813150525</v>
      </c>
      <c r="AB44" s="237">
        <f>+IF(H44=0,"",'Ark1'!AE1162)</f>
        <v>0</v>
      </c>
      <c r="AC44" s="237">
        <f t="shared" si="30"/>
        <v>6.3083333333333336</v>
      </c>
      <c r="AD44" s="235">
        <f t="shared" si="31"/>
        <v>0.6875</v>
      </c>
      <c r="AE44" s="214"/>
      <c r="AF44" s="217"/>
      <c r="AH44" s="29"/>
      <c r="AI44" s="27"/>
      <c r="AJ44" s="218"/>
      <c r="AK44" s="28"/>
      <c r="AL44" s="27"/>
      <c r="AM44" s="27"/>
      <c r="AN44" s="34"/>
      <c r="AO44" s="34"/>
      <c r="AP44" s="34"/>
    </row>
    <row r="45" spans="1:71" ht="15.6">
      <c r="A45" s="214"/>
      <c r="B45" s="238">
        <f>+'Ark1'!C1163</f>
        <v>2024</v>
      </c>
      <c r="C45" s="234">
        <f>+'Ark1'!L1163</f>
        <v>3</v>
      </c>
      <c r="D45" s="234" t="s">
        <v>30</v>
      </c>
      <c r="E45" s="234">
        <f>+'Ark1'!D1163</f>
        <v>3</v>
      </c>
      <c r="F45" s="234" t="str">
        <f t="shared" si="32"/>
        <v>Mar</v>
      </c>
      <c r="G45" s="234">
        <f>+'Ark1'!Q1163</f>
        <v>26</v>
      </c>
      <c r="H45" s="234">
        <f>+'Ark1'!R1163</f>
        <v>35</v>
      </c>
      <c r="I45" s="235">
        <f>+IF(H45=0,"",'Ark1'!AG1163)</f>
        <v>3.8978620987909673</v>
      </c>
      <c r="J45" s="235">
        <f>+IF(H45=0,"",'Ark1'!AH1163)</f>
        <v>0</v>
      </c>
      <c r="K45" s="416"/>
      <c r="L45" s="32">
        <f>+IF(H45=0,"",'Ark1'!U1163)</f>
        <v>17.768571428571423</v>
      </c>
      <c r="M45" s="96"/>
      <c r="N45" s="241">
        <f>+'Ark1'!AI1163</f>
        <v>28</v>
      </c>
      <c r="O45" s="96"/>
      <c r="P45" s="269">
        <f>+IF(N45=0,"",'Ark1'!AJ1163)</f>
        <v>111.12499999999999</v>
      </c>
      <c r="Q45" s="96"/>
      <c r="R45" s="218">
        <f>+IF(N45=0,"",'Ark1'!AK1163)</f>
        <v>12.782650448050603</v>
      </c>
      <c r="S45" s="96"/>
      <c r="T45" s="236">
        <f>+IF(H45=0,"",'Ark1'!T1163)</f>
        <v>4.2571428571428562</v>
      </c>
      <c r="U45" s="215"/>
      <c r="V45" s="237">
        <f>+IF(H45=0,"",'Ark1'!W1163)</f>
        <v>0</v>
      </c>
      <c r="W45" s="237">
        <f>+IF(H45=0,"",'Ark1'!X1163)</f>
        <v>77.142857142857125</v>
      </c>
      <c r="X45" s="237">
        <f>+IF(H45=0,"",'Ark1'!Y1163)</f>
        <v>5.7142857142857153</v>
      </c>
      <c r="Y45" s="235">
        <f>+IF(H45=0,"",'Ark1'!Z1163)</f>
        <v>2.9910123874770207</v>
      </c>
      <c r="Z45" s="235">
        <f>+IF(H45=0,"",'Ark1'!Z1163)</f>
        <v>2.9910123874770207</v>
      </c>
      <c r="AA45" s="235">
        <f>+IF(H45=0,"",'Ark1'!AB1163)</f>
        <v>1.3167678424917624</v>
      </c>
      <c r="AB45" s="237">
        <f>+IF(H45=0,"",'Ark1'!AE1163)</f>
        <v>0</v>
      </c>
      <c r="AC45" s="237">
        <f t="shared" si="30"/>
        <v>5.9228571428571408</v>
      </c>
      <c r="AD45" s="235">
        <f t="shared" si="31"/>
        <v>0.74285714285714288</v>
      </c>
      <c r="AE45" s="214"/>
      <c r="AF45" s="217"/>
      <c r="AH45" s="29"/>
      <c r="AI45" s="27"/>
      <c r="AJ45" s="218"/>
      <c r="AK45" s="28"/>
      <c r="AL45" s="27"/>
      <c r="AM45" s="27"/>
      <c r="AN45" s="34"/>
      <c r="AO45" s="34"/>
      <c r="AP45" s="34"/>
    </row>
    <row r="46" spans="1:71" ht="15.6">
      <c r="A46" s="214"/>
      <c r="B46" s="238">
        <f>+'Ark1'!C1164</f>
        <v>2024</v>
      </c>
      <c r="C46" s="234">
        <f>+'Ark1'!L1164</f>
        <v>3</v>
      </c>
      <c r="D46" s="234" t="s">
        <v>30</v>
      </c>
      <c r="E46" s="234">
        <f>+'Ark1'!D1164</f>
        <v>4</v>
      </c>
      <c r="F46" s="234" t="str">
        <f t="shared" si="32"/>
        <v>Apr</v>
      </c>
      <c r="G46" s="234">
        <f>+'Ark1'!Q1164</f>
        <v>31</v>
      </c>
      <c r="H46" s="234">
        <f>+'Ark1'!R1164</f>
        <v>60</v>
      </c>
      <c r="I46" s="235">
        <f>+IF(H46=0,"",'Ark1'!AG1164)</f>
        <v>7.8915190468725571</v>
      </c>
      <c r="J46" s="235">
        <f>+IF(H46=0,"",'Ark1'!AH1164)</f>
        <v>1.6666666666666672</v>
      </c>
      <c r="K46" s="416"/>
      <c r="L46" s="32">
        <f>+IF(H46=0,"",'Ark1'!U1164)</f>
        <v>16.780000000000005</v>
      </c>
      <c r="M46" s="96"/>
      <c r="N46" s="241">
        <f>+'Ark1'!AI1164</f>
        <v>47</v>
      </c>
      <c r="O46" s="96"/>
      <c r="P46" s="269">
        <f>+IF(N46=0,"",'Ark1'!AJ1164)</f>
        <v>109.6574468085106</v>
      </c>
      <c r="Q46" s="96"/>
      <c r="R46" s="218">
        <f>+IF(N46=0,"",'Ark1'!AK1164)</f>
        <v>13.182308382277071</v>
      </c>
      <c r="S46" s="96"/>
      <c r="T46" s="236">
        <f>+IF(H46=0,"",'Ark1'!T1164)</f>
        <v>4.1666666666666679</v>
      </c>
      <c r="U46" s="215"/>
      <c r="V46" s="237">
        <f>+IF(H46=0,"",'Ark1'!W1164)</f>
        <v>0</v>
      </c>
      <c r="W46" s="237">
        <f>+IF(H46=0,"",'Ark1'!X1164)</f>
        <v>63.33333333333335</v>
      </c>
      <c r="X46" s="237">
        <f>+IF(H46=0,"",'Ark1'!Y1164)</f>
        <v>1.6666666666666672</v>
      </c>
      <c r="Y46" s="235">
        <f>+IF(H46=0,"",'Ark1'!Z1164)</f>
        <v>3.263474630921241</v>
      </c>
      <c r="Z46" s="235">
        <f>+IF(H46=0,"",'Ark1'!Z1164)</f>
        <v>3.263474630921241</v>
      </c>
      <c r="AA46" s="235">
        <f>+IF(H46=0,"",'Ark1'!AB1164)</f>
        <v>1.2801909579780999</v>
      </c>
      <c r="AB46" s="237">
        <f>+IF(H46=0,"",'Ark1'!AE1164)</f>
        <v>0</v>
      </c>
      <c r="AC46" s="237">
        <f t="shared" si="30"/>
        <v>5.5933333333333346</v>
      </c>
      <c r="AD46" s="235">
        <f t="shared" si="31"/>
        <v>0.51666666666666672</v>
      </c>
      <c r="AE46" s="214"/>
      <c r="AF46" s="217"/>
      <c r="AH46" s="29"/>
      <c r="AI46" s="27"/>
      <c r="AJ46" s="218"/>
      <c r="AK46" s="28"/>
      <c r="AL46" s="27"/>
      <c r="AM46" s="27"/>
      <c r="AN46" s="34"/>
      <c r="AO46" s="34"/>
      <c r="AP46" s="34"/>
    </row>
    <row r="47" spans="1:71" ht="15.6">
      <c r="A47" s="214"/>
      <c r="B47" s="238">
        <f>+'Ark1'!C1165</f>
        <v>2024</v>
      </c>
      <c r="C47" s="234">
        <f>+'Ark1'!L1165</f>
        <v>3</v>
      </c>
      <c r="D47" s="234" t="s">
        <v>30</v>
      </c>
      <c r="E47" s="234">
        <f>+'Ark1'!D1165</f>
        <v>5</v>
      </c>
      <c r="F47" s="234" t="str">
        <f t="shared" si="32"/>
        <v>Mai</v>
      </c>
      <c r="G47" s="234">
        <f>+'Ark1'!Q1165</f>
        <v>23</v>
      </c>
      <c r="H47" s="234">
        <f>+'Ark1'!R1165</f>
        <v>35</v>
      </c>
      <c r="I47" s="235">
        <f>+IF(H47=0,"",'Ark1'!AG1165)</f>
        <v>5.3359572144175349</v>
      </c>
      <c r="J47" s="235">
        <f>+IF(H47=0,"",'Ark1'!AH1165)</f>
        <v>0</v>
      </c>
      <c r="K47" s="416"/>
      <c r="L47" s="32">
        <f>+IF(H47=0,"",'Ark1'!U1165)</f>
        <v>16.191428571428577</v>
      </c>
      <c r="M47" s="96"/>
      <c r="N47" s="241">
        <f>+'Ark1'!AI1165</f>
        <v>33</v>
      </c>
      <c r="O47" s="96"/>
      <c r="P47" s="269">
        <f>+IF(N47=0,"",'Ark1'!AJ1165)</f>
        <v>108.2969696969697</v>
      </c>
      <c r="Q47" s="96"/>
      <c r="R47" s="218">
        <f>+IF(N47=0,"",'Ark1'!AK1165)</f>
        <v>12.606591550585097</v>
      </c>
      <c r="S47" s="96"/>
      <c r="T47" s="236">
        <f>+IF(H47=0,"",'Ark1'!T1165)</f>
        <v>3.8</v>
      </c>
      <c r="U47" s="215"/>
      <c r="V47" s="237">
        <f>+IF(H47=0,"",'Ark1'!W1165)</f>
        <v>0</v>
      </c>
      <c r="W47" s="237">
        <f>+IF(H47=0,"",'Ark1'!X1165)</f>
        <v>54.285714285714306</v>
      </c>
      <c r="X47" s="237">
        <f>+IF(H47=0,"",'Ark1'!Y1165)</f>
        <v>0</v>
      </c>
      <c r="Y47" s="235">
        <f>+IF(H47=0,"",'Ark1'!Z1165)</f>
        <v>3.8596351736231846</v>
      </c>
      <c r="Z47" s="235">
        <f>+IF(H47=0,"",'Ark1'!Z1165)</f>
        <v>3.8596351736231846</v>
      </c>
      <c r="AA47" s="235">
        <f>+IF(H47=0,"",'Ark1'!AB1165)</f>
        <v>1.6177585905019505</v>
      </c>
      <c r="AB47" s="237">
        <f>+IF(H47=0,"",'Ark1'!AE1165)</f>
        <v>0</v>
      </c>
      <c r="AC47" s="237">
        <f t="shared" si="30"/>
        <v>5.3971428571428595</v>
      </c>
      <c r="AD47" s="235">
        <f t="shared" si="31"/>
        <v>0.65714285714285714</v>
      </c>
      <c r="AE47" s="214"/>
      <c r="AF47" s="217"/>
      <c r="AH47" s="29"/>
      <c r="AI47" s="27"/>
      <c r="AJ47" s="218"/>
      <c r="AK47" s="28"/>
      <c r="AL47" s="27"/>
      <c r="AM47" s="27"/>
      <c r="AN47" s="34"/>
      <c r="AO47" s="34"/>
      <c r="AP47" s="34"/>
    </row>
    <row r="48" spans="1:71" ht="15.6">
      <c r="A48" s="214"/>
      <c r="B48" s="238">
        <f>+'Ark1'!C1166</f>
        <v>2024</v>
      </c>
      <c r="C48" s="234">
        <f>+'Ark1'!L1166</f>
        <v>3</v>
      </c>
      <c r="D48" s="234" t="s">
        <v>30</v>
      </c>
      <c r="E48" s="234">
        <f>+'Ark1'!D1166</f>
        <v>6</v>
      </c>
      <c r="F48" s="234" t="str">
        <f t="shared" si="32"/>
        <v>Jun</v>
      </c>
      <c r="G48" s="234">
        <f>+'Ark1'!Q1166</f>
        <v>26</v>
      </c>
      <c r="H48" s="234">
        <f>+'Ark1'!R1166</f>
        <v>66</v>
      </c>
      <c r="I48" s="235">
        <f>+IF(H48=0,"",'Ark1'!AG1166)</f>
        <v>8.522077941999866</v>
      </c>
      <c r="J48" s="235">
        <f>+IF(H48=0,"",'Ark1'!AH1166)</f>
        <v>0</v>
      </c>
      <c r="K48" s="416"/>
      <c r="L48" s="32">
        <f>+IF(H48=0,"",'Ark1'!U1166)</f>
        <v>16.834848484848482</v>
      </c>
      <c r="M48" s="96"/>
      <c r="N48" s="241">
        <f>+'Ark1'!AI1166</f>
        <v>66</v>
      </c>
      <c r="O48" s="96"/>
      <c r="P48" s="269">
        <f>+IF(N48=0,"",'Ark1'!AJ1166)</f>
        <v>109.51363636363632</v>
      </c>
      <c r="Q48" s="96"/>
      <c r="R48" s="218">
        <f>+IF(N48=0,"",'Ark1'!AK1166)</f>
        <v>12.664502563314239</v>
      </c>
      <c r="S48" s="96"/>
      <c r="T48" s="236">
        <f>+IF(H48=0,"",'Ark1'!T1166)</f>
        <v>3.5757575757575752</v>
      </c>
      <c r="U48" s="215"/>
      <c r="V48" s="237">
        <f>+IF(H48=0,"",'Ark1'!W1166)</f>
        <v>0</v>
      </c>
      <c r="W48" s="237">
        <f>+IF(H48=0,"",'Ark1'!X1166)</f>
        <v>62.12121212121211</v>
      </c>
      <c r="X48" s="237">
        <f>+IF(H48=0,"",'Ark1'!Y1166)</f>
        <v>4.5454545454545459</v>
      </c>
      <c r="Y48" s="235">
        <f>+IF(H48=0,"",'Ark1'!Z1166)</f>
        <v>3.5156572911995125</v>
      </c>
      <c r="Z48" s="235">
        <f>+IF(H48=0,"",'Ark1'!Z1166)</f>
        <v>3.5156572911995125</v>
      </c>
      <c r="AA48" s="235">
        <f>+IF(H48=0,"",'Ark1'!AB1166)</f>
        <v>1.3602651931796024</v>
      </c>
      <c r="AB48" s="237">
        <f>+IF(H48=0,"",'Ark1'!AE1166)</f>
        <v>0</v>
      </c>
      <c r="AC48" s="237">
        <f t="shared" si="30"/>
        <v>5.6116161616161611</v>
      </c>
      <c r="AD48" s="235">
        <f t="shared" si="31"/>
        <v>0.39393939393939392</v>
      </c>
      <c r="AE48" s="214"/>
      <c r="AF48" s="217"/>
      <c r="AH48" s="29"/>
      <c r="AI48" s="27"/>
      <c r="AJ48" s="218"/>
      <c r="AK48" s="28"/>
      <c r="AL48" s="27"/>
      <c r="AM48" s="27"/>
      <c r="AN48" s="34"/>
      <c r="AO48" s="34"/>
      <c r="AP48" s="34"/>
    </row>
    <row r="49" spans="1:71" ht="15.6">
      <c r="A49" s="214"/>
      <c r="B49" s="238">
        <f>+'Ark1'!C1167</f>
        <v>2024</v>
      </c>
      <c r="C49" s="234">
        <f>+'Ark1'!L1167</f>
        <v>3</v>
      </c>
      <c r="D49" s="234" t="s">
        <v>30</v>
      </c>
      <c r="E49" s="234">
        <f>+'Ark1'!D1167</f>
        <v>7</v>
      </c>
      <c r="F49" s="234" t="str">
        <f t="shared" si="32"/>
        <v>Jul</v>
      </c>
      <c r="G49" s="234">
        <f>+'Ark1'!Q1167</f>
        <v>10</v>
      </c>
      <c r="H49" s="234">
        <f>+'Ark1'!R1167</f>
        <v>17</v>
      </c>
      <c r="I49" s="235">
        <f>+IF(H49=0,"",'Ark1'!AG1167)</f>
        <v>5.1872502963515812</v>
      </c>
      <c r="J49" s="235">
        <f>+IF(H49=0,"",'Ark1'!AH1167)</f>
        <v>17.647058823529413</v>
      </c>
      <c r="K49" s="416"/>
      <c r="L49" s="32">
        <f>+IF(H49=0,"",'Ark1'!U1167)</f>
        <v>13.9</v>
      </c>
      <c r="M49" s="96"/>
      <c r="N49" s="241">
        <f>+'Ark1'!AI1167</f>
        <v>17</v>
      </c>
      <c r="O49" s="96"/>
      <c r="P49" s="269">
        <f>+IF(N49=0,"",'Ark1'!AJ1167)</f>
        <v>103.83529411764707</v>
      </c>
      <c r="Q49" s="96"/>
      <c r="R49" s="218">
        <f>+IF(N49=0,"",'Ark1'!AK1167)</f>
        <v>12.063496959340849</v>
      </c>
      <c r="S49" s="96"/>
      <c r="T49" s="236">
        <f>+IF(H49=0,"",'Ark1'!T1167)</f>
        <v>3.5882352941176472</v>
      </c>
      <c r="U49" s="215"/>
      <c r="V49" s="237">
        <f>+IF(H49=0,"",'Ark1'!W1167)</f>
        <v>0</v>
      </c>
      <c r="W49" s="237">
        <f>+IF(H49=0,"",'Ark1'!X1167)</f>
        <v>41.176470588235304</v>
      </c>
      <c r="X49" s="237">
        <f>+IF(H49=0,"",'Ark1'!Y1167)</f>
        <v>0</v>
      </c>
      <c r="Y49" s="235">
        <f>+IF(H49=0,"",'Ark1'!Z1167)</f>
        <v>3.9531074894985343</v>
      </c>
      <c r="Z49" s="235">
        <f>+IF(H49=0,"",'Ark1'!Z1167)</f>
        <v>3.9531074894985343</v>
      </c>
      <c r="AA49" s="235">
        <f>+IF(H49=0,"",'Ark1'!AB1167)</f>
        <v>1.0323487514578962</v>
      </c>
      <c r="AB49" s="237">
        <f>+IF(H49=0,"",'Ark1'!AE1167)</f>
        <v>0</v>
      </c>
      <c r="AC49" s="237">
        <f t="shared" si="30"/>
        <v>4.6333333333333337</v>
      </c>
      <c r="AD49" s="235">
        <f t="shared" si="31"/>
        <v>0.58823529411764708</v>
      </c>
      <c r="AE49" s="214"/>
      <c r="AF49" s="217"/>
      <c r="AH49" s="29"/>
      <c r="AI49" s="27"/>
      <c r="AJ49" s="218"/>
      <c r="AK49" s="28"/>
      <c r="AL49" s="27"/>
      <c r="AM49" s="27"/>
      <c r="AN49" s="34"/>
      <c r="AO49" s="34"/>
      <c r="AP49" s="34"/>
    </row>
    <row r="50" spans="1:71" ht="15.6">
      <c r="A50" s="214"/>
      <c r="B50" s="238">
        <f>+'Ark1'!C1168</f>
        <v>2024</v>
      </c>
      <c r="C50" s="234">
        <f>+'Ark1'!L1168</f>
        <v>3</v>
      </c>
      <c r="D50" s="234" t="s">
        <v>30</v>
      </c>
      <c r="E50" s="234">
        <f>+'Ark1'!D1168</f>
        <v>8</v>
      </c>
      <c r="F50" s="234" t="str">
        <f t="shared" si="32"/>
        <v>Aug</v>
      </c>
      <c r="G50" s="234">
        <f>+'Ark1'!Q1168</f>
        <v>15</v>
      </c>
      <c r="H50" s="234">
        <f>+'Ark1'!R1168</f>
        <v>33</v>
      </c>
      <c r="I50" s="235">
        <f>+IF(H50=0,"",'Ark1'!AG1168)</f>
        <v>5.0440800174040978</v>
      </c>
      <c r="J50" s="235">
        <f>+IF(H50=0,"",'Ark1'!AH1168)</f>
        <v>0</v>
      </c>
      <c r="K50" s="416"/>
      <c r="L50" s="32">
        <f>+IF(H50=0,"",'Ark1'!U1168)</f>
        <v>14.754545454545456</v>
      </c>
      <c r="M50" s="96"/>
      <c r="N50" s="241">
        <f>+'Ark1'!AI1168</f>
        <v>29</v>
      </c>
      <c r="O50" s="96"/>
      <c r="P50" s="269">
        <f>+IF(N50=0,"",'Ark1'!AJ1168)</f>
        <v>103.96551724137937</v>
      </c>
      <c r="Q50" s="96"/>
      <c r="R50" s="218">
        <f>+IF(N50=0,"",'Ark1'!AK1168)</f>
        <v>12.522130237326799</v>
      </c>
      <c r="S50" s="96"/>
      <c r="T50" s="236">
        <f>+IF(H50=0,"",'Ark1'!T1168)</f>
        <v>3.4242424242424248</v>
      </c>
      <c r="U50" s="215"/>
      <c r="V50" s="237">
        <f>+IF(H50=0,"",'Ark1'!W1168)</f>
        <v>0</v>
      </c>
      <c r="W50" s="237">
        <f>+IF(H50=0,"",'Ark1'!X1168)</f>
        <v>30.303030303030305</v>
      </c>
      <c r="X50" s="237">
        <f>+IF(H50=0,"",'Ark1'!Y1168)</f>
        <v>0</v>
      </c>
      <c r="Y50" s="235">
        <f>+IF(H50=0,"",'Ark1'!Z1168)</f>
        <v>3.4238991514717525</v>
      </c>
      <c r="Z50" s="235">
        <f>+IF(H50=0,"",'Ark1'!Z1168)</f>
        <v>3.4238991514717525</v>
      </c>
      <c r="AA50" s="235">
        <f>+IF(H50=0,"",'Ark1'!AB1168)</f>
        <v>1.0159427038933464</v>
      </c>
      <c r="AB50" s="237">
        <f>+IF(H50=0,"",'Ark1'!AE1168)</f>
        <v>0</v>
      </c>
      <c r="AC50" s="237">
        <f t="shared" si="30"/>
        <v>4.9181818181818189</v>
      </c>
      <c r="AD50" s="235">
        <f t="shared" si="31"/>
        <v>0.45454545454545453</v>
      </c>
      <c r="AE50" s="214"/>
      <c r="AF50" s="217"/>
      <c r="AH50" s="29"/>
      <c r="AI50" s="27"/>
      <c r="AJ50" s="218"/>
      <c r="AK50" s="28"/>
      <c r="AL50" s="27"/>
      <c r="AM50" s="27"/>
      <c r="AN50" s="34"/>
      <c r="AO50" s="34"/>
      <c r="AP50" s="34"/>
    </row>
    <row r="51" spans="1:71" ht="15.6">
      <c r="A51" s="214"/>
      <c r="B51" s="238">
        <f>+'Ark1'!C1169</f>
        <v>2024</v>
      </c>
      <c r="C51" s="234">
        <f>+'Ark1'!L1169</f>
        <v>3</v>
      </c>
      <c r="D51" s="234" t="s">
        <v>30</v>
      </c>
      <c r="E51" s="234">
        <f>+'Ark1'!D1169</f>
        <v>9</v>
      </c>
      <c r="F51" s="234" t="str">
        <f t="shared" si="32"/>
        <v>Sep</v>
      </c>
      <c r="G51" s="234">
        <f>+'Ark1'!Q1169</f>
        <v>26</v>
      </c>
      <c r="H51" s="234">
        <f>+'Ark1'!R1169</f>
        <v>41</v>
      </c>
      <c r="I51" s="235">
        <f>+IF(H51=0,"",'Ark1'!AG1169)</f>
        <v>5.6241376474565747</v>
      </c>
      <c r="J51" s="235">
        <f>+IF(H51=0,"",'Ark1'!AH1169)</f>
        <v>0</v>
      </c>
      <c r="K51" s="416"/>
      <c r="L51" s="32">
        <f>+IF(H51=0,"",'Ark1'!U1169)</f>
        <v>15.012195121951216</v>
      </c>
      <c r="M51" s="96"/>
      <c r="N51" s="241">
        <f>+'Ark1'!AI1169</f>
        <v>39</v>
      </c>
      <c r="O51" s="96"/>
      <c r="P51" s="269">
        <f>+IF(N51=0,"",'Ark1'!AJ1169)</f>
        <v>105.13589743589743</v>
      </c>
      <c r="Q51" s="96"/>
      <c r="R51" s="218">
        <f>+IF(N51=0,"",'Ark1'!AK1169)</f>
        <v>12.636645760025733</v>
      </c>
      <c r="S51" s="96"/>
      <c r="T51" s="236">
        <f>+IF(H51=0,"",'Ark1'!T1169)</f>
        <v>3.4146341463414642</v>
      </c>
      <c r="U51" s="215"/>
      <c r="V51" s="237">
        <f>+IF(H51=0,"",'Ark1'!W1169)</f>
        <v>0</v>
      </c>
      <c r="W51" s="237">
        <f>+IF(H51=0,"",'Ark1'!X1169)</f>
        <v>41.463414634146339</v>
      </c>
      <c r="X51" s="237">
        <f>+IF(H51=0,"",'Ark1'!Y1169)</f>
        <v>0</v>
      </c>
      <c r="Y51" s="235">
        <f>+IF(H51=0,"",'Ark1'!Z1169)</f>
        <v>3.7603317914034968</v>
      </c>
      <c r="Z51" s="235">
        <f>+IF(H51=0,"",'Ark1'!Z1169)</f>
        <v>3.7603317914034968</v>
      </c>
      <c r="AA51" s="235">
        <f>+IF(H51=0,"",'Ark1'!AB1169)</f>
        <v>0.9364075034367062</v>
      </c>
      <c r="AB51" s="237">
        <f>+IF(H51=0,"",'Ark1'!AE1169)</f>
        <v>0</v>
      </c>
      <c r="AC51" s="237">
        <f t="shared" si="30"/>
        <v>5.0040650406504055</v>
      </c>
      <c r="AD51" s="235">
        <f t="shared" si="31"/>
        <v>0.63414634146341464</v>
      </c>
      <c r="AE51" s="214"/>
      <c r="AF51" s="217"/>
      <c r="AH51" s="29"/>
      <c r="AI51" s="27"/>
      <c r="AJ51" s="218"/>
      <c r="AK51" s="28"/>
      <c r="AL51" s="27"/>
      <c r="AM51" s="27"/>
      <c r="AN51" s="34"/>
      <c r="AO51" s="34"/>
      <c r="AP51" s="34"/>
    </row>
    <row r="52" spans="1:71" ht="15.6">
      <c r="A52" s="214"/>
      <c r="B52" s="238">
        <f>+'Ark1'!C1170</f>
        <v>2024</v>
      </c>
      <c r="C52" s="234">
        <f>+'Ark1'!L1170</f>
        <v>3</v>
      </c>
      <c r="D52" s="234" t="s">
        <v>30</v>
      </c>
      <c r="E52" s="234">
        <f>+'Ark1'!D1170</f>
        <v>10</v>
      </c>
      <c r="F52" s="234" t="str">
        <f t="shared" si="32"/>
        <v>Okt</v>
      </c>
      <c r="G52" s="234">
        <f>+'Ark1'!Q1170</f>
        <v>81</v>
      </c>
      <c r="H52" s="234">
        <f>+'Ark1'!R1170</f>
        <v>217</v>
      </c>
      <c r="I52" s="235">
        <f>+IF(H52=0,"",'Ark1'!AG1170)</f>
        <v>6.7120183085343514</v>
      </c>
      <c r="J52" s="235">
        <f>+IF(H52=0,"",'Ark1'!AH1170)</f>
        <v>0.46082949308755761</v>
      </c>
      <c r="K52" s="416"/>
      <c r="L52" s="32">
        <f>+IF(H52=0,"",'Ark1'!U1170)</f>
        <v>16.705069124423957</v>
      </c>
      <c r="M52" s="96"/>
      <c r="N52" s="241">
        <f>+'Ark1'!AI1170</f>
        <v>217</v>
      </c>
      <c r="O52" s="96"/>
      <c r="P52" s="269">
        <f>+IF(N52=0,"",'Ark1'!AJ1170)</f>
        <v>108.44976958525336</v>
      </c>
      <c r="Q52" s="96"/>
      <c r="R52" s="218">
        <f>+IF(N52=0,"",'Ark1'!AK1170)</f>
        <v>13.050995941971799</v>
      </c>
      <c r="S52" s="96"/>
      <c r="T52" s="236">
        <f>+IF(H52=0,"",'Ark1'!T1170)</f>
        <v>3.1889400921658995</v>
      </c>
      <c r="U52" s="215"/>
      <c r="V52" s="237">
        <f>+IF(H52=0,"",'Ark1'!W1170)</f>
        <v>0</v>
      </c>
      <c r="W52" s="237">
        <f>+IF(H52=0,"",'Ark1'!X1170)</f>
        <v>65.437788018433196</v>
      </c>
      <c r="X52" s="237">
        <f>+IF(H52=0,"",'Ark1'!Y1170)</f>
        <v>0.92165898617511521</v>
      </c>
      <c r="Y52" s="235">
        <f>+IF(H52=0,"",'Ark1'!Z1170)</f>
        <v>3.1514347723305223</v>
      </c>
      <c r="Z52" s="235">
        <f>+IF(H52=0,"",'Ark1'!Z1170)</f>
        <v>3.1514347723305223</v>
      </c>
      <c r="AA52" s="235">
        <f>+IF(H52=0,"",'Ark1'!AB1170)</f>
        <v>0.73507721222453115</v>
      </c>
      <c r="AB52" s="237">
        <f>+IF(H52=0,"",'Ark1'!AE1170)</f>
        <v>0</v>
      </c>
      <c r="AC52" s="237">
        <f t="shared" si="30"/>
        <v>5.5683563748079861</v>
      </c>
      <c r="AD52" s="235">
        <f t="shared" si="31"/>
        <v>0.37327188940092165</v>
      </c>
      <c r="AE52" s="214"/>
      <c r="AF52" s="217"/>
      <c r="AH52" s="29"/>
      <c r="AI52" s="27"/>
      <c r="AJ52" s="218"/>
      <c r="AK52" s="28"/>
      <c r="AL52" s="27"/>
      <c r="AM52" s="27"/>
      <c r="AN52" s="34"/>
      <c r="AO52" s="34"/>
      <c r="AP52" s="34"/>
    </row>
    <row r="53" spans="1:71" ht="15.6">
      <c r="A53" s="214"/>
      <c r="B53" s="238">
        <f>+'Ark1'!C1171</f>
        <v>2024</v>
      </c>
      <c r="C53" s="234">
        <f>+'Ark1'!L1171</f>
        <v>3</v>
      </c>
      <c r="D53" s="234" t="s">
        <v>30</v>
      </c>
      <c r="E53" s="234">
        <f>+'Ark1'!D1171</f>
        <v>11</v>
      </c>
      <c r="F53" s="234" t="str">
        <f t="shared" si="32"/>
        <v>Nov</v>
      </c>
      <c r="G53" s="234">
        <f>+'Ark1'!Q1171</f>
        <v>55</v>
      </c>
      <c r="H53" s="234">
        <f>+'Ark1'!R1171</f>
        <v>144</v>
      </c>
      <c r="I53" s="235">
        <f>+IF(H53=0,"",'Ark1'!AG1171)</f>
        <v>5.9960047095323379</v>
      </c>
      <c r="J53" s="235">
        <f>+IF(H53=0,"",'Ark1'!AH1171)</f>
        <v>1.3888888888888891</v>
      </c>
      <c r="K53" s="416"/>
      <c r="L53" s="32">
        <f>+IF(H53=0,"",'Ark1'!U1171)</f>
        <v>14.924305555555549</v>
      </c>
      <c r="M53" s="96"/>
      <c r="N53" s="241">
        <f>+'Ark1'!AI1171</f>
        <v>144</v>
      </c>
      <c r="O53" s="96"/>
      <c r="P53" s="269">
        <f>+IF(N53=0,"",'Ark1'!AJ1171)</f>
        <v>105.15208333333337</v>
      </c>
      <c r="Q53" s="96"/>
      <c r="R53" s="218">
        <f>+IF(N53=0,"",'Ark1'!AK1171)</f>
        <v>12.861005608690183</v>
      </c>
      <c r="S53" s="96"/>
      <c r="T53" s="236">
        <f>+IF(H53=0,"",'Ark1'!T1171)</f>
        <v>3.7152777777777777</v>
      </c>
      <c r="U53" s="215"/>
      <c r="V53" s="237">
        <f>+IF(H53=0,"",'Ark1'!W1171)</f>
        <v>0</v>
      </c>
      <c r="W53" s="237">
        <f>+IF(H53=0,"",'Ark1'!X1171)</f>
        <v>44.44444444444445</v>
      </c>
      <c r="X53" s="237">
        <f>+IF(H53=0,"",'Ark1'!Y1171)</f>
        <v>1.3888888888888891</v>
      </c>
      <c r="Y53" s="235">
        <f>+IF(H53=0,"",'Ark1'!Z1171)</f>
        <v>3.6259720253827279</v>
      </c>
      <c r="Z53" s="235">
        <f>+IF(H53=0,"",'Ark1'!Z1171)</f>
        <v>3.6259720253827279</v>
      </c>
      <c r="AA53" s="235">
        <f>+IF(H53=0,"",'Ark1'!AB1171)</f>
        <v>0.8871238987471799</v>
      </c>
      <c r="AB53" s="237">
        <f>+IF(H53=0,"",'Ark1'!AE1171)</f>
        <v>0</v>
      </c>
      <c r="AC53" s="237">
        <f t="shared" si="30"/>
        <v>4.9747685185185162</v>
      </c>
      <c r="AD53" s="235">
        <f t="shared" si="31"/>
        <v>0.38194444444444442</v>
      </c>
      <c r="AE53" s="214"/>
      <c r="AF53" s="217"/>
      <c r="AH53" s="29"/>
      <c r="AI53" s="27"/>
      <c r="AJ53" s="218"/>
      <c r="AK53" s="28"/>
      <c r="AL53" s="27"/>
      <c r="AM53" s="27"/>
      <c r="AN53" s="34"/>
      <c r="AO53" s="34"/>
      <c r="AP53" s="34"/>
    </row>
    <row r="54" spans="1:71" ht="16.5" customHeight="1">
      <c r="A54" s="214"/>
      <c r="B54" s="238">
        <f>+'Ark1'!C1172</f>
        <v>2024</v>
      </c>
      <c r="C54" s="234">
        <f>+'Ark1'!L1172</f>
        <v>3</v>
      </c>
      <c r="D54" s="234" t="s">
        <v>30</v>
      </c>
      <c r="E54" s="234">
        <f>+'Ark1'!D1172</f>
        <v>12</v>
      </c>
      <c r="F54" s="234" t="str">
        <f t="shared" si="32"/>
        <v>Des</v>
      </c>
      <c r="G54" s="234">
        <f>+'Ark1'!Q1172</f>
        <v>9</v>
      </c>
      <c r="H54" s="234">
        <f>+'Ark1'!R1172</f>
        <v>16</v>
      </c>
      <c r="I54" s="235">
        <f>+IF(H54=0,"",'Ark1'!AG1172)</f>
        <v>3.748454000570832</v>
      </c>
      <c r="J54" s="235">
        <f>+IF(H54=0,"",'Ark1'!AH1172)</f>
        <v>0</v>
      </c>
      <c r="K54" s="416"/>
      <c r="L54" s="32">
        <f>+IF(H54=0,"",'Ark1'!U1172)</f>
        <v>17.237500000000004</v>
      </c>
      <c r="M54" s="96"/>
      <c r="N54" s="241">
        <f>+'Ark1'!AI1172</f>
        <v>16</v>
      </c>
      <c r="O54" s="96"/>
      <c r="P54" s="269">
        <f>+IF(N54=0,"",'Ark1'!AJ1172)</f>
        <v>109.6125</v>
      </c>
      <c r="Q54" s="96"/>
      <c r="R54" s="218">
        <f>+IF(N54=0,"",'Ark1'!AK1172)</f>
        <v>13.026711984977265</v>
      </c>
      <c r="S54" s="96"/>
      <c r="T54" s="236">
        <f>+IF(H54=0,"",'Ark1'!T1172)</f>
        <v>3.4375</v>
      </c>
      <c r="U54" s="215"/>
      <c r="V54" s="237">
        <f>+IF(H54=0,"",'Ark1'!W1172)</f>
        <v>0</v>
      </c>
      <c r="W54" s="237">
        <f>+IF(H54=0,"",'Ark1'!X1172)</f>
        <v>68.75</v>
      </c>
      <c r="X54" s="237">
        <f>+IF(H54=0,"",'Ark1'!Y1172)</f>
        <v>6.25</v>
      </c>
      <c r="Y54" s="235">
        <f>+IF(H54=0,"",'Ark1'!Z1172)</f>
        <v>2.7777857638773833</v>
      </c>
      <c r="Z54" s="235">
        <f>+IF(H54=0,"",'Ark1'!Z1172)</f>
        <v>2.7777857638773833</v>
      </c>
      <c r="AA54" s="235">
        <f>+IF(H54=0,"",'Ark1'!AB1172)</f>
        <v>0.86376718506782868</v>
      </c>
      <c r="AB54" s="237">
        <f>+IF(H54=0,"",'Ark1'!AE1172)</f>
        <v>0</v>
      </c>
      <c r="AC54" s="237">
        <f t="shared" si="30"/>
        <v>5.7458333333333345</v>
      </c>
      <c r="AD54" s="235">
        <f t="shared" si="31"/>
        <v>0.5625</v>
      </c>
      <c r="AE54" s="214"/>
      <c r="AF54" s="217"/>
      <c r="AH54" s="29"/>
      <c r="AI54" s="27"/>
      <c r="AJ54" s="218"/>
      <c r="AK54" s="28"/>
      <c r="AL54" s="27"/>
      <c r="AM54" s="27"/>
      <c r="AN54" s="34"/>
      <c r="AO54" s="34"/>
      <c r="AP54" s="34"/>
    </row>
    <row r="55" spans="1:71" ht="15" customHeight="1">
      <c r="A55" s="214"/>
      <c r="B55" s="214"/>
      <c r="C55" s="214"/>
      <c r="D55" s="214"/>
      <c r="E55" s="214"/>
      <c r="F55" s="214"/>
      <c r="G55" s="214"/>
      <c r="H55" s="214"/>
      <c r="I55" s="215"/>
      <c r="J55" s="215"/>
      <c r="K55" s="215"/>
      <c r="L55" s="214"/>
      <c r="M55" s="449"/>
      <c r="N55" s="215"/>
      <c r="O55" s="215"/>
      <c r="P55" s="215"/>
      <c r="Q55" s="215"/>
      <c r="R55" s="215"/>
      <c r="S55" s="215"/>
      <c r="T55" s="214"/>
      <c r="U55" s="215"/>
      <c r="V55" s="216"/>
      <c r="W55" s="216"/>
      <c r="X55" s="216"/>
      <c r="Y55" s="216"/>
      <c r="Z55" s="216"/>
      <c r="AA55" s="214"/>
      <c r="AB55" s="216"/>
      <c r="AC55" s="216"/>
      <c r="AD55" s="215"/>
      <c r="AE55" s="214"/>
      <c r="AF55" s="217"/>
      <c r="AH55" s="29"/>
      <c r="AI55" s="27"/>
      <c r="AJ55" s="218"/>
      <c r="AK55" s="28"/>
      <c r="AO55" s="28"/>
      <c r="BG55" s="230"/>
    </row>
    <row r="56" spans="1:71" ht="15" customHeight="1">
      <c r="A56" s="214"/>
      <c r="B56" s="214"/>
      <c r="C56" s="232" t="s">
        <v>0</v>
      </c>
      <c r="D56" s="214"/>
      <c r="E56" s="276" t="str">
        <f>+D58</f>
        <v>O-</v>
      </c>
      <c r="F56" s="232" t="s">
        <v>569</v>
      </c>
      <c r="G56" s="214"/>
      <c r="H56" s="238">
        <f>SUM(H58:H69)</f>
        <v>1476</v>
      </c>
      <c r="I56" s="215"/>
      <c r="J56" s="215"/>
      <c r="K56" s="416"/>
      <c r="L56" s="269">
        <f>+Klasse!K13</f>
        <v>17.244647696476964</v>
      </c>
      <c r="M56" s="96"/>
      <c r="N56" s="241">
        <f>+Klasse!N13</f>
        <v>1351</v>
      </c>
      <c r="O56" s="96"/>
      <c r="P56" s="269">
        <f>+Klasse!S13</f>
        <v>107.7808290155439</v>
      </c>
      <c r="Q56" s="96"/>
      <c r="R56" s="218">
        <f>+Klasse!U13</f>
        <v>13.559503425665785</v>
      </c>
      <c r="S56" s="96"/>
      <c r="T56" s="214"/>
      <c r="U56" s="215"/>
      <c r="V56" s="216"/>
      <c r="W56" s="216"/>
      <c r="X56" s="216"/>
      <c r="Y56" s="216"/>
      <c r="Z56" s="216"/>
      <c r="AA56" s="214"/>
      <c r="AB56" s="216"/>
      <c r="AC56" s="269" t="e">
        <f>+L56/#REF!</f>
        <v>#REF!</v>
      </c>
      <c r="AD56" s="215"/>
      <c r="AE56" s="214"/>
      <c r="AF56" s="217"/>
      <c r="AH56" s="29"/>
      <c r="AI56" s="27"/>
      <c r="AJ56" s="218"/>
      <c r="AK56" s="28"/>
      <c r="AO56" s="28"/>
      <c r="BG56" s="230"/>
    </row>
    <row r="57" spans="1:71" ht="15" customHeight="1">
      <c r="A57" s="214"/>
      <c r="B57" s="214"/>
      <c r="C57" s="214"/>
      <c r="D57" s="214"/>
      <c r="E57" s="214"/>
      <c r="F57" s="214"/>
      <c r="G57" s="214"/>
      <c r="H57" s="214"/>
      <c r="I57" s="215"/>
      <c r="J57" s="215"/>
      <c r="K57" s="416"/>
      <c r="L57" s="449"/>
      <c r="M57" s="96"/>
      <c r="N57" s="449"/>
      <c r="O57" s="96"/>
      <c r="P57" s="449"/>
      <c r="Q57" s="96"/>
      <c r="R57" s="449"/>
      <c r="S57" s="96"/>
      <c r="T57" s="214"/>
      <c r="U57" s="215"/>
      <c r="V57" s="216"/>
      <c r="W57" s="216"/>
      <c r="X57" s="216"/>
      <c r="Y57" s="216"/>
      <c r="Z57" s="216"/>
      <c r="AA57" s="214"/>
      <c r="AB57" s="216"/>
      <c r="AC57" s="216"/>
      <c r="AD57" s="216"/>
      <c r="AE57" s="216"/>
      <c r="AF57" s="217"/>
      <c r="AH57" s="29"/>
      <c r="AI57" s="27"/>
      <c r="AJ57" s="218"/>
      <c r="AK57" s="28"/>
      <c r="AO57" s="28"/>
      <c r="BG57" s="230">
        <f>1+BG54</f>
        <v>1</v>
      </c>
      <c r="BH57" s="28">
        <v>20.659867330016564</v>
      </c>
      <c r="BI57" s="28">
        <f t="shared" ref="BI57" si="33">+BH57</f>
        <v>20.659867330016564</v>
      </c>
      <c r="BJ57" s="28">
        <f t="shared" ref="BJ57" si="34">+BI57</f>
        <v>20.659867330016564</v>
      </c>
      <c r="BK57" s="28">
        <f t="shared" ref="BK57" si="35">+BJ57</f>
        <v>20.659867330016564</v>
      </c>
      <c r="BL57" s="28">
        <f t="shared" ref="BL57" si="36">+BK57</f>
        <v>20.659867330016564</v>
      </c>
      <c r="BM57" s="28">
        <f t="shared" ref="BM57" si="37">+BL57</f>
        <v>20.659867330016564</v>
      </c>
      <c r="BN57" s="28">
        <f t="shared" ref="BN57" si="38">+BM57</f>
        <v>20.659867330016564</v>
      </c>
      <c r="BO57" s="28">
        <f t="shared" ref="BO57" si="39">+BN57</f>
        <v>20.659867330016564</v>
      </c>
      <c r="BP57" s="28">
        <f t="shared" ref="BP57" si="40">+BO57</f>
        <v>20.659867330016564</v>
      </c>
      <c r="BQ57" s="28">
        <f t="shared" ref="BQ57" si="41">+BP57</f>
        <v>20.659867330016564</v>
      </c>
      <c r="BR57" s="28">
        <f t="shared" ref="BR57" si="42">+BQ57</f>
        <v>20.659867330016564</v>
      </c>
      <c r="BS57" s="28">
        <f t="shared" ref="BS57" si="43">+BR57</f>
        <v>20.659867330016564</v>
      </c>
    </row>
    <row r="58" spans="1:71" ht="15.6">
      <c r="A58" s="214"/>
      <c r="B58" s="238">
        <f>+'Ark1'!C1173</f>
        <v>2024</v>
      </c>
      <c r="C58" s="28">
        <f>+'Ark1'!L1173</f>
        <v>4</v>
      </c>
      <c r="D58" s="247" t="s">
        <v>31</v>
      </c>
      <c r="E58" s="28">
        <f>+'Ark1'!D1173</f>
        <v>1</v>
      </c>
      <c r="F58" s="28" t="str">
        <f>+F43</f>
        <v>Jan</v>
      </c>
      <c r="G58" s="28">
        <f>+'Ark1'!Q1173</f>
        <v>22</v>
      </c>
      <c r="H58" s="28">
        <f>+'Ark1'!R1173</f>
        <v>35</v>
      </c>
      <c r="I58" s="29">
        <f>+IF(H58=0,"",'Ark1'!AG1173)</f>
        <v>5.3933906449187692</v>
      </c>
      <c r="J58" s="29">
        <f>+IF(H58=0,"",'Ark1'!AH1173)</f>
        <v>2.8571428571428577</v>
      </c>
      <c r="K58" s="416"/>
      <c r="L58" s="32">
        <f>+IF(H58=0,"",'Ark1'!U1173)</f>
        <v>18.857142857142861</v>
      </c>
      <c r="M58" s="96"/>
      <c r="N58" s="241">
        <f>+'Ark1'!AI1173</f>
        <v>2</v>
      </c>
      <c r="O58" s="96"/>
      <c r="P58" s="269">
        <f>+IF(N58=0,"",'Ark1'!AJ1173)</f>
        <v>102.19999999999997</v>
      </c>
      <c r="Q58" s="96"/>
      <c r="R58" s="218">
        <f>+IF(N58=0,"",'Ark1'!AK1173)</f>
        <v>13.296386324063816</v>
      </c>
      <c r="S58" s="96"/>
      <c r="T58" s="27">
        <f>+IF(H58=0,"",'Ark1'!T1173)</f>
        <v>4.4285714285714306</v>
      </c>
      <c r="U58" s="215"/>
      <c r="V58" s="34">
        <f>+IF(H58=0,"",'Ark1'!W1173)</f>
        <v>0</v>
      </c>
      <c r="W58" s="34">
        <f>+IF(H58=0,"",'Ark1'!X1173)</f>
        <v>74.285714285714306</v>
      </c>
      <c r="X58" s="34">
        <f>+IF(H58=0,"",'Ark1'!Y1173)</f>
        <v>11.428571428571431</v>
      </c>
      <c r="Y58" s="34">
        <f>+IF(H58=0,"",'Ark1'!Z1173)</f>
        <v>4.4344937359159298</v>
      </c>
      <c r="Z58" s="34">
        <f>+IF(H58=0,"",'Ark1'!Z1173)</f>
        <v>4.4344937359159298</v>
      </c>
      <c r="AA58" s="27">
        <f>+IF(H58=0,"",'Ark1'!AB1173)</f>
        <v>1.4199741302616189</v>
      </c>
      <c r="AB58" s="34">
        <f>+IF(H58=0,"",'Ark1'!AE1173)</f>
        <v>0</v>
      </c>
      <c r="AC58" s="34">
        <f t="shared" ref="AC58:AC69" si="44">+IF(H58=0,"",+L58/C58)</f>
        <v>4.7142857142857153</v>
      </c>
      <c r="AD58" s="29">
        <f t="shared" ref="AD58:AD69" si="45">+IF(H58=0,"",G58/H58)</f>
        <v>0.62857142857142856</v>
      </c>
      <c r="AE58" s="214"/>
      <c r="AF58" s="28"/>
      <c r="AH58" s="29"/>
      <c r="AI58" s="27"/>
      <c r="AJ58" s="28"/>
      <c r="AK58" s="28"/>
      <c r="AL58" s="27"/>
      <c r="AM58" s="27"/>
      <c r="AN58" s="34"/>
      <c r="AO58" s="34"/>
      <c r="AP58" s="34"/>
    </row>
    <row r="59" spans="1:71" ht="17.25" customHeight="1">
      <c r="A59" s="214"/>
      <c r="B59" s="238">
        <f>+'Ark1'!C1174</f>
        <v>2024</v>
      </c>
      <c r="C59" s="28">
        <f>+'Ark1'!L1174</f>
        <v>4</v>
      </c>
      <c r="D59" s="247" t="s">
        <v>31</v>
      </c>
      <c r="E59" s="28">
        <f>+'Ark1'!D1174</f>
        <v>2</v>
      </c>
      <c r="F59" s="28" t="str">
        <f t="shared" ref="F59:F69" si="46">+F44</f>
        <v>Feb</v>
      </c>
      <c r="G59" s="28">
        <f>+'Ark1'!Q1174</f>
        <v>13</v>
      </c>
      <c r="H59" s="28">
        <f>+'Ark1'!R1174</f>
        <v>24</v>
      </c>
      <c r="I59" s="29">
        <f>+IF(H59=0,"",'Ark1'!AG1174)</f>
        <v>7.3563218390804606</v>
      </c>
      <c r="J59" s="29">
        <f>+IF(H59=0,"",'Ark1'!AH1174)</f>
        <v>0</v>
      </c>
      <c r="K59" s="416"/>
      <c r="L59" s="32">
        <f>+IF(H59=0,"",'Ark1'!U1174)</f>
        <v>18.533333333333335</v>
      </c>
      <c r="M59" s="96"/>
      <c r="N59" s="241">
        <f>+'Ark1'!AI1174</f>
        <v>4</v>
      </c>
      <c r="O59" s="96"/>
      <c r="P59" s="269">
        <f>+IF(N59=0,"",'Ark1'!AJ1174)</f>
        <v>102.07499999999997</v>
      </c>
      <c r="Q59" s="96"/>
      <c r="R59" s="218">
        <f>+IF(N59=0,"",'Ark1'!AK1174)</f>
        <v>13.849471763375844</v>
      </c>
      <c r="S59" s="96"/>
      <c r="T59" s="27">
        <f>+IF(H59=0,"",'Ark1'!T1174)</f>
        <v>3.9583333333333344</v>
      </c>
      <c r="U59" s="215"/>
      <c r="V59" s="34">
        <f>+IF(H59=0,"",'Ark1'!W1174)</f>
        <v>0</v>
      </c>
      <c r="W59" s="34">
        <f>+IF(H59=0,"",'Ark1'!X1174)</f>
        <v>79.166666666666686</v>
      </c>
      <c r="X59" s="34">
        <f>+IF(H59=0,"",'Ark1'!Y1174)</f>
        <v>4.1666666666666679</v>
      </c>
      <c r="Y59" s="34">
        <f>+IF(H59=0,"",'Ark1'!Z1174)</f>
        <v>3.4258413402971319</v>
      </c>
      <c r="Z59" s="34">
        <f>+IF(H59=0,"",'Ark1'!Z1174)</f>
        <v>3.4258413402971319</v>
      </c>
      <c r="AA59" s="27">
        <f>+IF(H59=0,"",'Ark1'!AB1174)</f>
        <v>1.6451739185333027</v>
      </c>
      <c r="AB59" s="34">
        <f>+IF(H59=0,"",'Ark1'!AE1174)</f>
        <v>0</v>
      </c>
      <c r="AC59" s="34">
        <f t="shared" si="44"/>
        <v>4.6333333333333337</v>
      </c>
      <c r="AD59" s="29">
        <f t="shared" si="45"/>
        <v>0.54166666666666663</v>
      </c>
      <c r="AE59" s="214"/>
      <c r="AF59" s="238"/>
      <c r="AH59" s="29"/>
      <c r="AI59" s="27"/>
      <c r="AJ59" s="218"/>
      <c r="AK59" s="28"/>
      <c r="AL59" s="27"/>
      <c r="AM59" s="27"/>
      <c r="AN59" s="34"/>
      <c r="AO59" s="34"/>
      <c r="AP59" s="34"/>
    </row>
    <row r="60" spans="1:71" ht="15.6">
      <c r="A60" s="214"/>
      <c r="B60" s="238">
        <f>+'Ark1'!C1175</f>
        <v>2024</v>
      </c>
      <c r="C60" s="28">
        <f>+'Ark1'!L1175</f>
        <v>4</v>
      </c>
      <c r="D60" s="247" t="s">
        <v>31</v>
      </c>
      <c r="E60" s="28">
        <f>+'Ark1'!D1175</f>
        <v>3</v>
      </c>
      <c r="F60" s="28" t="str">
        <f t="shared" si="46"/>
        <v>Mar</v>
      </c>
      <c r="G60" s="28">
        <f>+'Ark1'!Q1175</f>
        <v>48</v>
      </c>
      <c r="H60" s="28">
        <f>+'Ark1'!R1175</f>
        <v>90</v>
      </c>
      <c r="I60" s="29">
        <f>+IF(H60=0,"",'Ark1'!AG1175)</f>
        <v>10.351678794602282</v>
      </c>
      <c r="J60" s="29">
        <f>+IF(H60=0,"",'Ark1'!AH1175)</f>
        <v>0</v>
      </c>
      <c r="K60" s="416"/>
      <c r="L60" s="32">
        <f>+IF(H60=0,"",'Ark1'!U1175)</f>
        <v>18.351111111111113</v>
      </c>
      <c r="M60" s="96"/>
      <c r="N60" s="241">
        <f>+'Ark1'!AI1175</f>
        <v>71</v>
      </c>
      <c r="O60" s="96"/>
      <c r="P60" s="269">
        <f>+IF(N60=0,"",'Ark1'!AJ1175)</f>
        <v>109.30281690140841</v>
      </c>
      <c r="Q60" s="96"/>
      <c r="R60" s="218">
        <f>+IF(N60=0,"",'Ark1'!AK1175)</f>
        <v>13.77856831194917</v>
      </c>
      <c r="S60" s="96"/>
      <c r="T60" s="27">
        <f>+IF(H60=0,"",'Ark1'!T1175)</f>
        <v>4.9333333333333345</v>
      </c>
      <c r="U60" s="215"/>
      <c r="V60" s="34">
        <f>+IF(H60=0,"",'Ark1'!W1175)</f>
        <v>0</v>
      </c>
      <c r="W60" s="34">
        <f>+IF(H60=0,"",'Ark1'!X1175)</f>
        <v>74.444444444444443</v>
      </c>
      <c r="X60" s="34">
        <f>+IF(H60=0,"",'Ark1'!Y1175)</f>
        <v>10</v>
      </c>
      <c r="Y60" s="34">
        <f>+IF(H60=0,"",'Ark1'!Z1175)</f>
        <v>4.0162792190573793</v>
      </c>
      <c r="Z60" s="34">
        <f>+IF(H60=0,"",'Ark1'!Z1175)</f>
        <v>4.0162792190573793</v>
      </c>
      <c r="AA60" s="27">
        <f>+IF(H60=0,"",'Ark1'!AB1175)</f>
        <v>1.254325848148452</v>
      </c>
      <c r="AB60" s="34">
        <f>+IF(H60=0,"",'Ark1'!AE1175)</f>
        <v>0</v>
      </c>
      <c r="AC60" s="34">
        <f t="shared" si="44"/>
        <v>4.5877777777777782</v>
      </c>
      <c r="AD60" s="29">
        <f t="shared" si="45"/>
        <v>0.53333333333333333</v>
      </c>
      <c r="AE60" s="214"/>
      <c r="AF60" s="238"/>
      <c r="AH60" s="29"/>
      <c r="AI60" s="27"/>
      <c r="AJ60" s="28"/>
      <c r="AK60" s="28"/>
      <c r="AL60" s="27"/>
      <c r="AM60" s="27"/>
      <c r="AN60" s="34"/>
      <c r="AO60" s="34"/>
      <c r="AP60" s="34"/>
    </row>
    <row r="61" spans="1:71" ht="15.6">
      <c r="A61" s="214"/>
      <c r="B61" s="238">
        <f>+'Ark1'!C1176</f>
        <v>2024</v>
      </c>
      <c r="C61" s="28">
        <f>+'Ark1'!L1176</f>
        <v>4</v>
      </c>
      <c r="D61" s="247" t="s">
        <v>31</v>
      </c>
      <c r="E61" s="28">
        <f>+'Ark1'!D1176</f>
        <v>4</v>
      </c>
      <c r="F61" s="28" t="str">
        <f t="shared" si="46"/>
        <v>Apr</v>
      </c>
      <c r="G61" s="28">
        <f>+'Ark1'!Q1176</f>
        <v>44</v>
      </c>
      <c r="H61" s="28">
        <f>+'Ark1'!R1176</f>
        <v>92</v>
      </c>
      <c r="I61" s="29">
        <f>+IF(H61=0,"",'Ark1'!AG1176)</f>
        <v>12.402414171500237</v>
      </c>
      <c r="J61" s="29">
        <f>+IF(H61=0,"",'Ark1'!AH1176)</f>
        <v>1.0869565217391304</v>
      </c>
      <c r="K61" s="416"/>
      <c r="L61" s="32">
        <f>+IF(H61=0,"",'Ark1'!U1176)</f>
        <v>17.198913043478257</v>
      </c>
      <c r="M61" s="96"/>
      <c r="N61" s="241">
        <f>+'Ark1'!AI1176</f>
        <v>62</v>
      </c>
      <c r="O61" s="96"/>
      <c r="P61" s="269">
        <f>+IF(N61=0,"",'Ark1'!AJ1176)</f>
        <v>107.3564516129032</v>
      </c>
      <c r="Q61" s="96"/>
      <c r="R61" s="218">
        <f>+IF(N61=0,"",'Ark1'!AK1176)</f>
        <v>13.86441164254358</v>
      </c>
      <c r="S61" s="96"/>
      <c r="T61" s="27">
        <f>+IF(H61=0,"",'Ark1'!T1176)</f>
        <v>4.8586956521739131</v>
      </c>
      <c r="U61" s="215"/>
      <c r="V61" s="34">
        <f>+IF(H61=0,"",'Ark1'!W1176)</f>
        <v>0</v>
      </c>
      <c r="W61" s="34">
        <f>+IF(H61=0,"",'Ark1'!X1176)</f>
        <v>65.217391304347828</v>
      </c>
      <c r="X61" s="34">
        <f>+IF(H61=0,"",'Ark1'!Y1176)</f>
        <v>5.4347826086956523</v>
      </c>
      <c r="Y61" s="34">
        <f>+IF(H61=0,"",'Ark1'!Z1176)</f>
        <v>3.8612763874481826</v>
      </c>
      <c r="Z61" s="34">
        <f>+IF(H61=0,"",'Ark1'!Z1176)</f>
        <v>3.8612763874481826</v>
      </c>
      <c r="AA61" s="27">
        <f>+IF(H61=0,"",'Ark1'!AB1176)</f>
        <v>1.363989686139208</v>
      </c>
      <c r="AB61" s="34">
        <f>+IF(H61=0,"",'Ark1'!AE1176)</f>
        <v>0</v>
      </c>
      <c r="AC61" s="34">
        <f t="shared" si="44"/>
        <v>4.2997282608695642</v>
      </c>
      <c r="AD61" s="29">
        <f t="shared" si="45"/>
        <v>0.47826086956521741</v>
      </c>
      <c r="AE61" s="214"/>
      <c r="AF61" s="239"/>
      <c r="AH61" s="29"/>
      <c r="AI61" s="27"/>
      <c r="AJ61" s="28"/>
      <c r="AK61" s="28"/>
      <c r="AL61" s="27"/>
      <c r="AM61" s="27"/>
      <c r="AN61" s="34"/>
      <c r="AO61" s="34"/>
      <c r="AP61" s="34"/>
    </row>
    <row r="62" spans="1:71" ht="16.5" customHeight="1">
      <c r="A62" s="214"/>
      <c r="B62" s="238">
        <f>+'Ark1'!C1177</f>
        <v>2024</v>
      </c>
      <c r="C62" s="28">
        <f>+'Ark1'!L1177</f>
        <v>4</v>
      </c>
      <c r="D62" s="247" t="s">
        <v>31</v>
      </c>
      <c r="E62" s="28">
        <f>+'Ark1'!D1177</f>
        <v>5</v>
      </c>
      <c r="F62" s="28" t="str">
        <f t="shared" si="46"/>
        <v>Mai</v>
      </c>
      <c r="G62" s="28">
        <f>+'Ark1'!Q1177</f>
        <v>31</v>
      </c>
      <c r="H62" s="28">
        <f>+'Ark1'!R1177</f>
        <v>56</v>
      </c>
      <c r="I62" s="29">
        <f>+IF(H62=0,"",'Ark1'!AG1177)</f>
        <v>9.5580204135437477</v>
      </c>
      <c r="J62" s="29">
        <f>+IF(H62=0,"",'Ark1'!AH1177)</f>
        <v>0</v>
      </c>
      <c r="K62" s="416"/>
      <c r="L62" s="32">
        <f>+IF(H62=0,"",'Ark1'!U1177)</f>
        <v>18.126785714285727</v>
      </c>
      <c r="M62" s="96"/>
      <c r="N62" s="241">
        <f>+'Ark1'!AI1177</f>
        <v>53</v>
      </c>
      <c r="O62" s="96"/>
      <c r="P62" s="269">
        <f>+IF(N62=0,"",'Ark1'!AJ1177)</f>
        <v>108.22830188679248</v>
      </c>
      <c r="Q62" s="96"/>
      <c r="R62" s="218">
        <f>+IF(N62=0,"",'Ark1'!AK1177)</f>
        <v>14.012291841227379</v>
      </c>
      <c r="S62" s="96"/>
      <c r="T62" s="27">
        <f>+IF(H62=0,"",'Ark1'!T1177)</f>
        <v>4.5535714285714306</v>
      </c>
      <c r="U62" s="215"/>
      <c r="V62" s="34">
        <f>+IF(H62=0,"",'Ark1'!W1177)</f>
        <v>0</v>
      </c>
      <c r="W62" s="34">
        <f>+IF(H62=0,"",'Ark1'!X1177)</f>
        <v>71.428571428571445</v>
      </c>
      <c r="X62" s="34">
        <f>+IF(H62=0,"",'Ark1'!Y1177)</f>
        <v>5.3571428571428559</v>
      </c>
      <c r="Y62" s="34">
        <f>+IF(H62=0,"",'Ark1'!Z1177)</f>
        <v>4.1937236723222115</v>
      </c>
      <c r="Z62" s="34">
        <f>+IF(H62=0,"",'Ark1'!Z1177)</f>
        <v>4.1937236723222115</v>
      </c>
      <c r="AA62" s="27">
        <f>+IF(H62=0,"",'Ark1'!AB1177)</f>
        <v>1.2944889071028156</v>
      </c>
      <c r="AB62" s="34">
        <f>+IF(H62=0,"",'Ark1'!AE1177)</f>
        <v>0</v>
      </c>
      <c r="AC62" s="34">
        <f t="shared" si="44"/>
        <v>4.5316964285714318</v>
      </c>
      <c r="AD62" s="29">
        <f t="shared" si="45"/>
        <v>0.5535714285714286</v>
      </c>
      <c r="AE62" s="214"/>
      <c r="AF62" s="238"/>
      <c r="AH62" s="29"/>
      <c r="AI62" s="27"/>
      <c r="AJ62" s="28"/>
      <c r="AK62" s="28"/>
      <c r="AL62" s="240"/>
      <c r="AM62" s="240"/>
      <c r="AN62" s="34"/>
      <c r="AO62" s="34"/>
      <c r="AP62" s="34"/>
    </row>
    <row r="63" spans="1:71" ht="15.6">
      <c r="A63" s="214"/>
      <c r="B63" s="238">
        <f>+'Ark1'!C1178</f>
        <v>2024</v>
      </c>
      <c r="C63" s="28">
        <f>+'Ark1'!L1178</f>
        <v>4</v>
      </c>
      <c r="D63" s="247" t="s">
        <v>31</v>
      </c>
      <c r="E63" s="28">
        <f>+'Ark1'!D1178</f>
        <v>6</v>
      </c>
      <c r="F63" s="28" t="str">
        <f t="shared" si="46"/>
        <v>Jun</v>
      </c>
      <c r="G63" s="28">
        <f>+'Ark1'!Q1178</f>
        <v>37</v>
      </c>
      <c r="H63" s="28">
        <f>+'Ark1'!R1178</f>
        <v>98</v>
      </c>
      <c r="I63" s="29">
        <f>+IF(H63=0,"",'Ark1'!AG1178)</f>
        <v>13.473795626596312</v>
      </c>
      <c r="J63" s="29">
        <f>+IF(H63=0,"",'Ark1'!AH1178)</f>
        <v>0</v>
      </c>
      <c r="K63" s="416"/>
      <c r="L63" s="32">
        <f>+IF(H63=0,"",'Ark1'!U1178)</f>
        <v>17.925510204081629</v>
      </c>
      <c r="M63" s="96"/>
      <c r="N63" s="241">
        <f>+'Ark1'!AI1178</f>
        <v>97</v>
      </c>
      <c r="O63" s="96"/>
      <c r="P63" s="269">
        <f>+IF(N63=0,"",'Ark1'!AJ1178)</f>
        <v>109.42474226804119</v>
      </c>
      <c r="Q63" s="96"/>
      <c r="R63" s="218">
        <f>+IF(N63=0,"",'Ark1'!AK1178)</f>
        <v>13.619223542257098</v>
      </c>
      <c r="S63" s="96"/>
      <c r="T63" s="27">
        <f>+IF(H63=0,"",'Ark1'!T1178)</f>
        <v>4.5102040816326552</v>
      </c>
      <c r="U63" s="215"/>
      <c r="V63" s="34">
        <f>+IF(H63=0,"",'Ark1'!W1178)</f>
        <v>0</v>
      </c>
      <c r="W63" s="34">
        <f>+IF(H63=0,"",'Ark1'!X1178)</f>
        <v>79.591836734693885</v>
      </c>
      <c r="X63" s="34">
        <f>+IF(H63=0,"",'Ark1'!Y1178)</f>
        <v>2.0408163265306123</v>
      </c>
      <c r="Y63" s="34">
        <f>+IF(H63=0,"",'Ark1'!Z1178)</f>
        <v>3.0604558558839039</v>
      </c>
      <c r="Z63" s="34">
        <f>+IF(H63=0,"",'Ark1'!Z1178)</f>
        <v>3.0604558558839039</v>
      </c>
      <c r="AA63" s="27">
        <f>+IF(H63=0,"",'Ark1'!AB1178)</f>
        <v>1.1450416440086137</v>
      </c>
      <c r="AB63" s="34">
        <f>+IF(H63=0,"",'Ark1'!AE1178)</f>
        <v>0</v>
      </c>
      <c r="AC63" s="34">
        <f t="shared" si="44"/>
        <v>4.4813775510204072</v>
      </c>
      <c r="AD63" s="29">
        <f t="shared" si="45"/>
        <v>0.37755102040816324</v>
      </c>
      <c r="AE63" s="214"/>
      <c r="AF63" s="217"/>
      <c r="AH63" s="29"/>
      <c r="AI63" s="27"/>
      <c r="AJ63" s="217"/>
      <c r="AK63" s="28"/>
      <c r="AO63" s="28"/>
    </row>
    <row r="64" spans="1:71" ht="15.6">
      <c r="A64" s="214"/>
      <c r="B64" s="238">
        <f>+'Ark1'!C1179</f>
        <v>2024</v>
      </c>
      <c r="C64" s="28">
        <f>+'Ark1'!L1179</f>
        <v>4</v>
      </c>
      <c r="D64" s="247" t="s">
        <v>31</v>
      </c>
      <c r="E64" s="28">
        <f>+'Ark1'!D1179</f>
        <v>7</v>
      </c>
      <c r="F64" s="28" t="str">
        <f t="shared" si="46"/>
        <v>Jul</v>
      </c>
      <c r="G64" s="28">
        <f>+'Ark1'!Q1179</f>
        <v>16</v>
      </c>
      <c r="H64" s="28">
        <f>+'Ark1'!R1179</f>
        <v>49</v>
      </c>
      <c r="I64" s="29">
        <f>+IF(H64=0,"",'Ark1'!AG1179)</f>
        <v>16.808622733459188</v>
      </c>
      <c r="J64" s="29">
        <f>+IF(H64=0,"",'Ark1'!AH1179)</f>
        <v>12.244897959183673</v>
      </c>
      <c r="K64" s="416"/>
      <c r="L64" s="32">
        <f>+IF(H64=0,"",'Ark1'!U1179)</f>
        <v>15.626530612244901</v>
      </c>
      <c r="M64" s="96"/>
      <c r="N64" s="241">
        <f>+'Ark1'!AI1179</f>
        <v>49</v>
      </c>
      <c r="O64" s="96"/>
      <c r="P64" s="269">
        <f>+IF(N64=0,"",'Ark1'!AJ1179)</f>
        <v>105.7285714285714</v>
      </c>
      <c r="Q64" s="96"/>
      <c r="R64" s="218">
        <f>+IF(N64=0,"",'Ark1'!AK1179)</f>
        <v>13.012867125002158</v>
      </c>
      <c r="S64" s="96"/>
      <c r="T64" s="27">
        <f>+IF(H64=0,"",'Ark1'!T1179)</f>
        <v>4.224489795918366</v>
      </c>
      <c r="U64" s="215"/>
      <c r="V64" s="34">
        <f>+IF(H64=0,"",'Ark1'!W1179)</f>
        <v>0</v>
      </c>
      <c r="W64" s="34">
        <f>+IF(H64=0,"",'Ark1'!X1179)</f>
        <v>48.979591836734691</v>
      </c>
      <c r="X64" s="34">
        <f>+IF(H64=0,"",'Ark1'!Y1179)</f>
        <v>2.0408163265306123</v>
      </c>
      <c r="Y64" s="34">
        <f>+IF(H64=0,"",'Ark1'!Z1179)</f>
        <v>3.624844852989781</v>
      </c>
      <c r="Z64" s="34">
        <f>+IF(H64=0,"",'Ark1'!Z1179)</f>
        <v>3.624844852989781</v>
      </c>
      <c r="AA64" s="27">
        <f>+IF(H64=0,"",'Ark1'!AB1179)</f>
        <v>1.165232850907773</v>
      </c>
      <c r="AB64" s="34">
        <f>+IF(H64=0,"",'Ark1'!AE1179)</f>
        <v>0</v>
      </c>
      <c r="AC64" s="34">
        <f t="shared" si="44"/>
        <v>3.9066326530612252</v>
      </c>
      <c r="AD64" s="29">
        <f t="shared" si="45"/>
        <v>0.32653061224489793</v>
      </c>
      <c r="AE64" s="214"/>
      <c r="AF64" s="217"/>
      <c r="AH64" s="29"/>
      <c r="AI64" s="27"/>
      <c r="AJ64" s="241"/>
      <c r="AK64" s="28"/>
      <c r="AL64" s="27"/>
      <c r="AM64" s="218"/>
      <c r="AO64" s="28"/>
    </row>
    <row r="65" spans="1:71" ht="15.6">
      <c r="A65" s="214"/>
      <c r="B65" s="238">
        <f>+'Ark1'!C1180</f>
        <v>2024</v>
      </c>
      <c r="C65" s="28">
        <f>+'Ark1'!L1180</f>
        <v>4</v>
      </c>
      <c r="D65" s="247" t="s">
        <v>31</v>
      </c>
      <c r="E65" s="28">
        <f>+'Ark1'!D1180</f>
        <v>8</v>
      </c>
      <c r="F65" s="28" t="str">
        <f t="shared" si="46"/>
        <v>Aug</v>
      </c>
      <c r="G65" s="28">
        <f>+'Ark1'!Q1180</f>
        <v>36</v>
      </c>
      <c r="H65" s="28">
        <f>+'Ark1'!R1180</f>
        <v>102</v>
      </c>
      <c r="I65" s="29">
        <f>+IF(H65=0,"",'Ark1'!AG1180)</f>
        <v>16.846750717400997</v>
      </c>
      <c r="J65" s="29">
        <f>+IF(H65=0,"",'Ark1'!AH1180)</f>
        <v>0.98039215686274495</v>
      </c>
      <c r="K65" s="416"/>
      <c r="L65" s="32">
        <f>+IF(H65=0,"",'Ark1'!U1180)</f>
        <v>15.943137254901956</v>
      </c>
      <c r="M65" s="96"/>
      <c r="N65" s="241">
        <f>+'Ark1'!AI1180</f>
        <v>99</v>
      </c>
      <c r="O65" s="96"/>
      <c r="P65" s="269">
        <f>+IF(N65=0,"",'Ark1'!AJ1180)</f>
        <v>105.220202020202</v>
      </c>
      <c r="Q65" s="96"/>
      <c r="R65" s="218">
        <f>+IF(N65=0,"",'Ark1'!AK1180)</f>
        <v>13.339388416818633</v>
      </c>
      <c r="S65" s="96"/>
      <c r="T65" s="27">
        <f>+IF(H65=0,"",'Ark1'!T1180)</f>
        <v>4.4117647058823524</v>
      </c>
      <c r="U65" s="215"/>
      <c r="V65" s="34">
        <f>+IF(H65=0,"",'Ark1'!W1180)</f>
        <v>0</v>
      </c>
      <c r="W65" s="34">
        <f>+IF(H65=0,"",'Ark1'!X1180)</f>
        <v>50</v>
      </c>
      <c r="X65" s="34">
        <f>+IF(H65=0,"",'Ark1'!Y1180)</f>
        <v>2.9411764705882355</v>
      </c>
      <c r="Y65" s="34">
        <f>+IF(H65=0,"",'Ark1'!Z1180)</f>
        <v>3.9614195763125553</v>
      </c>
      <c r="Z65" s="34">
        <f>+IF(H65=0,"",'Ark1'!Z1180)</f>
        <v>3.9614195763125553</v>
      </c>
      <c r="AA65" s="27">
        <f>+IF(H65=0,"",'Ark1'!AB1180)</f>
        <v>1.0131773084520621</v>
      </c>
      <c r="AB65" s="34">
        <f>+IF(H65=0,"",'Ark1'!AE1180)</f>
        <v>0</v>
      </c>
      <c r="AC65" s="34">
        <f t="shared" si="44"/>
        <v>3.9857843137254889</v>
      </c>
      <c r="AD65" s="29">
        <f t="shared" si="45"/>
        <v>0.35294117647058826</v>
      </c>
      <c r="AE65" s="214"/>
      <c r="AF65" s="217"/>
      <c r="AH65" s="29"/>
      <c r="AI65" s="27"/>
      <c r="AJ65" s="241"/>
      <c r="AK65" s="28"/>
      <c r="AO65" s="28"/>
    </row>
    <row r="66" spans="1:71" ht="15.6">
      <c r="A66" s="214"/>
      <c r="B66" s="238">
        <f>+'Ark1'!C1181</f>
        <v>2024</v>
      </c>
      <c r="C66" s="28">
        <f>+'Ark1'!L1181</f>
        <v>4</v>
      </c>
      <c r="D66" s="247" t="s">
        <v>31</v>
      </c>
      <c r="E66" s="28">
        <f>+'Ark1'!D1181</f>
        <v>9</v>
      </c>
      <c r="F66" s="28" t="str">
        <f t="shared" si="46"/>
        <v>Sep</v>
      </c>
      <c r="G66" s="28">
        <f>+'Ark1'!Q1181</f>
        <v>40</v>
      </c>
      <c r="H66" s="28">
        <f>+'Ark1'!R1181</f>
        <v>105</v>
      </c>
      <c r="I66" s="29">
        <f>+IF(H66=0,"",'Ark1'!AG1181)</f>
        <v>15.15912974351008</v>
      </c>
      <c r="J66" s="29">
        <f>+IF(H66=0,"",'Ark1'!AH1181)</f>
        <v>0</v>
      </c>
      <c r="K66" s="416"/>
      <c r="L66" s="32">
        <f>+IF(H66=0,"",'Ark1'!U1181)</f>
        <v>15.8</v>
      </c>
      <c r="M66" s="96"/>
      <c r="N66" s="241">
        <f>+'Ark1'!AI1181</f>
        <v>100</v>
      </c>
      <c r="O66" s="96"/>
      <c r="P66" s="269">
        <f>+IF(N66=0,"",'Ark1'!AJ1181)</f>
        <v>104.18199999999997</v>
      </c>
      <c r="Q66" s="96"/>
      <c r="R66" s="218">
        <f>+IF(N66=0,"",'Ark1'!AK1181)</f>
        <v>13.645876647510262</v>
      </c>
      <c r="S66" s="96"/>
      <c r="T66" s="27">
        <f>+IF(H66=0,"",'Ark1'!T1181)</f>
        <v>4.7619047619047636</v>
      </c>
      <c r="U66" s="215"/>
      <c r="V66" s="34">
        <f>+IF(H66=0,"",'Ark1'!W1181)</f>
        <v>0</v>
      </c>
      <c r="W66" s="34">
        <f>+IF(H66=0,"",'Ark1'!X1181)</f>
        <v>48.571428571428562</v>
      </c>
      <c r="X66" s="34">
        <f>+IF(H66=0,"",'Ark1'!Y1181)</f>
        <v>0.95238095238095277</v>
      </c>
      <c r="Y66" s="34">
        <f>+IF(H66=0,"",'Ark1'!Z1181)</f>
        <v>3.4560643732981928</v>
      </c>
      <c r="Z66" s="34">
        <f>+IF(H66=0,"",'Ark1'!Z1181)</f>
        <v>3.4560643732981928</v>
      </c>
      <c r="AA66" s="27">
        <f>+IF(H66=0,"",'Ark1'!AB1181)</f>
        <v>1.0190921218587008</v>
      </c>
      <c r="AB66" s="34">
        <f>+IF(H66=0,"",'Ark1'!AE1181)</f>
        <v>0</v>
      </c>
      <c r="AC66" s="34">
        <f t="shared" si="44"/>
        <v>3.95</v>
      </c>
      <c r="AD66" s="29">
        <f t="shared" si="45"/>
        <v>0.38095238095238093</v>
      </c>
      <c r="AE66" s="214"/>
      <c r="AF66" s="217"/>
      <c r="AH66" s="29"/>
      <c r="AI66" s="27"/>
      <c r="AJ66" s="241"/>
      <c r="AK66" s="28"/>
      <c r="AO66" s="28"/>
    </row>
    <row r="67" spans="1:71" ht="15.6">
      <c r="A67" s="214"/>
      <c r="B67" s="238">
        <f>+'Ark1'!C1182</f>
        <v>2024</v>
      </c>
      <c r="C67" s="28">
        <f>+'Ark1'!L1182</f>
        <v>4</v>
      </c>
      <c r="D67" s="247" t="s">
        <v>31</v>
      </c>
      <c r="E67" s="28">
        <f>+'Ark1'!D1182</f>
        <v>10</v>
      </c>
      <c r="F67" s="28" t="str">
        <f t="shared" si="46"/>
        <v>Okt</v>
      </c>
      <c r="G67" s="28">
        <f>+'Ark1'!Q1182</f>
        <v>136</v>
      </c>
      <c r="H67" s="28">
        <f>+'Ark1'!R1182</f>
        <v>422</v>
      </c>
      <c r="I67" s="29">
        <f>+IF(H67=0,"",'Ark1'!AG1182)</f>
        <v>13.811389508143289</v>
      </c>
      <c r="J67" s="29">
        <f>+IF(H67=0,"",'Ark1'!AH1182)</f>
        <v>2.1327014218009483</v>
      </c>
      <c r="K67" s="416"/>
      <c r="L67" s="32">
        <f>+IF(H67=0,"",'Ark1'!U1182)</f>
        <v>17.675829383886253</v>
      </c>
      <c r="M67" s="96"/>
      <c r="N67" s="241">
        <f>+'Ark1'!AI1182</f>
        <v>417</v>
      </c>
      <c r="O67" s="96"/>
      <c r="P67" s="269">
        <f>+IF(N67=0,"",'Ark1'!AJ1182)</f>
        <v>109.00863309352528</v>
      </c>
      <c r="Q67" s="96"/>
      <c r="R67" s="218">
        <f>+IF(N67=0,"",'Ark1'!AK1182)</f>
        <v>13.596346173069579</v>
      </c>
      <c r="S67" s="96"/>
      <c r="T67" s="27">
        <f>+IF(H67=0,"",'Ark1'!T1182)</f>
        <v>4.322274881516587</v>
      </c>
      <c r="U67" s="215"/>
      <c r="V67" s="34">
        <f>+IF(H67=0,"",'Ark1'!W1182)</f>
        <v>0</v>
      </c>
      <c r="W67" s="34">
        <f>+IF(H67=0,"",'Ark1'!X1182)</f>
        <v>72.037914691943115</v>
      </c>
      <c r="X67" s="34">
        <f>+IF(H67=0,"",'Ark1'!Y1182)</f>
        <v>3.7914691943127967</v>
      </c>
      <c r="Y67" s="34">
        <f>+IF(H67=0,"",'Ark1'!Z1182)</f>
        <v>3.4593213110341798</v>
      </c>
      <c r="Z67" s="34">
        <f>+IF(H67=0,"",'Ark1'!Z1182)</f>
        <v>3.4593213110341798</v>
      </c>
      <c r="AA67" s="27">
        <f>+IF(H67=0,"",'Ark1'!AB1182)</f>
        <v>0.85732226145433454</v>
      </c>
      <c r="AB67" s="34">
        <f>+IF(H67=0,"",'Ark1'!AE1182)</f>
        <v>0</v>
      </c>
      <c r="AC67" s="34">
        <f t="shared" si="44"/>
        <v>4.4189573459715632</v>
      </c>
      <c r="AD67" s="29">
        <f t="shared" si="45"/>
        <v>0.32227488151658767</v>
      </c>
      <c r="AE67" s="214"/>
      <c r="AF67" s="217"/>
      <c r="AH67" s="29"/>
      <c r="AI67" s="27"/>
      <c r="AJ67" s="241"/>
      <c r="AK67" s="28"/>
      <c r="AO67" s="28"/>
    </row>
    <row r="68" spans="1:71" ht="15.6">
      <c r="A68" s="214"/>
      <c r="B68" s="238">
        <f>+'Ark1'!C1183</f>
        <v>2024</v>
      </c>
      <c r="C68" s="28">
        <f>+'Ark1'!L1183</f>
        <v>4</v>
      </c>
      <c r="D68" s="247" t="s">
        <v>31</v>
      </c>
      <c r="E68" s="28">
        <f>+'Ark1'!D1183</f>
        <v>11</v>
      </c>
      <c r="F68" s="28" t="str">
        <f t="shared" si="46"/>
        <v>Nov</v>
      </c>
      <c r="G68" s="28">
        <f>+'Ark1'!Q1183</f>
        <v>102</v>
      </c>
      <c r="H68" s="28">
        <f>+'Ark1'!R1183</f>
        <v>351</v>
      </c>
      <c r="I68" s="29">
        <f>+IF(H68=0,"",'Ark1'!AG1183)</f>
        <v>16.480852179832709</v>
      </c>
      <c r="J68" s="29">
        <f>+IF(H68=0,"",'Ark1'!AH1183)</f>
        <v>2.8490028490028494</v>
      </c>
      <c r="K68" s="416"/>
      <c r="L68" s="32">
        <f>+IF(H68=0,"",'Ark1'!U1183)</f>
        <v>16.829344729344722</v>
      </c>
      <c r="M68" s="96"/>
      <c r="N68" s="241">
        <f>+'Ark1'!AI1183</f>
        <v>345</v>
      </c>
      <c r="O68" s="96"/>
      <c r="P68" s="269">
        <f>+IF(N68=0,"",'Ark1'!AJ1183)</f>
        <v>107.44724637681161</v>
      </c>
      <c r="Q68" s="96"/>
      <c r="R68" s="218">
        <f>+IF(N68=0,"",'Ark1'!AK1183)</f>
        <v>13.457301585041559</v>
      </c>
      <c r="S68" s="96"/>
      <c r="T68" s="27">
        <f>+IF(H68=0,"",'Ark1'!T1183)</f>
        <v>4.6296296296296306</v>
      </c>
      <c r="U68" s="215"/>
      <c r="V68" s="34">
        <f>+IF(H68=0,"",'Ark1'!W1183)</f>
        <v>0</v>
      </c>
      <c r="W68" s="34">
        <f>+IF(H68=0,"",'Ark1'!X1183)</f>
        <v>64.387464387464391</v>
      </c>
      <c r="X68" s="34">
        <f>+IF(H68=0,"",'Ark1'!Y1183)</f>
        <v>1.1396011396011398</v>
      </c>
      <c r="Y68" s="34">
        <f>+IF(H68=0,"",'Ark1'!Z1183)</f>
        <v>3.1004860152457203</v>
      </c>
      <c r="Z68" s="34">
        <f>+IF(H68=0,"",'Ark1'!Z1183)</f>
        <v>3.1004860152457203</v>
      </c>
      <c r="AA68" s="27">
        <f>+IF(H68=0,"",'Ark1'!AB1183)</f>
        <v>0.85710014615947006</v>
      </c>
      <c r="AB68" s="34">
        <f>+IF(H68=0,"",'Ark1'!AE1183)</f>
        <v>0</v>
      </c>
      <c r="AC68" s="34">
        <f t="shared" si="44"/>
        <v>4.2073361823361806</v>
      </c>
      <c r="AD68" s="29">
        <f t="shared" si="45"/>
        <v>0.29059829059829062</v>
      </c>
      <c r="AE68" s="214"/>
      <c r="AF68" s="217"/>
      <c r="AH68" s="29"/>
      <c r="AI68" s="27"/>
      <c r="AJ68" s="241"/>
      <c r="AK68" s="28"/>
      <c r="AO68" s="28"/>
    </row>
    <row r="69" spans="1:71" ht="15.6">
      <c r="A69" s="214"/>
      <c r="B69" s="238">
        <f>+'Ark1'!C1184</f>
        <v>2024</v>
      </c>
      <c r="C69" s="28">
        <f>+'Ark1'!L1184</f>
        <v>4</v>
      </c>
      <c r="D69" s="247" t="s">
        <v>31</v>
      </c>
      <c r="E69" s="28">
        <f>+'Ark1'!D1184</f>
        <v>12</v>
      </c>
      <c r="F69" s="28" t="str">
        <f t="shared" si="46"/>
        <v>Des</v>
      </c>
      <c r="G69" s="28">
        <f>+'Ark1'!Q1184</f>
        <v>18</v>
      </c>
      <c r="H69" s="28">
        <f>+'Ark1'!R1184</f>
        <v>52</v>
      </c>
      <c r="I69" s="29">
        <f>+IF(H69=0,"",'Ark1'!AG1184)</f>
        <v>12.577299971458476</v>
      </c>
      <c r="J69" s="29">
        <f>+IF(H69=0,"",'Ark1'!AH1184)</f>
        <v>0</v>
      </c>
      <c r="K69" s="416"/>
      <c r="L69" s="32">
        <f>+IF(H69=0,"",'Ark1'!U1184)</f>
        <v>17.79615384615385</v>
      </c>
      <c r="M69" s="96"/>
      <c r="N69" s="241">
        <f>+'Ark1'!AI1184</f>
        <v>52</v>
      </c>
      <c r="O69" s="96"/>
      <c r="P69" s="269">
        <f>+IF(N69=0,"",'Ark1'!AJ1184)</f>
        <v>109.43653846153843</v>
      </c>
      <c r="Q69" s="96"/>
      <c r="R69" s="218">
        <f>+IF(N69=0,"",'Ark1'!AK1184)</f>
        <v>13.462450712543216</v>
      </c>
      <c r="S69" s="96"/>
      <c r="T69" s="27">
        <f>+IF(H69=0,"",'Ark1'!T1184)</f>
        <v>4.7884615384615392</v>
      </c>
      <c r="U69" s="215"/>
      <c r="V69" s="34">
        <f>+IF(H69=0,"",'Ark1'!W1184)</f>
        <v>0</v>
      </c>
      <c r="W69" s="34">
        <f>+IF(H69=0,"",'Ark1'!X1184)</f>
        <v>73.076923076923109</v>
      </c>
      <c r="X69" s="34">
        <f>+IF(H69=0,"",'Ark1'!Y1184)</f>
        <v>1.9230769230769225</v>
      </c>
      <c r="Y69" s="34">
        <f>+IF(H69=0,"",'Ark1'!Z1184)</f>
        <v>2.9733406192143144</v>
      </c>
      <c r="Z69" s="34">
        <f>+IF(H69=0,"",'Ark1'!Z1184)</f>
        <v>2.9733406192143144</v>
      </c>
      <c r="AA69" s="27">
        <f>+IF(H69=0,"",'Ark1'!AB1184)</f>
        <v>0.8844063298128424</v>
      </c>
      <c r="AB69" s="34">
        <f>+IF(H69=0,"",'Ark1'!AE1184)</f>
        <v>0</v>
      </c>
      <c r="AC69" s="34">
        <f t="shared" si="44"/>
        <v>4.4490384615384624</v>
      </c>
      <c r="AD69" s="29">
        <f t="shared" si="45"/>
        <v>0.34615384615384615</v>
      </c>
      <c r="AE69" s="214"/>
      <c r="AF69" s="217"/>
      <c r="AH69" s="29"/>
      <c r="AI69" s="27"/>
      <c r="AJ69" s="241"/>
      <c r="AK69" s="28"/>
      <c r="AO69" s="28"/>
    </row>
    <row r="70" spans="1:71" ht="15" customHeight="1">
      <c r="A70" s="214"/>
      <c r="B70" s="214"/>
      <c r="C70" s="214"/>
      <c r="D70" s="214"/>
      <c r="E70" s="214"/>
      <c r="F70" s="214"/>
      <c r="G70" s="214"/>
      <c r="H70" s="214"/>
      <c r="I70" s="215"/>
      <c r="J70" s="215"/>
      <c r="K70" s="215"/>
      <c r="L70" s="214"/>
      <c r="M70" s="449"/>
      <c r="N70" s="215"/>
      <c r="O70" s="215"/>
      <c r="P70" s="215"/>
      <c r="Q70" s="215"/>
      <c r="R70" s="215"/>
      <c r="S70" s="215"/>
      <c r="T70" s="214"/>
      <c r="U70" s="215"/>
      <c r="V70" s="216"/>
      <c r="W70" s="216"/>
      <c r="X70" s="216"/>
      <c r="Y70" s="216"/>
      <c r="Z70" s="216"/>
      <c r="AA70" s="214"/>
      <c r="AB70" s="216"/>
      <c r="AC70" s="216"/>
      <c r="AD70" s="215"/>
      <c r="AE70" s="214"/>
      <c r="AF70" s="217"/>
      <c r="AH70" s="29"/>
      <c r="AI70" s="27"/>
      <c r="AJ70" s="218"/>
      <c r="AK70" s="28"/>
      <c r="AO70" s="28"/>
      <c r="BG70" s="230"/>
    </row>
    <row r="71" spans="1:71" ht="15" customHeight="1">
      <c r="A71" s="214"/>
      <c r="B71" s="214"/>
      <c r="C71" s="232" t="s">
        <v>0</v>
      </c>
      <c r="D71" s="214"/>
      <c r="E71" s="276" t="str">
        <f>+D73</f>
        <v>O</v>
      </c>
      <c r="F71" s="232" t="s">
        <v>569</v>
      </c>
      <c r="G71" s="214"/>
      <c r="H71" s="238">
        <f>SUM(H73:H84)</f>
        <v>2458</v>
      </c>
      <c r="I71" s="215"/>
      <c r="J71" s="215"/>
      <c r="K71" s="215"/>
      <c r="L71" s="269">
        <f>+Klasse!K53</f>
        <v>26.270800000000005</v>
      </c>
      <c r="M71" s="269"/>
      <c r="N71" s="215"/>
      <c r="O71" s="215"/>
      <c r="P71" s="418">
        <f>+Klasse!S14</f>
        <v>108.33592755751341</v>
      </c>
      <c r="Q71" s="231"/>
      <c r="R71" s="418">
        <f>+Klasse!U14</f>
        <v>15.20405110006921</v>
      </c>
      <c r="S71" s="215"/>
      <c r="T71" s="214"/>
      <c r="U71" s="215"/>
      <c r="V71" s="216"/>
      <c r="W71" s="216"/>
      <c r="X71" s="216"/>
      <c r="Y71" s="216"/>
      <c r="Z71" s="216"/>
      <c r="AA71" s="214"/>
      <c r="AB71" s="216"/>
      <c r="AC71" s="269">
        <f>+Klasse!AH14</f>
        <v>3.9577217249796548</v>
      </c>
      <c r="AD71" s="215"/>
      <c r="AE71" s="214"/>
      <c r="AF71" s="217"/>
      <c r="AH71" s="29"/>
      <c r="AI71" s="27"/>
      <c r="AJ71" s="218"/>
      <c r="AK71" s="28"/>
      <c r="AO71" s="28"/>
      <c r="BG71" s="230"/>
    </row>
    <row r="72" spans="1:71" ht="15" customHeight="1">
      <c r="A72" s="214"/>
      <c r="B72" s="214"/>
      <c r="C72" s="214"/>
      <c r="D72" s="214"/>
      <c r="E72" s="214"/>
      <c r="F72" s="214"/>
      <c r="G72" s="214"/>
      <c r="H72" s="214"/>
      <c r="I72" s="215"/>
      <c r="J72" s="215"/>
      <c r="K72" s="215"/>
      <c r="L72" s="214"/>
      <c r="M72" s="449"/>
      <c r="N72" s="215"/>
      <c r="O72" s="215"/>
      <c r="P72" s="215"/>
      <c r="Q72" s="215"/>
      <c r="R72" s="215"/>
      <c r="S72" s="215"/>
      <c r="T72" s="214"/>
      <c r="U72" s="214"/>
      <c r="V72" s="216"/>
      <c r="W72" s="216"/>
      <c r="X72" s="216"/>
      <c r="Y72" s="216"/>
      <c r="Z72" s="216"/>
      <c r="AA72" s="214"/>
      <c r="AB72" s="216"/>
      <c r="AC72" s="216"/>
      <c r="AD72" s="216"/>
      <c r="AE72" s="216"/>
      <c r="AF72" s="217"/>
      <c r="AH72" s="29"/>
      <c r="AI72" s="27"/>
      <c r="AJ72" s="218"/>
      <c r="AK72" s="28"/>
      <c r="AO72" s="28"/>
      <c r="BG72" s="230">
        <f>1+BG69</f>
        <v>1</v>
      </c>
      <c r="BH72" s="28">
        <v>20.659867330016564</v>
      </c>
      <c r="BI72" s="28">
        <f t="shared" ref="BI72" si="47">+BH72</f>
        <v>20.659867330016564</v>
      </c>
      <c r="BJ72" s="28">
        <f t="shared" ref="BJ72" si="48">+BI72</f>
        <v>20.659867330016564</v>
      </c>
      <c r="BK72" s="28">
        <f t="shared" ref="BK72" si="49">+BJ72</f>
        <v>20.659867330016564</v>
      </c>
      <c r="BL72" s="28">
        <f t="shared" ref="BL72" si="50">+BK72</f>
        <v>20.659867330016564</v>
      </c>
      <c r="BM72" s="28">
        <f t="shared" ref="BM72" si="51">+BL72</f>
        <v>20.659867330016564</v>
      </c>
      <c r="BN72" s="28">
        <f t="shared" ref="BN72" si="52">+BM72</f>
        <v>20.659867330016564</v>
      </c>
      <c r="BO72" s="28">
        <f t="shared" ref="BO72" si="53">+BN72</f>
        <v>20.659867330016564</v>
      </c>
      <c r="BP72" s="28">
        <f t="shared" ref="BP72" si="54">+BO72</f>
        <v>20.659867330016564</v>
      </c>
      <c r="BQ72" s="28">
        <f t="shared" ref="BQ72" si="55">+BP72</f>
        <v>20.659867330016564</v>
      </c>
      <c r="BR72" s="28">
        <f t="shared" ref="BR72" si="56">+BQ72</f>
        <v>20.659867330016564</v>
      </c>
      <c r="BS72" s="28">
        <f t="shared" ref="BS72" si="57">+BR72</f>
        <v>20.659867330016564</v>
      </c>
    </row>
    <row r="73" spans="1:71" ht="15.6">
      <c r="A73" s="214"/>
      <c r="B73" s="238">
        <f>+'Ark1'!C1185</f>
        <v>2024</v>
      </c>
      <c r="C73" s="234">
        <f>+'Ark1'!L1185</f>
        <v>5</v>
      </c>
      <c r="D73" s="248" t="s">
        <v>398</v>
      </c>
      <c r="E73" s="234">
        <f>+'Ark1'!D1185</f>
        <v>1</v>
      </c>
      <c r="F73" s="234" t="str">
        <f>+F58</f>
        <v>Jan</v>
      </c>
      <c r="G73" s="234">
        <f>+'Ark1'!Q1185</f>
        <v>33</v>
      </c>
      <c r="H73" s="234">
        <f>+'Ark1'!R1185</f>
        <v>159</v>
      </c>
      <c r="I73" s="235">
        <f>+IF(H73=0,"",'Ark1'!AG1185)</f>
        <v>27.099336449514603</v>
      </c>
      <c r="J73" s="235">
        <f>+IF(H73=0,"",'Ark1'!AH1185)</f>
        <v>1.886792452830188</v>
      </c>
      <c r="K73" s="215"/>
      <c r="L73" s="235">
        <f>+IF(H73=0,"",'Ark1'!U1185)</f>
        <v>20.856603773584904</v>
      </c>
      <c r="M73" s="235"/>
      <c r="N73" s="241">
        <f>+IF(H73=0,"",'Ark1'!AI1185)</f>
        <v>13</v>
      </c>
      <c r="O73" s="215"/>
      <c r="P73" s="29">
        <f>+IF(N73&lt;=0,"",'Ark1'!AJ1185)</f>
        <v>101.1769230769231</v>
      </c>
      <c r="Q73" s="215"/>
      <c r="R73" s="29">
        <f>+IF(N73=0,"",'Ark1'!AK1185)</f>
        <v>15.306504419012667</v>
      </c>
      <c r="S73" s="215"/>
      <c r="T73" s="236">
        <f>+IF(H73=0,"",'Ark1'!T1185)</f>
        <v>5.1006289308176092</v>
      </c>
      <c r="U73" s="214"/>
      <c r="V73" s="237">
        <f>+IF(H73=0,"",'Ark1'!W1185)</f>
        <v>0</v>
      </c>
      <c r="W73" s="237">
        <f>+IF(H73=0,"",'Ark1'!X1185)</f>
        <v>86.163522012578611</v>
      </c>
      <c r="X73" s="237">
        <f>+IF(H73=0,"",'Ark1'!Y1185)</f>
        <v>25.786163522012576</v>
      </c>
      <c r="Y73" s="237">
        <f>+IF(H73=0,"",'Ark1'!Z1185)</f>
        <v>4.5481702492968736</v>
      </c>
      <c r="Z73" s="237">
        <f>+IF(H73=0,"",'Ark1'!Z1185)</f>
        <v>4.5481702492968736</v>
      </c>
      <c r="AA73" s="236">
        <f>+IF(H73=0,"",'Ark1'!AB1185)</f>
        <v>1.327952831972161</v>
      </c>
      <c r="AB73" s="237">
        <f>+IF(H73=0,"",'Ark1'!AE1185)</f>
        <v>0</v>
      </c>
      <c r="AC73" s="237">
        <f t="shared" ref="AC73:AC84" si="58">+IF(H73=0,"",+L73/C73)</f>
        <v>4.171320754716981</v>
      </c>
      <c r="AD73" s="235">
        <f t="shared" ref="AD73:AD84" si="59">+IF(H73=0,"",G73/H73)</f>
        <v>0.20754716981132076</v>
      </c>
      <c r="AE73" s="214"/>
      <c r="AF73" s="217"/>
      <c r="AH73" s="29"/>
      <c r="AI73" s="27"/>
      <c r="AJ73" s="241"/>
      <c r="AK73" s="28"/>
      <c r="AO73" s="28"/>
    </row>
    <row r="74" spans="1:71" ht="15.6">
      <c r="A74" s="214"/>
      <c r="B74" s="238">
        <f>+'Ark1'!C1186</f>
        <v>2024</v>
      </c>
      <c r="C74" s="234">
        <f>+'Ark1'!L1186</f>
        <v>5</v>
      </c>
      <c r="D74" s="248" t="s">
        <v>398</v>
      </c>
      <c r="E74" s="234">
        <f>+'Ark1'!D1186</f>
        <v>2</v>
      </c>
      <c r="F74" s="234" t="str">
        <f t="shared" ref="F74:F84" si="60">+F59</f>
        <v>Feb</v>
      </c>
      <c r="G74" s="234">
        <f>+'Ark1'!Q1186</f>
        <v>27</v>
      </c>
      <c r="H74" s="234">
        <f>+'Ark1'!R1186</f>
        <v>101</v>
      </c>
      <c r="I74" s="235">
        <f>+IF(H74=0,"",'Ark1'!AG1186)</f>
        <v>35.640453154717626</v>
      </c>
      <c r="J74" s="235">
        <f>+IF(H74=0,"",'Ark1'!AH1186)</f>
        <v>0</v>
      </c>
      <c r="K74" s="215"/>
      <c r="L74" s="235">
        <f>+IF(H74=0,"",'Ark1'!U1186)</f>
        <v>21.336633663366342</v>
      </c>
      <c r="M74" s="235"/>
      <c r="N74" s="241">
        <f>+IF(H74=0,"",'Ark1'!AI1186)</f>
        <v>16</v>
      </c>
      <c r="O74" s="215"/>
      <c r="P74" s="29">
        <f>+IF(N74&lt;=0,"",'Ark1'!AJ1186)</f>
        <v>107.00000000000001</v>
      </c>
      <c r="Q74" s="215"/>
      <c r="R74" s="29">
        <f>+IF(N74=0,"",'Ark1'!AK1186)</f>
        <v>14.01687320791606</v>
      </c>
      <c r="S74" s="215"/>
      <c r="T74" s="236">
        <f>+IF(H74=0,"",'Ark1'!T1186)</f>
        <v>5.1683168316831694</v>
      </c>
      <c r="U74" s="214"/>
      <c r="V74" s="237">
        <f>+IF(H74=0,"",'Ark1'!W1186)</f>
        <v>0</v>
      </c>
      <c r="W74" s="237">
        <f>+IF(H74=0,"",'Ark1'!X1186)</f>
        <v>86.138613861386105</v>
      </c>
      <c r="X74" s="237">
        <f>+IF(H74=0,"",'Ark1'!Y1186)</f>
        <v>36.633663366336634</v>
      </c>
      <c r="Y74" s="237">
        <f>+IF(H74=0,"",'Ark1'!Z1186)</f>
        <v>5.0859099241813119</v>
      </c>
      <c r="Z74" s="237">
        <f>+IF(H74=0,"",'Ark1'!Z1186)</f>
        <v>5.0859099241813119</v>
      </c>
      <c r="AA74" s="236">
        <f>+IF(H74=0,"",'Ark1'!AB1186)</f>
        <v>1.2028786177019752</v>
      </c>
      <c r="AB74" s="237">
        <f>+IF(H74=0,"",'Ark1'!AE1186)</f>
        <v>0</v>
      </c>
      <c r="AC74" s="237">
        <f t="shared" si="58"/>
        <v>4.2673267326732685</v>
      </c>
      <c r="AD74" s="235">
        <f t="shared" si="59"/>
        <v>0.26732673267326734</v>
      </c>
      <c r="AE74" s="214"/>
      <c r="AF74" s="217"/>
      <c r="AH74" s="29"/>
      <c r="AI74" s="27"/>
      <c r="AJ74" s="241"/>
      <c r="AK74" s="28"/>
      <c r="AO74" s="28"/>
    </row>
    <row r="75" spans="1:71" ht="15.6">
      <c r="A75" s="214"/>
      <c r="B75" s="238">
        <f>+'Ark1'!C1187</f>
        <v>2024</v>
      </c>
      <c r="C75" s="234">
        <f>+'Ark1'!L1187</f>
        <v>5</v>
      </c>
      <c r="D75" s="248" t="s">
        <v>398</v>
      </c>
      <c r="E75" s="234">
        <f>+'Ark1'!D1187</f>
        <v>3</v>
      </c>
      <c r="F75" s="234" t="str">
        <f t="shared" si="60"/>
        <v>Mar</v>
      </c>
      <c r="G75" s="234">
        <f>+'Ark1'!Q1187</f>
        <v>71</v>
      </c>
      <c r="H75" s="234">
        <f>+'Ark1'!R1187</f>
        <v>182</v>
      </c>
      <c r="I75" s="235">
        <f>+IF(H75=0,"",'Ark1'!AG1187)</f>
        <v>23.773260879102967</v>
      </c>
      <c r="J75" s="235">
        <f>+IF(H75=0,"",'Ark1'!AH1187)</f>
        <v>0</v>
      </c>
      <c r="K75" s="215"/>
      <c r="L75" s="235">
        <f>+IF(H75=0,"",'Ark1'!U1187)</f>
        <v>20.840659340659329</v>
      </c>
      <c r="M75" s="235"/>
      <c r="N75" s="241">
        <f>+IF(H75=0,"",'Ark1'!AI1187)</f>
        <v>131</v>
      </c>
      <c r="O75" s="215"/>
      <c r="P75" s="29">
        <f>+IF(N75&lt;=0,"",'Ark1'!AJ1187)</f>
        <v>110.65343511450382</v>
      </c>
      <c r="Q75" s="215"/>
      <c r="R75" s="29">
        <f>+IF(N75=0,"",'Ark1'!AK1187)</f>
        <v>15.208387542657148</v>
      </c>
      <c r="S75" s="215"/>
      <c r="T75" s="236">
        <f>+IF(H75=0,"",'Ark1'!T1187)</f>
        <v>5.7417582417582409</v>
      </c>
      <c r="U75" s="214"/>
      <c r="V75" s="237">
        <f>+IF(H75=0,"",'Ark1'!W1187)</f>
        <v>0.54945054945054927</v>
      </c>
      <c r="W75" s="237">
        <f>+IF(H75=0,"",'Ark1'!X1187)</f>
        <v>90.109890109890117</v>
      </c>
      <c r="X75" s="237">
        <f>+IF(H75=0,"",'Ark1'!Y1187)</f>
        <v>21.428571428571423</v>
      </c>
      <c r="Y75" s="237">
        <f>+IF(H75=0,"",'Ark1'!Z1187)</f>
        <v>4.4490393585156971</v>
      </c>
      <c r="Z75" s="237">
        <f>+IF(H75=0,"",'Ark1'!Z1187)</f>
        <v>4.4490393585156971</v>
      </c>
      <c r="AA75" s="236">
        <f>+IF(H75=0,"",'Ark1'!AB1187)</f>
        <v>1.3963504971115683</v>
      </c>
      <c r="AB75" s="237">
        <f>+IF(H75=0,"",'Ark1'!AE1187)</f>
        <v>0</v>
      </c>
      <c r="AC75" s="237">
        <f t="shared" si="58"/>
        <v>4.1681318681318658</v>
      </c>
      <c r="AD75" s="235">
        <f t="shared" si="59"/>
        <v>0.39010989010989011</v>
      </c>
      <c r="AE75" s="214"/>
      <c r="AF75" s="217"/>
      <c r="AH75" s="29"/>
      <c r="AI75" s="27"/>
      <c r="AJ75" s="241"/>
      <c r="AK75" s="28"/>
      <c r="AO75" s="28"/>
    </row>
    <row r="76" spans="1:71" ht="15.6">
      <c r="A76" s="214"/>
      <c r="B76" s="238">
        <f>+'Ark1'!C1188</f>
        <v>2024</v>
      </c>
      <c r="C76" s="234">
        <f>+'Ark1'!L1188</f>
        <v>5</v>
      </c>
      <c r="D76" s="248" t="s">
        <v>398</v>
      </c>
      <c r="E76" s="234">
        <f>+'Ark1'!D1188</f>
        <v>4</v>
      </c>
      <c r="F76" s="234" t="str">
        <f t="shared" si="60"/>
        <v>Apr</v>
      </c>
      <c r="G76" s="234">
        <f>+'Ark1'!Q1188</f>
        <v>55</v>
      </c>
      <c r="H76" s="234">
        <f>+'Ark1'!R1188</f>
        <v>138</v>
      </c>
      <c r="I76" s="235">
        <f>+IF(H76=0,"",'Ark1'!AG1188)</f>
        <v>21.30584731149083</v>
      </c>
      <c r="J76" s="235">
        <f>+IF(H76=0,"",'Ark1'!AH1188)</f>
        <v>0</v>
      </c>
      <c r="K76" s="215"/>
      <c r="L76" s="235">
        <f>+IF(H76=0,"",'Ark1'!U1188)</f>
        <v>19.697101449275365</v>
      </c>
      <c r="M76" s="235"/>
      <c r="N76" s="241">
        <f>+IF(H76=0,"",'Ark1'!AI1188)</f>
        <v>81</v>
      </c>
      <c r="O76" s="215"/>
      <c r="P76" s="29">
        <f>+IF(N76&lt;=0,"",'Ark1'!AJ1188)</f>
        <v>106.7197530864197</v>
      </c>
      <c r="Q76" s="215"/>
      <c r="R76" s="29">
        <f>+IF(N76=0,"",'Ark1'!AK1188)</f>
        <v>15.192857897467622</v>
      </c>
      <c r="S76" s="215"/>
      <c r="T76" s="236">
        <f>+IF(H76=0,"",'Ark1'!T1188)</f>
        <v>5.7028985507246395</v>
      </c>
      <c r="U76" s="214"/>
      <c r="V76" s="237">
        <f>+IF(H76=0,"",'Ark1'!W1188)</f>
        <v>0</v>
      </c>
      <c r="W76" s="237">
        <f>+IF(H76=0,"",'Ark1'!X1188)</f>
        <v>76.811594202898547</v>
      </c>
      <c r="X76" s="237">
        <f>+IF(H76=0,"",'Ark1'!Y1188)</f>
        <v>23.188405797101446</v>
      </c>
      <c r="Y76" s="237">
        <f>+IF(H76=0,"",'Ark1'!Z1188)</f>
        <v>5.348844410331985</v>
      </c>
      <c r="Z76" s="237">
        <f>+IF(H76=0,"",'Ark1'!Z1188)</f>
        <v>5.348844410331985</v>
      </c>
      <c r="AA76" s="236">
        <f>+IF(H76=0,"",'Ark1'!AB1188)</f>
        <v>1.51518602813416</v>
      </c>
      <c r="AB76" s="237">
        <f>+IF(H76=0,"",'Ark1'!AE1188)</f>
        <v>0</v>
      </c>
      <c r="AC76" s="237">
        <f t="shared" si="58"/>
        <v>3.939420289855073</v>
      </c>
      <c r="AD76" s="235">
        <f t="shared" si="59"/>
        <v>0.39855072463768115</v>
      </c>
      <c r="AE76" s="214"/>
      <c r="AF76" s="217"/>
      <c r="AH76" s="29"/>
      <c r="AI76" s="27"/>
      <c r="AJ76" s="241"/>
      <c r="AK76" s="28"/>
      <c r="AO76" s="28"/>
    </row>
    <row r="77" spans="1:71" ht="15.6">
      <c r="A77" s="214"/>
      <c r="B77" s="238">
        <f>+'Ark1'!C1189</f>
        <v>2024</v>
      </c>
      <c r="C77" s="234">
        <f>+'Ark1'!L1189</f>
        <v>5</v>
      </c>
      <c r="D77" s="248" t="s">
        <v>398</v>
      </c>
      <c r="E77" s="234">
        <f>+'Ark1'!D1189</f>
        <v>5</v>
      </c>
      <c r="F77" s="234" t="str">
        <f t="shared" si="60"/>
        <v>Mai</v>
      </c>
      <c r="G77" s="234">
        <f>+'Ark1'!Q1189</f>
        <v>45</v>
      </c>
      <c r="H77" s="234">
        <f>+'Ark1'!R1189</f>
        <v>121</v>
      </c>
      <c r="I77" s="235">
        <f>+IF(H77=0,"",'Ark1'!AG1189)</f>
        <v>21.461526872810815</v>
      </c>
      <c r="J77" s="235">
        <f>+IF(H77=0,"",'Ark1'!AH1189)</f>
        <v>1.6528925619834716</v>
      </c>
      <c r="K77" s="215"/>
      <c r="L77" s="235">
        <f>+IF(H77=0,"",'Ark1'!U1189)</f>
        <v>18.837190082644625</v>
      </c>
      <c r="M77" s="235"/>
      <c r="N77" s="241">
        <f>+IF(H77=0,"",'Ark1'!AI1189)</f>
        <v>111</v>
      </c>
      <c r="O77" s="215"/>
      <c r="P77" s="29">
        <f>+IF(N77&lt;=0,"",'Ark1'!AJ1189)</f>
        <v>106.80270270270265</v>
      </c>
      <c r="Q77" s="215"/>
      <c r="R77" s="29">
        <f>+IF(N77=0,"",'Ark1'!AK1189)</f>
        <v>15.018712350155525</v>
      </c>
      <c r="S77" s="215"/>
      <c r="T77" s="236">
        <f>+IF(H77=0,"",'Ark1'!T1189)</f>
        <v>5.6115702479338863</v>
      </c>
      <c r="U77" s="214"/>
      <c r="V77" s="237">
        <f>+IF(H77=0,"",'Ark1'!W1189)</f>
        <v>3.3057851239669431</v>
      </c>
      <c r="W77" s="237">
        <f>+IF(H77=0,"",'Ark1'!X1189)</f>
        <v>75.206611570247929</v>
      </c>
      <c r="X77" s="237">
        <f>+IF(H77=0,"",'Ark1'!Y1189)</f>
        <v>13.223140495867773</v>
      </c>
      <c r="Y77" s="237">
        <f>+IF(H77=0,"",'Ark1'!Z1189)</f>
        <v>4.3080768317965612</v>
      </c>
      <c r="Z77" s="237">
        <f>+IF(H77=0,"",'Ark1'!Z1189)</f>
        <v>4.3080768317965612</v>
      </c>
      <c r="AA77" s="236">
        <f>+IF(H77=0,"",'Ark1'!AB1189)</f>
        <v>1.4337830721408964</v>
      </c>
      <c r="AB77" s="237">
        <f>+IF(H77=0,"",'Ark1'!AE1189)</f>
        <v>0</v>
      </c>
      <c r="AC77" s="237">
        <f t="shared" si="58"/>
        <v>3.7674380165289252</v>
      </c>
      <c r="AD77" s="235">
        <f t="shared" si="59"/>
        <v>0.37190082644628097</v>
      </c>
      <c r="AE77" s="214"/>
      <c r="AF77" s="217"/>
      <c r="AH77" s="29"/>
      <c r="AI77" s="27"/>
      <c r="AJ77" s="241"/>
      <c r="AK77" s="28"/>
      <c r="AO77" s="28"/>
    </row>
    <row r="78" spans="1:71" ht="15.6">
      <c r="A78" s="214"/>
      <c r="B78" s="238">
        <f>+'Ark1'!C1190</f>
        <v>2024</v>
      </c>
      <c r="C78" s="234">
        <f>+'Ark1'!L1190</f>
        <v>5</v>
      </c>
      <c r="D78" s="248" t="s">
        <v>398</v>
      </c>
      <c r="E78" s="234">
        <f>+'Ark1'!D1190</f>
        <v>6</v>
      </c>
      <c r="F78" s="234" t="str">
        <f t="shared" si="60"/>
        <v>Jun</v>
      </c>
      <c r="G78" s="234">
        <f>+'Ark1'!Q1190</f>
        <v>49</v>
      </c>
      <c r="H78" s="234">
        <f>+'Ark1'!R1190</f>
        <v>128</v>
      </c>
      <c r="I78" s="235">
        <f>+IF(H78=0,"",'Ark1'!AG1190)</f>
        <v>20.340699038955659</v>
      </c>
      <c r="J78" s="235">
        <f>+IF(H78=0,"",'Ark1'!AH1190)</f>
        <v>0</v>
      </c>
      <c r="K78" s="215"/>
      <c r="L78" s="235">
        <f>+IF(H78=0,"",'Ark1'!U1190)</f>
        <v>20.718749999999996</v>
      </c>
      <c r="M78" s="235"/>
      <c r="N78" s="241">
        <f>+IF(H78=0,"",'Ark1'!AI1190)</f>
        <v>120</v>
      </c>
      <c r="O78" s="215"/>
      <c r="P78" s="29">
        <f>+IF(N78&lt;=0,"",'Ark1'!AJ1190)</f>
        <v>110.59583333333327</v>
      </c>
      <c r="Q78" s="215"/>
      <c r="R78" s="29">
        <f>+IF(N78=0,"",'Ark1'!AK1190)</f>
        <v>15.267483705949276</v>
      </c>
      <c r="S78" s="215"/>
      <c r="T78" s="236">
        <f>+IF(H78=0,"",'Ark1'!T1190)</f>
        <v>5.28125</v>
      </c>
      <c r="U78" s="214"/>
      <c r="V78" s="237">
        <f>+IF(H78=0,"",'Ark1'!W1190)</f>
        <v>0</v>
      </c>
      <c r="W78" s="237">
        <f>+IF(H78=0,"",'Ark1'!X1190)</f>
        <v>89.0625</v>
      </c>
      <c r="X78" s="237">
        <f>+IF(H78=0,"",'Ark1'!Y1190)</f>
        <v>25.78125</v>
      </c>
      <c r="Y78" s="237">
        <f>+IF(H78=0,"",'Ark1'!Z1190)</f>
        <v>4.0373984120346593</v>
      </c>
      <c r="Z78" s="237">
        <f>+IF(H78=0,"",'Ark1'!Z1190)</f>
        <v>4.0373984120346593</v>
      </c>
      <c r="AA78" s="236">
        <f>+IF(H78=0,"",'Ark1'!AB1190)</f>
        <v>1.3915902548882697</v>
      </c>
      <c r="AB78" s="237">
        <f>+IF(H78=0,"",'Ark1'!AE1190)</f>
        <v>0</v>
      </c>
      <c r="AC78" s="237">
        <f t="shared" si="58"/>
        <v>4.1437499999999989</v>
      </c>
      <c r="AD78" s="235">
        <f t="shared" si="59"/>
        <v>0.3828125</v>
      </c>
      <c r="AE78" s="214"/>
      <c r="AF78" s="217"/>
      <c r="AH78" s="29"/>
      <c r="AI78" s="27"/>
      <c r="AJ78" s="241"/>
      <c r="AK78" s="28"/>
      <c r="AO78" s="28"/>
    </row>
    <row r="79" spans="1:71" ht="15.6">
      <c r="A79" s="214"/>
      <c r="B79" s="238">
        <f>+'Ark1'!C1191</f>
        <v>2024</v>
      </c>
      <c r="C79" s="234">
        <f>+'Ark1'!L1191</f>
        <v>5</v>
      </c>
      <c r="D79" s="248" t="s">
        <v>398</v>
      </c>
      <c r="E79" s="234">
        <f>+'Ark1'!D1191</f>
        <v>7</v>
      </c>
      <c r="F79" s="234" t="str">
        <f t="shared" si="60"/>
        <v>Jul</v>
      </c>
      <c r="G79" s="234">
        <f>+'Ark1'!Q1191</f>
        <v>17</v>
      </c>
      <c r="H79" s="234">
        <f>+'Ark1'!R1191</f>
        <v>39</v>
      </c>
      <c r="I79" s="235">
        <f>+IF(H79=0,"",'Ark1'!AG1191)</f>
        <v>17.497914562936291</v>
      </c>
      <c r="J79" s="235">
        <f>+IF(H79=0,"",'Ark1'!AH1191)</f>
        <v>5.1282051282051277</v>
      </c>
      <c r="K79" s="215"/>
      <c r="L79" s="235">
        <f>+IF(H79=0,"",'Ark1'!U1191)</f>
        <v>20.438461538461535</v>
      </c>
      <c r="M79" s="235"/>
      <c r="N79" s="241">
        <f>+IF(H79=0,"",'Ark1'!AI1191)</f>
        <v>39</v>
      </c>
      <c r="O79" s="215"/>
      <c r="P79" s="29">
        <f>+IF(N79&lt;=0,"",'Ark1'!AJ1191)</f>
        <v>110.71025641025638</v>
      </c>
      <c r="Q79" s="215"/>
      <c r="R79" s="29">
        <f>+IF(N79=0,"",'Ark1'!AK1191)</f>
        <v>14.676275489397243</v>
      </c>
      <c r="S79" s="215"/>
      <c r="T79" s="236">
        <f>+IF(H79=0,"",'Ark1'!T1191)</f>
        <v>5.0256410256410238</v>
      </c>
      <c r="U79" s="214"/>
      <c r="V79" s="237">
        <f>+IF(H79=0,"",'Ark1'!W1191)</f>
        <v>0</v>
      </c>
      <c r="W79" s="237">
        <f>+IF(H79=0,"",'Ark1'!X1191)</f>
        <v>84.615384615384627</v>
      </c>
      <c r="X79" s="237">
        <f>+IF(H79=0,"",'Ark1'!Y1191)</f>
        <v>28.205128205128201</v>
      </c>
      <c r="Y79" s="237">
        <f>+IF(H79=0,"",'Ark1'!Z1191)</f>
        <v>5.3965618392100705</v>
      </c>
      <c r="Z79" s="237">
        <f>+IF(H79=0,"",'Ark1'!Z1191)</f>
        <v>5.3965618392100705</v>
      </c>
      <c r="AA79" s="236">
        <f>+IF(H79=0,"",'Ark1'!AB1191)</f>
        <v>1.2503779836140116</v>
      </c>
      <c r="AB79" s="237">
        <f>+IF(H79=0,"",'Ark1'!AE1191)</f>
        <v>0</v>
      </c>
      <c r="AC79" s="237">
        <f t="shared" si="58"/>
        <v>4.0876923076923068</v>
      </c>
      <c r="AD79" s="235">
        <f t="shared" si="59"/>
        <v>0.4358974358974359</v>
      </c>
      <c r="AE79" s="214"/>
      <c r="AF79" s="217"/>
      <c r="AH79" s="29"/>
      <c r="AI79" s="27"/>
      <c r="AJ79" s="241"/>
      <c r="AK79" s="28"/>
      <c r="AO79" s="28"/>
    </row>
    <row r="80" spans="1:71" ht="15.6">
      <c r="A80" s="214"/>
      <c r="B80" s="238">
        <f>+'Ark1'!C1192</f>
        <v>2024</v>
      </c>
      <c r="C80" s="234">
        <f>+'Ark1'!L1192</f>
        <v>5</v>
      </c>
      <c r="D80" s="248" t="s">
        <v>398</v>
      </c>
      <c r="E80" s="234">
        <f>+'Ark1'!D1192</f>
        <v>8</v>
      </c>
      <c r="F80" s="234" t="str">
        <f t="shared" si="60"/>
        <v>Aug</v>
      </c>
      <c r="G80" s="234">
        <f>+'Ark1'!Q1192</f>
        <v>43</v>
      </c>
      <c r="H80" s="234">
        <f>+'Ark1'!R1192</f>
        <v>130</v>
      </c>
      <c r="I80" s="235">
        <f>+IF(H80=0,"",'Ark1'!AG1192)</f>
        <v>23.730692330802153</v>
      </c>
      <c r="J80" s="235">
        <f>+IF(H80=0,"",'Ark1'!AH1192)</f>
        <v>0</v>
      </c>
      <c r="K80" s="215"/>
      <c r="L80" s="235">
        <f>+IF(H80=0,"",'Ark1'!U1192)</f>
        <v>17.620769230769223</v>
      </c>
      <c r="M80" s="235"/>
      <c r="N80" s="241">
        <f>+IF(H80=0,"",'Ark1'!AI1192)</f>
        <v>119</v>
      </c>
      <c r="O80" s="215"/>
      <c r="P80" s="29">
        <f>+IF(N80&lt;=0,"",'Ark1'!AJ1192)</f>
        <v>103.31596638655461</v>
      </c>
      <c r="Q80" s="215"/>
      <c r="R80" s="29">
        <f>+IF(N80=0,"",'Ark1'!AK1192)</f>
        <v>15.472393676185883</v>
      </c>
      <c r="S80" s="215"/>
      <c r="T80" s="236">
        <f>+IF(H80=0,"",'Ark1'!T1192)</f>
        <v>4.8538461538461526</v>
      </c>
      <c r="U80" s="214"/>
      <c r="V80" s="237">
        <f>+IF(H80=0,"",'Ark1'!W1192)</f>
        <v>0</v>
      </c>
      <c r="W80" s="237">
        <f>+IF(H80=0,"",'Ark1'!X1192)</f>
        <v>61.538461538461519</v>
      </c>
      <c r="X80" s="237">
        <f>+IF(H80=0,"",'Ark1'!Y1192)</f>
        <v>14.61538461538462</v>
      </c>
      <c r="Y80" s="237">
        <f>+IF(H80=0,"",'Ark1'!Z1192)</f>
        <v>5.0484071540337743</v>
      </c>
      <c r="Z80" s="237">
        <f>+IF(H80=0,"",'Ark1'!Z1192)</f>
        <v>5.0484071540337743</v>
      </c>
      <c r="AA80" s="236">
        <f>+IF(H80=0,"",'Ark1'!AB1192)</f>
        <v>1.5196737426249332</v>
      </c>
      <c r="AB80" s="237">
        <f>+IF(H80=0,"",'Ark1'!AE1192)</f>
        <v>0</v>
      </c>
      <c r="AC80" s="237">
        <f t="shared" si="58"/>
        <v>3.5241538461538449</v>
      </c>
      <c r="AD80" s="235">
        <f t="shared" si="59"/>
        <v>0.33076923076923076</v>
      </c>
      <c r="AE80" s="214"/>
      <c r="AF80" s="217"/>
      <c r="AH80" s="29"/>
      <c r="AI80" s="27"/>
      <c r="AJ80" s="241"/>
      <c r="AK80" s="28"/>
      <c r="AO80" s="28"/>
    </row>
    <row r="81" spans="1:71" ht="15.6">
      <c r="A81" s="214"/>
      <c r="B81" s="238">
        <f>+'Ark1'!C1193</f>
        <v>2024</v>
      </c>
      <c r="C81" s="234">
        <f>+'Ark1'!L1193</f>
        <v>5</v>
      </c>
      <c r="D81" s="248" t="s">
        <v>398</v>
      </c>
      <c r="E81" s="234">
        <f>+'Ark1'!D1193</f>
        <v>9</v>
      </c>
      <c r="F81" s="234" t="str">
        <f t="shared" si="60"/>
        <v>Sep</v>
      </c>
      <c r="G81" s="234">
        <f>+'Ark1'!Q1193</f>
        <v>59</v>
      </c>
      <c r="H81" s="234">
        <f>+'Ark1'!R1193</f>
        <v>156</v>
      </c>
      <c r="I81" s="235">
        <f>+IF(H81=0,"",'Ark1'!AG1193)</f>
        <v>25.593252862325127</v>
      </c>
      <c r="J81" s="235">
        <f>+IF(H81=0,"",'Ark1'!AH1193)</f>
        <v>3.2051282051282048</v>
      </c>
      <c r="K81" s="215"/>
      <c r="L81" s="235">
        <f>+IF(H81=0,"",'Ark1'!U1193)</f>
        <v>17.95448717948717</v>
      </c>
      <c r="M81" s="235"/>
      <c r="N81" s="241">
        <f>+IF(H81=0,"",'Ark1'!AI1193)</f>
        <v>150</v>
      </c>
      <c r="O81" s="215"/>
      <c r="P81" s="29">
        <f>+IF(N81&lt;=0,"",'Ark1'!AJ1193)</f>
        <v>105.15799999999999</v>
      </c>
      <c r="Q81" s="215"/>
      <c r="R81" s="29">
        <f>+IF(N81=0,"",'Ark1'!AK1193)</f>
        <v>15.336155466275429</v>
      </c>
      <c r="S81" s="215"/>
      <c r="T81" s="236">
        <f>+IF(H81=0,"",'Ark1'!T1193)</f>
        <v>5.2884615384615392</v>
      </c>
      <c r="U81" s="214"/>
      <c r="V81" s="237">
        <f>+IF(H81=0,"",'Ark1'!W1193)</f>
        <v>0</v>
      </c>
      <c r="W81" s="237">
        <f>+IF(H81=0,"",'Ark1'!X1193)</f>
        <v>71.153846153846175</v>
      </c>
      <c r="X81" s="237">
        <f>+IF(H81=0,"",'Ark1'!Y1193)</f>
        <v>8.9743589743589762</v>
      </c>
      <c r="Y81" s="237">
        <f>+IF(H81=0,"",'Ark1'!Z1193)</f>
        <v>4.4842079446499374</v>
      </c>
      <c r="Z81" s="237">
        <f>+IF(H81=0,"",'Ark1'!Z1193)</f>
        <v>4.4842079446499374</v>
      </c>
      <c r="AA81" s="236">
        <f>+IF(H81=0,"",'Ark1'!AB1193)</f>
        <v>1.0801805130756619</v>
      </c>
      <c r="AB81" s="237">
        <f>+IF(H81=0,"",'Ark1'!AE1193)</f>
        <v>0</v>
      </c>
      <c r="AC81" s="237">
        <f t="shared" si="58"/>
        <v>3.5908974358974342</v>
      </c>
      <c r="AD81" s="235">
        <f t="shared" si="59"/>
        <v>0.37820512820512819</v>
      </c>
      <c r="AE81" s="214"/>
      <c r="AF81" s="217"/>
      <c r="AH81" s="29"/>
      <c r="AI81" s="27"/>
      <c r="AJ81" s="241"/>
      <c r="AK81" s="28"/>
      <c r="AO81" s="28"/>
    </row>
    <row r="82" spans="1:71" ht="15.6">
      <c r="A82" s="214"/>
      <c r="B82" s="238">
        <f>+'Ark1'!C1194</f>
        <v>2024</v>
      </c>
      <c r="C82" s="234">
        <f>+'Ark1'!L1194</f>
        <v>5</v>
      </c>
      <c r="D82" s="248" t="s">
        <v>398</v>
      </c>
      <c r="E82" s="234">
        <f>+'Ark1'!D1194</f>
        <v>10</v>
      </c>
      <c r="F82" s="234" t="str">
        <f t="shared" si="60"/>
        <v>Okt</v>
      </c>
      <c r="G82" s="234">
        <f>+'Ark1'!Q1194</f>
        <v>177</v>
      </c>
      <c r="H82" s="234">
        <f>+'Ark1'!R1194</f>
        <v>670</v>
      </c>
      <c r="I82" s="235">
        <f>+IF(H82=0,"",'Ark1'!AG1194)</f>
        <v>24.672453506543501</v>
      </c>
      <c r="J82" s="235">
        <f>+IF(H82=0,"",'Ark1'!AH1194)</f>
        <v>1.0447761194029848</v>
      </c>
      <c r="K82" s="215"/>
      <c r="L82" s="235">
        <f>+IF(H82=0,"",'Ark1'!U1194)</f>
        <v>19.888059701492526</v>
      </c>
      <c r="M82" s="235"/>
      <c r="N82" s="241">
        <f>+IF(H82=0,"",'Ark1'!AI1194)</f>
        <v>651</v>
      </c>
      <c r="O82" s="215"/>
      <c r="P82" s="29">
        <f>+IF(N82&lt;=0,"",'Ark1'!AJ1194)</f>
        <v>109.20660522273428</v>
      </c>
      <c r="Q82" s="215"/>
      <c r="R82" s="29">
        <f>+IF(N82=0,"",'Ark1'!AK1194)</f>
        <v>15.187449578189796</v>
      </c>
      <c r="S82" s="215"/>
      <c r="T82" s="236">
        <f>+IF(H82=0,"",'Ark1'!T1194)</f>
        <v>5.0477611940298512</v>
      </c>
      <c r="U82" s="214"/>
      <c r="V82" s="237">
        <f>+IF(H82=0,"",'Ark1'!W1194)</f>
        <v>0.14925373134328357</v>
      </c>
      <c r="W82" s="237">
        <f>+IF(H82=0,"",'Ark1'!X1194)</f>
        <v>89.25373134328359</v>
      </c>
      <c r="X82" s="237">
        <f>+IF(H82=0,"",'Ark1'!Y1194)</f>
        <v>12.985074626865671</v>
      </c>
      <c r="Y82" s="237">
        <f>+IF(H82=0,"",'Ark1'!Z1194)</f>
        <v>3.0541932216612619</v>
      </c>
      <c r="Z82" s="237">
        <f>+IF(H82=0,"",'Ark1'!Z1194)</f>
        <v>3.0541932216612619</v>
      </c>
      <c r="AA82" s="236">
        <f>+IF(H82=0,"",'Ark1'!AB1194)</f>
        <v>1.0239458662456531</v>
      </c>
      <c r="AB82" s="237">
        <f>+IF(H82=0,"",'Ark1'!AE1194)</f>
        <v>0</v>
      </c>
      <c r="AC82" s="237">
        <f t="shared" si="58"/>
        <v>3.9776119402985053</v>
      </c>
      <c r="AD82" s="235">
        <f t="shared" si="59"/>
        <v>0.26417910447761195</v>
      </c>
      <c r="AE82" s="214"/>
      <c r="AF82" s="217"/>
      <c r="AH82" s="29"/>
      <c r="AI82" s="27"/>
      <c r="AJ82" s="241"/>
      <c r="AK82" s="28"/>
      <c r="AO82" s="28"/>
    </row>
    <row r="83" spans="1:71" ht="15.6">
      <c r="A83" s="214"/>
      <c r="B83" s="238">
        <f>+'Ark1'!C1195</f>
        <v>2024</v>
      </c>
      <c r="C83" s="234">
        <f>+'Ark1'!L1195</f>
        <v>5</v>
      </c>
      <c r="D83" s="248" t="s">
        <v>398</v>
      </c>
      <c r="E83" s="234">
        <f>+'Ark1'!D1195</f>
        <v>11</v>
      </c>
      <c r="F83" s="234" t="str">
        <f t="shared" si="60"/>
        <v>Nov</v>
      </c>
      <c r="G83" s="234">
        <f>+'Ark1'!Q1195</f>
        <v>112</v>
      </c>
      <c r="H83" s="234">
        <f>+'Ark1'!R1195</f>
        <v>530</v>
      </c>
      <c r="I83" s="235">
        <f>+IF(H83=0,"",'Ark1'!AG1195)</f>
        <v>29.104240253109491</v>
      </c>
      <c r="J83" s="235">
        <f>+IF(H83=0,"",'Ark1'!AH1195)</f>
        <v>1.1320754716981127</v>
      </c>
      <c r="K83" s="215"/>
      <c r="L83" s="235">
        <f>+IF(H83=0,"",'Ark1'!U1195)</f>
        <v>19.682264150943404</v>
      </c>
      <c r="M83" s="235"/>
      <c r="N83" s="241">
        <f>+IF(H83=0,"",'Ark1'!AI1195)</f>
        <v>508</v>
      </c>
      <c r="O83" s="215"/>
      <c r="P83" s="29">
        <f>+IF(N83&lt;=0,"",'Ark1'!AJ1195)</f>
        <v>108.60787401574807</v>
      </c>
      <c r="Q83" s="215"/>
      <c r="R83" s="29">
        <f>+IF(N83=0,"",'Ark1'!AK1195)</f>
        <v>15.236502643572198</v>
      </c>
      <c r="S83" s="215"/>
      <c r="T83" s="236">
        <f>+IF(H83=0,"",'Ark1'!T1195)</f>
        <v>5.1471698113207527</v>
      </c>
      <c r="U83" s="214"/>
      <c r="V83" s="237">
        <f>+IF(H83=0,"",'Ark1'!W1195)</f>
        <v>0.1886792452830188</v>
      </c>
      <c r="W83" s="237">
        <f>+IF(H83=0,"",'Ark1'!X1195)</f>
        <v>87.358490566037744</v>
      </c>
      <c r="X83" s="237">
        <f>+IF(H83=0,"",'Ark1'!Y1195)</f>
        <v>13.773584905660377</v>
      </c>
      <c r="Y83" s="237">
        <f>+IF(H83=0,"",'Ark1'!Z1195)</f>
        <v>3.5659430156133194</v>
      </c>
      <c r="Z83" s="237">
        <f>+IF(H83=0,"",'Ark1'!Z1195)</f>
        <v>3.5659430156133194</v>
      </c>
      <c r="AA83" s="236">
        <f>+IF(H83=0,"",'Ark1'!AB1195)</f>
        <v>0.94421850956525133</v>
      </c>
      <c r="AB83" s="237">
        <f>+IF(H83=0,"",'Ark1'!AE1195)</f>
        <v>0</v>
      </c>
      <c r="AC83" s="237">
        <f t="shared" si="58"/>
        <v>3.9364528301886805</v>
      </c>
      <c r="AD83" s="235">
        <f t="shared" si="59"/>
        <v>0.21132075471698114</v>
      </c>
      <c r="AE83" s="214"/>
      <c r="AF83" s="217"/>
      <c r="AH83" s="29"/>
      <c r="AI83" s="27"/>
      <c r="AJ83" s="241"/>
      <c r="AK83" s="28"/>
      <c r="AO83" s="28"/>
    </row>
    <row r="84" spans="1:71" ht="15.6">
      <c r="A84" s="214"/>
      <c r="B84" s="238">
        <f>+'Ark1'!C1196</f>
        <v>2024</v>
      </c>
      <c r="C84" s="234">
        <f>+'Ark1'!L1196</f>
        <v>5</v>
      </c>
      <c r="D84" s="248" t="s">
        <v>398</v>
      </c>
      <c r="E84" s="234">
        <f>+'Ark1'!D1196</f>
        <v>12</v>
      </c>
      <c r="F84" s="234" t="str">
        <f t="shared" si="60"/>
        <v>Des</v>
      </c>
      <c r="G84" s="234">
        <f>+'Ark1'!Q1196</f>
        <v>28</v>
      </c>
      <c r="H84" s="234">
        <f>+'Ark1'!R1196</f>
        <v>104</v>
      </c>
      <c r="I84" s="235">
        <f>+IF(H84=0,"",'Ark1'!AG1196)</f>
        <v>28.288731532951875</v>
      </c>
      <c r="J84" s="235">
        <f>+IF(H84=0,"",'Ark1'!AH1196)</f>
        <v>0</v>
      </c>
      <c r="K84" s="215"/>
      <c r="L84" s="235">
        <f>+IF(H84=0,"",'Ark1'!U1196)</f>
        <v>20.013461538461534</v>
      </c>
      <c r="M84" s="235"/>
      <c r="N84" s="241">
        <f>+IF(H84=0,"",'Ark1'!AI1196)</f>
        <v>104</v>
      </c>
      <c r="O84" s="215"/>
      <c r="P84" s="29">
        <f>+IF(N84&lt;=0,"",'Ark1'!AJ1196)</f>
        <v>109.4634615384616</v>
      </c>
      <c r="Q84" s="215"/>
      <c r="R84" s="29">
        <f>+IF(N84=0,"",'Ark1'!AK1196)</f>
        <v>15.147505437243712</v>
      </c>
      <c r="S84" s="215"/>
      <c r="T84" s="236">
        <f>+IF(H84=0,"",'Ark1'!T1196)</f>
        <v>5.1538461538461524</v>
      </c>
      <c r="U84" s="214"/>
      <c r="V84" s="237">
        <f>+IF(H84=0,"",'Ark1'!W1196)</f>
        <v>0</v>
      </c>
      <c r="W84" s="237">
        <f>+IF(H84=0,"",'Ark1'!X1196)</f>
        <v>92.307692307692321</v>
      </c>
      <c r="X84" s="237">
        <f>+IF(H84=0,"",'Ark1'!Y1196)</f>
        <v>12.5</v>
      </c>
      <c r="Y84" s="237">
        <f>+IF(H84=0,"",'Ark1'!Z1196)</f>
        <v>3.0057655396404441</v>
      </c>
      <c r="Z84" s="237">
        <f>+IF(H84=0,"",'Ark1'!Z1196)</f>
        <v>3.0057655396404441</v>
      </c>
      <c r="AA84" s="236">
        <f>+IF(H84=0,"",'Ark1'!AB1196)</f>
        <v>0.92787216013960083</v>
      </c>
      <c r="AB84" s="237">
        <f>+IF(H84=0,"",'Ark1'!AE1196)</f>
        <v>0</v>
      </c>
      <c r="AC84" s="237">
        <f t="shared" si="58"/>
        <v>4.0026923076923069</v>
      </c>
      <c r="AD84" s="235">
        <f t="shared" si="59"/>
        <v>0.26923076923076922</v>
      </c>
      <c r="AE84" s="214"/>
      <c r="AF84" s="217"/>
      <c r="AH84" s="29"/>
      <c r="AI84" s="27"/>
      <c r="AJ84" s="241"/>
      <c r="AK84" s="28"/>
      <c r="AO84" s="28"/>
    </row>
    <row r="85" spans="1:71" ht="15" customHeight="1">
      <c r="A85" s="214"/>
      <c r="B85" s="214"/>
      <c r="C85" s="214"/>
      <c r="D85" s="214"/>
      <c r="E85" s="214"/>
      <c r="F85" s="214"/>
      <c r="G85" s="214"/>
      <c r="H85" s="214"/>
      <c r="I85" s="215"/>
      <c r="J85" s="215"/>
      <c r="K85" s="215"/>
      <c r="L85" s="214"/>
      <c r="M85" s="449"/>
      <c r="N85" s="215"/>
      <c r="O85" s="215"/>
      <c r="P85" s="215"/>
      <c r="Q85" s="215"/>
      <c r="R85" s="215"/>
      <c r="S85" s="215"/>
      <c r="T85" s="214"/>
      <c r="U85" s="214"/>
      <c r="V85" s="216"/>
      <c r="W85" s="216"/>
      <c r="X85" s="216"/>
      <c r="Y85" s="216"/>
      <c r="Z85" s="216"/>
      <c r="AA85" s="214"/>
      <c r="AB85" s="216"/>
      <c r="AC85" s="216"/>
      <c r="AD85" s="215"/>
      <c r="AE85" s="214"/>
      <c r="AF85" s="217"/>
      <c r="AH85" s="29"/>
      <c r="AI85" s="27"/>
      <c r="AJ85" s="218"/>
      <c r="AK85" s="28"/>
      <c r="AO85" s="28"/>
      <c r="BG85" s="230"/>
    </row>
    <row r="86" spans="1:71" ht="15" customHeight="1">
      <c r="A86" s="214"/>
      <c r="B86" s="214"/>
      <c r="C86" s="232" t="s">
        <v>0</v>
      </c>
      <c r="D86" s="214"/>
      <c r="E86" s="276" t="str">
        <f>+D88</f>
        <v>O+</v>
      </c>
      <c r="F86" s="232" t="s">
        <v>569</v>
      </c>
      <c r="G86" s="214"/>
      <c r="H86" s="238">
        <f>SUM(H88:H99)</f>
        <v>2230</v>
      </c>
      <c r="I86" s="215"/>
      <c r="J86" s="215"/>
      <c r="K86" s="215"/>
      <c r="L86" s="269">
        <f>+Klasse!K15</f>
        <v>22.513363228699529</v>
      </c>
      <c r="M86" s="269"/>
      <c r="N86" s="215"/>
      <c r="O86" s="215"/>
      <c r="P86" s="418">
        <f>+Klasse!S15</f>
        <v>108.88564383561643</v>
      </c>
      <c r="Q86" s="231"/>
      <c r="R86" s="418">
        <f>+Klasse!U15</f>
        <v>16.994707576394823</v>
      </c>
      <c r="S86" s="215"/>
      <c r="T86" s="214"/>
      <c r="U86" s="214"/>
      <c r="V86" s="216"/>
      <c r="W86" s="216"/>
      <c r="X86" s="216"/>
      <c r="Y86" s="216"/>
      <c r="Z86" s="216"/>
      <c r="AA86" s="214"/>
      <c r="AB86" s="216"/>
      <c r="AC86" s="269">
        <f>+Klasse!AH15</f>
        <v>3.7522272047832548</v>
      </c>
      <c r="AD86" s="215"/>
      <c r="AE86" s="214"/>
      <c r="AF86" s="217"/>
      <c r="AH86" s="29"/>
      <c r="AI86" s="27"/>
      <c r="AJ86" s="218"/>
      <c r="AK86" s="28"/>
      <c r="AO86" s="28"/>
      <c r="BG86" s="230"/>
    </row>
    <row r="87" spans="1:71" ht="15" customHeight="1">
      <c r="A87" s="214"/>
      <c r="B87" s="214"/>
      <c r="C87" s="214"/>
      <c r="D87" s="214"/>
      <c r="E87" s="214"/>
      <c r="F87" s="214"/>
      <c r="G87" s="214"/>
      <c r="H87" s="214"/>
      <c r="I87" s="215"/>
      <c r="J87" s="215"/>
      <c r="K87" s="215"/>
      <c r="L87" s="214"/>
      <c r="M87" s="449"/>
      <c r="N87" s="215"/>
      <c r="O87" s="215"/>
      <c r="P87" s="215"/>
      <c r="Q87" s="215"/>
      <c r="R87" s="215"/>
      <c r="S87" s="215"/>
      <c r="T87" s="214"/>
      <c r="U87" s="214"/>
      <c r="V87" s="216"/>
      <c r="W87" s="216"/>
      <c r="X87" s="216"/>
      <c r="Y87" s="216"/>
      <c r="Z87" s="216"/>
      <c r="AA87" s="214"/>
      <c r="AB87" s="216"/>
      <c r="AC87" s="216"/>
      <c r="AD87" s="216"/>
      <c r="AE87" s="216"/>
      <c r="AF87" s="217"/>
      <c r="AH87" s="29"/>
      <c r="AI87" s="27"/>
      <c r="AJ87" s="218"/>
      <c r="AK87" s="28"/>
      <c r="AO87" s="28"/>
      <c r="BG87" s="230">
        <f>1+BG84</f>
        <v>1</v>
      </c>
      <c r="BH87" s="28">
        <v>20.659867330016564</v>
      </c>
      <c r="BI87" s="28">
        <f t="shared" ref="BI87" si="61">+BH87</f>
        <v>20.659867330016564</v>
      </c>
      <c r="BJ87" s="28">
        <f t="shared" ref="BJ87" si="62">+BI87</f>
        <v>20.659867330016564</v>
      </c>
      <c r="BK87" s="28">
        <f t="shared" ref="BK87" si="63">+BJ87</f>
        <v>20.659867330016564</v>
      </c>
      <c r="BL87" s="28">
        <f t="shared" ref="BL87" si="64">+BK87</f>
        <v>20.659867330016564</v>
      </c>
      <c r="BM87" s="28">
        <f t="shared" ref="BM87" si="65">+BL87</f>
        <v>20.659867330016564</v>
      </c>
      <c r="BN87" s="28">
        <f t="shared" ref="BN87" si="66">+BM87</f>
        <v>20.659867330016564</v>
      </c>
      <c r="BO87" s="28">
        <f t="shared" ref="BO87" si="67">+BN87</f>
        <v>20.659867330016564</v>
      </c>
      <c r="BP87" s="28">
        <f t="shared" ref="BP87" si="68">+BO87</f>
        <v>20.659867330016564</v>
      </c>
      <c r="BQ87" s="28">
        <f t="shared" ref="BQ87" si="69">+BP87</f>
        <v>20.659867330016564</v>
      </c>
      <c r="BR87" s="28">
        <f t="shared" ref="BR87" si="70">+BQ87</f>
        <v>20.659867330016564</v>
      </c>
      <c r="BS87" s="28">
        <f t="shared" ref="BS87" si="71">+BR87</f>
        <v>20.659867330016564</v>
      </c>
    </row>
    <row r="88" spans="1:71" ht="15.6">
      <c r="A88" s="214"/>
      <c r="B88" s="238">
        <f>+'Ark1'!C1197</f>
        <v>2024</v>
      </c>
      <c r="C88" s="28">
        <f>+'Ark1'!L1197</f>
        <v>6</v>
      </c>
      <c r="D88" s="28" t="s">
        <v>32</v>
      </c>
      <c r="E88" s="28">
        <f>+'Ark1'!D1197</f>
        <v>1</v>
      </c>
      <c r="F88" s="28" t="str">
        <f t="shared" ref="F88:F97" si="72">+F73</f>
        <v>Jan</v>
      </c>
      <c r="G88" s="28">
        <f>+'Ark1'!Q1197</f>
        <v>41</v>
      </c>
      <c r="H88" s="28">
        <f>+'Ark1'!R1197</f>
        <v>212</v>
      </c>
      <c r="I88" s="29">
        <f>+IF(H88=0,"",'Ark1'!AG1197)</f>
        <v>40.296799921550658</v>
      </c>
      <c r="J88" s="29">
        <f>+IF(H88=0,"",'Ark1'!AH1197)</f>
        <v>0.94339622641509413</v>
      </c>
      <c r="K88" s="215"/>
      <c r="L88" s="32">
        <f>+IF(H88=0,"",'Ark1'!U1197)</f>
        <v>23.260377358490555</v>
      </c>
      <c r="M88" s="32"/>
      <c r="N88" s="241">
        <f>+IF(H88=0,"",'Ark1'!AI1197)</f>
        <v>21</v>
      </c>
      <c r="O88" s="215"/>
      <c r="P88" s="29">
        <f>+IF(N88&lt;=0,"",'Ark1'!AJ1197)</f>
        <v>101.34761904761908</v>
      </c>
      <c r="R88" s="29">
        <f>+IF(N88=0,"",'Ark1'!AK1197)</f>
        <v>16.549247419242853</v>
      </c>
      <c r="S88" s="215"/>
      <c r="T88" s="27">
        <f>+IF(H88=0,"",'Ark1'!T1197)</f>
        <v>6.5613207547169807</v>
      </c>
      <c r="U88" s="214"/>
      <c r="V88" s="34">
        <f>+IF(H88=0,"",'Ark1'!W1197)</f>
        <v>2.3584905660377351</v>
      </c>
      <c r="W88" s="34">
        <f>+IF(H88=0,"",'Ark1'!X1197)</f>
        <v>91.981132075471692</v>
      </c>
      <c r="X88" s="34">
        <f>+IF(H88=0,"",'Ark1'!Y1197)</f>
        <v>55.660377358490592</v>
      </c>
      <c r="Y88" s="34">
        <f>+IF(H88=0,"",'Ark1'!Z1197)</f>
        <v>5.0700038935135359</v>
      </c>
      <c r="Z88" s="34">
        <f>+IF(H88=0,"",'Ark1'!Z1197)</f>
        <v>5.0700038935135359</v>
      </c>
      <c r="AA88" s="27">
        <f>+IF(H88=0,"",'Ark1'!AB1197)</f>
        <v>1.6769846453948236</v>
      </c>
      <c r="AB88" s="34">
        <f>+IF(H88=0,"",'Ark1'!AE1197)</f>
        <v>0</v>
      </c>
      <c r="AC88" s="34">
        <f t="shared" ref="AC88:AC99" si="73">+IF(H88=0,"",+L88/C88)</f>
        <v>3.8767295597484259</v>
      </c>
      <c r="AD88" s="29">
        <f t="shared" ref="AD88:AD99" si="74">+IF(H88=0,"",G88/H88)</f>
        <v>0.19339622641509435</v>
      </c>
      <c r="AE88" s="214"/>
      <c r="AF88" s="217"/>
      <c r="AH88" s="29"/>
      <c r="AI88" s="27"/>
      <c r="AJ88" s="241"/>
      <c r="AK88" s="28"/>
      <c r="AO88" s="28"/>
    </row>
    <row r="89" spans="1:71" ht="15.6">
      <c r="A89" s="214"/>
      <c r="B89" s="238">
        <f>+'Ark1'!C1198</f>
        <v>2024</v>
      </c>
      <c r="C89" s="28">
        <f>+'Ark1'!L1198</f>
        <v>6</v>
      </c>
      <c r="D89" s="28" t="s">
        <v>32</v>
      </c>
      <c r="E89" s="28">
        <f>+'Ark1'!D1198</f>
        <v>2</v>
      </c>
      <c r="F89" s="28" t="str">
        <f t="shared" si="72"/>
        <v>Feb</v>
      </c>
      <c r="G89" s="28">
        <f>+'Ark1'!Q1198</f>
        <v>32</v>
      </c>
      <c r="H89" s="28">
        <f>+'Ark1'!R1198</f>
        <v>84</v>
      </c>
      <c r="I89" s="29">
        <f>+IF(H89=0,"",'Ark1'!AG1198)</f>
        <v>32.529562556851062</v>
      </c>
      <c r="J89" s="29">
        <f>+IF(H89=0,"",'Ark1'!AH1198)</f>
        <v>0</v>
      </c>
      <c r="K89" s="215"/>
      <c r="L89" s="32">
        <f>+IF(H89=0,"",'Ark1'!U1198)</f>
        <v>23.415476190476181</v>
      </c>
      <c r="M89" s="32"/>
      <c r="N89" s="241">
        <f>+IF(H89=0,"",'Ark1'!AI1198)</f>
        <v>30</v>
      </c>
      <c r="O89" s="215"/>
      <c r="P89" s="29">
        <f>+IF(N89&lt;=0,"",'Ark1'!AJ1198)</f>
        <v>109.27</v>
      </c>
      <c r="R89" s="29">
        <f>+IF(N89=0,"",'Ark1'!AK1198)</f>
        <v>16.550292743075751</v>
      </c>
      <c r="S89" s="215"/>
      <c r="T89" s="27">
        <f>+IF(H89=0,"",'Ark1'!T1198)</f>
        <v>6.4523809523809517</v>
      </c>
      <c r="U89" s="214"/>
      <c r="V89" s="34">
        <f>+IF(H89=0,"",'Ark1'!W1198)</f>
        <v>1.1904761904761909</v>
      </c>
      <c r="W89" s="34">
        <f>+IF(H89=0,"",'Ark1'!X1198)</f>
        <v>88.095238095238116</v>
      </c>
      <c r="X89" s="34">
        <f>+IF(H89=0,"",'Ark1'!Y1198)</f>
        <v>57.142857142857153</v>
      </c>
      <c r="Y89" s="34">
        <f>+IF(H89=0,"",'Ark1'!Z1198)</f>
        <v>5.8602473141298814</v>
      </c>
      <c r="Z89" s="34">
        <f>+IF(H89=0,"",'Ark1'!Z1198)</f>
        <v>5.8602473141298814</v>
      </c>
      <c r="AA89" s="27">
        <f>+IF(H89=0,"",'Ark1'!AB1198)</f>
        <v>1.5991423438292347</v>
      </c>
      <c r="AB89" s="34">
        <f>+IF(H89=0,"",'Ark1'!AE1198)</f>
        <v>0</v>
      </c>
      <c r="AC89" s="34">
        <f t="shared" si="73"/>
        <v>3.9025793650793634</v>
      </c>
      <c r="AD89" s="29">
        <f t="shared" si="74"/>
        <v>0.38095238095238093</v>
      </c>
      <c r="AE89" s="214"/>
      <c r="AF89" s="217"/>
      <c r="AH89" s="29"/>
      <c r="AI89" s="27"/>
      <c r="AJ89" s="241"/>
      <c r="AK89" s="28"/>
      <c r="AO89" s="28"/>
    </row>
    <row r="90" spans="1:71" ht="15.6">
      <c r="A90" s="214"/>
      <c r="B90" s="238">
        <f>+'Ark1'!C1199</f>
        <v>2024</v>
      </c>
      <c r="C90" s="28">
        <f>+'Ark1'!L1199</f>
        <v>6</v>
      </c>
      <c r="D90" s="28" t="s">
        <v>32</v>
      </c>
      <c r="E90" s="28">
        <f>+'Ark1'!D1199</f>
        <v>3</v>
      </c>
      <c r="F90" s="28" t="str">
        <f t="shared" si="72"/>
        <v>Mar</v>
      </c>
      <c r="G90" s="28">
        <f>+'Ark1'!Q1199</f>
        <v>82</v>
      </c>
      <c r="H90" s="28">
        <f>+'Ark1'!R1199</f>
        <v>271</v>
      </c>
      <c r="I90" s="29">
        <f>+IF(H90=0,"",'Ark1'!AG1199)</f>
        <v>37.69813662260497</v>
      </c>
      <c r="J90" s="29">
        <f>+IF(H90=0,"",'Ark1'!AH1199)</f>
        <v>0</v>
      </c>
      <c r="K90" s="215"/>
      <c r="L90" s="32">
        <f>+IF(H90=0,"",'Ark1'!U1199)</f>
        <v>22.194464944649447</v>
      </c>
      <c r="M90" s="32"/>
      <c r="N90" s="241">
        <f>+IF(H90=0,"",'Ark1'!AI1199)</f>
        <v>214</v>
      </c>
      <c r="O90" s="215"/>
      <c r="P90" s="29">
        <f>+IF(N90&lt;=0,"",'Ark1'!AJ1199)</f>
        <v>106.09719626168226</v>
      </c>
      <c r="R90" s="29">
        <f>+IF(N90=0,"",'Ark1'!AK1199)</f>
        <v>17.235485827779339</v>
      </c>
      <c r="S90" s="215"/>
      <c r="T90" s="27">
        <f>+IF(H90=0,"",'Ark1'!T1199)</f>
        <v>6.5092250922509205</v>
      </c>
      <c r="U90" s="214"/>
      <c r="V90" s="34">
        <f>+IF(H90=0,"",'Ark1'!W1199)</f>
        <v>2.5830258302583022</v>
      </c>
      <c r="W90" s="34">
        <f>+IF(H90=0,"",'Ark1'!X1199)</f>
        <v>84.501845018450197</v>
      </c>
      <c r="X90" s="34">
        <f>+IF(H90=0,"",'Ark1'!Y1199)</f>
        <v>47.601476014760145</v>
      </c>
      <c r="Y90" s="34">
        <f>+IF(H90=0,"",'Ark1'!Z1199)</f>
        <v>6.8615624659303123</v>
      </c>
      <c r="Z90" s="34">
        <f>+IF(H90=0,"",'Ark1'!Z1199)</f>
        <v>6.8615624659303123</v>
      </c>
      <c r="AA90" s="27">
        <f>+IF(H90=0,"",'Ark1'!AB1199)</f>
        <v>1.5316187048618048</v>
      </c>
      <c r="AB90" s="34">
        <f>+IF(H90=0,"",'Ark1'!AE1199)</f>
        <v>0</v>
      </c>
      <c r="AC90" s="34">
        <f t="shared" si="73"/>
        <v>3.6990774907749078</v>
      </c>
      <c r="AD90" s="29">
        <f t="shared" si="74"/>
        <v>0.30258302583025831</v>
      </c>
      <c r="AE90" s="214"/>
      <c r="AF90" s="217"/>
      <c r="AH90" s="29"/>
      <c r="AI90" s="27"/>
      <c r="AJ90" s="241"/>
      <c r="AK90" s="28"/>
      <c r="AO90" s="28"/>
    </row>
    <row r="91" spans="1:71" ht="15.6">
      <c r="A91" s="214"/>
      <c r="B91" s="238">
        <f>+'Ark1'!C1200</f>
        <v>2024</v>
      </c>
      <c r="C91" s="28">
        <f>+'Ark1'!L1200</f>
        <v>6</v>
      </c>
      <c r="D91" s="28" t="s">
        <v>32</v>
      </c>
      <c r="E91" s="28">
        <f>+'Ark1'!D1200</f>
        <v>4</v>
      </c>
      <c r="F91" s="28" t="str">
        <f t="shared" si="72"/>
        <v>Apr</v>
      </c>
      <c r="G91" s="28">
        <f>+'Ark1'!Q1200</f>
        <v>54</v>
      </c>
      <c r="H91" s="28">
        <f>+'Ark1'!R1200</f>
        <v>191</v>
      </c>
      <c r="I91" s="29">
        <f>+IF(H91=0,"",'Ark1'!AG1200)</f>
        <v>34.388618905784611</v>
      </c>
      <c r="J91" s="29">
        <f>+IF(H91=0,"",'Ark1'!AH1200)</f>
        <v>2.0942408376963351</v>
      </c>
      <c r="K91" s="215"/>
      <c r="L91" s="32">
        <f>+IF(H91=0,"",'Ark1'!U1200)</f>
        <v>22.970157068062839</v>
      </c>
      <c r="M91" s="32"/>
      <c r="N91" s="241">
        <f>+IF(H91=0,"",'Ark1'!AI1200)</f>
        <v>143</v>
      </c>
      <c r="O91" s="215"/>
      <c r="P91" s="29">
        <f>+IF(N91&lt;=0,"",'Ark1'!AJ1200)</f>
        <v>108.66153846153844</v>
      </c>
      <c r="R91" s="29">
        <f>+IF(N91=0,"",'Ark1'!AK1200)</f>
        <v>17.432482397035315</v>
      </c>
      <c r="S91" s="215"/>
      <c r="T91" s="27">
        <f>+IF(H91=0,"",'Ark1'!T1200)</f>
        <v>6.8324607329842921</v>
      </c>
      <c r="U91" s="214"/>
      <c r="V91" s="34">
        <f>+IF(H91=0,"",'Ark1'!W1200)</f>
        <v>3.1413612565445015</v>
      </c>
      <c r="W91" s="34">
        <f>+IF(H91=0,"",'Ark1'!X1200)</f>
        <v>92.146596858638759</v>
      </c>
      <c r="X91" s="34">
        <f>+IF(H91=0,"",'Ark1'!Y1200)</f>
        <v>49.214659685863872</v>
      </c>
      <c r="Y91" s="34">
        <f>+IF(H91=0,"",'Ark1'!Z1200)</f>
        <v>4.7656273081569518</v>
      </c>
      <c r="Z91" s="34">
        <f>+IF(H91=0,"",'Ark1'!Z1200)</f>
        <v>4.7656273081569518</v>
      </c>
      <c r="AA91" s="27">
        <f>+IF(H91=0,"",'Ark1'!AB1200)</f>
        <v>1.4980593789661227</v>
      </c>
      <c r="AB91" s="34">
        <f>+IF(H91=0,"",'Ark1'!AE1200)</f>
        <v>0</v>
      </c>
      <c r="AC91" s="34">
        <f t="shared" si="73"/>
        <v>3.8283595113438067</v>
      </c>
      <c r="AD91" s="29">
        <f t="shared" si="74"/>
        <v>0.28272251308900526</v>
      </c>
      <c r="AE91" s="214"/>
      <c r="AF91" s="217"/>
      <c r="AH91" s="29"/>
      <c r="AI91" s="27"/>
      <c r="AJ91" s="241"/>
      <c r="AK91" s="28"/>
      <c r="AO91" s="28"/>
    </row>
    <row r="92" spans="1:71" ht="15.6">
      <c r="A92" s="214"/>
      <c r="B92" s="238">
        <f>+'Ark1'!C1201</f>
        <v>2024</v>
      </c>
      <c r="C92" s="28">
        <f>+'Ark1'!L1201</f>
        <v>6</v>
      </c>
      <c r="D92" s="28" t="s">
        <v>32</v>
      </c>
      <c r="E92" s="28">
        <f>+'Ark1'!D1201</f>
        <v>5</v>
      </c>
      <c r="F92" s="28" t="str">
        <f t="shared" si="72"/>
        <v>Mai</v>
      </c>
      <c r="G92" s="28">
        <f>+'Ark1'!Q1201</f>
        <v>55</v>
      </c>
      <c r="H92" s="28">
        <f>+'Ark1'!R1201</f>
        <v>131</v>
      </c>
      <c r="I92" s="29">
        <f>+IF(H92=0,"",'Ark1'!AG1201)</f>
        <v>27.476366238559759</v>
      </c>
      <c r="J92" s="29">
        <f>+IF(H92=0,"",'Ark1'!AH1201)</f>
        <v>2.2900763358778624</v>
      </c>
      <c r="K92" s="215"/>
      <c r="L92" s="32">
        <f>+IF(H92=0,"",'Ark1'!U1201)</f>
        <v>22.27557251908398</v>
      </c>
      <c r="M92" s="32"/>
      <c r="N92" s="241">
        <f>+IF(H92=0,"",'Ark1'!AI1201)</f>
        <v>121</v>
      </c>
      <c r="O92" s="215"/>
      <c r="P92" s="29">
        <f>+IF(N92&lt;=0,"",'Ark1'!AJ1201)</f>
        <v>108.73388429752065</v>
      </c>
      <c r="R92" s="29">
        <f>+IF(N92=0,"",'Ark1'!AK1201)</f>
        <v>16.966807231079219</v>
      </c>
      <c r="S92" s="215"/>
      <c r="T92" s="27">
        <f>+IF(H92=0,"",'Ark1'!T1201)</f>
        <v>6.3282442748091601</v>
      </c>
      <c r="U92" s="214"/>
      <c r="V92" s="34">
        <f>+IF(H92=0,"",'Ark1'!W1201)</f>
        <v>5.3435114503816799</v>
      </c>
      <c r="W92" s="34">
        <f>+IF(H92=0,"",'Ark1'!X1201)</f>
        <v>87.022900763358749</v>
      </c>
      <c r="X92" s="34">
        <f>+IF(H92=0,"",'Ark1'!Y1201)</f>
        <v>52.671755725190813</v>
      </c>
      <c r="Y92" s="34">
        <f>+IF(H92=0,"",'Ark1'!Z1201)</f>
        <v>5.057140543207038</v>
      </c>
      <c r="Z92" s="34">
        <f>+IF(H92=0,"",'Ark1'!Z1201)</f>
        <v>5.057140543207038</v>
      </c>
      <c r="AA92" s="27">
        <f>+IF(H92=0,"",'Ark1'!AB1201)</f>
        <v>1.5940861513378357</v>
      </c>
      <c r="AB92" s="34">
        <f>+IF(H92=0,"",'Ark1'!AE1201)</f>
        <v>0</v>
      </c>
      <c r="AC92" s="34">
        <f t="shared" si="73"/>
        <v>3.7125954198473301</v>
      </c>
      <c r="AD92" s="29">
        <f t="shared" si="74"/>
        <v>0.41984732824427479</v>
      </c>
      <c r="AE92" s="214"/>
      <c r="AF92" s="217"/>
      <c r="AH92" s="29"/>
      <c r="AI92" s="27"/>
      <c r="AJ92" s="241"/>
      <c r="AK92" s="28"/>
      <c r="AO92" s="28"/>
    </row>
    <row r="93" spans="1:71" ht="15.6">
      <c r="A93" s="214"/>
      <c r="B93" s="238">
        <f>+'Ark1'!C1202</f>
        <v>2024</v>
      </c>
      <c r="C93" s="28">
        <f>+'Ark1'!L1202</f>
        <v>6</v>
      </c>
      <c r="D93" s="28" t="s">
        <v>32</v>
      </c>
      <c r="E93" s="28">
        <f>+'Ark1'!D1202</f>
        <v>6</v>
      </c>
      <c r="F93" s="28" t="str">
        <f t="shared" si="72"/>
        <v>Jun</v>
      </c>
      <c r="G93" s="28">
        <f>+'Ark1'!Q1202</f>
        <v>38</v>
      </c>
      <c r="H93" s="28">
        <f>+'Ark1'!R1202</f>
        <v>105</v>
      </c>
      <c r="I93" s="29">
        <f>+IF(H93=0,"",'Ark1'!AG1202)</f>
        <v>18.520620652098877</v>
      </c>
      <c r="J93" s="29">
        <f>+IF(H93=0,"",'Ark1'!AH1202)</f>
        <v>0</v>
      </c>
      <c r="K93" s="215"/>
      <c r="L93" s="32">
        <f>+IF(H93=0,"",'Ark1'!U1202)</f>
        <v>22.99714285714284</v>
      </c>
      <c r="M93" s="32"/>
      <c r="N93" s="241">
        <f>+IF(H93=0,"",'Ark1'!AI1202)</f>
        <v>97</v>
      </c>
      <c r="O93" s="215"/>
      <c r="P93" s="29">
        <f>+IF(N93&lt;=0,"",'Ark1'!AJ1202)</f>
        <v>110.88453608247421</v>
      </c>
      <c r="R93" s="29">
        <f>+IF(N93=0,"",'Ark1'!AK1202)</f>
        <v>16.871226505744602</v>
      </c>
      <c r="S93" s="215"/>
      <c r="T93" s="27">
        <f>+IF(H93=0,"",'Ark1'!T1202)</f>
        <v>6.4285714285714306</v>
      </c>
      <c r="U93" s="214"/>
      <c r="V93" s="34">
        <f>+IF(H93=0,"",'Ark1'!W1202)</f>
        <v>0.95238095238095277</v>
      </c>
      <c r="W93" s="34">
        <f>+IF(H93=0,"",'Ark1'!X1202)</f>
        <v>96.190476190476176</v>
      </c>
      <c r="X93" s="34">
        <f>+IF(H93=0,"",'Ark1'!Y1202)</f>
        <v>50.476190476190489</v>
      </c>
      <c r="Y93" s="34">
        <f>+IF(H93=0,"",'Ark1'!Z1202)</f>
        <v>4.8007233015127193</v>
      </c>
      <c r="Z93" s="34">
        <f>+IF(H93=0,"",'Ark1'!Z1202)</f>
        <v>4.8007233015127193</v>
      </c>
      <c r="AA93" s="27">
        <f>+IF(H93=0,"",'Ark1'!AB1202)</f>
        <v>1.2936264483053439</v>
      </c>
      <c r="AB93" s="34">
        <f>+IF(H93=0,"",'Ark1'!AE1202)</f>
        <v>0</v>
      </c>
      <c r="AC93" s="34">
        <f t="shared" si="73"/>
        <v>3.8328571428571401</v>
      </c>
      <c r="AD93" s="29">
        <f t="shared" si="74"/>
        <v>0.3619047619047619</v>
      </c>
      <c r="AE93" s="214"/>
      <c r="AF93" s="217"/>
      <c r="AH93" s="29"/>
      <c r="AI93" s="27"/>
      <c r="AJ93" s="241"/>
      <c r="AK93" s="28"/>
      <c r="AO93" s="28"/>
    </row>
    <row r="94" spans="1:71" ht="15.6">
      <c r="A94" s="214"/>
      <c r="B94" s="238">
        <f>+'Ark1'!C1203</f>
        <v>2024</v>
      </c>
      <c r="C94" s="28">
        <f>+'Ark1'!L1203</f>
        <v>6</v>
      </c>
      <c r="D94" s="28" t="s">
        <v>32</v>
      </c>
      <c r="E94" s="28">
        <f>+'Ark1'!D1203</f>
        <v>7</v>
      </c>
      <c r="F94" s="28" t="str">
        <f t="shared" si="72"/>
        <v>Jul</v>
      </c>
      <c r="G94" s="28">
        <f>+'Ark1'!Q1203</f>
        <v>21</v>
      </c>
      <c r="H94" s="28">
        <f>+'Ark1'!R1203</f>
        <v>56</v>
      </c>
      <c r="I94" s="29">
        <f>+IF(H94=0,"",'Ark1'!AG1203)</f>
        <v>27.286297580893002</v>
      </c>
      <c r="J94" s="29">
        <f>+IF(H94=0,"",'Ark1'!AH1203)</f>
        <v>0</v>
      </c>
      <c r="K94" s="215"/>
      <c r="L94" s="32">
        <f>+IF(H94=0,"",'Ark1'!U1203)</f>
        <v>22.196428571428577</v>
      </c>
      <c r="M94" s="32"/>
      <c r="N94" s="241">
        <f>+IF(H94=0,"",'Ark1'!AI1203)</f>
        <v>56</v>
      </c>
      <c r="O94" s="215"/>
      <c r="P94" s="29">
        <f>+IF(N94&lt;=0,"",'Ark1'!AJ1203)</f>
        <v>110.34464285714289</v>
      </c>
      <c r="R94" s="29">
        <f>+IF(N94=0,"",'Ark1'!AK1203)</f>
        <v>16.143840218003461</v>
      </c>
      <c r="S94" s="215"/>
      <c r="T94" s="27">
        <f>+IF(H94=0,"",'Ark1'!T1203)</f>
        <v>6.4821428571428559</v>
      </c>
      <c r="U94" s="214"/>
      <c r="V94" s="34">
        <f>+IF(H94=0,"",'Ark1'!W1203)</f>
        <v>7.1428571428571441</v>
      </c>
      <c r="W94" s="34">
        <f>+IF(H94=0,"",'Ark1'!X1203)</f>
        <v>87.5</v>
      </c>
      <c r="X94" s="34">
        <f>+IF(H94=0,"",'Ark1'!Y1203)</f>
        <v>53.571428571428562</v>
      </c>
      <c r="Y94" s="34">
        <f>+IF(H94=0,"",'Ark1'!Z1203)</f>
        <v>5.6925692255567002</v>
      </c>
      <c r="Z94" s="34">
        <f>+IF(H94=0,"",'Ark1'!Z1203)</f>
        <v>5.6925692255567002</v>
      </c>
      <c r="AA94" s="27">
        <f>+IF(H94=0,"",'Ark1'!AB1203)</f>
        <v>1.4266728455267064</v>
      </c>
      <c r="AB94" s="34">
        <f>+IF(H94=0,"",'Ark1'!AE1203)</f>
        <v>0</v>
      </c>
      <c r="AC94" s="34">
        <f t="shared" si="73"/>
        <v>3.6994047619047628</v>
      </c>
      <c r="AD94" s="29">
        <f t="shared" si="74"/>
        <v>0.375</v>
      </c>
      <c r="AE94" s="214"/>
      <c r="AF94" s="217"/>
      <c r="AH94" s="29"/>
      <c r="AI94" s="27"/>
      <c r="AJ94" s="241"/>
      <c r="AK94" s="28"/>
      <c r="AO94" s="28"/>
    </row>
    <row r="95" spans="1:71" ht="15.6">
      <c r="A95" s="214"/>
      <c r="B95" s="238">
        <f>+'Ark1'!C1204</f>
        <v>2024</v>
      </c>
      <c r="C95" s="28">
        <f>+'Ark1'!L1204</f>
        <v>6</v>
      </c>
      <c r="D95" s="28" t="s">
        <v>32</v>
      </c>
      <c r="E95" s="28">
        <f>+'Ark1'!D1204</f>
        <v>8</v>
      </c>
      <c r="F95" s="28" t="str">
        <f t="shared" si="72"/>
        <v>Aug</v>
      </c>
      <c r="G95" s="28">
        <f>+'Ark1'!Q1204</f>
        <v>39</v>
      </c>
      <c r="H95" s="28">
        <f>+'Ark1'!R1204</f>
        <v>85</v>
      </c>
      <c r="I95" s="29">
        <f>+IF(H95=0,"",'Ark1'!AG1204)</f>
        <v>19.352733375462311</v>
      </c>
      <c r="J95" s="29">
        <f>+IF(H95=0,"",'Ark1'!AH1204)</f>
        <v>0</v>
      </c>
      <c r="K95" s="215"/>
      <c r="L95" s="32">
        <f>+IF(H95=0,"",'Ark1'!U1204)</f>
        <v>21.977647058823536</v>
      </c>
      <c r="M95" s="32"/>
      <c r="N95" s="241">
        <f>+IF(H95=0,"",'Ark1'!AI1204)</f>
        <v>81</v>
      </c>
      <c r="O95" s="215"/>
      <c r="P95" s="29">
        <f>+IF(N95&lt;=0,"",'Ark1'!AJ1204)</f>
        <v>108.42222222222222</v>
      </c>
      <c r="R95" s="29">
        <f>+IF(N95=0,"",'Ark1'!AK1204)</f>
        <v>16.954125326381103</v>
      </c>
      <c r="S95" s="215"/>
      <c r="T95" s="27">
        <f>+IF(H95=0,"",'Ark1'!T1204)</f>
        <v>6.1529411764705877</v>
      </c>
      <c r="U95" s="214"/>
      <c r="V95" s="34">
        <f>+IF(H95=0,"",'Ark1'!W1204)</f>
        <v>1.1764705882352939</v>
      </c>
      <c r="W95" s="34">
        <f>+IF(H95=0,"",'Ark1'!X1204)</f>
        <v>84.705882352941188</v>
      </c>
      <c r="X95" s="34">
        <f>+IF(H95=0,"",'Ark1'!Y1204)</f>
        <v>45.882352941176471</v>
      </c>
      <c r="Y95" s="34">
        <f>+IF(H95=0,"",'Ark1'!Z1204)</f>
        <v>5.3251098076628685</v>
      </c>
      <c r="Z95" s="34">
        <f>+IF(H95=0,"",'Ark1'!Z1204)</f>
        <v>5.3251098076628685</v>
      </c>
      <c r="AA95" s="27">
        <f>+IF(H95=0,"",'Ark1'!AB1204)</f>
        <v>1.5224274915831044</v>
      </c>
      <c r="AB95" s="34">
        <f>+IF(H95=0,"",'Ark1'!AE1204)</f>
        <v>0</v>
      </c>
      <c r="AC95" s="34">
        <f t="shared" si="73"/>
        <v>3.6629411764705893</v>
      </c>
      <c r="AD95" s="29">
        <f t="shared" si="74"/>
        <v>0.45882352941176469</v>
      </c>
      <c r="AE95" s="214"/>
      <c r="AF95" s="217"/>
      <c r="AH95" s="29"/>
      <c r="AI95" s="27"/>
      <c r="AJ95" s="241"/>
      <c r="AK95" s="28"/>
      <c r="AO95" s="28"/>
    </row>
    <row r="96" spans="1:71" ht="15.6">
      <c r="A96" s="214"/>
      <c r="B96" s="238">
        <f>+'Ark1'!C1205</f>
        <v>2024</v>
      </c>
      <c r="C96" s="28">
        <f>+'Ark1'!L1205</f>
        <v>6</v>
      </c>
      <c r="D96" s="28" t="s">
        <v>32</v>
      </c>
      <c r="E96" s="28">
        <f>+'Ark1'!D1205</f>
        <v>9</v>
      </c>
      <c r="F96" s="28" t="str">
        <f t="shared" si="72"/>
        <v>Sep</v>
      </c>
      <c r="G96" s="28">
        <f>+'Ark1'!Q1205</f>
        <v>53</v>
      </c>
      <c r="H96" s="28">
        <f>+'Ark1'!R1205</f>
        <v>103</v>
      </c>
      <c r="I96" s="29">
        <f>+IF(H96=0,"",'Ark1'!AG1205)</f>
        <v>19.928910169135317</v>
      </c>
      <c r="J96" s="29">
        <f>+IF(H96=0,"",'Ark1'!AH1205)</f>
        <v>5.825242718446602</v>
      </c>
      <c r="K96" s="215"/>
      <c r="L96" s="32">
        <f>+IF(H96=0,"",'Ark1'!U1205)</f>
        <v>21.174757281553394</v>
      </c>
      <c r="M96" s="32"/>
      <c r="N96" s="241">
        <f>+IF(H96=0,"",'Ark1'!AI1205)</f>
        <v>101</v>
      </c>
      <c r="O96" s="215"/>
      <c r="P96" s="29">
        <f>+IF(N96&lt;=0,"",'Ark1'!AJ1205)</f>
        <v>107.82772277227723</v>
      </c>
      <c r="R96" s="29">
        <f>+IF(N96=0,"",'Ark1'!AK1205)</f>
        <v>16.828991165223457</v>
      </c>
      <c r="S96" s="215"/>
      <c r="T96" s="27">
        <f>+IF(H96=0,"",'Ark1'!T1205)</f>
        <v>6.1262135922330092</v>
      </c>
      <c r="U96" s="214"/>
      <c r="V96" s="34">
        <f>+IF(H96=0,"",'Ark1'!W1205)</f>
        <v>0</v>
      </c>
      <c r="W96" s="34">
        <f>+IF(H96=0,"",'Ark1'!X1205)</f>
        <v>85.4368932038835</v>
      </c>
      <c r="X96" s="34">
        <f>+IF(H96=0,"",'Ark1'!Y1205)</f>
        <v>31.067961165048551</v>
      </c>
      <c r="Y96" s="34">
        <f>+IF(H96=0,"",'Ark1'!Z1205)</f>
        <v>5.3084603374877375</v>
      </c>
      <c r="Z96" s="34">
        <f>+IF(H96=0,"",'Ark1'!Z1205)</f>
        <v>5.3084603374877375</v>
      </c>
      <c r="AA96" s="27">
        <f>+IF(H96=0,"",'Ark1'!AB1205)</f>
        <v>1.1631862137983713</v>
      </c>
      <c r="AB96" s="34">
        <f>+IF(H96=0,"",'Ark1'!AE1205)</f>
        <v>0</v>
      </c>
      <c r="AC96" s="34">
        <f t="shared" si="73"/>
        <v>3.5291262135922321</v>
      </c>
      <c r="AD96" s="29">
        <f t="shared" si="74"/>
        <v>0.5145631067961165</v>
      </c>
      <c r="AE96" s="214"/>
      <c r="AF96" s="217"/>
      <c r="AH96" s="29"/>
      <c r="AI96" s="27"/>
      <c r="AJ96" s="241"/>
      <c r="AK96" s="28"/>
      <c r="AO96" s="28"/>
    </row>
    <row r="97" spans="1:71" ht="15.6">
      <c r="A97" s="214"/>
      <c r="B97" s="238">
        <f>+'Ark1'!C1206</f>
        <v>2024</v>
      </c>
      <c r="C97" s="28">
        <f>+'Ark1'!L1206</f>
        <v>6</v>
      </c>
      <c r="D97" s="28" t="s">
        <v>32</v>
      </c>
      <c r="E97" s="28">
        <f>+'Ark1'!D1206</f>
        <v>10</v>
      </c>
      <c r="F97" s="28" t="str">
        <f t="shared" si="72"/>
        <v>Okt</v>
      </c>
      <c r="G97" s="28">
        <f>+'Ark1'!Q1206</f>
        <v>164</v>
      </c>
      <c r="H97" s="28">
        <f>+'Ark1'!R1206</f>
        <v>530</v>
      </c>
      <c r="I97" s="29">
        <f>+IF(H97=0,"",'Ark1'!AG1206)</f>
        <v>22.146697872151336</v>
      </c>
      <c r="J97" s="29">
        <f>+IF(H97=0,"",'Ark1'!AH1206)</f>
        <v>1.1320754716981127</v>
      </c>
      <c r="K97" s="215"/>
      <c r="L97" s="32">
        <f>+IF(H97=0,"",'Ark1'!U1206)</f>
        <v>22.567735849056621</v>
      </c>
      <c r="M97" s="32"/>
      <c r="N97" s="241">
        <f>+IF(H97=0,"",'Ark1'!AI1206)</f>
        <v>521</v>
      </c>
      <c r="O97" s="215"/>
      <c r="P97" s="29">
        <f>+IF(N97&lt;=0,"",'Ark1'!AJ1206)</f>
        <v>109.65566218809978</v>
      </c>
      <c r="R97" s="29">
        <f>+IF(N97=0,"",'Ark1'!AK1206)</f>
        <v>16.988011334765734</v>
      </c>
      <c r="S97" s="215"/>
      <c r="T97" s="27">
        <f>+IF(H97=0,"",'Ark1'!T1206)</f>
        <v>6.0132075471698112</v>
      </c>
      <c r="U97" s="214"/>
      <c r="V97" s="34">
        <f>+IF(H97=0,"",'Ark1'!W1206)</f>
        <v>0.94339622641509413</v>
      </c>
      <c r="W97" s="34">
        <f>+IF(H97=0,"",'Ark1'!X1206)</f>
        <v>96.037735849056631</v>
      </c>
      <c r="X97" s="34">
        <f>+IF(H97=0,"",'Ark1'!Y1206)</f>
        <v>43.962264150943376</v>
      </c>
      <c r="Y97" s="34">
        <f>+IF(H97=0,"",'Ark1'!Z1206)</f>
        <v>3.6715423428725633</v>
      </c>
      <c r="Z97" s="34">
        <f>+IF(H97=0,"",'Ark1'!Z1206)</f>
        <v>3.6715423428725633</v>
      </c>
      <c r="AA97" s="27">
        <f>+IF(H97=0,"",'Ark1'!AB1206)</f>
        <v>1.2475693705292163</v>
      </c>
      <c r="AB97" s="34">
        <f>+IF(H97=0,"",'Ark1'!AE1206)</f>
        <v>0</v>
      </c>
      <c r="AC97" s="34">
        <f t="shared" si="73"/>
        <v>3.7612893081761034</v>
      </c>
      <c r="AD97" s="29">
        <f t="shared" si="74"/>
        <v>0.30943396226415093</v>
      </c>
      <c r="AE97" s="214"/>
      <c r="AF97" s="217"/>
      <c r="AH97" s="29"/>
      <c r="AI97" s="27"/>
      <c r="AJ97" s="241"/>
      <c r="AK97" s="28"/>
      <c r="AO97" s="28"/>
    </row>
    <row r="98" spans="1:71" ht="15.6">
      <c r="A98" s="214"/>
      <c r="B98" s="238">
        <f>+'Ark1'!C1207</f>
        <v>2024</v>
      </c>
      <c r="C98" s="28">
        <f>+'Ark1'!L1207</f>
        <v>6</v>
      </c>
      <c r="D98" s="28" t="s">
        <v>32</v>
      </c>
      <c r="E98" s="28">
        <f>+'Ark1'!D1207</f>
        <v>11</v>
      </c>
      <c r="F98" s="28" t="str">
        <f t="shared" ref="F98:F99" si="75">+F83</f>
        <v>Nov</v>
      </c>
      <c r="G98" s="28">
        <f>+'Ark1'!Q1207</f>
        <v>109</v>
      </c>
      <c r="H98" s="28">
        <f>+'Ark1'!R1207</f>
        <v>379</v>
      </c>
      <c r="I98" s="29">
        <f>+IF(H98=0,"",'Ark1'!AG1207)</f>
        <v>23.462845472655125</v>
      </c>
      <c r="J98" s="29">
        <f>+IF(H98=0,"",'Ark1'!AH1207)</f>
        <v>0.52770448548812687</v>
      </c>
      <c r="K98" s="215"/>
      <c r="L98" s="32">
        <f>+IF(H98=0,"",'Ark1'!U1207)</f>
        <v>22.188918205804743</v>
      </c>
      <c r="M98" s="32"/>
      <c r="N98" s="241">
        <f>+IF(H98=0,"",'Ark1'!AI1207)</f>
        <v>357</v>
      </c>
      <c r="O98" s="215"/>
      <c r="P98" s="29">
        <f>+IF(N98&lt;=0,"",'Ark1'!AJ1207)</f>
        <v>109.29495798319324</v>
      </c>
      <c r="R98" s="29">
        <f>+IF(N98=0,"",'Ark1'!AK1207)</f>
        <v>16.985273485579555</v>
      </c>
      <c r="S98" s="215"/>
      <c r="T98" s="27">
        <f>+IF(H98=0,"",'Ark1'!T1207)</f>
        <v>5.997361477572559</v>
      </c>
      <c r="U98" s="214"/>
      <c r="V98" s="34">
        <f>+IF(H98=0,"",'Ark1'!W1207)</f>
        <v>1.8469656992084436</v>
      </c>
      <c r="W98" s="34">
        <f>+IF(H98=0,"",'Ark1'!X1207)</f>
        <v>93.667546174142487</v>
      </c>
      <c r="X98" s="34">
        <f>+IF(H98=0,"",'Ark1'!Y1207)</f>
        <v>40.369393139841691</v>
      </c>
      <c r="Y98" s="34">
        <f>+IF(H98=0,"",'Ark1'!Z1207)</f>
        <v>4.6379908352683508</v>
      </c>
      <c r="Z98" s="34">
        <f>+IF(H98=0,"",'Ark1'!Z1207)</f>
        <v>4.6379908352683508</v>
      </c>
      <c r="AA98" s="27">
        <f>+IF(H98=0,"",'Ark1'!AB1207)</f>
        <v>1.394483440999982</v>
      </c>
      <c r="AB98" s="34">
        <f>+IF(H98=0,"",'Ark1'!AE1207)</f>
        <v>0</v>
      </c>
      <c r="AC98" s="34">
        <f t="shared" si="73"/>
        <v>3.6981530343007907</v>
      </c>
      <c r="AD98" s="29">
        <f t="shared" si="74"/>
        <v>0.28759894459102903</v>
      </c>
      <c r="AE98" s="214"/>
      <c r="AF98" s="217"/>
      <c r="AH98" s="29"/>
      <c r="AI98" s="27"/>
      <c r="AJ98" s="241"/>
      <c r="AK98" s="28"/>
      <c r="AO98" s="28"/>
    </row>
    <row r="99" spans="1:71" ht="15.6">
      <c r="A99" s="214"/>
      <c r="B99" s="238">
        <f>+'Ark1'!C1208</f>
        <v>2024</v>
      </c>
      <c r="C99" s="28">
        <f>+'Ark1'!L1208</f>
        <v>6</v>
      </c>
      <c r="D99" s="28" t="s">
        <v>32</v>
      </c>
      <c r="E99" s="28">
        <f>+'Ark1'!D1208</f>
        <v>12</v>
      </c>
      <c r="F99" s="28" t="str">
        <f t="shared" si="75"/>
        <v>Des</v>
      </c>
      <c r="G99" s="28">
        <f>+'Ark1'!Q1208</f>
        <v>21</v>
      </c>
      <c r="H99" s="28">
        <f>+'Ark1'!R1208</f>
        <v>83</v>
      </c>
      <c r="I99" s="29">
        <f>+IF(H99=0,"",'Ark1'!AG1208)</f>
        <v>25.949685363632657</v>
      </c>
      <c r="J99" s="29">
        <f>+IF(H99=0,"",'Ark1'!AH1208)</f>
        <v>0</v>
      </c>
      <c r="K99" s="215"/>
      <c r="L99" s="32">
        <f>+IF(H99=0,"",'Ark1'!U1208)</f>
        <v>23.003614457831311</v>
      </c>
      <c r="M99" s="32"/>
      <c r="N99" s="241">
        <f>+IF(H99=0,"",'Ark1'!AI1208)</f>
        <v>83</v>
      </c>
      <c r="O99" s="215"/>
      <c r="P99" s="29">
        <f>+IF(N99&lt;=0,"",'Ark1'!AJ1208)</f>
        <v>110.27590361445787</v>
      </c>
      <c r="R99" s="29">
        <f>+IF(N99=0,"",'Ark1'!AK1208)</f>
        <v>16.97593857575994</v>
      </c>
      <c r="S99" s="215"/>
      <c r="T99" s="27">
        <f>+IF(H99=0,"",'Ark1'!T1208)</f>
        <v>6.072289156626506</v>
      </c>
      <c r="U99" s="214"/>
      <c r="V99" s="34">
        <f>+IF(H99=0,"",'Ark1'!W1208)</f>
        <v>0</v>
      </c>
      <c r="W99" s="34">
        <f>+IF(H99=0,"",'Ark1'!X1208)</f>
        <v>92.771084337349379</v>
      </c>
      <c r="X99" s="34">
        <f>+IF(H99=0,"",'Ark1'!Y1208)</f>
        <v>50.602409638554207</v>
      </c>
      <c r="Y99" s="34">
        <f>+IF(H99=0,"",'Ark1'!Z1208)</f>
        <v>4.3158281334946071</v>
      </c>
      <c r="Z99" s="34">
        <f>+IF(H99=0,"",'Ark1'!Z1208)</f>
        <v>4.3158281334946071</v>
      </c>
      <c r="AA99" s="27">
        <f>+IF(H99=0,"",'Ark1'!AB1208)</f>
        <v>1.1799850165489425</v>
      </c>
      <c r="AB99" s="34">
        <f>+IF(H99=0,"",'Ark1'!AE1208)</f>
        <v>0</v>
      </c>
      <c r="AC99" s="34">
        <f t="shared" si="73"/>
        <v>3.8339357429718852</v>
      </c>
      <c r="AD99" s="29">
        <f t="shared" si="74"/>
        <v>0.25301204819277107</v>
      </c>
      <c r="AE99" s="214"/>
      <c r="AF99" s="217"/>
      <c r="AH99" s="29"/>
      <c r="AI99" s="27"/>
      <c r="AJ99" s="241"/>
      <c r="AK99" s="28"/>
      <c r="AO99" s="28"/>
    </row>
    <row r="100" spans="1:71" ht="19.8">
      <c r="A100" s="214"/>
      <c r="B100" s="214"/>
      <c r="C100" s="214"/>
      <c r="D100" s="214"/>
      <c r="E100" s="214"/>
      <c r="F100" s="214"/>
      <c r="G100" s="214"/>
      <c r="H100" s="214"/>
      <c r="I100" s="215"/>
      <c r="J100" s="215"/>
      <c r="K100" s="215"/>
      <c r="L100" s="214"/>
      <c r="M100" s="449"/>
      <c r="N100" s="215"/>
      <c r="O100" s="215"/>
      <c r="P100" s="215"/>
      <c r="Q100" s="215"/>
      <c r="R100" s="215"/>
      <c r="S100" s="215"/>
      <c r="T100" s="214"/>
      <c r="U100" s="214"/>
      <c r="V100" s="216"/>
      <c r="W100" s="216"/>
      <c r="X100" s="216"/>
      <c r="Y100" s="216"/>
      <c r="Z100" s="216"/>
      <c r="AA100" s="214"/>
      <c r="AB100" s="216"/>
      <c r="AC100" s="216"/>
      <c r="AD100" s="215"/>
      <c r="AE100" s="214"/>
      <c r="AF100" s="217"/>
      <c r="AH100" s="29"/>
      <c r="AI100" s="27"/>
      <c r="AJ100" s="218"/>
      <c r="AK100" s="28"/>
      <c r="AO100" s="28"/>
      <c r="BG100" s="230"/>
    </row>
    <row r="101" spans="1:71" ht="19.8">
      <c r="A101" s="214"/>
      <c r="B101" s="214"/>
      <c r="C101" s="232" t="s">
        <v>0</v>
      </c>
      <c r="D101" s="214"/>
      <c r="E101" s="276" t="str">
        <f>+D103</f>
        <v>R-</v>
      </c>
      <c r="F101" s="232" t="s">
        <v>569</v>
      </c>
      <c r="G101" s="214"/>
      <c r="H101" s="238">
        <f>SUM(H103:H114)</f>
        <v>847</v>
      </c>
      <c r="I101" s="215"/>
      <c r="J101" s="215"/>
      <c r="K101" s="215"/>
      <c r="L101" s="214"/>
      <c r="M101" s="449"/>
      <c r="N101" s="215"/>
      <c r="O101" s="215"/>
      <c r="P101" s="215"/>
      <c r="Q101" s="215"/>
      <c r="R101" s="215"/>
      <c r="S101" s="215"/>
      <c r="T101" s="214"/>
      <c r="U101" s="214"/>
      <c r="V101" s="216"/>
      <c r="W101" s="216"/>
      <c r="X101" s="216"/>
      <c r="Y101" s="216"/>
      <c r="Z101" s="216"/>
      <c r="AA101" s="214"/>
      <c r="AB101" s="216"/>
      <c r="AC101" s="269">
        <v>0</v>
      </c>
      <c r="AD101" s="215"/>
      <c r="AE101" s="214"/>
      <c r="AF101" s="217"/>
      <c r="AH101" s="29"/>
      <c r="AI101" s="27"/>
      <c r="AJ101" s="218"/>
      <c r="AK101" s="28"/>
      <c r="AO101" s="28"/>
      <c r="BG101" s="230"/>
    </row>
    <row r="102" spans="1:71" ht="19.8">
      <c r="A102" s="214"/>
      <c r="B102" s="214"/>
      <c r="C102" s="214"/>
      <c r="D102" s="214"/>
      <c r="E102" s="214"/>
      <c r="F102" s="214"/>
      <c r="G102" s="214"/>
      <c r="H102" s="214"/>
      <c r="I102" s="215"/>
      <c r="J102" s="215"/>
      <c r="K102" s="215"/>
      <c r="L102" s="214"/>
      <c r="M102" s="449"/>
      <c r="N102" s="215"/>
      <c r="O102" s="215"/>
      <c r="P102" s="215"/>
      <c r="Q102" s="215"/>
      <c r="R102" s="215"/>
      <c r="S102" s="215"/>
      <c r="T102" s="214"/>
      <c r="U102" s="214"/>
      <c r="V102" s="216"/>
      <c r="W102" s="216"/>
      <c r="X102" s="216"/>
      <c r="Y102" s="216"/>
      <c r="Z102" s="216"/>
      <c r="AA102" s="214"/>
      <c r="AB102" s="216"/>
      <c r="AC102" s="233" t="s">
        <v>78</v>
      </c>
      <c r="AD102" s="231" t="s">
        <v>2</v>
      </c>
      <c r="AE102" s="214"/>
      <c r="AF102" s="217"/>
      <c r="AH102" s="29"/>
      <c r="AI102" s="27"/>
      <c r="AJ102" s="218"/>
      <c r="AK102" s="28"/>
      <c r="AO102" s="28"/>
      <c r="BG102" s="230">
        <f>1+BG99</f>
        <v>1</v>
      </c>
      <c r="BH102" s="28">
        <v>20.659867330016564</v>
      </c>
      <c r="BI102" s="28">
        <f t="shared" ref="BI102" si="76">+BH102</f>
        <v>20.659867330016564</v>
      </c>
      <c r="BJ102" s="28">
        <f t="shared" ref="BJ102" si="77">+BI102</f>
        <v>20.659867330016564</v>
      </c>
      <c r="BK102" s="28">
        <f t="shared" ref="BK102" si="78">+BJ102</f>
        <v>20.659867330016564</v>
      </c>
      <c r="BL102" s="28">
        <f t="shared" ref="BL102" si="79">+BK102</f>
        <v>20.659867330016564</v>
      </c>
      <c r="BM102" s="28">
        <f t="shared" ref="BM102" si="80">+BL102</f>
        <v>20.659867330016564</v>
      </c>
      <c r="BN102" s="28">
        <f t="shared" ref="BN102" si="81">+BM102</f>
        <v>20.659867330016564</v>
      </c>
      <c r="BO102" s="28">
        <f t="shared" ref="BO102" si="82">+BN102</f>
        <v>20.659867330016564</v>
      </c>
      <c r="BP102" s="28">
        <f t="shared" ref="BP102" si="83">+BO102</f>
        <v>20.659867330016564</v>
      </c>
      <c r="BQ102" s="28">
        <f t="shared" ref="BQ102" si="84">+BP102</f>
        <v>20.659867330016564</v>
      </c>
      <c r="BR102" s="28">
        <f t="shared" ref="BR102" si="85">+BQ102</f>
        <v>20.659867330016564</v>
      </c>
      <c r="BS102" s="28">
        <f t="shared" ref="BS102" si="86">+BR102</f>
        <v>20.659867330016564</v>
      </c>
    </row>
    <row r="103" spans="1:71" ht="15.6">
      <c r="A103" s="214"/>
      <c r="B103" s="238">
        <f>+'Ark1'!C1209</f>
        <v>2024</v>
      </c>
      <c r="C103" s="234">
        <f>+'Ark1'!L1209</f>
        <v>7</v>
      </c>
      <c r="D103" s="234" t="s">
        <v>33</v>
      </c>
      <c r="E103" s="234">
        <f>+'Ark1'!D1209</f>
        <v>1</v>
      </c>
      <c r="F103" s="234" t="str">
        <f>+F88</f>
        <v>Jan</v>
      </c>
      <c r="G103" s="234">
        <f>+'Ark1'!Q1209</f>
        <v>0</v>
      </c>
      <c r="H103" s="234">
        <f>+'Ark1'!R1209</f>
        <v>0</v>
      </c>
      <c r="I103" s="235" t="str">
        <f>+IF(H103=0,"",'Ark1'!AG1209)</f>
        <v/>
      </c>
      <c r="J103" s="235" t="str">
        <f>+IF(H103=0,"",'Ark1'!AH1209)</f>
        <v/>
      </c>
      <c r="K103" s="235"/>
      <c r="L103" s="235" t="str">
        <f>+IF(H103=0,"",'Ark1'!U1209)</f>
        <v/>
      </c>
      <c r="M103" s="235"/>
      <c r="N103" s="235"/>
      <c r="O103" s="235"/>
      <c r="P103" s="235"/>
      <c r="Q103" s="235"/>
      <c r="R103" s="235"/>
      <c r="S103" s="235"/>
      <c r="T103" s="236" t="str">
        <f>+IF(H103=0,"",'Ark1'!T1209)</f>
        <v/>
      </c>
      <c r="U103" s="214"/>
      <c r="V103" s="237" t="str">
        <f>+IF(H103=0,"",'Ark1'!W1209)</f>
        <v/>
      </c>
      <c r="W103" s="237" t="str">
        <f>+IF(H103=0,"",'Ark1'!X1209)</f>
        <v/>
      </c>
      <c r="X103" s="237" t="str">
        <f>+IF(H103=0,"",'Ark1'!Y1209)</f>
        <v/>
      </c>
      <c r="Y103" s="237" t="str">
        <f>+IF(H103=0,"",'Ark1'!Z1209)</f>
        <v/>
      </c>
      <c r="Z103" s="237" t="str">
        <f>+IF(H103=0,"",'Ark1'!Z1209)</f>
        <v/>
      </c>
      <c r="AA103" s="236" t="str">
        <f>+IF(H103=0,"",'Ark1'!AB1209)</f>
        <v/>
      </c>
      <c r="AB103" s="237" t="str">
        <f>+IF(H103=0,"",'Ark1'!AE1209)</f>
        <v/>
      </c>
      <c r="AC103" s="237" t="str">
        <f t="shared" ref="AC103:AC114" si="87">+IF(H103=0,"",+L103/C103)</f>
        <v/>
      </c>
      <c r="AD103" s="235" t="str">
        <f t="shared" ref="AD103:AD114" si="88">+IF(H103=0,"",G103/H103)</f>
        <v/>
      </c>
      <c r="AE103" s="214"/>
      <c r="AF103" s="217"/>
      <c r="AH103" s="29"/>
      <c r="AI103" s="27"/>
      <c r="AJ103" s="241"/>
      <c r="AK103" s="28"/>
      <c r="AO103" s="28"/>
    </row>
    <row r="104" spans="1:71" ht="15.6">
      <c r="A104" s="214"/>
      <c r="B104" s="238">
        <f>+'Ark1'!C1210</f>
        <v>2024</v>
      </c>
      <c r="C104" s="234">
        <f>+'Ark1'!L1210</f>
        <v>7</v>
      </c>
      <c r="D104" s="234" t="s">
        <v>33</v>
      </c>
      <c r="E104" s="234">
        <f>+'Ark1'!D1210</f>
        <v>2</v>
      </c>
      <c r="F104" s="234" t="str">
        <f t="shared" ref="F104:F114" si="89">+F89</f>
        <v>Feb</v>
      </c>
      <c r="G104" s="234">
        <f>+'Ark1'!Q1210</f>
        <v>0</v>
      </c>
      <c r="H104" s="234">
        <f>+'Ark1'!R1210</f>
        <v>0</v>
      </c>
      <c r="I104" s="235" t="str">
        <f>+IF(H104=0,"",'Ark1'!AG1210)</f>
        <v/>
      </c>
      <c r="J104" s="235" t="str">
        <f>+IF(H104=0,"",'Ark1'!AH1210)</f>
        <v/>
      </c>
      <c r="K104" s="235"/>
      <c r="L104" s="235" t="str">
        <f>+IF(H104=0,"",'Ark1'!U1210)</f>
        <v/>
      </c>
      <c r="M104" s="235"/>
      <c r="N104" s="235"/>
      <c r="O104" s="235"/>
      <c r="P104" s="235"/>
      <c r="Q104" s="235"/>
      <c r="R104" s="235"/>
      <c r="S104" s="235"/>
      <c r="T104" s="236" t="str">
        <f>+IF(H104=0,"",'Ark1'!T1210)</f>
        <v/>
      </c>
      <c r="U104" s="214"/>
      <c r="V104" s="237" t="str">
        <f>+IF(H104=0,"",'Ark1'!W1210)</f>
        <v/>
      </c>
      <c r="W104" s="237" t="str">
        <f>+IF(H104=0,"",'Ark1'!X1210)</f>
        <v/>
      </c>
      <c r="X104" s="237" t="str">
        <f>+IF(H104=0,"",'Ark1'!Y1210)</f>
        <v/>
      </c>
      <c r="Y104" s="237" t="str">
        <f>+IF(H104=0,"",'Ark1'!Z1210)</f>
        <v/>
      </c>
      <c r="Z104" s="237" t="str">
        <f>+IF(H104=0,"",'Ark1'!Z1210)</f>
        <v/>
      </c>
      <c r="AA104" s="236" t="str">
        <f>+IF(H104=0,"",'Ark1'!AB1210)</f>
        <v/>
      </c>
      <c r="AB104" s="237" t="str">
        <f>+IF(H104=0,"",'Ark1'!AE1210)</f>
        <v/>
      </c>
      <c r="AC104" s="237" t="str">
        <f t="shared" si="87"/>
        <v/>
      </c>
      <c r="AD104" s="235" t="str">
        <f t="shared" si="88"/>
        <v/>
      </c>
      <c r="AE104" s="214"/>
      <c r="AF104" s="217"/>
      <c r="AH104" s="29"/>
      <c r="AI104" s="27"/>
      <c r="AJ104" s="241"/>
      <c r="AK104" s="28"/>
      <c r="AO104" s="28"/>
    </row>
    <row r="105" spans="1:71" ht="15.6">
      <c r="A105" s="214"/>
      <c r="B105" s="238">
        <f>+'Ark1'!C1211</f>
        <v>2024</v>
      </c>
      <c r="C105" s="234">
        <f>+'Ark1'!L1211</f>
        <v>7</v>
      </c>
      <c r="D105" s="234" t="s">
        <v>33</v>
      </c>
      <c r="E105" s="234">
        <f>+'Ark1'!D1211</f>
        <v>3</v>
      </c>
      <c r="F105" s="234" t="str">
        <f t="shared" si="89"/>
        <v>Mar</v>
      </c>
      <c r="G105" s="234">
        <f>+'Ark1'!Q1211</f>
        <v>0</v>
      </c>
      <c r="H105" s="234">
        <f>+'Ark1'!R1211</f>
        <v>0</v>
      </c>
      <c r="I105" s="235" t="str">
        <f>+IF(H105=0,"",'Ark1'!AG1211)</f>
        <v/>
      </c>
      <c r="J105" s="235" t="str">
        <f>+IF(H105=0,"",'Ark1'!AH1211)</f>
        <v/>
      </c>
      <c r="K105" s="235"/>
      <c r="L105" s="235" t="str">
        <f>+IF(H105=0,"",'Ark1'!U1211)</f>
        <v/>
      </c>
      <c r="M105" s="235"/>
      <c r="N105" s="235"/>
      <c r="O105" s="235"/>
      <c r="P105" s="235"/>
      <c r="Q105" s="235"/>
      <c r="R105" s="235"/>
      <c r="S105" s="235"/>
      <c r="T105" s="236" t="str">
        <f>+IF(H105=0,"",'Ark1'!T1211)</f>
        <v/>
      </c>
      <c r="U105" s="214"/>
      <c r="V105" s="237" t="str">
        <f>+IF(H105=0,"",'Ark1'!W1211)</f>
        <v/>
      </c>
      <c r="W105" s="237" t="str">
        <f>+IF(H105=0,"",'Ark1'!X1211)</f>
        <v/>
      </c>
      <c r="X105" s="237" t="str">
        <f>+IF(H105=0,"",'Ark1'!Y1211)</f>
        <v/>
      </c>
      <c r="Y105" s="237" t="str">
        <f>+IF(H105=0,"",'Ark1'!Z1211)</f>
        <v/>
      </c>
      <c r="Z105" s="237" t="str">
        <f>+IF(H105=0,"",'Ark1'!Z1211)</f>
        <v/>
      </c>
      <c r="AA105" s="236" t="str">
        <f>+IF(H105=0,"",'Ark1'!AB1211)</f>
        <v/>
      </c>
      <c r="AB105" s="237" t="str">
        <f>+IF(H105=0,"",'Ark1'!AE1211)</f>
        <v/>
      </c>
      <c r="AC105" s="237" t="str">
        <f t="shared" si="87"/>
        <v/>
      </c>
      <c r="AD105" s="235" t="str">
        <f t="shared" si="88"/>
        <v/>
      </c>
      <c r="AE105" s="214"/>
      <c r="AF105" s="27"/>
      <c r="AH105" s="29"/>
      <c r="AI105" s="27"/>
      <c r="AJ105" s="28"/>
      <c r="AK105" s="28"/>
      <c r="AO105" s="28"/>
    </row>
    <row r="106" spans="1:71" ht="15.6">
      <c r="A106" s="214"/>
      <c r="B106" s="238">
        <f>+'Ark1'!C1212</f>
        <v>2024</v>
      </c>
      <c r="C106" s="234">
        <f>+'Ark1'!L1212</f>
        <v>7</v>
      </c>
      <c r="D106" s="234" t="s">
        <v>33</v>
      </c>
      <c r="E106" s="234">
        <f>+'Ark1'!D1212</f>
        <v>4</v>
      </c>
      <c r="F106" s="234" t="str">
        <f t="shared" si="89"/>
        <v>Apr</v>
      </c>
      <c r="G106" s="234">
        <f>+'Ark1'!Q1212</f>
        <v>11</v>
      </c>
      <c r="H106" s="234">
        <f>+'Ark1'!R1212</f>
        <v>27</v>
      </c>
      <c r="I106" s="235">
        <f>+IF(H106=0,"",'Ark1'!AG1212)</f>
        <v>5.3574227935413079</v>
      </c>
      <c r="J106" s="235">
        <f>+IF(H106=0,"",'Ark1'!AH1212)</f>
        <v>0</v>
      </c>
      <c r="K106" s="235"/>
      <c r="L106" s="235">
        <f>+IF(H106=0,"",'Ark1'!U1212)</f>
        <v>25.31481481481481</v>
      </c>
      <c r="M106" s="235"/>
      <c r="N106" s="235"/>
      <c r="O106" s="235"/>
      <c r="P106" s="235"/>
      <c r="Q106" s="235"/>
      <c r="R106" s="235"/>
      <c r="S106" s="235"/>
      <c r="T106" s="236">
        <f>+IF(H106=0,"",'Ark1'!T1212)</f>
        <v>6.9629629629629646</v>
      </c>
      <c r="U106" s="214"/>
      <c r="V106" s="237">
        <f>+IF(H106=0,"",'Ark1'!W1212)</f>
        <v>11.111111111111112</v>
      </c>
      <c r="W106" s="237">
        <f>+IF(H106=0,"",'Ark1'!X1212)</f>
        <v>92.592592592592609</v>
      </c>
      <c r="X106" s="237">
        <f>+IF(H106=0,"",'Ark1'!Y1212)</f>
        <v>66.666666666666686</v>
      </c>
      <c r="Y106" s="237">
        <f>+IF(H106=0,"",'Ark1'!Z1212)</f>
        <v>5.7665512964505714</v>
      </c>
      <c r="Z106" s="237">
        <f>+IF(H106=0,"",'Ark1'!Z1212)</f>
        <v>5.7665512964505714</v>
      </c>
      <c r="AA106" s="236">
        <f>+IF(H106=0,"",'Ark1'!AB1212)</f>
        <v>1.426767428463573</v>
      </c>
      <c r="AB106" s="237">
        <f>+IF(H106=0,"",'Ark1'!AE1212)</f>
        <v>0</v>
      </c>
      <c r="AC106" s="237">
        <f t="shared" si="87"/>
        <v>3.6164021164021158</v>
      </c>
      <c r="AD106" s="235">
        <f t="shared" si="88"/>
        <v>0.40740740740740738</v>
      </c>
      <c r="AE106" s="214"/>
      <c r="AF106" s="218"/>
      <c r="AH106" s="29"/>
      <c r="AI106" s="27"/>
      <c r="AJ106" s="241"/>
      <c r="AK106" s="28"/>
      <c r="AO106" s="28"/>
    </row>
    <row r="107" spans="1:71" ht="15.6">
      <c r="A107" s="214"/>
      <c r="B107" s="238">
        <f>+'Ark1'!C1213</f>
        <v>2024</v>
      </c>
      <c r="C107" s="234">
        <f>+'Ark1'!L1213</f>
        <v>7</v>
      </c>
      <c r="D107" s="234" t="s">
        <v>33</v>
      </c>
      <c r="E107" s="234">
        <f>+'Ark1'!D1213</f>
        <v>5</v>
      </c>
      <c r="F107" s="234" t="str">
        <f t="shared" si="89"/>
        <v>Mai</v>
      </c>
      <c r="G107" s="234">
        <f>+'Ark1'!Q1213</f>
        <v>28</v>
      </c>
      <c r="H107" s="234">
        <f>+'Ark1'!R1213</f>
        <v>58</v>
      </c>
      <c r="I107" s="235">
        <f>+IF(H107=0,"",'Ark1'!AG1213)</f>
        <v>14.283831117472037</v>
      </c>
      <c r="J107" s="235">
        <f>+IF(H107=0,"",'Ark1'!AH1213)</f>
        <v>3.4482758620689653</v>
      </c>
      <c r="K107" s="235"/>
      <c r="L107" s="235">
        <f>+IF(H107=0,"",'Ark1'!U1213)</f>
        <v>26.15517241379311</v>
      </c>
      <c r="M107" s="235"/>
      <c r="N107" s="235"/>
      <c r="O107" s="235"/>
      <c r="P107" s="235"/>
      <c r="Q107" s="235"/>
      <c r="R107" s="235"/>
      <c r="S107" s="235"/>
      <c r="T107" s="236">
        <f>+IF(H107=0,"",'Ark1'!T1213)</f>
        <v>7.6206896551724146</v>
      </c>
      <c r="U107" s="214"/>
      <c r="V107" s="237">
        <f>+IF(H107=0,"",'Ark1'!W1213)</f>
        <v>13.793103448275859</v>
      </c>
      <c r="W107" s="237">
        <f>+IF(H107=0,"",'Ark1'!X1213)</f>
        <v>96.551724137931018</v>
      </c>
      <c r="X107" s="237">
        <f>+IF(H107=0,"",'Ark1'!Y1213)</f>
        <v>77.586206896551701</v>
      </c>
      <c r="Y107" s="237">
        <f>+IF(H107=0,"",'Ark1'!Z1213)</f>
        <v>5.1093279271177217</v>
      </c>
      <c r="Z107" s="237">
        <f>+IF(H107=0,"",'Ark1'!Z1213)</f>
        <v>5.1093279271177217</v>
      </c>
      <c r="AA107" s="236">
        <f>+IF(H107=0,"",'Ark1'!AB1213)</f>
        <v>1.0476177607560897</v>
      </c>
      <c r="AB107" s="237">
        <f>+IF(H107=0,"",'Ark1'!AE1213)</f>
        <v>0</v>
      </c>
      <c r="AC107" s="237">
        <f t="shared" si="87"/>
        <v>3.7364532019704444</v>
      </c>
      <c r="AD107" s="235">
        <f t="shared" si="88"/>
        <v>0.48275862068965519</v>
      </c>
      <c r="AE107" s="214"/>
      <c r="AF107" s="27"/>
      <c r="AH107" s="29"/>
      <c r="AI107" s="27"/>
      <c r="AJ107" s="28"/>
      <c r="AK107" s="28"/>
      <c r="AO107" s="28"/>
    </row>
    <row r="108" spans="1:71" ht="15.6">
      <c r="A108" s="214"/>
      <c r="B108" s="238">
        <f>+'Ark1'!C1214</f>
        <v>2024</v>
      </c>
      <c r="C108" s="234">
        <f>+'Ark1'!L1214</f>
        <v>7</v>
      </c>
      <c r="D108" s="234" t="s">
        <v>33</v>
      </c>
      <c r="E108" s="234">
        <f>+'Ark1'!D1214</f>
        <v>6</v>
      </c>
      <c r="F108" s="234" t="str">
        <f t="shared" si="89"/>
        <v>Jun</v>
      </c>
      <c r="G108" s="234">
        <f>+'Ark1'!Q1214</f>
        <v>27</v>
      </c>
      <c r="H108" s="234">
        <f>+'Ark1'!R1214</f>
        <v>69</v>
      </c>
      <c r="I108" s="235">
        <f>+IF(H108=0,"",'Ark1'!AG1214)</f>
        <v>14.358907492771079</v>
      </c>
      <c r="J108" s="235">
        <f>+IF(H108=0,"",'Ark1'!AH1214)</f>
        <v>0</v>
      </c>
      <c r="K108" s="235"/>
      <c r="L108" s="235">
        <f>+IF(H108=0,"",'Ark1'!U1214)</f>
        <v>27.131884057971021</v>
      </c>
      <c r="M108" s="235"/>
      <c r="N108" s="235"/>
      <c r="O108" s="235"/>
      <c r="P108" s="235"/>
      <c r="Q108" s="235"/>
      <c r="R108" s="235"/>
      <c r="S108" s="235"/>
      <c r="T108" s="236">
        <f>+IF(H108=0,"",'Ark1'!T1214)</f>
        <v>7.4057971014492754</v>
      </c>
      <c r="U108" s="214"/>
      <c r="V108" s="237">
        <f>+IF(H108=0,"",'Ark1'!W1214)</f>
        <v>13.043478260869565</v>
      </c>
      <c r="W108" s="237">
        <f>+IF(H108=0,"",'Ark1'!X1214)</f>
        <v>100</v>
      </c>
      <c r="X108" s="237">
        <f>+IF(H108=0,"",'Ark1'!Y1214)</f>
        <v>82.608695652173907</v>
      </c>
      <c r="Y108" s="237">
        <f>+IF(H108=0,"",'Ark1'!Z1214)</f>
        <v>4.0672425140033948</v>
      </c>
      <c r="Z108" s="237">
        <f>+IF(H108=0,"",'Ark1'!Z1214)</f>
        <v>4.0672425140033948</v>
      </c>
      <c r="AA108" s="236">
        <f>+IF(H108=0,"",'Ark1'!AB1214)</f>
        <v>1.1711364551209824</v>
      </c>
      <c r="AB108" s="237">
        <f>+IF(H108=0,"",'Ark1'!AE1214)</f>
        <v>0</v>
      </c>
      <c r="AC108" s="237">
        <f t="shared" si="87"/>
        <v>3.8759834368530028</v>
      </c>
      <c r="AD108" s="235">
        <f t="shared" si="88"/>
        <v>0.39130434782608697</v>
      </c>
      <c r="AE108" s="214"/>
      <c r="AF108" s="27"/>
      <c r="AH108" s="29"/>
      <c r="AI108" s="27"/>
      <c r="AJ108" s="28"/>
      <c r="AK108" s="28"/>
      <c r="AO108" s="28"/>
    </row>
    <row r="109" spans="1:71" ht="15.6">
      <c r="A109" s="214"/>
      <c r="B109" s="238">
        <f>+'Ark1'!C1215</f>
        <v>2024</v>
      </c>
      <c r="C109" s="234">
        <f>+'Ark1'!L1215</f>
        <v>7</v>
      </c>
      <c r="D109" s="234" t="s">
        <v>33</v>
      </c>
      <c r="E109" s="234">
        <f>+'Ark1'!D1215</f>
        <v>7</v>
      </c>
      <c r="F109" s="234" t="str">
        <f t="shared" si="89"/>
        <v>Jul</v>
      </c>
      <c r="G109" s="234">
        <f>+'Ark1'!Q1215</f>
        <v>12</v>
      </c>
      <c r="H109" s="234">
        <f>+'Ark1'!R1215</f>
        <v>25</v>
      </c>
      <c r="I109" s="235">
        <f>+IF(H109=0,"",'Ark1'!AG1215)</f>
        <v>13.889010844272731</v>
      </c>
      <c r="J109" s="235">
        <f>+IF(H109=0,"",'Ark1'!AH1215)</f>
        <v>4</v>
      </c>
      <c r="K109" s="235"/>
      <c r="L109" s="235">
        <f>+IF(H109=0,"",'Ark1'!U1215)</f>
        <v>25.308</v>
      </c>
      <c r="M109" s="235"/>
      <c r="N109" s="235"/>
      <c r="O109" s="235"/>
      <c r="P109" s="235"/>
      <c r="Q109" s="235"/>
      <c r="R109" s="235"/>
      <c r="S109" s="235"/>
      <c r="T109" s="236">
        <f>+IF(H109=0,"",'Ark1'!T1215)</f>
        <v>7.84</v>
      </c>
      <c r="U109" s="214"/>
      <c r="V109" s="237">
        <f>+IF(H109=0,"",'Ark1'!W1215)</f>
        <v>24</v>
      </c>
      <c r="W109" s="237">
        <f>+IF(H109=0,"",'Ark1'!X1215)</f>
        <v>96</v>
      </c>
      <c r="X109" s="237">
        <f>+IF(H109=0,"",'Ark1'!Y1215)</f>
        <v>72</v>
      </c>
      <c r="Y109" s="237">
        <f>+IF(H109=0,"",'Ark1'!Z1215)</f>
        <v>4.6638970829125279</v>
      </c>
      <c r="Z109" s="237">
        <f>+IF(H109=0,"",'Ark1'!Z1215)</f>
        <v>4.6638970829125279</v>
      </c>
      <c r="AA109" s="236">
        <f>+IF(H109=0,"",'Ark1'!AB1215)</f>
        <v>1.3169662106523481</v>
      </c>
      <c r="AB109" s="237">
        <f>+IF(H109=0,"",'Ark1'!AE1215)</f>
        <v>0</v>
      </c>
      <c r="AC109" s="237">
        <f t="shared" si="87"/>
        <v>3.6154285714285712</v>
      </c>
      <c r="AD109" s="235">
        <f t="shared" si="88"/>
        <v>0.48</v>
      </c>
      <c r="AE109" s="214"/>
      <c r="AF109" s="27"/>
      <c r="AH109" s="29"/>
      <c r="AI109" s="27"/>
      <c r="AJ109" s="28"/>
      <c r="AK109" s="28"/>
      <c r="AO109" s="28"/>
    </row>
    <row r="110" spans="1:71" ht="15.6">
      <c r="A110" s="214"/>
      <c r="B110" s="238">
        <f>+'Ark1'!C1216</f>
        <v>2024</v>
      </c>
      <c r="C110" s="234">
        <f>+'Ark1'!L1216</f>
        <v>7</v>
      </c>
      <c r="D110" s="234" t="s">
        <v>33</v>
      </c>
      <c r="E110" s="234">
        <f>+'Ark1'!D1216</f>
        <v>8</v>
      </c>
      <c r="F110" s="234" t="str">
        <f t="shared" si="89"/>
        <v>Aug</v>
      </c>
      <c r="G110" s="234">
        <f>+'Ark1'!Q1216</f>
        <v>22</v>
      </c>
      <c r="H110" s="234">
        <f>+'Ark1'!R1216</f>
        <v>53</v>
      </c>
      <c r="I110" s="235">
        <f>+IF(H110=0,"",'Ark1'!AG1216)</f>
        <v>15.11048493198936</v>
      </c>
      <c r="J110" s="235">
        <f>+IF(H110=0,"",'Ark1'!AH1216)</f>
        <v>0</v>
      </c>
      <c r="K110" s="235"/>
      <c r="L110" s="235">
        <f>+IF(H110=0,"",'Ark1'!U1216)</f>
        <v>27.520754716981127</v>
      </c>
      <c r="M110" s="235"/>
      <c r="N110" s="235"/>
      <c r="O110" s="235"/>
      <c r="P110" s="235"/>
      <c r="Q110" s="235"/>
      <c r="R110" s="235"/>
      <c r="S110" s="235"/>
      <c r="T110" s="236">
        <f>+IF(H110=0,"",'Ark1'!T1216)</f>
        <v>6.9622641509433985</v>
      </c>
      <c r="U110" s="214"/>
      <c r="V110" s="237">
        <f>+IF(H110=0,"",'Ark1'!W1216)</f>
        <v>13.207547169811324</v>
      </c>
      <c r="W110" s="237">
        <f>+IF(H110=0,"",'Ark1'!X1216)</f>
        <v>98.113207547169822</v>
      </c>
      <c r="X110" s="237">
        <f>+IF(H110=0,"",'Ark1'!Y1216)</f>
        <v>84.905660377358444</v>
      </c>
      <c r="Y110" s="237">
        <f>+IF(H110=0,"",'Ark1'!Z1216)</f>
        <v>5.417802885824452</v>
      </c>
      <c r="Z110" s="237">
        <f>+IF(H110=0,"",'Ark1'!Z1216)</f>
        <v>5.417802885824452</v>
      </c>
      <c r="AA110" s="236">
        <f>+IF(H110=0,"",'Ark1'!AB1216)</f>
        <v>1.8628671769354712</v>
      </c>
      <c r="AB110" s="237">
        <f>+IF(H110=0,"",'Ark1'!AE1216)</f>
        <v>0</v>
      </c>
      <c r="AC110" s="237">
        <f t="shared" si="87"/>
        <v>3.9315363881401608</v>
      </c>
      <c r="AD110" s="235">
        <f t="shared" si="88"/>
        <v>0.41509433962264153</v>
      </c>
      <c r="AE110" s="214"/>
      <c r="AF110" s="27"/>
      <c r="AH110" s="29"/>
      <c r="AI110" s="27"/>
      <c r="AJ110" s="28"/>
      <c r="AK110" s="28"/>
      <c r="AO110" s="28"/>
    </row>
    <row r="111" spans="1:71" ht="15.6">
      <c r="A111" s="214"/>
      <c r="B111" s="238">
        <f>+'Ark1'!C1217</f>
        <v>2024</v>
      </c>
      <c r="C111" s="234">
        <f>+'Ark1'!L1217</f>
        <v>7</v>
      </c>
      <c r="D111" s="234" t="s">
        <v>33</v>
      </c>
      <c r="E111" s="234">
        <f>+'Ark1'!D1217</f>
        <v>9</v>
      </c>
      <c r="F111" s="234" t="str">
        <f t="shared" si="89"/>
        <v>Sep</v>
      </c>
      <c r="G111" s="234">
        <f>+'Ark1'!Q1217</f>
        <v>33</v>
      </c>
      <c r="H111" s="234">
        <f>+'Ark1'!R1217</f>
        <v>62</v>
      </c>
      <c r="I111" s="235">
        <f>+IF(H111=0,"",'Ark1'!AG1217)</f>
        <v>14.356856330924076</v>
      </c>
      <c r="J111" s="235">
        <f>+IF(H111=0,"",'Ark1'!AH1217)</f>
        <v>0</v>
      </c>
      <c r="K111" s="235"/>
      <c r="L111" s="235">
        <f>+IF(H111=0,"",'Ark1'!U1217)</f>
        <v>25.341935483870969</v>
      </c>
      <c r="M111" s="235"/>
      <c r="N111" s="235"/>
      <c r="O111" s="235"/>
      <c r="P111" s="235"/>
      <c r="Q111" s="235"/>
      <c r="R111" s="235"/>
      <c r="S111" s="235"/>
      <c r="T111" s="236">
        <f>+IF(H111=0,"",'Ark1'!T1217)</f>
        <v>6.9516129032258052</v>
      </c>
      <c r="U111" s="214"/>
      <c r="V111" s="237">
        <f>+IF(H111=0,"",'Ark1'!W1217)</f>
        <v>8.0645161290322562</v>
      </c>
      <c r="W111" s="237">
        <f>+IF(H111=0,"",'Ark1'!X1217)</f>
        <v>96.774193548387117</v>
      </c>
      <c r="X111" s="237">
        <f>+IF(H111=0,"",'Ark1'!Y1217)</f>
        <v>74.193548387096783</v>
      </c>
      <c r="Y111" s="237">
        <f>+IF(H111=0,"",'Ark1'!Z1217)</f>
        <v>6.3283170159136883</v>
      </c>
      <c r="Z111" s="237">
        <f>+IF(H111=0,"",'Ark1'!Z1217)</f>
        <v>6.3283170159136883</v>
      </c>
      <c r="AA111" s="236">
        <f>+IF(H111=0,"",'Ark1'!AB1217)</f>
        <v>1.2105373287716679</v>
      </c>
      <c r="AB111" s="237">
        <f>+IF(H111=0,"",'Ark1'!AE1217)</f>
        <v>0</v>
      </c>
      <c r="AC111" s="237">
        <f t="shared" si="87"/>
        <v>3.6202764976958526</v>
      </c>
      <c r="AD111" s="235">
        <f t="shared" si="88"/>
        <v>0.532258064516129</v>
      </c>
      <c r="AE111" s="214"/>
      <c r="AF111" s="27"/>
      <c r="AH111" s="29"/>
      <c r="AI111" s="27"/>
      <c r="AJ111" s="28"/>
      <c r="AK111" s="28"/>
      <c r="AO111" s="28"/>
    </row>
    <row r="112" spans="1:71" ht="15.6">
      <c r="A112" s="214"/>
      <c r="B112" s="238">
        <f>+'Ark1'!C1218</f>
        <v>2024</v>
      </c>
      <c r="C112" s="234">
        <f>+'Ark1'!L1218</f>
        <v>7</v>
      </c>
      <c r="D112" s="234" t="s">
        <v>33</v>
      </c>
      <c r="E112" s="234">
        <f>+'Ark1'!D1218</f>
        <v>10</v>
      </c>
      <c r="F112" s="234" t="str">
        <f t="shared" si="89"/>
        <v>Okt</v>
      </c>
      <c r="G112" s="234">
        <f>+'Ark1'!Q1218</f>
        <v>128</v>
      </c>
      <c r="H112" s="234">
        <f>+'Ark1'!R1218</f>
        <v>325</v>
      </c>
      <c r="I112" s="235">
        <f>+IF(H112=0,"",'Ark1'!AG1218)</f>
        <v>15.531888104637121</v>
      </c>
      <c r="J112" s="235">
        <f>+IF(H112=0,"",'Ark1'!AH1218)</f>
        <v>1.2307692307692304</v>
      </c>
      <c r="K112" s="235"/>
      <c r="L112" s="235">
        <f>+IF(H112=0,"",'Ark1'!U1218)</f>
        <v>25.810461538461528</v>
      </c>
      <c r="M112" s="235"/>
      <c r="N112" s="235"/>
      <c r="O112" s="235"/>
      <c r="P112" s="235"/>
      <c r="Q112" s="235"/>
      <c r="R112" s="235"/>
      <c r="S112" s="235"/>
      <c r="T112" s="236">
        <f>+IF(H112=0,"",'Ark1'!T1218)</f>
        <v>7.12</v>
      </c>
      <c r="U112" s="214"/>
      <c r="V112" s="237">
        <f>+IF(H112=0,"",'Ark1'!W1218)</f>
        <v>8.3076923076923102</v>
      </c>
      <c r="W112" s="237">
        <f>+IF(H112=0,"",'Ark1'!X1218)</f>
        <v>98.461538461538439</v>
      </c>
      <c r="X112" s="237">
        <f>+IF(H112=0,"",'Ark1'!Y1218)</f>
        <v>73.230769230769255</v>
      </c>
      <c r="Y112" s="237">
        <f>+IF(H112=0,"",'Ark1'!Z1218)</f>
        <v>4.9546138344497592</v>
      </c>
      <c r="Z112" s="237">
        <f>+IF(H112=0,"",'Ark1'!Z1218)</f>
        <v>4.9546138344497592</v>
      </c>
      <c r="AA112" s="236">
        <f>+IF(H112=0,"",'Ark1'!AB1218)</f>
        <v>1.1506787294729739</v>
      </c>
      <c r="AB112" s="237">
        <f>+IF(H112=0,"",'Ark1'!AE1218)</f>
        <v>0</v>
      </c>
      <c r="AC112" s="237">
        <f t="shared" si="87"/>
        <v>3.6872087912087896</v>
      </c>
      <c r="AD112" s="235">
        <f t="shared" si="88"/>
        <v>0.39384615384615385</v>
      </c>
      <c r="AE112" s="214"/>
      <c r="AF112" s="238"/>
      <c r="AH112" s="29"/>
      <c r="AI112" s="27"/>
      <c r="AJ112" s="28"/>
      <c r="AK112" s="28"/>
      <c r="AO112" s="28"/>
    </row>
    <row r="113" spans="1:71" ht="15.6">
      <c r="A113" s="214"/>
      <c r="B113" s="238">
        <f>+'Ark1'!C1219</f>
        <v>2024</v>
      </c>
      <c r="C113" s="234">
        <f>+'Ark1'!L1219</f>
        <v>7</v>
      </c>
      <c r="D113" s="234" t="s">
        <v>33</v>
      </c>
      <c r="E113" s="234">
        <f>+'Ark1'!D1219</f>
        <v>11</v>
      </c>
      <c r="F113" s="234" t="str">
        <f t="shared" si="89"/>
        <v>Nov</v>
      </c>
      <c r="G113" s="234">
        <f>+'Ark1'!Q1219</f>
        <v>80</v>
      </c>
      <c r="H113" s="234">
        <f>+'Ark1'!R1219</f>
        <v>184</v>
      </c>
      <c r="I113" s="235">
        <f>+IF(H113=0,"",'Ark1'!AG1219)</f>
        <v>13.284061804241922</v>
      </c>
      <c r="J113" s="235">
        <f>+IF(H113=0,"",'Ark1'!AH1219)</f>
        <v>0.54347826086956519</v>
      </c>
      <c r="K113" s="235"/>
      <c r="L113" s="235">
        <f>+IF(H113=0,"",'Ark1'!U1219)</f>
        <v>25.876630434782609</v>
      </c>
      <c r="M113" s="235"/>
      <c r="N113" s="235"/>
      <c r="O113" s="235"/>
      <c r="P113" s="235"/>
      <c r="Q113" s="235"/>
      <c r="R113" s="235"/>
      <c r="S113" s="235"/>
      <c r="T113" s="236">
        <f>+IF(H113=0,"",'Ark1'!T1219)</f>
        <v>6.9565217391304346</v>
      </c>
      <c r="U113" s="214"/>
      <c r="V113" s="237">
        <f>+IF(H113=0,"",'Ark1'!W1219)</f>
        <v>8.695652173913043</v>
      </c>
      <c r="W113" s="237">
        <f>+IF(H113=0,"",'Ark1'!X1219)</f>
        <v>98.369565217391283</v>
      </c>
      <c r="X113" s="237">
        <f>+IF(H113=0,"",'Ark1'!Y1219)</f>
        <v>76.630434782608702</v>
      </c>
      <c r="Y113" s="237">
        <f>+IF(H113=0,"",'Ark1'!Z1219)</f>
        <v>4.4341863076834622</v>
      </c>
      <c r="Z113" s="237">
        <f>+IF(H113=0,"",'Ark1'!Z1219)</f>
        <v>4.4341863076834622</v>
      </c>
      <c r="AA113" s="236">
        <f>+IF(H113=0,"",'Ark1'!AB1219)</f>
        <v>1.2972633693770177</v>
      </c>
      <c r="AB113" s="237">
        <f>+IF(H113=0,"",'Ark1'!AE1219)</f>
        <v>0</v>
      </c>
      <c r="AC113" s="237">
        <f t="shared" si="87"/>
        <v>3.6966614906832298</v>
      </c>
      <c r="AD113" s="235">
        <f t="shared" si="88"/>
        <v>0.43478260869565216</v>
      </c>
      <c r="AE113" s="214"/>
      <c r="AF113" s="238"/>
      <c r="AH113" s="29"/>
      <c r="AI113" s="27"/>
      <c r="AJ113" s="28"/>
      <c r="AK113" s="28"/>
      <c r="AO113" s="28"/>
    </row>
    <row r="114" spans="1:71" ht="15.6">
      <c r="A114" s="214"/>
      <c r="B114" s="238">
        <f>+'Ark1'!C1220</f>
        <v>2024</v>
      </c>
      <c r="C114" s="234">
        <f>+'Ark1'!L1220</f>
        <v>7</v>
      </c>
      <c r="D114" s="234" t="s">
        <v>33</v>
      </c>
      <c r="E114" s="234">
        <f>+'Ark1'!D1220</f>
        <v>12</v>
      </c>
      <c r="F114" s="234" t="str">
        <f t="shared" si="89"/>
        <v>Des</v>
      </c>
      <c r="G114" s="234">
        <f>+'Ark1'!Q1220</f>
        <v>21</v>
      </c>
      <c r="H114" s="234">
        <f>+'Ark1'!R1220</f>
        <v>44</v>
      </c>
      <c r="I114" s="235">
        <f>+IF(H114=0,"",'Ark1'!AG1220)</f>
        <v>14.564333963059109</v>
      </c>
      <c r="J114" s="235">
        <f>+IF(H114=0,"",'Ark1'!AH1220)</f>
        <v>0</v>
      </c>
      <c r="K114" s="235"/>
      <c r="L114" s="235">
        <f>+IF(H114=0,"",'Ark1'!U1220)</f>
        <v>24.354545454545459</v>
      </c>
      <c r="M114" s="235"/>
      <c r="N114" s="235"/>
      <c r="O114" s="235"/>
      <c r="P114" s="235"/>
      <c r="Q114" s="235"/>
      <c r="R114" s="235"/>
      <c r="S114" s="235"/>
      <c r="T114" s="236">
        <f>+IF(H114=0,"",'Ark1'!T1220)</f>
        <v>7.0681818181818192</v>
      </c>
      <c r="U114" s="214"/>
      <c r="V114" s="237">
        <f>+IF(H114=0,"",'Ark1'!W1220)</f>
        <v>4.5454545454545459</v>
      </c>
      <c r="W114" s="237">
        <f>+IF(H114=0,"",'Ark1'!X1220)</f>
        <v>97.727272727272734</v>
      </c>
      <c r="X114" s="237">
        <f>+IF(H114=0,"",'Ark1'!Y1220)</f>
        <v>63.636363636363633</v>
      </c>
      <c r="Y114" s="237">
        <f>+IF(H114=0,"",'Ark1'!Z1220)</f>
        <v>4.0204847370262149</v>
      </c>
      <c r="Z114" s="237">
        <f>+IF(H114=0,"",'Ark1'!Z1220)</f>
        <v>4.0204847370262149</v>
      </c>
      <c r="AA114" s="236">
        <f>+IF(H114=0,"",'Ark1'!AB1220)</f>
        <v>1.0089987672919594</v>
      </c>
      <c r="AB114" s="237">
        <f>+IF(H114=0,"",'Ark1'!AE1220)</f>
        <v>0</v>
      </c>
      <c r="AC114" s="237">
        <f t="shared" si="87"/>
        <v>3.4792207792207797</v>
      </c>
      <c r="AD114" s="235">
        <f t="shared" si="88"/>
        <v>0.47727272727272729</v>
      </c>
      <c r="AE114" s="214"/>
      <c r="AF114" s="217"/>
      <c r="AH114" s="29"/>
      <c r="AI114" s="27"/>
      <c r="AJ114" s="217"/>
      <c r="AK114" s="28"/>
      <c r="AO114" s="28"/>
    </row>
    <row r="115" spans="1:71" ht="15" customHeight="1">
      <c r="A115" s="214"/>
      <c r="B115" s="214"/>
      <c r="C115" s="214"/>
      <c r="D115" s="214"/>
      <c r="E115" s="214"/>
      <c r="F115" s="214"/>
      <c r="G115" s="214"/>
      <c r="H115" s="214"/>
      <c r="I115" s="215"/>
      <c r="J115" s="215"/>
      <c r="K115" s="215"/>
      <c r="L115" s="214"/>
      <c r="M115" s="449"/>
      <c r="N115" s="215"/>
      <c r="O115" s="215"/>
      <c r="P115" s="215"/>
      <c r="Q115" s="215"/>
      <c r="R115" s="215"/>
      <c r="S115" s="215"/>
      <c r="T115" s="214"/>
      <c r="U115" s="214"/>
      <c r="V115" s="216"/>
      <c r="W115" s="216"/>
      <c r="X115" s="216"/>
      <c r="Y115" s="216"/>
      <c r="Z115" s="216"/>
      <c r="AA115" s="214"/>
      <c r="AB115" s="216"/>
      <c r="AC115" s="216"/>
      <c r="AD115" s="215"/>
      <c r="AE115" s="214"/>
      <c r="AF115" s="217"/>
      <c r="AH115" s="29"/>
      <c r="AI115" s="27"/>
      <c r="AJ115" s="218"/>
      <c r="AK115" s="28"/>
      <c r="AO115" s="28"/>
      <c r="BG115" s="230"/>
    </row>
    <row r="116" spans="1:71" ht="15" customHeight="1">
      <c r="A116" s="214"/>
      <c r="B116" s="214"/>
      <c r="C116" s="232" t="s">
        <v>0</v>
      </c>
      <c r="D116" s="214"/>
      <c r="E116" s="276" t="str">
        <f>+D118</f>
        <v>R</v>
      </c>
      <c r="F116" s="232" t="s">
        <v>569</v>
      </c>
      <c r="G116" s="214"/>
      <c r="H116" s="238">
        <f>SUM(H118:H129)</f>
        <v>771</v>
      </c>
      <c r="I116" s="215"/>
      <c r="J116" s="215"/>
      <c r="K116" s="215"/>
      <c r="L116" s="269">
        <f>+Klasse!K108</f>
        <v>16.55253044654938</v>
      </c>
      <c r="M116" s="269"/>
      <c r="N116" s="215"/>
      <c r="O116" s="215"/>
      <c r="P116" s="215"/>
      <c r="Q116" s="215"/>
      <c r="R116" s="215"/>
      <c r="S116" s="215"/>
      <c r="T116" s="214"/>
      <c r="U116" s="214"/>
      <c r="V116" s="216"/>
      <c r="W116" s="216"/>
      <c r="X116" s="216"/>
      <c r="Y116" s="216"/>
      <c r="Z116" s="216"/>
      <c r="AA116" s="214"/>
      <c r="AB116" s="216"/>
      <c r="AC116" s="269">
        <f>+Klasse!AH17</f>
        <v>3.5545395590142719</v>
      </c>
      <c r="AD116" s="215"/>
      <c r="AE116" s="214"/>
      <c r="AF116" s="217"/>
      <c r="AH116" s="29"/>
      <c r="AI116" s="27"/>
      <c r="AJ116" s="218"/>
      <c r="AK116" s="28"/>
      <c r="AO116" s="28"/>
      <c r="BG116" s="230"/>
    </row>
    <row r="117" spans="1:71" ht="15" customHeight="1">
      <c r="A117" s="214"/>
      <c r="B117" s="214"/>
      <c r="C117" s="214"/>
      <c r="D117" s="214"/>
      <c r="E117" s="214"/>
      <c r="F117" s="214"/>
      <c r="G117" s="214"/>
      <c r="H117" s="214"/>
      <c r="I117" s="215"/>
      <c r="J117" s="215"/>
      <c r="K117" s="215"/>
      <c r="L117" s="214"/>
      <c r="M117" s="449"/>
      <c r="N117" s="215"/>
      <c r="O117" s="215"/>
      <c r="P117" s="215"/>
      <c r="Q117" s="215"/>
      <c r="R117" s="215"/>
      <c r="S117" s="215"/>
      <c r="T117" s="214"/>
      <c r="U117" s="214"/>
      <c r="V117" s="216"/>
      <c r="W117" s="216"/>
      <c r="X117" s="216"/>
      <c r="Y117" s="216"/>
      <c r="Z117" s="216"/>
      <c r="AA117" s="214"/>
      <c r="AB117" s="216"/>
      <c r="AC117" s="216"/>
      <c r="AD117" s="216"/>
      <c r="AE117" s="214"/>
      <c r="AF117" s="217"/>
      <c r="AH117" s="29"/>
      <c r="AI117" s="27"/>
      <c r="AJ117" s="218"/>
      <c r="AK117" s="28"/>
      <c r="AO117" s="28"/>
      <c r="BG117" s="230">
        <f>1+BG114</f>
        <v>1</v>
      </c>
      <c r="BH117" s="28">
        <v>20.659867330016564</v>
      </c>
      <c r="BI117" s="28">
        <f t="shared" ref="BI117" si="90">+BH117</f>
        <v>20.659867330016564</v>
      </c>
      <c r="BJ117" s="28">
        <f t="shared" ref="BJ117" si="91">+BI117</f>
        <v>20.659867330016564</v>
      </c>
      <c r="BK117" s="28">
        <f t="shared" ref="BK117" si="92">+BJ117</f>
        <v>20.659867330016564</v>
      </c>
      <c r="BL117" s="28">
        <f t="shared" ref="BL117" si="93">+BK117</f>
        <v>20.659867330016564</v>
      </c>
      <c r="BM117" s="28">
        <f t="shared" ref="BM117" si="94">+BL117</f>
        <v>20.659867330016564</v>
      </c>
      <c r="BN117" s="28">
        <f t="shared" ref="BN117" si="95">+BM117</f>
        <v>20.659867330016564</v>
      </c>
      <c r="BO117" s="28">
        <f t="shared" ref="BO117" si="96">+BN117</f>
        <v>20.659867330016564</v>
      </c>
      <c r="BP117" s="28">
        <f t="shared" ref="BP117" si="97">+BO117</f>
        <v>20.659867330016564</v>
      </c>
      <c r="BQ117" s="28">
        <f t="shared" ref="BQ117" si="98">+BP117</f>
        <v>20.659867330016564</v>
      </c>
      <c r="BR117" s="28">
        <f t="shared" ref="BR117" si="99">+BQ117</f>
        <v>20.659867330016564</v>
      </c>
      <c r="BS117" s="28">
        <f t="shared" ref="BS117" si="100">+BR117</f>
        <v>20.659867330016564</v>
      </c>
    </row>
    <row r="118" spans="1:71" ht="15.6">
      <c r="A118" s="214"/>
      <c r="B118" s="238">
        <f>+'Ark1'!C1221</f>
        <v>2024</v>
      </c>
      <c r="C118" s="28">
        <f>+'Ark1'!L1221</f>
        <v>8</v>
      </c>
      <c r="D118" s="28" t="s">
        <v>34</v>
      </c>
      <c r="E118" s="28">
        <f>+'Ark1'!D1221</f>
        <v>1</v>
      </c>
      <c r="F118" s="28" t="str">
        <f t="shared" ref="F118:F125" si="101">+F103</f>
        <v>Jan</v>
      </c>
      <c r="G118" s="28">
        <f>+'Ark1'!Q1221</f>
        <v>31</v>
      </c>
      <c r="H118" s="28">
        <f>+'Ark1'!R1221</f>
        <v>112</v>
      </c>
      <c r="I118" s="29">
        <f>+IF(H118=0,"",'Ark1'!AG1221)</f>
        <v>23.750531167260483</v>
      </c>
      <c r="J118" s="29">
        <f>+IF(H118=0,"",'Ark1'!AH1221)</f>
        <v>3.5714285714285721</v>
      </c>
      <c r="L118" s="29">
        <f>+IF(H118=0,"",'Ark1'!U1221)</f>
        <v>25.95</v>
      </c>
      <c r="M118" s="29"/>
      <c r="T118" s="27">
        <f>+IF(H118=0,"",'Ark1'!T1221)</f>
        <v>8.1428571428571388</v>
      </c>
      <c r="U118" s="214"/>
      <c r="V118" s="34">
        <f>+IF(H118=0,"",'Ark1'!W1221)</f>
        <v>28.571428571428577</v>
      </c>
      <c r="W118" s="34">
        <f>+IF(H118=0,"",'Ark1'!X1221)</f>
        <v>86.607142857142875</v>
      </c>
      <c r="X118" s="34">
        <f>+IF(H118=0,"",'Ark1'!Y1221)</f>
        <v>66.071428571428555</v>
      </c>
      <c r="Y118" s="34">
        <f>+IF(H118=0,"",'Ark1'!Z1221)</f>
        <v>7.6300627220788684</v>
      </c>
      <c r="Z118" s="34">
        <f>+IF(H118=0,"",'Ark1'!Z1221)</f>
        <v>7.6300627220788684</v>
      </c>
      <c r="AA118" s="27">
        <f>+IF(H118=0,"",'Ark1'!AB1221)</f>
        <v>2.1870444131992688</v>
      </c>
      <c r="AB118" s="34">
        <f>+IF(H118=0,"",'Ark1'!AE1221)</f>
        <v>0</v>
      </c>
      <c r="AC118" s="34">
        <f t="shared" ref="AC118:AC129" si="102">+IF(H118=0,"",+L118/C118)</f>
        <v>3.2437499999999999</v>
      </c>
      <c r="AD118" s="29">
        <f t="shared" ref="AD118:AD129" si="103">+IF(H118=0,"",G118/H118)</f>
        <v>0.2767857142857143</v>
      </c>
      <c r="AE118" s="214"/>
      <c r="AF118" s="217"/>
      <c r="AH118" s="29"/>
      <c r="AI118" s="27"/>
      <c r="AJ118" s="218"/>
      <c r="AK118" s="28"/>
      <c r="AO118" s="28"/>
    </row>
    <row r="119" spans="1:71" ht="15.6">
      <c r="A119" s="214"/>
      <c r="B119" s="238">
        <f>+'Ark1'!C1222</f>
        <v>2024</v>
      </c>
      <c r="C119" s="28">
        <f>+'Ark1'!L1222</f>
        <v>8</v>
      </c>
      <c r="D119" s="28" t="s">
        <v>34</v>
      </c>
      <c r="E119" s="28">
        <f>+'Ark1'!D1222</f>
        <v>2</v>
      </c>
      <c r="F119" s="28" t="str">
        <f t="shared" si="101"/>
        <v>Feb</v>
      </c>
      <c r="G119" s="28">
        <f>+'Ark1'!Q1222</f>
        <v>19</v>
      </c>
      <c r="H119" s="28">
        <f>+'Ark1'!R1222</f>
        <v>37</v>
      </c>
      <c r="I119" s="29">
        <f>+IF(H119=0,"",'Ark1'!AG1222)</f>
        <v>16.82626312742909</v>
      </c>
      <c r="J119" s="29">
        <f>+IF(H119=0,"",'Ark1'!AH1222)</f>
        <v>0</v>
      </c>
      <c r="L119" s="29">
        <f>+IF(H119=0,"",'Ark1'!U1222)</f>
        <v>27.497297297297287</v>
      </c>
      <c r="M119" s="29"/>
      <c r="T119" s="27">
        <f>+IF(H119=0,"",'Ark1'!T1222)</f>
        <v>7.8648648648648658</v>
      </c>
      <c r="U119" s="214"/>
      <c r="V119" s="34">
        <f>+IF(H119=0,"",'Ark1'!W1222)</f>
        <v>16.216216216216221</v>
      </c>
      <c r="W119" s="34">
        <f>+IF(H119=0,"",'Ark1'!X1222)</f>
        <v>97.297297297297305</v>
      </c>
      <c r="X119" s="34">
        <f>+IF(H119=0,"",'Ark1'!Y1222)</f>
        <v>72.97297297297294</v>
      </c>
      <c r="Y119" s="34">
        <f>+IF(H119=0,"",'Ark1'!Z1222)</f>
        <v>6.3841648054358595</v>
      </c>
      <c r="Z119" s="34">
        <f>+IF(H119=0,"",'Ark1'!Z1222)</f>
        <v>6.3841648054358595</v>
      </c>
      <c r="AA119" s="27">
        <f>+IF(H119=0,"",'Ark1'!AB1222)</f>
        <v>1.9474468686110065</v>
      </c>
      <c r="AB119" s="34">
        <f>+IF(H119=0,"",'Ark1'!AE1222)</f>
        <v>0</v>
      </c>
      <c r="AC119" s="34">
        <f t="shared" si="102"/>
        <v>3.4371621621621609</v>
      </c>
      <c r="AD119" s="29">
        <f t="shared" si="103"/>
        <v>0.51351351351351349</v>
      </c>
      <c r="AE119" s="214"/>
      <c r="AF119" s="217"/>
      <c r="AH119" s="29"/>
      <c r="AI119" s="27"/>
      <c r="AJ119" s="218"/>
      <c r="AK119" s="28"/>
      <c r="AO119" s="28"/>
    </row>
    <row r="120" spans="1:71" ht="15.6">
      <c r="A120" s="214"/>
      <c r="B120" s="238">
        <f>+'Ark1'!C1223</f>
        <v>2024</v>
      </c>
      <c r="C120" s="28">
        <f>+'Ark1'!L1223</f>
        <v>8</v>
      </c>
      <c r="D120" s="28" t="s">
        <v>34</v>
      </c>
      <c r="E120" s="28">
        <f>+'Ark1'!D1223</f>
        <v>3</v>
      </c>
      <c r="F120" s="28" t="str">
        <f t="shared" si="101"/>
        <v>Mar</v>
      </c>
      <c r="G120" s="28">
        <f>+'Ark1'!Q1223</f>
        <v>49</v>
      </c>
      <c r="H120" s="28">
        <f>+'Ark1'!R1223</f>
        <v>111</v>
      </c>
      <c r="I120" s="29">
        <f>+IF(H120=0,"",'Ark1'!AG1223)</f>
        <v>19.579564898557809</v>
      </c>
      <c r="J120" s="29">
        <f>+IF(H120=0,"",'Ark1'!AH1223)</f>
        <v>0</v>
      </c>
      <c r="L120" s="29">
        <f>+IF(H120=0,"",'Ark1'!U1223)</f>
        <v>28.143243243243248</v>
      </c>
      <c r="M120" s="29"/>
      <c r="T120" s="27">
        <f>+IF(H120=0,"",'Ark1'!T1223)</f>
        <v>7.8288288288288301</v>
      </c>
      <c r="U120" s="214"/>
      <c r="V120" s="34">
        <f>+IF(H120=0,"",'Ark1'!W1223)</f>
        <v>20.720720720720717</v>
      </c>
      <c r="W120" s="34">
        <f>+IF(H120=0,"",'Ark1'!X1223)</f>
        <v>98.198198198198227</v>
      </c>
      <c r="X120" s="34">
        <f>+IF(H120=0,"",'Ark1'!Y1223)</f>
        <v>85.585585585585605</v>
      </c>
      <c r="Y120" s="34">
        <f>+IF(H120=0,"",'Ark1'!Z1223)</f>
        <v>6.0066722903697514</v>
      </c>
      <c r="Z120" s="34">
        <f>+IF(H120=0,"",'Ark1'!Z1223)</f>
        <v>6.0066722903697514</v>
      </c>
      <c r="AA120" s="27">
        <f>+IF(H120=0,"",'Ark1'!AB1223)</f>
        <v>1.5414622394224538</v>
      </c>
      <c r="AB120" s="34">
        <f>+IF(H120=0,"",'Ark1'!AE1223)</f>
        <v>0</v>
      </c>
      <c r="AC120" s="34">
        <f t="shared" si="102"/>
        <v>3.517905405405406</v>
      </c>
      <c r="AD120" s="29">
        <f t="shared" si="103"/>
        <v>0.44144144144144143</v>
      </c>
      <c r="AE120" s="214"/>
      <c r="AF120" s="217"/>
      <c r="AH120" s="29"/>
      <c r="AI120" s="27"/>
      <c r="AJ120" s="218"/>
      <c r="AK120" s="28"/>
      <c r="AO120" s="28"/>
    </row>
    <row r="121" spans="1:71" ht="15.6">
      <c r="A121" s="214"/>
      <c r="B121" s="238">
        <f>+'Ark1'!C1224</f>
        <v>2024</v>
      </c>
      <c r="C121" s="28">
        <f>+'Ark1'!L1224</f>
        <v>8</v>
      </c>
      <c r="D121" s="28" t="s">
        <v>34</v>
      </c>
      <c r="E121" s="28">
        <f>+'Ark1'!D1224</f>
        <v>4</v>
      </c>
      <c r="F121" s="28" t="str">
        <f t="shared" si="101"/>
        <v>Apr</v>
      </c>
      <c r="G121" s="28">
        <f>+'Ark1'!Q1224</f>
        <v>26</v>
      </c>
      <c r="H121" s="28">
        <f>+'Ark1'!R1224</f>
        <v>65</v>
      </c>
      <c r="I121" s="29">
        <f>+IF(H121=0,"",'Ark1'!AG1224)</f>
        <v>13.992788838375922</v>
      </c>
      <c r="J121" s="29">
        <f>+IF(H121=0,"",'Ark1'!AH1224)</f>
        <v>6.1538461538461524</v>
      </c>
      <c r="L121" s="29">
        <f>+IF(H121=0,"",'Ark1'!U1224)</f>
        <v>27.464615384615367</v>
      </c>
      <c r="M121" s="29"/>
      <c r="T121" s="27">
        <f>+IF(H121=0,"",'Ark1'!T1224)</f>
        <v>7.984615384615382</v>
      </c>
      <c r="U121" s="214"/>
      <c r="V121" s="34">
        <f>+IF(H121=0,"",'Ark1'!W1224)</f>
        <v>9.2307692307692282</v>
      </c>
      <c r="W121" s="34">
        <f>+IF(H121=0,"",'Ark1'!X1224)</f>
        <v>98.461538461538439</v>
      </c>
      <c r="X121" s="34">
        <f>+IF(H121=0,"",'Ark1'!Y1224)</f>
        <v>86.153846153846175</v>
      </c>
      <c r="Y121" s="34">
        <f>+IF(H121=0,"",'Ark1'!Z1224)</f>
        <v>4.793663470400916</v>
      </c>
      <c r="Z121" s="34">
        <f>+IF(H121=0,"",'Ark1'!Z1224)</f>
        <v>4.793663470400916</v>
      </c>
      <c r="AA121" s="27">
        <f>+IF(H121=0,"",'Ark1'!AB1224)</f>
        <v>1.0596415604752363</v>
      </c>
      <c r="AB121" s="34">
        <f>+IF(H121=0,"",'Ark1'!AE1224)</f>
        <v>0</v>
      </c>
      <c r="AC121" s="34">
        <f t="shared" si="102"/>
        <v>3.4330769230769209</v>
      </c>
      <c r="AD121" s="29">
        <f t="shared" si="103"/>
        <v>0.4</v>
      </c>
      <c r="AE121" s="214"/>
      <c r="AF121" s="217"/>
      <c r="AH121" s="29"/>
      <c r="AI121" s="27"/>
      <c r="AJ121" s="218"/>
      <c r="AK121" s="28"/>
      <c r="AO121" s="28"/>
    </row>
    <row r="122" spans="1:71" ht="15.6">
      <c r="A122" s="214"/>
      <c r="B122" s="238">
        <f>+'Ark1'!C1225</f>
        <v>2024</v>
      </c>
      <c r="C122" s="28">
        <f>+'Ark1'!L1225</f>
        <v>8</v>
      </c>
      <c r="D122" s="28" t="s">
        <v>34</v>
      </c>
      <c r="E122" s="28">
        <f>+'Ark1'!D1225</f>
        <v>5</v>
      </c>
      <c r="F122" s="28" t="str">
        <f t="shared" si="101"/>
        <v>Mai</v>
      </c>
      <c r="G122" s="28">
        <f>+'Ark1'!Q1225</f>
        <v>32</v>
      </c>
      <c r="H122" s="28">
        <f>+'Ark1'!R1225</f>
        <v>55</v>
      </c>
      <c r="I122" s="29">
        <f>+IF(H122=0,"",'Ark1'!AG1225)</f>
        <v>15.020149900192081</v>
      </c>
      <c r="J122" s="29">
        <f>+IF(H122=0,"",'Ark1'!AH1225)</f>
        <v>0</v>
      </c>
      <c r="L122" s="29">
        <f>+IF(H122=0,"",'Ark1'!U1225)</f>
        <v>29.00363636363636</v>
      </c>
      <c r="M122" s="29"/>
      <c r="T122" s="27">
        <f>+IF(H122=0,"",'Ark1'!T1225)</f>
        <v>8.2545454545454522</v>
      </c>
      <c r="U122" s="214"/>
      <c r="V122" s="34">
        <f>+IF(H122=0,"",'Ark1'!W1225)</f>
        <v>30.909090909090914</v>
      </c>
      <c r="W122" s="34">
        <f>+IF(H122=0,"",'Ark1'!X1225)</f>
        <v>100</v>
      </c>
      <c r="X122" s="34">
        <f>+IF(H122=0,"",'Ark1'!Y1225)</f>
        <v>87.272727272727266</v>
      </c>
      <c r="Y122" s="34">
        <f>+IF(H122=0,"",'Ark1'!Z1225)</f>
        <v>5.2141054714849391</v>
      </c>
      <c r="Z122" s="34">
        <f>+IF(H122=0,"",'Ark1'!Z1225)</f>
        <v>5.2141054714849391</v>
      </c>
      <c r="AA122" s="27">
        <f>+IF(H122=0,"",'Ark1'!AB1225)</f>
        <v>1.8112595498781503</v>
      </c>
      <c r="AB122" s="34">
        <f>+IF(H122=0,"",'Ark1'!AE1225)</f>
        <v>0</v>
      </c>
      <c r="AC122" s="34">
        <f t="shared" si="102"/>
        <v>3.625454545454545</v>
      </c>
      <c r="AD122" s="29">
        <f t="shared" si="103"/>
        <v>0.58181818181818179</v>
      </c>
      <c r="AE122" s="214"/>
      <c r="AF122" s="217"/>
      <c r="AH122" s="29"/>
      <c r="AI122" s="27"/>
      <c r="AJ122" s="218"/>
      <c r="AK122" s="28"/>
      <c r="AO122" s="28"/>
    </row>
    <row r="123" spans="1:71" ht="15.6">
      <c r="A123" s="214"/>
      <c r="B123" s="238">
        <f>+'Ark1'!C1226</f>
        <v>2024</v>
      </c>
      <c r="C123" s="28">
        <f>+'Ark1'!L1226</f>
        <v>8</v>
      </c>
      <c r="D123" s="28" t="s">
        <v>34</v>
      </c>
      <c r="E123" s="28">
        <f>+'Ark1'!D1226</f>
        <v>6</v>
      </c>
      <c r="F123" s="28" t="str">
        <f t="shared" si="101"/>
        <v>Jun</v>
      </c>
      <c r="G123" s="28">
        <f>+'Ark1'!Q1226</f>
        <v>29</v>
      </c>
      <c r="H123" s="28">
        <f>+'Ark1'!R1226</f>
        <v>65</v>
      </c>
      <c r="I123" s="29">
        <f>+IF(H123=0,"",'Ark1'!AG1226)</f>
        <v>14.983241166138724</v>
      </c>
      <c r="J123" s="29">
        <f>+IF(H123=0,"",'Ark1'!AH1226)</f>
        <v>0</v>
      </c>
      <c r="L123" s="29">
        <f>+IF(H123=0,"",'Ark1'!U1226)</f>
        <v>30.053846153846155</v>
      </c>
      <c r="M123" s="29"/>
      <c r="T123" s="27">
        <f>+IF(H123=0,"",'Ark1'!T1226)</f>
        <v>8.138461538461538</v>
      </c>
      <c r="U123" s="214"/>
      <c r="V123" s="34">
        <f>+IF(H123=0,"",'Ark1'!W1226)</f>
        <v>26.15384615384616</v>
      </c>
      <c r="W123" s="34">
        <f>+IF(H123=0,"",'Ark1'!X1226)</f>
        <v>100</v>
      </c>
      <c r="X123" s="34">
        <f>+IF(H123=0,"",'Ark1'!Y1226)</f>
        <v>93.846153846153825</v>
      </c>
      <c r="Y123" s="34">
        <f>+IF(H123=0,"",'Ark1'!Z1226)</f>
        <v>5.2737689609286189</v>
      </c>
      <c r="Z123" s="34">
        <f>+IF(H123=0,"",'Ark1'!Z1226)</f>
        <v>5.2737689609286189</v>
      </c>
      <c r="AA123" s="27">
        <f>+IF(H123=0,"",'Ark1'!AB1226)</f>
        <v>1.4237212678472999</v>
      </c>
      <c r="AB123" s="34">
        <f>+IF(H123=0,"",'Ark1'!AE1226)</f>
        <v>0</v>
      </c>
      <c r="AC123" s="34">
        <f t="shared" si="102"/>
        <v>3.7567307692307694</v>
      </c>
      <c r="AD123" s="29">
        <f t="shared" si="103"/>
        <v>0.44615384615384618</v>
      </c>
      <c r="AE123" s="214"/>
      <c r="AF123" s="217"/>
      <c r="AH123" s="29"/>
      <c r="AI123" s="27"/>
      <c r="AJ123" s="218"/>
      <c r="AK123" s="28"/>
      <c r="AO123" s="28"/>
    </row>
    <row r="124" spans="1:71" ht="15.6">
      <c r="A124" s="214"/>
      <c r="B124" s="238">
        <f>+'Ark1'!C1227</f>
        <v>2024</v>
      </c>
      <c r="C124" s="28">
        <f>+'Ark1'!L1227</f>
        <v>8</v>
      </c>
      <c r="D124" s="28" t="s">
        <v>34</v>
      </c>
      <c r="E124" s="28">
        <f>+'Ark1'!D1227</f>
        <v>7</v>
      </c>
      <c r="F124" s="28" t="str">
        <f t="shared" si="101"/>
        <v>Jul</v>
      </c>
      <c r="G124" s="28">
        <f>+'Ark1'!Q1227</f>
        <v>11</v>
      </c>
      <c r="H124" s="28">
        <f>+'Ark1'!R1227</f>
        <v>18</v>
      </c>
      <c r="I124" s="29">
        <f>+IF(H124=0,"",'Ark1'!AG1227)</f>
        <v>11.004522105632876</v>
      </c>
      <c r="J124" s="29">
        <f>+IF(H124=0,"",'Ark1'!AH1227)</f>
        <v>0</v>
      </c>
      <c r="L124" s="29">
        <f>+IF(H124=0,"",'Ark1'!U1227)</f>
        <v>27.85</v>
      </c>
      <c r="M124" s="29"/>
      <c r="T124" s="27">
        <f>+IF(H124=0,"",'Ark1'!T1227)</f>
        <v>6.8888888888888884</v>
      </c>
      <c r="U124" s="214"/>
      <c r="V124" s="34">
        <f>+IF(H124=0,"",'Ark1'!W1227)</f>
        <v>22.222222222222225</v>
      </c>
      <c r="W124" s="34">
        <f>+IF(H124=0,"",'Ark1'!X1227)</f>
        <v>100</v>
      </c>
      <c r="X124" s="34">
        <f>+IF(H124=0,"",'Ark1'!Y1227)</f>
        <v>83.333333333333314</v>
      </c>
      <c r="Y124" s="34">
        <f>+IF(H124=0,"",'Ark1'!Z1227)</f>
        <v>4.7001477518147041</v>
      </c>
      <c r="Z124" s="34">
        <f>+IF(H124=0,"",'Ark1'!Z1227)</f>
        <v>4.7001477518147041</v>
      </c>
      <c r="AA124" s="27">
        <f>+IF(H124=0,"",'Ark1'!AB1227)</f>
        <v>1.7284832429004471</v>
      </c>
      <c r="AB124" s="34">
        <f>+IF(H124=0,"",'Ark1'!AE1227)</f>
        <v>0</v>
      </c>
      <c r="AC124" s="34">
        <f t="shared" si="102"/>
        <v>3.4812500000000002</v>
      </c>
      <c r="AD124" s="29">
        <f t="shared" si="103"/>
        <v>0.61111111111111116</v>
      </c>
      <c r="AE124" s="214"/>
      <c r="AF124" s="217"/>
      <c r="AH124" s="29"/>
      <c r="AI124" s="27"/>
      <c r="AJ124" s="218"/>
      <c r="AK124" s="28"/>
      <c r="AO124" s="28"/>
    </row>
    <row r="125" spans="1:71" ht="15.6">
      <c r="A125" s="214"/>
      <c r="B125" s="238">
        <f>+'Ark1'!C1228</f>
        <v>2024</v>
      </c>
      <c r="C125" s="28">
        <f>+'Ark1'!L1228</f>
        <v>8</v>
      </c>
      <c r="D125" s="28" t="s">
        <v>34</v>
      </c>
      <c r="E125" s="28">
        <f>+'Ark1'!D1228</f>
        <v>8</v>
      </c>
      <c r="F125" s="28" t="str">
        <f t="shared" si="101"/>
        <v>Aug</v>
      </c>
      <c r="G125" s="28">
        <f>+'Ark1'!Q1228</f>
        <v>15</v>
      </c>
      <c r="H125" s="28">
        <f>+'Ark1'!R1228</f>
        <v>30</v>
      </c>
      <c r="I125" s="29">
        <f>+IF(H125=0,"",'Ark1'!AG1228)</f>
        <v>9.2179552258906714</v>
      </c>
      <c r="J125" s="29">
        <f>+IF(H125=0,"",'Ark1'!AH1228)</f>
        <v>0</v>
      </c>
      <c r="L125" s="29">
        <f>+IF(H125=0,"",'Ark1'!U1228)</f>
        <v>29.66</v>
      </c>
      <c r="M125" s="29"/>
      <c r="T125" s="27">
        <f>+IF(H125=0,"",'Ark1'!T1228)</f>
        <v>7.7666666666666684</v>
      </c>
      <c r="U125" s="214"/>
      <c r="V125" s="34">
        <f>+IF(H125=0,"",'Ark1'!W1228)</f>
        <v>20</v>
      </c>
      <c r="W125" s="34">
        <f>+IF(H125=0,"",'Ark1'!X1228)</f>
        <v>100</v>
      </c>
      <c r="X125" s="34">
        <f>+IF(H125=0,"",'Ark1'!Y1228)</f>
        <v>100</v>
      </c>
      <c r="Y125" s="34">
        <f>+IF(H125=0,"",'Ark1'!Z1228)</f>
        <v>4.3104214797782188</v>
      </c>
      <c r="Z125" s="34">
        <f>+IF(H125=0,"",'Ark1'!Z1228)</f>
        <v>4.3104214797782188</v>
      </c>
      <c r="AA125" s="27">
        <f>+IF(H125=0,"",'Ark1'!AB1228)</f>
        <v>2.0442330808615967</v>
      </c>
      <c r="AB125" s="34">
        <f>+IF(H125=0,"",'Ark1'!AE1228)</f>
        <v>0</v>
      </c>
      <c r="AC125" s="34">
        <f t="shared" si="102"/>
        <v>3.7075</v>
      </c>
      <c r="AD125" s="29">
        <f t="shared" si="103"/>
        <v>0.5</v>
      </c>
      <c r="AE125" s="214"/>
      <c r="AF125" s="217"/>
      <c r="AH125" s="29"/>
      <c r="AI125" s="27"/>
      <c r="AJ125" s="218"/>
      <c r="AK125" s="28"/>
      <c r="AO125" s="28"/>
    </row>
    <row r="126" spans="1:71" ht="15.6">
      <c r="A126" s="214"/>
      <c r="B126" s="238">
        <f>+'Ark1'!C1229</f>
        <v>2024</v>
      </c>
      <c r="C126" s="28">
        <f>+'Ark1'!L1229</f>
        <v>8</v>
      </c>
      <c r="D126" s="28" t="s">
        <v>34</v>
      </c>
      <c r="E126" s="28">
        <f>+'Ark1'!D1229</f>
        <v>9</v>
      </c>
      <c r="F126" s="28" t="str">
        <f t="shared" ref="F126:F129" si="104">+F111</f>
        <v>Sep</v>
      </c>
      <c r="G126" s="28">
        <f>+'Ark1'!Q1229</f>
        <v>21</v>
      </c>
      <c r="H126" s="28">
        <f>+'Ark1'!R1229</f>
        <v>39</v>
      </c>
      <c r="I126" s="29">
        <f>+IF(H126=0,"",'Ark1'!AG1229)</f>
        <v>10.161825309076288</v>
      </c>
      <c r="J126" s="29">
        <f>+IF(H126=0,"",'Ark1'!AH1229)</f>
        <v>5.1282051282051277</v>
      </c>
      <c r="L126" s="29">
        <f>+IF(H126=0,"",'Ark1'!U1229)</f>
        <v>28.515384615384608</v>
      </c>
      <c r="M126" s="29"/>
      <c r="T126" s="27">
        <f>+IF(H126=0,"",'Ark1'!T1229)</f>
        <v>7.9743589743589745</v>
      </c>
      <c r="U126" s="214"/>
      <c r="V126" s="34">
        <f>+IF(H126=0,"",'Ark1'!W1229)</f>
        <v>33.333333333333343</v>
      </c>
      <c r="W126" s="34">
        <f>+IF(H126=0,"",'Ark1'!X1229)</f>
        <v>94.871794871794876</v>
      </c>
      <c r="X126" s="34">
        <f>+IF(H126=0,"",'Ark1'!Y1229)</f>
        <v>82.051282051282044</v>
      </c>
      <c r="Y126" s="34">
        <f>+IF(H126=0,"",'Ark1'!Z1229)</f>
        <v>8.4858717715898919</v>
      </c>
      <c r="Z126" s="34">
        <f>+IF(H126=0,"",'Ark1'!Z1229)</f>
        <v>8.4858717715898919</v>
      </c>
      <c r="AA126" s="27">
        <f>+IF(H126=0,"",'Ark1'!AB1229)</f>
        <v>1.1872653233630996</v>
      </c>
      <c r="AB126" s="34">
        <f>+IF(H126=0,"",'Ark1'!AE1229)</f>
        <v>0</v>
      </c>
      <c r="AC126" s="34">
        <f t="shared" si="102"/>
        <v>3.564423076923076</v>
      </c>
      <c r="AD126" s="29">
        <f t="shared" si="103"/>
        <v>0.53846153846153844</v>
      </c>
      <c r="AE126" s="214"/>
      <c r="AF126" s="217"/>
      <c r="AH126" s="29"/>
      <c r="AI126" s="27"/>
      <c r="AJ126" s="218"/>
      <c r="AK126" s="28"/>
      <c r="AO126" s="28"/>
    </row>
    <row r="127" spans="1:71" ht="15.6">
      <c r="A127" s="214"/>
      <c r="B127" s="238">
        <f>+'Ark1'!C1230</f>
        <v>2024</v>
      </c>
      <c r="C127" s="28">
        <f>+'Ark1'!L1230</f>
        <v>8</v>
      </c>
      <c r="D127" s="28" t="s">
        <v>34</v>
      </c>
      <c r="E127" s="28">
        <f>+'Ark1'!D1230</f>
        <v>10</v>
      </c>
      <c r="F127" s="28" t="str">
        <f t="shared" si="104"/>
        <v>Okt</v>
      </c>
      <c r="G127" s="28">
        <f>+'Ark1'!Q1230</f>
        <v>64</v>
      </c>
      <c r="H127" s="28">
        <f>+'Ark1'!R1230</f>
        <v>160</v>
      </c>
      <c r="I127" s="29">
        <f>+IF(H127=0,"",'Ark1'!AG1230)</f>
        <v>8.6643361304705184</v>
      </c>
      <c r="J127" s="29">
        <f>+IF(H127=0,"",'Ark1'!AH1230)</f>
        <v>1.875</v>
      </c>
      <c r="L127" s="29">
        <f>+IF(H127=0,"",'Ark1'!U1230)</f>
        <v>29.246249999999993</v>
      </c>
      <c r="M127" s="29"/>
      <c r="T127" s="27">
        <f>+IF(H127=0,"",'Ark1'!T1230)</f>
        <v>8.2687500000000007</v>
      </c>
      <c r="U127" s="214"/>
      <c r="V127" s="34">
        <f>+IF(H127=0,"",'Ark1'!W1230)</f>
        <v>36.875</v>
      </c>
      <c r="W127" s="34">
        <f>+IF(H127=0,"",'Ark1'!X1230)</f>
        <v>100</v>
      </c>
      <c r="X127" s="34">
        <f>+IF(H127=0,"",'Ark1'!Y1230)</f>
        <v>91.25</v>
      </c>
      <c r="Y127" s="34">
        <f>+IF(H127=0,"",'Ark1'!Z1230)</f>
        <v>5.2867155150907195</v>
      </c>
      <c r="Z127" s="34">
        <f>+IF(H127=0,"",'Ark1'!Z1230)</f>
        <v>5.2867155150907195</v>
      </c>
      <c r="AA127" s="27">
        <f>+IF(H127=0,"",'Ark1'!AB1230)</f>
        <v>1.1657716060618302</v>
      </c>
      <c r="AB127" s="34">
        <f>+IF(H127=0,"",'Ark1'!AE1230)</f>
        <v>0</v>
      </c>
      <c r="AC127" s="34">
        <f t="shared" si="102"/>
        <v>3.6557812499999991</v>
      </c>
      <c r="AD127" s="29">
        <f t="shared" si="103"/>
        <v>0.4</v>
      </c>
      <c r="AE127" s="214"/>
      <c r="AF127" s="217"/>
      <c r="AH127" s="29"/>
      <c r="AI127" s="27"/>
      <c r="AJ127" s="218"/>
      <c r="AK127" s="28"/>
      <c r="AO127" s="28"/>
    </row>
    <row r="128" spans="1:71" ht="15.6">
      <c r="A128" s="214"/>
      <c r="B128" s="238">
        <f>+'Ark1'!C1231</f>
        <v>2024</v>
      </c>
      <c r="C128" s="28">
        <f>+'Ark1'!L1231</f>
        <v>8</v>
      </c>
      <c r="D128" s="28" t="s">
        <v>34</v>
      </c>
      <c r="E128" s="28">
        <f>+'Ark1'!D1231</f>
        <v>11</v>
      </c>
      <c r="F128" s="28" t="str">
        <f t="shared" si="104"/>
        <v>Nov</v>
      </c>
      <c r="G128" s="28">
        <f>+'Ark1'!Q1231</f>
        <v>41</v>
      </c>
      <c r="H128" s="28">
        <f>+'Ark1'!R1231</f>
        <v>66</v>
      </c>
      <c r="I128" s="29">
        <f>+IF(H128=0,"",'Ark1'!AG1231)</f>
        <v>5.5088694332379156</v>
      </c>
      <c r="J128" s="29">
        <f>+IF(H128=0,"",'Ark1'!AH1231)</f>
        <v>0</v>
      </c>
      <c r="L128" s="29">
        <f>+IF(H128=0,"",'Ark1'!U1231)</f>
        <v>29.916666666666675</v>
      </c>
      <c r="M128" s="29"/>
      <c r="T128" s="27">
        <f>+IF(H128=0,"",'Ark1'!T1231)</f>
        <v>7.9545454545454541</v>
      </c>
      <c r="U128" s="214"/>
      <c r="V128" s="34">
        <f>+IF(H128=0,"",'Ark1'!W1231)</f>
        <v>33.333333333333343</v>
      </c>
      <c r="W128" s="34">
        <f>+IF(H128=0,"",'Ark1'!X1231)</f>
        <v>100</v>
      </c>
      <c r="X128" s="34">
        <f>+IF(H128=0,"",'Ark1'!Y1231)</f>
        <v>95.454545454545439</v>
      </c>
      <c r="Y128" s="34">
        <f>+IF(H128=0,"",'Ark1'!Z1231)</f>
        <v>5.2815454388106913</v>
      </c>
      <c r="Z128" s="34">
        <f>+IF(H128=0,"",'Ark1'!Z1231)</f>
        <v>5.2815454388106913</v>
      </c>
      <c r="AA128" s="27">
        <f>+IF(H128=0,"",'Ark1'!AB1231)</f>
        <v>1.5708694579736724</v>
      </c>
      <c r="AB128" s="34">
        <f>+IF(H128=0,"",'Ark1'!AE1231)</f>
        <v>0</v>
      </c>
      <c r="AC128" s="34">
        <f t="shared" si="102"/>
        <v>3.7395833333333344</v>
      </c>
      <c r="AD128" s="29">
        <f t="shared" si="103"/>
        <v>0.62121212121212122</v>
      </c>
      <c r="AE128" s="214"/>
      <c r="AF128" s="217"/>
      <c r="AH128" s="29"/>
      <c r="AI128" s="27"/>
      <c r="AJ128" s="218"/>
      <c r="AK128" s="28"/>
      <c r="AO128" s="28"/>
    </row>
    <row r="129" spans="1:71" ht="15.6">
      <c r="A129" s="214"/>
      <c r="B129" s="238">
        <f>+'Ark1'!C1232</f>
        <v>2024</v>
      </c>
      <c r="C129" s="28">
        <f>+'Ark1'!L1232</f>
        <v>8</v>
      </c>
      <c r="D129" s="28" t="s">
        <v>34</v>
      </c>
      <c r="E129" s="28">
        <f>+'Ark1'!D1232</f>
        <v>12</v>
      </c>
      <c r="F129" s="28" t="str">
        <f t="shared" si="104"/>
        <v>Des</v>
      </c>
      <c r="G129" s="28">
        <f>+'Ark1'!Q1232</f>
        <v>10</v>
      </c>
      <c r="H129" s="28">
        <f>+'Ark1'!R1232</f>
        <v>13</v>
      </c>
      <c r="I129" s="29">
        <f>+IF(H129=0,"",'Ark1'!AG1232)</f>
        <v>5.2421272952145372</v>
      </c>
      <c r="J129" s="29">
        <f>+IF(H129=0,"",'Ark1'!AH1232)</f>
        <v>0</v>
      </c>
      <c r="L129" s="29">
        <f>+IF(H129=0,"",'Ark1'!U1232)</f>
        <v>29.669230769230762</v>
      </c>
      <c r="M129" s="29"/>
      <c r="T129" s="27">
        <f>+IF(H129=0,"",'Ark1'!T1232)</f>
        <v>7.076923076923074</v>
      </c>
      <c r="U129" s="214"/>
      <c r="V129" s="34">
        <f>+IF(H129=0,"",'Ark1'!W1232)</f>
        <v>0</v>
      </c>
      <c r="W129" s="34">
        <f>+IF(H129=0,"",'Ark1'!X1232)</f>
        <v>100</v>
      </c>
      <c r="X129" s="34">
        <f>+IF(H129=0,"",'Ark1'!Y1232)</f>
        <v>92.307692307692321</v>
      </c>
      <c r="Y129" s="34">
        <f>+IF(H129=0,"",'Ark1'!Z1232)</f>
        <v>7.2018570912043476</v>
      </c>
      <c r="Z129" s="34">
        <f>+IF(H129=0,"",'Ark1'!Z1232)</f>
        <v>7.2018570912043476</v>
      </c>
      <c r="AA129" s="27">
        <f>+IF(H129=0,"",'Ark1'!AB1232)</f>
        <v>0.99703703052428971</v>
      </c>
      <c r="AB129" s="34">
        <f>+IF(H129=0,"",'Ark1'!AE1232)</f>
        <v>0</v>
      </c>
      <c r="AC129" s="34">
        <f t="shared" si="102"/>
        <v>3.7086538461538452</v>
      </c>
      <c r="AD129" s="29">
        <f t="shared" si="103"/>
        <v>0.76923076923076927</v>
      </c>
      <c r="AE129" s="214"/>
      <c r="AF129" s="217"/>
      <c r="AH129" s="29"/>
      <c r="AI129" s="27"/>
      <c r="AJ129" s="218"/>
      <c r="AK129" s="28"/>
      <c r="AO129" s="28"/>
    </row>
    <row r="130" spans="1:71" ht="15" customHeight="1">
      <c r="A130" s="214"/>
      <c r="B130" s="214"/>
      <c r="C130" s="214"/>
      <c r="D130" s="214"/>
      <c r="E130" s="214"/>
      <c r="F130" s="214"/>
      <c r="G130" s="214"/>
      <c r="H130" s="214"/>
      <c r="I130" s="215"/>
      <c r="J130" s="215"/>
      <c r="K130" s="215"/>
      <c r="L130" s="214"/>
      <c r="M130" s="449"/>
      <c r="N130" s="215"/>
      <c r="O130" s="215"/>
      <c r="P130" s="215"/>
      <c r="Q130" s="215"/>
      <c r="R130" s="215"/>
      <c r="S130" s="215"/>
      <c r="T130" s="214"/>
      <c r="U130" s="214"/>
      <c r="V130" s="216"/>
      <c r="W130" s="216"/>
      <c r="X130" s="216"/>
      <c r="Y130" s="216"/>
      <c r="Z130" s="216"/>
      <c r="AA130" s="214"/>
      <c r="AB130" s="216"/>
      <c r="AC130" s="216"/>
      <c r="AD130" s="215"/>
      <c r="AE130" s="214"/>
      <c r="AF130" s="217"/>
      <c r="AH130" s="29"/>
      <c r="AI130" s="27"/>
      <c r="AJ130" s="218"/>
      <c r="AK130" s="28"/>
      <c r="AO130" s="28"/>
      <c r="BG130" s="230"/>
    </row>
    <row r="131" spans="1:71" ht="15" customHeight="1">
      <c r="A131" s="214"/>
      <c r="B131" s="214"/>
      <c r="C131" s="232" t="s">
        <v>0</v>
      </c>
      <c r="D131" s="214"/>
      <c r="E131" s="276" t="str">
        <f>+D133</f>
        <v>R+</v>
      </c>
      <c r="F131" s="232" t="s">
        <v>569</v>
      </c>
      <c r="G131" s="214"/>
      <c r="H131" s="238">
        <f>SUM(H133:H144)</f>
        <v>110</v>
      </c>
      <c r="I131" s="215"/>
      <c r="J131" s="215"/>
      <c r="K131" s="215"/>
      <c r="L131" s="269">
        <f>+Klasse!K126</f>
        <v>20.390878148400297</v>
      </c>
      <c r="M131" s="269"/>
      <c r="N131" s="215"/>
      <c r="O131" s="215"/>
      <c r="P131" s="215"/>
      <c r="Q131" s="215"/>
      <c r="R131" s="215"/>
      <c r="S131" s="215"/>
      <c r="T131" s="214"/>
      <c r="U131" s="214"/>
      <c r="V131" s="216"/>
      <c r="W131" s="216"/>
      <c r="X131" s="216"/>
      <c r="Y131" s="216"/>
      <c r="Z131" s="216"/>
      <c r="AA131" s="214"/>
      <c r="AB131" s="216"/>
      <c r="AC131" s="269">
        <v>0</v>
      </c>
      <c r="AD131" s="215"/>
      <c r="AE131" s="214"/>
      <c r="AF131" s="217"/>
      <c r="AH131" s="29"/>
      <c r="AI131" s="27"/>
      <c r="AJ131" s="218"/>
      <c r="AK131" s="28"/>
      <c r="AO131" s="28"/>
      <c r="BG131" s="230"/>
    </row>
    <row r="132" spans="1:71" ht="15" customHeight="1">
      <c r="A132" s="214"/>
      <c r="B132" s="214"/>
      <c r="C132" s="214"/>
      <c r="D132" s="214"/>
      <c r="E132" s="214"/>
      <c r="F132" s="214"/>
      <c r="G132" s="214"/>
      <c r="H132" s="214"/>
      <c r="I132" s="215"/>
      <c r="J132" s="215"/>
      <c r="K132" s="215"/>
      <c r="L132" s="214"/>
      <c r="M132" s="449"/>
      <c r="N132" s="215"/>
      <c r="O132" s="215"/>
      <c r="P132" s="215"/>
      <c r="Q132" s="215"/>
      <c r="R132" s="215"/>
      <c r="S132" s="215"/>
      <c r="T132" s="214"/>
      <c r="U132" s="214"/>
      <c r="V132" s="216"/>
      <c r="W132" s="216"/>
      <c r="X132" s="216"/>
      <c r="Y132" s="216"/>
      <c r="Z132" s="216"/>
      <c r="AA132" s="214"/>
      <c r="AB132" s="216"/>
      <c r="AC132" s="216"/>
      <c r="AD132" s="216"/>
      <c r="AE132" s="216"/>
      <c r="AF132" s="217"/>
      <c r="AH132" s="29"/>
      <c r="AI132" s="27"/>
      <c r="AJ132" s="218"/>
      <c r="AK132" s="28"/>
      <c r="AO132" s="28"/>
      <c r="BG132" s="230">
        <f>1+BG129</f>
        <v>1</v>
      </c>
      <c r="BH132" s="28">
        <v>20.659867330016564</v>
      </c>
      <c r="BI132" s="28">
        <f t="shared" ref="BI132" si="105">+BH132</f>
        <v>20.659867330016564</v>
      </c>
      <c r="BJ132" s="28">
        <f t="shared" ref="BJ132" si="106">+BI132</f>
        <v>20.659867330016564</v>
      </c>
      <c r="BK132" s="28">
        <f t="shared" ref="BK132" si="107">+BJ132</f>
        <v>20.659867330016564</v>
      </c>
      <c r="BL132" s="28">
        <f t="shared" ref="BL132" si="108">+BK132</f>
        <v>20.659867330016564</v>
      </c>
      <c r="BM132" s="28">
        <f t="shared" ref="BM132" si="109">+BL132</f>
        <v>20.659867330016564</v>
      </c>
      <c r="BN132" s="28">
        <f t="shared" ref="BN132" si="110">+BM132</f>
        <v>20.659867330016564</v>
      </c>
      <c r="BO132" s="28">
        <f t="shared" ref="BO132" si="111">+BN132</f>
        <v>20.659867330016564</v>
      </c>
      <c r="BP132" s="28">
        <f t="shared" ref="BP132" si="112">+BO132</f>
        <v>20.659867330016564</v>
      </c>
      <c r="BQ132" s="28">
        <f t="shared" ref="BQ132" si="113">+BP132</f>
        <v>20.659867330016564</v>
      </c>
      <c r="BR132" s="28">
        <f t="shared" ref="BR132" si="114">+BQ132</f>
        <v>20.659867330016564</v>
      </c>
      <c r="BS132" s="28">
        <f t="shared" ref="BS132" si="115">+BR132</f>
        <v>20.659867330016564</v>
      </c>
    </row>
    <row r="133" spans="1:71" ht="15.6">
      <c r="A133" s="214"/>
      <c r="B133" s="238">
        <f>+'Ark1'!C1233</f>
        <v>2024</v>
      </c>
      <c r="C133" s="234">
        <f>+'Ark1'!L1233</f>
        <v>9</v>
      </c>
      <c r="D133" s="234" t="s">
        <v>35</v>
      </c>
      <c r="E133" s="234">
        <f>+'Ark1'!D1233</f>
        <v>1</v>
      </c>
      <c r="F133" s="234" t="str">
        <f>+F118</f>
        <v>Jan</v>
      </c>
      <c r="G133" s="234">
        <f>+'Ark1'!Q1233</f>
        <v>0</v>
      </c>
      <c r="H133" s="234">
        <f>+'Ark1'!R1233</f>
        <v>0</v>
      </c>
      <c r="I133" s="235" t="str">
        <f>+IF(H133=0,"",'Ark1'!AG1233)</f>
        <v/>
      </c>
      <c r="J133" s="235" t="str">
        <f>+IF(H133=0,"",'Ark1'!AH1233)</f>
        <v/>
      </c>
      <c r="K133" s="235"/>
      <c r="L133" s="235" t="str">
        <f>+IF(H133=0,"",'Ark1'!U1233)</f>
        <v/>
      </c>
      <c r="M133" s="235"/>
      <c r="N133" s="235"/>
      <c r="O133" s="235"/>
      <c r="P133" s="235"/>
      <c r="Q133" s="235"/>
      <c r="R133" s="235"/>
      <c r="S133" s="235"/>
      <c r="T133" s="236" t="str">
        <f>+IF(H133=0,"",'Ark1'!T1233)</f>
        <v/>
      </c>
      <c r="U133" s="214"/>
      <c r="V133" s="237" t="str">
        <f>+IF(H133=0,"",'Ark1'!W1233)</f>
        <v/>
      </c>
      <c r="W133" s="237" t="str">
        <f>+IF(H133=0,"",'Ark1'!X1233)</f>
        <v/>
      </c>
      <c r="X133" s="237" t="str">
        <f>+IF(H133=0,"",'Ark1'!Y1233)</f>
        <v/>
      </c>
      <c r="Y133" s="237" t="str">
        <f>+IF(H133=0,"",'Ark1'!Z1233)</f>
        <v/>
      </c>
      <c r="Z133" s="237" t="str">
        <f>+IF(H133=0,"",'Ark1'!Z1233)</f>
        <v/>
      </c>
      <c r="AA133" s="236" t="str">
        <f>+IF(H133=0,"",'Ark1'!AB1233)</f>
        <v/>
      </c>
      <c r="AB133" s="237" t="str">
        <f>+IF(H133=0,"",'Ark1'!AE1233)</f>
        <v/>
      </c>
      <c r="AC133" s="237" t="str">
        <f t="shared" ref="AC133:AC144" si="116">+IF(H133=0,"",+L133/C133)</f>
        <v/>
      </c>
      <c r="AD133" s="235" t="str">
        <f t="shared" ref="AD133:AD144" si="117">+IF(H133=0,"",G133/H133)</f>
        <v/>
      </c>
      <c r="AE133" s="214"/>
      <c r="AF133" s="217"/>
      <c r="AH133" s="29"/>
      <c r="AI133" s="27"/>
      <c r="AJ133" s="218"/>
      <c r="AK133" s="28"/>
      <c r="AO133" s="28"/>
    </row>
    <row r="134" spans="1:71" ht="15.6">
      <c r="A134" s="214"/>
      <c r="B134" s="238">
        <f>+'Ark1'!C1234</f>
        <v>2024</v>
      </c>
      <c r="C134" s="234">
        <f>+'Ark1'!L1234</f>
        <v>9</v>
      </c>
      <c r="D134" s="234" t="s">
        <v>35</v>
      </c>
      <c r="E134" s="234">
        <f>+'Ark1'!D1234</f>
        <v>2</v>
      </c>
      <c r="F134" s="234" t="str">
        <f t="shared" ref="F134:F144" si="118">+F119</f>
        <v>Feb</v>
      </c>
      <c r="G134" s="234">
        <f>+'Ark1'!Q1234</f>
        <v>0</v>
      </c>
      <c r="H134" s="234">
        <f>+'Ark1'!R1234</f>
        <v>0</v>
      </c>
      <c r="I134" s="235" t="str">
        <f>+IF(H134=0,"",'Ark1'!AG1234)</f>
        <v/>
      </c>
      <c r="J134" s="235" t="str">
        <f>+IF(H134=0,"",'Ark1'!AH1234)</f>
        <v/>
      </c>
      <c r="K134" s="235"/>
      <c r="L134" s="235" t="str">
        <f>+IF(H134=0,"",'Ark1'!U1234)</f>
        <v/>
      </c>
      <c r="M134" s="235"/>
      <c r="N134" s="235"/>
      <c r="O134" s="235"/>
      <c r="P134" s="235"/>
      <c r="Q134" s="235"/>
      <c r="R134" s="235"/>
      <c r="S134" s="235"/>
      <c r="T134" s="236" t="str">
        <f>+IF(H134=0,"",'Ark1'!T1234)</f>
        <v/>
      </c>
      <c r="U134" s="214"/>
      <c r="V134" s="237" t="str">
        <f>+IF(H134=0,"",'Ark1'!W1234)</f>
        <v/>
      </c>
      <c r="W134" s="237" t="str">
        <f>+IF(H134=0,"",'Ark1'!X1234)</f>
        <v/>
      </c>
      <c r="X134" s="237" t="str">
        <f>+IF(H134=0,"",'Ark1'!Y1234)</f>
        <v/>
      </c>
      <c r="Y134" s="237" t="str">
        <f>+IF(H134=0,"",'Ark1'!Z1234)</f>
        <v/>
      </c>
      <c r="Z134" s="237" t="str">
        <f>+IF(H134=0,"",'Ark1'!Z1234)</f>
        <v/>
      </c>
      <c r="AA134" s="236" t="str">
        <f>+IF(H134=0,"",'Ark1'!AB1234)</f>
        <v/>
      </c>
      <c r="AB134" s="237" t="str">
        <f>+IF(H134=0,"",'Ark1'!AE1234)</f>
        <v/>
      </c>
      <c r="AC134" s="237" t="str">
        <f t="shared" si="116"/>
        <v/>
      </c>
      <c r="AD134" s="235" t="str">
        <f t="shared" si="117"/>
        <v/>
      </c>
      <c r="AE134" s="214"/>
      <c r="AF134" s="217"/>
      <c r="AH134" s="29"/>
      <c r="AI134" s="27"/>
      <c r="AJ134" s="218"/>
      <c r="AK134" s="28"/>
      <c r="AO134" s="28"/>
    </row>
    <row r="135" spans="1:71" ht="15.6">
      <c r="A135" s="214"/>
      <c r="B135" s="238">
        <f>+'Ark1'!C1235</f>
        <v>2024</v>
      </c>
      <c r="C135" s="234">
        <f>+'Ark1'!L1235</f>
        <v>9</v>
      </c>
      <c r="D135" s="234" t="s">
        <v>35</v>
      </c>
      <c r="E135" s="234">
        <f>+'Ark1'!D1235</f>
        <v>3</v>
      </c>
      <c r="F135" s="234" t="str">
        <f t="shared" si="118"/>
        <v>Mar</v>
      </c>
      <c r="G135" s="234">
        <f>+'Ark1'!Q1235</f>
        <v>0</v>
      </c>
      <c r="H135" s="234">
        <f>+'Ark1'!R1235</f>
        <v>0</v>
      </c>
      <c r="I135" s="235" t="str">
        <f>+IF(H135=0,"",'Ark1'!AG1235)</f>
        <v/>
      </c>
      <c r="J135" s="235" t="str">
        <f>+IF(H135=0,"",'Ark1'!AH1235)</f>
        <v/>
      </c>
      <c r="K135" s="235"/>
      <c r="L135" s="235" t="str">
        <f>+IF(H135=0,"",'Ark1'!U1235)</f>
        <v/>
      </c>
      <c r="M135" s="235"/>
      <c r="N135" s="235"/>
      <c r="O135" s="235"/>
      <c r="P135" s="235"/>
      <c r="Q135" s="235"/>
      <c r="R135" s="235"/>
      <c r="S135" s="235"/>
      <c r="T135" s="236" t="str">
        <f>+IF(H135=0,"",'Ark1'!T1235)</f>
        <v/>
      </c>
      <c r="U135" s="214"/>
      <c r="V135" s="237" t="str">
        <f>+IF(H135=0,"",'Ark1'!W1235)</f>
        <v/>
      </c>
      <c r="W135" s="237" t="str">
        <f>+IF(H135=0,"",'Ark1'!X1235)</f>
        <v/>
      </c>
      <c r="X135" s="237" t="str">
        <f>+IF(H135=0,"",'Ark1'!Y1235)</f>
        <v/>
      </c>
      <c r="Y135" s="237" t="str">
        <f>+IF(H135=0,"",'Ark1'!Z1235)</f>
        <v/>
      </c>
      <c r="Z135" s="237" t="str">
        <f>+IF(H135=0,"",'Ark1'!Z1235)</f>
        <v/>
      </c>
      <c r="AA135" s="236" t="str">
        <f>+IF(H135=0,"",'Ark1'!AB1235)</f>
        <v/>
      </c>
      <c r="AB135" s="237" t="str">
        <f>+IF(H135=0,"",'Ark1'!AE1235)</f>
        <v/>
      </c>
      <c r="AC135" s="237" t="str">
        <f t="shared" si="116"/>
        <v/>
      </c>
      <c r="AD135" s="235" t="str">
        <f t="shared" si="117"/>
        <v/>
      </c>
      <c r="AE135" s="214"/>
      <c r="AF135" s="217"/>
      <c r="AH135" s="29"/>
      <c r="AI135" s="27"/>
      <c r="AJ135" s="218"/>
      <c r="AK135" s="28"/>
      <c r="AO135" s="28"/>
    </row>
    <row r="136" spans="1:71" ht="15.6">
      <c r="A136" s="214"/>
      <c r="B136" s="238">
        <f>+'Ark1'!C1236</f>
        <v>2024</v>
      </c>
      <c r="C136" s="234">
        <f>+'Ark1'!L1236</f>
        <v>9</v>
      </c>
      <c r="D136" s="234" t="s">
        <v>35</v>
      </c>
      <c r="E136" s="234">
        <f>+'Ark1'!D1236</f>
        <v>4</v>
      </c>
      <c r="F136" s="234" t="str">
        <f t="shared" si="118"/>
        <v>Apr</v>
      </c>
      <c r="G136" s="234">
        <f>+'Ark1'!Q1236</f>
        <v>0</v>
      </c>
      <c r="H136" s="234">
        <f>+'Ark1'!R1236</f>
        <v>0</v>
      </c>
      <c r="I136" s="235" t="str">
        <f>+IF(H136=0,"",'Ark1'!AG1236)</f>
        <v/>
      </c>
      <c r="J136" s="235" t="str">
        <f>+IF(H136=0,"",'Ark1'!AH1236)</f>
        <v/>
      </c>
      <c r="K136" s="235"/>
      <c r="L136" s="235" t="str">
        <f>+IF(H136=0,"",'Ark1'!U1236)</f>
        <v/>
      </c>
      <c r="M136" s="235"/>
      <c r="N136" s="235"/>
      <c r="O136" s="235"/>
      <c r="P136" s="235"/>
      <c r="Q136" s="235"/>
      <c r="R136" s="235"/>
      <c r="S136" s="235"/>
      <c r="T136" s="236" t="str">
        <f>+IF(H136=0,"",'Ark1'!T1236)</f>
        <v/>
      </c>
      <c r="U136" s="214"/>
      <c r="V136" s="237" t="str">
        <f>+IF(H136=0,"",'Ark1'!W1236)</f>
        <v/>
      </c>
      <c r="W136" s="237" t="str">
        <f>+IF(H136=0,"",'Ark1'!X1236)</f>
        <v/>
      </c>
      <c r="X136" s="237" t="str">
        <f>+IF(H136=0,"",'Ark1'!Y1236)</f>
        <v/>
      </c>
      <c r="Y136" s="237" t="str">
        <f>+IF(H136=0,"",'Ark1'!Z1236)</f>
        <v/>
      </c>
      <c r="Z136" s="237" t="str">
        <f>+IF(H136=0,"",'Ark1'!Z1236)</f>
        <v/>
      </c>
      <c r="AA136" s="236" t="str">
        <f>+IF(H136=0,"",'Ark1'!AB1236)</f>
        <v/>
      </c>
      <c r="AB136" s="237" t="str">
        <f>+IF(H136=0,"",'Ark1'!AE1236)</f>
        <v/>
      </c>
      <c r="AC136" s="237" t="str">
        <f t="shared" si="116"/>
        <v/>
      </c>
      <c r="AD136" s="235" t="str">
        <f t="shared" si="117"/>
        <v/>
      </c>
      <c r="AE136" s="214"/>
      <c r="AF136" s="217"/>
      <c r="AH136" s="29"/>
      <c r="AI136" s="27"/>
      <c r="AJ136" s="218"/>
      <c r="AK136" s="28"/>
      <c r="AO136" s="28"/>
    </row>
    <row r="137" spans="1:71" ht="15.6">
      <c r="A137" s="214"/>
      <c r="B137" s="238">
        <f>+'Ark1'!C1237</f>
        <v>2024</v>
      </c>
      <c r="C137" s="234">
        <f>+'Ark1'!L1237</f>
        <v>9</v>
      </c>
      <c r="D137" s="234" t="s">
        <v>35</v>
      </c>
      <c r="E137" s="234">
        <f>+'Ark1'!D1237</f>
        <v>5</v>
      </c>
      <c r="F137" s="234" t="str">
        <f t="shared" si="118"/>
        <v>Mai</v>
      </c>
      <c r="G137" s="234">
        <f>+'Ark1'!Q1237</f>
        <v>1</v>
      </c>
      <c r="H137" s="234">
        <f>+'Ark1'!R1237</f>
        <v>1</v>
      </c>
      <c r="I137" s="235">
        <f>+IF(H137=0,"",'Ark1'!AG1237)</f>
        <v>0.34932770893751647</v>
      </c>
      <c r="J137" s="235">
        <f>+IF(H137=0,"",'Ark1'!AH1237)</f>
        <v>0</v>
      </c>
      <c r="K137" s="235"/>
      <c r="L137" s="235">
        <f>+IF(H137=0,"",'Ark1'!U1237)</f>
        <v>37.1</v>
      </c>
      <c r="M137" s="235"/>
      <c r="N137" s="235"/>
      <c r="O137" s="235"/>
      <c r="P137" s="235"/>
      <c r="Q137" s="235"/>
      <c r="R137" s="235"/>
      <c r="S137" s="235"/>
      <c r="T137" s="236">
        <f>+IF(H137=0,"",'Ark1'!T1237)</f>
        <v>11</v>
      </c>
      <c r="U137" s="214"/>
      <c r="V137" s="237">
        <f>+IF(H137=0,"",'Ark1'!W1237)</f>
        <v>100</v>
      </c>
      <c r="W137" s="237">
        <f>+IF(H137=0,"",'Ark1'!X1237)</f>
        <v>100</v>
      </c>
      <c r="X137" s="237">
        <f>+IF(H137=0,"",'Ark1'!Y1237)</f>
        <v>100</v>
      </c>
      <c r="Y137" s="237">
        <f>+IF(H137=0,"",'Ark1'!Z1237)</f>
        <v>0</v>
      </c>
      <c r="Z137" s="237">
        <f>+IF(H137=0,"",'Ark1'!Z1237)</f>
        <v>0</v>
      </c>
      <c r="AA137" s="236">
        <f>+IF(H137=0,"",'Ark1'!AB1237)</f>
        <v>0</v>
      </c>
      <c r="AB137" s="237">
        <f>+IF(H137=0,"",'Ark1'!AE1237)</f>
        <v>0</v>
      </c>
      <c r="AC137" s="237">
        <f t="shared" si="116"/>
        <v>4.1222222222222227</v>
      </c>
      <c r="AD137" s="235">
        <f t="shared" si="117"/>
        <v>1</v>
      </c>
      <c r="AE137" s="214"/>
      <c r="AF137" s="217"/>
      <c r="AH137" s="29"/>
      <c r="AI137" s="27"/>
      <c r="AJ137" s="218"/>
      <c r="AK137" s="28"/>
      <c r="AO137" s="28"/>
    </row>
    <row r="138" spans="1:71" ht="15.6">
      <c r="A138" s="214"/>
      <c r="B138" s="238">
        <f>+'Ark1'!C1238</f>
        <v>2024</v>
      </c>
      <c r="C138" s="234">
        <f>+'Ark1'!L1238</f>
        <v>9</v>
      </c>
      <c r="D138" s="234" t="s">
        <v>35</v>
      </c>
      <c r="E138" s="234">
        <f>+'Ark1'!D1238</f>
        <v>6</v>
      </c>
      <c r="F138" s="234" t="str">
        <f t="shared" si="118"/>
        <v>Jun</v>
      </c>
      <c r="G138" s="234">
        <f>+'Ark1'!Q1238</f>
        <v>5</v>
      </c>
      <c r="H138" s="234">
        <f>+'Ark1'!R1238</f>
        <v>9</v>
      </c>
      <c r="I138" s="235">
        <f>+IF(H138=0,"",'Ark1'!AG1238)</f>
        <v>2.4298391612146126</v>
      </c>
      <c r="J138" s="235">
        <f>+IF(H138=0,"",'Ark1'!AH1238)</f>
        <v>0</v>
      </c>
      <c r="K138" s="235"/>
      <c r="L138" s="235">
        <f>+IF(H138=0,"",'Ark1'!U1238)</f>
        <v>35.200000000000003</v>
      </c>
      <c r="M138" s="235"/>
      <c r="N138" s="235"/>
      <c r="O138" s="235"/>
      <c r="P138" s="235"/>
      <c r="Q138" s="235"/>
      <c r="R138" s="235"/>
      <c r="S138" s="235"/>
      <c r="T138" s="236">
        <f>+IF(H138=0,"",'Ark1'!T1238)</f>
        <v>9</v>
      </c>
      <c r="U138" s="214"/>
      <c r="V138" s="237">
        <f>+IF(H138=0,"",'Ark1'!W1238)</f>
        <v>77.777777777777771</v>
      </c>
      <c r="W138" s="237">
        <f>+IF(H138=0,"",'Ark1'!X1238)</f>
        <v>100</v>
      </c>
      <c r="X138" s="237">
        <f>+IF(H138=0,"",'Ark1'!Y1238)</f>
        <v>100</v>
      </c>
      <c r="Y138" s="237">
        <f>+IF(H138=0,"",'Ark1'!Z1238)</f>
        <v>3.7181237801402274</v>
      </c>
      <c r="Z138" s="237">
        <f>+IF(H138=0,"",'Ark1'!Z1238)</f>
        <v>3.7181237801402274</v>
      </c>
      <c r="AA138" s="236">
        <f>+IF(H138=0,"",'Ark1'!AB1238)</f>
        <v>1.0540925533894598</v>
      </c>
      <c r="AB138" s="237">
        <f>+IF(H138=0,"",'Ark1'!AE1238)</f>
        <v>0</v>
      </c>
      <c r="AC138" s="237">
        <f t="shared" si="116"/>
        <v>3.9111111111111114</v>
      </c>
      <c r="AD138" s="235">
        <f t="shared" si="117"/>
        <v>0.55555555555555558</v>
      </c>
      <c r="AE138" s="214"/>
      <c r="AF138" s="217"/>
      <c r="AH138" s="29"/>
      <c r="AI138" s="27"/>
      <c r="AJ138" s="218"/>
      <c r="AK138" s="28"/>
      <c r="AO138" s="28"/>
    </row>
    <row r="139" spans="1:71" ht="15.6">
      <c r="A139" s="214"/>
      <c r="B139" s="238">
        <f>+'Ark1'!C1239</f>
        <v>2024</v>
      </c>
      <c r="C139" s="234">
        <f>+'Ark1'!L1239</f>
        <v>9</v>
      </c>
      <c r="D139" s="234" t="s">
        <v>35</v>
      </c>
      <c r="E139" s="234">
        <f>+'Ark1'!D1239</f>
        <v>7</v>
      </c>
      <c r="F139" s="234" t="str">
        <f t="shared" si="118"/>
        <v>Jul</v>
      </c>
      <c r="G139" s="234">
        <f>+'Ark1'!Q1239</f>
        <v>1</v>
      </c>
      <c r="H139" s="234">
        <f>+'Ark1'!R1239</f>
        <v>1</v>
      </c>
      <c r="I139" s="235">
        <f>+IF(H139=0,"",'Ark1'!AG1239)</f>
        <v>0.6958774202045922</v>
      </c>
      <c r="J139" s="235">
        <f>+IF(H139=0,"",'Ark1'!AH1239)</f>
        <v>0</v>
      </c>
      <c r="K139" s="235"/>
      <c r="L139" s="235">
        <f>+IF(H139=0,"",'Ark1'!U1239)</f>
        <v>31.7</v>
      </c>
      <c r="M139" s="235"/>
      <c r="N139" s="235"/>
      <c r="O139" s="235"/>
      <c r="P139" s="235"/>
      <c r="Q139" s="235"/>
      <c r="R139" s="235"/>
      <c r="S139" s="235"/>
      <c r="T139" s="236">
        <f>+IF(H139=0,"",'Ark1'!T1239)</f>
        <v>8</v>
      </c>
      <c r="U139" s="214"/>
      <c r="V139" s="237">
        <f>+IF(H139=0,"",'Ark1'!W1239)</f>
        <v>0</v>
      </c>
      <c r="W139" s="237">
        <f>+IF(H139=0,"",'Ark1'!X1239)</f>
        <v>100</v>
      </c>
      <c r="X139" s="237">
        <f>+IF(H139=0,"",'Ark1'!Y1239)</f>
        <v>100</v>
      </c>
      <c r="Y139" s="237">
        <f>+IF(H139=0,"",'Ark1'!Z1239)</f>
        <v>0</v>
      </c>
      <c r="Z139" s="237">
        <f>+IF(H139=0,"",'Ark1'!Z1239)</f>
        <v>0</v>
      </c>
      <c r="AA139" s="236">
        <f>+IF(H139=0,"",'Ark1'!AB1239)</f>
        <v>0</v>
      </c>
      <c r="AB139" s="237">
        <f>+IF(H139=0,"",'Ark1'!AE1239)</f>
        <v>0</v>
      </c>
      <c r="AC139" s="237">
        <f t="shared" si="116"/>
        <v>3.5222222222222221</v>
      </c>
      <c r="AD139" s="235">
        <f t="shared" si="117"/>
        <v>1</v>
      </c>
      <c r="AE139" s="214"/>
      <c r="AF139" s="217"/>
      <c r="AH139" s="29"/>
      <c r="AI139" s="27"/>
      <c r="AJ139" s="218"/>
      <c r="AK139" s="28"/>
      <c r="AO139" s="28"/>
    </row>
    <row r="140" spans="1:71" ht="15.6">
      <c r="A140" s="214"/>
      <c r="B140" s="238">
        <f>+'Ark1'!C1240</f>
        <v>2024</v>
      </c>
      <c r="C140" s="234">
        <f>+'Ark1'!L1240</f>
        <v>9</v>
      </c>
      <c r="D140" s="234" t="s">
        <v>35</v>
      </c>
      <c r="E140" s="234">
        <f>+'Ark1'!D1240</f>
        <v>8</v>
      </c>
      <c r="F140" s="234" t="str">
        <f t="shared" si="118"/>
        <v>Aug</v>
      </c>
      <c r="G140" s="234">
        <f>+'Ark1'!Q1240</f>
        <v>7</v>
      </c>
      <c r="H140" s="234">
        <f>+'Ark1'!R1240</f>
        <v>10</v>
      </c>
      <c r="I140" s="235">
        <f>+IF(H140=0,"",'Ark1'!AG1240)</f>
        <v>3.4735675289291317</v>
      </c>
      <c r="J140" s="235">
        <f>+IF(H140=0,"",'Ark1'!AH1240)</f>
        <v>0</v>
      </c>
      <c r="K140" s="235"/>
      <c r="L140" s="235">
        <f>+IF(H140=0,"",'Ark1'!U1240)</f>
        <v>33.53</v>
      </c>
      <c r="M140" s="235"/>
      <c r="N140" s="235"/>
      <c r="O140" s="235"/>
      <c r="P140" s="235"/>
      <c r="Q140" s="235"/>
      <c r="R140" s="235"/>
      <c r="S140" s="235"/>
      <c r="T140" s="236">
        <f>+IF(H140=0,"",'Ark1'!T1240)</f>
        <v>8.9</v>
      </c>
      <c r="U140" s="214"/>
      <c r="V140" s="237">
        <f>+IF(H140=0,"",'Ark1'!W1240)</f>
        <v>50</v>
      </c>
      <c r="W140" s="237">
        <f>+IF(H140=0,"",'Ark1'!X1240)</f>
        <v>100</v>
      </c>
      <c r="X140" s="237">
        <f>+IF(H140=0,"",'Ark1'!Y1240)</f>
        <v>90</v>
      </c>
      <c r="Y140" s="237">
        <f>+IF(H140=0,"",'Ark1'!Z1240)</f>
        <v>5.7416112721082042</v>
      </c>
      <c r="Z140" s="237">
        <f>+IF(H140=0,"",'Ark1'!Z1240)</f>
        <v>5.7416112721082042</v>
      </c>
      <c r="AA140" s="236">
        <f>+IF(H140=0,"",'Ark1'!AB1240)</f>
        <v>1.5132745950421504</v>
      </c>
      <c r="AB140" s="237">
        <f>+IF(H140=0,"",'Ark1'!AE1240)</f>
        <v>0</v>
      </c>
      <c r="AC140" s="237">
        <f t="shared" si="116"/>
        <v>3.7255555555555557</v>
      </c>
      <c r="AD140" s="235">
        <f t="shared" si="117"/>
        <v>0.7</v>
      </c>
      <c r="AE140" s="214"/>
      <c r="AF140" s="217"/>
      <c r="AH140" s="29"/>
      <c r="AI140" s="27"/>
      <c r="AJ140" s="218"/>
      <c r="AK140" s="28"/>
      <c r="AO140" s="28"/>
    </row>
    <row r="141" spans="1:71" ht="15.6">
      <c r="A141" s="214"/>
      <c r="B141" s="238">
        <f>+'Ark1'!C1241</f>
        <v>2024</v>
      </c>
      <c r="C141" s="234">
        <f>+'Ark1'!L1241</f>
        <v>9</v>
      </c>
      <c r="D141" s="234" t="s">
        <v>35</v>
      </c>
      <c r="E141" s="234">
        <f>+'Ark1'!D1241</f>
        <v>9</v>
      </c>
      <c r="F141" s="234" t="str">
        <f t="shared" si="118"/>
        <v>Sep</v>
      </c>
      <c r="G141" s="234">
        <f>+'Ark1'!Q1241</f>
        <v>9</v>
      </c>
      <c r="H141" s="234">
        <f>+'Ark1'!R1241</f>
        <v>14</v>
      </c>
      <c r="I141" s="235">
        <f>+IF(H141=0,"",'Ark1'!AG1241)</f>
        <v>4.0177633202057761</v>
      </c>
      <c r="J141" s="235">
        <f>+IF(H141=0,"",'Ark1'!AH1241)</f>
        <v>0</v>
      </c>
      <c r="K141" s="235"/>
      <c r="L141" s="235">
        <f>+IF(H141=0,"",'Ark1'!U1241)</f>
        <v>31.407142857142848</v>
      </c>
      <c r="M141" s="235"/>
      <c r="N141" s="235"/>
      <c r="O141" s="235"/>
      <c r="P141" s="235"/>
      <c r="Q141" s="235"/>
      <c r="R141" s="235"/>
      <c r="S141" s="235"/>
      <c r="T141" s="236">
        <f>+IF(H141=0,"",'Ark1'!T1241)</f>
        <v>9.1428571428571388</v>
      </c>
      <c r="U141" s="214"/>
      <c r="V141" s="237">
        <f>+IF(H141=0,"",'Ark1'!W1241)</f>
        <v>71.428571428571445</v>
      </c>
      <c r="W141" s="237">
        <f>+IF(H141=0,"",'Ark1'!X1241)</f>
        <v>92.857142857142875</v>
      </c>
      <c r="X141" s="237">
        <f>+IF(H141=0,"",'Ark1'!Y1241)</f>
        <v>85.714285714285694</v>
      </c>
      <c r="Y141" s="237">
        <f>+IF(H141=0,"",'Ark1'!Z1241)</f>
        <v>10.269126008555544</v>
      </c>
      <c r="Z141" s="237">
        <f>+IF(H141=0,"",'Ark1'!Z1241)</f>
        <v>10.269126008555544</v>
      </c>
      <c r="AA141" s="236">
        <f>+IF(H141=0,"",'Ark1'!AB1241)</f>
        <v>1.6413036132965817</v>
      </c>
      <c r="AB141" s="237">
        <f>+IF(H141=0,"",'Ark1'!AE1241)</f>
        <v>0</v>
      </c>
      <c r="AC141" s="237">
        <f t="shared" si="116"/>
        <v>3.4896825396825388</v>
      </c>
      <c r="AD141" s="235">
        <f t="shared" si="117"/>
        <v>0.6428571428571429</v>
      </c>
      <c r="AE141" s="214"/>
      <c r="AF141" s="217"/>
      <c r="AH141" s="29"/>
      <c r="AI141" s="27"/>
      <c r="AJ141" s="218"/>
      <c r="AK141" s="28"/>
      <c r="AO141" s="28"/>
    </row>
    <row r="142" spans="1:71" ht="15.6">
      <c r="A142" s="214"/>
      <c r="B142" s="238">
        <f>+'Ark1'!C1242</f>
        <v>2024</v>
      </c>
      <c r="C142" s="234">
        <f>+'Ark1'!L1242</f>
        <v>9</v>
      </c>
      <c r="D142" s="234" t="s">
        <v>35</v>
      </c>
      <c r="E142" s="234">
        <f>+'Ark1'!D1242</f>
        <v>10</v>
      </c>
      <c r="F142" s="234" t="str">
        <f t="shared" si="118"/>
        <v>Okt</v>
      </c>
      <c r="G142" s="234">
        <f>+'Ark1'!Q1242</f>
        <v>26</v>
      </c>
      <c r="H142" s="234">
        <f>+'Ark1'!R1242</f>
        <v>50</v>
      </c>
      <c r="I142" s="235">
        <f>+IF(H142=0,"",'Ark1'!AG1242)</f>
        <v>2.8820017923403358</v>
      </c>
      <c r="J142" s="235">
        <f>+IF(H142=0,"",'Ark1'!AH1242)</f>
        <v>2</v>
      </c>
      <c r="K142" s="235"/>
      <c r="L142" s="235">
        <f>+IF(H142=0,"",'Ark1'!U1242)</f>
        <v>31.129999999999992</v>
      </c>
      <c r="M142" s="235"/>
      <c r="N142" s="235"/>
      <c r="O142" s="235"/>
      <c r="P142" s="235"/>
      <c r="Q142" s="235"/>
      <c r="R142" s="235"/>
      <c r="S142" s="235"/>
      <c r="T142" s="236">
        <f>+IF(H142=0,"",'Ark1'!T1242)</f>
        <v>9.3800000000000008</v>
      </c>
      <c r="U142" s="214"/>
      <c r="V142" s="237">
        <f>+IF(H142=0,"",'Ark1'!W1242)</f>
        <v>70</v>
      </c>
      <c r="W142" s="237">
        <f>+IF(H142=0,"",'Ark1'!X1242)</f>
        <v>100</v>
      </c>
      <c r="X142" s="237">
        <f>+IF(H142=0,"",'Ark1'!Y1242)</f>
        <v>96</v>
      </c>
      <c r="Y142" s="237">
        <f>+IF(H142=0,"",'Ark1'!Z1242)</f>
        <v>4.4898663677219046</v>
      </c>
      <c r="Z142" s="237">
        <f>+IF(H142=0,"",'Ark1'!Z1242)</f>
        <v>4.4898663677219046</v>
      </c>
      <c r="AA142" s="236">
        <f>+IF(H142=0,"",'Ark1'!AB1242)</f>
        <v>1.4681961721786343</v>
      </c>
      <c r="AB142" s="237">
        <f>+IF(H142=0,"",'Ark1'!AE1242)</f>
        <v>0</v>
      </c>
      <c r="AC142" s="237">
        <f t="shared" si="116"/>
        <v>3.4588888888888878</v>
      </c>
      <c r="AD142" s="235">
        <f t="shared" si="117"/>
        <v>0.52</v>
      </c>
      <c r="AE142" s="214"/>
      <c r="AF142" s="217"/>
      <c r="AH142" s="29"/>
      <c r="AI142" s="27"/>
      <c r="AJ142" s="218"/>
      <c r="AK142" s="28"/>
      <c r="AO142" s="28"/>
    </row>
    <row r="143" spans="1:71" ht="15.6">
      <c r="A143" s="214"/>
      <c r="B143" s="238">
        <f>+'Ark1'!C1243</f>
        <v>2024</v>
      </c>
      <c r="C143" s="234">
        <f>+'Ark1'!L1243</f>
        <v>9</v>
      </c>
      <c r="D143" s="234" t="s">
        <v>35</v>
      </c>
      <c r="E143" s="234">
        <f>+'Ark1'!D1243</f>
        <v>11</v>
      </c>
      <c r="F143" s="234" t="str">
        <f t="shared" si="118"/>
        <v>Nov</v>
      </c>
      <c r="G143" s="234">
        <f>+'Ark1'!Q1243</f>
        <v>15</v>
      </c>
      <c r="H143" s="234">
        <f>+'Ark1'!R1243</f>
        <v>20</v>
      </c>
      <c r="I143" s="235">
        <f>+IF(H143=0,"",'Ark1'!AG1243)</f>
        <v>1.8570288654156275</v>
      </c>
      <c r="J143" s="235">
        <f>+IF(H143=0,"",'Ark1'!AH1243)</f>
        <v>0</v>
      </c>
      <c r="K143" s="235"/>
      <c r="L143" s="235">
        <f>+IF(H143=0,"",'Ark1'!U1243)</f>
        <v>33.28</v>
      </c>
      <c r="M143" s="235"/>
      <c r="N143" s="235"/>
      <c r="O143" s="235"/>
      <c r="P143" s="235"/>
      <c r="Q143" s="235"/>
      <c r="R143" s="235"/>
      <c r="S143" s="235"/>
      <c r="T143" s="236">
        <f>+IF(H143=0,"",'Ark1'!T1243)</f>
        <v>8.5500000000000007</v>
      </c>
      <c r="U143" s="214"/>
      <c r="V143" s="237">
        <f>+IF(H143=0,"",'Ark1'!W1243)</f>
        <v>55</v>
      </c>
      <c r="W143" s="237">
        <f>+IF(H143=0,"",'Ark1'!X1243)</f>
        <v>100</v>
      </c>
      <c r="X143" s="237">
        <f>+IF(H143=0,"",'Ark1'!Y1243)</f>
        <v>95</v>
      </c>
      <c r="Y143" s="237">
        <f>+IF(H143=0,"",'Ark1'!Z1243)</f>
        <v>5.6176151523578124</v>
      </c>
      <c r="Z143" s="237">
        <f>+IF(H143=0,"",'Ark1'!Z1243)</f>
        <v>5.6176151523578124</v>
      </c>
      <c r="AA143" s="236">
        <f>+IF(H143=0,"",'Ark1'!AB1243)</f>
        <v>1.3219304066402251</v>
      </c>
      <c r="AB143" s="237">
        <f>+IF(H143=0,"",'Ark1'!AE1243)</f>
        <v>0</v>
      </c>
      <c r="AC143" s="237">
        <f t="shared" si="116"/>
        <v>3.6977777777777781</v>
      </c>
      <c r="AD143" s="235">
        <f t="shared" si="117"/>
        <v>0.75</v>
      </c>
      <c r="AE143" s="214"/>
      <c r="AF143" s="217"/>
      <c r="AH143" s="29"/>
      <c r="AI143" s="27"/>
      <c r="AJ143" s="218"/>
      <c r="AK143" s="28"/>
      <c r="AO143" s="28"/>
    </row>
    <row r="144" spans="1:71" ht="15.6">
      <c r="A144" s="214"/>
      <c r="B144" s="238">
        <f>+'Ark1'!C1244</f>
        <v>2024</v>
      </c>
      <c r="C144" s="234">
        <f>+'Ark1'!L1244</f>
        <v>9</v>
      </c>
      <c r="D144" s="234" t="s">
        <v>35</v>
      </c>
      <c r="E144" s="234">
        <f>+'Ark1'!D1244</f>
        <v>12</v>
      </c>
      <c r="F144" s="234" t="str">
        <f t="shared" si="118"/>
        <v>Des</v>
      </c>
      <c r="G144" s="234">
        <f>+'Ark1'!Q1244</f>
        <v>4</v>
      </c>
      <c r="H144" s="234">
        <f>+'Ark1'!R1244</f>
        <v>5</v>
      </c>
      <c r="I144" s="235">
        <f>+IF(H144=0,"",'Ark1'!AG1244)</f>
        <v>2.4260298734658927</v>
      </c>
      <c r="J144" s="235">
        <f>+IF(H144=0,"",'Ark1'!AH1244)</f>
        <v>0</v>
      </c>
      <c r="K144" s="235"/>
      <c r="L144" s="235">
        <f>+IF(H144=0,"",'Ark1'!U1244)</f>
        <v>35.700000000000003</v>
      </c>
      <c r="M144" s="235"/>
      <c r="N144" s="235"/>
      <c r="O144" s="235"/>
      <c r="P144" s="235"/>
      <c r="Q144" s="235"/>
      <c r="R144" s="235"/>
      <c r="S144" s="235"/>
      <c r="T144" s="236">
        <f>+IF(H144=0,"",'Ark1'!T1244)</f>
        <v>8.8000000000000007</v>
      </c>
      <c r="U144" s="214"/>
      <c r="V144" s="237">
        <f>+IF(H144=0,"",'Ark1'!W1244)</f>
        <v>60</v>
      </c>
      <c r="W144" s="237">
        <f>+IF(H144=0,"",'Ark1'!X1244)</f>
        <v>100</v>
      </c>
      <c r="X144" s="237">
        <f>+IF(H144=0,"",'Ark1'!Y1244)</f>
        <v>100</v>
      </c>
      <c r="Y144" s="237">
        <f>+IF(H144=0,"",'Ark1'!Z1244)</f>
        <v>1.6272676485446262</v>
      </c>
      <c r="Z144" s="237">
        <f>+IF(H144=0,"",'Ark1'!Z1244)</f>
        <v>1.6272676485446262</v>
      </c>
      <c r="AA144" s="236">
        <f>+IF(H144=0,"",'Ark1'!AB1244)</f>
        <v>0.74833147735478223</v>
      </c>
      <c r="AB144" s="237">
        <f>+IF(H144=0,"",'Ark1'!AE1244)</f>
        <v>0</v>
      </c>
      <c r="AC144" s="237">
        <f t="shared" si="116"/>
        <v>3.9666666666666668</v>
      </c>
      <c r="AD144" s="235">
        <f t="shared" si="117"/>
        <v>0.8</v>
      </c>
      <c r="AE144" s="214"/>
      <c r="AF144" s="217"/>
      <c r="AH144" s="29"/>
      <c r="AI144" s="27"/>
      <c r="AJ144" s="218"/>
      <c r="AK144" s="28"/>
      <c r="AO144" s="28"/>
    </row>
    <row r="145" spans="1:71" ht="15" customHeight="1">
      <c r="A145" s="214"/>
      <c r="B145" s="214"/>
      <c r="C145" s="214"/>
      <c r="D145" s="214"/>
      <c r="E145" s="214"/>
      <c r="F145" s="214"/>
      <c r="G145" s="214"/>
      <c r="H145" s="214"/>
      <c r="I145" s="215"/>
      <c r="J145" s="215"/>
      <c r="K145" s="215"/>
      <c r="L145" s="214"/>
      <c r="M145" s="449"/>
      <c r="N145" s="215"/>
      <c r="O145" s="215"/>
      <c r="P145" s="215"/>
      <c r="Q145" s="215"/>
      <c r="R145" s="215"/>
      <c r="S145" s="215"/>
      <c r="T145" s="214"/>
      <c r="U145" s="214"/>
      <c r="V145" s="216"/>
      <c r="W145" s="216"/>
      <c r="X145" s="216"/>
      <c r="Y145" s="216"/>
      <c r="Z145" s="216"/>
      <c r="AA145" s="214"/>
      <c r="AB145" s="216"/>
      <c r="AC145" s="216"/>
      <c r="AD145" s="215"/>
      <c r="AE145" s="214"/>
      <c r="AF145" s="217"/>
      <c r="AH145" s="29"/>
      <c r="AI145" s="27"/>
      <c r="AJ145" s="218"/>
      <c r="AK145" s="28"/>
      <c r="AO145" s="28"/>
      <c r="BG145" s="230"/>
    </row>
    <row r="146" spans="1:71" ht="15" customHeight="1">
      <c r="A146" s="214"/>
      <c r="B146" s="214"/>
      <c r="C146" s="232" t="s">
        <v>0</v>
      </c>
      <c r="D146" s="214"/>
      <c r="E146" s="276" t="str">
        <f>+D148</f>
        <v>U-</v>
      </c>
      <c r="F146" s="232" t="s">
        <v>569</v>
      </c>
      <c r="G146" s="214"/>
      <c r="H146" s="238">
        <f>SUM(H148:H159)</f>
        <v>26</v>
      </c>
      <c r="I146" s="215"/>
      <c r="J146" s="215"/>
      <c r="K146" s="215"/>
      <c r="L146" s="269">
        <f>+Klasse!K144</f>
        <v>26.964711111111129</v>
      </c>
      <c r="M146" s="269"/>
      <c r="N146" s="215"/>
      <c r="O146" s="215"/>
      <c r="P146" s="215"/>
      <c r="Q146" s="215"/>
      <c r="R146" s="215"/>
      <c r="S146" s="215"/>
      <c r="T146" s="214"/>
      <c r="U146" s="214"/>
      <c r="V146" s="216"/>
      <c r="W146" s="216"/>
      <c r="X146" s="216"/>
      <c r="Y146" s="216"/>
      <c r="Z146" s="216"/>
      <c r="AA146" s="214"/>
      <c r="AB146" s="216"/>
      <c r="AC146" s="269">
        <v>0</v>
      </c>
      <c r="AD146" s="215"/>
      <c r="AE146" s="214"/>
      <c r="AF146" s="217"/>
      <c r="AH146" s="29"/>
      <c r="AI146" s="27"/>
      <c r="AJ146" s="218"/>
      <c r="AK146" s="28"/>
      <c r="AO146" s="28"/>
      <c r="BG146" s="230"/>
    </row>
    <row r="147" spans="1:71" ht="15" customHeight="1">
      <c r="A147" s="214"/>
      <c r="B147" s="214"/>
      <c r="C147" s="214"/>
      <c r="D147" s="214"/>
      <c r="E147" s="214"/>
      <c r="F147" s="214"/>
      <c r="G147" s="214"/>
      <c r="H147" s="214"/>
      <c r="I147" s="215"/>
      <c r="J147" s="215"/>
      <c r="K147" s="215"/>
      <c r="L147" s="214"/>
      <c r="M147" s="449"/>
      <c r="N147" s="215"/>
      <c r="O147" s="215"/>
      <c r="P147" s="215"/>
      <c r="Q147" s="215"/>
      <c r="R147" s="215"/>
      <c r="S147" s="215"/>
      <c r="T147" s="214"/>
      <c r="U147" s="214"/>
      <c r="V147" s="216"/>
      <c r="W147" s="216"/>
      <c r="X147" s="216"/>
      <c r="Y147" s="216"/>
      <c r="Z147" s="216"/>
      <c r="AA147" s="214"/>
      <c r="AB147" s="216"/>
      <c r="AC147" s="216"/>
      <c r="AD147" s="216"/>
      <c r="AE147" s="216"/>
      <c r="AF147" s="217"/>
      <c r="AH147" s="29"/>
      <c r="AI147" s="27"/>
      <c r="AJ147" s="218"/>
      <c r="AK147" s="28"/>
      <c r="AO147" s="28"/>
      <c r="BG147" s="230">
        <f>1+BG144</f>
        <v>1</v>
      </c>
      <c r="BH147" s="28">
        <v>20.659867330016564</v>
      </c>
      <c r="BI147" s="28">
        <f t="shared" ref="BI147" si="119">+BH147</f>
        <v>20.659867330016564</v>
      </c>
      <c r="BJ147" s="28">
        <f t="shared" ref="BJ147" si="120">+BI147</f>
        <v>20.659867330016564</v>
      </c>
      <c r="BK147" s="28">
        <f t="shared" ref="BK147" si="121">+BJ147</f>
        <v>20.659867330016564</v>
      </c>
      <c r="BL147" s="28">
        <f t="shared" ref="BL147" si="122">+BK147</f>
        <v>20.659867330016564</v>
      </c>
      <c r="BM147" s="28">
        <f t="shared" ref="BM147" si="123">+BL147</f>
        <v>20.659867330016564</v>
      </c>
      <c r="BN147" s="28">
        <f t="shared" ref="BN147" si="124">+BM147</f>
        <v>20.659867330016564</v>
      </c>
      <c r="BO147" s="28">
        <f t="shared" ref="BO147" si="125">+BN147</f>
        <v>20.659867330016564</v>
      </c>
      <c r="BP147" s="28">
        <f t="shared" ref="BP147" si="126">+BO147</f>
        <v>20.659867330016564</v>
      </c>
      <c r="BQ147" s="28">
        <f t="shared" ref="BQ147" si="127">+BP147</f>
        <v>20.659867330016564</v>
      </c>
      <c r="BR147" s="28">
        <f t="shared" ref="BR147" si="128">+BQ147</f>
        <v>20.659867330016564</v>
      </c>
      <c r="BS147" s="28">
        <f t="shared" ref="BS147" si="129">+BR147</f>
        <v>20.659867330016564</v>
      </c>
    </row>
    <row r="148" spans="1:71" ht="15.6">
      <c r="A148" s="214"/>
      <c r="B148" s="238">
        <f>+'Ark1'!C1245</f>
        <v>2024</v>
      </c>
      <c r="C148" s="28">
        <f>+'Ark1'!L1245</f>
        <v>10</v>
      </c>
      <c r="D148" s="28" t="s">
        <v>36</v>
      </c>
      <c r="E148" s="28">
        <f>+'Ark1'!D1245</f>
        <v>1</v>
      </c>
      <c r="F148" s="28" t="str">
        <f>+F133</f>
        <v>Jan</v>
      </c>
      <c r="G148" s="28">
        <f>+'Ark1'!Q1245</f>
        <v>0</v>
      </c>
      <c r="H148" s="28">
        <f>+'Ark1'!R1245</f>
        <v>0</v>
      </c>
      <c r="I148" s="29" t="str">
        <f>+IF(H148=0,"",'Ark1'!AG1245)</f>
        <v/>
      </c>
      <c r="J148" s="29" t="str">
        <f>+IF(H148=0,"",'Ark1'!AH1245)</f>
        <v/>
      </c>
      <c r="L148" s="29" t="str">
        <f>+IF(H148=0,"",'Ark1'!U1245)</f>
        <v/>
      </c>
      <c r="M148" s="29"/>
      <c r="T148" s="27" t="str">
        <f>+IF(H148=0,"",'Ark1'!T1245)</f>
        <v/>
      </c>
      <c r="U148" s="214"/>
      <c r="V148" s="34" t="str">
        <f>+IF(H148=0,"",'Ark1'!W1245)</f>
        <v/>
      </c>
      <c r="W148" s="34" t="str">
        <f>+IF(H148=0,"",'Ark1'!X1245)</f>
        <v/>
      </c>
      <c r="X148" s="34" t="str">
        <f>+IF(H148=0,"",'Ark1'!Y1245)</f>
        <v/>
      </c>
      <c r="Y148" s="34" t="str">
        <f>+IF(H148=0,"",'Ark1'!Z1245)</f>
        <v/>
      </c>
      <c r="Z148" s="34" t="str">
        <f>+IF(H148=0,"",'Ark1'!Z1245)</f>
        <v/>
      </c>
      <c r="AA148" s="27" t="str">
        <f>+IF(H148=0,"",'Ark1'!AB1245)</f>
        <v/>
      </c>
      <c r="AB148" s="34" t="str">
        <f>+IF(H148=0,"",'Ark1'!AE1245)</f>
        <v/>
      </c>
      <c r="AC148" s="34" t="str">
        <f t="shared" ref="AC148:AC159" si="130">+IF(H148=0,"",+L148/C148)</f>
        <v/>
      </c>
      <c r="AD148" s="29" t="str">
        <f t="shared" ref="AD148:AD159" si="131">+IF(H148=0,"",G148/H148)</f>
        <v/>
      </c>
      <c r="AE148" s="214"/>
      <c r="AF148" s="27"/>
      <c r="AH148" s="29"/>
      <c r="AI148" s="27"/>
      <c r="AJ148" s="28"/>
      <c r="AK148" s="28"/>
      <c r="AO148" s="28"/>
    </row>
    <row r="149" spans="1:71" ht="15.6">
      <c r="A149" s="214"/>
      <c r="B149" s="238">
        <f>+'Ark1'!C1246</f>
        <v>2024</v>
      </c>
      <c r="C149" s="28">
        <f>+'Ark1'!L1246</f>
        <v>10</v>
      </c>
      <c r="D149" s="28" t="s">
        <v>36</v>
      </c>
      <c r="E149" s="28">
        <f>+'Ark1'!D1246</f>
        <v>2</v>
      </c>
      <c r="F149" s="28" t="str">
        <f t="shared" ref="F149:F159" si="132">+F134</f>
        <v>Feb</v>
      </c>
      <c r="G149" s="28">
        <f>+'Ark1'!Q1246</f>
        <v>0</v>
      </c>
      <c r="H149" s="28">
        <f>+'Ark1'!R1246</f>
        <v>0</v>
      </c>
      <c r="I149" s="29" t="str">
        <f>+IF(H149=0,"",'Ark1'!AG1246)</f>
        <v/>
      </c>
      <c r="J149" s="29" t="str">
        <f>+IF(H149=0,"",'Ark1'!AH1246)</f>
        <v/>
      </c>
      <c r="L149" s="29" t="str">
        <f>+IF(H149=0,"",'Ark1'!U1246)</f>
        <v/>
      </c>
      <c r="M149" s="29"/>
      <c r="T149" s="27" t="str">
        <f>+IF(H149=0,"",'Ark1'!T1246)</f>
        <v/>
      </c>
      <c r="U149" s="214"/>
      <c r="V149" s="34" t="str">
        <f>+IF(H149=0,"",'Ark1'!W1246)</f>
        <v/>
      </c>
      <c r="W149" s="34" t="str">
        <f>+IF(H149=0,"",'Ark1'!X1246)</f>
        <v/>
      </c>
      <c r="X149" s="34" t="str">
        <f>+IF(H149=0,"",'Ark1'!Y1246)</f>
        <v/>
      </c>
      <c r="Y149" s="34" t="str">
        <f>+IF(H149=0,"",'Ark1'!Z1246)</f>
        <v/>
      </c>
      <c r="Z149" s="34" t="str">
        <f>+IF(H149=0,"",'Ark1'!Z1246)</f>
        <v/>
      </c>
      <c r="AA149" s="27" t="str">
        <f>+IF(H149=0,"",'Ark1'!AB1246)</f>
        <v/>
      </c>
      <c r="AB149" s="34" t="str">
        <f>+IF(H149=0,"",'Ark1'!AE1246)</f>
        <v/>
      </c>
      <c r="AC149" s="34" t="str">
        <f t="shared" si="130"/>
        <v/>
      </c>
      <c r="AD149" s="29" t="str">
        <f t="shared" si="131"/>
        <v/>
      </c>
      <c r="AE149" s="214"/>
      <c r="AF149" s="218"/>
      <c r="AH149" s="29"/>
      <c r="AI149" s="27"/>
      <c r="AJ149" s="218"/>
      <c r="AK149" s="28"/>
      <c r="AO149" s="28"/>
    </row>
    <row r="150" spans="1:71" ht="15.6">
      <c r="A150" s="214"/>
      <c r="B150" s="238">
        <f>+'Ark1'!C1247</f>
        <v>2024</v>
      </c>
      <c r="C150" s="28">
        <f>+'Ark1'!L1247</f>
        <v>10</v>
      </c>
      <c r="D150" s="28" t="s">
        <v>36</v>
      </c>
      <c r="E150" s="28">
        <f>+'Ark1'!D1247</f>
        <v>3</v>
      </c>
      <c r="F150" s="28" t="str">
        <f t="shared" si="132"/>
        <v>Mar</v>
      </c>
      <c r="G150" s="28">
        <f>+'Ark1'!Q1247</f>
        <v>0</v>
      </c>
      <c r="H150" s="28">
        <f>+'Ark1'!R1247</f>
        <v>0</v>
      </c>
      <c r="I150" s="29" t="str">
        <f>+IF(H150=0,"",'Ark1'!AG1247)</f>
        <v/>
      </c>
      <c r="J150" s="29" t="str">
        <f>+IF(H150=0,"",'Ark1'!AH1247)</f>
        <v/>
      </c>
      <c r="L150" s="29" t="str">
        <f>+IF(H150=0,"",'Ark1'!U1247)</f>
        <v/>
      </c>
      <c r="M150" s="29"/>
      <c r="T150" s="27" t="str">
        <f>+IF(H150=0,"",'Ark1'!T1247)</f>
        <v/>
      </c>
      <c r="U150" s="214"/>
      <c r="V150" s="34" t="str">
        <f>+IF(H150=0,"",'Ark1'!W1247)</f>
        <v/>
      </c>
      <c r="W150" s="34" t="str">
        <f>+IF(H150=0,"",'Ark1'!X1247)</f>
        <v/>
      </c>
      <c r="X150" s="34" t="str">
        <f>+IF(H150=0,"",'Ark1'!Y1247)</f>
        <v/>
      </c>
      <c r="Y150" s="34" t="str">
        <f>+IF(H150=0,"",'Ark1'!Z1247)</f>
        <v/>
      </c>
      <c r="Z150" s="34" t="str">
        <f>+IF(H150=0,"",'Ark1'!Z1247)</f>
        <v/>
      </c>
      <c r="AA150" s="27" t="str">
        <f>+IF(H150=0,"",'Ark1'!AB1247)</f>
        <v/>
      </c>
      <c r="AB150" s="34" t="str">
        <f>+IF(H150=0,"",'Ark1'!AE1247)</f>
        <v/>
      </c>
      <c r="AC150" s="34" t="str">
        <f t="shared" si="130"/>
        <v/>
      </c>
      <c r="AD150" s="29" t="str">
        <f t="shared" si="131"/>
        <v/>
      </c>
      <c r="AE150" s="214"/>
      <c r="AF150" s="27"/>
      <c r="AH150" s="29"/>
      <c r="AI150" s="27"/>
      <c r="AJ150" s="28"/>
      <c r="AK150" s="28"/>
      <c r="AO150" s="28"/>
    </row>
    <row r="151" spans="1:71" ht="15.6">
      <c r="A151" s="214"/>
      <c r="B151" s="238">
        <f>+'Ark1'!C1248</f>
        <v>2024</v>
      </c>
      <c r="C151" s="28">
        <f>+'Ark1'!L1248</f>
        <v>10</v>
      </c>
      <c r="D151" s="28" t="s">
        <v>36</v>
      </c>
      <c r="E151" s="28">
        <f>+'Ark1'!D1248</f>
        <v>4</v>
      </c>
      <c r="F151" s="28" t="str">
        <f t="shared" si="132"/>
        <v>Apr</v>
      </c>
      <c r="G151" s="28">
        <f>+'Ark1'!Q1248</f>
        <v>0</v>
      </c>
      <c r="H151" s="28">
        <f>+'Ark1'!R1248</f>
        <v>0</v>
      </c>
      <c r="I151" s="29" t="str">
        <f>+IF(H151=0,"",'Ark1'!AG1248)</f>
        <v/>
      </c>
      <c r="J151" s="29" t="str">
        <f>+IF(H151=0,"",'Ark1'!AH1248)</f>
        <v/>
      </c>
      <c r="L151" s="29" t="str">
        <f>+IF(H151=0,"",'Ark1'!U1248)</f>
        <v/>
      </c>
      <c r="M151" s="29"/>
      <c r="T151" s="27" t="str">
        <f>+IF(H151=0,"",'Ark1'!T1248)</f>
        <v/>
      </c>
      <c r="U151" s="214"/>
      <c r="V151" s="34" t="str">
        <f>+IF(H151=0,"",'Ark1'!W1248)</f>
        <v/>
      </c>
      <c r="W151" s="34" t="str">
        <f>+IF(H151=0,"",'Ark1'!X1248)</f>
        <v/>
      </c>
      <c r="X151" s="34" t="str">
        <f>+IF(H151=0,"",'Ark1'!Y1248)</f>
        <v/>
      </c>
      <c r="Y151" s="34" t="str">
        <f>+IF(H151=0,"",'Ark1'!Z1248)</f>
        <v/>
      </c>
      <c r="Z151" s="34" t="str">
        <f>+IF(H151=0,"",'Ark1'!Z1248)</f>
        <v/>
      </c>
      <c r="AA151" s="27" t="str">
        <f>+IF(H151=0,"",'Ark1'!AB1248)</f>
        <v/>
      </c>
      <c r="AB151" s="34" t="str">
        <f>+IF(H151=0,"",'Ark1'!AE1248)</f>
        <v/>
      </c>
      <c r="AC151" s="34" t="str">
        <f t="shared" si="130"/>
        <v/>
      </c>
      <c r="AD151" s="29" t="str">
        <f t="shared" si="131"/>
        <v/>
      </c>
      <c r="AE151" s="214"/>
      <c r="AF151" s="27"/>
      <c r="AH151" s="29"/>
      <c r="AI151" s="27"/>
      <c r="AJ151" s="28"/>
      <c r="AK151" s="28"/>
      <c r="AO151" s="28"/>
    </row>
    <row r="152" spans="1:71" ht="15.6">
      <c r="A152" s="214"/>
      <c r="B152" s="238">
        <f>+'Ark1'!C1249</f>
        <v>2024</v>
      </c>
      <c r="C152" s="28">
        <f>+'Ark1'!L1249</f>
        <v>10</v>
      </c>
      <c r="D152" s="28" t="s">
        <v>36</v>
      </c>
      <c r="E152" s="28">
        <f>+'Ark1'!D1249</f>
        <v>5</v>
      </c>
      <c r="F152" s="28" t="str">
        <f t="shared" si="132"/>
        <v>Mai</v>
      </c>
      <c r="G152" s="28">
        <f>+'Ark1'!Q1249</f>
        <v>0</v>
      </c>
      <c r="H152" s="28">
        <f>+'Ark1'!R1249</f>
        <v>0</v>
      </c>
      <c r="I152" s="29" t="str">
        <f>+IF(H152=0,"",'Ark1'!AG1249)</f>
        <v/>
      </c>
      <c r="J152" s="29" t="str">
        <f>+IF(H152=0,"",'Ark1'!AH1249)</f>
        <v/>
      </c>
      <c r="L152" s="29" t="str">
        <f>+IF(H152=0,"",'Ark1'!U1249)</f>
        <v/>
      </c>
      <c r="M152" s="29"/>
      <c r="T152" s="27" t="str">
        <f>+IF(H152=0,"",'Ark1'!T1249)</f>
        <v/>
      </c>
      <c r="U152" s="214"/>
      <c r="V152" s="34" t="str">
        <f>+IF(H152=0,"",'Ark1'!W1249)</f>
        <v/>
      </c>
      <c r="W152" s="34" t="str">
        <f>+IF(H152=0,"",'Ark1'!X1249)</f>
        <v/>
      </c>
      <c r="X152" s="34" t="str">
        <f>+IF(H152=0,"",'Ark1'!Y1249)</f>
        <v/>
      </c>
      <c r="Y152" s="34" t="str">
        <f>+IF(H152=0,"",'Ark1'!Z1249)</f>
        <v/>
      </c>
      <c r="Z152" s="34" t="str">
        <f>+IF(H152=0,"",'Ark1'!Z1249)</f>
        <v/>
      </c>
      <c r="AA152" s="27" t="str">
        <f>+IF(H152=0,"",'Ark1'!AB1249)</f>
        <v/>
      </c>
      <c r="AB152" s="34" t="str">
        <f>+IF(H152=0,"",'Ark1'!AE1249)</f>
        <v/>
      </c>
      <c r="AC152" s="34" t="str">
        <f t="shared" si="130"/>
        <v/>
      </c>
      <c r="AD152" s="29" t="str">
        <f t="shared" si="131"/>
        <v/>
      </c>
      <c r="AE152" s="214"/>
      <c r="AF152" s="238"/>
      <c r="AH152" s="29"/>
      <c r="AI152" s="27"/>
      <c r="AJ152" s="238"/>
      <c r="AK152" s="28"/>
      <c r="AO152" s="28"/>
    </row>
    <row r="153" spans="1:71" ht="15.6">
      <c r="A153" s="214"/>
      <c r="B153" s="238">
        <f>+'Ark1'!C1250</f>
        <v>2024</v>
      </c>
      <c r="C153" s="28">
        <f>+'Ark1'!L1250</f>
        <v>10</v>
      </c>
      <c r="D153" s="28" t="s">
        <v>36</v>
      </c>
      <c r="E153" s="28">
        <f>+'Ark1'!D1250</f>
        <v>6</v>
      </c>
      <c r="F153" s="28" t="str">
        <f t="shared" si="132"/>
        <v>Jun</v>
      </c>
      <c r="G153" s="28">
        <f>+'Ark1'!Q1250</f>
        <v>0</v>
      </c>
      <c r="H153" s="28">
        <f>+'Ark1'!R1250</f>
        <v>0</v>
      </c>
      <c r="I153" s="29" t="str">
        <f>+IF(H153=0,"",'Ark1'!AG1250)</f>
        <v/>
      </c>
      <c r="J153" s="29" t="str">
        <f>+IF(H153=0,"",'Ark1'!AH1250)</f>
        <v/>
      </c>
      <c r="L153" s="29" t="str">
        <f>+IF(H153=0,"",'Ark1'!U1250)</f>
        <v/>
      </c>
      <c r="M153" s="29"/>
      <c r="T153" s="27" t="str">
        <f>+IF(H153=0,"",'Ark1'!T1250)</f>
        <v/>
      </c>
      <c r="U153" s="214"/>
      <c r="V153" s="34" t="str">
        <f>+IF(H153=0,"",'Ark1'!W1250)</f>
        <v/>
      </c>
      <c r="W153" s="34" t="str">
        <f>+IF(H153=0,"",'Ark1'!X1250)</f>
        <v/>
      </c>
      <c r="X153" s="34" t="str">
        <f>+IF(H153=0,"",'Ark1'!Y1250)</f>
        <v/>
      </c>
      <c r="Y153" s="34" t="str">
        <f>+IF(H153=0,"",'Ark1'!Z1250)</f>
        <v/>
      </c>
      <c r="Z153" s="34" t="str">
        <f>+IF(H153=0,"",'Ark1'!Z1250)</f>
        <v/>
      </c>
      <c r="AA153" s="27" t="str">
        <f>+IF(H153=0,"",'Ark1'!AB1250)</f>
        <v/>
      </c>
      <c r="AB153" s="34" t="str">
        <f>+IF(H153=0,"",'Ark1'!AE1250)</f>
        <v/>
      </c>
      <c r="AC153" s="34" t="str">
        <f t="shared" si="130"/>
        <v/>
      </c>
      <c r="AD153" s="29" t="str">
        <f t="shared" si="131"/>
        <v/>
      </c>
      <c r="AE153" s="214"/>
      <c r="AF153" s="217"/>
      <c r="AH153" s="29"/>
      <c r="AI153" s="27"/>
      <c r="AJ153" s="217"/>
      <c r="AK153" s="28"/>
      <c r="AO153" s="28"/>
    </row>
    <row r="154" spans="1:71" ht="15.6">
      <c r="A154" s="214"/>
      <c r="B154" s="238">
        <f>+'Ark1'!C1251</f>
        <v>2024</v>
      </c>
      <c r="C154" s="28">
        <f>+'Ark1'!L1251</f>
        <v>10</v>
      </c>
      <c r="D154" s="28" t="s">
        <v>36</v>
      </c>
      <c r="E154" s="28">
        <f>+'Ark1'!D1251</f>
        <v>7</v>
      </c>
      <c r="F154" s="28" t="str">
        <f t="shared" si="132"/>
        <v>Jul</v>
      </c>
      <c r="G154" s="28">
        <f>+'Ark1'!Q1251</f>
        <v>0</v>
      </c>
      <c r="H154" s="28">
        <f>+'Ark1'!R1251</f>
        <v>0</v>
      </c>
      <c r="I154" s="29" t="str">
        <f>+IF(H154=0,"",'Ark1'!AG1251)</f>
        <v/>
      </c>
      <c r="J154" s="29" t="str">
        <f>+IF(H154=0,"",'Ark1'!AH1251)</f>
        <v/>
      </c>
      <c r="L154" s="29" t="str">
        <f>+IF(H154=0,"",'Ark1'!U1251)</f>
        <v/>
      </c>
      <c r="M154" s="29"/>
      <c r="T154" s="27" t="str">
        <f>+IF(H154=0,"",'Ark1'!T1251)</f>
        <v/>
      </c>
      <c r="U154" s="214"/>
      <c r="V154" s="34" t="str">
        <f>+IF(H154=0,"",'Ark1'!W1251)</f>
        <v/>
      </c>
      <c r="W154" s="34" t="str">
        <f>+IF(H154=0,"",'Ark1'!X1251)</f>
        <v/>
      </c>
      <c r="X154" s="34" t="str">
        <f>+IF(H154=0,"",'Ark1'!Y1251)</f>
        <v/>
      </c>
      <c r="Y154" s="34" t="str">
        <f>+IF(H154=0,"",'Ark1'!Z1251)</f>
        <v/>
      </c>
      <c r="Z154" s="34" t="str">
        <f>+IF(H154=0,"",'Ark1'!Z1251)</f>
        <v/>
      </c>
      <c r="AA154" s="27" t="str">
        <f>+IF(H154=0,"",'Ark1'!AB1251)</f>
        <v/>
      </c>
      <c r="AB154" s="34" t="str">
        <f>+IF(H154=0,"",'Ark1'!AE1251)</f>
        <v/>
      </c>
      <c r="AC154" s="34" t="str">
        <f t="shared" si="130"/>
        <v/>
      </c>
      <c r="AD154" s="29" t="str">
        <f t="shared" si="131"/>
        <v/>
      </c>
      <c r="AE154" s="214"/>
      <c r="AF154" s="217"/>
      <c r="AH154" s="29"/>
      <c r="AI154" s="27"/>
      <c r="AJ154" s="218"/>
      <c r="AK154" s="28"/>
      <c r="AO154" s="28"/>
    </row>
    <row r="155" spans="1:71" ht="15.6">
      <c r="A155" s="214"/>
      <c r="B155" s="238">
        <f>+'Ark1'!C1252</f>
        <v>2024</v>
      </c>
      <c r="C155" s="28">
        <f>+'Ark1'!L1252</f>
        <v>10</v>
      </c>
      <c r="D155" s="28" t="s">
        <v>36</v>
      </c>
      <c r="E155" s="28">
        <f>+'Ark1'!D1252</f>
        <v>8</v>
      </c>
      <c r="F155" s="28" t="str">
        <f t="shared" si="132"/>
        <v>Aug</v>
      </c>
      <c r="G155" s="28">
        <f>+'Ark1'!Q1252</f>
        <v>1</v>
      </c>
      <c r="H155" s="28">
        <f>+'Ark1'!R1252</f>
        <v>1</v>
      </c>
      <c r="I155" s="29">
        <f>+IF(H155=0,"",'Ark1'!AG1252)</f>
        <v>0.43406644635290942</v>
      </c>
      <c r="J155" s="29">
        <f>+IF(H155=0,"",'Ark1'!AH1252)</f>
        <v>0</v>
      </c>
      <c r="L155" s="29">
        <f>+IF(H155=0,"",'Ark1'!U1252)</f>
        <v>41.9</v>
      </c>
      <c r="M155" s="29"/>
      <c r="T155" s="27">
        <f>+IF(H155=0,"",'Ark1'!T1252)</f>
        <v>11</v>
      </c>
      <c r="U155" s="214"/>
      <c r="V155" s="34">
        <f>+IF(H155=0,"",'Ark1'!W1252)</f>
        <v>100</v>
      </c>
      <c r="W155" s="34">
        <f>+IF(H155=0,"",'Ark1'!X1252)</f>
        <v>100</v>
      </c>
      <c r="X155" s="34">
        <f>+IF(H155=0,"",'Ark1'!Y1252)</f>
        <v>100</v>
      </c>
      <c r="Y155" s="34">
        <f>+IF(H155=0,"",'Ark1'!Z1252)</f>
        <v>0</v>
      </c>
      <c r="Z155" s="34">
        <f>+IF(H155=0,"",'Ark1'!Z1252)</f>
        <v>0</v>
      </c>
      <c r="AA155" s="27">
        <f>+IF(H155=0,"",'Ark1'!AB1252)</f>
        <v>0</v>
      </c>
      <c r="AB155" s="34">
        <f>+IF(H155=0,"",'Ark1'!AE1252)</f>
        <v>0</v>
      </c>
      <c r="AC155" s="34">
        <f t="shared" si="130"/>
        <v>4.1899999999999995</v>
      </c>
      <c r="AD155" s="29">
        <f t="shared" si="131"/>
        <v>1</v>
      </c>
      <c r="AE155" s="214"/>
      <c r="AF155" s="217"/>
      <c r="AH155" s="29"/>
      <c r="AI155" s="27"/>
      <c r="AJ155" s="218"/>
      <c r="AK155" s="28"/>
      <c r="AO155" s="28"/>
    </row>
    <row r="156" spans="1:71" ht="15.6">
      <c r="A156" s="214"/>
      <c r="B156" s="238">
        <f>+'Ark1'!C1253</f>
        <v>2024</v>
      </c>
      <c r="C156" s="28">
        <f>+'Ark1'!L1253</f>
        <v>10</v>
      </c>
      <c r="D156" s="28" t="s">
        <v>36</v>
      </c>
      <c r="E156" s="28">
        <f>+'Ark1'!D1253</f>
        <v>9</v>
      </c>
      <c r="F156" s="28" t="str">
        <f t="shared" si="132"/>
        <v>Sep</v>
      </c>
      <c r="G156" s="28">
        <f>+'Ark1'!Q1253</f>
        <v>2</v>
      </c>
      <c r="H156" s="28">
        <f>+'Ark1'!R1253</f>
        <v>2</v>
      </c>
      <c r="I156" s="29">
        <f>+IF(H156=0,"",'Ark1'!AG1253)</f>
        <v>0.61769570262886209</v>
      </c>
      <c r="J156" s="29">
        <f>+IF(H156=0,"",'Ark1'!AH1253)</f>
        <v>0</v>
      </c>
      <c r="L156" s="29">
        <f>+IF(H156=0,"",'Ark1'!U1253)</f>
        <v>33.800000000000011</v>
      </c>
      <c r="M156" s="29"/>
      <c r="T156" s="27">
        <f>+IF(H156=0,"",'Ark1'!T1253)</f>
        <v>11.5</v>
      </c>
      <c r="U156" s="214"/>
      <c r="V156" s="34">
        <f>+IF(H156=0,"",'Ark1'!W1253)</f>
        <v>100</v>
      </c>
      <c r="W156" s="34">
        <f>+IF(H156=0,"",'Ark1'!X1253)</f>
        <v>100</v>
      </c>
      <c r="X156" s="34">
        <f>+IF(H156=0,"",'Ark1'!Y1253)</f>
        <v>100</v>
      </c>
      <c r="Y156" s="34">
        <f>+IF(H156=0,"",'Ark1'!Z1253)</f>
        <v>4.4999999999999725</v>
      </c>
      <c r="Z156" s="34">
        <f>+IF(H156=0,"",'Ark1'!Z1253)</f>
        <v>4.4999999999999725</v>
      </c>
      <c r="AA156" s="27">
        <f>+IF(H156=0,"",'Ark1'!AB1253)</f>
        <v>0.5</v>
      </c>
      <c r="AB156" s="34">
        <f>+IF(H156=0,"",'Ark1'!AE1253)</f>
        <v>0</v>
      </c>
      <c r="AC156" s="34">
        <f t="shared" si="130"/>
        <v>3.3800000000000012</v>
      </c>
      <c r="AD156" s="29">
        <f t="shared" si="131"/>
        <v>1</v>
      </c>
      <c r="AE156" s="214"/>
      <c r="AF156" s="217"/>
      <c r="AH156" s="29"/>
      <c r="AI156" s="27"/>
      <c r="AJ156" s="218"/>
      <c r="AK156" s="28"/>
      <c r="AO156" s="28"/>
    </row>
    <row r="157" spans="1:71" ht="15.6">
      <c r="A157" s="214"/>
      <c r="B157" s="238">
        <f>+'Ark1'!C1254</f>
        <v>2024</v>
      </c>
      <c r="C157" s="28">
        <f>+'Ark1'!L1254</f>
        <v>10</v>
      </c>
      <c r="D157" s="28" t="s">
        <v>36</v>
      </c>
      <c r="E157" s="28">
        <f>+'Ark1'!D1254</f>
        <v>10</v>
      </c>
      <c r="F157" s="28" t="str">
        <f t="shared" si="132"/>
        <v>Okt</v>
      </c>
      <c r="G157" s="28">
        <f>+'Ark1'!Q1254</f>
        <v>9</v>
      </c>
      <c r="H157" s="28">
        <f>+'Ark1'!R1254</f>
        <v>16</v>
      </c>
      <c r="I157" s="29">
        <f>+IF(H157=0,"",'Ark1'!AG1254)</f>
        <v>1.0463342196283485</v>
      </c>
      <c r="J157" s="29">
        <f>+IF(H157=0,"",'Ark1'!AH1254)</f>
        <v>0</v>
      </c>
      <c r="L157" s="29">
        <f>+IF(H157=0,"",'Ark1'!U1254)</f>
        <v>35.318750000000001</v>
      </c>
      <c r="M157" s="29"/>
      <c r="T157" s="27">
        <f>+IF(H157=0,"",'Ark1'!T1254)</f>
        <v>10.8125</v>
      </c>
      <c r="U157" s="214"/>
      <c r="V157" s="34">
        <f>+IF(H157=0,"",'Ark1'!W1254)</f>
        <v>100</v>
      </c>
      <c r="W157" s="34">
        <f>+IF(H157=0,"",'Ark1'!X1254)</f>
        <v>100</v>
      </c>
      <c r="X157" s="34">
        <f>+IF(H157=0,"",'Ark1'!Y1254)</f>
        <v>100</v>
      </c>
      <c r="Y157" s="34">
        <f>+IF(H157=0,"",'Ark1'!Z1254)</f>
        <v>6.5402808378157697</v>
      </c>
      <c r="Z157" s="34">
        <f>+IF(H157=0,"",'Ark1'!Z1254)</f>
        <v>6.5402808378157697</v>
      </c>
      <c r="AA157" s="27">
        <f>+IF(H157=0,"",'Ark1'!AB1254)</f>
        <v>1.0135796712641785</v>
      </c>
      <c r="AB157" s="34">
        <f>+IF(H157=0,"",'Ark1'!AE1254)</f>
        <v>0</v>
      </c>
      <c r="AC157" s="34">
        <f t="shared" si="130"/>
        <v>3.5318750000000003</v>
      </c>
      <c r="AD157" s="29">
        <f t="shared" si="131"/>
        <v>0.5625</v>
      </c>
      <c r="AE157" s="214"/>
      <c r="AF157" s="217"/>
      <c r="AH157" s="29"/>
      <c r="AI157" s="27"/>
      <c r="AJ157" s="218"/>
      <c r="AK157" s="28"/>
      <c r="AO157" s="28"/>
    </row>
    <row r="158" spans="1:71" ht="15.6">
      <c r="A158" s="214"/>
      <c r="B158" s="238">
        <f>+'Ark1'!C1255</f>
        <v>2024</v>
      </c>
      <c r="C158" s="28">
        <f>+'Ark1'!L1255</f>
        <v>10</v>
      </c>
      <c r="D158" s="28" t="s">
        <v>36</v>
      </c>
      <c r="E158" s="28">
        <f>+'Ark1'!D1255</f>
        <v>11</v>
      </c>
      <c r="F158" s="28" t="str">
        <f t="shared" si="132"/>
        <v>Nov</v>
      </c>
      <c r="G158" s="28">
        <f>+'Ark1'!Q1255</f>
        <v>6</v>
      </c>
      <c r="H158" s="28">
        <f>+'Ark1'!R1255</f>
        <v>6</v>
      </c>
      <c r="I158" s="29">
        <f>+IF(H158=0,"",'Ark1'!AG1255)</f>
        <v>0.64532869076116994</v>
      </c>
      <c r="J158" s="29">
        <f>+IF(H158=0,"",'Ark1'!AH1255)</f>
        <v>0</v>
      </c>
      <c r="L158" s="29">
        <f>+IF(H158=0,"",'Ark1'!U1255)</f>
        <v>38.549999999999997</v>
      </c>
      <c r="M158" s="29"/>
      <c r="T158" s="27">
        <f>+IF(H158=0,"",'Ark1'!T1255)</f>
        <v>10.666666666666664</v>
      </c>
      <c r="U158" s="214"/>
      <c r="V158" s="34">
        <f>+IF(H158=0,"",'Ark1'!W1255)</f>
        <v>100</v>
      </c>
      <c r="W158" s="34">
        <f>+IF(H158=0,"",'Ark1'!X1255)</f>
        <v>100</v>
      </c>
      <c r="X158" s="34">
        <f>+IF(H158=0,"",'Ark1'!Y1255)</f>
        <v>100</v>
      </c>
      <c r="Y158" s="34">
        <f>+IF(H158=0,"",'Ark1'!Z1255)</f>
        <v>2.9221852553641048</v>
      </c>
      <c r="Z158" s="34">
        <f>+IF(H158=0,"",'Ark1'!Z1255)</f>
        <v>2.9221852553641048</v>
      </c>
      <c r="AA158" s="27">
        <f>+IF(H158=0,"",'Ark1'!AB1255)</f>
        <v>0.4714045207910384</v>
      </c>
      <c r="AB158" s="34">
        <f>+IF(H158=0,"",'Ark1'!AE1255)</f>
        <v>0</v>
      </c>
      <c r="AC158" s="34">
        <f t="shared" si="130"/>
        <v>3.8549999999999995</v>
      </c>
      <c r="AD158" s="29">
        <f t="shared" si="131"/>
        <v>1</v>
      </c>
      <c r="AE158" s="214"/>
      <c r="AF158" s="217"/>
      <c r="AH158" s="29"/>
      <c r="AI158" s="27"/>
      <c r="AJ158" s="218"/>
      <c r="AK158" s="28"/>
      <c r="AO158" s="28"/>
    </row>
    <row r="159" spans="1:71" ht="15.6">
      <c r="A159" s="214"/>
      <c r="B159" s="238">
        <f>+'Ark1'!C1256</f>
        <v>2024</v>
      </c>
      <c r="C159" s="28">
        <f>+'Ark1'!L1256</f>
        <v>10</v>
      </c>
      <c r="D159" s="28" t="s">
        <v>36</v>
      </c>
      <c r="E159" s="28">
        <f>+'Ark1'!D1256</f>
        <v>12</v>
      </c>
      <c r="F159" s="28" t="str">
        <f t="shared" si="132"/>
        <v>Des</v>
      </c>
      <c r="G159" s="28">
        <f>+'Ark1'!Q1256</f>
        <v>1</v>
      </c>
      <c r="H159" s="28">
        <f>+'Ark1'!R1256</f>
        <v>1</v>
      </c>
      <c r="I159" s="29">
        <f>+IF(H159=0,"",'Ark1'!AG1256)</f>
        <v>0.43355940035608942</v>
      </c>
      <c r="J159" s="29">
        <f>+IF(H159=0,"",'Ark1'!AH1256)</f>
        <v>0</v>
      </c>
      <c r="L159" s="29">
        <f>+IF(H159=0,"",'Ark1'!U1256)</f>
        <v>31.9</v>
      </c>
      <c r="M159" s="29"/>
      <c r="T159" s="27">
        <f>+IF(H159=0,"",'Ark1'!T1256)</f>
        <v>10</v>
      </c>
      <c r="U159" s="214"/>
      <c r="V159" s="34">
        <f>+IF(H159=0,"",'Ark1'!W1256)</f>
        <v>100</v>
      </c>
      <c r="W159" s="34">
        <f>+IF(H159=0,"",'Ark1'!X1256)</f>
        <v>100</v>
      </c>
      <c r="X159" s="34">
        <f>+IF(H159=0,"",'Ark1'!Y1256)</f>
        <v>100</v>
      </c>
      <c r="Y159" s="34">
        <f>+IF(H159=0,"",'Ark1'!Z1256)</f>
        <v>0</v>
      </c>
      <c r="Z159" s="34">
        <f>+IF(H159=0,"",'Ark1'!Z1256)</f>
        <v>0</v>
      </c>
      <c r="AA159" s="27">
        <f>+IF(H159=0,"",'Ark1'!AB1256)</f>
        <v>0</v>
      </c>
      <c r="AB159" s="34">
        <f>+IF(H159=0,"",'Ark1'!AE1256)</f>
        <v>0</v>
      </c>
      <c r="AC159" s="34">
        <f t="shared" si="130"/>
        <v>3.19</v>
      </c>
      <c r="AD159" s="29">
        <f t="shared" si="131"/>
        <v>1</v>
      </c>
      <c r="AE159" s="214"/>
      <c r="AF159" s="217"/>
      <c r="AH159" s="29"/>
      <c r="AI159" s="27"/>
      <c r="AJ159" s="218"/>
      <c r="AK159" s="28"/>
      <c r="AO159" s="28"/>
    </row>
    <row r="160" spans="1:71" ht="15" customHeight="1">
      <c r="A160" s="214"/>
      <c r="B160" s="214"/>
      <c r="C160" s="214"/>
      <c r="D160" s="214"/>
      <c r="E160" s="214"/>
      <c r="F160" s="214"/>
      <c r="G160" s="214"/>
      <c r="H160" s="214"/>
      <c r="I160" s="215"/>
      <c r="J160" s="215"/>
      <c r="K160" s="215"/>
      <c r="L160" s="214"/>
      <c r="M160" s="449"/>
      <c r="N160" s="215"/>
      <c r="O160" s="215"/>
      <c r="P160" s="215"/>
      <c r="Q160" s="215"/>
      <c r="R160" s="215"/>
      <c r="S160" s="215"/>
      <c r="T160" s="214"/>
      <c r="U160" s="214"/>
      <c r="V160" s="216"/>
      <c r="W160" s="216"/>
      <c r="X160" s="216"/>
      <c r="Y160" s="216"/>
      <c r="Z160" s="216"/>
      <c r="AA160" s="214"/>
      <c r="AB160" s="216"/>
      <c r="AC160" s="216"/>
      <c r="AD160" s="215"/>
      <c r="AE160" s="214"/>
      <c r="AF160" s="217"/>
      <c r="AH160" s="29"/>
      <c r="AI160" s="27"/>
      <c r="AJ160" s="218"/>
      <c r="AK160" s="28"/>
      <c r="AO160" s="28"/>
      <c r="BG160" s="230"/>
    </row>
    <row r="161" spans="1:71" ht="15" customHeight="1">
      <c r="A161" s="214"/>
      <c r="B161" s="214"/>
      <c r="C161" s="232" t="s">
        <v>0</v>
      </c>
      <c r="D161" s="214"/>
      <c r="E161" s="276" t="str">
        <f>+D163</f>
        <v>U</v>
      </c>
      <c r="F161" s="232" t="s">
        <v>569</v>
      </c>
      <c r="G161" s="214"/>
      <c r="H161" s="238">
        <f>SUM(H163:H174)</f>
        <v>8</v>
      </c>
      <c r="I161" s="215"/>
      <c r="J161" s="215"/>
      <c r="K161" s="215"/>
      <c r="L161" s="269" t="e">
        <f>+Klasse!#REF!</f>
        <v>#REF!</v>
      </c>
      <c r="M161" s="269"/>
      <c r="N161" s="215"/>
      <c r="O161" s="215"/>
      <c r="P161" s="215"/>
      <c r="Q161" s="215"/>
      <c r="R161" s="215"/>
      <c r="S161" s="215"/>
      <c r="T161" s="214"/>
      <c r="U161" s="214"/>
      <c r="V161" s="216"/>
      <c r="W161" s="216"/>
      <c r="X161" s="216"/>
      <c r="Y161" s="216"/>
      <c r="Z161" s="216"/>
      <c r="AA161" s="214"/>
      <c r="AB161" s="216"/>
      <c r="AC161" s="269">
        <f>+Klasse!AH20</f>
        <v>2.9079545454545461</v>
      </c>
      <c r="AD161" s="215"/>
      <c r="AE161" s="214"/>
      <c r="AF161" s="217"/>
      <c r="AH161" s="29"/>
      <c r="AI161" s="27"/>
      <c r="AJ161" s="218"/>
      <c r="AK161" s="28"/>
      <c r="AO161" s="28"/>
      <c r="BG161" s="230"/>
    </row>
    <row r="162" spans="1:71" ht="15" customHeight="1">
      <c r="A162" s="214"/>
      <c r="B162" s="214"/>
      <c r="C162" s="214"/>
      <c r="D162" s="214"/>
      <c r="E162" s="214"/>
      <c r="F162" s="214"/>
      <c r="G162" s="214"/>
      <c r="H162" s="214"/>
      <c r="I162" s="215"/>
      <c r="J162" s="215"/>
      <c r="K162" s="215"/>
      <c r="L162" s="214"/>
      <c r="M162" s="449"/>
      <c r="N162" s="215"/>
      <c r="O162" s="215"/>
      <c r="P162" s="215"/>
      <c r="Q162" s="215"/>
      <c r="R162" s="215"/>
      <c r="S162" s="215"/>
      <c r="T162" s="214"/>
      <c r="U162" s="214"/>
      <c r="V162" s="216"/>
      <c r="W162" s="216"/>
      <c r="X162" s="216"/>
      <c r="Y162" s="216"/>
      <c r="Z162" s="216"/>
      <c r="AA162" s="214"/>
      <c r="AB162" s="216"/>
      <c r="AC162" s="216"/>
      <c r="AD162" s="216"/>
      <c r="AE162" s="216"/>
      <c r="AF162" s="217"/>
      <c r="AH162" s="29"/>
      <c r="AI162" s="27"/>
      <c r="AJ162" s="218"/>
      <c r="AK162" s="28"/>
      <c r="AO162" s="28"/>
      <c r="BG162" s="230">
        <f>1+BG159</f>
        <v>1</v>
      </c>
      <c r="BH162" s="28">
        <v>20.659867330016564</v>
      </c>
      <c r="BI162" s="28">
        <f t="shared" ref="BI162" si="133">+BH162</f>
        <v>20.659867330016564</v>
      </c>
      <c r="BJ162" s="28">
        <f t="shared" ref="BJ162" si="134">+BI162</f>
        <v>20.659867330016564</v>
      </c>
      <c r="BK162" s="28">
        <f t="shared" ref="BK162" si="135">+BJ162</f>
        <v>20.659867330016564</v>
      </c>
      <c r="BL162" s="28">
        <f t="shared" ref="BL162" si="136">+BK162</f>
        <v>20.659867330016564</v>
      </c>
      <c r="BM162" s="28">
        <f t="shared" ref="BM162" si="137">+BL162</f>
        <v>20.659867330016564</v>
      </c>
      <c r="BN162" s="28">
        <f t="shared" ref="BN162" si="138">+BM162</f>
        <v>20.659867330016564</v>
      </c>
      <c r="BO162" s="28">
        <f t="shared" ref="BO162" si="139">+BN162</f>
        <v>20.659867330016564</v>
      </c>
      <c r="BP162" s="28">
        <f t="shared" ref="BP162" si="140">+BO162</f>
        <v>20.659867330016564</v>
      </c>
      <c r="BQ162" s="28">
        <f t="shared" ref="BQ162" si="141">+BP162</f>
        <v>20.659867330016564</v>
      </c>
      <c r="BR162" s="28">
        <f t="shared" ref="BR162" si="142">+BQ162</f>
        <v>20.659867330016564</v>
      </c>
      <c r="BS162" s="28">
        <f t="shared" ref="BS162" si="143">+BR162</f>
        <v>20.659867330016564</v>
      </c>
    </row>
    <row r="163" spans="1:71" ht="15.6">
      <c r="A163" s="214"/>
      <c r="B163" s="238">
        <f>+'Ark1'!C1257</f>
        <v>2024</v>
      </c>
      <c r="C163" s="234">
        <f>+'Ark1'!L1257</f>
        <v>11</v>
      </c>
      <c r="D163" s="248" t="s">
        <v>37</v>
      </c>
      <c r="E163" s="234">
        <f>+'Ark1'!D1257</f>
        <v>1</v>
      </c>
      <c r="F163" s="234" t="str">
        <f>+F148</f>
        <v>Jan</v>
      </c>
      <c r="G163" s="234">
        <f>+'Ark1'!Q1257</f>
        <v>1</v>
      </c>
      <c r="H163" s="234">
        <f>+'Ark1'!R1257</f>
        <v>1</v>
      </c>
      <c r="I163" s="235">
        <f>+IF(H163=0,"",'Ark1'!AG1257)</f>
        <v>0.19367175497662856</v>
      </c>
      <c r="J163" s="235">
        <f>+IF(H163=0,"",'Ark1'!AH1257)</f>
        <v>0</v>
      </c>
      <c r="K163" s="235"/>
      <c r="L163" s="235">
        <f>+IF(H163=0,"",'Ark1'!U1257)</f>
        <v>23.7</v>
      </c>
      <c r="M163" s="235"/>
      <c r="N163" s="235"/>
      <c r="O163" s="235"/>
      <c r="P163" s="235"/>
      <c r="Q163" s="235"/>
      <c r="R163" s="235"/>
      <c r="S163" s="235"/>
      <c r="T163" s="236">
        <f>+IF(H163=0,"",'Ark1'!T1257)</f>
        <v>8</v>
      </c>
      <c r="U163" s="214"/>
      <c r="V163" s="237">
        <f>+IF(H163=0,"",'Ark1'!W1257)</f>
        <v>0</v>
      </c>
      <c r="W163" s="237">
        <f>+IF(H163=0,"",'Ark1'!X1257)</f>
        <v>100</v>
      </c>
      <c r="X163" s="237">
        <f>+IF(H163=0,"",'Ark1'!Y1257)</f>
        <v>100</v>
      </c>
      <c r="Y163" s="237">
        <f>+IF(H163=0,"",'Ark1'!Z1257)</f>
        <v>0</v>
      </c>
      <c r="Z163" s="237">
        <f>+IF(H163=0,"",'Ark1'!Z1257)</f>
        <v>0</v>
      </c>
      <c r="AA163" s="236">
        <f>+IF(H163=0,"",'Ark1'!AB1257)</f>
        <v>0</v>
      </c>
      <c r="AB163" s="237">
        <f>+IF(H163=0,"",'Ark1'!AE1257)</f>
        <v>0</v>
      </c>
      <c r="AC163" s="237">
        <f t="shared" ref="AC163:AC174" si="144">+IF(H163=0,"",+L163/C163)</f>
        <v>2.1545454545454543</v>
      </c>
      <c r="AD163" s="235">
        <f t="shared" ref="AD163:AD174" si="145">+IF(H163=0,"",G163/H163)</f>
        <v>1</v>
      </c>
      <c r="AE163" s="214"/>
      <c r="AF163" s="217"/>
      <c r="AH163" s="29"/>
      <c r="AI163" s="27"/>
      <c r="AJ163" s="218"/>
      <c r="AK163" s="28"/>
      <c r="AO163" s="28"/>
    </row>
    <row r="164" spans="1:71" ht="15.6">
      <c r="A164" s="214"/>
      <c r="B164" s="238">
        <f>+'Ark1'!C1258</f>
        <v>2024</v>
      </c>
      <c r="C164" s="234">
        <f>+'Ark1'!L1258</f>
        <v>11</v>
      </c>
      <c r="D164" s="248" t="s">
        <v>37</v>
      </c>
      <c r="E164" s="234">
        <f>+'Ark1'!D1258</f>
        <v>2</v>
      </c>
      <c r="F164" s="234" t="str">
        <f t="shared" ref="F164:F174" si="146">+F149</f>
        <v>Feb</v>
      </c>
      <c r="G164" s="234">
        <f>+'Ark1'!Q1258</f>
        <v>1</v>
      </c>
      <c r="H164" s="234">
        <f>+'Ark1'!R1258</f>
        <v>1</v>
      </c>
      <c r="I164" s="235">
        <f>+IF(H164=0,"",'Ark1'!AG1258)</f>
        <v>0.57719341767964949</v>
      </c>
      <c r="J164" s="235">
        <f>+IF(H164=0,"",'Ark1'!AH1258)</f>
        <v>0</v>
      </c>
      <c r="K164" s="235"/>
      <c r="L164" s="235">
        <f>+IF(H164=0,"",'Ark1'!U1258)</f>
        <v>34.9</v>
      </c>
      <c r="M164" s="235"/>
      <c r="N164" s="235"/>
      <c r="O164" s="235"/>
      <c r="P164" s="235"/>
      <c r="Q164" s="235"/>
      <c r="R164" s="235"/>
      <c r="S164" s="235"/>
      <c r="T164" s="236">
        <f>+IF(H164=0,"",'Ark1'!T1258)</f>
        <v>9</v>
      </c>
      <c r="U164" s="214"/>
      <c r="V164" s="237">
        <f>+IF(H164=0,"",'Ark1'!W1258)</f>
        <v>100</v>
      </c>
      <c r="W164" s="237">
        <f>+IF(H164=0,"",'Ark1'!X1258)</f>
        <v>100</v>
      </c>
      <c r="X164" s="237">
        <f>+IF(H164=0,"",'Ark1'!Y1258)</f>
        <v>100</v>
      </c>
      <c r="Y164" s="237">
        <f>+IF(H164=0,"",'Ark1'!Z1258)</f>
        <v>0</v>
      </c>
      <c r="Z164" s="237">
        <f>+IF(H164=0,"",'Ark1'!Z1258)</f>
        <v>0</v>
      </c>
      <c r="AA164" s="236">
        <f>+IF(H164=0,"",'Ark1'!AB1258)</f>
        <v>0</v>
      </c>
      <c r="AB164" s="237">
        <f>+IF(H164=0,"",'Ark1'!AE1258)</f>
        <v>0</v>
      </c>
      <c r="AC164" s="237">
        <f t="shared" si="144"/>
        <v>3.1727272727272724</v>
      </c>
      <c r="AD164" s="235">
        <f t="shared" si="145"/>
        <v>1</v>
      </c>
      <c r="AE164" s="214"/>
      <c r="AF164" s="217"/>
      <c r="AH164" s="29"/>
      <c r="AI164" s="27"/>
      <c r="AJ164" s="218"/>
      <c r="AK164" s="28"/>
      <c r="AO164" s="28"/>
    </row>
    <row r="165" spans="1:71" ht="15.6">
      <c r="A165" s="214"/>
      <c r="B165" s="238">
        <f>+'Ark1'!C1259</f>
        <v>2024</v>
      </c>
      <c r="C165" s="234">
        <f>+'Ark1'!L1259</f>
        <v>11</v>
      </c>
      <c r="D165" s="248" t="s">
        <v>37</v>
      </c>
      <c r="E165" s="234">
        <f>+'Ark1'!D1259</f>
        <v>3</v>
      </c>
      <c r="F165" s="234" t="str">
        <f t="shared" si="146"/>
        <v>Mar</v>
      </c>
      <c r="G165" s="234">
        <f>+'Ark1'!Q1259</f>
        <v>1</v>
      </c>
      <c r="H165" s="234">
        <f>+'Ark1'!R1259</f>
        <v>2</v>
      </c>
      <c r="I165" s="235">
        <f>+IF(H165=0,"",'Ark1'!AG1259)</f>
        <v>0.35537671812421262</v>
      </c>
      <c r="J165" s="235">
        <f>+IF(H165=0,"",'Ark1'!AH1259)</f>
        <v>0</v>
      </c>
      <c r="K165" s="235"/>
      <c r="L165" s="235">
        <f>+IF(H165=0,"",'Ark1'!U1259)</f>
        <v>28.35</v>
      </c>
      <c r="M165" s="235"/>
      <c r="N165" s="235"/>
      <c r="O165" s="235"/>
      <c r="P165" s="235"/>
      <c r="Q165" s="235"/>
      <c r="R165" s="235"/>
      <c r="S165" s="235"/>
      <c r="T165" s="236">
        <f>+IF(H165=0,"",'Ark1'!T1259)</f>
        <v>7</v>
      </c>
      <c r="U165" s="214"/>
      <c r="V165" s="237">
        <f>+IF(H165=0,"",'Ark1'!W1259)</f>
        <v>0</v>
      </c>
      <c r="W165" s="237">
        <f>+IF(H165=0,"",'Ark1'!X1259)</f>
        <v>100</v>
      </c>
      <c r="X165" s="237">
        <f>+IF(H165=0,"",'Ark1'!Y1259)</f>
        <v>100</v>
      </c>
      <c r="Y165" s="237">
        <f>+IF(H165=0,"",'Ark1'!Z1259)</f>
        <v>1.0499999999999827</v>
      </c>
      <c r="Z165" s="237">
        <f>+IF(H165=0,"",'Ark1'!Z1259)</f>
        <v>1.0499999999999827</v>
      </c>
      <c r="AA165" s="236">
        <f>+IF(H165=0,"",'Ark1'!AB1259)</f>
        <v>0</v>
      </c>
      <c r="AB165" s="237">
        <f>+IF(H165=0,"",'Ark1'!AE1259)</f>
        <v>0</v>
      </c>
      <c r="AC165" s="237">
        <f t="shared" si="144"/>
        <v>2.5772727272727276</v>
      </c>
      <c r="AD165" s="235">
        <f t="shared" si="145"/>
        <v>0.5</v>
      </c>
      <c r="AE165" s="214"/>
      <c r="AF165" s="217"/>
      <c r="AH165" s="29"/>
      <c r="AI165" s="27"/>
      <c r="AJ165" s="218"/>
      <c r="AK165" s="28"/>
      <c r="AO165" s="28"/>
    </row>
    <row r="166" spans="1:71" ht="15.6">
      <c r="A166" s="214"/>
      <c r="B166" s="238">
        <f>+'Ark1'!C1260</f>
        <v>2024</v>
      </c>
      <c r="C166" s="234">
        <f>+'Ark1'!L1260</f>
        <v>11</v>
      </c>
      <c r="D166" s="248" t="s">
        <v>37</v>
      </c>
      <c r="E166" s="234">
        <f>+'Ark1'!D1260</f>
        <v>4</v>
      </c>
      <c r="F166" s="234" t="str">
        <f t="shared" si="146"/>
        <v>Apr</v>
      </c>
      <c r="G166" s="234">
        <f>+'Ark1'!Q1260</f>
        <v>0</v>
      </c>
      <c r="H166" s="234">
        <f>+'Ark1'!R1260</f>
        <v>0</v>
      </c>
      <c r="I166" s="235" t="str">
        <f>+IF(H166=0,"",'Ark1'!AG1260)</f>
        <v/>
      </c>
      <c r="J166" s="235" t="str">
        <f>+IF(H166=0,"",'Ark1'!AH1260)</f>
        <v/>
      </c>
      <c r="K166" s="235"/>
      <c r="L166" s="235" t="str">
        <f>+IF(H166=0,"",'Ark1'!U1260)</f>
        <v/>
      </c>
      <c r="M166" s="235"/>
      <c r="N166" s="235"/>
      <c r="O166" s="235"/>
      <c r="P166" s="235"/>
      <c r="Q166" s="235"/>
      <c r="R166" s="235"/>
      <c r="S166" s="235"/>
      <c r="T166" s="236" t="str">
        <f>+IF(H166=0,"",'Ark1'!T1260)</f>
        <v/>
      </c>
      <c r="U166" s="214"/>
      <c r="V166" s="237" t="str">
        <f>+IF(H166=0,"",'Ark1'!W1260)</f>
        <v/>
      </c>
      <c r="W166" s="237" t="str">
        <f>+IF(H166=0,"",'Ark1'!X1260)</f>
        <v/>
      </c>
      <c r="X166" s="237" t="str">
        <f>+IF(H166=0,"",'Ark1'!Y1260)</f>
        <v/>
      </c>
      <c r="Y166" s="237" t="str">
        <f>+IF(H166=0,"",'Ark1'!Z1260)</f>
        <v/>
      </c>
      <c r="Z166" s="237" t="str">
        <f>+IF(H166=0,"",'Ark1'!Z1260)</f>
        <v/>
      </c>
      <c r="AA166" s="236" t="str">
        <f>+IF(H166=0,"",'Ark1'!AB1260)</f>
        <v/>
      </c>
      <c r="AB166" s="237" t="str">
        <f>+IF(H166=0,"",'Ark1'!AE1260)</f>
        <v/>
      </c>
      <c r="AC166" s="237" t="str">
        <f t="shared" si="144"/>
        <v/>
      </c>
      <c r="AD166" s="235" t="str">
        <f t="shared" si="145"/>
        <v/>
      </c>
      <c r="AE166" s="214"/>
      <c r="AF166" s="217"/>
      <c r="AH166" s="29"/>
      <c r="AI166" s="27"/>
      <c r="AJ166" s="218"/>
      <c r="AK166" s="28"/>
      <c r="AO166" s="28"/>
    </row>
    <row r="167" spans="1:71" ht="15.6">
      <c r="A167" s="214"/>
      <c r="B167" s="238">
        <f>+'Ark1'!C1261</f>
        <v>2024</v>
      </c>
      <c r="C167" s="234">
        <f>+'Ark1'!L1261</f>
        <v>11</v>
      </c>
      <c r="D167" s="248" t="s">
        <v>37</v>
      </c>
      <c r="E167" s="234">
        <f>+'Ark1'!D1261</f>
        <v>5</v>
      </c>
      <c r="F167" s="234" t="str">
        <f t="shared" si="146"/>
        <v>Mai</v>
      </c>
      <c r="G167" s="234">
        <f>+'Ark1'!Q1261</f>
        <v>0</v>
      </c>
      <c r="H167" s="234">
        <f>+'Ark1'!R1261</f>
        <v>0</v>
      </c>
      <c r="I167" s="235" t="str">
        <f>+IF(H167=0,"",'Ark1'!AG1261)</f>
        <v/>
      </c>
      <c r="J167" s="235" t="str">
        <f>+IF(H167=0,"",'Ark1'!AH1261)</f>
        <v/>
      </c>
      <c r="K167" s="235"/>
      <c r="L167" s="235" t="str">
        <f>+IF(H167=0,"",'Ark1'!U1261)</f>
        <v/>
      </c>
      <c r="M167" s="235"/>
      <c r="N167" s="235"/>
      <c r="O167" s="235"/>
      <c r="P167" s="235"/>
      <c r="Q167" s="235"/>
      <c r="R167" s="235"/>
      <c r="S167" s="235"/>
      <c r="T167" s="236" t="str">
        <f>+IF(H167=0,"",'Ark1'!T1261)</f>
        <v/>
      </c>
      <c r="U167" s="214"/>
      <c r="V167" s="237" t="str">
        <f>+IF(H167=0,"",'Ark1'!W1261)</f>
        <v/>
      </c>
      <c r="W167" s="237" t="str">
        <f>+IF(H167=0,"",'Ark1'!X1261)</f>
        <v/>
      </c>
      <c r="X167" s="237" t="str">
        <f>+IF(H167=0,"",'Ark1'!Y1261)</f>
        <v/>
      </c>
      <c r="Y167" s="237" t="str">
        <f>+IF(H167=0,"",'Ark1'!Z1261)</f>
        <v/>
      </c>
      <c r="Z167" s="237" t="str">
        <f>+IF(H167=0,"",'Ark1'!Z1261)</f>
        <v/>
      </c>
      <c r="AA167" s="236" t="str">
        <f>+IF(H167=0,"",'Ark1'!AB1261)</f>
        <v/>
      </c>
      <c r="AB167" s="237" t="str">
        <f>+IF(H167=0,"",'Ark1'!AE1261)</f>
        <v/>
      </c>
      <c r="AC167" s="237" t="str">
        <f t="shared" si="144"/>
        <v/>
      </c>
      <c r="AD167" s="235" t="str">
        <f t="shared" si="145"/>
        <v/>
      </c>
      <c r="AE167" s="214"/>
      <c r="AF167" s="217"/>
      <c r="AH167" s="29"/>
      <c r="AI167" s="27"/>
      <c r="AJ167" s="218"/>
      <c r="AK167" s="28"/>
      <c r="AO167" s="28"/>
    </row>
    <row r="168" spans="1:71" ht="15.6">
      <c r="A168" s="214"/>
      <c r="B168" s="238">
        <f>+'Ark1'!C1262</f>
        <v>2024</v>
      </c>
      <c r="C168" s="234">
        <f>+'Ark1'!L1262</f>
        <v>11</v>
      </c>
      <c r="D168" s="248" t="s">
        <v>37</v>
      </c>
      <c r="E168" s="234">
        <f>+'Ark1'!D1262</f>
        <v>6</v>
      </c>
      <c r="F168" s="234" t="str">
        <f t="shared" si="146"/>
        <v>Jun</v>
      </c>
      <c r="G168" s="234">
        <f>+'Ark1'!Q1262</f>
        <v>0</v>
      </c>
      <c r="H168" s="234">
        <f>+'Ark1'!R1262</f>
        <v>0</v>
      </c>
      <c r="I168" s="235" t="str">
        <f>+IF(H168=0,"",'Ark1'!AG1262)</f>
        <v/>
      </c>
      <c r="J168" s="235" t="str">
        <f>+IF(H168=0,"",'Ark1'!AH1262)</f>
        <v/>
      </c>
      <c r="K168" s="235"/>
      <c r="L168" s="235" t="str">
        <f>+IF(H168=0,"",'Ark1'!U1262)</f>
        <v/>
      </c>
      <c r="M168" s="235"/>
      <c r="N168" s="235"/>
      <c r="O168" s="235"/>
      <c r="P168" s="235"/>
      <c r="Q168" s="235"/>
      <c r="R168" s="235"/>
      <c r="S168" s="235"/>
      <c r="T168" s="236" t="str">
        <f>+IF(H168=0,"",'Ark1'!T1262)</f>
        <v/>
      </c>
      <c r="U168" s="214"/>
      <c r="V168" s="237" t="str">
        <f>+IF(H168=0,"",'Ark1'!W1262)</f>
        <v/>
      </c>
      <c r="W168" s="237" t="str">
        <f>+IF(H168=0,"",'Ark1'!X1262)</f>
        <v/>
      </c>
      <c r="X168" s="237" t="str">
        <f>+IF(H168=0,"",'Ark1'!Y1262)</f>
        <v/>
      </c>
      <c r="Y168" s="237" t="str">
        <f>+IF(H168=0,"",'Ark1'!Z1262)</f>
        <v/>
      </c>
      <c r="Z168" s="237" t="str">
        <f>+IF(H168=0,"",'Ark1'!Z1262)</f>
        <v/>
      </c>
      <c r="AA168" s="236" t="str">
        <f>+IF(H168=0,"",'Ark1'!AB1262)</f>
        <v/>
      </c>
      <c r="AB168" s="237" t="str">
        <f>+IF(H168=0,"",'Ark1'!AE1262)</f>
        <v/>
      </c>
      <c r="AC168" s="237" t="str">
        <f t="shared" si="144"/>
        <v/>
      </c>
      <c r="AD168" s="235" t="str">
        <f t="shared" si="145"/>
        <v/>
      </c>
      <c r="AE168" s="214"/>
      <c r="AF168" s="217"/>
      <c r="AH168" s="29"/>
      <c r="AI168" s="27"/>
      <c r="AJ168" s="218"/>
      <c r="AK168" s="28"/>
      <c r="AO168" s="28"/>
    </row>
    <row r="169" spans="1:71" ht="15.6">
      <c r="A169" s="214"/>
      <c r="B169" s="238">
        <f>+'Ark1'!C1263</f>
        <v>2024</v>
      </c>
      <c r="C169" s="234">
        <f>+'Ark1'!L1263</f>
        <v>11</v>
      </c>
      <c r="D169" s="248" t="s">
        <v>37</v>
      </c>
      <c r="E169" s="234">
        <f>+'Ark1'!D1263</f>
        <v>7</v>
      </c>
      <c r="F169" s="234" t="str">
        <f t="shared" si="146"/>
        <v>Jul</v>
      </c>
      <c r="G169" s="234">
        <f>+'Ark1'!Q1263</f>
        <v>1</v>
      </c>
      <c r="H169" s="234">
        <f>+'Ark1'!R1263</f>
        <v>1</v>
      </c>
      <c r="I169" s="235">
        <f>+IF(H169=0,"",'Ark1'!AG1263)</f>
        <v>0.84954120384598508</v>
      </c>
      <c r="J169" s="235">
        <f>+IF(H169=0,"",'Ark1'!AH1263)</f>
        <v>0</v>
      </c>
      <c r="K169" s="235"/>
      <c r="L169" s="235">
        <f>+IF(H169=0,"",'Ark1'!U1263)</f>
        <v>38.700000000000003</v>
      </c>
      <c r="M169" s="235"/>
      <c r="N169" s="235"/>
      <c r="O169" s="235"/>
      <c r="P169" s="235"/>
      <c r="Q169" s="235"/>
      <c r="R169" s="235"/>
      <c r="S169" s="235"/>
      <c r="T169" s="236">
        <f>+IF(H169=0,"",'Ark1'!T1263)</f>
        <v>10</v>
      </c>
      <c r="U169" s="214"/>
      <c r="V169" s="237">
        <f>+IF(H169=0,"",'Ark1'!W1263)</f>
        <v>100</v>
      </c>
      <c r="W169" s="237">
        <f>+IF(H169=0,"",'Ark1'!X1263)</f>
        <v>100</v>
      </c>
      <c r="X169" s="237">
        <f>+IF(H169=0,"",'Ark1'!Y1263)</f>
        <v>100</v>
      </c>
      <c r="Y169" s="237">
        <f>+IF(H169=0,"",'Ark1'!Z1263)</f>
        <v>0</v>
      </c>
      <c r="Z169" s="237">
        <f>+IF(H169=0,"",'Ark1'!Z1263)</f>
        <v>0</v>
      </c>
      <c r="AA169" s="236">
        <f>+IF(H169=0,"",'Ark1'!AB1263)</f>
        <v>0</v>
      </c>
      <c r="AB169" s="237">
        <f>+IF(H169=0,"",'Ark1'!AE1263)</f>
        <v>0</v>
      </c>
      <c r="AC169" s="237">
        <f t="shared" si="144"/>
        <v>3.5181818181818185</v>
      </c>
      <c r="AD169" s="235">
        <f t="shared" si="145"/>
        <v>1</v>
      </c>
      <c r="AE169" s="214"/>
      <c r="AF169" s="217"/>
      <c r="AH169" s="29"/>
      <c r="AI169" s="27"/>
      <c r="AJ169" s="218"/>
      <c r="AK169" s="28"/>
      <c r="AO169" s="28"/>
    </row>
    <row r="170" spans="1:71" ht="15.6">
      <c r="A170" s="214"/>
      <c r="B170" s="238">
        <f>+'Ark1'!C1264</f>
        <v>2024</v>
      </c>
      <c r="C170" s="234">
        <f>+'Ark1'!L1264</f>
        <v>11</v>
      </c>
      <c r="D170" s="248" t="s">
        <v>37</v>
      </c>
      <c r="E170" s="234">
        <f>+'Ark1'!D1264</f>
        <v>8</v>
      </c>
      <c r="F170" s="234" t="str">
        <f t="shared" si="146"/>
        <v>Aug</v>
      </c>
      <c r="G170" s="234">
        <f>+'Ark1'!Q1264</f>
        <v>0</v>
      </c>
      <c r="H170" s="234">
        <f>+'Ark1'!R1264</f>
        <v>0</v>
      </c>
      <c r="I170" s="235" t="str">
        <f>+IF(H170=0,"",'Ark1'!AG1264)</f>
        <v/>
      </c>
      <c r="J170" s="235" t="str">
        <f>+IF(H170=0,"",'Ark1'!AH1264)</f>
        <v/>
      </c>
      <c r="K170" s="235"/>
      <c r="L170" s="235" t="str">
        <f>+IF(H170=0,"",'Ark1'!U1264)</f>
        <v/>
      </c>
      <c r="M170" s="235"/>
      <c r="N170" s="235"/>
      <c r="O170" s="235"/>
      <c r="P170" s="235"/>
      <c r="Q170" s="235"/>
      <c r="R170" s="235"/>
      <c r="S170" s="235"/>
      <c r="T170" s="236" t="str">
        <f>+IF(H170=0,"",'Ark1'!T1264)</f>
        <v/>
      </c>
      <c r="U170" s="214"/>
      <c r="V170" s="237" t="str">
        <f>+IF(H170=0,"",'Ark1'!W1264)</f>
        <v/>
      </c>
      <c r="W170" s="237" t="str">
        <f>+IF(H170=0,"",'Ark1'!X1264)</f>
        <v/>
      </c>
      <c r="X170" s="237" t="str">
        <f>+IF(H170=0,"",'Ark1'!Y1264)</f>
        <v/>
      </c>
      <c r="Y170" s="237" t="str">
        <f>+IF(H170=0,"",'Ark1'!Z1264)</f>
        <v/>
      </c>
      <c r="Z170" s="237" t="str">
        <f>+IF(H170=0,"",'Ark1'!Z1264)</f>
        <v/>
      </c>
      <c r="AA170" s="236" t="str">
        <f>+IF(H170=0,"",'Ark1'!AB1264)</f>
        <v/>
      </c>
      <c r="AB170" s="237" t="str">
        <f>+IF(H170=0,"",'Ark1'!AE1264)</f>
        <v/>
      </c>
      <c r="AC170" s="237" t="str">
        <f t="shared" si="144"/>
        <v/>
      </c>
      <c r="AD170" s="235" t="str">
        <f t="shared" si="145"/>
        <v/>
      </c>
      <c r="AE170" s="214"/>
      <c r="AF170" s="217"/>
      <c r="AH170" s="29"/>
      <c r="AI170" s="27"/>
      <c r="AJ170" s="218"/>
      <c r="AK170" s="28"/>
      <c r="AO170" s="28"/>
    </row>
    <row r="171" spans="1:71" ht="15.6">
      <c r="A171" s="214"/>
      <c r="B171" s="238">
        <f>+'Ark1'!C1265</f>
        <v>2024</v>
      </c>
      <c r="C171" s="234">
        <f>+'Ark1'!L1265</f>
        <v>11</v>
      </c>
      <c r="D171" s="248" t="s">
        <v>37</v>
      </c>
      <c r="E171" s="234">
        <f>+'Ark1'!D1265</f>
        <v>9</v>
      </c>
      <c r="F171" s="234" t="str">
        <f t="shared" si="146"/>
        <v>Sep</v>
      </c>
      <c r="G171" s="234">
        <f>+'Ark1'!Q1265</f>
        <v>1</v>
      </c>
      <c r="H171" s="234">
        <f>+'Ark1'!R1265</f>
        <v>1</v>
      </c>
      <c r="I171" s="235">
        <f>+IF(H171=0,"",'Ark1'!AG1265)</f>
        <v>0.28691782636902757</v>
      </c>
      <c r="J171" s="235">
        <f>+IF(H171=0,"",'Ark1'!AH1265)</f>
        <v>0</v>
      </c>
      <c r="K171" s="235"/>
      <c r="L171" s="235">
        <f>+IF(H171=0,"",'Ark1'!U1265)</f>
        <v>31.4</v>
      </c>
      <c r="M171" s="235"/>
      <c r="N171" s="235"/>
      <c r="O171" s="235"/>
      <c r="P171" s="235"/>
      <c r="Q171" s="235"/>
      <c r="R171" s="235"/>
      <c r="S171" s="235"/>
      <c r="T171" s="236">
        <f>+IF(H171=0,"",'Ark1'!T1265)</f>
        <v>10</v>
      </c>
      <c r="U171" s="214"/>
      <c r="V171" s="237">
        <f>+IF(H171=0,"",'Ark1'!W1265)</f>
        <v>100</v>
      </c>
      <c r="W171" s="237">
        <f>+IF(H171=0,"",'Ark1'!X1265)</f>
        <v>100</v>
      </c>
      <c r="X171" s="237">
        <f>+IF(H171=0,"",'Ark1'!Y1265)</f>
        <v>100</v>
      </c>
      <c r="Y171" s="237">
        <f>+IF(H171=0,"",'Ark1'!Z1265)</f>
        <v>0</v>
      </c>
      <c r="Z171" s="237">
        <f>+IF(H171=0,"",'Ark1'!Z1265)</f>
        <v>0</v>
      </c>
      <c r="AA171" s="236">
        <f>+IF(H171=0,"",'Ark1'!AB1265)</f>
        <v>0</v>
      </c>
      <c r="AB171" s="237">
        <f>+IF(H171=0,"",'Ark1'!AE1265)</f>
        <v>0</v>
      </c>
      <c r="AC171" s="237">
        <f t="shared" si="144"/>
        <v>2.8545454545454545</v>
      </c>
      <c r="AD171" s="235">
        <f t="shared" si="145"/>
        <v>1</v>
      </c>
      <c r="AE171" s="214"/>
      <c r="AF171" s="217"/>
      <c r="AH171" s="29"/>
      <c r="AI171" s="27"/>
      <c r="AJ171" s="218"/>
      <c r="AK171" s="28"/>
      <c r="AO171" s="28"/>
    </row>
    <row r="172" spans="1:71" ht="15.6">
      <c r="A172" s="214"/>
      <c r="B172" s="238">
        <f>+'Ark1'!C1266</f>
        <v>2024</v>
      </c>
      <c r="C172" s="234">
        <f>+'Ark1'!L1266</f>
        <v>11</v>
      </c>
      <c r="D172" s="248" t="s">
        <v>37</v>
      </c>
      <c r="E172" s="234">
        <f>+'Ark1'!D1266</f>
        <v>10</v>
      </c>
      <c r="F172" s="234" t="str">
        <f t="shared" si="146"/>
        <v>Okt</v>
      </c>
      <c r="G172" s="234">
        <f>+'Ark1'!Q1266</f>
        <v>1</v>
      </c>
      <c r="H172" s="234">
        <f>+'Ark1'!R1266</f>
        <v>1</v>
      </c>
      <c r="I172" s="235">
        <f>+IF(H172=0,"",'Ark1'!AG1266)</f>
        <v>6.7212762648219862E-2</v>
      </c>
      <c r="J172" s="235">
        <f>+IF(H172=0,"",'Ark1'!AH1266)</f>
        <v>0</v>
      </c>
      <c r="K172" s="235"/>
      <c r="L172" s="235">
        <f>+IF(H172=0,"",'Ark1'!U1266)</f>
        <v>36.300000000000011</v>
      </c>
      <c r="M172" s="235"/>
      <c r="N172" s="235"/>
      <c r="O172" s="235"/>
      <c r="P172" s="235"/>
      <c r="Q172" s="235"/>
      <c r="R172" s="235"/>
      <c r="S172" s="235"/>
      <c r="T172" s="236">
        <f>+IF(H172=0,"",'Ark1'!T1266)</f>
        <v>13</v>
      </c>
      <c r="U172" s="214"/>
      <c r="V172" s="237">
        <f>+IF(H172=0,"",'Ark1'!W1266)</f>
        <v>100</v>
      </c>
      <c r="W172" s="237">
        <f>+IF(H172=0,"",'Ark1'!X1266)</f>
        <v>100</v>
      </c>
      <c r="X172" s="237">
        <f>+IF(H172=0,"",'Ark1'!Y1266)</f>
        <v>100</v>
      </c>
      <c r="Y172" s="237">
        <f>+IF(H172=0,"",'Ark1'!Z1266)</f>
        <v>0</v>
      </c>
      <c r="Z172" s="237">
        <f>+IF(H172=0,"",'Ark1'!Z1266)</f>
        <v>0</v>
      </c>
      <c r="AA172" s="236">
        <f>+IF(H172=0,"",'Ark1'!AB1266)</f>
        <v>0</v>
      </c>
      <c r="AB172" s="237">
        <f>+IF(H172=0,"",'Ark1'!AE1266)</f>
        <v>0</v>
      </c>
      <c r="AC172" s="237">
        <f t="shared" si="144"/>
        <v>3.3000000000000012</v>
      </c>
      <c r="AD172" s="235">
        <f t="shared" si="145"/>
        <v>1</v>
      </c>
      <c r="AE172" s="214"/>
      <c r="AF172" s="217"/>
      <c r="AH172" s="29"/>
      <c r="AI172" s="27"/>
      <c r="AJ172" s="218"/>
      <c r="AK172" s="28"/>
      <c r="AO172" s="28"/>
    </row>
    <row r="173" spans="1:71" ht="15.6">
      <c r="A173" s="214"/>
      <c r="B173" s="238">
        <f>+'Ark1'!C1267</f>
        <v>2024</v>
      </c>
      <c r="C173" s="234">
        <f>+'Ark1'!L1267</f>
        <v>11</v>
      </c>
      <c r="D173" s="248" t="s">
        <v>37</v>
      </c>
      <c r="E173" s="234">
        <f>+'Ark1'!D1267</f>
        <v>11</v>
      </c>
      <c r="F173" s="234" t="str">
        <f t="shared" si="146"/>
        <v>Nov</v>
      </c>
      <c r="G173" s="234">
        <f>+'Ark1'!Q1267</f>
        <v>1</v>
      </c>
      <c r="H173" s="234">
        <f>+'Ark1'!R1267</f>
        <v>1</v>
      </c>
      <c r="I173" s="235">
        <f>+IF(H173=0,"",'Ark1'!AG1267)</f>
        <v>9.541824999581501E-2</v>
      </c>
      <c r="J173" s="235">
        <f>+IF(H173=0,"",'Ark1'!AH1267)</f>
        <v>0</v>
      </c>
      <c r="K173" s="235"/>
      <c r="L173" s="235">
        <f>+IF(H173=0,"",'Ark1'!U1267)</f>
        <v>34.200000000000003</v>
      </c>
      <c r="M173" s="235"/>
      <c r="N173" s="235"/>
      <c r="O173" s="235"/>
      <c r="P173" s="235"/>
      <c r="Q173" s="235"/>
      <c r="R173" s="235"/>
      <c r="S173" s="235"/>
      <c r="T173" s="236">
        <f>+IF(H173=0,"",'Ark1'!T1267)</f>
        <v>14</v>
      </c>
      <c r="U173" s="214"/>
      <c r="V173" s="237">
        <f>+IF(H173=0,"",'Ark1'!W1267)</f>
        <v>100</v>
      </c>
      <c r="W173" s="237">
        <f>+IF(H173=0,"",'Ark1'!X1267)</f>
        <v>100</v>
      </c>
      <c r="X173" s="237">
        <f>+IF(H173=0,"",'Ark1'!Y1267)</f>
        <v>100</v>
      </c>
      <c r="Y173" s="237">
        <f>+IF(H173=0,"",'Ark1'!Z1267)</f>
        <v>0</v>
      </c>
      <c r="Z173" s="237">
        <f>+IF(H173=0,"",'Ark1'!Z1267)</f>
        <v>0</v>
      </c>
      <c r="AA173" s="236">
        <f>+IF(H173=0,"",'Ark1'!AB1267)</f>
        <v>0</v>
      </c>
      <c r="AB173" s="237">
        <f>+IF(H173=0,"",'Ark1'!AE1267)</f>
        <v>0</v>
      </c>
      <c r="AC173" s="237">
        <f t="shared" si="144"/>
        <v>3.1090909090909093</v>
      </c>
      <c r="AD173" s="235">
        <f t="shared" si="145"/>
        <v>1</v>
      </c>
      <c r="AE173" s="214"/>
      <c r="AF173" s="217"/>
      <c r="AH173" s="29"/>
      <c r="AI173" s="27"/>
      <c r="AJ173" s="218"/>
      <c r="AK173" s="28"/>
      <c r="AO173" s="28"/>
    </row>
    <row r="174" spans="1:71" ht="15.6">
      <c r="A174" s="214"/>
      <c r="B174" s="238">
        <f>+'Ark1'!C1268</f>
        <v>2024</v>
      </c>
      <c r="C174" s="234">
        <f>+'Ark1'!L1268</f>
        <v>11</v>
      </c>
      <c r="D174" s="248" t="s">
        <v>37</v>
      </c>
      <c r="E174" s="234">
        <f>+'Ark1'!D1268</f>
        <v>12</v>
      </c>
      <c r="F174" s="234" t="str">
        <f t="shared" si="146"/>
        <v>Des</v>
      </c>
      <c r="G174" s="234">
        <f>+'Ark1'!Q1268</f>
        <v>0</v>
      </c>
      <c r="H174" s="234">
        <f>+'Ark1'!R1268</f>
        <v>0</v>
      </c>
      <c r="I174" s="235" t="str">
        <f>+IF(H174=0,"",'Ark1'!AG1268)</f>
        <v/>
      </c>
      <c r="J174" s="235" t="str">
        <f>+IF(H174=0,"",'Ark1'!AH1268)</f>
        <v/>
      </c>
      <c r="K174" s="235"/>
      <c r="L174" s="235" t="str">
        <f>+IF(H174=0,"",'Ark1'!U1268)</f>
        <v/>
      </c>
      <c r="M174" s="235"/>
      <c r="N174" s="235"/>
      <c r="O174" s="235"/>
      <c r="P174" s="235"/>
      <c r="Q174" s="235"/>
      <c r="R174" s="235"/>
      <c r="S174" s="235"/>
      <c r="T174" s="236" t="str">
        <f>+IF(H174=0,"",'Ark1'!T1268)</f>
        <v/>
      </c>
      <c r="U174" s="214"/>
      <c r="V174" s="237" t="str">
        <f>+IF(H174=0,"",'Ark1'!W1268)</f>
        <v/>
      </c>
      <c r="W174" s="237" t="str">
        <f>+IF(H174=0,"",'Ark1'!X1268)</f>
        <v/>
      </c>
      <c r="X174" s="237" t="str">
        <f>+IF(H174=0,"",'Ark1'!Y1268)</f>
        <v/>
      </c>
      <c r="Y174" s="237" t="str">
        <f>+IF(H174=0,"",'Ark1'!Z1268)</f>
        <v/>
      </c>
      <c r="Z174" s="237" t="str">
        <f>+IF(H174=0,"",'Ark1'!Z1268)</f>
        <v/>
      </c>
      <c r="AA174" s="236" t="str">
        <f>+IF(H174=0,"",'Ark1'!AB1268)</f>
        <v/>
      </c>
      <c r="AB174" s="237" t="str">
        <f>+IF(H174=0,"",'Ark1'!AE1268)</f>
        <v/>
      </c>
      <c r="AC174" s="237" t="str">
        <f t="shared" si="144"/>
        <v/>
      </c>
      <c r="AD174" s="235" t="str">
        <f t="shared" si="145"/>
        <v/>
      </c>
      <c r="AE174" s="214"/>
      <c r="AF174" s="217"/>
      <c r="AH174" s="29"/>
      <c r="AI174" s="27"/>
      <c r="AJ174" s="218"/>
      <c r="AK174" s="28"/>
      <c r="AO174" s="28"/>
    </row>
    <row r="175" spans="1:71" ht="15" customHeight="1">
      <c r="A175" s="214"/>
      <c r="B175" s="214"/>
      <c r="C175" s="214"/>
      <c r="D175" s="214"/>
      <c r="E175" s="214"/>
      <c r="F175" s="214"/>
      <c r="G175" s="214"/>
      <c r="H175" s="214"/>
      <c r="I175" s="215"/>
      <c r="J175" s="215"/>
      <c r="K175" s="215"/>
      <c r="L175" s="214"/>
      <c r="M175" s="449"/>
      <c r="N175" s="215"/>
      <c r="O175" s="215"/>
      <c r="P175" s="215"/>
      <c r="Q175" s="215"/>
      <c r="R175" s="215"/>
      <c r="S175" s="215"/>
      <c r="T175" s="214"/>
      <c r="U175" s="214"/>
      <c r="V175" s="216"/>
      <c r="W175" s="216"/>
      <c r="X175" s="216"/>
      <c r="Y175" s="216"/>
      <c r="Z175" s="216"/>
      <c r="AA175" s="214"/>
      <c r="AB175" s="216"/>
      <c r="AC175" s="216"/>
      <c r="AD175" s="215"/>
      <c r="AE175" s="214"/>
      <c r="AF175" s="217"/>
      <c r="AH175" s="29"/>
      <c r="AI175" s="27"/>
      <c r="AJ175" s="218"/>
      <c r="AK175" s="28"/>
      <c r="AO175" s="28"/>
      <c r="BG175" s="230"/>
    </row>
    <row r="176" spans="1:71" ht="15" customHeight="1">
      <c r="A176" s="214"/>
      <c r="B176" s="214"/>
      <c r="C176" s="232" t="s">
        <v>0</v>
      </c>
      <c r="D176" s="214"/>
      <c r="E176" s="276" t="str">
        <f>+D178</f>
        <v>U+</v>
      </c>
      <c r="F176" s="232" t="s">
        <v>569</v>
      </c>
      <c r="G176" s="214"/>
      <c r="H176" s="238">
        <f>SUM(H178:H189)</f>
        <v>0</v>
      </c>
      <c r="I176" s="215"/>
      <c r="J176" s="215"/>
      <c r="K176" s="215"/>
      <c r="L176" s="269" t="e">
        <f>+Klasse!#REF!</f>
        <v>#REF!</v>
      </c>
      <c r="M176" s="269"/>
      <c r="N176" s="215"/>
      <c r="O176" s="215"/>
      <c r="P176" s="215"/>
      <c r="Q176" s="215"/>
      <c r="R176" s="215"/>
      <c r="S176" s="215"/>
      <c r="T176" s="214"/>
      <c r="U176" s="214"/>
      <c r="V176" s="216"/>
      <c r="W176" s="216"/>
      <c r="X176" s="216"/>
      <c r="Y176" s="216"/>
      <c r="Z176" s="216"/>
      <c r="AA176" s="214"/>
      <c r="AB176" s="216"/>
      <c r="AC176" s="269">
        <v>0</v>
      </c>
      <c r="AD176" s="215"/>
      <c r="AE176" s="214"/>
      <c r="AF176" s="217"/>
      <c r="AH176" s="29"/>
      <c r="AI176" s="27"/>
      <c r="AJ176" s="218"/>
      <c r="AK176" s="28"/>
      <c r="AO176" s="28"/>
      <c r="BG176" s="230"/>
    </row>
    <row r="177" spans="1:71" ht="15" customHeight="1">
      <c r="A177" s="214"/>
      <c r="B177" s="214"/>
      <c r="C177" s="214"/>
      <c r="D177" s="214"/>
      <c r="E177" s="214"/>
      <c r="F177" s="214"/>
      <c r="G177" s="214"/>
      <c r="H177" s="214"/>
      <c r="I177" s="215"/>
      <c r="J177" s="215"/>
      <c r="K177" s="215"/>
      <c r="L177" s="214"/>
      <c r="M177" s="449"/>
      <c r="N177" s="215"/>
      <c r="O177" s="215"/>
      <c r="P177" s="215"/>
      <c r="Q177" s="215"/>
      <c r="R177" s="215"/>
      <c r="S177" s="215"/>
      <c r="T177" s="214"/>
      <c r="U177" s="214"/>
      <c r="V177" s="216"/>
      <c r="W177" s="216"/>
      <c r="X177" s="216"/>
      <c r="Y177" s="216"/>
      <c r="Z177" s="216"/>
      <c r="AA177" s="214"/>
      <c r="AB177" s="216"/>
      <c r="AC177" s="216"/>
      <c r="AD177" s="216"/>
      <c r="AE177" s="216"/>
      <c r="AF177" s="217"/>
      <c r="AH177" s="29"/>
      <c r="AI177" s="27"/>
      <c r="AJ177" s="218"/>
      <c r="AK177" s="28"/>
      <c r="AO177" s="28"/>
      <c r="BG177" s="230">
        <f>1+BG174</f>
        <v>1</v>
      </c>
      <c r="BH177" s="28">
        <v>20.659867330016564</v>
      </c>
      <c r="BI177" s="28">
        <f t="shared" ref="BI177" si="147">+BH177</f>
        <v>20.659867330016564</v>
      </c>
      <c r="BJ177" s="28">
        <f t="shared" ref="BJ177" si="148">+BI177</f>
        <v>20.659867330016564</v>
      </c>
      <c r="BK177" s="28">
        <f t="shared" ref="BK177" si="149">+BJ177</f>
        <v>20.659867330016564</v>
      </c>
      <c r="BL177" s="28">
        <f t="shared" ref="BL177" si="150">+BK177</f>
        <v>20.659867330016564</v>
      </c>
      <c r="BM177" s="28">
        <f t="shared" ref="BM177" si="151">+BL177</f>
        <v>20.659867330016564</v>
      </c>
      <c r="BN177" s="28">
        <f t="shared" ref="BN177" si="152">+BM177</f>
        <v>20.659867330016564</v>
      </c>
      <c r="BO177" s="28">
        <f t="shared" ref="BO177" si="153">+BN177</f>
        <v>20.659867330016564</v>
      </c>
      <c r="BP177" s="28">
        <f t="shared" ref="BP177" si="154">+BO177</f>
        <v>20.659867330016564</v>
      </c>
      <c r="BQ177" s="28">
        <f t="shared" ref="BQ177" si="155">+BP177</f>
        <v>20.659867330016564</v>
      </c>
      <c r="BR177" s="28">
        <f t="shared" ref="BR177" si="156">+BQ177</f>
        <v>20.659867330016564</v>
      </c>
      <c r="BS177" s="28">
        <f t="shared" ref="BS177" si="157">+BR177</f>
        <v>20.659867330016564</v>
      </c>
    </row>
    <row r="178" spans="1:71" ht="15.6">
      <c r="A178" s="214"/>
      <c r="B178" s="238">
        <f>+'Ark1'!C1269</f>
        <v>2024</v>
      </c>
      <c r="C178" s="28">
        <f>+'Ark1'!L1269</f>
        <v>12</v>
      </c>
      <c r="D178" s="28" t="s">
        <v>38</v>
      </c>
      <c r="E178" s="28">
        <f>+'Ark1'!D1269</f>
        <v>1</v>
      </c>
      <c r="F178" s="28" t="str">
        <f t="shared" ref="F178:F187" si="158">+F163</f>
        <v>Jan</v>
      </c>
      <c r="G178" s="28">
        <f>+'Ark1'!Q1269</f>
        <v>0</v>
      </c>
      <c r="H178" s="28">
        <f>+'Ark1'!R1269</f>
        <v>0</v>
      </c>
      <c r="I178" s="29" t="str">
        <f>+IF(H178=0,"",'Ark1'!AG1269)</f>
        <v/>
      </c>
      <c r="J178" s="29" t="str">
        <f>+IF(H178=0,"",'Ark1'!AH1269)</f>
        <v/>
      </c>
      <c r="L178" s="29" t="str">
        <f>+IF(H178=0,"",'Ark1'!U1269)</f>
        <v/>
      </c>
      <c r="M178" s="29"/>
      <c r="T178" s="27" t="str">
        <f>+IF(H178=0,"",'Ark1'!T1269)</f>
        <v/>
      </c>
      <c r="U178" s="214"/>
      <c r="V178" s="34" t="str">
        <f>+IF(H178=0,"",'Ark1'!W1269)</f>
        <v/>
      </c>
      <c r="W178" s="34" t="str">
        <f>+IF(H178=0,"",'Ark1'!X1269)</f>
        <v/>
      </c>
      <c r="X178" s="34" t="str">
        <f>+IF(H178=0,"",'Ark1'!Y1269)</f>
        <v/>
      </c>
      <c r="Y178" s="34" t="str">
        <f>+IF(H178=0,"",'Ark1'!Z1269)</f>
        <v/>
      </c>
      <c r="Z178" s="34" t="str">
        <f>+IF(H178=0,"",'Ark1'!Z1269)</f>
        <v/>
      </c>
      <c r="AA178" s="27" t="str">
        <f>+IF(H178=0,"",'Ark1'!AB1269)</f>
        <v/>
      </c>
      <c r="AB178" s="34" t="str">
        <f>+IF(H178=0,"",'Ark1'!AE1269)</f>
        <v/>
      </c>
      <c r="AC178" s="34" t="str">
        <f t="shared" ref="AC178:AC189" si="159">+IF(H178=0,"",+L178/C178)</f>
        <v/>
      </c>
      <c r="AD178" s="29" t="str">
        <f t="shared" ref="AD178:AD189" si="160">+IF(H178=0,"",G178/H178)</f>
        <v/>
      </c>
      <c r="AE178" s="214"/>
      <c r="AF178" s="217"/>
      <c r="AH178" s="29"/>
      <c r="AI178" s="27"/>
      <c r="AJ178" s="218"/>
      <c r="AK178" s="28"/>
      <c r="AO178" s="28"/>
    </row>
    <row r="179" spans="1:71" ht="15.6">
      <c r="A179" s="214"/>
      <c r="B179" s="238">
        <f>+'Ark1'!C1270</f>
        <v>2024</v>
      </c>
      <c r="C179" s="28">
        <f>+'Ark1'!L1270</f>
        <v>12</v>
      </c>
      <c r="D179" s="28" t="s">
        <v>38</v>
      </c>
      <c r="E179" s="28">
        <f>+'Ark1'!D1270</f>
        <v>2</v>
      </c>
      <c r="F179" s="28" t="str">
        <f t="shared" si="158"/>
        <v>Feb</v>
      </c>
      <c r="G179" s="28">
        <f>+'Ark1'!Q1270</f>
        <v>0</v>
      </c>
      <c r="H179" s="28">
        <f>+'Ark1'!R1270</f>
        <v>0</v>
      </c>
      <c r="I179" s="29" t="str">
        <f>+IF(H179=0,"",'Ark1'!AG1270)</f>
        <v/>
      </c>
      <c r="J179" s="29" t="str">
        <f>+IF(H179=0,"",'Ark1'!AH1270)</f>
        <v/>
      </c>
      <c r="L179" s="29" t="str">
        <f>+IF(H179=0,"",'Ark1'!U1270)</f>
        <v/>
      </c>
      <c r="M179" s="29"/>
      <c r="T179" s="27" t="str">
        <f>+IF(H179=0,"",'Ark1'!T1270)</f>
        <v/>
      </c>
      <c r="U179" s="214"/>
      <c r="V179" s="34" t="str">
        <f>+IF(H179=0,"",'Ark1'!W1270)</f>
        <v/>
      </c>
      <c r="W179" s="34" t="str">
        <f>+IF(H179=0,"",'Ark1'!X1270)</f>
        <v/>
      </c>
      <c r="X179" s="34" t="str">
        <f>+IF(H179=0,"",'Ark1'!Y1270)</f>
        <v/>
      </c>
      <c r="Y179" s="34" t="str">
        <f>+IF(H179=0,"",'Ark1'!Z1270)</f>
        <v/>
      </c>
      <c r="Z179" s="34" t="str">
        <f>+IF(H179=0,"",'Ark1'!Z1270)</f>
        <v/>
      </c>
      <c r="AA179" s="27" t="str">
        <f>+IF(H179=0,"",'Ark1'!AB1270)</f>
        <v/>
      </c>
      <c r="AB179" s="34" t="str">
        <f>+IF(H179=0,"",'Ark1'!AE1270)</f>
        <v/>
      </c>
      <c r="AC179" s="34" t="str">
        <f t="shared" si="159"/>
        <v/>
      </c>
      <c r="AD179" s="29" t="str">
        <f t="shared" si="160"/>
        <v/>
      </c>
      <c r="AE179" s="214"/>
      <c r="AF179" s="217"/>
      <c r="AH179" s="29"/>
      <c r="AI179" s="27"/>
      <c r="AJ179" s="218"/>
      <c r="AK179" s="28"/>
      <c r="AO179" s="28"/>
    </row>
    <row r="180" spans="1:71" ht="15.6">
      <c r="A180" s="214"/>
      <c r="B180" s="238">
        <f>+'Ark1'!C1271</f>
        <v>2024</v>
      </c>
      <c r="C180" s="28">
        <f>+'Ark1'!L1271</f>
        <v>12</v>
      </c>
      <c r="D180" s="28" t="s">
        <v>38</v>
      </c>
      <c r="E180" s="28">
        <f>+'Ark1'!D1271</f>
        <v>3</v>
      </c>
      <c r="F180" s="28" t="str">
        <f t="shared" si="158"/>
        <v>Mar</v>
      </c>
      <c r="G180" s="28">
        <f>+'Ark1'!Q1271</f>
        <v>0</v>
      </c>
      <c r="H180" s="28">
        <f>+'Ark1'!R1271</f>
        <v>0</v>
      </c>
      <c r="I180" s="29" t="str">
        <f>+IF(H180=0,"",'Ark1'!AG1271)</f>
        <v/>
      </c>
      <c r="J180" s="29" t="str">
        <f>+IF(H180=0,"",'Ark1'!AH1271)</f>
        <v/>
      </c>
      <c r="L180" s="29" t="str">
        <f>+IF(H180=0,"",'Ark1'!U1271)</f>
        <v/>
      </c>
      <c r="M180" s="29"/>
      <c r="T180" s="27" t="str">
        <f>+IF(H180=0,"",'Ark1'!T1271)</f>
        <v/>
      </c>
      <c r="U180" s="214"/>
      <c r="V180" s="34" t="str">
        <f>+IF(H180=0,"",'Ark1'!W1271)</f>
        <v/>
      </c>
      <c r="W180" s="34" t="str">
        <f>+IF(H180=0,"",'Ark1'!X1271)</f>
        <v/>
      </c>
      <c r="X180" s="34" t="str">
        <f>+IF(H180=0,"",'Ark1'!Y1271)</f>
        <v/>
      </c>
      <c r="Y180" s="34" t="str">
        <f>+IF(H180=0,"",'Ark1'!Z1271)</f>
        <v/>
      </c>
      <c r="Z180" s="34" t="str">
        <f>+IF(H180=0,"",'Ark1'!Z1271)</f>
        <v/>
      </c>
      <c r="AA180" s="27" t="str">
        <f>+IF(H180=0,"",'Ark1'!AB1271)</f>
        <v/>
      </c>
      <c r="AB180" s="34" t="str">
        <f>+IF(H180=0,"",'Ark1'!AE1271)</f>
        <v/>
      </c>
      <c r="AC180" s="34" t="str">
        <f t="shared" si="159"/>
        <v/>
      </c>
      <c r="AD180" s="29" t="str">
        <f t="shared" si="160"/>
        <v/>
      </c>
      <c r="AE180" s="214"/>
      <c r="AF180" s="217"/>
      <c r="AH180" s="29"/>
      <c r="AI180" s="27"/>
      <c r="AJ180" s="218"/>
      <c r="AK180" s="28"/>
      <c r="AO180" s="28"/>
    </row>
    <row r="181" spans="1:71" ht="15.6">
      <c r="A181" s="214"/>
      <c r="B181" s="238">
        <f>+'Ark1'!C1272</f>
        <v>2024</v>
      </c>
      <c r="C181" s="28">
        <f>+'Ark1'!L1272</f>
        <v>12</v>
      </c>
      <c r="D181" s="28" t="s">
        <v>38</v>
      </c>
      <c r="E181" s="28">
        <f>+'Ark1'!D1272</f>
        <v>4</v>
      </c>
      <c r="F181" s="28" t="str">
        <f t="shared" si="158"/>
        <v>Apr</v>
      </c>
      <c r="G181" s="28">
        <f>+'Ark1'!Q1272</f>
        <v>0</v>
      </c>
      <c r="H181" s="28">
        <f>+'Ark1'!R1272</f>
        <v>0</v>
      </c>
      <c r="I181" s="29" t="str">
        <f>+IF(H181=0,"",'Ark1'!AG1272)</f>
        <v/>
      </c>
      <c r="J181" s="29" t="str">
        <f>+IF(H181=0,"",'Ark1'!AH1272)</f>
        <v/>
      </c>
      <c r="L181" s="29" t="str">
        <f>+IF(H181=0,"",'Ark1'!U1272)</f>
        <v/>
      </c>
      <c r="M181" s="29"/>
      <c r="T181" s="27" t="str">
        <f>+IF(H181=0,"",'Ark1'!T1272)</f>
        <v/>
      </c>
      <c r="U181" s="214"/>
      <c r="V181" s="34" t="str">
        <f>+IF(H181=0,"",'Ark1'!W1272)</f>
        <v/>
      </c>
      <c r="W181" s="34" t="str">
        <f>+IF(H181=0,"",'Ark1'!X1272)</f>
        <v/>
      </c>
      <c r="X181" s="34" t="str">
        <f>+IF(H181=0,"",'Ark1'!Y1272)</f>
        <v/>
      </c>
      <c r="Y181" s="34" t="str">
        <f>+IF(H181=0,"",'Ark1'!Z1272)</f>
        <v/>
      </c>
      <c r="Z181" s="34" t="str">
        <f>+IF(H181=0,"",'Ark1'!Z1272)</f>
        <v/>
      </c>
      <c r="AA181" s="27" t="str">
        <f>+IF(H181=0,"",'Ark1'!AB1272)</f>
        <v/>
      </c>
      <c r="AB181" s="34" t="str">
        <f>+IF(H181=0,"",'Ark1'!AE1272)</f>
        <v/>
      </c>
      <c r="AC181" s="34" t="str">
        <f t="shared" si="159"/>
        <v/>
      </c>
      <c r="AD181" s="29" t="str">
        <f t="shared" si="160"/>
        <v/>
      </c>
      <c r="AE181" s="214"/>
      <c r="AF181" s="217"/>
      <c r="AH181" s="29"/>
      <c r="AI181" s="27"/>
      <c r="AJ181" s="218"/>
      <c r="AK181" s="28"/>
      <c r="AO181" s="28"/>
    </row>
    <row r="182" spans="1:71" ht="15.6">
      <c r="A182" s="214"/>
      <c r="B182" s="238">
        <f>+'Ark1'!C1273</f>
        <v>2024</v>
      </c>
      <c r="C182" s="28">
        <f>+'Ark1'!L1273</f>
        <v>12</v>
      </c>
      <c r="D182" s="28" t="s">
        <v>38</v>
      </c>
      <c r="E182" s="28">
        <f>+'Ark1'!D1273</f>
        <v>5</v>
      </c>
      <c r="F182" s="28" t="str">
        <f t="shared" si="158"/>
        <v>Mai</v>
      </c>
      <c r="G182" s="28">
        <f>+'Ark1'!Q1273</f>
        <v>0</v>
      </c>
      <c r="H182" s="28">
        <f>+'Ark1'!R1273</f>
        <v>0</v>
      </c>
      <c r="I182" s="29" t="str">
        <f>+IF(H182=0,"",'Ark1'!AG1273)</f>
        <v/>
      </c>
      <c r="J182" s="29" t="str">
        <f>+IF(H182=0,"",'Ark1'!AH1273)</f>
        <v/>
      </c>
      <c r="L182" s="29" t="str">
        <f>+IF(H182=0,"",'Ark1'!U1273)</f>
        <v/>
      </c>
      <c r="M182" s="29"/>
      <c r="T182" s="27" t="str">
        <f>+IF(H182=0,"",'Ark1'!T1273)</f>
        <v/>
      </c>
      <c r="U182" s="214"/>
      <c r="V182" s="34" t="str">
        <f>+IF(H182=0,"",'Ark1'!W1273)</f>
        <v/>
      </c>
      <c r="W182" s="34" t="str">
        <f>+IF(H182=0,"",'Ark1'!X1273)</f>
        <v/>
      </c>
      <c r="X182" s="34" t="str">
        <f>+IF(H182=0,"",'Ark1'!Y1273)</f>
        <v/>
      </c>
      <c r="Y182" s="34" t="str">
        <f>+IF(H182=0,"",'Ark1'!Z1273)</f>
        <v/>
      </c>
      <c r="Z182" s="34" t="str">
        <f>+IF(H182=0,"",'Ark1'!Z1273)</f>
        <v/>
      </c>
      <c r="AA182" s="27" t="str">
        <f>+IF(H182=0,"",'Ark1'!AB1273)</f>
        <v/>
      </c>
      <c r="AB182" s="34" t="str">
        <f>+IF(H182=0,"",'Ark1'!AE1273)</f>
        <v/>
      </c>
      <c r="AC182" s="34" t="str">
        <f t="shared" si="159"/>
        <v/>
      </c>
      <c r="AD182" s="29" t="str">
        <f t="shared" si="160"/>
        <v/>
      </c>
      <c r="AE182" s="214"/>
      <c r="AF182" s="217"/>
      <c r="AH182" s="29"/>
      <c r="AI182" s="27"/>
      <c r="AJ182" s="218"/>
      <c r="AK182" s="28"/>
      <c r="AO182" s="28"/>
    </row>
    <row r="183" spans="1:71" ht="15.6">
      <c r="A183" s="214"/>
      <c r="B183" s="238">
        <f>+'Ark1'!C1274</f>
        <v>2024</v>
      </c>
      <c r="C183" s="28">
        <f>+'Ark1'!L1274</f>
        <v>12</v>
      </c>
      <c r="D183" s="28" t="s">
        <v>38</v>
      </c>
      <c r="E183" s="28">
        <f>+'Ark1'!D1274</f>
        <v>6</v>
      </c>
      <c r="F183" s="28" t="str">
        <f t="shared" si="158"/>
        <v>Jun</v>
      </c>
      <c r="G183" s="28">
        <f>+'Ark1'!Q1274</f>
        <v>0</v>
      </c>
      <c r="H183" s="28">
        <f>+'Ark1'!R1274</f>
        <v>0</v>
      </c>
      <c r="I183" s="29" t="str">
        <f>+IF(H183=0,"",'Ark1'!AG1274)</f>
        <v/>
      </c>
      <c r="J183" s="29" t="str">
        <f>+IF(H183=0,"",'Ark1'!AH1274)</f>
        <v/>
      </c>
      <c r="L183" s="29" t="str">
        <f>+IF(H183=0,"",'Ark1'!U1274)</f>
        <v/>
      </c>
      <c r="M183" s="29"/>
      <c r="T183" s="27" t="str">
        <f>+IF(H183=0,"",'Ark1'!T1274)</f>
        <v/>
      </c>
      <c r="U183" s="214"/>
      <c r="V183" s="34" t="str">
        <f>+IF(H183=0,"",'Ark1'!W1274)</f>
        <v/>
      </c>
      <c r="W183" s="34" t="str">
        <f>+IF(H183=0,"",'Ark1'!X1274)</f>
        <v/>
      </c>
      <c r="X183" s="34" t="str">
        <f>+IF(H183=0,"",'Ark1'!Y1274)</f>
        <v/>
      </c>
      <c r="Y183" s="34" t="str">
        <f>+IF(H183=0,"",'Ark1'!Z1274)</f>
        <v/>
      </c>
      <c r="Z183" s="34" t="str">
        <f>+IF(H183=0,"",'Ark1'!Z1274)</f>
        <v/>
      </c>
      <c r="AA183" s="27" t="str">
        <f>+IF(H183=0,"",'Ark1'!AB1274)</f>
        <v/>
      </c>
      <c r="AB183" s="34" t="str">
        <f>+IF(H183=0,"",'Ark1'!AE1274)</f>
        <v/>
      </c>
      <c r="AC183" s="34" t="str">
        <f t="shared" si="159"/>
        <v/>
      </c>
      <c r="AD183" s="29" t="str">
        <f t="shared" si="160"/>
        <v/>
      </c>
      <c r="AE183" s="214"/>
      <c r="AF183" s="217"/>
      <c r="AH183" s="29"/>
      <c r="AI183" s="27"/>
      <c r="AJ183" s="218"/>
      <c r="AK183" s="28"/>
      <c r="AO183" s="28"/>
    </row>
    <row r="184" spans="1:71" ht="15.6">
      <c r="A184" s="214"/>
      <c r="B184" s="238">
        <f>+'Ark1'!C1275</f>
        <v>2024</v>
      </c>
      <c r="C184" s="28">
        <f>+'Ark1'!L1275</f>
        <v>12</v>
      </c>
      <c r="D184" s="28" t="s">
        <v>38</v>
      </c>
      <c r="E184" s="28">
        <f>+'Ark1'!D1275</f>
        <v>7</v>
      </c>
      <c r="F184" s="28" t="str">
        <f t="shared" si="158"/>
        <v>Jul</v>
      </c>
      <c r="G184" s="28">
        <f>+'Ark1'!Q1275</f>
        <v>0</v>
      </c>
      <c r="H184" s="28">
        <f>+'Ark1'!R1275</f>
        <v>0</v>
      </c>
      <c r="I184" s="29" t="str">
        <f>+IF(H184=0,"",'Ark1'!AG1275)</f>
        <v/>
      </c>
      <c r="J184" s="29" t="str">
        <f>+IF(H184=0,"",'Ark1'!AH1275)</f>
        <v/>
      </c>
      <c r="L184" s="29" t="str">
        <f>+IF(H184=0,"",'Ark1'!U1275)</f>
        <v/>
      </c>
      <c r="M184" s="29"/>
      <c r="T184" s="27" t="str">
        <f>+IF(H184=0,"",'Ark1'!T1275)</f>
        <v/>
      </c>
      <c r="U184" s="214"/>
      <c r="V184" s="34" t="str">
        <f>+IF(H184=0,"",'Ark1'!W1275)</f>
        <v/>
      </c>
      <c r="W184" s="34" t="str">
        <f>+IF(H184=0,"",'Ark1'!X1275)</f>
        <v/>
      </c>
      <c r="X184" s="34" t="str">
        <f>+IF(H184=0,"",'Ark1'!Y1275)</f>
        <v/>
      </c>
      <c r="Y184" s="34" t="str">
        <f>+IF(H184=0,"",'Ark1'!Z1275)</f>
        <v/>
      </c>
      <c r="Z184" s="34" t="str">
        <f>+IF(H184=0,"",'Ark1'!Z1275)</f>
        <v/>
      </c>
      <c r="AA184" s="27" t="str">
        <f>+IF(H184=0,"",'Ark1'!AB1275)</f>
        <v/>
      </c>
      <c r="AB184" s="34" t="str">
        <f>+IF(H184=0,"",'Ark1'!AE1275)</f>
        <v/>
      </c>
      <c r="AC184" s="34" t="str">
        <f t="shared" si="159"/>
        <v/>
      </c>
      <c r="AD184" s="29" t="str">
        <f t="shared" si="160"/>
        <v/>
      </c>
      <c r="AE184" s="214"/>
      <c r="AF184" s="217"/>
      <c r="AH184" s="29"/>
      <c r="AI184" s="27"/>
      <c r="AJ184" s="218"/>
      <c r="AK184" s="28"/>
      <c r="AO184" s="28"/>
    </row>
    <row r="185" spans="1:71" ht="15.6">
      <c r="A185" s="214"/>
      <c r="B185" s="238">
        <f>+'Ark1'!C1276</f>
        <v>2024</v>
      </c>
      <c r="C185" s="28">
        <f>+'Ark1'!L1276</f>
        <v>12</v>
      </c>
      <c r="D185" s="28" t="s">
        <v>38</v>
      </c>
      <c r="E185" s="28">
        <f>+'Ark1'!D1276</f>
        <v>8</v>
      </c>
      <c r="F185" s="28" t="str">
        <f t="shared" si="158"/>
        <v>Aug</v>
      </c>
      <c r="G185" s="28">
        <f>+'Ark1'!Q1276</f>
        <v>0</v>
      </c>
      <c r="H185" s="28">
        <f>+'Ark1'!R1276</f>
        <v>0</v>
      </c>
      <c r="I185" s="29" t="str">
        <f>+IF(H185=0,"",'Ark1'!AG1276)</f>
        <v/>
      </c>
      <c r="J185" s="29" t="str">
        <f>+IF(H185=0,"",'Ark1'!AH1276)</f>
        <v/>
      </c>
      <c r="L185" s="29" t="str">
        <f>+IF(H185=0,"",'Ark1'!U1276)</f>
        <v/>
      </c>
      <c r="M185" s="29"/>
      <c r="T185" s="27" t="str">
        <f>+IF(H185=0,"",'Ark1'!T1276)</f>
        <v/>
      </c>
      <c r="U185" s="214"/>
      <c r="V185" s="34" t="str">
        <f>+IF(H185=0,"",'Ark1'!W1276)</f>
        <v/>
      </c>
      <c r="W185" s="34" t="str">
        <f>+IF(H185=0,"",'Ark1'!X1276)</f>
        <v/>
      </c>
      <c r="X185" s="34" t="str">
        <f>+IF(H185=0,"",'Ark1'!Y1276)</f>
        <v/>
      </c>
      <c r="Y185" s="34" t="str">
        <f>+IF(H185=0,"",'Ark1'!Z1276)</f>
        <v/>
      </c>
      <c r="Z185" s="34" t="str">
        <f>+IF(H185=0,"",'Ark1'!Z1276)</f>
        <v/>
      </c>
      <c r="AA185" s="27" t="str">
        <f>+IF(H185=0,"",'Ark1'!AB1276)</f>
        <v/>
      </c>
      <c r="AB185" s="34" t="str">
        <f>+IF(H185=0,"",'Ark1'!AE1276)</f>
        <v/>
      </c>
      <c r="AC185" s="34" t="str">
        <f t="shared" si="159"/>
        <v/>
      </c>
      <c r="AD185" s="29" t="str">
        <f t="shared" si="160"/>
        <v/>
      </c>
      <c r="AE185" s="214"/>
      <c r="AF185" s="217"/>
      <c r="AH185" s="29"/>
      <c r="AI185" s="27"/>
      <c r="AJ185" s="218"/>
      <c r="AK185" s="28"/>
      <c r="AO185" s="28"/>
    </row>
    <row r="186" spans="1:71" ht="15.6">
      <c r="A186" s="214"/>
      <c r="B186" s="238">
        <f>+'Ark1'!C1277</f>
        <v>2024</v>
      </c>
      <c r="C186" s="28">
        <f>+'Ark1'!L1277</f>
        <v>12</v>
      </c>
      <c r="D186" s="28" t="s">
        <v>38</v>
      </c>
      <c r="E186" s="28">
        <f>+'Ark1'!D1277</f>
        <v>9</v>
      </c>
      <c r="F186" s="28" t="str">
        <f t="shared" si="158"/>
        <v>Sep</v>
      </c>
      <c r="G186" s="28">
        <f>+'Ark1'!Q1277</f>
        <v>0</v>
      </c>
      <c r="H186" s="28">
        <f>+'Ark1'!R1277</f>
        <v>0</v>
      </c>
      <c r="I186" s="29" t="str">
        <f>+IF(H186=0,"",'Ark1'!AG1277)</f>
        <v/>
      </c>
      <c r="J186" s="29" t="str">
        <f>+IF(H186=0,"",'Ark1'!AH1277)</f>
        <v/>
      </c>
      <c r="L186" s="29" t="str">
        <f>+IF(H186=0,"",'Ark1'!U1277)</f>
        <v/>
      </c>
      <c r="M186" s="29"/>
      <c r="T186" s="27" t="str">
        <f>+IF(H186=0,"",'Ark1'!T1277)</f>
        <v/>
      </c>
      <c r="U186" s="214"/>
      <c r="V186" s="34" t="str">
        <f>+IF(H186=0,"",'Ark1'!W1277)</f>
        <v/>
      </c>
      <c r="W186" s="34" t="str">
        <f>+IF(H186=0,"",'Ark1'!X1277)</f>
        <v/>
      </c>
      <c r="X186" s="34" t="str">
        <f>+IF(H186=0,"",'Ark1'!Y1277)</f>
        <v/>
      </c>
      <c r="Y186" s="34" t="str">
        <f>+IF(H186=0,"",'Ark1'!Z1277)</f>
        <v/>
      </c>
      <c r="Z186" s="34" t="str">
        <f>+IF(H186=0,"",'Ark1'!Z1277)</f>
        <v/>
      </c>
      <c r="AA186" s="27" t="str">
        <f>+IF(H186=0,"",'Ark1'!AB1277)</f>
        <v/>
      </c>
      <c r="AB186" s="34" t="str">
        <f>+IF(H186=0,"",'Ark1'!AE1277)</f>
        <v/>
      </c>
      <c r="AC186" s="34" t="str">
        <f t="shared" si="159"/>
        <v/>
      </c>
      <c r="AD186" s="29" t="str">
        <f t="shared" si="160"/>
        <v/>
      </c>
      <c r="AE186" s="214"/>
      <c r="AF186" s="217"/>
      <c r="AH186" s="29"/>
      <c r="AI186" s="27"/>
      <c r="AJ186" s="218"/>
      <c r="AK186" s="28"/>
      <c r="AO186" s="28"/>
    </row>
    <row r="187" spans="1:71" ht="15.6">
      <c r="A187" s="214"/>
      <c r="B187" s="238">
        <f>+'Ark1'!C1278</f>
        <v>2024</v>
      </c>
      <c r="C187" s="28">
        <f>+'Ark1'!L1278</f>
        <v>12</v>
      </c>
      <c r="D187" s="28" t="s">
        <v>38</v>
      </c>
      <c r="E187" s="28">
        <f>+'Ark1'!D1278</f>
        <v>10</v>
      </c>
      <c r="F187" s="28" t="str">
        <f t="shared" si="158"/>
        <v>Okt</v>
      </c>
      <c r="G187" s="28">
        <f>+'Ark1'!Q1278</f>
        <v>0</v>
      </c>
      <c r="H187" s="28">
        <f>+'Ark1'!R1278</f>
        <v>0</v>
      </c>
      <c r="I187" s="29" t="str">
        <f>+IF(H187=0,"",'Ark1'!AG1278)</f>
        <v/>
      </c>
      <c r="J187" s="29" t="str">
        <f>+IF(H187=0,"",'Ark1'!AH1278)</f>
        <v/>
      </c>
      <c r="L187" s="29" t="str">
        <f>+IF(H187=0,"",'Ark1'!U1278)</f>
        <v/>
      </c>
      <c r="M187" s="29"/>
      <c r="T187" s="27" t="str">
        <f>+IF(H187=0,"",'Ark1'!T1278)</f>
        <v/>
      </c>
      <c r="U187" s="214"/>
      <c r="V187" s="34" t="str">
        <f>+IF(H187=0,"",'Ark1'!W1278)</f>
        <v/>
      </c>
      <c r="W187" s="34" t="str">
        <f>+IF(H187=0,"",'Ark1'!X1278)</f>
        <v/>
      </c>
      <c r="X187" s="34" t="str">
        <f>+IF(H187=0,"",'Ark1'!Y1278)</f>
        <v/>
      </c>
      <c r="Y187" s="34" t="str">
        <f>+IF(H187=0,"",'Ark1'!Z1278)</f>
        <v/>
      </c>
      <c r="Z187" s="34" t="str">
        <f>+IF(H187=0,"",'Ark1'!Z1278)</f>
        <v/>
      </c>
      <c r="AA187" s="27" t="str">
        <f>+IF(H187=0,"",'Ark1'!AB1278)</f>
        <v/>
      </c>
      <c r="AB187" s="34" t="str">
        <f>+IF(H187=0,"",'Ark1'!AE1278)</f>
        <v/>
      </c>
      <c r="AC187" s="34" t="str">
        <f t="shared" si="159"/>
        <v/>
      </c>
      <c r="AD187" s="29" t="str">
        <f t="shared" si="160"/>
        <v/>
      </c>
      <c r="AE187" s="214"/>
      <c r="AF187" s="217"/>
      <c r="AH187" s="29"/>
      <c r="AI187" s="27"/>
      <c r="AJ187" s="218"/>
      <c r="AK187" s="28"/>
      <c r="AO187" s="28"/>
    </row>
    <row r="188" spans="1:71" ht="15.6">
      <c r="A188" s="214"/>
      <c r="B188" s="238">
        <f>+'Ark1'!C1279</f>
        <v>2024</v>
      </c>
      <c r="C188" s="28">
        <f>+'Ark1'!L1279</f>
        <v>12</v>
      </c>
      <c r="D188" s="28" t="s">
        <v>38</v>
      </c>
      <c r="E188" s="28">
        <f>+'Ark1'!D1279</f>
        <v>11</v>
      </c>
      <c r="F188" s="28" t="str">
        <f t="shared" ref="F188:F189" si="161">+F173</f>
        <v>Nov</v>
      </c>
      <c r="G188" s="28">
        <f>+'Ark1'!Q1279</f>
        <v>0</v>
      </c>
      <c r="H188" s="28">
        <f>+'Ark1'!R1279</f>
        <v>0</v>
      </c>
      <c r="I188" s="29" t="str">
        <f>+IF(H188=0,"",'Ark1'!AG1279)</f>
        <v/>
      </c>
      <c r="J188" s="29" t="str">
        <f>+IF(H188=0,"",'Ark1'!AH1279)</f>
        <v/>
      </c>
      <c r="L188" s="29" t="str">
        <f>+IF(H188=0,"",'Ark1'!U1279)</f>
        <v/>
      </c>
      <c r="M188" s="29"/>
      <c r="T188" s="27" t="str">
        <f>+IF(H188=0,"",'Ark1'!T1279)</f>
        <v/>
      </c>
      <c r="U188" s="214"/>
      <c r="V188" s="34" t="str">
        <f>+IF(H188=0,"",'Ark1'!W1279)</f>
        <v/>
      </c>
      <c r="W188" s="34" t="str">
        <f>+IF(H188=0,"",'Ark1'!X1279)</f>
        <v/>
      </c>
      <c r="X188" s="34" t="str">
        <f>+IF(H188=0,"",'Ark1'!Y1279)</f>
        <v/>
      </c>
      <c r="Y188" s="34" t="str">
        <f>+IF(H188=0,"",'Ark1'!Z1279)</f>
        <v/>
      </c>
      <c r="Z188" s="34" t="str">
        <f>+IF(H188=0,"",'Ark1'!Z1279)</f>
        <v/>
      </c>
      <c r="AA188" s="27" t="str">
        <f>+IF(H188=0,"",'Ark1'!AB1279)</f>
        <v/>
      </c>
      <c r="AB188" s="34" t="str">
        <f>+IF(H188=0,"",'Ark1'!AE1279)</f>
        <v/>
      </c>
      <c r="AC188" s="34" t="str">
        <f t="shared" si="159"/>
        <v/>
      </c>
      <c r="AD188" s="29" t="str">
        <f t="shared" si="160"/>
        <v/>
      </c>
      <c r="AE188" s="214"/>
      <c r="AF188" s="217"/>
      <c r="AH188" s="29"/>
      <c r="AI188" s="27"/>
      <c r="AJ188" s="218"/>
      <c r="AK188" s="28"/>
      <c r="AO188" s="28"/>
    </row>
    <row r="189" spans="1:71" ht="15.6">
      <c r="A189" s="214"/>
      <c r="B189" s="238">
        <f>+'Ark1'!C1280</f>
        <v>2024</v>
      </c>
      <c r="C189" s="28">
        <f>+'Ark1'!L1280</f>
        <v>12</v>
      </c>
      <c r="D189" s="28" t="s">
        <v>38</v>
      </c>
      <c r="E189" s="28">
        <f>+'Ark1'!D1280</f>
        <v>12</v>
      </c>
      <c r="F189" s="28" t="str">
        <f t="shared" si="161"/>
        <v>Des</v>
      </c>
      <c r="G189" s="28">
        <f>+'Ark1'!Q1280</f>
        <v>0</v>
      </c>
      <c r="H189" s="28">
        <f>+'Ark1'!R1280</f>
        <v>0</v>
      </c>
      <c r="I189" s="29" t="str">
        <f>+IF(H189=0,"",'Ark1'!AG1280)</f>
        <v/>
      </c>
      <c r="J189" s="29" t="str">
        <f>+IF(H189=0,"",'Ark1'!AH1280)</f>
        <v/>
      </c>
      <c r="L189" s="29" t="str">
        <f>+IF(H189=0,"",'Ark1'!U1280)</f>
        <v/>
      </c>
      <c r="M189" s="29"/>
      <c r="T189" s="27" t="str">
        <f>+IF(H189=0,"",'Ark1'!T1280)</f>
        <v/>
      </c>
      <c r="U189" s="214"/>
      <c r="V189" s="34" t="str">
        <f>+IF(H189=0,"",'Ark1'!W1280)</f>
        <v/>
      </c>
      <c r="W189" s="34" t="str">
        <f>+IF(H189=0,"",'Ark1'!X1280)</f>
        <v/>
      </c>
      <c r="X189" s="34" t="str">
        <f>+IF(H189=0,"",'Ark1'!Y1280)</f>
        <v/>
      </c>
      <c r="Y189" s="34" t="str">
        <f>+IF(H189=0,"",'Ark1'!Z1280)</f>
        <v/>
      </c>
      <c r="Z189" s="34" t="str">
        <f>+IF(H189=0,"",'Ark1'!Z1280)</f>
        <v/>
      </c>
      <c r="AA189" s="27" t="str">
        <f>+IF(H189=0,"",'Ark1'!AB1280)</f>
        <v/>
      </c>
      <c r="AB189" s="34" t="str">
        <f>+IF(H189=0,"",'Ark1'!AE1280)</f>
        <v/>
      </c>
      <c r="AC189" s="34" t="str">
        <f t="shared" si="159"/>
        <v/>
      </c>
      <c r="AD189" s="29" t="str">
        <f t="shared" si="160"/>
        <v/>
      </c>
      <c r="AE189" s="214"/>
      <c r="AF189" s="217"/>
      <c r="AH189" s="29"/>
      <c r="AI189" s="27"/>
      <c r="AJ189" s="218"/>
      <c r="AK189" s="28"/>
      <c r="AO189" s="28"/>
    </row>
    <row r="190" spans="1:71" ht="15" customHeight="1">
      <c r="A190" s="214"/>
      <c r="B190" s="214"/>
      <c r="C190" s="214"/>
      <c r="D190" s="214"/>
      <c r="E190" s="214"/>
      <c r="F190" s="214"/>
      <c r="G190" s="214"/>
      <c r="H190" s="214"/>
      <c r="I190" s="215"/>
      <c r="J190" s="215"/>
      <c r="K190" s="215"/>
      <c r="L190" s="214"/>
      <c r="M190" s="449"/>
      <c r="N190" s="215"/>
      <c r="O190" s="215"/>
      <c r="P190" s="215"/>
      <c r="Q190" s="215"/>
      <c r="R190" s="215"/>
      <c r="S190" s="215"/>
      <c r="T190" s="214"/>
      <c r="U190" s="214"/>
      <c r="V190" s="216"/>
      <c r="W190" s="216"/>
      <c r="X190" s="216"/>
      <c r="Y190" s="216"/>
      <c r="Z190" s="216"/>
      <c r="AA190" s="214"/>
      <c r="AB190" s="216"/>
      <c r="AC190" s="216"/>
      <c r="AD190" s="215"/>
      <c r="AE190" s="214"/>
      <c r="AF190" s="217"/>
      <c r="AH190" s="29"/>
      <c r="AI190" s="27"/>
      <c r="AJ190" s="218"/>
      <c r="AK190" s="28"/>
      <c r="AO190" s="28"/>
      <c r="BG190" s="230"/>
    </row>
    <row r="191" spans="1:71" ht="15" customHeight="1">
      <c r="A191" s="214"/>
      <c r="B191" s="214"/>
      <c r="C191" s="232" t="s">
        <v>0</v>
      </c>
      <c r="D191" s="214"/>
      <c r="E191" s="276" t="str">
        <f>+D193</f>
        <v>E-</v>
      </c>
      <c r="F191" s="232" t="s">
        <v>569</v>
      </c>
      <c r="G191" s="214"/>
      <c r="H191" s="238">
        <f>SUM(H193:H204)</f>
        <v>0</v>
      </c>
      <c r="I191" s="215"/>
      <c r="J191" s="215"/>
      <c r="K191" s="215"/>
      <c r="L191" s="269" t="e">
        <f>+Klasse!#REF!</f>
        <v>#REF!</v>
      </c>
      <c r="M191" s="269"/>
      <c r="N191" s="215"/>
      <c r="O191" s="215"/>
      <c r="P191" s="215"/>
      <c r="Q191" s="215"/>
      <c r="R191" s="215"/>
      <c r="S191" s="215"/>
      <c r="T191" s="214"/>
      <c r="U191" s="214"/>
      <c r="V191" s="216"/>
      <c r="W191" s="216"/>
      <c r="X191" s="216"/>
      <c r="Y191" s="216"/>
      <c r="Z191" s="216"/>
      <c r="AA191" s="214"/>
      <c r="AB191" s="216"/>
      <c r="AC191" s="269">
        <v>0</v>
      </c>
      <c r="AD191" s="215"/>
      <c r="AE191" s="214"/>
      <c r="AF191" s="217"/>
      <c r="AH191" s="29"/>
      <c r="AI191" s="27"/>
      <c r="AJ191" s="218"/>
      <c r="AK191" s="28"/>
      <c r="AO191" s="28"/>
      <c r="BG191" s="230"/>
    </row>
    <row r="192" spans="1:71" ht="15" customHeight="1">
      <c r="A192" s="214"/>
      <c r="B192" s="214"/>
      <c r="C192" s="214"/>
      <c r="D192" s="214"/>
      <c r="E192" s="214"/>
      <c r="F192" s="214"/>
      <c r="G192" s="214"/>
      <c r="H192" s="214"/>
      <c r="I192" s="215"/>
      <c r="J192" s="215"/>
      <c r="K192" s="215"/>
      <c r="L192" s="214"/>
      <c r="M192" s="449"/>
      <c r="N192" s="215"/>
      <c r="O192" s="215"/>
      <c r="P192" s="215"/>
      <c r="Q192" s="215"/>
      <c r="R192" s="215"/>
      <c r="S192" s="215"/>
      <c r="T192" s="214"/>
      <c r="U192" s="214"/>
      <c r="V192" s="216"/>
      <c r="W192" s="216"/>
      <c r="X192" s="216"/>
      <c r="Y192" s="216"/>
      <c r="Z192" s="216"/>
      <c r="AA192" s="214"/>
      <c r="AB192" s="216"/>
      <c r="AC192" s="216"/>
      <c r="AD192" s="216"/>
      <c r="AE192" s="216"/>
      <c r="AF192" s="217"/>
      <c r="AH192" s="29"/>
      <c r="AI192" s="27"/>
      <c r="AJ192" s="218"/>
      <c r="AK192" s="28"/>
      <c r="AO192" s="28"/>
      <c r="BG192" s="230">
        <f>1+BG189</f>
        <v>1</v>
      </c>
      <c r="BH192" s="28">
        <v>20.659867330016564</v>
      </c>
      <c r="BI192" s="28">
        <f t="shared" ref="BI192" si="162">+BH192</f>
        <v>20.659867330016564</v>
      </c>
      <c r="BJ192" s="28">
        <f t="shared" ref="BJ192" si="163">+BI192</f>
        <v>20.659867330016564</v>
      </c>
      <c r="BK192" s="28">
        <f t="shared" ref="BK192" si="164">+BJ192</f>
        <v>20.659867330016564</v>
      </c>
      <c r="BL192" s="28">
        <f t="shared" ref="BL192" si="165">+BK192</f>
        <v>20.659867330016564</v>
      </c>
      <c r="BM192" s="28">
        <f t="shared" ref="BM192" si="166">+BL192</f>
        <v>20.659867330016564</v>
      </c>
      <c r="BN192" s="28">
        <f t="shared" ref="BN192" si="167">+BM192</f>
        <v>20.659867330016564</v>
      </c>
      <c r="BO192" s="28">
        <f t="shared" ref="BO192" si="168">+BN192</f>
        <v>20.659867330016564</v>
      </c>
      <c r="BP192" s="28">
        <f t="shared" ref="BP192" si="169">+BO192</f>
        <v>20.659867330016564</v>
      </c>
      <c r="BQ192" s="28">
        <f t="shared" ref="BQ192" si="170">+BP192</f>
        <v>20.659867330016564</v>
      </c>
      <c r="BR192" s="28">
        <f t="shared" ref="BR192" si="171">+BQ192</f>
        <v>20.659867330016564</v>
      </c>
      <c r="BS192" s="28">
        <f t="shared" ref="BS192" si="172">+BR192</f>
        <v>20.659867330016564</v>
      </c>
    </row>
    <row r="193" spans="1:71" ht="15.6">
      <c r="A193" s="214"/>
      <c r="B193" s="238">
        <f>+'Ark1'!C1281</f>
        <v>2024</v>
      </c>
      <c r="C193" s="234">
        <f>+'Ark1'!L1281</f>
        <v>13</v>
      </c>
      <c r="D193" s="234" t="s">
        <v>39</v>
      </c>
      <c r="E193" s="234">
        <f>+'Ark1'!D1281</f>
        <v>1</v>
      </c>
      <c r="F193" s="234" t="str">
        <f t="shared" ref="F193:F199" si="173">+F178</f>
        <v>Jan</v>
      </c>
      <c r="G193" s="234">
        <f>+'Ark1'!Q1281</f>
        <v>0</v>
      </c>
      <c r="H193" s="234">
        <f>+'Ark1'!R1281</f>
        <v>0</v>
      </c>
      <c r="I193" s="235" t="str">
        <f>+IF(H193=0,"",'Ark1'!AG1281)</f>
        <v/>
      </c>
      <c r="J193" s="235" t="str">
        <f>+IF(H193=0,"",'Ark1'!AH1281)</f>
        <v/>
      </c>
      <c r="K193" s="235"/>
      <c r="L193" s="235" t="str">
        <f>+IF(H193=0,"",'Ark1'!U1281)</f>
        <v/>
      </c>
      <c r="M193" s="235"/>
      <c r="N193" s="235"/>
      <c r="O193" s="235"/>
      <c r="P193" s="235"/>
      <c r="Q193" s="235"/>
      <c r="R193" s="235"/>
      <c r="S193" s="235"/>
      <c r="T193" s="236" t="str">
        <f>+IF(H193=0,"",'Ark1'!T1281)</f>
        <v/>
      </c>
      <c r="U193" s="214"/>
      <c r="V193" s="237" t="str">
        <f>+IF(H193=0,"",'Ark1'!W1281)</f>
        <v/>
      </c>
      <c r="W193" s="237" t="str">
        <f>+IF(H193=0,"",'Ark1'!X1281)</f>
        <v/>
      </c>
      <c r="X193" s="237" t="str">
        <f>+IF(H193=0,"",'Ark1'!Y1281)</f>
        <v/>
      </c>
      <c r="Y193" s="237" t="str">
        <f>+IF(H193=0,"",'Ark1'!Z1281)</f>
        <v/>
      </c>
      <c r="Z193" s="237" t="str">
        <f>+IF(H193=0,"",'Ark1'!Z1281)</f>
        <v/>
      </c>
      <c r="AA193" s="236" t="str">
        <f>+IF(H193=0,"",'Ark1'!AB1281)</f>
        <v/>
      </c>
      <c r="AB193" s="237" t="str">
        <f>+IF(H193=0,"",'Ark1'!AE1281)</f>
        <v/>
      </c>
      <c r="AC193" s="237" t="str">
        <f t="shared" ref="AC193:AC204" si="174">+IF(H193=0,"",+L193/C193)</f>
        <v/>
      </c>
      <c r="AD193" s="235" t="str">
        <f t="shared" ref="AD193:AD204" si="175">+IF(H193=0,"",G193/H193)</f>
        <v/>
      </c>
      <c r="AE193" s="214"/>
      <c r="AF193" s="27"/>
      <c r="AH193" s="29"/>
      <c r="AI193" s="27"/>
      <c r="AJ193" s="28"/>
      <c r="AK193" s="28"/>
      <c r="AO193" s="28"/>
    </row>
    <row r="194" spans="1:71" ht="15.6">
      <c r="A194" s="214"/>
      <c r="B194" s="238">
        <f>+'Ark1'!C1282</f>
        <v>2024</v>
      </c>
      <c r="C194" s="234">
        <f>+'Ark1'!L1282</f>
        <v>13</v>
      </c>
      <c r="D194" s="234" t="s">
        <v>39</v>
      </c>
      <c r="E194" s="234">
        <f>+'Ark1'!D1282</f>
        <v>2</v>
      </c>
      <c r="F194" s="234" t="str">
        <f t="shared" si="173"/>
        <v>Feb</v>
      </c>
      <c r="G194" s="234">
        <f>+'Ark1'!Q1282</f>
        <v>0</v>
      </c>
      <c r="H194" s="234">
        <f>+'Ark1'!R1282</f>
        <v>0</v>
      </c>
      <c r="I194" s="235" t="str">
        <f>+IF(H194=0,"",'Ark1'!AG1282)</f>
        <v/>
      </c>
      <c r="J194" s="235" t="str">
        <f>+IF(H194=0,"",'Ark1'!AH1282)</f>
        <v/>
      </c>
      <c r="K194" s="235"/>
      <c r="L194" s="235" t="str">
        <f>+IF(H194=0,"",'Ark1'!U1282)</f>
        <v/>
      </c>
      <c r="M194" s="235"/>
      <c r="N194" s="235"/>
      <c r="O194" s="235"/>
      <c r="P194" s="235"/>
      <c r="Q194" s="235"/>
      <c r="R194" s="235"/>
      <c r="S194" s="235"/>
      <c r="T194" s="236" t="str">
        <f>+IF(H194=0,"",'Ark1'!T1282)</f>
        <v/>
      </c>
      <c r="U194" s="214"/>
      <c r="V194" s="237" t="str">
        <f>+IF(H194=0,"",'Ark1'!W1282)</f>
        <v/>
      </c>
      <c r="W194" s="237" t="str">
        <f>+IF(H194=0,"",'Ark1'!X1282)</f>
        <v/>
      </c>
      <c r="X194" s="237" t="str">
        <f>+IF(H194=0,"",'Ark1'!Y1282)</f>
        <v/>
      </c>
      <c r="Y194" s="237" t="str">
        <f>+IF(H194=0,"",'Ark1'!Z1282)</f>
        <v/>
      </c>
      <c r="Z194" s="237" t="str">
        <f>+IF(H194=0,"",'Ark1'!Z1282)</f>
        <v/>
      </c>
      <c r="AA194" s="236" t="str">
        <f>+IF(H194=0,"",'Ark1'!AB1282)</f>
        <v/>
      </c>
      <c r="AB194" s="237" t="str">
        <f>+IF(H194=0,"",'Ark1'!AE1282)</f>
        <v/>
      </c>
      <c r="AC194" s="237" t="str">
        <f t="shared" si="174"/>
        <v/>
      </c>
      <c r="AD194" s="235" t="str">
        <f t="shared" si="175"/>
        <v/>
      </c>
      <c r="AE194" s="214"/>
      <c r="AF194" s="27"/>
      <c r="AH194" s="29"/>
      <c r="AI194" s="27"/>
      <c r="AJ194" s="28"/>
      <c r="AK194" s="28"/>
      <c r="AO194" s="28"/>
    </row>
    <row r="195" spans="1:71" ht="15.6">
      <c r="A195" s="214"/>
      <c r="B195" s="238">
        <f>+'Ark1'!C1283</f>
        <v>2024</v>
      </c>
      <c r="C195" s="234">
        <f>+'Ark1'!L1283</f>
        <v>13</v>
      </c>
      <c r="D195" s="234" t="s">
        <v>39</v>
      </c>
      <c r="E195" s="234">
        <f>+'Ark1'!D1283</f>
        <v>3</v>
      </c>
      <c r="F195" s="234" t="str">
        <f t="shared" si="173"/>
        <v>Mar</v>
      </c>
      <c r="G195" s="234">
        <f>+'Ark1'!Q1283</f>
        <v>0</v>
      </c>
      <c r="H195" s="234">
        <f>+'Ark1'!R1283</f>
        <v>0</v>
      </c>
      <c r="I195" s="235" t="str">
        <f>+IF(H195=0,"",'Ark1'!AG1283)</f>
        <v/>
      </c>
      <c r="J195" s="235" t="str">
        <f>+IF(H195=0,"",'Ark1'!AH1283)</f>
        <v/>
      </c>
      <c r="K195" s="235"/>
      <c r="L195" s="235" t="str">
        <f>+IF(H195=0,"",'Ark1'!U1283)</f>
        <v/>
      </c>
      <c r="M195" s="235"/>
      <c r="N195" s="235"/>
      <c r="O195" s="235"/>
      <c r="P195" s="235"/>
      <c r="Q195" s="235"/>
      <c r="R195" s="235"/>
      <c r="S195" s="235"/>
      <c r="T195" s="236" t="str">
        <f>+IF(H195=0,"",'Ark1'!T1283)</f>
        <v/>
      </c>
      <c r="U195" s="214"/>
      <c r="V195" s="237" t="str">
        <f>+IF(H195=0,"",'Ark1'!W1283)</f>
        <v/>
      </c>
      <c r="W195" s="237" t="str">
        <f>+IF(H195=0,"",'Ark1'!X1283)</f>
        <v/>
      </c>
      <c r="X195" s="237" t="str">
        <f>+IF(H195=0,"",'Ark1'!Y1283)</f>
        <v/>
      </c>
      <c r="Y195" s="237" t="str">
        <f>+IF(H195=0,"",'Ark1'!Z1283)</f>
        <v/>
      </c>
      <c r="Z195" s="237" t="str">
        <f>+IF(H195=0,"",'Ark1'!Z1283)</f>
        <v/>
      </c>
      <c r="AA195" s="236" t="str">
        <f>+IF(H195=0,"",'Ark1'!AB1283)</f>
        <v/>
      </c>
      <c r="AB195" s="237" t="str">
        <f>+IF(H195=0,"",'Ark1'!AE1283)</f>
        <v/>
      </c>
      <c r="AC195" s="237" t="str">
        <f t="shared" si="174"/>
        <v/>
      </c>
      <c r="AD195" s="235" t="str">
        <f t="shared" si="175"/>
        <v/>
      </c>
      <c r="AE195" s="214"/>
      <c r="AF195" s="27"/>
      <c r="AH195" s="29"/>
      <c r="AI195" s="27"/>
      <c r="AJ195" s="28"/>
      <c r="AK195" s="28"/>
      <c r="AO195" s="28"/>
    </row>
    <row r="196" spans="1:71" ht="15.6">
      <c r="A196" s="214"/>
      <c r="B196" s="238">
        <f>+'Ark1'!C1284</f>
        <v>2024</v>
      </c>
      <c r="C196" s="234">
        <f>+'Ark1'!L1284</f>
        <v>13</v>
      </c>
      <c r="D196" s="234" t="s">
        <v>39</v>
      </c>
      <c r="E196" s="234">
        <f>+'Ark1'!D1284</f>
        <v>4</v>
      </c>
      <c r="F196" s="234" t="str">
        <f t="shared" si="173"/>
        <v>Apr</v>
      </c>
      <c r="G196" s="234">
        <f>+'Ark1'!Q1284</f>
        <v>0</v>
      </c>
      <c r="H196" s="234">
        <f>+'Ark1'!R1284</f>
        <v>0</v>
      </c>
      <c r="I196" s="235" t="str">
        <f>+IF(H196=0,"",'Ark1'!AG1284)</f>
        <v/>
      </c>
      <c r="J196" s="235" t="str">
        <f>+IF(H196=0,"",'Ark1'!AH1284)</f>
        <v/>
      </c>
      <c r="K196" s="235"/>
      <c r="L196" s="235" t="str">
        <f>+IF(H196=0,"",'Ark1'!U1284)</f>
        <v/>
      </c>
      <c r="M196" s="235"/>
      <c r="N196" s="235"/>
      <c r="O196" s="235"/>
      <c r="P196" s="235"/>
      <c r="Q196" s="235"/>
      <c r="R196" s="235"/>
      <c r="S196" s="235"/>
      <c r="T196" s="236" t="str">
        <f>+IF(H196=0,"",'Ark1'!T1284)</f>
        <v/>
      </c>
      <c r="U196" s="214"/>
      <c r="V196" s="237" t="str">
        <f>+IF(H196=0,"",'Ark1'!W1284)</f>
        <v/>
      </c>
      <c r="W196" s="237" t="str">
        <f>+IF(H196=0,"",'Ark1'!X1284)</f>
        <v/>
      </c>
      <c r="X196" s="237" t="str">
        <f>+IF(H196=0,"",'Ark1'!Y1284)</f>
        <v/>
      </c>
      <c r="Y196" s="237" t="str">
        <f>+IF(H196=0,"",'Ark1'!Z1284)</f>
        <v/>
      </c>
      <c r="Z196" s="237" t="str">
        <f>+IF(H196=0,"",'Ark1'!Z1284)</f>
        <v/>
      </c>
      <c r="AA196" s="236" t="str">
        <f>+IF(H196=0,"",'Ark1'!AB1284)</f>
        <v/>
      </c>
      <c r="AB196" s="237" t="str">
        <f>+IF(H196=0,"",'Ark1'!AE1284)</f>
        <v/>
      </c>
      <c r="AC196" s="237" t="str">
        <f t="shared" si="174"/>
        <v/>
      </c>
      <c r="AD196" s="235" t="str">
        <f t="shared" si="175"/>
        <v/>
      </c>
      <c r="AE196" s="214"/>
      <c r="AF196" s="218"/>
      <c r="AH196" s="29"/>
      <c r="AI196" s="27"/>
      <c r="AJ196" s="218"/>
      <c r="AK196" s="28"/>
      <c r="AO196" s="28"/>
    </row>
    <row r="197" spans="1:71" ht="15.6">
      <c r="A197" s="214"/>
      <c r="B197" s="238">
        <f>+'Ark1'!C1285</f>
        <v>2024</v>
      </c>
      <c r="C197" s="234">
        <f>+'Ark1'!L1285</f>
        <v>13</v>
      </c>
      <c r="D197" s="234" t="s">
        <v>39</v>
      </c>
      <c r="E197" s="234">
        <f>+'Ark1'!D1285</f>
        <v>5</v>
      </c>
      <c r="F197" s="234" t="str">
        <f t="shared" si="173"/>
        <v>Mai</v>
      </c>
      <c r="G197" s="234">
        <f>+'Ark1'!Q1285</f>
        <v>0</v>
      </c>
      <c r="H197" s="234">
        <f>+'Ark1'!R1285</f>
        <v>0</v>
      </c>
      <c r="I197" s="235" t="str">
        <f>+IF(H197=0,"",'Ark1'!AG1285)</f>
        <v/>
      </c>
      <c r="J197" s="235" t="str">
        <f>+IF(H197=0,"",'Ark1'!AH1285)</f>
        <v/>
      </c>
      <c r="K197" s="235"/>
      <c r="L197" s="235" t="str">
        <f>+IF(H197=0,"",'Ark1'!U1285)</f>
        <v/>
      </c>
      <c r="M197" s="235"/>
      <c r="N197" s="235"/>
      <c r="O197" s="235"/>
      <c r="P197" s="235"/>
      <c r="Q197" s="235"/>
      <c r="R197" s="235"/>
      <c r="S197" s="235"/>
      <c r="T197" s="236" t="str">
        <f>+IF(H197=0,"",'Ark1'!T1285)</f>
        <v/>
      </c>
      <c r="U197" s="214"/>
      <c r="V197" s="237" t="str">
        <f>+IF(H197=0,"",'Ark1'!W1285)</f>
        <v/>
      </c>
      <c r="W197" s="237" t="str">
        <f>+IF(H197=0,"",'Ark1'!X1285)</f>
        <v/>
      </c>
      <c r="X197" s="237" t="str">
        <f>+IF(H197=0,"",'Ark1'!Y1285)</f>
        <v/>
      </c>
      <c r="Y197" s="237" t="str">
        <f>+IF(H197=0,"",'Ark1'!Z1285)</f>
        <v/>
      </c>
      <c r="Z197" s="237" t="str">
        <f>+IF(H197=0,"",'Ark1'!Z1285)</f>
        <v/>
      </c>
      <c r="AA197" s="236" t="str">
        <f>+IF(H197=0,"",'Ark1'!AB1285)</f>
        <v/>
      </c>
      <c r="AB197" s="237" t="str">
        <f>+IF(H197=0,"",'Ark1'!AE1285)</f>
        <v/>
      </c>
      <c r="AC197" s="237" t="str">
        <f t="shared" si="174"/>
        <v/>
      </c>
      <c r="AD197" s="235" t="str">
        <f t="shared" si="175"/>
        <v/>
      </c>
      <c r="AE197" s="214"/>
      <c r="AF197" s="218"/>
      <c r="AH197" s="29"/>
      <c r="AI197" s="27"/>
      <c r="AJ197" s="218"/>
      <c r="AK197" s="28"/>
      <c r="AO197" s="28"/>
    </row>
    <row r="198" spans="1:71" ht="15.6">
      <c r="A198" s="214"/>
      <c r="B198" s="238">
        <f>+'Ark1'!C1286</f>
        <v>2024</v>
      </c>
      <c r="C198" s="234">
        <f>+'Ark1'!L1286</f>
        <v>13</v>
      </c>
      <c r="D198" s="234" t="s">
        <v>39</v>
      </c>
      <c r="E198" s="234">
        <f>+'Ark1'!D1286</f>
        <v>6</v>
      </c>
      <c r="F198" s="234" t="str">
        <f t="shared" si="173"/>
        <v>Jun</v>
      </c>
      <c r="G198" s="234">
        <f>+'Ark1'!Q1286</f>
        <v>0</v>
      </c>
      <c r="H198" s="234">
        <f>+'Ark1'!R1286</f>
        <v>0</v>
      </c>
      <c r="I198" s="235" t="str">
        <f>+IF(H198=0,"",'Ark1'!AG1286)</f>
        <v/>
      </c>
      <c r="J198" s="235" t="str">
        <f>+IF(H198=0,"",'Ark1'!AH1286)</f>
        <v/>
      </c>
      <c r="K198" s="235"/>
      <c r="L198" s="235" t="str">
        <f>+IF(H198=0,"",'Ark1'!U1286)</f>
        <v/>
      </c>
      <c r="M198" s="235"/>
      <c r="N198" s="235"/>
      <c r="O198" s="235"/>
      <c r="P198" s="235"/>
      <c r="Q198" s="235"/>
      <c r="R198" s="235"/>
      <c r="S198" s="235"/>
      <c r="T198" s="236" t="str">
        <f>+IF(H198=0,"",'Ark1'!T1286)</f>
        <v/>
      </c>
      <c r="U198" s="214"/>
      <c r="V198" s="237" t="str">
        <f>+IF(H198=0,"",'Ark1'!W1286)</f>
        <v/>
      </c>
      <c r="W198" s="237" t="str">
        <f>+IF(H198=0,"",'Ark1'!X1286)</f>
        <v/>
      </c>
      <c r="X198" s="237" t="str">
        <f>+IF(H198=0,"",'Ark1'!Y1286)</f>
        <v/>
      </c>
      <c r="Y198" s="237" t="str">
        <f>+IF(H198=0,"",'Ark1'!Z1286)</f>
        <v/>
      </c>
      <c r="Z198" s="237" t="str">
        <f>+IF(H198=0,"",'Ark1'!Z1286)</f>
        <v/>
      </c>
      <c r="AA198" s="236" t="str">
        <f>+IF(H198=0,"",'Ark1'!AB1286)</f>
        <v/>
      </c>
      <c r="AB198" s="237" t="str">
        <f>+IF(H198=0,"",'Ark1'!AE1286)</f>
        <v/>
      </c>
      <c r="AC198" s="237" t="str">
        <f t="shared" si="174"/>
        <v/>
      </c>
      <c r="AD198" s="235" t="str">
        <f t="shared" si="175"/>
        <v/>
      </c>
      <c r="AE198" s="214"/>
      <c r="AF198" s="27"/>
      <c r="AH198" s="29"/>
      <c r="AI198" s="27"/>
      <c r="AJ198" s="28"/>
      <c r="AK198" s="28"/>
      <c r="AO198" s="28"/>
    </row>
    <row r="199" spans="1:71" ht="15.6">
      <c r="A199" s="214"/>
      <c r="B199" s="238">
        <f>+'Ark1'!C1287</f>
        <v>2024</v>
      </c>
      <c r="C199" s="234">
        <f>+'Ark1'!L1287</f>
        <v>13</v>
      </c>
      <c r="D199" s="234" t="s">
        <v>39</v>
      </c>
      <c r="E199" s="234">
        <f>+'Ark1'!D1287</f>
        <v>7</v>
      </c>
      <c r="F199" s="234" t="str">
        <f t="shared" si="173"/>
        <v>Jul</v>
      </c>
      <c r="G199" s="234">
        <f>+'Ark1'!Q1287</f>
        <v>0</v>
      </c>
      <c r="H199" s="234">
        <f>+'Ark1'!R1287</f>
        <v>0</v>
      </c>
      <c r="I199" s="235" t="str">
        <f>+IF(H199=0,"",'Ark1'!AG1287)</f>
        <v/>
      </c>
      <c r="J199" s="235" t="str">
        <f>+IF(H199=0,"",'Ark1'!AH1287)</f>
        <v/>
      </c>
      <c r="K199" s="235"/>
      <c r="L199" s="235" t="str">
        <f>+IF(H199=0,"",'Ark1'!U1287)</f>
        <v/>
      </c>
      <c r="M199" s="235"/>
      <c r="N199" s="235"/>
      <c r="O199" s="235"/>
      <c r="P199" s="235"/>
      <c r="Q199" s="235"/>
      <c r="R199" s="235"/>
      <c r="S199" s="235"/>
      <c r="T199" s="236" t="str">
        <f>+IF(H199=0,"",'Ark1'!T1287)</f>
        <v/>
      </c>
      <c r="U199" s="214"/>
      <c r="V199" s="237" t="str">
        <f>+IF(H199=0,"",'Ark1'!W1287)</f>
        <v/>
      </c>
      <c r="W199" s="237" t="str">
        <f>+IF(H199=0,"",'Ark1'!X1287)</f>
        <v/>
      </c>
      <c r="X199" s="237" t="str">
        <f>+IF(H199=0,"",'Ark1'!Y1287)</f>
        <v/>
      </c>
      <c r="Y199" s="237" t="str">
        <f>+IF(H199=0,"",'Ark1'!Z1287)</f>
        <v/>
      </c>
      <c r="Z199" s="237" t="str">
        <f>+IF(H199=0,"",'Ark1'!Z1287)</f>
        <v/>
      </c>
      <c r="AA199" s="236" t="str">
        <f>+IF(H199=0,"",'Ark1'!AB1287)</f>
        <v/>
      </c>
      <c r="AB199" s="237" t="str">
        <f>+IF(H199=0,"",'Ark1'!AE1287)</f>
        <v/>
      </c>
      <c r="AC199" s="237" t="str">
        <f t="shared" si="174"/>
        <v/>
      </c>
      <c r="AD199" s="235" t="str">
        <f t="shared" si="175"/>
        <v/>
      </c>
      <c r="AE199" s="214"/>
      <c r="AF199" s="27"/>
      <c r="AH199" s="29"/>
      <c r="AI199" s="27"/>
      <c r="AJ199" s="28"/>
      <c r="AK199" s="28"/>
      <c r="AO199" s="28"/>
    </row>
    <row r="200" spans="1:71" ht="15.6">
      <c r="A200" s="214"/>
      <c r="B200" s="238">
        <f>+'Ark1'!C1288</f>
        <v>2024</v>
      </c>
      <c r="C200" s="234">
        <f>+'Ark1'!L1288</f>
        <v>13</v>
      </c>
      <c r="D200" s="234" t="s">
        <v>39</v>
      </c>
      <c r="E200" s="234">
        <f>+'Ark1'!D1288</f>
        <v>8</v>
      </c>
      <c r="F200" s="234" t="str">
        <f t="shared" ref="F200:F204" si="176">+F185</f>
        <v>Aug</v>
      </c>
      <c r="G200" s="234">
        <f>+'Ark1'!Q1288</f>
        <v>0</v>
      </c>
      <c r="H200" s="234">
        <f>+'Ark1'!R1288</f>
        <v>0</v>
      </c>
      <c r="I200" s="235" t="str">
        <f>+IF(H200=0,"",'Ark1'!AG1288)</f>
        <v/>
      </c>
      <c r="J200" s="235" t="str">
        <f>+IF(H200=0,"",'Ark1'!AH1288)</f>
        <v/>
      </c>
      <c r="K200" s="235"/>
      <c r="L200" s="235" t="str">
        <f>+IF(H200=0,"",'Ark1'!U1288)</f>
        <v/>
      </c>
      <c r="M200" s="235"/>
      <c r="N200" s="235"/>
      <c r="O200" s="235"/>
      <c r="P200" s="235"/>
      <c r="Q200" s="235"/>
      <c r="R200" s="235"/>
      <c r="S200" s="235"/>
      <c r="T200" s="236" t="str">
        <f>+IF(H200=0,"",'Ark1'!T1288)</f>
        <v/>
      </c>
      <c r="U200" s="214"/>
      <c r="V200" s="237" t="str">
        <f>+IF(H200=0,"",'Ark1'!W1288)</f>
        <v/>
      </c>
      <c r="W200" s="237" t="str">
        <f>+IF(H200=0,"",'Ark1'!X1288)</f>
        <v/>
      </c>
      <c r="X200" s="237" t="str">
        <f>+IF(H200=0,"",'Ark1'!Y1288)</f>
        <v/>
      </c>
      <c r="Y200" s="237" t="str">
        <f>+IF(H200=0,"",'Ark1'!Z1288)</f>
        <v/>
      </c>
      <c r="Z200" s="237" t="str">
        <f>+IF(H200=0,"",'Ark1'!Z1288)</f>
        <v/>
      </c>
      <c r="AA200" s="236" t="str">
        <f>+IF(H200=0,"",'Ark1'!AB1288)</f>
        <v/>
      </c>
      <c r="AB200" s="237" t="str">
        <f>+IF(H200=0,"",'Ark1'!AE1288)</f>
        <v/>
      </c>
      <c r="AC200" s="237" t="str">
        <f t="shared" si="174"/>
        <v/>
      </c>
      <c r="AD200" s="235" t="str">
        <f t="shared" si="175"/>
        <v/>
      </c>
      <c r="AE200" s="214"/>
      <c r="AF200" s="27"/>
      <c r="AH200" s="29"/>
      <c r="AI200" s="27"/>
      <c r="AJ200" s="28"/>
      <c r="AK200" s="28"/>
      <c r="AO200" s="28"/>
    </row>
    <row r="201" spans="1:71" ht="15.6">
      <c r="A201" s="214"/>
      <c r="B201" s="238">
        <f>+'Ark1'!C1289</f>
        <v>2024</v>
      </c>
      <c r="C201" s="234">
        <f>+'Ark1'!L1289</f>
        <v>13</v>
      </c>
      <c r="D201" s="234" t="s">
        <v>39</v>
      </c>
      <c r="E201" s="234">
        <f>+'Ark1'!D1289</f>
        <v>9</v>
      </c>
      <c r="F201" s="234" t="str">
        <f t="shared" si="176"/>
        <v>Sep</v>
      </c>
      <c r="G201" s="234">
        <f>+'Ark1'!Q1289</f>
        <v>0</v>
      </c>
      <c r="H201" s="234">
        <f>+'Ark1'!R1289</f>
        <v>0</v>
      </c>
      <c r="I201" s="235" t="str">
        <f>+IF(H201=0,"",'Ark1'!AG1289)</f>
        <v/>
      </c>
      <c r="J201" s="235" t="str">
        <f>+IF(H201=0,"",'Ark1'!AH1289)</f>
        <v/>
      </c>
      <c r="K201" s="235"/>
      <c r="L201" s="235" t="str">
        <f>+IF(H201=0,"",'Ark1'!U1289)</f>
        <v/>
      </c>
      <c r="M201" s="235"/>
      <c r="N201" s="235"/>
      <c r="O201" s="235"/>
      <c r="P201" s="235"/>
      <c r="Q201" s="235"/>
      <c r="R201" s="235"/>
      <c r="S201" s="235"/>
      <c r="T201" s="236" t="str">
        <f>+IF(H201=0,"",'Ark1'!T1289)</f>
        <v/>
      </c>
      <c r="U201" s="214"/>
      <c r="V201" s="237" t="str">
        <f>+IF(H201=0,"",'Ark1'!W1289)</f>
        <v/>
      </c>
      <c r="W201" s="237" t="str">
        <f>+IF(H201=0,"",'Ark1'!X1289)</f>
        <v/>
      </c>
      <c r="X201" s="237" t="str">
        <f>+IF(H201=0,"",'Ark1'!Y1289)</f>
        <v/>
      </c>
      <c r="Y201" s="237" t="str">
        <f>+IF(H201=0,"",'Ark1'!Z1289)</f>
        <v/>
      </c>
      <c r="Z201" s="237" t="str">
        <f>+IF(H201=0,"",'Ark1'!Z1289)</f>
        <v/>
      </c>
      <c r="AA201" s="236" t="str">
        <f>+IF(H201=0,"",'Ark1'!AB1289)</f>
        <v/>
      </c>
      <c r="AB201" s="237" t="str">
        <f>+IF(H201=0,"",'Ark1'!AE1289)</f>
        <v/>
      </c>
      <c r="AC201" s="237" t="str">
        <f t="shared" si="174"/>
        <v/>
      </c>
      <c r="AD201" s="235" t="str">
        <f t="shared" si="175"/>
        <v/>
      </c>
      <c r="AE201" s="214"/>
      <c r="AF201" s="27"/>
      <c r="AH201" s="29"/>
      <c r="AI201" s="27"/>
      <c r="AJ201" s="28"/>
      <c r="AK201" s="28"/>
      <c r="AO201" s="28"/>
    </row>
    <row r="202" spans="1:71" ht="15.6">
      <c r="A202" s="214"/>
      <c r="B202" s="238">
        <f>+'Ark1'!C1290</f>
        <v>2024</v>
      </c>
      <c r="C202" s="234">
        <f>+'Ark1'!L1290</f>
        <v>13</v>
      </c>
      <c r="D202" s="234" t="s">
        <v>39</v>
      </c>
      <c r="E202" s="234">
        <f>+'Ark1'!D1290</f>
        <v>10</v>
      </c>
      <c r="F202" s="234" t="str">
        <f t="shared" si="176"/>
        <v>Okt</v>
      </c>
      <c r="G202" s="234">
        <f>+'Ark1'!Q1290</f>
        <v>0</v>
      </c>
      <c r="H202" s="234">
        <f>+'Ark1'!R1290</f>
        <v>0</v>
      </c>
      <c r="I202" s="235" t="str">
        <f>+IF(H202=0,"",'Ark1'!AG1290)</f>
        <v/>
      </c>
      <c r="J202" s="235" t="str">
        <f>+IF(H202=0,"",'Ark1'!AH1290)</f>
        <v/>
      </c>
      <c r="K202" s="235"/>
      <c r="L202" s="235" t="str">
        <f>+IF(H202=0,"",'Ark1'!U1290)</f>
        <v/>
      </c>
      <c r="M202" s="235"/>
      <c r="N202" s="235"/>
      <c r="O202" s="235"/>
      <c r="P202" s="235"/>
      <c r="Q202" s="235"/>
      <c r="R202" s="235"/>
      <c r="S202" s="235"/>
      <c r="T202" s="236" t="str">
        <f>+IF(H202=0,"",'Ark1'!T1290)</f>
        <v/>
      </c>
      <c r="U202" s="214"/>
      <c r="V202" s="237" t="str">
        <f>+IF(H202=0,"",'Ark1'!W1290)</f>
        <v/>
      </c>
      <c r="W202" s="237" t="str">
        <f>+IF(H202=0,"",'Ark1'!X1290)</f>
        <v/>
      </c>
      <c r="X202" s="237" t="str">
        <f>+IF(H202=0,"",'Ark1'!Y1290)</f>
        <v/>
      </c>
      <c r="Y202" s="237" t="str">
        <f>+IF(H202=0,"",'Ark1'!Z1290)</f>
        <v/>
      </c>
      <c r="Z202" s="237" t="str">
        <f>+IF(H202=0,"",'Ark1'!Z1290)</f>
        <v/>
      </c>
      <c r="AA202" s="236" t="str">
        <f>+IF(H202=0,"",'Ark1'!AB1290)</f>
        <v/>
      </c>
      <c r="AB202" s="237" t="str">
        <f>+IF(H202=0,"",'Ark1'!AE1290)</f>
        <v/>
      </c>
      <c r="AC202" s="237" t="str">
        <f t="shared" si="174"/>
        <v/>
      </c>
      <c r="AD202" s="235" t="str">
        <f t="shared" si="175"/>
        <v/>
      </c>
      <c r="AE202" s="214"/>
      <c r="AF202" s="27"/>
      <c r="AH202" s="29"/>
      <c r="AI202" s="27"/>
      <c r="AJ202" s="28"/>
      <c r="AK202" s="28"/>
      <c r="AO202" s="28"/>
    </row>
    <row r="203" spans="1:71" ht="15.6">
      <c r="A203" s="214"/>
      <c r="B203" s="238">
        <f>+'Ark1'!C1291</f>
        <v>2024</v>
      </c>
      <c r="C203" s="234">
        <f>+'Ark1'!L1291</f>
        <v>13</v>
      </c>
      <c r="D203" s="234" t="s">
        <v>39</v>
      </c>
      <c r="E203" s="234">
        <f>+'Ark1'!D1291</f>
        <v>11</v>
      </c>
      <c r="F203" s="234" t="str">
        <f t="shared" si="176"/>
        <v>Nov</v>
      </c>
      <c r="G203" s="234">
        <f>+'Ark1'!Q1291</f>
        <v>0</v>
      </c>
      <c r="H203" s="234">
        <f>+'Ark1'!R1291</f>
        <v>0</v>
      </c>
      <c r="I203" s="235" t="str">
        <f>+IF(H203=0,"",'Ark1'!AG1291)</f>
        <v/>
      </c>
      <c r="J203" s="235" t="str">
        <f>+IF(H203=0,"",'Ark1'!AH1291)</f>
        <v/>
      </c>
      <c r="K203" s="235"/>
      <c r="L203" s="235" t="str">
        <f>+IF(H203=0,"",'Ark1'!U1291)</f>
        <v/>
      </c>
      <c r="M203" s="235"/>
      <c r="N203" s="235"/>
      <c r="O203" s="235"/>
      <c r="P203" s="235"/>
      <c r="Q203" s="235"/>
      <c r="R203" s="235"/>
      <c r="S203" s="235"/>
      <c r="T203" s="236" t="str">
        <f>+IF(H203=0,"",'Ark1'!T1291)</f>
        <v/>
      </c>
      <c r="U203" s="214"/>
      <c r="V203" s="237" t="str">
        <f>+IF(H203=0,"",'Ark1'!W1291)</f>
        <v/>
      </c>
      <c r="W203" s="237" t="str">
        <f>+IF(H203=0,"",'Ark1'!X1291)</f>
        <v/>
      </c>
      <c r="X203" s="237" t="str">
        <f>+IF(H203=0,"",'Ark1'!Y1291)</f>
        <v/>
      </c>
      <c r="Y203" s="237" t="str">
        <f>+IF(H203=0,"",'Ark1'!Z1291)</f>
        <v/>
      </c>
      <c r="Z203" s="237" t="str">
        <f>+IF(H203=0,"",'Ark1'!Z1291)</f>
        <v/>
      </c>
      <c r="AA203" s="236" t="str">
        <f>+IF(H203=0,"",'Ark1'!AB1291)</f>
        <v/>
      </c>
      <c r="AB203" s="237" t="str">
        <f>+IF(H203=0,"",'Ark1'!AE1291)</f>
        <v/>
      </c>
      <c r="AC203" s="237" t="str">
        <f t="shared" si="174"/>
        <v/>
      </c>
      <c r="AD203" s="235" t="str">
        <f t="shared" si="175"/>
        <v/>
      </c>
      <c r="AE203" s="214"/>
      <c r="AF203" s="27"/>
      <c r="AH203" s="29"/>
      <c r="AI203" s="27"/>
      <c r="AJ203" s="28"/>
      <c r="AK203" s="28"/>
      <c r="AO203" s="28"/>
    </row>
    <row r="204" spans="1:71" ht="15.6">
      <c r="A204" s="214"/>
      <c r="B204" s="238">
        <f>+'Ark1'!C1292</f>
        <v>2024</v>
      </c>
      <c r="C204" s="234">
        <f>+'Ark1'!L1292</f>
        <v>13</v>
      </c>
      <c r="D204" s="234" t="s">
        <v>39</v>
      </c>
      <c r="E204" s="234">
        <f>+'Ark1'!D1292</f>
        <v>12</v>
      </c>
      <c r="F204" s="234" t="str">
        <f t="shared" si="176"/>
        <v>Des</v>
      </c>
      <c r="G204" s="234">
        <f>+'Ark1'!Q1292</f>
        <v>0</v>
      </c>
      <c r="H204" s="234">
        <f>+'Ark1'!R1292</f>
        <v>0</v>
      </c>
      <c r="I204" s="235" t="str">
        <f>+IF(H204=0,"",'Ark1'!AG1292)</f>
        <v/>
      </c>
      <c r="J204" s="235" t="str">
        <f>+IF(H204=0,"",'Ark1'!AH1292)</f>
        <v/>
      </c>
      <c r="K204" s="235"/>
      <c r="L204" s="235" t="str">
        <f>+IF(H204=0,"",'Ark1'!U1292)</f>
        <v/>
      </c>
      <c r="M204" s="235"/>
      <c r="N204" s="235"/>
      <c r="O204" s="235"/>
      <c r="P204" s="235"/>
      <c r="Q204" s="235"/>
      <c r="R204" s="235"/>
      <c r="S204" s="235"/>
      <c r="T204" s="236" t="str">
        <f>+IF(H204=0,"",'Ark1'!T1292)</f>
        <v/>
      </c>
      <c r="U204" s="214"/>
      <c r="V204" s="237" t="str">
        <f>+IF(H204=0,"",'Ark1'!W1292)</f>
        <v/>
      </c>
      <c r="W204" s="237" t="str">
        <f>+IF(H204=0,"",'Ark1'!X1292)</f>
        <v/>
      </c>
      <c r="X204" s="237" t="str">
        <f>+IF(H204=0,"",'Ark1'!Y1292)</f>
        <v/>
      </c>
      <c r="Y204" s="237" t="str">
        <f>+IF(H204=0,"",'Ark1'!Z1292)</f>
        <v/>
      </c>
      <c r="Z204" s="237" t="str">
        <f>+IF(H204=0,"",'Ark1'!Z1292)</f>
        <v/>
      </c>
      <c r="AA204" s="236" t="str">
        <f>+IF(H204=0,"",'Ark1'!AB1292)</f>
        <v/>
      </c>
      <c r="AB204" s="237" t="str">
        <f>+IF(H204=0,"",'Ark1'!AE1292)</f>
        <v/>
      </c>
      <c r="AC204" s="237" t="str">
        <f t="shared" si="174"/>
        <v/>
      </c>
      <c r="AD204" s="235" t="str">
        <f t="shared" si="175"/>
        <v/>
      </c>
      <c r="AE204" s="214"/>
      <c r="AF204" s="27"/>
      <c r="AH204" s="29"/>
      <c r="AI204" s="27"/>
      <c r="AJ204" s="28"/>
      <c r="AK204" s="28"/>
      <c r="AO204" s="28"/>
    </row>
    <row r="205" spans="1:71" ht="15" customHeight="1">
      <c r="A205" s="214"/>
      <c r="B205" s="214"/>
      <c r="C205" s="214"/>
      <c r="D205" s="214"/>
      <c r="E205" s="214"/>
      <c r="F205" s="214"/>
      <c r="G205" s="214"/>
      <c r="H205" s="214"/>
      <c r="I205" s="215"/>
      <c r="J205" s="215"/>
      <c r="K205" s="215"/>
      <c r="L205" s="214"/>
      <c r="M205" s="449"/>
      <c r="N205" s="215"/>
      <c r="O205" s="215"/>
      <c r="P205" s="215"/>
      <c r="Q205" s="215"/>
      <c r="R205" s="215"/>
      <c r="S205" s="215"/>
      <c r="T205" s="214"/>
      <c r="U205" s="214"/>
      <c r="V205" s="216"/>
      <c r="W205" s="216"/>
      <c r="X205" s="216"/>
      <c r="Y205" s="216"/>
      <c r="Z205" s="216"/>
      <c r="AA205" s="214"/>
      <c r="AB205" s="216"/>
      <c r="AC205" s="216"/>
      <c r="AD205" s="215"/>
      <c r="AE205" s="214"/>
      <c r="AF205" s="217"/>
      <c r="AH205" s="29"/>
      <c r="AI205" s="27"/>
      <c r="AJ205" s="218"/>
      <c r="AK205" s="28"/>
      <c r="AO205" s="28"/>
      <c r="BG205" s="230"/>
    </row>
    <row r="206" spans="1:71" ht="15" customHeight="1">
      <c r="A206" s="214"/>
      <c r="B206" s="214"/>
      <c r="C206" s="232" t="s">
        <v>0</v>
      </c>
      <c r="D206" s="214"/>
      <c r="E206" s="276" t="str">
        <f>+D208</f>
        <v>E</v>
      </c>
      <c r="F206" s="232" t="s">
        <v>569</v>
      </c>
      <c r="G206" s="214"/>
      <c r="H206" s="238">
        <f>SUM(H208:H219)</f>
        <v>0</v>
      </c>
      <c r="I206" s="215"/>
      <c r="J206" s="215"/>
      <c r="K206" s="215"/>
      <c r="L206" s="269" t="e">
        <f>+Klasse!#REF!</f>
        <v>#REF!</v>
      </c>
      <c r="M206" s="269"/>
      <c r="N206" s="215"/>
      <c r="O206" s="215"/>
      <c r="P206" s="215"/>
      <c r="Q206" s="215"/>
      <c r="R206" s="215"/>
      <c r="S206" s="215"/>
      <c r="T206" s="214"/>
      <c r="U206" s="214"/>
      <c r="V206" s="216"/>
      <c r="W206" s="216"/>
      <c r="X206" s="216"/>
      <c r="Y206" s="216"/>
      <c r="Z206" s="216"/>
      <c r="AA206" s="214"/>
      <c r="AB206" s="216"/>
      <c r="AC206" s="269" t="str">
        <f>+Klasse!AH23</f>
        <v/>
      </c>
      <c r="AD206" s="215"/>
      <c r="AE206" s="214"/>
      <c r="AF206" s="217"/>
      <c r="AH206" s="29"/>
      <c r="AI206" s="27"/>
      <c r="AJ206" s="218"/>
      <c r="AK206" s="28"/>
      <c r="AO206" s="28"/>
      <c r="BG206" s="230"/>
    </row>
    <row r="207" spans="1:71" ht="15" customHeight="1">
      <c r="A207" s="214"/>
      <c r="B207" s="214"/>
      <c r="C207" s="214"/>
      <c r="D207" s="214"/>
      <c r="E207" s="214"/>
      <c r="F207" s="214"/>
      <c r="G207" s="214"/>
      <c r="H207" s="214"/>
      <c r="I207" s="215"/>
      <c r="J207" s="215"/>
      <c r="K207" s="215"/>
      <c r="L207" s="214"/>
      <c r="M207" s="449"/>
      <c r="N207" s="215"/>
      <c r="O207" s="215"/>
      <c r="P207" s="215"/>
      <c r="Q207" s="215"/>
      <c r="R207" s="215"/>
      <c r="S207" s="215"/>
      <c r="T207" s="214"/>
      <c r="U207" s="214"/>
      <c r="V207" s="216"/>
      <c r="W207" s="216"/>
      <c r="X207" s="216"/>
      <c r="Y207" s="216"/>
      <c r="Z207" s="216"/>
      <c r="AA207" s="214"/>
      <c r="AB207" s="216"/>
      <c r="AC207" s="216"/>
      <c r="AD207" s="216"/>
      <c r="AE207" s="214"/>
      <c r="AF207" s="217"/>
      <c r="AH207" s="29"/>
      <c r="AI207" s="27"/>
      <c r="AJ207" s="218"/>
      <c r="AK207" s="28"/>
      <c r="AO207" s="28"/>
      <c r="BG207" s="230">
        <f>1+BG204</f>
        <v>1</v>
      </c>
      <c r="BH207" s="28">
        <v>20.659867330016564</v>
      </c>
      <c r="BI207" s="28">
        <f t="shared" ref="BI207" si="177">+BH207</f>
        <v>20.659867330016564</v>
      </c>
      <c r="BJ207" s="28">
        <f t="shared" ref="BJ207" si="178">+BI207</f>
        <v>20.659867330016564</v>
      </c>
      <c r="BK207" s="28">
        <f t="shared" ref="BK207" si="179">+BJ207</f>
        <v>20.659867330016564</v>
      </c>
      <c r="BL207" s="28">
        <f t="shared" ref="BL207" si="180">+BK207</f>
        <v>20.659867330016564</v>
      </c>
      <c r="BM207" s="28">
        <f t="shared" ref="BM207" si="181">+BL207</f>
        <v>20.659867330016564</v>
      </c>
      <c r="BN207" s="28">
        <f t="shared" ref="BN207" si="182">+BM207</f>
        <v>20.659867330016564</v>
      </c>
      <c r="BO207" s="28">
        <f t="shared" ref="BO207" si="183">+BN207</f>
        <v>20.659867330016564</v>
      </c>
      <c r="BP207" s="28">
        <f t="shared" ref="BP207" si="184">+BO207</f>
        <v>20.659867330016564</v>
      </c>
      <c r="BQ207" s="28">
        <f t="shared" ref="BQ207" si="185">+BP207</f>
        <v>20.659867330016564</v>
      </c>
      <c r="BR207" s="28">
        <f t="shared" ref="BR207" si="186">+BQ207</f>
        <v>20.659867330016564</v>
      </c>
      <c r="BS207" s="28">
        <f t="shared" ref="BS207" si="187">+BR207</f>
        <v>20.659867330016564</v>
      </c>
    </row>
    <row r="208" spans="1:71" ht="15.6">
      <c r="A208" s="214"/>
      <c r="B208" s="238">
        <f>+'Ark1'!C1293</f>
        <v>2024</v>
      </c>
      <c r="C208" s="28">
        <f>+'Ark1'!L1293</f>
        <v>14</v>
      </c>
      <c r="D208" s="247" t="s">
        <v>399</v>
      </c>
      <c r="E208" s="28">
        <f>+'Ark1'!D1293</f>
        <v>1</v>
      </c>
      <c r="F208" s="28" t="str">
        <f>+F193</f>
        <v>Jan</v>
      </c>
      <c r="G208" s="28">
        <f>+'Ark1'!Q1293</f>
        <v>0</v>
      </c>
      <c r="H208" s="28">
        <f>+'Ark1'!R1293</f>
        <v>0</v>
      </c>
      <c r="I208" s="29" t="str">
        <f>+IF(H208=0,"",'Ark1'!AG1293)</f>
        <v/>
      </c>
      <c r="J208" s="29" t="str">
        <f>+IF(H208=0,"",'Ark1'!AH1293)</f>
        <v/>
      </c>
      <c r="L208" s="29" t="str">
        <f>+IF(H208=0,"",'Ark1'!U1293)</f>
        <v/>
      </c>
      <c r="M208" s="29"/>
      <c r="T208" s="27" t="str">
        <f>+IF(H208=0,"",'Ark1'!T1293)</f>
        <v/>
      </c>
      <c r="U208" s="214"/>
      <c r="V208" s="34" t="str">
        <f>+IF(H208=0,"",'Ark1'!W1293)</f>
        <v/>
      </c>
      <c r="W208" s="34" t="str">
        <f>+IF(H208=0,"",'Ark1'!X1293)</f>
        <v/>
      </c>
      <c r="X208" s="34" t="str">
        <f>+IF(H208=0,"",'Ark1'!Y1293)</f>
        <v/>
      </c>
      <c r="Y208" s="34" t="str">
        <f>+IF(H208=0,"",'Ark1'!Z1293)</f>
        <v/>
      </c>
      <c r="Z208" s="34" t="str">
        <f>+IF(H208=0,"",'Ark1'!Z1293)</f>
        <v/>
      </c>
      <c r="AA208" s="27" t="str">
        <f>+IF(H208=0,"",'Ark1'!AB1293)</f>
        <v/>
      </c>
      <c r="AB208" s="34" t="str">
        <f>+IF(H208=0,"",'Ark1'!AE1293)</f>
        <v/>
      </c>
      <c r="AC208" s="34" t="str">
        <f t="shared" ref="AC208:AC219" si="188">+IF(H208=0,"",+L208/C208)</f>
        <v/>
      </c>
      <c r="AD208" s="29" t="str">
        <f t="shared" ref="AD208:AD219" si="189">+IF(H208=0,"",G208/H208)</f>
        <v/>
      </c>
      <c r="AE208" s="214"/>
      <c r="AF208" s="27"/>
      <c r="AH208" s="29"/>
      <c r="AI208" s="27"/>
      <c r="AJ208" s="28"/>
      <c r="AK208" s="28"/>
      <c r="AO208" s="28"/>
    </row>
    <row r="209" spans="1:71" ht="15.6">
      <c r="A209" s="214"/>
      <c r="B209" s="238">
        <f>+'Ark1'!C1294</f>
        <v>2024</v>
      </c>
      <c r="C209" s="28">
        <f>+'Ark1'!L1294</f>
        <v>14</v>
      </c>
      <c r="D209" s="247" t="s">
        <v>399</v>
      </c>
      <c r="E209" s="28">
        <f>+'Ark1'!D1294</f>
        <v>2</v>
      </c>
      <c r="F209" s="28" t="str">
        <f t="shared" ref="F209:F219" si="190">+F194</f>
        <v>Feb</v>
      </c>
      <c r="G209" s="28">
        <f>+'Ark1'!Q1294</f>
        <v>0</v>
      </c>
      <c r="H209" s="28">
        <f>+'Ark1'!R1294</f>
        <v>0</v>
      </c>
      <c r="I209" s="29" t="str">
        <f>+IF(H209=0,"",'Ark1'!AG1294)</f>
        <v/>
      </c>
      <c r="J209" s="29" t="str">
        <f>+IF(H209=0,"",'Ark1'!AH1294)</f>
        <v/>
      </c>
      <c r="L209" s="29" t="str">
        <f>+IF(H209=0,"",'Ark1'!U1294)</f>
        <v/>
      </c>
      <c r="M209" s="29"/>
      <c r="T209" s="27" t="str">
        <f>+IF(H209=0,"",'Ark1'!T1294)</f>
        <v/>
      </c>
      <c r="U209" s="214"/>
      <c r="V209" s="34" t="str">
        <f>+IF(H209=0,"",'Ark1'!W1294)</f>
        <v/>
      </c>
      <c r="W209" s="34" t="str">
        <f>+IF(H209=0,"",'Ark1'!X1294)</f>
        <v/>
      </c>
      <c r="X209" s="34" t="str">
        <f>+IF(H209=0,"",'Ark1'!Y1294)</f>
        <v/>
      </c>
      <c r="Y209" s="34" t="str">
        <f>+IF(H209=0,"",'Ark1'!Z1294)</f>
        <v/>
      </c>
      <c r="Z209" s="34" t="str">
        <f>+IF(H209=0,"",'Ark1'!Z1294)</f>
        <v/>
      </c>
      <c r="AA209" s="27" t="str">
        <f>+IF(H209=0,"",'Ark1'!AB1294)</f>
        <v/>
      </c>
      <c r="AB209" s="34" t="str">
        <f>+IF(H209=0,"",'Ark1'!AE1294)</f>
        <v/>
      </c>
      <c r="AC209" s="34" t="str">
        <f t="shared" si="188"/>
        <v/>
      </c>
      <c r="AD209" s="29" t="str">
        <f t="shared" si="189"/>
        <v/>
      </c>
      <c r="AE209" s="214"/>
      <c r="AF209" s="27"/>
      <c r="AH209" s="29"/>
      <c r="AI209" s="27"/>
      <c r="AJ209" s="28"/>
      <c r="AK209" s="28"/>
      <c r="AO209" s="28"/>
    </row>
    <row r="210" spans="1:71" ht="15.6">
      <c r="A210" s="214"/>
      <c r="B210" s="238">
        <f>+'Ark1'!C1295</f>
        <v>2024</v>
      </c>
      <c r="C210" s="28">
        <f>+'Ark1'!L1295</f>
        <v>14</v>
      </c>
      <c r="D210" s="247" t="s">
        <v>399</v>
      </c>
      <c r="E210" s="28">
        <f>+'Ark1'!D1295</f>
        <v>3</v>
      </c>
      <c r="F210" s="28" t="str">
        <f t="shared" si="190"/>
        <v>Mar</v>
      </c>
      <c r="G210" s="28">
        <f>+'Ark1'!Q1295</f>
        <v>0</v>
      </c>
      <c r="H210" s="28">
        <f>+'Ark1'!R1295</f>
        <v>0</v>
      </c>
      <c r="I210" s="29" t="str">
        <f>+IF(H210=0,"",'Ark1'!AG1295)</f>
        <v/>
      </c>
      <c r="J210" s="29" t="str">
        <f>+IF(H210=0,"",'Ark1'!AH1295)</f>
        <v/>
      </c>
      <c r="L210" s="29" t="str">
        <f>+IF(H210=0,"",'Ark1'!U1295)</f>
        <v/>
      </c>
      <c r="M210" s="29"/>
      <c r="T210" s="27" t="str">
        <f>+IF(H210=0,"",'Ark1'!T1295)</f>
        <v/>
      </c>
      <c r="U210" s="214"/>
      <c r="V210" s="34" t="str">
        <f>+IF(H210=0,"",'Ark1'!W1295)</f>
        <v/>
      </c>
      <c r="W210" s="34" t="str">
        <f>+IF(H210=0,"",'Ark1'!X1295)</f>
        <v/>
      </c>
      <c r="X210" s="34" t="str">
        <f>+IF(H210=0,"",'Ark1'!Y1295)</f>
        <v/>
      </c>
      <c r="Y210" s="34" t="str">
        <f>+IF(H210=0,"",'Ark1'!Z1295)</f>
        <v/>
      </c>
      <c r="Z210" s="34" t="str">
        <f>+IF(H210=0,"",'Ark1'!Z1295)</f>
        <v/>
      </c>
      <c r="AA210" s="27" t="str">
        <f>+IF(H210=0,"",'Ark1'!AB1295)</f>
        <v/>
      </c>
      <c r="AB210" s="34" t="str">
        <f>+IF(H210=0,"",'Ark1'!AE1295)</f>
        <v/>
      </c>
      <c r="AC210" s="34" t="str">
        <f t="shared" si="188"/>
        <v/>
      </c>
      <c r="AD210" s="29" t="str">
        <f t="shared" si="189"/>
        <v/>
      </c>
      <c r="AE210" s="214"/>
      <c r="AF210" s="27"/>
      <c r="AH210" s="29"/>
      <c r="AI210" s="27"/>
      <c r="AJ210" s="28"/>
      <c r="AK210" s="28"/>
      <c r="AO210" s="28"/>
    </row>
    <row r="211" spans="1:71" ht="15.6">
      <c r="A211" s="214"/>
      <c r="B211" s="238">
        <f>+'Ark1'!C1296</f>
        <v>2024</v>
      </c>
      <c r="C211" s="28">
        <f>+'Ark1'!L1296</f>
        <v>14</v>
      </c>
      <c r="D211" s="247" t="s">
        <v>399</v>
      </c>
      <c r="E211" s="28">
        <f>+'Ark1'!D1296</f>
        <v>4</v>
      </c>
      <c r="F211" s="28" t="str">
        <f t="shared" si="190"/>
        <v>Apr</v>
      </c>
      <c r="G211" s="28">
        <f>+'Ark1'!Q1296</f>
        <v>0</v>
      </c>
      <c r="H211" s="28">
        <f>+'Ark1'!R1296</f>
        <v>0</v>
      </c>
      <c r="I211" s="29" t="str">
        <f>+IF(H211=0,"",'Ark1'!AG1296)</f>
        <v/>
      </c>
      <c r="J211" s="29" t="str">
        <f>+IF(H211=0,"",'Ark1'!AH1296)</f>
        <v/>
      </c>
      <c r="L211" s="29" t="str">
        <f>+IF(H211=0,"",'Ark1'!U1296)</f>
        <v/>
      </c>
      <c r="M211" s="29"/>
      <c r="T211" s="27" t="str">
        <f>+IF(H211=0,"",'Ark1'!T1296)</f>
        <v/>
      </c>
      <c r="U211" s="214"/>
      <c r="V211" s="34" t="str">
        <f>+IF(H211=0,"",'Ark1'!W1296)</f>
        <v/>
      </c>
      <c r="W211" s="34" t="str">
        <f>+IF(H211=0,"",'Ark1'!X1296)</f>
        <v/>
      </c>
      <c r="X211" s="34" t="str">
        <f>+IF(H211=0,"",'Ark1'!Y1296)</f>
        <v/>
      </c>
      <c r="Y211" s="34" t="str">
        <f>+IF(H211=0,"",'Ark1'!Z1296)</f>
        <v/>
      </c>
      <c r="Z211" s="34" t="str">
        <f>+IF(H211=0,"",'Ark1'!Z1296)</f>
        <v/>
      </c>
      <c r="AA211" s="27" t="str">
        <f>+IF(H211=0,"",'Ark1'!AB1296)</f>
        <v/>
      </c>
      <c r="AB211" s="34" t="str">
        <f>+IF(H211=0,"",'Ark1'!AE1296)</f>
        <v/>
      </c>
      <c r="AC211" s="34" t="str">
        <f t="shared" si="188"/>
        <v/>
      </c>
      <c r="AD211" s="29" t="str">
        <f t="shared" si="189"/>
        <v/>
      </c>
      <c r="AE211" s="214"/>
      <c r="AF211" s="27"/>
      <c r="AH211" s="29"/>
      <c r="AI211" s="27"/>
      <c r="AJ211" s="28"/>
      <c r="AK211" s="28"/>
      <c r="AO211" s="28"/>
    </row>
    <row r="212" spans="1:71" ht="15.6">
      <c r="A212" s="214"/>
      <c r="B212" s="238">
        <f>+'Ark1'!C1297</f>
        <v>2024</v>
      </c>
      <c r="C212" s="28">
        <f>+'Ark1'!L1297</f>
        <v>14</v>
      </c>
      <c r="D212" s="247" t="s">
        <v>399</v>
      </c>
      <c r="E212" s="28">
        <f>+'Ark1'!D1297</f>
        <v>5</v>
      </c>
      <c r="F212" s="28" t="str">
        <f t="shared" si="190"/>
        <v>Mai</v>
      </c>
      <c r="G212" s="28">
        <f>+'Ark1'!Q1297</f>
        <v>0</v>
      </c>
      <c r="H212" s="28">
        <f>+'Ark1'!R1297</f>
        <v>0</v>
      </c>
      <c r="I212" s="29" t="str">
        <f>+IF(H212=0,"",'Ark1'!AG1297)</f>
        <v/>
      </c>
      <c r="J212" s="29" t="str">
        <f>+IF(H212=0,"",'Ark1'!AH1297)</f>
        <v/>
      </c>
      <c r="L212" s="29" t="str">
        <f>+IF(H212=0,"",'Ark1'!U1297)</f>
        <v/>
      </c>
      <c r="M212" s="29"/>
      <c r="T212" s="27" t="str">
        <f>+IF(H212=0,"",'Ark1'!T1297)</f>
        <v/>
      </c>
      <c r="U212" s="214"/>
      <c r="V212" s="34" t="str">
        <f>+IF(H212=0,"",'Ark1'!W1297)</f>
        <v/>
      </c>
      <c r="W212" s="34" t="str">
        <f>+IF(H212=0,"",'Ark1'!X1297)</f>
        <v/>
      </c>
      <c r="X212" s="34" t="str">
        <f>+IF(H212=0,"",'Ark1'!Y1297)</f>
        <v/>
      </c>
      <c r="Y212" s="34" t="str">
        <f>+IF(H212=0,"",'Ark1'!Z1297)</f>
        <v/>
      </c>
      <c r="Z212" s="34" t="str">
        <f>+IF(H212=0,"",'Ark1'!Z1297)</f>
        <v/>
      </c>
      <c r="AA212" s="27" t="str">
        <f>+IF(H212=0,"",'Ark1'!AB1297)</f>
        <v/>
      </c>
      <c r="AB212" s="34" t="str">
        <f>+IF(H212=0,"",'Ark1'!AE1297)</f>
        <v/>
      </c>
      <c r="AC212" s="34" t="str">
        <f t="shared" si="188"/>
        <v/>
      </c>
      <c r="AD212" s="29" t="str">
        <f t="shared" si="189"/>
        <v/>
      </c>
      <c r="AE212" s="214"/>
      <c r="AF212" s="27"/>
      <c r="AH212" s="29"/>
      <c r="AI212" s="27"/>
      <c r="AJ212" s="28"/>
      <c r="AK212" s="28"/>
      <c r="AO212" s="28"/>
    </row>
    <row r="213" spans="1:71" ht="15.6">
      <c r="A213" s="214"/>
      <c r="B213" s="238">
        <f>+'Ark1'!C1298</f>
        <v>2024</v>
      </c>
      <c r="C213" s="28">
        <f>+'Ark1'!L1298</f>
        <v>14</v>
      </c>
      <c r="D213" s="247" t="s">
        <v>399</v>
      </c>
      <c r="E213" s="28">
        <f>+'Ark1'!D1298</f>
        <v>6</v>
      </c>
      <c r="F213" s="28" t="str">
        <f t="shared" si="190"/>
        <v>Jun</v>
      </c>
      <c r="G213" s="28">
        <f>+'Ark1'!Q1298</f>
        <v>0</v>
      </c>
      <c r="H213" s="28">
        <f>+'Ark1'!R1298</f>
        <v>0</v>
      </c>
      <c r="I213" s="29" t="str">
        <f>+IF(H213=0,"",'Ark1'!AG1298)</f>
        <v/>
      </c>
      <c r="J213" s="29" t="str">
        <f>+IF(H213=0,"",'Ark1'!AH1298)</f>
        <v/>
      </c>
      <c r="L213" s="29" t="str">
        <f>+IF(H213=0,"",'Ark1'!U1298)</f>
        <v/>
      </c>
      <c r="M213" s="29"/>
      <c r="T213" s="27" t="str">
        <f>+IF(H213=0,"",'Ark1'!T1298)</f>
        <v/>
      </c>
      <c r="U213" s="214"/>
      <c r="V213" s="34" t="str">
        <f>+IF(H213=0,"",'Ark1'!W1298)</f>
        <v/>
      </c>
      <c r="W213" s="34" t="str">
        <f>+IF(H213=0,"",'Ark1'!X1298)</f>
        <v/>
      </c>
      <c r="X213" s="34" t="str">
        <f>+IF(H213=0,"",'Ark1'!Y1298)</f>
        <v/>
      </c>
      <c r="Y213" s="34" t="str">
        <f>+IF(H213=0,"",'Ark1'!Z1298)</f>
        <v/>
      </c>
      <c r="Z213" s="34" t="str">
        <f>+IF(H213=0,"",'Ark1'!Z1298)</f>
        <v/>
      </c>
      <c r="AA213" s="27" t="str">
        <f>+IF(H213=0,"",'Ark1'!AB1298)</f>
        <v/>
      </c>
      <c r="AB213" s="34" t="str">
        <f>+IF(H213=0,"",'Ark1'!AE1298)</f>
        <v/>
      </c>
      <c r="AC213" s="34" t="str">
        <f t="shared" si="188"/>
        <v/>
      </c>
      <c r="AD213" s="29" t="str">
        <f t="shared" si="189"/>
        <v/>
      </c>
      <c r="AE213" s="214"/>
      <c r="AF213" s="27"/>
      <c r="AH213" s="29"/>
      <c r="AI213" s="27"/>
      <c r="AJ213" s="28"/>
      <c r="AK213" s="28"/>
      <c r="AO213" s="28"/>
    </row>
    <row r="214" spans="1:71" ht="15.6">
      <c r="A214" s="214"/>
      <c r="B214" s="238">
        <f>+'Ark1'!C1299</f>
        <v>2024</v>
      </c>
      <c r="C214" s="28">
        <f>+'Ark1'!L1299</f>
        <v>14</v>
      </c>
      <c r="D214" s="247" t="s">
        <v>399</v>
      </c>
      <c r="E214" s="28">
        <f>+'Ark1'!D1299</f>
        <v>7</v>
      </c>
      <c r="F214" s="28" t="str">
        <f t="shared" si="190"/>
        <v>Jul</v>
      </c>
      <c r="G214" s="28">
        <f>+'Ark1'!Q1299</f>
        <v>0</v>
      </c>
      <c r="H214" s="28">
        <f>+'Ark1'!R1299</f>
        <v>0</v>
      </c>
      <c r="I214" s="29" t="str">
        <f>+IF(H214=0,"",'Ark1'!AG1299)</f>
        <v/>
      </c>
      <c r="J214" s="29" t="str">
        <f>+IF(H214=0,"",'Ark1'!AH1299)</f>
        <v/>
      </c>
      <c r="L214" s="29" t="str">
        <f>+IF(H214=0,"",'Ark1'!U1299)</f>
        <v/>
      </c>
      <c r="M214" s="29"/>
      <c r="T214" s="27" t="str">
        <f>+IF(H214=0,"",'Ark1'!T1299)</f>
        <v/>
      </c>
      <c r="U214" s="214"/>
      <c r="V214" s="34" t="str">
        <f>+IF(H214=0,"",'Ark1'!W1299)</f>
        <v/>
      </c>
      <c r="W214" s="34" t="str">
        <f>+IF(H214=0,"",'Ark1'!X1299)</f>
        <v/>
      </c>
      <c r="X214" s="34" t="str">
        <f>+IF(H214=0,"",'Ark1'!Y1299)</f>
        <v/>
      </c>
      <c r="Y214" s="34" t="str">
        <f>+IF(H214=0,"",'Ark1'!Z1299)</f>
        <v/>
      </c>
      <c r="Z214" s="34" t="str">
        <f>+IF(H214=0,"",'Ark1'!Z1299)</f>
        <v/>
      </c>
      <c r="AA214" s="27" t="str">
        <f>+IF(H214=0,"",'Ark1'!AB1299)</f>
        <v/>
      </c>
      <c r="AB214" s="34" t="str">
        <f>+IF(H214=0,"",'Ark1'!AE1299)</f>
        <v/>
      </c>
      <c r="AC214" s="34" t="str">
        <f t="shared" si="188"/>
        <v/>
      </c>
      <c r="AD214" s="29" t="str">
        <f t="shared" si="189"/>
        <v/>
      </c>
      <c r="AE214" s="214"/>
      <c r="AF214" s="27"/>
      <c r="AH214" s="29"/>
      <c r="AI214" s="27"/>
      <c r="AJ214" s="28"/>
      <c r="AK214" s="28"/>
      <c r="AO214" s="28"/>
    </row>
    <row r="215" spans="1:71" ht="15.6">
      <c r="A215" s="214"/>
      <c r="B215" s="238">
        <f>+'Ark1'!C1300</f>
        <v>2024</v>
      </c>
      <c r="C215" s="28">
        <f>+'Ark1'!L1300</f>
        <v>14</v>
      </c>
      <c r="D215" s="247" t="s">
        <v>399</v>
      </c>
      <c r="E215" s="28">
        <f>+'Ark1'!D1300</f>
        <v>8</v>
      </c>
      <c r="F215" s="28" t="str">
        <f t="shared" si="190"/>
        <v>Aug</v>
      </c>
      <c r="G215" s="28">
        <f>+'Ark1'!Q1300</f>
        <v>0</v>
      </c>
      <c r="H215" s="28">
        <f>+'Ark1'!R1300</f>
        <v>0</v>
      </c>
      <c r="I215" s="29" t="str">
        <f>+IF(H215=0,"",'Ark1'!AG1300)</f>
        <v/>
      </c>
      <c r="J215" s="29" t="str">
        <f>+IF(H215=0,"",'Ark1'!AH1300)</f>
        <v/>
      </c>
      <c r="L215" s="29" t="str">
        <f>+IF(H215=0,"",'Ark1'!U1300)</f>
        <v/>
      </c>
      <c r="M215" s="29"/>
      <c r="T215" s="27" t="str">
        <f>+IF(H215=0,"",'Ark1'!T1300)</f>
        <v/>
      </c>
      <c r="U215" s="214"/>
      <c r="V215" s="34" t="str">
        <f>+IF(H215=0,"",'Ark1'!W1300)</f>
        <v/>
      </c>
      <c r="W215" s="34" t="str">
        <f>+IF(H215=0,"",'Ark1'!X1300)</f>
        <v/>
      </c>
      <c r="X215" s="34" t="str">
        <f>+IF(H215=0,"",'Ark1'!Y1300)</f>
        <v/>
      </c>
      <c r="Y215" s="34" t="str">
        <f>+IF(H215=0,"",'Ark1'!Z1300)</f>
        <v/>
      </c>
      <c r="Z215" s="34" t="str">
        <f>+IF(H215=0,"",'Ark1'!Z1300)</f>
        <v/>
      </c>
      <c r="AA215" s="27" t="str">
        <f>+IF(H215=0,"",'Ark1'!AB1300)</f>
        <v/>
      </c>
      <c r="AB215" s="34" t="str">
        <f>+IF(H215=0,"",'Ark1'!AE1300)</f>
        <v/>
      </c>
      <c r="AC215" s="34" t="str">
        <f t="shared" si="188"/>
        <v/>
      </c>
      <c r="AD215" s="29" t="str">
        <f t="shared" si="189"/>
        <v/>
      </c>
      <c r="AE215" s="214"/>
      <c r="AF215" s="27"/>
      <c r="AH215" s="29"/>
      <c r="AI215" s="27"/>
      <c r="AJ215" s="28"/>
      <c r="AK215" s="28"/>
      <c r="AO215" s="28"/>
    </row>
    <row r="216" spans="1:71" ht="15.6">
      <c r="A216" s="214"/>
      <c r="B216" s="238">
        <f>+'Ark1'!C1301</f>
        <v>2024</v>
      </c>
      <c r="C216" s="28">
        <f>+'Ark1'!L1301</f>
        <v>14</v>
      </c>
      <c r="D216" s="247" t="s">
        <v>399</v>
      </c>
      <c r="E216" s="28">
        <f>+'Ark1'!D1301</f>
        <v>9</v>
      </c>
      <c r="F216" s="28" t="str">
        <f t="shared" si="190"/>
        <v>Sep</v>
      </c>
      <c r="G216" s="28">
        <f>+'Ark1'!Q1301</f>
        <v>0</v>
      </c>
      <c r="H216" s="28">
        <f>+'Ark1'!R1301</f>
        <v>0</v>
      </c>
      <c r="I216" s="29" t="str">
        <f>+IF(H216=0,"",'Ark1'!AG1301)</f>
        <v/>
      </c>
      <c r="J216" s="29" t="str">
        <f>+IF(H216=0,"",'Ark1'!AH1301)</f>
        <v/>
      </c>
      <c r="L216" s="29" t="str">
        <f>+IF(H216=0,"",'Ark1'!U1301)</f>
        <v/>
      </c>
      <c r="M216" s="29"/>
      <c r="T216" s="27" t="str">
        <f>+IF(H216=0,"",'Ark1'!T1301)</f>
        <v/>
      </c>
      <c r="U216" s="214"/>
      <c r="V216" s="34" t="str">
        <f>+IF(H216=0,"",'Ark1'!W1301)</f>
        <v/>
      </c>
      <c r="W216" s="34" t="str">
        <f>+IF(H216=0,"",'Ark1'!X1301)</f>
        <v/>
      </c>
      <c r="X216" s="34" t="str">
        <f>+IF(H216=0,"",'Ark1'!Y1301)</f>
        <v/>
      </c>
      <c r="Y216" s="34" t="str">
        <f>+IF(H216=0,"",'Ark1'!Z1301)</f>
        <v/>
      </c>
      <c r="Z216" s="34" t="str">
        <f>+IF(H216=0,"",'Ark1'!Z1301)</f>
        <v/>
      </c>
      <c r="AA216" s="27" t="str">
        <f>+IF(H216=0,"",'Ark1'!AB1301)</f>
        <v/>
      </c>
      <c r="AB216" s="34" t="str">
        <f>+IF(H216=0,"",'Ark1'!AE1301)</f>
        <v/>
      </c>
      <c r="AC216" s="34" t="str">
        <f t="shared" si="188"/>
        <v/>
      </c>
      <c r="AD216" s="29" t="str">
        <f t="shared" si="189"/>
        <v/>
      </c>
      <c r="AE216" s="214"/>
      <c r="AF216" s="27"/>
      <c r="AH216" s="29"/>
      <c r="AI216" s="27"/>
      <c r="AJ216" s="28"/>
      <c r="AK216" s="28"/>
      <c r="AO216" s="28"/>
    </row>
    <row r="217" spans="1:71" ht="15.6">
      <c r="A217" s="214"/>
      <c r="B217" s="238">
        <f>+'Ark1'!C1302</f>
        <v>2024</v>
      </c>
      <c r="C217" s="28">
        <f>+'Ark1'!L1302</f>
        <v>14</v>
      </c>
      <c r="D217" s="247" t="s">
        <v>399</v>
      </c>
      <c r="E217" s="28">
        <f>+'Ark1'!D1302</f>
        <v>10</v>
      </c>
      <c r="F217" s="28" t="str">
        <f t="shared" si="190"/>
        <v>Okt</v>
      </c>
      <c r="G217" s="28">
        <f>+'Ark1'!Q1302</f>
        <v>0</v>
      </c>
      <c r="H217" s="28">
        <f>+'Ark1'!R1302</f>
        <v>0</v>
      </c>
      <c r="I217" s="29" t="str">
        <f>+IF(H217=0,"",'Ark1'!AG1302)</f>
        <v/>
      </c>
      <c r="J217" s="29" t="str">
        <f>+IF(H217=0,"",'Ark1'!AH1302)</f>
        <v/>
      </c>
      <c r="L217" s="29" t="str">
        <f>+IF(H217=0,"",'Ark1'!U1302)</f>
        <v/>
      </c>
      <c r="M217" s="29"/>
      <c r="T217" s="27" t="str">
        <f>+IF(H217=0,"",'Ark1'!T1302)</f>
        <v/>
      </c>
      <c r="U217" s="214"/>
      <c r="V217" s="34" t="str">
        <f>+IF(H217=0,"",'Ark1'!W1302)</f>
        <v/>
      </c>
      <c r="W217" s="34" t="str">
        <f>+IF(H217=0,"",'Ark1'!X1302)</f>
        <v/>
      </c>
      <c r="X217" s="34" t="str">
        <f>+IF(H217=0,"",'Ark1'!Y1302)</f>
        <v/>
      </c>
      <c r="Y217" s="34" t="str">
        <f>+IF(H217=0,"",'Ark1'!Z1302)</f>
        <v/>
      </c>
      <c r="Z217" s="34" t="str">
        <f>+IF(H217=0,"",'Ark1'!Z1302)</f>
        <v/>
      </c>
      <c r="AA217" s="27" t="str">
        <f>+IF(H217=0,"",'Ark1'!AB1302)</f>
        <v/>
      </c>
      <c r="AB217" s="34" t="str">
        <f>+IF(H217=0,"",'Ark1'!AE1302)</f>
        <v/>
      </c>
      <c r="AC217" s="34" t="str">
        <f t="shared" si="188"/>
        <v/>
      </c>
      <c r="AD217" s="29" t="str">
        <f t="shared" si="189"/>
        <v/>
      </c>
      <c r="AE217" s="214"/>
      <c r="AF217" s="27"/>
      <c r="AH217" s="29"/>
      <c r="AI217" s="27"/>
      <c r="AJ217" s="28"/>
      <c r="AK217" s="28"/>
      <c r="AO217" s="28"/>
    </row>
    <row r="218" spans="1:71" ht="15.6">
      <c r="A218" s="214"/>
      <c r="B218" s="238">
        <f>+'Ark1'!C1303</f>
        <v>2024</v>
      </c>
      <c r="C218" s="28">
        <f>+'Ark1'!L1303</f>
        <v>14</v>
      </c>
      <c r="D218" s="247" t="s">
        <v>399</v>
      </c>
      <c r="E218" s="28">
        <f>+'Ark1'!D1303</f>
        <v>11</v>
      </c>
      <c r="F218" s="28" t="str">
        <f t="shared" si="190"/>
        <v>Nov</v>
      </c>
      <c r="G218" s="28">
        <f>+'Ark1'!Q1303</f>
        <v>0</v>
      </c>
      <c r="H218" s="28">
        <f>+'Ark1'!R1303</f>
        <v>0</v>
      </c>
      <c r="I218" s="29" t="str">
        <f>+IF(H218=0,"",'Ark1'!AG1303)</f>
        <v/>
      </c>
      <c r="J218" s="29" t="str">
        <f>+IF(H218=0,"",'Ark1'!AH1303)</f>
        <v/>
      </c>
      <c r="L218" s="29" t="str">
        <f>+IF(H218=0,"",'Ark1'!U1303)</f>
        <v/>
      </c>
      <c r="M218" s="29"/>
      <c r="T218" s="27" t="str">
        <f>+IF(H218=0,"",'Ark1'!T1303)</f>
        <v/>
      </c>
      <c r="U218" s="214"/>
      <c r="V218" s="34" t="str">
        <f>+IF(H218=0,"",'Ark1'!W1303)</f>
        <v/>
      </c>
      <c r="W218" s="34" t="str">
        <f>+IF(H218=0,"",'Ark1'!X1303)</f>
        <v/>
      </c>
      <c r="X218" s="34" t="str">
        <f>+IF(H218=0,"",'Ark1'!Y1303)</f>
        <v/>
      </c>
      <c r="Y218" s="34" t="str">
        <f>+IF(H218=0,"",'Ark1'!Z1303)</f>
        <v/>
      </c>
      <c r="Z218" s="34" t="str">
        <f>+IF(H218=0,"",'Ark1'!Z1303)</f>
        <v/>
      </c>
      <c r="AA218" s="27" t="str">
        <f>+IF(H218=0,"",'Ark1'!AB1303)</f>
        <v/>
      </c>
      <c r="AB218" s="34" t="str">
        <f>+IF(H218=0,"",'Ark1'!AE1303)</f>
        <v/>
      </c>
      <c r="AC218" s="34" t="str">
        <f t="shared" si="188"/>
        <v/>
      </c>
      <c r="AD218" s="29" t="str">
        <f t="shared" si="189"/>
        <v/>
      </c>
      <c r="AE218" s="214"/>
      <c r="AF218" s="27"/>
      <c r="AH218" s="29"/>
      <c r="AI218" s="27"/>
      <c r="AJ218" s="28"/>
      <c r="AK218" s="28"/>
      <c r="AO218" s="28"/>
    </row>
    <row r="219" spans="1:71" ht="15.6">
      <c r="A219" s="214"/>
      <c r="B219" s="238">
        <f>+'Ark1'!C1304</f>
        <v>2024</v>
      </c>
      <c r="C219" s="28">
        <f>+'Ark1'!L1304</f>
        <v>14</v>
      </c>
      <c r="D219" s="247" t="s">
        <v>399</v>
      </c>
      <c r="E219" s="28">
        <f>+'Ark1'!D1304</f>
        <v>12</v>
      </c>
      <c r="F219" s="28" t="str">
        <f t="shared" si="190"/>
        <v>Des</v>
      </c>
      <c r="G219" s="28">
        <f>+'Ark1'!Q1304</f>
        <v>0</v>
      </c>
      <c r="H219" s="28">
        <f>+'Ark1'!R1304</f>
        <v>0</v>
      </c>
      <c r="I219" s="29" t="str">
        <f>+IF(H219=0,"",'Ark1'!AG1304)</f>
        <v/>
      </c>
      <c r="J219" s="29" t="str">
        <f>+IF(H219=0,"",'Ark1'!AH1304)</f>
        <v/>
      </c>
      <c r="L219" s="29" t="str">
        <f>+IF(H219=0,"",'Ark1'!U1304)</f>
        <v/>
      </c>
      <c r="M219" s="29"/>
      <c r="T219" s="27" t="str">
        <f>+IF(H219=0,"",'Ark1'!T1304)</f>
        <v/>
      </c>
      <c r="U219" s="214"/>
      <c r="V219" s="34" t="str">
        <f>+IF(H219=0,"",'Ark1'!W1304)</f>
        <v/>
      </c>
      <c r="W219" s="34" t="str">
        <f>+IF(H219=0,"",'Ark1'!X1304)</f>
        <v/>
      </c>
      <c r="X219" s="34" t="str">
        <f>+IF(H219=0,"",'Ark1'!Y1304)</f>
        <v/>
      </c>
      <c r="Y219" s="34" t="str">
        <f>+IF(H219=0,"",'Ark1'!Z1304)</f>
        <v/>
      </c>
      <c r="Z219" s="34" t="str">
        <f>+IF(H219=0,"",'Ark1'!Z1304)</f>
        <v/>
      </c>
      <c r="AA219" s="27" t="str">
        <f>+IF(H219=0,"",'Ark1'!AB1304)</f>
        <v/>
      </c>
      <c r="AB219" s="34" t="str">
        <f>+IF(H219=0,"",'Ark1'!AE1304)</f>
        <v/>
      </c>
      <c r="AC219" s="34" t="str">
        <f t="shared" si="188"/>
        <v/>
      </c>
      <c r="AD219" s="29" t="str">
        <f t="shared" si="189"/>
        <v/>
      </c>
      <c r="AE219" s="214"/>
      <c r="AF219" s="27"/>
      <c r="AH219" s="29"/>
      <c r="AI219" s="27"/>
      <c r="AJ219" s="28"/>
      <c r="AK219" s="28"/>
      <c r="AO219" s="28"/>
    </row>
    <row r="220" spans="1:71" ht="15" customHeight="1">
      <c r="A220" s="214"/>
      <c r="B220" s="214"/>
      <c r="C220" s="214"/>
      <c r="D220" s="214"/>
      <c r="E220" s="214"/>
      <c r="F220" s="214"/>
      <c r="G220" s="214"/>
      <c r="H220" s="214"/>
      <c r="I220" s="215"/>
      <c r="J220" s="215"/>
      <c r="K220" s="215"/>
      <c r="L220" s="214"/>
      <c r="M220" s="449"/>
      <c r="N220" s="215"/>
      <c r="O220" s="215"/>
      <c r="P220" s="215"/>
      <c r="Q220" s="215"/>
      <c r="R220" s="215"/>
      <c r="S220" s="215"/>
      <c r="T220" s="214"/>
      <c r="U220" s="214"/>
      <c r="V220" s="216"/>
      <c r="W220" s="216"/>
      <c r="X220" s="216"/>
      <c r="Y220" s="216"/>
      <c r="Z220" s="216"/>
      <c r="AA220" s="214"/>
      <c r="AB220" s="216"/>
      <c r="AC220" s="216"/>
      <c r="AD220" s="215"/>
      <c r="AE220" s="214"/>
      <c r="AF220" s="217"/>
      <c r="AH220" s="29"/>
      <c r="AI220" s="27"/>
      <c r="AJ220" s="218"/>
      <c r="AK220" s="28"/>
      <c r="AO220" s="28"/>
      <c r="BG220" s="230"/>
    </row>
    <row r="221" spans="1:71" ht="15" customHeight="1">
      <c r="A221" s="214"/>
      <c r="B221" s="214"/>
      <c r="C221" s="232" t="s">
        <v>0</v>
      </c>
      <c r="D221" s="214"/>
      <c r="E221" s="276" t="str">
        <f>+D223</f>
        <v>E+</v>
      </c>
      <c r="F221" s="232" t="s">
        <v>569</v>
      </c>
      <c r="G221" s="214"/>
      <c r="H221" s="238">
        <f>SUM(H223:H234)</f>
        <v>0</v>
      </c>
      <c r="I221" s="215"/>
      <c r="J221" s="215"/>
      <c r="K221" s="215"/>
      <c r="L221" s="269" t="e">
        <f>+Klasse!#REF!</f>
        <v>#REF!</v>
      </c>
      <c r="M221" s="269"/>
      <c r="N221" s="215"/>
      <c r="O221" s="215"/>
      <c r="P221" s="215"/>
      <c r="Q221" s="215"/>
      <c r="R221" s="215"/>
      <c r="S221" s="215"/>
      <c r="T221" s="214"/>
      <c r="U221" s="214"/>
      <c r="V221" s="216"/>
      <c r="W221" s="216"/>
      <c r="X221" s="216"/>
      <c r="Y221" s="216"/>
      <c r="Z221" s="216"/>
      <c r="AA221" s="214"/>
      <c r="AB221" s="216"/>
      <c r="AC221" s="269">
        <v>0</v>
      </c>
      <c r="AD221" s="215"/>
      <c r="AE221" s="214"/>
      <c r="AF221" s="217"/>
      <c r="AH221" s="29"/>
      <c r="AI221" s="27"/>
      <c r="AJ221" s="218"/>
      <c r="AK221" s="28"/>
      <c r="AO221" s="28"/>
      <c r="BG221" s="230"/>
    </row>
    <row r="222" spans="1:71" ht="15" customHeight="1">
      <c r="A222" s="214"/>
      <c r="B222" s="214"/>
      <c r="C222" s="214"/>
      <c r="D222" s="214"/>
      <c r="E222" s="214"/>
      <c r="F222" s="214"/>
      <c r="G222" s="214"/>
      <c r="H222" s="214"/>
      <c r="I222" s="215"/>
      <c r="J222" s="215"/>
      <c r="K222" s="215"/>
      <c r="L222" s="214"/>
      <c r="M222" s="449"/>
      <c r="N222" s="215"/>
      <c r="O222" s="215"/>
      <c r="P222" s="215"/>
      <c r="Q222" s="215"/>
      <c r="R222" s="215"/>
      <c r="S222" s="215"/>
      <c r="T222" s="214"/>
      <c r="U222" s="214"/>
      <c r="V222" s="216"/>
      <c r="W222" s="216"/>
      <c r="X222" s="216"/>
      <c r="Y222" s="216"/>
      <c r="Z222" s="216"/>
      <c r="AA222" s="214"/>
      <c r="AB222" s="216"/>
      <c r="AC222" s="216"/>
      <c r="AD222" s="216"/>
      <c r="AE222" s="216"/>
      <c r="AF222" s="217"/>
      <c r="AH222" s="29"/>
      <c r="AI222" s="27"/>
      <c r="AJ222" s="218"/>
      <c r="AK222" s="28"/>
      <c r="AO222" s="28"/>
      <c r="BG222" s="230">
        <f>1+BG219</f>
        <v>1</v>
      </c>
      <c r="BH222" s="28">
        <v>20.659867330016564</v>
      </c>
      <c r="BI222" s="28">
        <f t="shared" ref="BI222" si="191">+BH222</f>
        <v>20.659867330016564</v>
      </c>
      <c r="BJ222" s="28">
        <f t="shared" ref="BJ222" si="192">+BI222</f>
        <v>20.659867330016564</v>
      </c>
      <c r="BK222" s="28">
        <f t="shared" ref="BK222" si="193">+BJ222</f>
        <v>20.659867330016564</v>
      </c>
      <c r="BL222" s="28">
        <f t="shared" ref="BL222" si="194">+BK222</f>
        <v>20.659867330016564</v>
      </c>
      <c r="BM222" s="28">
        <f t="shared" ref="BM222" si="195">+BL222</f>
        <v>20.659867330016564</v>
      </c>
      <c r="BN222" s="28">
        <f t="shared" ref="BN222" si="196">+BM222</f>
        <v>20.659867330016564</v>
      </c>
      <c r="BO222" s="28">
        <f t="shared" ref="BO222" si="197">+BN222</f>
        <v>20.659867330016564</v>
      </c>
      <c r="BP222" s="28">
        <f t="shared" ref="BP222" si="198">+BO222</f>
        <v>20.659867330016564</v>
      </c>
      <c r="BQ222" s="28">
        <f t="shared" ref="BQ222" si="199">+BP222</f>
        <v>20.659867330016564</v>
      </c>
      <c r="BR222" s="28">
        <f t="shared" ref="BR222" si="200">+BQ222</f>
        <v>20.659867330016564</v>
      </c>
      <c r="BS222" s="28">
        <f t="shared" ref="BS222" si="201">+BR222</f>
        <v>20.659867330016564</v>
      </c>
    </row>
    <row r="223" spans="1:71" ht="15.6">
      <c r="A223" s="214"/>
      <c r="B223" s="238">
        <f>+'Ark1'!C1305</f>
        <v>2024</v>
      </c>
      <c r="C223" s="234">
        <f>+'Ark1'!L1305</f>
        <v>15</v>
      </c>
      <c r="D223" s="234" t="s">
        <v>40</v>
      </c>
      <c r="E223" s="234">
        <f>+'Ark1'!D1305</f>
        <v>1</v>
      </c>
      <c r="F223" s="234" t="str">
        <f t="shared" ref="F223:F232" si="202">+F208</f>
        <v>Jan</v>
      </c>
      <c r="G223" s="234">
        <f>+'Ark1'!Q1305</f>
        <v>0</v>
      </c>
      <c r="H223" s="234">
        <f>+'Ark1'!R1305</f>
        <v>0</v>
      </c>
      <c r="I223" s="236" t="str">
        <f>+IF(H223=0,"",'Ark1'!AG1305)</f>
        <v/>
      </c>
      <c r="J223" s="236" t="str">
        <f>+IF(H223=0,"",'Ark1'!AH1305)</f>
        <v/>
      </c>
      <c r="K223" s="236"/>
      <c r="L223" s="235" t="str">
        <f>+IF(H223=0,"",'Ark1'!U1305)</f>
        <v/>
      </c>
      <c r="M223" s="235"/>
      <c r="N223" s="236"/>
      <c r="O223" s="236"/>
      <c r="P223" s="236"/>
      <c r="Q223" s="236"/>
      <c r="R223" s="236"/>
      <c r="S223" s="236"/>
      <c r="T223" s="236" t="str">
        <f>+IF(H223=0,"",'Ark1'!T1305)</f>
        <v/>
      </c>
      <c r="U223" s="214"/>
      <c r="V223" s="237" t="str">
        <f>+IF(H223=0,"",'Ark1'!W1305)</f>
        <v/>
      </c>
      <c r="W223" s="237" t="str">
        <f>+IF(H223=0,"",'Ark1'!X1305)</f>
        <v/>
      </c>
      <c r="X223" s="237" t="str">
        <f>+IF(H223=0,"",'Ark1'!Y1305)</f>
        <v/>
      </c>
      <c r="Y223" s="237" t="str">
        <f>+IF(H223=0,"",'Ark1'!Z1305)</f>
        <v/>
      </c>
      <c r="Z223" s="237" t="str">
        <f>+IF(H223=0,"",'Ark1'!Z1305)</f>
        <v/>
      </c>
      <c r="AA223" s="236" t="str">
        <f>+IF(H223=0,"",'Ark1'!AB1305)</f>
        <v/>
      </c>
      <c r="AB223" s="237" t="str">
        <f>+IF(H223=0,"",'Ark1'!AE1305)</f>
        <v/>
      </c>
      <c r="AC223" s="237" t="str">
        <f t="shared" ref="AC223:AC234" si="203">+IF(H223=0,"",+L223/C223)</f>
        <v/>
      </c>
      <c r="AD223" s="235" t="str">
        <f t="shared" ref="AD223:AD234" si="204">+IF(H223=0,"",G223/H223)</f>
        <v/>
      </c>
      <c r="AE223" s="214"/>
      <c r="AF223" s="27"/>
      <c r="AH223" s="29"/>
      <c r="AI223" s="27"/>
      <c r="AJ223" s="28"/>
      <c r="AK223" s="28"/>
      <c r="AO223" s="28"/>
    </row>
    <row r="224" spans="1:71" ht="15.6">
      <c r="A224" s="214"/>
      <c r="B224" s="238">
        <f>+'Ark1'!C1306</f>
        <v>2024</v>
      </c>
      <c r="C224" s="234">
        <f>+'Ark1'!L1306</f>
        <v>15</v>
      </c>
      <c r="D224" s="234" t="s">
        <v>40</v>
      </c>
      <c r="E224" s="234">
        <f>+'Ark1'!D1306</f>
        <v>2</v>
      </c>
      <c r="F224" s="234" t="str">
        <f t="shared" si="202"/>
        <v>Feb</v>
      </c>
      <c r="G224" s="234">
        <f>+'Ark1'!Q1306</f>
        <v>0</v>
      </c>
      <c r="H224" s="234">
        <f>+'Ark1'!R1306</f>
        <v>0</v>
      </c>
      <c r="I224" s="236" t="str">
        <f>+IF(H224=0,"",'Ark1'!AG1306)</f>
        <v/>
      </c>
      <c r="J224" s="236" t="str">
        <f>+IF(H224=0,"",'Ark1'!AH1306)</f>
        <v/>
      </c>
      <c r="K224" s="236"/>
      <c r="L224" s="235" t="str">
        <f>+IF(H224=0,"",'Ark1'!U1306)</f>
        <v/>
      </c>
      <c r="M224" s="235"/>
      <c r="N224" s="236"/>
      <c r="O224" s="236"/>
      <c r="P224" s="236"/>
      <c r="Q224" s="236"/>
      <c r="R224" s="236"/>
      <c r="S224" s="236"/>
      <c r="T224" s="236" t="str">
        <f>+IF(H224=0,"",'Ark1'!T1306)</f>
        <v/>
      </c>
      <c r="U224" s="214"/>
      <c r="V224" s="237" t="str">
        <f>+IF(H224=0,"",'Ark1'!W1306)</f>
        <v/>
      </c>
      <c r="W224" s="237" t="str">
        <f>+IF(H224=0,"",'Ark1'!X1306)</f>
        <v/>
      </c>
      <c r="X224" s="237" t="str">
        <f>+IF(H224=0,"",'Ark1'!Y1306)</f>
        <v/>
      </c>
      <c r="Y224" s="237" t="str">
        <f>+IF(H224=0,"",'Ark1'!Z1306)</f>
        <v/>
      </c>
      <c r="Z224" s="237" t="str">
        <f>+IF(H224=0,"",'Ark1'!Z1306)</f>
        <v/>
      </c>
      <c r="AA224" s="236" t="str">
        <f>+IF(H224=0,"",'Ark1'!AB1306)</f>
        <v/>
      </c>
      <c r="AB224" s="237" t="str">
        <f>+IF(H224=0,"",'Ark1'!AE1306)</f>
        <v/>
      </c>
      <c r="AC224" s="237" t="str">
        <f t="shared" si="203"/>
        <v/>
      </c>
      <c r="AD224" s="235" t="str">
        <f t="shared" si="204"/>
        <v/>
      </c>
      <c r="AE224" s="214"/>
      <c r="AF224" s="27"/>
      <c r="AH224" s="29"/>
      <c r="AI224" s="27"/>
      <c r="AJ224" s="28"/>
      <c r="AK224" s="28"/>
      <c r="AO224" s="28"/>
    </row>
    <row r="225" spans="1:71" ht="15.6">
      <c r="A225" s="214"/>
      <c r="B225" s="238">
        <f>+'Ark1'!C1307</f>
        <v>2024</v>
      </c>
      <c r="C225" s="234">
        <f>+'Ark1'!L1307</f>
        <v>15</v>
      </c>
      <c r="D225" s="234" t="s">
        <v>40</v>
      </c>
      <c r="E225" s="234">
        <f>+'Ark1'!D1307</f>
        <v>3</v>
      </c>
      <c r="F225" s="234" t="str">
        <f t="shared" si="202"/>
        <v>Mar</v>
      </c>
      <c r="G225" s="234">
        <f>+'Ark1'!Q1307</f>
        <v>0</v>
      </c>
      <c r="H225" s="234">
        <f>+'Ark1'!R1307</f>
        <v>0</v>
      </c>
      <c r="I225" s="236" t="str">
        <f>+IF(H225=0,"",'Ark1'!AG1307)</f>
        <v/>
      </c>
      <c r="J225" s="236" t="str">
        <f>+IF(H225=0,"",'Ark1'!AH1307)</f>
        <v/>
      </c>
      <c r="K225" s="236"/>
      <c r="L225" s="235" t="str">
        <f>+IF(H225=0,"",'Ark1'!U1307)</f>
        <v/>
      </c>
      <c r="M225" s="235"/>
      <c r="N225" s="236"/>
      <c r="O225" s="236"/>
      <c r="P225" s="236"/>
      <c r="Q225" s="236"/>
      <c r="R225" s="236"/>
      <c r="S225" s="236"/>
      <c r="T225" s="236" t="str">
        <f>+IF(H225=0,"",'Ark1'!T1307)</f>
        <v/>
      </c>
      <c r="U225" s="214"/>
      <c r="V225" s="237" t="str">
        <f>+IF(H225=0,"",'Ark1'!W1307)</f>
        <v/>
      </c>
      <c r="W225" s="237" t="str">
        <f>+IF(H225=0,"",'Ark1'!X1307)</f>
        <v/>
      </c>
      <c r="X225" s="237" t="str">
        <f>+IF(H225=0,"",'Ark1'!Y1307)</f>
        <v/>
      </c>
      <c r="Y225" s="237" t="str">
        <f>+IF(H225=0,"",'Ark1'!Z1307)</f>
        <v/>
      </c>
      <c r="Z225" s="237" t="str">
        <f>+IF(H225=0,"",'Ark1'!Z1307)</f>
        <v/>
      </c>
      <c r="AA225" s="236" t="str">
        <f>+IF(H225=0,"",'Ark1'!AB1307)</f>
        <v/>
      </c>
      <c r="AB225" s="237" t="str">
        <f>+IF(H225=0,"",'Ark1'!AE1307)</f>
        <v/>
      </c>
      <c r="AC225" s="237" t="str">
        <f t="shared" si="203"/>
        <v/>
      </c>
      <c r="AD225" s="235" t="str">
        <f t="shared" si="204"/>
        <v/>
      </c>
      <c r="AE225" s="214"/>
      <c r="AF225" s="27"/>
      <c r="AH225" s="29"/>
      <c r="AI225" s="27"/>
      <c r="AJ225" s="28"/>
      <c r="AK225" s="28"/>
      <c r="AO225" s="28"/>
    </row>
    <row r="226" spans="1:71" ht="15.6">
      <c r="A226" s="214"/>
      <c r="B226" s="238">
        <f>+'Ark1'!C1308</f>
        <v>2024</v>
      </c>
      <c r="C226" s="234">
        <f>+'Ark1'!L1308</f>
        <v>15</v>
      </c>
      <c r="D226" s="234" t="s">
        <v>40</v>
      </c>
      <c r="E226" s="234">
        <f>+'Ark1'!D1308</f>
        <v>4</v>
      </c>
      <c r="F226" s="234" t="str">
        <f t="shared" si="202"/>
        <v>Apr</v>
      </c>
      <c r="G226" s="234">
        <f>+'Ark1'!Q1308</f>
        <v>0</v>
      </c>
      <c r="H226" s="234">
        <f>+'Ark1'!R1308</f>
        <v>0</v>
      </c>
      <c r="I226" s="236" t="str">
        <f>+IF(H226=0,"",'Ark1'!AG1308)</f>
        <v/>
      </c>
      <c r="J226" s="236" t="str">
        <f>+IF(H226=0,"",'Ark1'!AH1308)</f>
        <v/>
      </c>
      <c r="K226" s="236"/>
      <c r="L226" s="235" t="str">
        <f>+IF(H226=0,"",'Ark1'!U1308)</f>
        <v/>
      </c>
      <c r="M226" s="235"/>
      <c r="N226" s="236"/>
      <c r="O226" s="236"/>
      <c r="P226" s="236"/>
      <c r="Q226" s="236"/>
      <c r="R226" s="236"/>
      <c r="S226" s="236"/>
      <c r="T226" s="236" t="str">
        <f>+IF(H226=0,"",'Ark1'!T1308)</f>
        <v/>
      </c>
      <c r="U226" s="214"/>
      <c r="V226" s="237" t="str">
        <f>+IF(H226=0,"",'Ark1'!W1308)</f>
        <v/>
      </c>
      <c r="W226" s="237" t="str">
        <f>+IF(H226=0,"",'Ark1'!X1308)</f>
        <v/>
      </c>
      <c r="X226" s="237" t="str">
        <f>+IF(H226=0,"",'Ark1'!Y1308)</f>
        <v/>
      </c>
      <c r="Y226" s="237" t="str">
        <f>+IF(H226=0,"",'Ark1'!Z1308)</f>
        <v/>
      </c>
      <c r="Z226" s="237" t="str">
        <f>+IF(H226=0,"",'Ark1'!Z1308)</f>
        <v/>
      </c>
      <c r="AA226" s="236" t="str">
        <f>+IF(H226=0,"",'Ark1'!AB1308)</f>
        <v/>
      </c>
      <c r="AB226" s="237" t="str">
        <f>+IF(H226=0,"",'Ark1'!AE1308)</f>
        <v/>
      </c>
      <c r="AC226" s="237" t="str">
        <f t="shared" si="203"/>
        <v/>
      </c>
      <c r="AD226" s="235" t="str">
        <f t="shared" si="204"/>
        <v/>
      </c>
      <c r="AE226" s="214"/>
      <c r="AF226" s="27"/>
      <c r="AH226" s="29"/>
      <c r="AI226" s="27"/>
      <c r="AJ226" s="28"/>
      <c r="AK226" s="28"/>
      <c r="AO226" s="28"/>
    </row>
    <row r="227" spans="1:71" ht="15.6">
      <c r="A227" s="214"/>
      <c r="B227" s="238">
        <f>+'Ark1'!C1309</f>
        <v>2024</v>
      </c>
      <c r="C227" s="234">
        <f>+'Ark1'!L1309</f>
        <v>15</v>
      </c>
      <c r="D227" s="234" t="s">
        <v>40</v>
      </c>
      <c r="E227" s="234">
        <f>+'Ark1'!D1309</f>
        <v>5</v>
      </c>
      <c r="F227" s="234" t="str">
        <f t="shared" si="202"/>
        <v>Mai</v>
      </c>
      <c r="G227" s="234">
        <f>+'Ark1'!Q1309</f>
        <v>0</v>
      </c>
      <c r="H227" s="234">
        <f>+'Ark1'!R1309</f>
        <v>0</v>
      </c>
      <c r="I227" s="236" t="str">
        <f>+IF(H227=0,"",'Ark1'!AG1309)</f>
        <v/>
      </c>
      <c r="J227" s="236" t="str">
        <f>+IF(H227=0,"",'Ark1'!AH1309)</f>
        <v/>
      </c>
      <c r="K227" s="236"/>
      <c r="L227" s="235" t="str">
        <f>+IF(H227=0,"",'Ark1'!U1309)</f>
        <v/>
      </c>
      <c r="M227" s="235"/>
      <c r="N227" s="236"/>
      <c r="O227" s="236"/>
      <c r="P227" s="236"/>
      <c r="Q227" s="236"/>
      <c r="R227" s="236"/>
      <c r="S227" s="236"/>
      <c r="T227" s="236" t="str">
        <f>+IF(H227=0,"",'Ark1'!T1309)</f>
        <v/>
      </c>
      <c r="U227" s="214"/>
      <c r="V227" s="237" t="str">
        <f>+IF(H227=0,"",'Ark1'!W1309)</f>
        <v/>
      </c>
      <c r="W227" s="237" t="str">
        <f>+IF(H227=0,"",'Ark1'!X1309)</f>
        <v/>
      </c>
      <c r="X227" s="237" t="str">
        <f>+IF(H227=0,"",'Ark1'!Y1309)</f>
        <v/>
      </c>
      <c r="Y227" s="237" t="str">
        <f>+IF(H227=0,"",'Ark1'!Z1309)</f>
        <v/>
      </c>
      <c r="Z227" s="237" t="str">
        <f>+IF(H227=0,"",'Ark1'!Z1309)</f>
        <v/>
      </c>
      <c r="AA227" s="236" t="str">
        <f>+IF(H227=0,"",'Ark1'!AB1309)</f>
        <v/>
      </c>
      <c r="AB227" s="237" t="str">
        <f>+IF(H227=0,"",'Ark1'!AE1309)</f>
        <v/>
      </c>
      <c r="AC227" s="237" t="str">
        <f t="shared" si="203"/>
        <v/>
      </c>
      <c r="AD227" s="235" t="str">
        <f t="shared" si="204"/>
        <v/>
      </c>
      <c r="AE227" s="214"/>
      <c r="AF227" s="27"/>
      <c r="AH227" s="29"/>
      <c r="AI227" s="27"/>
      <c r="AJ227" s="28"/>
      <c r="AK227" s="28"/>
      <c r="AO227" s="28"/>
    </row>
    <row r="228" spans="1:71" ht="15.6">
      <c r="A228" s="214"/>
      <c r="B228" s="238">
        <f>+'Ark1'!C1310</f>
        <v>2024</v>
      </c>
      <c r="C228" s="234">
        <f>+'Ark1'!L1310</f>
        <v>15</v>
      </c>
      <c r="D228" s="234" t="s">
        <v>40</v>
      </c>
      <c r="E228" s="234">
        <f>+'Ark1'!D1310</f>
        <v>6</v>
      </c>
      <c r="F228" s="234" t="str">
        <f t="shared" si="202"/>
        <v>Jun</v>
      </c>
      <c r="G228" s="234">
        <f>+'Ark1'!Q1310</f>
        <v>0</v>
      </c>
      <c r="H228" s="234">
        <f>+'Ark1'!R1310</f>
        <v>0</v>
      </c>
      <c r="I228" s="236" t="str">
        <f>+IF(H228=0,"",'Ark1'!AG1310)</f>
        <v/>
      </c>
      <c r="J228" s="236" t="str">
        <f>+IF(H228=0,"",'Ark1'!AH1310)</f>
        <v/>
      </c>
      <c r="K228" s="236"/>
      <c r="L228" s="235" t="str">
        <f>+IF(H228=0,"",'Ark1'!U1310)</f>
        <v/>
      </c>
      <c r="M228" s="235"/>
      <c r="N228" s="236"/>
      <c r="O228" s="236"/>
      <c r="P228" s="236"/>
      <c r="Q228" s="236"/>
      <c r="R228" s="236"/>
      <c r="S228" s="236"/>
      <c r="T228" s="236" t="str">
        <f>+IF(H228=0,"",'Ark1'!T1310)</f>
        <v/>
      </c>
      <c r="U228" s="214"/>
      <c r="V228" s="237" t="str">
        <f>+IF(H228=0,"",'Ark1'!W1310)</f>
        <v/>
      </c>
      <c r="W228" s="237" t="str">
        <f>+IF(H228=0,"",'Ark1'!X1310)</f>
        <v/>
      </c>
      <c r="X228" s="237" t="str">
        <f>+IF(H228=0,"",'Ark1'!Y1310)</f>
        <v/>
      </c>
      <c r="Y228" s="237" t="str">
        <f>+IF(H228=0,"",'Ark1'!Z1310)</f>
        <v/>
      </c>
      <c r="Z228" s="237" t="str">
        <f>+IF(H228=0,"",'Ark1'!Z1310)</f>
        <v/>
      </c>
      <c r="AA228" s="236" t="str">
        <f>+IF(H228=0,"",'Ark1'!AB1310)</f>
        <v/>
      </c>
      <c r="AB228" s="237" t="str">
        <f>+IF(H228=0,"",'Ark1'!AE1310)</f>
        <v/>
      </c>
      <c r="AC228" s="237" t="str">
        <f t="shared" si="203"/>
        <v/>
      </c>
      <c r="AD228" s="235" t="str">
        <f t="shared" si="204"/>
        <v/>
      </c>
      <c r="AE228" s="214"/>
      <c r="AF228" s="27"/>
      <c r="AH228" s="29"/>
      <c r="AI228" s="27"/>
      <c r="AJ228" s="28"/>
      <c r="AK228" s="28"/>
      <c r="AO228" s="28"/>
    </row>
    <row r="229" spans="1:71" ht="15.6">
      <c r="A229" s="214"/>
      <c r="B229" s="238">
        <f>+'Ark1'!C1311</f>
        <v>2024</v>
      </c>
      <c r="C229" s="234">
        <f>+'Ark1'!L1311</f>
        <v>15</v>
      </c>
      <c r="D229" s="234" t="s">
        <v>40</v>
      </c>
      <c r="E229" s="234">
        <f>+'Ark1'!D1311</f>
        <v>7</v>
      </c>
      <c r="F229" s="234" t="str">
        <f t="shared" si="202"/>
        <v>Jul</v>
      </c>
      <c r="G229" s="234">
        <f>+'Ark1'!Q1311</f>
        <v>0</v>
      </c>
      <c r="H229" s="234">
        <f>+'Ark1'!R1311</f>
        <v>0</v>
      </c>
      <c r="I229" s="236" t="str">
        <f>+IF(H229=0,"",'Ark1'!AG1311)</f>
        <v/>
      </c>
      <c r="J229" s="236" t="str">
        <f>+IF(H229=0,"",'Ark1'!AH1311)</f>
        <v/>
      </c>
      <c r="K229" s="236"/>
      <c r="L229" s="235" t="str">
        <f>+IF(H229=0,"",'Ark1'!U1311)</f>
        <v/>
      </c>
      <c r="M229" s="235"/>
      <c r="N229" s="236"/>
      <c r="O229" s="236"/>
      <c r="P229" s="236"/>
      <c r="Q229" s="236"/>
      <c r="R229" s="236"/>
      <c r="S229" s="236"/>
      <c r="T229" s="236" t="str">
        <f>+IF(H229=0,"",'Ark1'!T1311)</f>
        <v/>
      </c>
      <c r="U229" s="214"/>
      <c r="V229" s="237" t="str">
        <f>+IF(H229=0,"",'Ark1'!W1311)</f>
        <v/>
      </c>
      <c r="W229" s="237" t="str">
        <f>+IF(H229=0,"",'Ark1'!X1311)</f>
        <v/>
      </c>
      <c r="X229" s="237" t="str">
        <f>+IF(H229=0,"",'Ark1'!Y1311)</f>
        <v/>
      </c>
      <c r="Y229" s="237" t="str">
        <f>+IF(H229=0,"",'Ark1'!Z1311)</f>
        <v/>
      </c>
      <c r="Z229" s="237" t="str">
        <f>+IF(H229=0,"",'Ark1'!Z1311)</f>
        <v/>
      </c>
      <c r="AA229" s="236" t="str">
        <f>+IF(H229=0,"",'Ark1'!AB1311)</f>
        <v/>
      </c>
      <c r="AB229" s="237" t="str">
        <f>+IF(H229=0,"",'Ark1'!AE1311)</f>
        <v/>
      </c>
      <c r="AC229" s="237" t="str">
        <f t="shared" si="203"/>
        <v/>
      </c>
      <c r="AD229" s="235" t="str">
        <f t="shared" si="204"/>
        <v/>
      </c>
      <c r="AE229" s="214"/>
      <c r="AF229" s="27"/>
      <c r="AH229" s="29"/>
      <c r="AI229" s="27"/>
      <c r="AJ229" s="28"/>
      <c r="AK229" s="28"/>
      <c r="AO229" s="28"/>
    </row>
    <row r="230" spans="1:71" ht="15.6">
      <c r="A230" s="214"/>
      <c r="B230" s="238">
        <f>+'Ark1'!C1312</f>
        <v>2024</v>
      </c>
      <c r="C230" s="234">
        <f>+'Ark1'!L1312</f>
        <v>15</v>
      </c>
      <c r="D230" s="234" t="s">
        <v>40</v>
      </c>
      <c r="E230" s="234">
        <f>+'Ark1'!D1312</f>
        <v>8</v>
      </c>
      <c r="F230" s="234" t="str">
        <f t="shared" si="202"/>
        <v>Aug</v>
      </c>
      <c r="G230" s="234">
        <f>+'Ark1'!Q1312</f>
        <v>0</v>
      </c>
      <c r="H230" s="234">
        <f>+'Ark1'!R1312</f>
        <v>0</v>
      </c>
      <c r="I230" s="236" t="str">
        <f>+IF(H230=0,"",'Ark1'!AG1312)</f>
        <v/>
      </c>
      <c r="J230" s="236" t="str">
        <f>+IF(H230=0,"",'Ark1'!AH1312)</f>
        <v/>
      </c>
      <c r="K230" s="236"/>
      <c r="L230" s="235" t="str">
        <f>+IF(H230=0,"",'Ark1'!U1312)</f>
        <v/>
      </c>
      <c r="M230" s="235"/>
      <c r="N230" s="236"/>
      <c r="O230" s="236"/>
      <c r="P230" s="236"/>
      <c r="Q230" s="236"/>
      <c r="R230" s="236"/>
      <c r="S230" s="236"/>
      <c r="T230" s="236" t="str">
        <f>+IF(H230=0,"",'Ark1'!T1312)</f>
        <v/>
      </c>
      <c r="U230" s="214"/>
      <c r="V230" s="237" t="str">
        <f>+IF(H230=0,"",'Ark1'!W1312)</f>
        <v/>
      </c>
      <c r="W230" s="237" t="str">
        <f>+IF(H230=0,"",'Ark1'!X1312)</f>
        <v/>
      </c>
      <c r="X230" s="237" t="str">
        <f>+IF(H230=0,"",'Ark1'!Y1312)</f>
        <v/>
      </c>
      <c r="Y230" s="237" t="str">
        <f>+IF(H230=0,"",'Ark1'!Z1312)</f>
        <v/>
      </c>
      <c r="Z230" s="237" t="str">
        <f>+IF(H230=0,"",'Ark1'!Z1312)</f>
        <v/>
      </c>
      <c r="AA230" s="236" t="str">
        <f>+IF(H230=0,"",'Ark1'!AB1312)</f>
        <v/>
      </c>
      <c r="AB230" s="237" t="str">
        <f>+IF(H230=0,"",'Ark1'!AE1312)</f>
        <v/>
      </c>
      <c r="AC230" s="237" t="str">
        <f t="shared" si="203"/>
        <v/>
      </c>
      <c r="AD230" s="235" t="str">
        <f t="shared" si="204"/>
        <v/>
      </c>
      <c r="AE230" s="214"/>
      <c r="AF230" s="27"/>
      <c r="AH230" s="29"/>
      <c r="AI230" s="27"/>
      <c r="AJ230" s="28"/>
      <c r="AK230" s="28"/>
      <c r="AO230" s="28"/>
    </row>
    <row r="231" spans="1:71" ht="15.6">
      <c r="A231" s="214"/>
      <c r="B231" s="238">
        <f>+'Ark1'!C1313</f>
        <v>2024</v>
      </c>
      <c r="C231" s="234">
        <f>+'Ark1'!L1313</f>
        <v>15</v>
      </c>
      <c r="D231" s="234" t="s">
        <v>40</v>
      </c>
      <c r="E231" s="234">
        <f>+'Ark1'!D1313</f>
        <v>9</v>
      </c>
      <c r="F231" s="234" t="str">
        <f t="shared" si="202"/>
        <v>Sep</v>
      </c>
      <c r="G231" s="234">
        <f>+'Ark1'!Q1313</f>
        <v>0</v>
      </c>
      <c r="H231" s="234">
        <f>+'Ark1'!R1313</f>
        <v>0</v>
      </c>
      <c r="I231" s="236" t="str">
        <f>+IF(H231=0,"",'Ark1'!AG1313)</f>
        <v/>
      </c>
      <c r="J231" s="236" t="str">
        <f>+IF(H231=0,"",'Ark1'!AH1313)</f>
        <v/>
      </c>
      <c r="K231" s="236"/>
      <c r="L231" s="235" t="str">
        <f>+IF(H231=0,"",'Ark1'!U1313)</f>
        <v/>
      </c>
      <c r="M231" s="235"/>
      <c r="N231" s="236"/>
      <c r="O231" s="236"/>
      <c r="P231" s="236"/>
      <c r="Q231" s="236"/>
      <c r="R231" s="236"/>
      <c r="S231" s="236"/>
      <c r="T231" s="236" t="str">
        <f>+IF(H231=0,"",'Ark1'!T1313)</f>
        <v/>
      </c>
      <c r="U231" s="214"/>
      <c r="V231" s="237" t="str">
        <f>+IF(H231=0,"",'Ark1'!W1313)</f>
        <v/>
      </c>
      <c r="W231" s="237" t="str">
        <f>+IF(H231=0,"",'Ark1'!X1313)</f>
        <v/>
      </c>
      <c r="X231" s="237" t="str">
        <f>+IF(H231=0,"",'Ark1'!Y1313)</f>
        <v/>
      </c>
      <c r="Y231" s="237" t="str">
        <f>+IF(H231=0,"",'Ark1'!Z1313)</f>
        <v/>
      </c>
      <c r="Z231" s="237" t="str">
        <f>+IF(H231=0,"",'Ark1'!Z1313)</f>
        <v/>
      </c>
      <c r="AA231" s="236" t="str">
        <f>+IF(H231=0,"",'Ark1'!AB1313)</f>
        <v/>
      </c>
      <c r="AB231" s="237" t="str">
        <f>+IF(H231=0,"",'Ark1'!AE1313)</f>
        <v/>
      </c>
      <c r="AC231" s="237" t="str">
        <f t="shared" si="203"/>
        <v/>
      </c>
      <c r="AD231" s="235" t="str">
        <f t="shared" si="204"/>
        <v/>
      </c>
      <c r="AE231" s="214"/>
      <c r="AF231" s="27"/>
      <c r="AH231" s="29"/>
      <c r="AI231" s="27"/>
      <c r="AJ231" s="28"/>
      <c r="AK231" s="28"/>
      <c r="AO231" s="28"/>
    </row>
    <row r="232" spans="1:71" ht="15.6">
      <c r="A232" s="214"/>
      <c r="B232" s="238">
        <f>+'Ark1'!C1314</f>
        <v>2024</v>
      </c>
      <c r="C232" s="234">
        <f>+'Ark1'!L1314</f>
        <v>15</v>
      </c>
      <c r="D232" s="234" t="s">
        <v>40</v>
      </c>
      <c r="E232" s="234">
        <f>+'Ark1'!D1314</f>
        <v>10</v>
      </c>
      <c r="F232" s="234" t="str">
        <f t="shared" si="202"/>
        <v>Okt</v>
      </c>
      <c r="G232" s="234">
        <f>+'Ark1'!Q1314</f>
        <v>0</v>
      </c>
      <c r="H232" s="234">
        <f>+'Ark1'!R1314</f>
        <v>0</v>
      </c>
      <c r="I232" s="236" t="str">
        <f>+IF(H232=0,"",'Ark1'!AG1314)</f>
        <v/>
      </c>
      <c r="J232" s="236" t="str">
        <f>+IF(H232=0,"",'Ark1'!AH1314)</f>
        <v/>
      </c>
      <c r="K232" s="236"/>
      <c r="L232" s="235" t="str">
        <f>+IF(H232=0,"",'Ark1'!U1314)</f>
        <v/>
      </c>
      <c r="M232" s="235"/>
      <c r="N232" s="236"/>
      <c r="O232" s="236"/>
      <c r="P232" s="236"/>
      <c r="Q232" s="236"/>
      <c r="R232" s="236"/>
      <c r="S232" s="236"/>
      <c r="T232" s="236" t="str">
        <f>+IF(H232=0,"",'Ark1'!T1314)</f>
        <v/>
      </c>
      <c r="U232" s="214"/>
      <c r="V232" s="237" t="str">
        <f>+IF(H232=0,"",'Ark1'!W1314)</f>
        <v/>
      </c>
      <c r="W232" s="237" t="str">
        <f>+IF(H232=0,"",'Ark1'!X1314)</f>
        <v/>
      </c>
      <c r="X232" s="237" t="str">
        <f>+IF(H232=0,"",'Ark1'!Y1314)</f>
        <v/>
      </c>
      <c r="Y232" s="237" t="str">
        <f>+IF(H232=0,"",'Ark1'!Z1314)</f>
        <v/>
      </c>
      <c r="Z232" s="237" t="str">
        <f>+IF(H232=0,"",'Ark1'!Z1314)</f>
        <v/>
      </c>
      <c r="AA232" s="236" t="str">
        <f>+IF(H232=0,"",'Ark1'!AB1314)</f>
        <v/>
      </c>
      <c r="AB232" s="237" t="str">
        <f>+IF(H232=0,"",'Ark1'!AE1314)</f>
        <v/>
      </c>
      <c r="AC232" s="237" t="str">
        <f t="shared" si="203"/>
        <v/>
      </c>
      <c r="AD232" s="235" t="str">
        <f t="shared" si="204"/>
        <v/>
      </c>
      <c r="AE232" s="214"/>
      <c r="AF232" s="27"/>
      <c r="AH232" s="29"/>
      <c r="AI232" s="27"/>
      <c r="AJ232" s="28"/>
      <c r="AK232" s="28"/>
      <c r="AO232" s="28"/>
    </row>
    <row r="233" spans="1:71" ht="15.6">
      <c r="A233" s="214"/>
      <c r="B233" s="238">
        <f>+'Ark1'!C1315</f>
        <v>2024</v>
      </c>
      <c r="C233" s="234">
        <f>+'Ark1'!L1315</f>
        <v>15</v>
      </c>
      <c r="D233" s="234" t="s">
        <v>40</v>
      </c>
      <c r="E233" s="234">
        <f>+'Ark1'!D1315</f>
        <v>11</v>
      </c>
      <c r="F233" s="234" t="str">
        <f t="shared" ref="F233:F234" si="205">+F218</f>
        <v>Nov</v>
      </c>
      <c r="G233" s="234">
        <f>+'Ark1'!Q1315</f>
        <v>0</v>
      </c>
      <c r="H233" s="234">
        <f>+'Ark1'!R1315</f>
        <v>0</v>
      </c>
      <c r="I233" s="236" t="str">
        <f>+IF(H233=0,"",'Ark1'!AG1315)</f>
        <v/>
      </c>
      <c r="J233" s="236" t="str">
        <f>+IF(H233=0,"",'Ark1'!AH1315)</f>
        <v/>
      </c>
      <c r="K233" s="236"/>
      <c r="L233" s="235" t="str">
        <f>+IF(H233=0,"",'Ark1'!U1315)</f>
        <v/>
      </c>
      <c r="M233" s="235"/>
      <c r="N233" s="236"/>
      <c r="O233" s="236"/>
      <c r="P233" s="236"/>
      <c r="Q233" s="236"/>
      <c r="R233" s="236"/>
      <c r="S233" s="236"/>
      <c r="T233" s="236" t="str">
        <f>+IF(H233=0,"",'Ark1'!T1315)</f>
        <v/>
      </c>
      <c r="U233" s="214"/>
      <c r="V233" s="237" t="str">
        <f>+IF(H233=0,"",'Ark1'!W1315)</f>
        <v/>
      </c>
      <c r="W233" s="237" t="str">
        <f>+IF(H233=0,"",'Ark1'!X1315)</f>
        <v/>
      </c>
      <c r="X233" s="237" t="str">
        <f>+IF(H233=0,"",'Ark1'!Y1315)</f>
        <v/>
      </c>
      <c r="Y233" s="237" t="str">
        <f>+IF(H233=0,"",'Ark1'!Z1315)</f>
        <v/>
      </c>
      <c r="Z233" s="237" t="str">
        <f>+IF(H233=0,"",'Ark1'!Z1315)</f>
        <v/>
      </c>
      <c r="AA233" s="236" t="str">
        <f>+IF(H233=0,"",'Ark1'!AB1315)</f>
        <v/>
      </c>
      <c r="AB233" s="237" t="str">
        <f>+IF(H233=0,"",'Ark1'!AE1315)</f>
        <v/>
      </c>
      <c r="AC233" s="237" t="str">
        <f t="shared" si="203"/>
        <v/>
      </c>
      <c r="AD233" s="235" t="str">
        <f t="shared" si="204"/>
        <v/>
      </c>
      <c r="AE233" s="214"/>
      <c r="AF233" s="27"/>
      <c r="AH233" s="29"/>
      <c r="AI233" s="27"/>
      <c r="AJ233" s="28"/>
      <c r="AK233" s="28"/>
      <c r="AO233" s="28"/>
    </row>
    <row r="234" spans="1:71" ht="15.6">
      <c r="A234" s="214"/>
      <c r="B234" s="238">
        <f>+'Ark1'!C1316</f>
        <v>2024</v>
      </c>
      <c r="C234" s="234">
        <f>+'Ark1'!L1316</f>
        <v>15</v>
      </c>
      <c r="D234" s="234" t="s">
        <v>40</v>
      </c>
      <c r="E234" s="234">
        <f>+'Ark1'!D1316</f>
        <v>12</v>
      </c>
      <c r="F234" s="234" t="str">
        <f t="shared" si="205"/>
        <v>Des</v>
      </c>
      <c r="G234" s="234">
        <f>+'Ark1'!Q1316</f>
        <v>0</v>
      </c>
      <c r="H234" s="234">
        <f>+'Ark1'!R1316</f>
        <v>0</v>
      </c>
      <c r="I234" s="236" t="str">
        <f>+IF(H234=0,"",'Ark1'!AG1316)</f>
        <v/>
      </c>
      <c r="J234" s="236" t="str">
        <f>+IF(H234=0,"",'Ark1'!AH1316)</f>
        <v/>
      </c>
      <c r="K234" s="236"/>
      <c r="L234" s="235" t="str">
        <f>+IF(H234=0,"",'Ark1'!U1316)</f>
        <v/>
      </c>
      <c r="M234" s="235"/>
      <c r="N234" s="236"/>
      <c r="O234" s="236"/>
      <c r="P234" s="236"/>
      <c r="Q234" s="236"/>
      <c r="R234" s="236"/>
      <c r="S234" s="236"/>
      <c r="T234" s="236" t="str">
        <f>+IF(H234=0,"",'Ark1'!T1316)</f>
        <v/>
      </c>
      <c r="U234" s="214"/>
      <c r="V234" s="237" t="str">
        <f>+IF(H234=0,"",'Ark1'!W1316)</f>
        <v/>
      </c>
      <c r="W234" s="237" t="str">
        <f>+IF(H234=0,"",'Ark1'!X1316)</f>
        <v/>
      </c>
      <c r="X234" s="237" t="str">
        <f>+IF(H234=0,"",'Ark1'!Y1316)</f>
        <v/>
      </c>
      <c r="Y234" s="237" t="str">
        <f>+IF(H234=0,"",'Ark1'!Z1316)</f>
        <v/>
      </c>
      <c r="Z234" s="237" t="str">
        <f>+IF(H234=0,"",'Ark1'!Z1316)</f>
        <v/>
      </c>
      <c r="AA234" s="236" t="str">
        <f>+IF(H234=0,"",'Ark1'!AB1316)</f>
        <v/>
      </c>
      <c r="AB234" s="237" t="str">
        <f>+IF(H234=0,"",'Ark1'!AE1316)</f>
        <v/>
      </c>
      <c r="AC234" s="237" t="str">
        <f t="shared" si="203"/>
        <v/>
      </c>
      <c r="AD234" s="235" t="str">
        <f t="shared" si="204"/>
        <v/>
      </c>
      <c r="AE234" s="214"/>
      <c r="AF234" s="27"/>
      <c r="AH234" s="29"/>
      <c r="AI234" s="27"/>
      <c r="AJ234" s="28"/>
      <c r="AK234" s="28"/>
      <c r="AO234" s="28"/>
    </row>
    <row r="235" spans="1:71">
      <c r="A235" s="214"/>
      <c r="B235" s="214"/>
      <c r="C235" s="214"/>
      <c r="D235" s="214"/>
      <c r="E235" s="214"/>
      <c r="F235" s="214"/>
      <c r="G235" s="214"/>
      <c r="H235" s="214"/>
      <c r="I235" s="214"/>
      <c r="J235" s="214"/>
      <c r="K235" s="417"/>
      <c r="L235" s="214"/>
      <c r="M235" s="449"/>
      <c r="N235" s="214"/>
      <c r="O235" s="417"/>
      <c r="P235" s="417"/>
      <c r="Q235" s="417"/>
      <c r="R235" s="417"/>
      <c r="S235" s="417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7"/>
      <c r="AH235" s="29"/>
      <c r="AI235" s="27"/>
      <c r="AJ235" s="28"/>
      <c r="AK235" s="28"/>
      <c r="AO235" s="28"/>
    </row>
    <row r="236" spans="1:71" ht="15" customHeight="1">
      <c r="A236" s="299"/>
      <c r="B236" s="299"/>
      <c r="C236" s="299"/>
      <c r="D236" s="299"/>
      <c r="E236" s="299"/>
      <c r="F236" s="299"/>
      <c r="G236" s="299"/>
      <c r="H236" s="299"/>
      <c r="I236" s="300"/>
      <c r="J236" s="300"/>
      <c r="K236" s="300"/>
      <c r="L236" s="299"/>
      <c r="M236" s="299"/>
      <c r="N236" s="300"/>
      <c r="O236" s="300"/>
      <c r="P236" s="300"/>
      <c r="Q236" s="300"/>
      <c r="R236" s="300"/>
      <c r="S236" s="300"/>
      <c r="T236" s="299"/>
      <c r="U236" s="299"/>
      <c r="V236" s="301"/>
      <c r="W236" s="301"/>
      <c r="X236" s="301"/>
      <c r="Y236" s="301"/>
      <c r="Z236" s="301"/>
      <c r="AA236" s="299"/>
      <c r="AB236" s="301"/>
      <c r="AC236" s="301"/>
      <c r="AD236" s="300"/>
      <c r="AE236" s="299"/>
      <c r="AF236" s="217"/>
      <c r="AH236" s="29"/>
      <c r="AI236" s="27"/>
      <c r="AJ236" s="218"/>
      <c r="AK236" s="28"/>
      <c r="AO236" s="28"/>
      <c r="BG236" s="230"/>
    </row>
    <row r="237" spans="1:71" ht="15" customHeight="1">
      <c r="A237" s="299"/>
      <c r="B237" s="299"/>
      <c r="C237" s="319" t="s">
        <v>0</v>
      </c>
      <c r="D237" s="299"/>
      <c r="E237" s="320" t="str">
        <f>+D239</f>
        <v>P-</v>
      </c>
      <c r="F237" s="319" t="s">
        <v>569</v>
      </c>
      <c r="G237" s="299"/>
      <c r="H237" s="238">
        <f>SUM(H239:H250)</f>
        <v>79</v>
      </c>
      <c r="I237" s="300"/>
      <c r="J237" s="300"/>
      <c r="K237" s="300"/>
      <c r="L237" s="269">
        <f>+Klasse!K28</f>
        <v>15.477215189873425</v>
      </c>
      <c r="M237" s="269"/>
      <c r="N237" s="300"/>
      <c r="O237" s="300"/>
      <c r="P237" s="300"/>
      <c r="Q237" s="300"/>
      <c r="R237" s="300"/>
      <c r="S237" s="300"/>
      <c r="T237" s="299"/>
      <c r="U237" s="299"/>
      <c r="V237" s="301"/>
      <c r="W237" s="301"/>
      <c r="X237" s="301"/>
      <c r="Y237" s="301"/>
      <c r="Z237" s="301"/>
      <c r="AA237" s="299"/>
      <c r="AB237" s="301"/>
      <c r="AC237" s="321">
        <v>0</v>
      </c>
      <c r="AD237" s="300"/>
      <c r="AE237" s="299"/>
      <c r="AF237" s="217"/>
      <c r="AH237" s="29"/>
      <c r="AI237" s="27"/>
      <c r="AJ237" s="218"/>
      <c r="AK237" s="28"/>
      <c r="AO237" s="28"/>
      <c r="BG237" s="230"/>
    </row>
    <row r="238" spans="1:71" ht="15" customHeight="1">
      <c r="A238" s="299"/>
      <c r="B238" s="299"/>
      <c r="C238" s="299"/>
      <c r="D238" s="299"/>
      <c r="E238" s="299"/>
      <c r="F238" s="299"/>
      <c r="G238" s="299"/>
      <c r="H238" s="299"/>
      <c r="I238" s="300"/>
      <c r="J238" s="300"/>
      <c r="K238" s="300"/>
      <c r="L238" s="299"/>
      <c r="M238" s="299"/>
      <c r="N238" s="300"/>
      <c r="O238" s="300"/>
      <c r="P238" s="300"/>
      <c r="Q238" s="300"/>
      <c r="R238" s="300"/>
      <c r="S238" s="300"/>
      <c r="T238" s="299"/>
      <c r="U238" s="299"/>
      <c r="V238" s="301"/>
      <c r="W238" s="301"/>
      <c r="X238" s="301"/>
      <c r="Y238" s="301"/>
      <c r="Z238" s="301"/>
      <c r="AA238" s="299"/>
      <c r="AB238" s="301"/>
      <c r="AC238" s="301"/>
      <c r="AD238" s="301"/>
      <c r="AE238" s="301"/>
      <c r="AF238" s="217"/>
      <c r="AH238" s="29"/>
      <c r="AI238" s="27"/>
      <c r="AJ238" s="218"/>
      <c r="AK238" s="28"/>
      <c r="AO238" s="28"/>
      <c r="BG238" s="230" t="e">
        <f>1+#REF!</f>
        <v>#REF!</v>
      </c>
      <c r="BH238" s="28">
        <v>20.659867330016564</v>
      </c>
      <c r="BI238" s="28">
        <f t="shared" ref="BI238" si="206">+BH238</f>
        <v>20.659867330016564</v>
      </c>
      <c r="BJ238" s="28">
        <f t="shared" ref="BJ238" si="207">+BI238</f>
        <v>20.659867330016564</v>
      </c>
      <c r="BK238" s="28">
        <f t="shared" ref="BK238" si="208">+BJ238</f>
        <v>20.659867330016564</v>
      </c>
      <c r="BL238" s="28">
        <f t="shared" ref="BL238" si="209">+BK238</f>
        <v>20.659867330016564</v>
      </c>
      <c r="BM238" s="28">
        <f t="shared" ref="BM238" si="210">+BL238</f>
        <v>20.659867330016564</v>
      </c>
      <c r="BN238" s="28">
        <f t="shared" ref="BN238" si="211">+BM238</f>
        <v>20.659867330016564</v>
      </c>
      <c r="BO238" s="28">
        <f t="shared" ref="BO238" si="212">+BN238</f>
        <v>20.659867330016564</v>
      </c>
      <c r="BP238" s="28">
        <f t="shared" ref="BP238" si="213">+BO238</f>
        <v>20.659867330016564</v>
      </c>
      <c r="BQ238" s="28">
        <f t="shared" ref="BQ238" si="214">+BP238</f>
        <v>20.659867330016564</v>
      </c>
      <c r="BR238" s="28">
        <f t="shared" ref="BR238" si="215">+BQ238</f>
        <v>20.659867330016564</v>
      </c>
      <c r="BS238" s="28">
        <f t="shared" ref="BS238" si="216">+BR238</f>
        <v>20.659867330016564</v>
      </c>
    </row>
    <row r="239" spans="1:71">
      <c r="A239" s="299"/>
      <c r="B239" s="299">
        <f>+'Ark1'!C1317</f>
        <v>2023</v>
      </c>
      <c r="C239" s="234">
        <f>+'Ark1'!L1317</f>
        <v>1</v>
      </c>
      <c r="D239" s="234" t="str">
        <f>+D13</f>
        <v>P-</v>
      </c>
      <c r="E239" s="234">
        <f>+'Ark1'!D1317</f>
        <v>1</v>
      </c>
      <c r="F239" s="234" t="str">
        <f>VLOOKUP(E239,RNR!D1:E12,2)</f>
        <v>Jan</v>
      </c>
      <c r="G239" s="234">
        <f>+'Ark1'!Q1317</f>
        <v>2</v>
      </c>
      <c r="H239" s="234">
        <f>+'Ark1'!R1317</f>
        <v>2</v>
      </c>
      <c r="I239" s="236">
        <f>+IF(H239=0,"",'Ark1'!AG1317)</f>
        <v>0.29126537697584742</v>
      </c>
      <c r="J239" s="236">
        <f>+IF(H239=0,"",'Ark1'!AH1317)</f>
        <v>0</v>
      </c>
      <c r="K239" s="236"/>
      <c r="L239" s="235">
        <f>+IF(H239=0,"",'Ark1'!U1317)</f>
        <v>17.450000000000003</v>
      </c>
      <c r="M239" s="235"/>
      <c r="N239" s="236"/>
      <c r="O239" s="236"/>
      <c r="P239" s="236"/>
      <c r="Q239" s="236"/>
      <c r="R239" s="236"/>
      <c r="S239" s="236"/>
      <c r="T239" s="236">
        <f>+IF(H239=0,"",'Ark1'!T1317)</f>
        <v>5</v>
      </c>
      <c r="U239" s="235"/>
      <c r="V239" s="237">
        <f>+IF(H239=0,"",'Ark1'!W1317)</f>
        <v>0</v>
      </c>
      <c r="W239" s="237">
        <f>+IF(H239=0,"",'Ark1'!X1317)</f>
        <v>100</v>
      </c>
      <c r="X239" s="237">
        <f>+IF(H239=0,"",'Ark1'!Y1317)</f>
        <v>0</v>
      </c>
      <c r="Y239" s="237">
        <f>+IF(H239=0,"",'Ark1'!Z1317)</f>
        <v>1.3499999999999757</v>
      </c>
      <c r="Z239" s="237">
        <f>+IF(H239=0,"",'Ark1'!Z1317)</f>
        <v>1.3499999999999757</v>
      </c>
      <c r="AA239" s="236">
        <f>+IF(H239=0,"",'Ark1'!AB1317)</f>
        <v>0</v>
      </c>
      <c r="AB239" s="237">
        <f>+IF(H239=0,"",'Ark1'!AE1317)</f>
        <v>0</v>
      </c>
      <c r="AC239" s="237">
        <f t="shared" ref="AC239:AC250" si="217">+IF(H239=0,"",+L239/C239)</f>
        <v>17.450000000000003</v>
      </c>
      <c r="AD239" s="235">
        <f t="shared" ref="AD239:AD250" si="218">+IF(H239=0,"",G239/H239)</f>
        <v>1</v>
      </c>
      <c r="AE239" s="299"/>
      <c r="AF239" s="27"/>
      <c r="AH239" s="29"/>
      <c r="AI239" s="27"/>
      <c r="AJ239" s="28"/>
      <c r="AK239" s="28"/>
      <c r="AO239" s="28"/>
    </row>
    <row r="240" spans="1:71">
      <c r="A240" s="299"/>
      <c r="B240" s="299">
        <f>+'Ark1'!C1318</f>
        <v>2023</v>
      </c>
      <c r="C240" s="234">
        <f>+'Ark1'!L1318</f>
        <v>1</v>
      </c>
      <c r="D240" s="234" t="str">
        <f t="shared" ref="D240:D250" si="219">+D14</f>
        <v>P-</v>
      </c>
      <c r="E240" s="234">
        <f>+'Ark1'!D1318</f>
        <v>2</v>
      </c>
      <c r="F240" s="234" t="str">
        <f>VLOOKUP(E240,RNR!D2:E13,2)</f>
        <v>Feb</v>
      </c>
      <c r="G240" s="234">
        <f>+'Ark1'!Q1318</f>
        <v>1</v>
      </c>
      <c r="H240" s="234">
        <f>+'Ark1'!R1318</f>
        <v>1</v>
      </c>
      <c r="I240" s="236">
        <f>+IF(H240=0,"",'Ark1'!AG1318)</f>
        <v>0.1643020759627262</v>
      </c>
      <c r="J240" s="236">
        <f>+IF(H240=0,"",'Ark1'!AH1318)</f>
        <v>0</v>
      </c>
      <c r="K240" s="236"/>
      <c r="L240" s="235">
        <f>+IF(H240=0,"",'Ark1'!U1318)</f>
        <v>13.7</v>
      </c>
      <c r="M240" s="235"/>
      <c r="N240" s="236"/>
      <c r="O240" s="236"/>
      <c r="P240" s="236"/>
      <c r="Q240" s="236"/>
      <c r="R240" s="236"/>
      <c r="S240" s="236"/>
      <c r="T240" s="236">
        <f>+IF(H240=0,"",'Ark1'!T1318)</f>
        <v>2</v>
      </c>
      <c r="U240" s="235"/>
      <c r="V240" s="237">
        <f>+IF(H240=0,"",'Ark1'!W1318)</f>
        <v>0</v>
      </c>
      <c r="W240" s="237">
        <f>+IF(H240=0,"",'Ark1'!X1318)</f>
        <v>0</v>
      </c>
      <c r="X240" s="237">
        <f>+IF(H240=0,"",'Ark1'!Y1318)</f>
        <v>0</v>
      </c>
      <c r="Y240" s="237">
        <f>+IF(H240=0,"",'Ark1'!Z1318)</f>
        <v>0</v>
      </c>
      <c r="Z240" s="237">
        <f>+IF(H240=0,"",'Ark1'!Z1318)</f>
        <v>0</v>
      </c>
      <c r="AA240" s="236">
        <f>+IF(H240=0,"",'Ark1'!AB1318)</f>
        <v>0</v>
      </c>
      <c r="AB240" s="237">
        <f>+IF(H240=0,"",'Ark1'!AE1318)</f>
        <v>0</v>
      </c>
      <c r="AC240" s="237">
        <f t="shared" si="217"/>
        <v>13.7</v>
      </c>
      <c r="AD240" s="235">
        <f t="shared" si="218"/>
        <v>1</v>
      </c>
      <c r="AE240" s="299"/>
      <c r="AH240" s="29"/>
      <c r="AI240" s="27"/>
      <c r="AL240" s="27"/>
      <c r="AM240" s="27"/>
      <c r="AN240" s="27"/>
      <c r="AP240" s="27"/>
      <c r="AQ240" s="239"/>
      <c r="AR240" s="27"/>
      <c r="AS240" s="27"/>
    </row>
    <row r="241" spans="1:71">
      <c r="A241" s="299"/>
      <c r="B241" s="299">
        <f>+'Ark1'!C1319</f>
        <v>2023</v>
      </c>
      <c r="C241" s="234">
        <f>+'Ark1'!L1319</f>
        <v>1</v>
      </c>
      <c r="D241" s="234" t="str">
        <f t="shared" si="219"/>
        <v>P-</v>
      </c>
      <c r="E241" s="234">
        <f>+'Ark1'!D1319</f>
        <v>3</v>
      </c>
      <c r="F241" s="234" t="str">
        <f>VLOOKUP(E241,RNR!D3:E15,2)</f>
        <v>Mar</v>
      </c>
      <c r="G241" s="234">
        <f>+'Ark1'!Q1319</f>
        <v>3</v>
      </c>
      <c r="H241" s="234">
        <f>+'Ark1'!R1319</f>
        <v>3</v>
      </c>
      <c r="I241" s="236">
        <f>+IF(H241=0,"",'Ark1'!AG1319)</f>
        <v>0.22152223596980816</v>
      </c>
      <c r="J241" s="236">
        <f>+IF(H241=0,"",'Ark1'!AH1319)</f>
        <v>0</v>
      </c>
      <c r="K241" s="236"/>
      <c r="L241" s="235">
        <f>+IF(H241=0,"",'Ark1'!U1319)</f>
        <v>13.666666666666663</v>
      </c>
      <c r="M241" s="235"/>
      <c r="N241" s="236"/>
      <c r="O241" s="236"/>
      <c r="P241" s="236"/>
      <c r="Q241" s="236"/>
      <c r="R241" s="236"/>
      <c r="S241" s="236"/>
      <c r="T241" s="236">
        <f>+IF(H241=0,"",'Ark1'!T1319)</f>
        <v>3</v>
      </c>
      <c r="U241" s="235"/>
      <c r="V241" s="237">
        <f>+IF(H241=0,"",'Ark1'!W1319)</f>
        <v>0</v>
      </c>
      <c r="W241" s="237">
        <f>+IF(H241=0,"",'Ark1'!X1319)</f>
        <v>33.333333333333343</v>
      </c>
      <c r="X241" s="237">
        <f>+IF(H241=0,"",'Ark1'!Y1319)</f>
        <v>0</v>
      </c>
      <c r="Y241" s="237">
        <f>+IF(H241=0,"",'Ark1'!Z1319)</f>
        <v>2.7776888874666272</v>
      </c>
      <c r="Z241" s="237">
        <f>+IF(H241=0,"",'Ark1'!Z1319)</f>
        <v>2.7776888874666272</v>
      </c>
      <c r="AA241" s="236">
        <f>+IF(H241=0,"",'Ark1'!AB1319)</f>
        <v>1.4142135623730951</v>
      </c>
      <c r="AB241" s="237">
        <f>+IF(H241=0,"",'Ark1'!AE1319)</f>
        <v>0</v>
      </c>
      <c r="AC241" s="237">
        <f t="shared" si="217"/>
        <v>13.666666666666663</v>
      </c>
      <c r="AD241" s="235">
        <f t="shared" si="218"/>
        <v>1</v>
      </c>
      <c r="AE241" s="299"/>
      <c r="AH241" s="29"/>
      <c r="AI241" s="27"/>
      <c r="AL241" s="27"/>
      <c r="AM241" s="27"/>
      <c r="AN241" s="27"/>
      <c r="AP241" s="27"/>
      <c r="AQ241" s="239"/>
      <c r="AR241" s="27"/>
      <c r="AS241" s="27"/>
    </row>
    <row r="242" spans="1:71">
      <c r="A242" s="299"/>
      <c r="B242" s="299">
        <f>+'Ark1'!C1320</f>
        <v>2023</v>
      </c>
      <c r="C242" s="234">
        <f>+'Ark1'!L1320</f>
        <v>1</v>
      </c>
      <c r="D242" s="234" t="str">
        <f t="shared" si="219"/>
        <v>P-</v>
      </c>
      <c r="E242" s="234">
        <f>+'Ark1'!D1320</f>
        <v>4</v>
      </c>
      <c r="F242" s="234" t="str">
        <f>VLOOKUP(E242,RNR!D4:E16,2)</f>
        <v>Apr</v>
      </c>
      <c r="G242" s="234">
        <f>+'Ark1'!Q1320</f>
        <v>6</v>
      </c>
      <c r="H242" s="234">
        <f>+'Ark1'!R1320</f>
        <v>7</v>
      </c>
      <c r="I242" s="236">
        <f>+IF(H242=0,"",'Ark1'!AG1320)</f>
        <v>1.1247915020630324</v>
      </c>
      <c r="J242" s="236">
        <f>+IF(H242=0,"",'Ark1'!AH1320)</f>
        <v>0</v>
      </c>
      <c r="K242" s="236"/>
      <c r="L242" s="235">
        <f>+IF(H242=0,"",'Ark1'!U1320)</f>
        <v>14.642857142857148</v>
      </c>
      <c r="M242" s="235"/>
      <c r="N242" s="236"/>
      <c r="O242" s="236"/>
      <c r="P242" s="236"/>
      <c r="Q242" s="236"/>
      <c r="R242" s="236"/>
      <c r="S242" s="236"/>
      <c r="T242" s="236">
        <f>+IF(H242=0,"",'Ark1'!T1320)</f>
        <v>3.4285714285714279</v>
      </c>
      <c r="U242" s="235"/>
      <c r="V242" s="237">
        <f>+IF(H242=0,"",'Ark1'!W1320)</f>
        <v>0</v>
      </c>
      <c r="W242" s="237">
        <f>+IF(H242=0,"",'Ark1'!X1320)</f>
        <v>42.857142857142847</v>
      </c>
      <c r="X242" s="237">
        <f>+IF(H242=0,"",'Ark1'!Y1320)</f>
        <v>0</v>
      </c>
      <c r="Y242" s="237">
        <f>+IF(H242=0,"",'Ark1'!Z1320)</f>
        <v>3.5672547038933065</v>
      </c>
      <c r="Z242" s="237">
        <f>+IF(H242=0,"",'Ark1'!Z1320)</f>
        <v>3.5672547038933065</v>
      </c>
      <c r="AA242" s="236">
        <f>+IF(H242=0,"",'Ark1'!AB1320)</f>
        <v>1.3997084244475311</v>
      </c>
      <c r="AB242" s="237">
        <f>+IF(H242=0,"",'Ark1'!AE1320)</f>
        <v>0</v>
      </c>
      <c r="AC242" s="237">
        <f t="shared" si="217"/>
        <v>14.642857142857148</v>
      </c>
      <c r="AD242" s="235">
        <f t="shared" si="218"/>
        <v>0.8571428571428571</v>
      </c>
      <c r="AE242" s="299"/>
      <c r="AH242" s="29"/>
      <c r="AI242" s="27"/>
      <c r="AL242" s="27"/>
      <c r="AM242" s="27"/>
      <c r="AN242" s="27"/>
      <c r="AP242" s="27"/>
      <c r="AQ242" s="239"/>
      <c r="AR242" s="27"/>
      <c r="AS242" s="27"/>
    </row>
    <row r="243" spans="1:71">
      <c r="A243" s="299"/>
      <c r="B243" s="299">
        <f>+'Ark1'!C1321</f>
        <v>2023</v>
      </c>
      <c r="C243" s="234">
        <f>+'Ark1'!L1321</f>
        <v>1</v>
      </c>
      <c r="D243" s="234" t="str">
        <f t="shared" si="219"/>
        <v>P-</v>
      </c>
      <c r="E243" s="234">
        <f>+'Ark1'!D1321</f>
        <v>5</v>
      </c>
      <c r="F243" s="234" t="str">
        <f>VLOOKUP(E243,RNR!D5:E17,2)</f>
        <v>Mai</v>
      </c>
      <c r="G243" s="234">
        <f>+'Ark1'!Q1321</f>
        <v>2</v>
      </c>
      <c r="H243" s="234">
        <f>+'Ark1'!R1321</f>
        <v>2</v>
      </c>
      <c r="I243" s="236">
        <f>+IF(H243=0,"",'Ark1'!AG1321)</f>
        <v>0.27687073985324606</v>
      </c>
      <c r="J243" s="236">
        <f>+IF(H243=0,"",'Ark1'!AH1321)</f>
        <v>0</v>
      </c>
      <c r="K243" s="236"/>
      <c r="L243" s="235">
        <f>+IF(H243=0,"",'Ark1'!U1321)</f>
        <v>11.15</v>
      </c>
      <c r="M243" s="235"/>
      <c r="N243" s="236"/>
      <c r="O243" s="236"/>
      <c r="P243" s="236"/>
      <c r="Q243" s="236"/>
      <c r="R243" s="236"/>
      <c r="S243" s="236"/>
      <c r="T243" s="236">
        <f>+IF(H243=0,"",'Ark1'!T1321)</f>
        <v>2</v>
      </c>
      <c r="U243" s="235"/>
      <c r="V243" s="237">
        <f>+IF(H243=0,"",'Ark1'!W1321)</f>
        <v>0</v>
      </c>
      <c r="W243" s="237">
        <f>+IF(H243=0,"",'Ark1'!X1321)</f>
        <v>0</v>
      </c>
      <c r="X243" s="237">
        <f>+IF(H243=0,"",'Ark1'!Y1321)</f>
        <v>0</v>
      </c>
      <c r="Y243" s="237">
        <f>+IF(H243=0,"",'Ark1'!Z1321)</f>
        <v>1.1500000000000021</v>
      </c>
      <c r="Z243" s="237">
        <f>+IF(H243=0,"",'Ark1'!Z1321)</f>
        <v>1.1500000000000021</v>
      </c>
      <c r="AA243" s="236">
        <f>+IF(H243=0,"",'Ark1'!AB1321)</f>
        <v>0</v>
      </c>
      <c r="AB243" s="237">
        <f>+IF(H243=0,"",'Ark1'!AE1321)</f>
        <v>0</v>
      </c>
      <c r="AC243" s="237">
        <f t="shared" si="217"/>
        <v>11.15</v>
      </c>
      <c r="AD243" s="235">
        <f t="shared" si="218"/>
        <v>1</v>
      </c>
      <c r="AE243" s="299"/>
      <c r="AH243" s="29"/>
      <c r="AI243" s="27"/>
      <c r="AL243" s="27"/>
      <c r="AM243" s="27"/>
      <c r="AN243" s="27"/>
      <c r="AP243" s="27"/>
      <c r="AQ243" s="239"/>
      <c r="AR243" s="27"/>
      <c r="AS243" s="27"/>
    </row>
    <row r="244" spans="1:71">
      <c r="A244" s="299"/>
      <c r="B244" s="299">
        <f>+'Ark1'!C1322</f>
        <v>2023</v>
      </c>
      <c r="C244" s="234">
        <f>+'Ark1'!L1322</f>
        <v>1</v>
      </c>
      <c r="D244" s="234" t="str">
        <f t="shared" si="219"/>
        <v>P-</v>
      </c>
      <c r="E244" s="234">
        <f>+'Ark1'!D1322</f>
        <v>6</v>
      </c>
      <c r="F244" s="234" t="str">
        <f>VLOOKUP(E244,RNR!D6:E18,2)</f>
        <v>Jun</v>
      </c>
      <c r="G244" s="234">
        <f>+'Ark1'!Q1322</f>
        <v>8</v>
      </c>
      <c r="H244" s="234">
        <f>+'Ark1'!R1322</f>
        <v>11</v>
      </c>
      <c r="I244" s="236">
        <f>+IF(H244=0,"",'Ark1'!AG1322)</f>
        <v>0.8406962049346155</v>
      </c>
      <c r="J244" s="236">
        <f>+IF(H244=0,"",'Ark1'!AH1322)</f>
        <v>0</v>
      </c>
      <c r="K244" s="236"/>
      <c r="L244" s="235">
        <f>+IF(H244=0,"",'Ark1'!U1322)</f>
        <v>14.09090909090909</v>
      </c>
      <c r="M244" s="235"/>
      <c r="N244" s="236"/>
      <c r="O244" s="236"/>
      <c r="P244" s="236"/>
      <c r="Q244" s="236"/>
      <c r="R244" s="236"/>
      <c r="S244" s="236"/>
      <c r="T244" s="236">
        <f>+IF(H244=0,"",'Ark1'!T1322)</f>
        <v>2.0909090909090904</v>
      </c>
      <c r="U244" s="235"/>
      <c r="V244" s="237">
        <f>+IF(H244=0,"",'Ark1'!W1322)</f>
        <v>0</v>
      </c>
      <c r="W244" s="237">
        <f>+IF(H244=0,"",'Ark1'!X1322)</f>
        <v>36.363636363636367</v>
      </c>
      <c r="X244" s="237">
        <f>+IF(H244=0,"",'Ark1'!Y1322)</f>
        <v>0</v>
      </c>
      <c r="Y244" s="237">
        <f>+IF(H244=0,"",'Ark1'!Z1322)</f>
        <v>3.1867494254846003</v>
      </c>
      <c r="Z244" s="237">
        <f>+IF(H244=0,"",'Ark1'!Z1322)</f>
        <v>3.1867494254846003</v>
      </c>
      <c r="AA244" s="236">
        <f>+IF(H244=0,"",'Ark1'!AB1322)</f>
        <v>0.28747978728803519</v>
      </c>
      <c r="AB244" s="237">
        <f>+IF(H244=0,"",'Ark1'!AE1322)</f>
        <v>0</v>
      </c>
      <c r="AC244" s="237">
        <f t="shared" si="217"/>
        <v>14.09090909090909</v>
      </c>
      <c r="AD244" s="235">
        <f t="shared" si="218"/>
        <v>0.72727272727272729</v>
      </c>
      <c r="AE244" s="299"/>
      <c r="AH244" s="29"/>
      <c r="AI244" s="27"/>
      <c r="AL244" s="27"/>
      <c r="AM244" s="27"/>
      <c r="AN244" s="27"/>
      <c r="AP244" s="27"/>
      <c r="AQ244" s="239"/>
      <c r="AR244" s="27"/>
      <c r="AS244" s="27"/>
    </row>
    <row r="245" spans="1:71">
      <c r="A245" s="299"/>
      <c r="B245" s="299">
        <f>+'Ark1'!C1323</f>
        <v>2023</v>
      </c>
      <c r="C245" s="234">
        <f>+'Ark1'!L1323</f>
        <v>1</v>
      </c>
      <c r="D245" s="234" t="str">
        <f t="shared" si="219"/>
        <v>P-</v>
      </c>
      <c r="E245" s="234">
        <f>+'Ark1'!D1323</f>
        <v>7</v>
      </c>
      <c r="F245" s="234" t="str">
        <f>VLOOKUP(E245,RNR!D7:E19,2)</f>
        <v>O</v>
      </c>
      <c r="G245" s="234">
        <f>+'Ark1'!Q1323</f>
        <v>1</v>
      </c>
      <c r="H245" s="234">
        <f>+'Ark1'!R1323</f>
        <v>2</v>
      </c>
      <c r="I245" s="236">
        <f>+IF(H245=0,"",'Ark1'!AG1323)</f>
        <v>1.0947182059604601</v>
      </c>
      <c r="J245" s="236">
        <f>+IF(H245=0,"",'Ark1'!AH1323)</f>
        <v>0</v>
      </c>
      <c r="K245" s="236"/>
      <c r="L245" s="235">
        <f>+IF(H245=0,"",'Ark1'!U1323)</f>
        <v>18.55</v>
      </c>
      <c r="M245" s="235"/>
      <c r="N245" s="236"/>
      <c r="O245" s="236"/>
      <c r="P245" s="236"/>
      <c r="Q245" s="236"/>
      <c r="R245" s="236"/>
      <c r="S245" s="236"/>
      <c r="T245" s="236">
        <f>+IF(H245=0,"",'Ark1'!T1323)</f>
        <v>3</v>
      </c>
      <c r="U245" s="235"/>
      <c r="V245" s="237">
        <f>+IF(H245=0,"",'Ark1'!W1323)</f>
        <v>0</v>
      </c>
      <c r="W245" s="237">
        <f>+IF(H245=0,"",'Ark1'!X1323)</f>
        <v>100</v>
      </c>
      <c r="X245" s="237">
        <f>+IF(H245=0,"",'Ark1'!Y1323)</f>
        <v>0</v>
      </c>
      <c r="Y245" s="237">
        <f>+IF(H245=0,"",'Ark1'!Z1323)</f>
        <v>1.3500000000000176</v>
      </c>
      <c r="Z245" s="237">
        <f>+IF(H245=0,"",'Ark1'!Z1323)</f>
        <v>1.3500000000000176</v>
      </c>
      <c r="AA245" s="236">
        <f>+IF(H245=0,"",'Ark1'!AB1323)</f>
        <v>1</v>
      </c>
      <c r="AB245" s="237">
        <f>+IF(H245=0,"",'Ark1'!AE1323)</f>
        <v>0</v>
      </c>
      <c r="AC245" s="237">
        <f t="shared" si="217"/>
        <v>18.55</v>
      </c>
      <c r="AD245" s="235">
        <f t="shared" si="218"/>
        <v>0.5</v>
      </c>
      <c r="AE245" s="299"/>
      <c r="AH245" s="29"/>
      <c r="AI245" s="27"/>
      <c r="AL245" s="27"/>
      <c r="AM245" s="27"/>
      <c r="AN245" s="27"/>
      <c r="AP245" s="27"/>
      <c r="AQ245" s="239"/>
      <c r="AR245" s="27"/>
      <c r="AS245" s="27"/>
    </row>
    <row r="246" spans="1:71">
      <c r="A246" s="299"/>
      <c r="B246" s="299">
        <f>+'Ark1'!C1324</f>
        <v>2023</v>
      </c>
      <c r="C246" s="234">
        <f>+'Ark1'!L1324</f>
        <v>1</v>
      </c>
      <c r="D246" s="234" t="str">
        <f t="shared" si="219"/>
        <v>P-</v>
      </c>
      <c r="E246" s="234">
        <f>+'Ark1'!D1324</f>
        <v>8</v>
      </c>
      <c r="F246" s="234" t="str">
        <f>VLOOKUP(E246,RNR!D8:E20,2)</f>
        <v>O+</v>
      </c>
      <c r="G246" s="234">
        <f>+'Ark1'!Q1324</f>
        <v>4</v>
      </c>
      <c r="H246" s="234">
        <f>+'Ark1'!R1324</f>
        <v>5</v>
      </c>
      <c r="I246" s="236">
        <f>+IF(H246=0,"",'Ark1'!AG1324)</f>
        <v>0.86650935018142172</v>
      </c>
      <c r="J246" s="236">
        <f>+IF(H246=0,"",'Ark1'!AH1324)</f>
        <v>0</v>
      </c>
      <c r="K246" s="236"/>
      <c r="L246" s="235">
        <f>+IF(H246=0,"",'Ark1'!U1324)</f>
        <v>13.66</v>
      </c>
      <c r="M246" s="235"/>
      <c r="N246" s="236"/>
      <c r="O246" s="236"/>
      <c r="P246" s="236"/>
      <c r="Q246" s="236"/>
      <c r="R246" s="236"/>
      <c r="S246" s="236"/>
      <c r="T246" s="236">
        <f>+IF(H246=0,"",'Ark1'!T1324)</f>
        <v>2.6</v>
      </c>
      <c r="U246" s="235"/>
      <c r="V246" s="237">
        <f>+IF(H246=0,"",'Ark1'!W1324)</f>
        <v>0</v>
      </c>
      <c r="W246" s="237">
        <f>+IF(H246=0,"",'Ark1'!X1324)</f>
        <v>20</v>
      </c>
      <c r="X246" s="237">
        <f>+IF(H246=0,"",'Ark1'!Y1324)</f>
        <v>0</v>
      </c>
      <c r="Y246" s="237">
        <f>+IF(H246=0,"",'Ark1'!Z1324)</f>
        <v>3.5347418576184628</v>
      </c>
      <c r="Z246" s="237">
        <f>+IF(H246=0,"",'Ark1'!Z1324)</f>
        <v>3.5347418576184628</v>
      </c>
      <c r="AA246" s="236">
        <f>+IF(H246=0,"",'Ark1'!AB1324)</f>
        <v>0.79999999999999938</v>
      </c>
      <c r="AB246" s="237">
        <f>+IF(H246=0,"",'Ark1'!AE1324)</f>
        <v>0</v>
      </c>
      <c r="AC246" s="237">
        <f t="shared" si="217"/>
        <v>13.66</v>
      </c>
      <c r="AD246" s="235">
        <f t="shared" si="218"/>
        <v>0.8</v>
      </c>
      <c r="AE246" s="299"/>
      <c r="AH246" s="29"/>
      <c r="AI246" s="27"/>
      <c r="AL246" s="27"/>
      <c r="AM246" s="27"/>
      <c r="AN246" s="27"/>
      <c r="AP246" s="27"/>
      <c r="AQ246" s="239"/>
      <c r="AR246" s="27"/>
      <c r="AS246" s="27"/>
    </row>
    <row r="247" spans="1:71">
      <c r="A247" s="299"/>
      <c r="B247" s="299">
        <f>+'Ark1'!C1325</f>
        <v>2023</v>
      </c>
      <c r="C247" s="234">
        <f>+'Ark1'!L1325</f>
        <v>1</v>
      </c>
      <c r="D247" s="234" t="str">
        <f t="shared" si="219"/>
        <v>P-</v>
      </c>
      <c r="E247" s="234">
        <f>+'Ark1'!D1325</f>
        <v>9</v>
      </c>
      <c r="F247" s="234" t="str">
        <f>VLOOKUP(E247,RNR!D9:E21,2)</f>
        <v>R-</v>
      </c>
      <c r="G247" s="234">
        <f>+'Ark1'!Q1325</f>
        <v>7</v>
      </c>
      <c r="H247" s="234">
        <f>+'Ark1'!R1325</f>
        <v>7</v>
      </c>
      <c r="I247" s="236">
        <f>+IF(H247=0,"",'Ark1'!AG1325)</f>
        <v>0.79784670879627695</v>
      </c>
      <c r="J247" s="236">
        <f>+IF(H247=0,"",'Ark1'!AH1325)</f>
        <v>0</v>
      </c>
      <c r="K247" s="236"/>
      <c r="L247" s="235">
        <f>+IF(H247=0,"",'Ark1'!U1325)</f>
        <v>16.557142857142853</v>
      </c>
      <c r="M247" s="235"/>
      <c r="N247" s="236"/>
      <c r="O247" s="236"/>
      <c r="P247" s="236"/>
      <c r="Q247" s="236"/>
      <c r="R247" s="236"/>
      <c r="S247" s="236"/>
      <c r="T247" s="236">
        <f>+IF(H247=0,"",'Ark1'!T1325)</f>
        <v>2.4285714285714279</v>
      </c>
      <c r="U247" s="235"/>
      <c r="V247" s="237">
        <f>+IF(H247=0,"",'Ark1'!W1325)</f>
        <v>0</v>
      </c>
      <c r="W247" s="237">
        <f>+IF(H247=0,"",'Ark1'!X1325)</f>
        <v>42.857142857142847</v>
      </c>
      <c r="X247" s="237">
        <f>+IF(H247=0,"",'Ark1'!Y1325)</f>
        <v>0</v>
      </c>
      <c r="Y247" s="237">
        <f>+IF(H247=0,"",'Ark1'!Z1325)</f>
        <v>2.541010565479322</v>
      </c>
      <c r="Z247" s="237">
        <f>+IF(H247=0,"",'Ark1'!Z1325)</f>
        <v>2.541010565479322</v>
      </c>
      <c r="AA247" s="236">
        <f>+IF(H247=0,"",'Ark1'!AB1325)</f>
        <v>1.0497813183356484</v>
      </c>
      <c r="AB247" s="237">
        <f>+IF(H247=0,"",'Ark1'!AE1325)</f>
        <v>0</v>
      </c>
      <c r="AC247" s="237">
        <f t="shared" si="217"/>
        <v>16.557142857142853</v>
      </c>
      <c r="AD247" s="235">
        <f t="shared" si="218"/>
        <v>1</v>
      </c>
      <c r="AE247" s="299"/>
      <c r="AH247" s="29"/>
      <c r="AI247" s="27"/>
      <c r="AL247" s="27"/>
      <c r="AM247" s="27"/>
      <c r="AN247" s="27"/>
      <c r="AP247" s="27"/>
      <c r="AQ247" s="239"/>
      <c r="AR247" s="27"/>
      <c r="AS247" s="27"/>
    </row>
    <row r="248" spans="1:71">
      <c r="A248" s="299"/>
      <c r="B248" s="299">
        <f>+'Ark1'!C1326</f>
        <v>2023</v>
      </c>
      <c r="C248" s="234">
        <f>+'Ark1'!L1326</f>
        <v>1</v>
      </c>
      <c r="D248" s="234" t="str">
        <f t="shared" si="219"/>
        <v>P-</v>
      </c>
      <c r="E248" s="234">
        <f>+'Ark1'!D1326</f>
        <v>10</v>
      </c>
      <c r="F248" s="234" t="str">
        <f>VLOOKUP(E248,RNR!D10:E22,2)</f>
        <v>R</v>
      </c>
      <c r="G248" s="234">
        <f>+'Ark1'!Q1326</f>
        <v>20</v>
      </c>
      <c r="H248" s="234">
        <f>+'Ark1'!R1326</f>
        <v>37</v>
      </c>
      <c r="I248" s="236">
        <f>+IF(H248=0,"",'Ark1'!AG1326)</f>
        <v>1.1259216700181935</v>
      </c>
      <c r="J248" s="236">
        <f>+IF(H248=0,"",'Ark1'!AH1326)</f>
        <v>0</v>
      </c>
      <c r="K248" s="236"/>
      <c r="L248" s="235">
        <f>+IF(H248=0,"",'Ark1'!U1326)</f>
        <v>15.889189189189183</v>
      </c>
      <c r="M248" s="235"/>
      <c r="N248" s="236"/>
      <c r="O248" s="236"/>
      <c r="P248" s="236"/>
      <c r="Q248" s="236"/>
      <c r="R248" s="236"/>
      <c r="S248" s="236"/>
      <c r="T248" s="236">
        <f>+IF(H248=0,"",'Ark1'!T1326)</f>
        <v>2.1351351351351346</v>
      </c>
      <c r="U248" s="235"/>
      <c r="V248" s="237">
        <f>+IF(H248=0,"",'Ark1'!W1326)</f>
        <v>0</v>
      </c>
      <c r="W248" s="237">
        <f>+IF(H248=0,"",'Ark1'!X1326)</f>
        <v>56.756756756756758</v>
      </c>
      <c r="X248" s="237">
        <f>+IF(H248=0,"",'Ark1'!Y1326)</f>
        <v>2.7027027027027031</v>
      </c>
      <c r="Y248" s="237">
        <f>+IF(H248=0,"",'Ark1'!Z1326)</f>
        <v>3.8653543443584448</v>
      </c>
      <c r="Z248" s="237">
        <f>+IF(H248=0,"",'Ark1'!Z1326)</f>
        <v>3.8653543443584448</v>
      </c>
      <c r="AA248" s="236">
        <f>+IF(H248=0,"",'Ark1'!AB1326)</f>
        <v>0.47432239931849374</v>
      </c>
      <c r="AB248" s="237">
        <f>+IF(H248=0,"",'Ark1'!AE1326)</f>
        <v>0</v>
      </c>
      <c r="AC248" s="237">
        <f t="shared" si="217"/>
        <v>15.889189189189183</v>
      </c>
      <c r="AD248" s="235">
        <f t="shared" si="218"/>
        <v>0.54054054054054057</v>
      </c>
      <c r="AE248" s="299"/>
      <c r="AH248" s="29"/>
      <c r="AI248" s="27"/>
      <c r="AL248" s="27"/>
      <c r="AM248" s="27"/>
      <c r="AN248" s="27"/>
      <c r="AP248" s="27"/>
      <c r="AQ248" s="239"/>
      <c r="AR248" s="27"/>
      <c r="AS248" s="27"/>
    </row>
    <row r="249" spans="1:71">
      <c r="A249" s="299"/>
      <c r="B249" s="299">
        <f>+'Ark1'!C1327</f>
        <v>2023</v>
      </c>
      <c r="C249" s="234">
        <f>+'Ark1'!L1327</f>
        <v>1</v>
      </c>
      <c r="D249" s="234" t="str">
        <f t="shared" si="219"/>
        <v>P-</v>
      </c>
      <c r="E249" s="234">
        <f>+'Ark1'!D1327</f>
        <v>11</v>
      </c>
      <c r="F249" s="234" t="str">
        <f>VLOOKUP(E249,RNR!D11:E23,2)</f>
        <v>R+</v>
      </c>
      <c r="G249" s="234">
        <f>+'Ark1'!Q1327</f>
        <v>2</v>
      </c>
      <c r="H249" s="234">
        <f>+'Ark1'!R1327</f>
        <v>2</v>
      </c>
      <c r="I249" s="236">
        <f>+IF(H249=0,"",'Ark1'!AG1327)</f>
        <v>0.13672171705115138</v>
      </c>
      <c r="J249" s="236">
        <f>+IF(H249=0,"",'Ark1'!AH1327)</f>
        <v>0</v>
      </c>
      <c r="K249" s="236"/>
      <c r="L249" s="235">
        <f>+IF(H249=0,"",'Ark1'!U1327)</f>
        <v>22.05</v>
      </c>
      <c r="M249" s="235"/>
      <c r="N249" s="236"/>
      <c r="O249" s="236"/>
      <c r="P249" s="236"/>
      <c r="Q249" s="236"/>
      <c r="R249" s="236"/>
      <c r="S249" s="236"/>
      <c r="T249" s="236">
        <f>+IF(H249=0,"",'Ark1'!T1327)</f>
        <v>2.5</v>
      </c>
      <c r="U249" s="235"/>
      <c r="V249" s="237">
        <f>+IF(H249=0,"",'Ark1'!W1327)</f>
        <v>0</v>
      </c>
      <c r="W249" s="237">
        <f>+IF(H249=0,"",'Ark1'!X1327)</f>
        <v>100</v>
      </c>
      <c r="X249" s="237">
        <f>+IF(H249=0,"",'Ark1'!Y1327)</f>
        <v>50</v>
      </c>
      <c r="Y249" s="237">
        <f>+IF(H249=0,"",'Ark1'!Z1327)</f>
        <v>1.8500000000000036</v>
      </c>
      <c r="Z249" s="237">
        <f>+IF(H249=0,"",'Ark1'!Z1327)</f>
        <v>1.8500000000000036</v>
      </c>
      <c r="AA249" s="236">
        <f>+IF(H249=0,"",'Ark1'!AB1327)</f>
        <v>0.5</v>
      </c>
      <c r="AB249" s="237">
        <f>+IF(H249=0,"",'Ark1'!AE1327)</f>
        <v>0</v>
      </c>
      <c r="AC249" s="237">
        <f t="shared" si="217"/>
        <v>22.05</v>
      </c>
      <c r="AD249" s="235">
        <f t="shared" si="218"/>
        <v>1</v>
      </c>
      <c r="AE249" s="299"/>
      <c r="AH249" s="29"/>
      <c r="AI249" s="27"/>
      <c r="AL249" s="27"/>
      <c r="AM249" s="27"/>
      <c r="AN249" s="27"/>
      <c r="AP249" s="27"/>
      <c r="AQ249" s="239"/>
      <c r="AR249" s="27"/>
      <c r="AS249" s="27"/>
    </row>
    <row r="250" spans="1:71">
      <c r="A250" s="299"/>
      <c r="B250" s="299">
        <f>+'Ark1'!C1328</f>
        <v>2023</v>
      </c>
      <c r="C250" s="234">
        <f>+'Ark1'!L1328</f>
        <v>1</v>
      </c>
      <c r="D250" s="234" t="str">
        <f t="shared" si="219"/>
        <v>P-</v>
      </c>
      <c r="E250" s="234">
        <f>+'Ark1'!D1328</f>
        <v>12</v>
      </c>
      <c r="F250" s="234" t="str">
        <f>VLOOKUP(E250,RNR!D12:E24,2)</f>
        <v>U-</v>
      </c>
      <c r="G250" s="234">
        <f>+'Ark1'!Q1328</f>
        <v>0</v>
      </c>
      <c r="H250" s="234">
        <f>+'Ark1'!R1328</f>
        <v>0</v>
      </c>
      <c r="I250" s="236" t="str">
        <f>+IF(H250=0,"",'Ark1'!AG1328)</f>
        <v/>
      </c>
      <c r="J250" s="236" t="str">
        <f>+IF(H250=0,"",'Ark1'!AH1328)</f>
        <v/>
      </c>
      <c r="K250" s="236"/>
      <c r="L250" s="235" t="str">
        <f>+IF(H250=0,"",'Ark1'!U1328)</f>
        <v/>
      </c>
      <c r="M250" s="235"/>
      <c r="N250" s="236"/>
      <c r="O250" s="236"/>
      <c r="P250" s="236"/>
      <c r="Q250" s="236"/>
      <c r="R250" s="236"/>
      <c r="S250" s="236"/>
      <c r="T250" s="236" t="str">
        <f>+IF(H250=0,"",'Ark1'!T1328)</f>
        <v/>
      </c>
      <c r="U250" s="235"/>
      <c r="V250" s="237" t="str">
        <f>+IF(H250=0,"",'Ark1'!W1328)</f>
        <v/>
      </c>
      <c r="W250" s="237" t="str">
        <f>+IF(H250=0,"",'Ark1'!X1328)</f>
        <v/>
      </c>
      <c r="X250" s="237" t="str">
        <f>+IF(H250=0,"",'Ark1'!Y1328)</f>
        <v/>
      </c>
      <c r="Y250" s="237" t="str">
        <f>+IF(H250=0,"",'Ark1'!Z1328)</f>
        <v/>
      </c>
      <c r="Z250" s="237" t="str">
        <f>+IF(H250=0,"",'Ark1'!Z1328)</f>
        <v/>
      </c>
      <c r="AA250" s="236" t="str">
        <f>+IF(H250=0,"",'Ark1'!AB1328)</f>
        <v/>
      </c>
      <c r="AB250" s="237" t="str">
        <f>+IF(H250=0,"",'Ark1'!AE1328)</f>
        <v/>
      </c>
      <c r="AC250" s="237" t="str">
        <f t="shared" si="217"/>
        <v/>
      </c>
      <c r="AD250" s="235" t="str">
        <f t="shared" si="218"/>
        <v/>
      </c>
      <c r="AE250" s="299"/>
      <c r="AH250" s="29"/>
      <c r="AI250" s="27"/>
      <c r="AL250" s="27"/>
      <c r="AM250" s="27"/>
      <c r="AN250" s="27"/>
      <c r="AP250" s="27"/>
      <c r="AQ250" s="239"/>
      <c r="AR250" s="27"/>
      <c r="AS250" s="27"/>
    </row>
    <row r="251" spans="1:71">
      <c r="A251" s="299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  <c r="AB251" s="299"/>
      <c r="AC251" s="299"/>
      <c r="AD251" s="299"/>
      <c r="AE251" s="299"/>
      <c r="AH251" s="29"/>
      <c r="AI251" s="27"/>
      <c r="AL251" s="27"/>
      <c r="AM251" s="27"/>
      <c r="AN251" s="27"/>
      <c r="AP251" s="27"/>
      <c r="AQ251" s="239"/>
      <c r="AR251" s="27"/>
      <c r="AS251" s="27"/>
    </row>
    <row r="252" spans="1:71" ht="15" customHeight="1">
      <c r="A252" s="299"/>
      <c r="B252" s="299"/>
      <c r="C252" s="319" t="s">
        <v>0</v>
      </c>
      <c r="D252" s="299"/>
      <c r="E252" s="320" t="str">
        <f>+D254</f>
        <v>P</v>
      </c>
      <c r="F252" s="319" t="s">
        <v>569</v>
      </c>
      <c r="G252" s="299"/>
      <c r="H252" s="238">
        <f>SUM(H254:H265)</f>
        <v>437</v>
      </c>
      <c r="I252" s="300"/>
      <c r="J252" s="300"/>
      <c r="K252" s="300"/>
      <c r="L252" s="321" t="e">
        <f>+Klasse!#REF!</f>
        <v>#REF!</v>
      </c>
      <c r="M252" s="321"/>
      <c r="N252" s="300"/>
      <c r="O252" s="300"/>
      <c r="P252" s="300"/>
      <c r="Q252" s="300"/>
      <c r="R252" s="300"/>
      <c r="S252" s="300"/>
      <c r="T252" s="299"/>
      <c r="U252" s="299"/>
      <c r="V252" s="301"/>
      <c r="W252" s="301"/>
      <c r="X252" s="301"/>
      <c r="Y252" s="301"/>
      <c r="Z252" s="301"/>
      <c r="AA252" s="299"/>
      <c r="AB252" s="301"/>
      <c r="AC252" s="321" t="e">
        <f>+L252/#REF!</f>
        <v>#REF!</v>
      </c>
      <c r="AD252" s="300"/>
      <c r="AE252" s="299"/>
      <c r="AF252" s="217"/>
      <c r="AH252" s="29"/>
      <c r="AI252" s="27"/>
      <c r="AJ252" s="218"/>
      <c r="AK252" s="28"/>
      <c r="AO252" s="28"/>
      <c r="BG252" s="230"/>
    </row>
    <row r="253" spans="1:71" ht="15" customHeight="1">
      <c r="A253" s="299"/>
      <c r="B253" s="299"/>
      <c r="C253" s="299"/>
      <c r="D253" s="299"/>
      <c r="E253" s="299"/>
      <c r="F253" s="299"/>
      <c r="G253" s="299"/>
      <c r="H253" s="299"/>
      <c r="I253" s="300"/>
      <c r="J253" s="300"/>
      <c r="K253" s="300"/>
      <c r="L253" s="299"/>
      <c r="M253" s="299"/>
      <c r="N253" s="300"/>
      <c r="O253" s="300"/>
      <c r="P253" s="300"/>
      <c r="Q253" s="300"/>
      <c r="R253" s="300"/>
      <c r="S253" s="300"/>
      <c r="T253" s="299"/>
      <c r="U253" s="299"/>
      <c r="V253" s="301"/>
      <c r="W253" s="301"/>
      <c r="X253" s="301"/>
      <c r="Y253" s="301"/>
      <c r="Z253" s="301"/>
      <c r="AA253" s="299"/>
      <c r="AB253" s="301"/>
      <c r="AC253" s="301"/>
      <c r="AD253" s="301"/>
      <c r="AE253" s="301"/>
      <c r="AF253" s="217"/>
      <c r="AH253" s="29"/>
      <c r="AI253" s="27"/>
      <c r="AJ253" s="218"/>
      <c r="AK253" s="28"/>
      <c r="AO253" s="28"/>
      <c r="BG253" s="230" t="e">
        <f>1+#REF!</f>
        <v>#REF!</v>
      </c>
      <c r="BH253" s="28">
        <v>20.659867330016564</v>
      </c>
      <c r="BI253" s="28">
        <f t="shared" ref="BI253" si="220">+BH253</f>
        <v>20.659867330016564</v>
      </c>
      <c r="BJ253" s="28">
        <f t="shared" ref="BJ253" si="221">+BI253</f>
        <v>20.659867330016564</v>
      </c>
      <c r="BK253" s="28">
        <f t="shared" ref="BK253" si="222">+BJ253</f>
        <v>20.659867330016564</v>
      </c>
      <c r="BL253" s="28">
        <f t="shared" ref="BL253" si="223">+BK253</f>
        <v>20.659867330016564</v>
      </c>
      <c r="BM253" s="28">
        <f t="shared" ref="BM253" si="224">+BL253</f>
        <v>20.659867330016564</v>
      </c>
      <c r="BN253" s="28">
        <f t="shared" ref="BN253" si="225">+BM253</f>
        <v>20.659867330016564</v>
      </c>
      <c r="BO253" s="28">
        <f t="shared" ref="BO253" si="226">+BN253</f>
        <v>20.659867330016564</v>
      </c>
      <c r="BP253" s="28">
        <f t="shared" ref="BP253" si="227">+BO253</f>
        <v>20.659867330016564</v>
      </c>
      <c r="BQ253" s="28">
        <f t="shared" ref="BQ253" si="228">+BP253</f>
        <v>20.659867330016564</v>
      </c>
      <c r="BR253" s="28">
        <f t="shared" ref="BR253" si="229">+BQ253</f>
        <v>20.659867330016564</v>
      </c>
      <c r="BS253" s="28">
        <f t="shared" ref="BS253" si="230">+BR253</f>
        <v>20.659867330016564</v>
      </c>
    </row>
    <row r="254" spans="1:71">
      <c r="A254" s="299"/>
      <c r="B254" s="299">
        <f>+'Ark1'!C1329</f>
        <v>2023</v>
      </c>
      <c r="C254" s="234">
        <f>+'Ark1'!L1329</f>
        <v>2</v>
      </c>
      <c r="D254" s="234" t="str">
        <f t="shared" ref="D254:D262" si="231">+D28</f>
        <v>P</v>
      </c>
      <c r="E254" s="234">
        <f>+'Ark1'!D1329</f>
        <v>1</v>
      </c>
      <c r="F254" s="234" t="str">
        <f t="shared" ref="F254:F262" si="232">+F239</f>
        <v>Jan</v>
      </c>
      <c r="G254" s="234">
        <f>+'Ark1'!Q1329</f>
        <v>4</v>
      </c>
      <c r="H254" s="234">
        <f>+'Ark1'!R1329</f>
        <v>8</v>
      </c>
      <c r="I254" s="236">
        <f>+IF(H254=0,"",'Ark1'!AG1329)</f>
        <v>1.256029777503296</v>
      </c>
      <c r="J254" s="236">
        <f>+IF(H254=0,"",'Ark1'!AH1329)</f>
        <v>0</v>
      </c>
      <c r="K254" s="236"/>
      <c r="L254" s="235">
        <f>+IF(H254=0,"",'Ark1'!U1329)</f>
        <v>18.8125</v>
      </c>
      <c r="M254" s="235"/>
      <c r="N254" s="236"/>
      <c r="O254" s="236"/>
      <c r="P254" s="236"/>
      <c r="Q254" s="236"/>
      <c r="R254" s="236"/>
      <c r="S254" s="236"/>
      <c r="T254" s="236">
        <f>+IF(H254=0,"",'Ark1'!T1329)</f>
        <v>3.875</v>
      </c>
      <c r="U254" s="235"/>
      <c r="V254" s="237">
        <f>+IF(H254=0,"",'Ark1'!W1329)</f>
        <v>0</v>
      </c>
      <c r="W254" s="237">
        <f>+IF(H254=0,"",'Ark1'!X1329)</f>
        <v>100</v>
      </c>
      <c r="X254" s="237">
        <f>+IF(H254=0,"",'Ark1'!Y1329)</f>
        <v>0</v>
      </c>
      <c r="Y254" s="237">
        <f>+IF(H254=0,"",'Ark1'!Z1329)</f>
        <v>1.4836083546542811</v>
      </c>
      <c r="Z254" s="237">
        <f>+IF(H254=0,"",'Ark1'!Z1329)</f>
        <v>1.4836083546542811</v>
      </c>
      <c r="AA254" s="236">
        <f>+IF(H254=0,"",'Ark1'!AB1329)</f>
        <v>1.4523687548277817</v>
      </c>
      <c r="AB254" s="237">
        <f>+IF(H254=0,"",'Ark1'!AE1329)</f>
        <v>0</v>
      </c>
      <c r="AC254" s="237">
        <f t="shared" ref="AC254:AC265" si="233">+IF(H254=0,"",+L254/C254)</f>
        <v>9.40625</v>
      </c>
      <c r="AD254" s="235">
        <f t="shared" ref="AD254:AD265" si="234">+IF(H254=0,"",G254/H254)</f>
        <v>0.5</v>
      </c>
      <c r="AE254" s="299"/>
      <c r="AH254" s="29"/>
      <c r="AI254" s="27"/>
      <c r="AL254" s="27"/>
      <c r="AM254" s="27"/>
      <c r="AN254" s="27"/>
      <c r="AP254" s="27"/>
      <c r="AQ254" s="239"/>
      <c r="AR254" s="27"/>
      <c r="AS254" s="27"/>
    </row>
    <row r="255" spans="1:71">
      <c r="A255" s="299"/>
      <c r="B255" s="299">
        <f>+'Ark1'!C1330</f>
        <v>2023</v>
      </c>
      <c r="C255" s="234">
        <f>+'Ark1'!L1330</f>
        <v>2</v>
      </c>
      <c r="D255" s="234" t="str">
        <f t="shared" si="231"/>
        <v>P</v>
      </c>
      <c r="E255" s="234">
        <f>+'Ark1'!D1330</f>
        <v>2</v>
      </c>
      <c r="F255" s="234" t="str">
        <f t="shared" si="232"/>
        <v>Feb</v>
      </c>
      <c r="G255" s="234">
        <f>+'Ark1'!Q1330</f>
        <v>13</v>
      </c>
      <c r="H255" s="234">
        <f>+'Ark1'!R1330</f>
        <v>17</v>
      </c>
      <c r="I255" s="236">
        <f>+IF(H255=0,"",'Ark1'!AG1330)</f>
        <v>3.439550028183203</v>
      </c>
      <c r="J255" s="236">
        <f>+IF(H255=0,"",'Ark1'!AH1330)</f>
        <v>0</v>
      </c>
      <c r="K255" s="236"/>
      <c r="L255" s="235">
        <f>+IF(H255=0,"",'Ark1'!U1330)</f>
        <v>16.870588235294118</v>
      </c>
      <c r="M255" s="235"/>
      <c r="N255" s="236"/>
      <c r="O255" s="236"/>
      <c r="P255" s="236"/>
      <c r="Q255" s="236"/>
      <c r="R255" s="236"/>
      <c r="S255" s="236"/>
      <c r="T255" s="236">
        <f>+IF(H255=0,"",'Ark1'!T1330)</f>
        <v>3.2352941176470593</v>
      </c>
      <c r="U255" s="235"/>
      <c r="V255" s="237">
        <f>+IF(H255=0,"",'Ark1'!W1330)</f>
        <v>0</v>
      </c>
      <c r="W255" s="237">
        <f>+IF(H255=0,"",'Ark1'!X1330)</f>
        <v>52.941176470588239</v>
      </c>
      <c r="X255" s="237">
        <f>+IF(H255=0,"",'Ark1'!Y1330)</f>
        <v>0</v>
      </c>
      <c r="Y255" s="237">
        <f>+IF(H255=0,"",'Ark1'!Z1330)</f>
        <v>3.2133480260208711</v>
      </c>
      <c r="Z255" s="237">
        <f>+IF(H255=0,"",'Ark1'!Z1330)</f>
        <v>3.2133480260208711</v>
      </c>
      <c r="AA255" s="236">
        <f>+IF(H255=0,"",'Ark1'!AB1330)</f>
        <v>1.4764588703542503</v>
      </c>
      <c r="AB255" s="237">
        <f>+IF(H255=0,"",'Ark1'!AE1330)</f>
        <v>0</v>
      </c>
      <c r="AC255" s="237">
        <f t="shared" si="233"/>
        <v>8.4352941176470591</v>
      </c>
      <c r="AD255" s="235">
        <f t="shared" si="234"/>
        <v>0.76470588235294112</v>
      </c>
      <c r="AE255" s="299"/>
      <c r="AH255" s="29"/>
      <c r="AI255" s="27"/>
      <c r="AL255" s="27"/>
      <c r="AM255" s="27"/>
      <c r="AN255" s="27"/>
      <c r="AP255" s="27"/>
      <c r="AQ255" s="239"/>
      <c r="AR255" s="27"/>
      <c r="AS255" s="27"/>
    </row>
    <row r="256" spans="1:71">
      <c r="A256" s="299"/>
      <c r="B256" s="299">
        <f>+'Ark1'!C1331</f>
        <v>2023</v>
      </c>
      <c r="C256" s="234">
        <f>+'Ark1'!L1331</f>
        <v>2</v>
      </c>
      <c r="D256" s="234" t="str">
        <f t="shared" si="231"/>
        <v>P</v>
      </c>
      <c r="E256" s="234">
        <f>+'Ark1'!D1331</f>
        <v>3</v>
      </c>
      <c r="F256" s="234" t="str">
        <f t="shared" si="232"/>
        <v>Mar</v>
      </c>
      <c r="G256" s="234">
        <f>+'Ark1'!Q1331</f>
        <v>24</v>
      </c>
      <c r="H256" s="234">
        <f>+'Ark1'!R1331</f>
        <v>32</v>
      </c>
      <c r="I256" s="236">
        <f>+IF(H256=0,"",'Ark1'!AG1331)</f>
        <v>2.744174235343062</v>
      </c>
      <c r="J256" s="236">
        <f>+IF(H256=0,"",'Ark1'!AH1331)</f>
        <v>0</v>
      </c>
      <c r="K256" s="236"/>
      <c r="L256" s="235">
        <f>+IF(H256=0,"",'Ark1'!U1331)</f>
        <v>15.871874999999996</v>
      </c>
      <c r="M256" s="235"/>
      <c r="N256" s="236"/>
      <c r="O256" s="236"/>
      <c r="P256" s="236"/>
      <c r="Q256" s="236"/>
      <c r="R256" s="236"/>
      <c r="S256" s="236"/>
      <c r="T256" s="236">
        <f>+IF(H256=0,"",'Ark1'!T1331)</f>
        <v>3.96875</v>
      </c>
      <c r="U256" s="235"/>
      <c r="V256" s="237">
        <f>+IF(H256=0,"",'Ark1'!W1331)</f>
        <v>0</v>
      </c>
      <c r="W256" s="237">
        <f>+IF(H256=0,"",'Ark1'!X1331)</f>
        <v>50</v>
      </c>
      <c r="X256" s="237">
        <f>+IF(H256=0,"",'Ark1'!Y1331)</f>
        <v>3.125</v>
      </c>
      <c r="Y256" s="237">
        <f>+IF(H256=0,"",'Ark1'!Z1331)</f>
        <v>3.7378331268764642</v>
      </c>
      <c r="Z256" s="237">
        <f>+IF(H256=0,"",'Ark1'!Z1331)</f>
        <v>3.7378331268764642</v>
      </c>
      <c r="AA256" s="236">
        <f>+IF(H256=0,"",'Ark1'!AB1331)</f>
        <v>1.7763089363902895</v>
      </c>
      <c r="AB256" s="237">
        <f>+IF(H256=0,"",'Ark1'!AE1331)</f>
        <v>0</v>
      </c>
      <c r="AC256" s="237">
        <f t="shared" si="233"/>
        <v>7.9359374999999979</v>
      </c>
      <c r="AD256" s="235">
        <f t="shared" si="234"/>
        <v>0.75</v>
      </c>
      <c r="AE256" s="299"/>
      <c r="AH256" s="29"/>
      <c r="AI256" s="27"/>
      <c r="AL256" s="27"/>
      <c r="AM256" s="27"/>
      <c r="AN256" s="27"/>
      <c r="AP256" s="27"/>
      <c r="AQ256" s="239"/>
      <c r="AR256" s="27"/>
      <c r="AS256" s="27"/>
    </row>
    <row r="257" spans="1:71">
      <c r="A257" s="299"/>
      <c r="B257" s="299">
        <f>+'Ark1'!C1332</f>
        <v>2023</v>
      </c>
      <c r="C257" s="234">
        <f>+'Ark1'!L1332</f>
        <v>2</v>
      </c>
      <c r="D257" s="234" t="str">
        <f t="shared" si="231"/>
        <v>P</v>
      </c>
      <c r="E257" s="234">
        <f>+'Ark1'!D1332</f>
        <v>4</v>
      </c>
      <c r="F257" s="234" t="str">
        <f t="shared" si="232"/>
        <v>Apr</v>
      </c>
      <c r="G257" s="234">
        <f>+'Ark1'!Q1332</f>
        <v>9</v>
      </c>
      <c r="H257" s="234">
        <f>+'Ark1'!R1332</f>
        <v>26</v>
      </c>
      <c r="I257" s="236">
        <f>+IF(H257=0,"",'Ark1'!AG1332)</f>
        <v>4.0777807040646126</v>
      </c>
      <c r="J257" s="236">
        <f>+IF(H257=0,"",'Ark1'!AH1332)</f>
        <v>0</v>
      </c>
      <c r="K257" s="236"/>
      <c r="L257" s="235">
        <f>+IF(H257=0,"",'Ark1'!U1332)</f>
        <v>14.292307692307689</v>
      </c>
      <c r="M257" s="235"/>
      <c r="N257" s="236"/>
      <c r="O257" s="236"/>
      <c r="P257" s="236"/>
      <c r="Q257" s="236"/>
      <c r="R257" s="236"/>
      <c r="S257" s="236"/>
      <c r="T257" s="236">
        <f>+IF(H257=0,"",'Ark1'!T1332)</f>
        <v>3.6153846153846145</v>
      </c>
      <c r="U257" s="235"/>
      <c r="V257" s="237">
        <f>+IF(H257=0,"",'Ark1'!W1332)</f>
        <v>0</v>
      </c>
      <c r="W257" s="237">
        <f>+IF(H257=0,"",'Ark1'!X1332)</f>
        <v>42.307692307692314</v>
      </c>
      <c r="X257" s="237">
        <f>+IF(H257=0,"",'Ark1'!Y1332)</f>
        <v>0</v>
      </c>
      <c r="Y257" s="237">
        <f>+IF(H257=0,"",'Ark1'!Z1332)</f>
        <v>3.9323043818452512</v>
      </c>
      <c r="Z257" s="237">
        <f>+IF(H257=0,"",'Ark1'!Z1332)</f>
        <v>3.9323043818452512</v>
      </c>
      <c r="AA257" s="236">
        <f>+IF(H257=0,"",'Ark1'!AB1332)</f>
        <v>1.7114304200989996</v>
      </c>
      <c r="AB257" s="237">
        <f>+IF(H257=0,"",'Ark1'!AE1332)</f>
        <v>0</v>
      </c>
      <c r="AC257" s="237">
        <f t="shared" si="233"/>
        <v>7.1461538461538447</v>
      </c>
      <c r="AD257" s="235">
        <f t="shared" si="234"/>
        <v>0.34615384615384615</v>
      </c>
      <c r="AE257" s="299"/>
      <c r="AH257" s="29"/>
      <c r="AI257" s="27"/>
      <c r="AL257" s="27"/>
      <c r="AM257" s="27"/>
      <c r="AN257" s="27"/>
      <c r="AP257" s="27"/>
      <c r="AQ257" s="239"/>
      <c r="AR257" s="27"/>
      <c r="AS257" s="27"/>
    </row>
    <row r="258" spans="1:71">
      <c r="A258" s="299"/>
      <c r="B258" s="299">
        <f>+'Ark1'!C1333</f>
        <v>2023</v>
      </c>
      <c r="C258" s="234">
        <f>+'Ark1'!L1333</f>
        <v>2</v>
      </c>
      <c r="D258" s="234" t="str">
        <f t="shared" si="231"/>
        <v>P</v>
      </c>
      <c r="E258" s="234">
        <f>+'Ark1'!D1333</f>
        <v>5</v>
      </c>
      <c r="F258" s="234" t="str">
        <f t="shared" si="232"/>
        <v>Mai</v>
      </c>
      <c r="G258" s="234">
        <f>+'Ark1'!Q1333</f>
        <v>17</v>
      </c>
      <c r="H258" s="234">
        <f>+'Ark1'!R1333</f>
        <v>21</v>
      </c>
      <c r="I258" s="236">
        <f>+IF(H258=0,"",'Ark1'!AG1333)</f>
        <v>3.8327353090895553</v>
      </c>
      <c r="J258" s="236">
        <f>+IF(H258=0,"",'Ark1'!AH1333)</f>
        <v>0</v>
      </c>
      <c r="K258" s="236"/>
      <c r="L258" s="235">
        <f>+IF(H258=0,"",'Ark1'!U1333)</f>
        <v>14.7</v>
      </c>
      <c r="M258" s="235"/>
      <c r="N258" s="236"/>
      <c r="O258" s="236"/>
      <c r="P258" s="236"/>
      <c r="Q258" s="236"/>
      <c r="R258" s="236"/>
      <c r="S258" s="236"/>
      <c r="T258" s="236">
        <f>+IF(H258=0,"",'Ark1'!T1333)</f>
        <v>3</v>
      </c>
      <c r="U258" s="235"/>
      <c r="V258" s="237">
        <f>+IF(H258=0,"",'Ark1'!W1333)</f>
        <v>0</v>
      </c>
      <c r="W258" s="237">
        <f>+IF(H258=0,"",'Ark1'!X1333)</f>
        <v>42.857142857142847</v>
      </c>
      <c r="X258" s="237">
        <f>+IF(H258=0,"",'Ark1'!Y1333)</f>
        <v>0</v>
      </c>
      <c r="Y258" s="237">
        <f>+IF(H258=0,"",'Ark1'!Z1333)</f>
        <v>3.3946736991660296</v>
      </c>
      <c r="Z258" s="237">
        <f>+IF(H258=0,"",'Ark1'!Z1333)</f>
        <v>3.3946736991660296</v>
      </c>
      <c r="AA258" s="236">
        <f>+IF(H258=0,"",'Ark1'!AB1333)</f>
        <v>1.4142135623730951</v>
      </c>
      <c r="AB258" s="237">
        <f>+IF(H258=0,"",'Ark1'!AE1333)</f>
        <v>0</v>
      </c>
      <c r="AC258" s="237">
        <f t="shared" si="233"/>
        <v>7.35</v>
      </c>
      <c r="AD258" s="235">
        <f t="shared" si="234"/>
        <v>0.80952380952380953</v>
      </c>
      <c r="AE258" s="299"/>
      <c r="AH258" s="29"/>
      <c r="AI258" s="27"/>
      <c r="AL258" s="27"/>
      <c r="AM258" s="27"/>
      <c r="AN258" s="27"/>
      <c r="AP258" s="27"/>
      <c r="AQ258" s="239"/>
      <c r="AR258" s="27"/>
      <c r="AS258" s="27"/>
    </row>
    <row r="259" spans="1:71">
      <c r="A259" s="299"/>
      <c r="B259" s="299">
        <f>+'Ark1'!C1334</f>
        <v>2023</v>
      </c>
      <c r="C259" s="234">
        <f>+'Ark1'!L1334</f>
        <v>2</v>
      </c>
      <c r="D259" s="234" t="str">
        <f t="shared" si="231"/>
        <v>P</v>
      </c>
      <c r="E259" s="234">
        <f>+'Ark1'!D1334</f>
        <v>6</v>
      </c>
      <c r="F259" s="234" t="str">
        <f t="shared" si="232"/>
        <v>Jun</v>
      </c>
      <c r="G259" s="234">
        <f>+'Ark1'!Q1334</f>
        <v>31</v>
      </c>
      <c r="H259" s="234">
        <f>+'Ark1'!R1334</f>
        <v>63</v>
      </c>
      <c r="I259" s="236">
        <f>+IF(H259=0,"",'Ark1'!AG1334)</f>
        <v>5.3235053235053238</v>
      </c>
      <c r="J259" s="236">
        <f>+IF(H259=0,"",'Ark1'!AH1334)</f>
        <v>0</v>
      </c>
      <c r="K259" s="236"/>
      <c r="L259" s="235">
        <f>+IF(H259=0,"",'Ark1'!U1334)</f>
        <v>15.579365079365077</v>
      </c>
      <c r="M259" s="235"/>
      <c r="N259" s="236"/>
      <c r="O259" s="236"/>
      <c r="P259" s="236"/>
      <c r="Q259" s="236"/>
      <c r="R259" s="236"/>
      <c r="S259" s="236"/>
      <c r="T259" s="236">
        <f>+IF(H259=0,"",'Ark1'!T1334)</f>
        <v>2.6666666666666661</v>
      </c>
      <c r="U259" s="235"/>
      <c r="V259" s="237">
        <f>+IF(H259=0,"",'Ark1'!W1334)</f>
        <v>0</v>
      </c>
      <c r="W259" s="237">
        <f>+IF(H259=0,"",'Ark1'!X1334)</f>
        <v>46.031746031746032</v>
      </c>
      <c r="X259" s="237">
        <f>+IF(H259=0,"",'Ark1'!Y1334)</f>
        <v>4.7619047619047636</v>
      </c>
      <c r="Y259" s="237">
        <f>+IF(H259=0,"",'Ark1'!Z1334)</f>
        <v>3.9668130717343177</v>
      </c>
      <c r="Z259" s="237">
        <f>+IF(H259=0,"",'Ark1'!Z1334)</f>
        <v>3.9668130717343177</v>
      </c>
      <c r="AA259" s="236">
        <f>+IF(H259=0,"",'Ark1'!AB1334)</f>
        <v>1.2084359562332876</v>
      </c>
      <c r="AB259" s="237">
        <f>+IF(H259=0,"",'Ark1'!AE1334)</f>
        <v>0</v>
      </c>
      <c r="AC259" s="237">
        <f t="shared" si="233"/>
        <v>7.7896825396825387</v>
      </c>
      <c r="AD259" s="235">
        <f t="shared" si="234"/>
        <v>0.49206349206349204</v>
      </c>
      <c r="AE259" s="299"/>
      <c r="AH259" s="29"/>
      <c r="AI259" s="27"/>
      <c r="AL259" s="27"/>
      <c r="AM259" s="27"/>
      <c r="AN259" s="27"/>
      <c r="AP259" s="27"/>
      <c r="AQ259" s="239"/>
      <c r="AR259" s="27"/>
      <c r="AS259" s="27"/>
    </row>
    <row r="260" spans="1:71">
      <c r="A260" s="299"/>
      <c r="B260" s="299">
        <f>+'Ark1'!C1335</f>
        <v>2023</v>
      </c>
      <c r="C260" s="234">
        <f>+'Ark1'!L1335</f>
        <v>2</v>
      </c>
      <c r="D260" s="234" t="str">
        <f t="shared" si="231"/>
        <v>P</v>
      </c>
      <c r="E260" s="234">
        <f>+'Ark1'!D1335</f>
        <v>7</v>
      </c>
      <c r="F260" s="234" t="str">
        <f t="shared" si="232"/>
        <v>O</v>
      </c>
      <c r="G260" s="234">
        <f>+'Ark1'!Q1335</f>
        <v>7</v>
      </c>
      <c r="H260" s="234">
        <f>+'Ark1'!R1335</f>
        <v>12</v>
      </c>
      <c r="I260" s="236">
        <f>+IF(H260=0,"",'Ark1'!AG1335)</f>
        <v>5.4824431985836508</v>
      </c>
      <c r="J260" s="236">
        <f>+IF(H260=0,"",'Ark1'!AH1335)</f>
        <v>0</v>
      </c>
      <c r="K260" s="236"/>
      <c r="L260" s="235">
        <f>+IF(H260=0,"",'Ark1'!U1335)</f>
        <v>15.483333333333338</v>
      </c>
      <c r="M260" s="235"/>
      <c r="N260" s="236"/>
      <c r="O260" s="236"/>
      <c r="P260" s="236"/>
      <c r="Q260" s="236"/>
      <c r="R260" s="236"/>
      <c r="S260" s="236"/>
      <c r="T260" s="236">
        <f>+IF(H260=0,"",'Ark1'!T1335)</f>
        <v>3.5</v>
      </c>
      <c r="U260" s="235"/>
      <c r="V260" s="237">
        <f>+IF(H260=0,"",'Ark1'!W1335)</f>
        <v>0</v>
      </c>
      <c r="W260" s="237">
        <f>+IF(H260=0,"",'Ark1'!X1335)</f>
        <v>50</v>
      </c>
      <c r="X260" s="237">
        <f>+IF(H260=0,"",'Ark1'!Y1335)</f>
        <v>0</v>
      </c>
      <c r="Y260" s="237">
        <f>+IF(H260=0,"",'Ark1'!Z1335)</f>
        <v>3.3143207784133049</v>
      </c>
      <c r="Z260" s="237">
        <f>+IF(H260=0,"",'Ark1'!Z1335)</f>
        <v>3.3143207784133049</v>
      </c>
      <c r="AA260" s="236">
        <f>+IF(H260=0,"",'Ark1'!AB1335)</f>
        <v>1.3844373104863461</v>
      </c>
      <c r="AB260" s="237">
        <f>+IF(H260=0,"",'Ark1'!AE1335)</f>
        <v>0</v>
      </c>
      <c r="AC260" s="237">
        <f t="shared" si="233"/>
        <v>7.7416666666666689</v>
      </c>
      <c r="AD260" s="235">
        <f t="shared" si="234"/>
        <v>0.58333333333333337</v>
      </c>
      <c r="AE260" s="299"/>
      <c r="AH260" s="29"/>
      <c r="AI260" s="27"/>
      <c r="AL260" s="27"/>
      <c r="AM260" s="27"/>
      <c r="AN260" s="27"/>
      <c r="AP260" s="27"/>
      <c r="AQ260" s="239"/>
      <c r="AR260" s="27"/>
      <c r="AS260" s="27"/>
    </row>
    <row r="261" spans="1:71">
      <c r="A261" s="299"/>
      <c r="B261" s="299">
        <f>+'Ark1'!C1336</f>
        <v>2023</v>
      </c>
      <c r="C261" s="234">
        <f>+'Ark1'!L1336</f>
        <v>2</v>
      </c>
      <c r="D261" s="234" t="str">
        <f t="shared" si="231"/>
        <v>P</v>
      </c>
      <c r="E261" s="234">
        <f>+'Ark1'!D1336</f>
        <v>8</v>
      </c>
      <c r="F261" s="234" t="str">
        <f t="shared" si="232"/>
        <v>O+</v>
      </c>
      <c r="G261" s="234">
        <f>+'Ark1'!Q1336</f>
        <v>9</v>
      </c>
      <c r="H261" s="234">
        <f>+'Ark1'!R1336</f>
        <v>19</v>
      </c>
      <c r="I261" s="236">
        <f>+IF(H261=0,"",'Ark1'!AG1336)</f>
        <v>3.3531247621222504</v>
      </c>
      <c r="J261" s="236">
        <f>+IF(H261=0,"",'Ark1'!AH1336)</f>
        <v>0</v>
      </c>
      <c r="K261" s="236"/>
      <c r="L261" s="235">
        <f>+IF(H261=0,"",'Ark1'!U1336)</f>
        <v>13.910526315789472</v>
      </c>
      <c r="M261" s="235"/>
      <c r="N261" s="236"/>
      <c r="O261" s="236"/>
      <c r="P261" s="236"/>
      <c r="Q261" s="236"/>
      <c r="R261" s="236"/>
      <c r="S261" s="236"/>
      <c r="T261" s="236">
        <f>+IF(H261=0,"",'Ark1'!T1336)</f>
        <v>2.3157894736842111</v>
      </c>
      <c r="U261" s="235"/>
      <c r="V261" s="237">
        <f>+IF(H261=0,"",'Ark1'!W1336)</f>
        <v>0</v>
      </c>
      <c r="W261" s="237">
        <f>+IF(H261=0,"",'Ark1'!X1336)</f>
        <v>31.578947368421055</v>
      </c>
      <c r="X261" s="237">
        <f>+IF(H261=0,"",'Ark1'!Y1336)</f>
        <v>0</v>
      </c>
      <c r="Y261" s="237">
        <f>+IF(H261=0,"",'Ark1'!Z1336)</f>
        <v>4.2933111668761281</v>
      </c>
      <c r="Z261" s="237">
        <f>+IF(H261=0,"",'Ark1'!Z1336)</f>
        <v>4.2933111668761281</v>
      </c>
      <c r="AA261" s="236">
        <f>+IF(H261=0,"",'Ark1'!AB1336)</f>
        <v>0.92067661497557363</v>
      </c>
      <c r="AB261" s="237">
        <f>+IF(H261=0,"",'Ark1'!AE1336)</f>
        <v>0</v>
      </c>
      <c r="AC261" s="237">
        <f t="shared" si="233"/>
        <v>6.9552631578947359</v>
      </c>
      <c r="AD261" s="235">
        <f t="shared" si="234"/>
        <v>0.47368421052631576</v>
      </c>
      <c r="AE261" s="299"/>
      <c r="AH261" s="29"/>
      <c r="AI261" s="27"/>
      <c r="AL261" s="27"/>
      <c r="AM261" s="27"/>
      <c r="AN261" s="27"/>
      <c r="AP261" s="27"/>
      <c r="AQ261" s="239"/>
      <c r="AR261" s="27"/>
      <c r="AS261" s="27"/>
    </row>
    <row r="262" spans="1:71">
      <c r="A262" s="299"/>
      <c r="B262" s="299">
        <f>+'Ark1'!C1337</f>
        <v>2023</v>
      </c>
      <c r="C262" s="234">
        <f>+'Ark1'!L1337</f>
        <v>2</v>
      </c>
      <c r="D262" s="234" t="str">
        <f t="shared" si="231"/>
        <v>P</v>
      </c>
      <c r="E262" s="234">
        <f>+'Ark1'!D1337</f>
        <v>9</v>
      </c>
      <c r="F262" s="234" t="str">
        <f t="shared" si="232"/>
        <v>R-</v>
      </c>
      <c r="G262" s="234">
        <f>+'Ark1'!Q1337</f>
        <v>19</v>
      </c>
      <c r="H262" s="234">
        <f>+'Ark1'!R1337</f>
        <v>30</v>
      </c>
      <c r="I262" s="236">
        <f>+IF(H262=0,"",'Ark1'!AG1337)</f>
        <v>2.9965718062037894</v>
      </c>
      <c r="J262" s="236">
        <f>+IF(H262=0,"",'Ark1'!AH1337)</f>
        <v>0</v>
      </c>
      <c r="K262" s="236"/>
      <c r="L262" s="235">
        <f>+IF(H262=0,"",'Ark1'!U1337)</f>
        <v>14.509999999999996</v>
      </c>
      <c r="M262" s="235"/>
      <c r="N262" s="236"/>
      <c r="O262" s="236"/>
      <c r="P262" s="236"/>
      <c r="Q262" s="236"/>
      <c r="R262" s="236"/>
      <c r="S262" s="236"/>
      <c r="T262" s="236">
        <f>+IF(H262=0,"",'Ark1'!T1337)</f>
        <v>2.4666666666666672</v>
      </c>
      <c r="U262" s="235"/>
      <c r="V262" s="237">
        <f>+IF(H262=0,"",'Ark1'!W1337)</f>
        <v>0</v>
      </c>
      <c r="W262" s="237">
        <f>+IF(H262=0,"",'Ark1'!X1337)</f>
        <v>46.666666666666657</v>
      </c>
      <c r="X262" s="237">
        <f>+IF(H262=0,"",'Ark1'!Y1337)</f>
        <v>0</v>
      </c>
      <c r="Y262" s="237">
        <f>+IF(H262=0,"",'Ark1'!Z1337)</f>
        <v>4.3331551245407116</v>
      </c>
      <c r="Z262" s="237">
        <f>+IF(H262=0,"",'Ark1'!Z1337)</f>
        <v>4.3331551245407116</v>
      </c>
      <c r="AA262" s="236">
        <f>+IF(H262=0,"",'Ark1'!AB1337)</f>
        <v>0.99107124982123362</v>
      </c>
      <c r="AB262" s="237">
        <f>+IF(H262=0,"",'Ark1'!AE1337)</f>
        <v>0</v>
      </c>
      <c r="AC262" s="237">
        <f t="shared" si="233"/>
        <v>7.2549999999999981</v>
      </c>
      <c r="AD262" s="235">
        <f t="shared" si="234"/>
        <v>0.6333333333333333</v>
      </c>
      <c r="AE262" s="299"/>
      <c r="AH262" s="29"/>
      <c r="AI262" s="27"/>
      <c r="AL262" s="27"/>
      <c r="AM262" s="27"/>
      <c r="AN262" s="27"/>
      <c r="AP262" s="27"/>
      <c r="AR262" s="27"/>
      <c r="AS262" s="27"/>
    </row>
    <row r="263" spans="1:71">
      <c r="A263" s="299"/>
      <c r="B263" s="299">
        <f>+'Ark1'!C1338</f>
        <v>2023</v>
      </c>
      <c r="C263" s="234">
        <f>+'Ark1'!L1338</f>
        <v>2</v>
      </c>
      <c r="D263" s="234" t="str">
        <f t="shared" ref="D263:D265" si="235">+D37</f>
        <v>P</v>
      </c>
      <c r="E263" s="234">
        <f>+'Ark1'!D1338</f>
        <v>10</v>
      </c>
      <c r="F263" s="234" t="str">
        <f t="shared" ref="F263:F265" si="236">+F248</f>
        <v>R</v>
      </c>
      <c r="G263" s="234">
        <f>+'Ark1'!Q1338</f>
        <v>63</v>
      </c>
      <c r="H263" s="234">
        <f>+'Ark1'!R1338</f>
        <v>166</v>
      </c>
      <c r="I263" s="236">
        <f>+IF(H263=0,"",'Ark1'!AG1338)</f>
        <v>5.4099396725078996</v>
      </c>
      <c r="J263" s="236">
        <f>+IF(H263=0,"",'Ark1'!AH1338)</f>
        <v>0.60240963855421681</v>
      </c>
      <c r="K263" s="236"/>
      <c r="L263" s="235">
        <f>+IF(H263=0,"",'Ark1'!U1338)</f>
        <v>17.016867469879514</v>
      </c>
      <c r="M263" s="235"/>
      <c r="N263" s="236"/>
      <c r="O263" s="236"/>
      <c r="P263" s="236"/>
      <c r="Q263" s="236"/>
      <c r="R263" s="236"/>
      <c r="S263" s="236"/>
      <c r="T263" s="236">
        <f>+IF(H263=0,"",'Ark1'!T1338)</f>
        <v>2.9939759036144578</v>
      </c>
      <c r="U263" s="235"/>
      <c r="V263" s="237">
        <f>+IF(H263=0,"",'Ark1'!W1338)</f>
        <v>0</v>
      </c>
      <c r="W263" s="237">
        <f>+IF(H263=0,"",'Ark1'!X1338)</f>
        <v>65.060240963855449</v>
      </c>
      <c r="X263" s="237">
        <f>+IF(H263=0,"",'Ark1'!Y1338)</f>
        <v>1.2048192771084336</v>
      </c>
      <c r="Y263" s="237">
        <f>+IF(H263=0,"",'Ark1'!Z1338)</f>
        <v>3.4282427012363623</v>
      </c>
      <c r="Z263" s="237">
        <f>+IF(H263=0,"",'Ark1'!Z1338)</f>
        <v>3.4282427012363623</v>
      </c>
      <c r="AA263" s="236">
        <f>+IF(H263=0,"",'Ark1'!AB1338)</f>
        <v>1.3285420396911023</v>
      </c>
      <c r="AB263" s="237">
        <f>+IF(H263=0,"",'Ark1'!AE1338)</f>
        <v>0</v>
      </c>
      <c r="AC263" s="237">
        <f t="shared" si="233"/>
        <v>8.5084337349397572</v>
      </c>
      <c r="AD263" s="235">
        <f t="shared" si="234"/>
        <v>0.37951807228915663</v>
      </c>
      <c r="AE263" s="299"/>
      <c r="AH263" s="29"/>
      <c r="AI263" s="27"/>
      <c r="AL263" s="27"/>
      <c r="AM263" s="27"/>
      <c r="AN263" s="27"/>
      <c r="AP263" s="27"/>
      <c r="AR263" s="27"/>
      <c r="AS263" s="27"/>
    </row>
    <row r="264" spans="1:71">
      <c r="A264" s="299"/>
      <c r="B264" s="299">
        <f>+'Ark1'!C1339</f>
        <v>2023</v>
      </c>
      <c r="C264" s="234">
        <f>+'Ark1'!L1339</f>
        <v>2</v>
      </c>
      <c r="D264" s="234" t="str">
        <f t="shared" si="235"/>
        <v>P</v>
      </c>
      <c r="E264" s="234">
        <f>+'Ark1'!D1339</f>
        <v>11</v>
      </c>
      <c r="F264" s="234" t="str">
        <f t="shared" si="236"/>
        <v>R+</v>
      </c>
      <c r="G264" s="234">
        <f>+'Ark1'!Q1339</f>
        <v>26</v>
      </c>
      <c r="H264" s="234">
        <f>+'Ark1'!R1339</f>
        <v>42</v>
      </c>
      <c r="I264" s="236">
        <f>+IF(H264=0,"",'Ark1'!AG1339)</f>
        <v>2.2331213785021391</v>
      </c>
      <c r="J264" s="236">
        <f>+IF(H264=0,"",'Ark1'!AH1339)</f>
        <v>0</v>
      </c>
      <c r="K264" s="236"/>
      <c r="L264" s="235">
        <f>+IF(H264=0,"",'Ark1'!U1339)</f>
        <v>17.150000000000006</v>
      </c>
      <c r="M264" s="235"/>
      <c r="N264" s="236"/>
      <c r="O264" s="236"/>
      <c r="P264" s="236"/>
      <c r="Q264" s="236"/>
      <c r="R264" s="236"/>
      <c r="S264" s="236"/>
      <c r="T264" s="236">
        <f>+IF(H264=0,"",'Ark1'!T1339)</f>
        <v>3.3571428571428554</v>
      </c>
      <c r="U264" s="235"/>
      <c r="V264" s="237">
        <f>+IF(H264=0,"",'Ark1'!W1339)</f>
        <v>0</v>
      </c>
      <c r="W264" s="237">
        <f>+IF(H264=0,"",'Ark1'!X1339)</f>
        <v>73.809523809523782</v>
      </c>
      <c r="X264" s="237">
        <f>+IF(H264=0,"",'Ark1'!Y1339)</f>
        <v>2.3809523809523818</v>
      </c>
      <c r="Y264" s="237">
        <f>+IF(H264=0,"",'Ark1'!Z1339)</f>
        <v>2.9228370105902362</v>
      </c>
      <c r="Z264" s="237">
        <f>+IF(H264=0,"",'Ark1'!Z1339)</f>
        <v>2.9228370105902362</v>
      </c>
      <c r="AA264" s="236">
        <f>+IF(H264=0,"",'Ark1'!AB1339)</f>
        <v>1.4609427577754703</v>
      </c>
      <c r="AB264" s="237">
        <f>+IF(H264=0,"",'Ark1'!AE1339)</f>
        <v>0</v>
      </c>
      <c r="AC264" s="237">
        <f t="shared" si="233"/>
        <v>8.5750000000000028</v>
      </c>
      <c r="AD264" s="235">
        <f t="shared" si="234"/>
        <v>0.61904761904761907</v>
      </c>
      <c r="AE264" s="299"/>
      <c r="AH264" s="29"/>
      <c r="AI264" s="27"/>
      <c r="AL264" s="27"/>
      <c r="AM264" s="27"/>
      <c r="AN264" s="27"/>
      <c r="AP264" s="27"/>
      <c r="AR264" s="27"/>
      <c r="AS264" s="27"/>
    </row>
    <row r="265" spans="1:71">
      <c r="A265" s="299"/>
      <c r="B265" s="299">
        <f>+'Ark1'!C1340</f>
        <v>2023</v>
      </c>
      <c r="C265" s="234">
        <f>+'Ark1'!L1340</f>
        <v>2</v>
      </c>
      <c r="D265" s="234" t="str">
        <f t="shared" si="235"/>
        <v>P</v>
      </c>
      <c r="E265" s="234">
        <f>+'Ark1'!D1340</f>
        <v>12</v>
      </c>
      <c r="F265" s="234" t="str">
        <f t="shared" si="236"/>
        <v>U-</v>
      </c>
      <c r="G265" s="234">
        <f>+'Ark1'!Q1340</f>
        <v>1</v>
      </c>
      <c r="H265" s="234">
        <f>+'Ark1'!R1340</f>
        <v>1</v>
      </c>
      <c r="I265" s="236">
        <f>+IF(H265=0,"",'Ark1'!AG1340)</f>
        <v>0.54826480023330448</v>
      </c>
      <c r="J265" s="236">
        <f>+IF(H265=0,"",'Ark1'!AH1340)</f>
        <v>0</v>
      </c>
      <c r="K265" s="236"/>
      <c r="L265" s="235">
        <f>+IF(H265=0,"",'Ark1'!U1340)</f>
        <v>18.8</v>
      </c>
      <c r="M265" s="235"/>
      <c r="N265" s="236"/>
      <c r="O265" s="236"/>
      <c r="P265" s="236"/>
      <c r="Q265" s="236"/>
      <c r="R265" s="236"/>
      <c r="S265" s="236"/>
      <c r="T265" s="236">
        <f>+IF(H265=0,"",'Ark1'!T1340)</f>
        <v>3</v>
      </c>
      <c r="U265" s="235"/>
      <c r="V265" s="237">
        <f>+IF(H265=0,"",'Ark1'!W1340)</f>
        <v>0</v>
      </c>
      <c r="W265" s="237">
        <f>+IF(H265=0,"",'Ark1'!X1340)</f>
        <v>100</v>
      </c>
      <c r="X265" s="237">
        <f>+IF(H265=0,"",'Ark1'!Y1340)</f>
        <v>0</v>
      </c>
      <c r="Y265" s="237">
        <f>+IF(H265=0,"",'Ark1'!Z1340)</f>
        <v>0</v>
      </c>
      <c r="Z265" s="237">
        <f>+IF(H265=0,"",'Ark1'!Z1340)</f>
        <v>0</v>
      </c>
      <c r="AA265" s="236">
        <f>+IF(H265=0,"",'Ark1'!AB1340)</f>
        <v>0</v>
      </c>
      <c r="AB265" s="237">
        <f>+IF(H265=0,"",'Ark1'!AE1340)</f>
        <v>0</v>
      </c>
      <c r="AC265" s="237">
        <f t="shared" si="233"/>
        <v>9.4</v>
      </c>
      <c r="AD265" s="235">
        <f t="shared" si="234"/>
        <v>1</v>
      </c>
      <c r="AE265" s="299"/>
      <c r="AH265" s="29"/>
      <c r="AI265" s="27"/>
      <c r="AL265" s="27"/>
      <c r="AM265" s="27"/>
      <c r="AN265" s="27"/>
      <c r="AP265" s="27"/>
      <c r="AR265" s="27"/>
      <c r="AS265" s="27"/>
    </row>
    <row r="266" spans="1:71">
      <c r="A266" s="299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H266" s="29"/>
      <c r="AI266" s="27"/>
      <c r="AL266" s="27"/>
      <c r="AM266" s="27"/>
      <c r="AN266" s="27"/>
      <c r="AP266" s="27"/>
    </row>
    <row r="267" spans="1:71" ht="15" customHeight="1">
      <c r="A267" s="299"/>
      <c r="B267" s="299"/>
      <c r="C267" s="319" t="s">
        <v>0</v>
      </c>
      <c r="D267" s="299"/>
      <c r="E267" s="320" t="str">
        <f>+D269</f>
        <v>P+</v>
      </c>
      <c r="F267" s="319" t="s">
        <v>569</v>
      </c>
      <c r="G267" s="299"/>
      <c r="H267" s="238">
        <f>SUM(H269:H280)</f>
        <v>795</v>
      </c>
      <c r="I267" s="300"/>
      <c r="J267" s="300"/>
      <c r="K267" s="300"/>
      <c r="L267" s="321" t="e">
        <f>+Klasse!#REF!</f>
        <v>#REF!</v>
      </c>
      <c r="M267" s="321"/>
      <c r="N267" s="300"/>
      <c r="O267" s="300"/>
      <c r="P267" s="300"/>
      <c r="Q267" s="300"/>
      <c r="R267" s="300"/>
      <c r="S267" s="300"/>
      <c r="T267" s="299"/>
      <c r="U267" s="299"/>
      <c r="V267" s="301"/>
      <c r="W267" s="301"/>
      <c r="X267" s="301"/>
      <c r="Y267" s="301"/>
      <c r="Z267" s="301"/>
      <c r="AA267" s="299"/>
      <c r="AB267" s="301"/>
      <c r="AC267" s="321">
        <v>0</v>
      </c>
      <c r="AD267" s="300"/>
      <c r="AE267" s="299"/>
      <c r="AF267" s="217"/>
      <c r="AH267" s="29"/>
      <c r="AI267" s="27"/>
      <c r="AJ267" s="218"/>
      <c r="AK267" s="28"/>
      <c r="AO267" s="28"/>
      <c r="BG267" s="230"/>
    </row>
    <row r="268" spans="1:71" ht="15" customHeight="1">
      <c r="A268" s="299"/>
      <c r="B268" s="299"/>
      <c r="C268" s="299"/>
      <c r="D268" s="299"/>
      <c r="E268" s="299"/>
      <c r="F268" s="299"/>
      <c r="G268" s="299"/>
      <c r="H268" s="299"/>
      <c r="I268" s="300"/>
      <c r="J268" s="300"/>
      <c r="K268" s="300"/>
      <c r="L268" s="299"/>
      <c r="M268" s="299"/>
      <c r="N268" s="300"/>
      <c r="O268" s="300"/>
      <c r="P268" s="300"/>
      <c r="Q268" s="300"/>
      <c r="R268" s="300"/>
      <c r="S268" s="300"/>
      <c r="T268" s="299"/>
      <c r="U268" s="299"/>
      <c r="V268" s="301"/>
      <c r="W268" s="301"/>
      <c r="X268" s="301"/>
      <c r="Y268" s="301"/>
      <c r="Z268" s="301"/>
      <c r="AA268" s="299"/>
      <c r="AB268" s="301"/>
      <c r="AC268" s="301"/>
      <c r="AD268" s="301"/>
      <c r="AE268" s="301"/>
      <c r="AF268" s="217"/>
      <c r="AH268" s="29"/>
      <c r="AI268" s="27"/>
      <c r="AJ268" s="218"/>
      <c r="AK268" s="28"/>
      <c r="AO268" s="28"/>
      <c r="BG268" s="230" t="e">
        <f>1+#REF!</f>
        <v>#REF!</v>
      </c>
      <c r="BH268" s="28">
        <v>20.659867330016564</v>
      </c>
      <c r="BI268" s="28">
        <f t="shared" ref="BI268" si="237">+BH268</f>
        <v>20.659867330016564</v>
      </c>
      <c r="BJ268" s="28">
        <f t="shared" ref="BJ268" si="238">+BI268</f>
        <v>20.659867330016564</v>
      </c>
      <c r="BK268" s="28">
        <f t="shared" ref="BK268" si="239">+BJ268</f>
        <v>20.659867330016564</v>
      </c>
      <c r="BL268" s="28">
        <f t="shared" ref="BL268" si="240">+BK268</f>
        <v>20.659867330016564</v>
      </c>
      <c r="BM268" s="28">
        <f t="shared" ref="BM268" si="241">+BL268</f>
        <v>20.659867330016564</v>
      </c>
      <c r="BN268" s="28">
        <f t="shared" ref="BN268" si="242">+BM268</f>
        <v>20.659867330016564</v>
      </c>
      <c r="BO268" s="28">
        <f t="shared" ref="BO268" si="243">+BN268</f>
        <v>20.659867330016564</v>
      </c>
      <c r="BP268" s="28">
        <f t="shared" ref="BP268" si="244">+BO268</f>
        <v>20.659867330016564</v>
      </c>
      <c r="BQ268" s="28">
        <f t="shared" ref="BQ268" si="245">+BP268</f>
        <v>20.659867330016564</v>
      </c>
      <c r="BR268" s="28">
        <f t="shared" ref="BR268" si="246">+BQ268</f>
        <v>20.659867330016564</v>
      </c>
      <c r="BS268" s="28">
        <f t="shared" ref="BS268" si="247">+BR268</f>
        <v>20.659867330016564</v>
      </c>
    </row>
    <row r="269" spans="1:71">
      <c r="A269" s="299"/>
      <c r="B269" s="299">
        <f>+'Ark1'!C1341</f>
        <v>2023</v>
      </c>
      <c r="C269" s="234">
        <f>+'Ark1'!L1341</f>
        <v>3</v>
      </c>
      <c r="D269" s="234" t="str">
        <f>+D43</f>
        <v>P+</v>
      </c>
      <c r="E269" s="234">
        <f>+'Ark1'!D1341</f>
        <v>1</v>
      </c>
      <c r="F269" s="234" t="str">
        <f>+F254</f>
        <v>Jan</v>
      </c>
      <c r="G269" s="234">
        <f>+'Ark1'!Q1341</f>
        <v>13</v>
      </c>
      <c r="H269" s="234">
        <f>+'Ark1'!R1341</f>
        <v>24</v>
      </c>
      <c r="I269" s="236">
        <f>+IF(H269=0,"",'Ark1'!AG1341)</f>
        <v>3.6195356445393991</v>
      </c>
      <c r="J269" s="236">
        <f>+IF(H269=0,"",'Ark1'!AH1341)</f>
        <v>0</v>
      </c>
      <c r="K269" s="236"/>
      <c r="L269" s="235">
        <f>+IF(H269=0,"",'Ark1'!U1341)</f>
        <v>18.070833333333329</v>
      </c>
      <c r="M269" s="235"/>
      <c r="N269" s="236"/>
      <c r="O269" s="236"/>
      <c r="P269" s="236"/>
      <c r="Q269" s="236"/>
      <c r="R269" s="236"/>
      <c r="S269" s="236"/>
      <c r="T269" s="236">
        <f>+IF(H269=0,"",'Ark1'!T1341)</f>
        <v>4.5</v>
      </c>
      <c r="U269" s="235"/>
      <c r="V269" s="237">
        <f>+IF(H269=0,"",'Ark1'!W1341)</f>
        <v>0</v>
      </c>
      <c r="W269" s="237">
        <f>+IF(H269=0,"",'Ark1'!X1341)</f>
        <v>70.833333333333314</v>
      </c>
      <c r="X269" s="237">
        <f>+IF(H269=0,"",'Ark1'!Y1341)</f>
        <v>4.1666666666666679</v>
      </c>
      <c r="Y269" s="237">
        <f>+IF(H269=0,"",'Ark1'!Z1341)</f>
        <v>4.1191098519245903</v>
      </c>
      <c r="Z269" s="237">
        <f>+IF(H269=0,"",'Ark1'!Z1341)</f>
        <v>4.1191098519245903</v>
      </c>
      <c r="AA269" s="236">
        <f>+IF(H269=0,"",'Ark1'!AB1341)</f>
        <v>1.6583123951777001</v>
      </c>
      <c r="AB269" s="237">
        <f>+IF(H269=0,"",'Ark1'!AE1341)</f>
        <v>0</v>
      </c>
      <c r="AC269" s="237">
        <f t="shared" ref="AC269:AC280" si="248">+IF(H269=0,"",+L269/C269)</f>
        <v>6.0236111111111095</v>
      </c>
      <c r="AD269" s="235">
        <f>+IF(H269=0,"",G269/H269)</f>
        <v>0.54166666666666663</v>
      </c>
      <c r="AE269" s="299"/>
      <c r="AH269" s="29"/>
      <c r="AI269" s="27"/>
      <c r="AL269" s="27"/>
      <c r="AM269" s="27"/>
      <c r="AN269" s="27"/>
      <c r="AP269" s="27"/>
      <c r="AR269" s="27"/>
      <c r="AS269" s="27"/>
    </row>
    <row r="270" spans="1:71">
      <c r="A270" s="299"/>
      <c r="B270" s="299">
        <f>+'Ark1'!C1342</f>
        <v>2023</v>
      </c>
      <c r="C270" s="234">
        <f>+'Ark1'!L1342</f>
        <v>3</v>
      </c>
      <c r="D270" s="234" t="str">
        <f>+D44</f>
        <v>P+</v>
      </c>
      <c r="E270" s="234">
        <f>+'Ark1'!D1342</f>
        <v>2</v>
      </c>
      <c r="F270" s="234" t="str">
        <f>+F255</f>
        <v>Feb</v>
      </c>
      <c r="G270" s="234">
        <f>+'Ark1'!Q1342</f>
        <v>16</v>
      </c>
      <c r="H270" s="234">
        <f>+'Ark1'!R1342</f>
        <v>27</v>
      </c>
      <c r="I270" s="236">
        <f>+IF(H270=0,"",'Ark1'!AG1342)</f>
        <v>5.7709605075375077</v>
      </c>
      <c r="J270" s="236">
        <f>+IF(H270=0,"",'Ark1'!AH1342)</f>
        <v>0</v>
      </c>
      <c r="K270" s="236"/>
      <c r="L270" s="235">
        <f>+IF(H270=0,"",'Ark1'!U1342)</f>
        <v>17.822222222222219</v>
      </c>
      <c r="M270" s="235"/>
      <c r="N270" s="236"/>
      <c r="O270" s="236"/>
      <c r="P270" s="236"/>
      <c r="Q270" s="236"/>
      <c r="R270" s="236"/>
      <c r="S270" s="236"/>
      <c r="T270" s="236">
        <f>+IF(H270=0,"",'Ark1'!T1342)</f>
        <v>5.1111111111111116</v>
      </c>
      <c r="U270" s="235"/>
      <c r="V270" s="237">
        <f>+IF(H270=0,"",'Ark1'!W1342)</f>
        <v>0</v>
      </c>
      <c r="W270" s="237">
        <f>+IF(H270=0,"",'Ark1'!X1342)</f>
        <v>70.370370370370352</v>
      </c>
      <c r="X270" s="237">
        <f>+IF(H270=0,"",'Ark1'!Y1342)</f>
        <v>7.4074074074074083</v>
      </c>
      <c r="Y270" s="237">
        <f>+IF(H270=0,"",'Ark1'!Z1342)</f>
        <v>3.4955350709295896</v>
      </c>
      <c r="Z270" s="237">
        <f>+IF(H270=0,"",'Ark1'!Z1342)</f>
        <v>3.4955350709295896</v>
      </c>
      <c r="AA270" s="236">
        <f>+IF(H270=0,"",'Ark1'!AB1342)</f>
        <v>2.0786985482077465</v>
      </c>
      <c r="AB270" s="237">
        <f>+IF(H270=0,"",'Ark1'!AE1342)</f>
        <v>0</v>
      </c>
      <c r="AC270" s="237">
        <f t="shared" si="248"/>
        <v>5.9407407407407398</v>
      </c>
      <c r="AD270" s="235">
        <f>+IF(H270=0,"",G270/H270)</f>
        <v>0.59259259259259256</v>
      </c>
      <c r="AE270" s="299"/>
      <c r="AH270" s="29"/>
      <c r="AI270" s="27"/>
      <c r="AL270" s="27"/>
      <c r="AM270" s="27"/>
      <c r="AN270" s="27"/>
      <c r="AP270" s="27"/>
      <c r="AR270" s="27"/>
      <c r="AS270" s="27"/>
    </row>
    <row r="271" spans="1:71">
      <c r="A271" s="299"/>
      <c r="B271" s="299">
        <f>+'Ark1'!C1343</f>
        <v>2023</v>
      </c>
      <c r="C271" s="234">
        <f>+'Ark1'!L1343</f>
        <v>3</v>
      </c>
      <c r="D271" s="234" t="str">
        <f>+D45</f>
        <v>P+</v>
      </c>
      <c r="E271" s="234">
        <f>+'Ark1'!D1343</f>
        <v>3</v>
      </c>
      <c r="F271" s="234" t="str">
        <f>+F256</f>
        <v>Mar</v>
      </c>
      <c r="G271" s="234">
        <f>+'Ark1'!Q1343</f>
        <v>41</v>
      </c>
      <c r="H271" s="234">
        <f>+'Ark1'!R1343</f>
        <v>65</v>
      </c>
      <c r="I271" s="236">
        <f>+IF(H271=0,"",'Ark1'!AG1343)</f>
        <v>5.4256738868507668</v>
      </c>
      <c r="J271" s="236">
        <f>+IF(H271=0,"",'Ark1'!AH1343)</f>
        <v>0</v>
      </c>
      <c r="K271" s="236"/>
      <c r="L271" s="235">
        <f>+IF(H271=0,"",'Ark1'!U1343)</f>
        <v>15.449230769230772</v>
      </c>
      <c r="M271" s="235"/>
      <c r="N271" s="236"/>
      <c r="O271" s="236"/>
      <c r="P271" s="236"/>
      <c r="Q271" s="236"/>
      <c r="R271" s="236"/>
      <c r="S271" s="236"/>
      <c r="T271" s="236">
        <f>+IF(H271=0,"",'Ark1'!T1343)</f>
        <v>4.0153846153846144</v>
      </c>
      <c r="U271" s="235"/>
      <c r="V271" s="237">
        <f>+IF(H271=0,"",'Ark1'!W1343)</f>
        <v>0</v>
      </c>
      <c r="W271" s="237">
        <f>+IF(H271=0,"",'Ark1'!X1343)</f>
        <v>49.230769230769219</v>
      </c>
      <c r="X271" s="237">
        <f>+IF(H271=0,"",'Ark1'!Y1343)</f>
        <v>3.0769230769230762</v>
      </c>
      <c r="Y271" s="237">
        <f>+IF(H271=0,"",'Ark1'!Z1343)</f>
        <v>6.0835243600279281</v>
      </c>
      <c r="Z271" s="237">
        <f>+IF(H271=0,"",'Ark1'!Z1343)</f>
        <v>6.0835243600279281</v>
      </c>
      <c r="AA271" s="236">
        <f>+IF(H271=0,"",'Ark1'!AB1343)</f>
        <v>2.0493324068119025</v>
      </c>
      <c r="AB271" s="237">
        <f>+IF(H271=0,"",'Ark1'!AE1343)</f>
        <v>0</v>
      </c>
      <c r="AC271" s="237">
        <f t="shared" si="248"/>
        <v>5.1497435897435908</v>
      </c>
      <c r="AD271" s="235">
        <f>+IF(H271=0,"",G271/H271)</f>
        <v>0.63076923076923075</v>
      </c>
      <c r="AE271" s="299"/>
      <c r="AH271" s="29"/>
      <c r="AI271" s="27"/>
      <c r="AL271" s="27"/>
      <c r="AM271" s="27"/>
      <c r="AN271" s="27"/>
      <c r="AP271" s="27"/>
      <c r="AR271" s="27"/>
      <c r="AS271" s="27"/>
    </row>
    <row r="272" spans="1:71">
      <c r="A272" s="299"/>
      <c r="B272" s="299">
        <f>+'Ark1'!C1344</f>
        <v>2023</v>
      </c>
      <c r="C272" s="234">
        <f>+'Ark1'!L1344</f>
        <v>3</v>
      </c>
      <c r="D272" s="234" t="str">
        <f>+D46</f>
        <v>P+</v>
      </c>
      <c r="E272" s="234">
        <f>+'Ark1'!D1344</f>
        <v>4</v>
      </c>
      <c r="F272" s="234" t="str">
        <f>+F257</f>
        <v>Apr</v>
      </c>
      <c r="G272" s="234">
        <f>+'Ark1'!Q1344</f>
        <v>13</v>
      </c>
      <c r="H272" s="234">
        <f>+'Ark1'!R1344</f>
        <v>35</v>
      </c>
      <c r="I272" s="236">
        <f>+IF(H272=0,"",'Ark1'!AG1344)</f>
        <v>5.5230006145202335</v>
      </c>
      <c r="J272" s="236">
        <f>+IF(H272=0,"",'Ark1'!AH1344)</f>
        <v>0</v>
      </c>
      <c r="K272" s="236"/>
      <c r="L272" s="235">
        <f>+IF(H272=0,"",'Ark1'!U1344)</f>
        <v>14.379999999999997</v>
      </c>
      <c r="M272" s="235"/>
      <c r="N272" s="236"/>
      <c r="O272" s="236"/>
      <c r="P272" s="236"/>
      <c r="Q272" s="236"/>
      <c r="R272" s="236"/>
      <c r="S272" s="236"/>
      <c r="T272" s="236">
        <f>+IF(H272=0,"",'Ark1'!T1344)</f>
        <v>3.5428571428571445</v>
      </c>
      <c r="U272" s="235"/>
      <c r="V272" s="237">
        <f>+IF(H272=0,"",'Ark1'!W1344)</f>
        <v>0</v>
      </c>
      <c r="W272" s="237">
        <f>+IF(H272=0,"",'Ark1'!X1344)</f>
        <v>31.428571428571423</v>
      </c>
      <c r="X272" s="237">
        <f>+IF(H272=0,"",'Ark1'!Y1344)</f>
        <v>2.8571428571428577</v>
      </c>
      <c r="Y272" s="237">
        <f>+IF(H272=0,"",'Ark1'!Z1344)</f>
        <v>3.9734691571543945</v>
      </c>
      <c r="Z272" s="237">
        <f>+IF(H272=0,"",'Ark1'!Z1344)</f>
        <v>3.9734691571543945</v>
      </c>
      <c r="AA272" s="236">
        <f>+IF(H272=0,"",'Ark1'!AB1344)</f>
        <v>1.499387630103078</v>
      </c>
      <c r="AB272" s="237">
        <f>+IF(H272=0,"",'Ark1'!AE1344)</f>
        <v>0</v>
      </c>
      <c r="AC272" s="237">
        <f t="shared" si="248"/>
        <v>4.7933333333333321</v>
      </c>
      <c r="AD272" s="235">
        <f>+IF(H272=0,"",G272/H272)</f>
        <v>0.37142857142857144</v>
      </c>
      <c r="AE272" s="299"/>
      <c r="AH272" s="29"/>
      <c r="AI272" s="27"/>
      <c r="AL272" s="27"/>
      <c r="AM272" s="27"/>
      <c r="AN272" s="27"/>
      <c r="AP272" s="27"/>
      <c r="AR272" s="27"/>
      <c r="AS272" s="27"/>
    </row>
    <row r="273" spans="1:45">
      <c r="A273" s="299"/>
      <c r="B273" s="299">
        <f>+'Ark1'!C1345</f>
        <v>2023</v>
      </c>
      <c r="C273" s="234">
        <f>+'Ark1'!L1345</f>
        <v>3</v>
      </c>
      <c r="D273" s="234" t="str">
        <f>+D47</f>
        <v>P+</v>
      </c>
      <c r="E273" s="234">
        <f>+'Ark1'!D1345</f>
        <v>5</v>
      </c>
      <c r="F273" s="234" t="str">
        <f>+F258</f>
        <v>Mai</v>
      </c>
      <c r="G273" s="234">
        <f>+'Ark1'!Q1345</f>
        <v>26</v>
      </c>
      <c r="H273" s="234">
        <f>+'Ark1'!R1345</f>
        <v>37</v>
      </c>
      <c r="I273" s="236">
        <f>+IF(H273=0,"",'Ark1'!AG1345)</f>
        <v>7.484200985808819</v>
      </c>
      <c r="J273" s="236">
        <f>+IF(H273=0,"",'Ark1'!AH1345)</f>
        <v>0</v>
      </c>
      <c r="K273" s="236"/>
      <c r="L273" s="235">
        <f>+IF(H273=0,"",'Ark1'!U1345)</f>
        <v>16.291891891891893</v>
      </c>
      <c r="M273" s="235"/>
      <c r="N273" s="236"/>
      <c r="O273" s="236"/>
      <c r="P273" s="236"/>
      <c r="Q273" s="236"/>
      <c r="R273" s="236"/>
      <c r="S273" s="236"/>
      <c r="T273" s="236">
        <f>+IF(H273=0,"",'Ark1'!T1345)</f>
        <v>3.7297297297297289</v>
      </c>
      <c r="U273" s="235"/>
      <c r="V273" s="237">
        <f>+IF(H273=0,"",'Ark1'!W1345)</f>
        <v>0</v>
      </c>
      <c r="W273" s="237">
        <f>+IF(H273=0,"",'Ark1'!X1345)</f>
        <v>48.648648648648653</v>
      </c>
      <c r="X273" s="237">
        <f>+IF(H273=0,"",'Ark1'!Y1345)</f>
        <v>0</v>
      </c>
      <c r="Y273" s="237">
        <f>+IF(H273=0,"",'Ark1'!Z1345)</f>
        <v>2.9395144274852298</v>
      </c>
      <c r="Z273" s="237">
        <f>+IF(H273=0,"",'Ark1'!Z1345)</f>
        <v>2.9395144274852298</v>
      </c>
      <c r="AA273" s="236">
        <f>+IF(H273=0,"",'Ark1'!AB1345)</f>
        <v>1.4639570339406309</v>
      </c>
      <c r="AB273" s="237">
        <f>+IF(H273=0,"",'Ark1'!AE1345)</f>
        <v>0</v>
      </c>
      <c r="AC273" s="237">
        <f t="shared" si="248"/>
        <v>5.4306306306306311</v>
      </c>
      <c r="AD273" s="235">
        <f>+IF(H273=0,"",G273/H273)</f>
        <v>0.70270270270270274</v>
      </c>
      <c r="AE273" s="299"/>
      <c r="AH273" s="29"/>
      <c r="AI273" s="27"/>
      <c r="AL273" s="27"/>
      <c r="AM273" s="27"/>
      <c r="AN273" s="27"/>
      <c r="AP273" s="27"/>
      <c r="AR273" s="27"/>
      <c r="AS273" s="27"/>
    </row>
    <row r="274" spans="1:45">
      <c r="A274" s="299"/>
      <c r="B274" s="299">
        <f>+'Ark1'!C1346</f>
        <v>2023</v>
      </c>
      <c r="C274" s="234">
        <f>+'Ark1'!L1346</f>
        <v>3</v>
      </c>
      <c r="D274" s="234" t="str">
        <f t="shared" ref="D274:D280" si="249">+D48</f>
        <v>P+</v>
      </c>
      <c r="E274" s="234">
        <f>+'Ark1'!D1346</f>
        <v>6</v>
      </c>
      <c r="F274" s="234" t="str">
        <f t="shared" ref="F274:F280" si="250">+F259</f>
        <v>Jun</v>
      </c>
      <c r="G274" s="234">
        <f>+'Ark1'!Q1346</f>
        <v>45</v>
      </c>
      <c r="H274" s="234">
        <f>+'Ark1'!R1346</f>
        <v>106</v>
      </c>
      <c r="I274" s="236">
        <f>+IF(H274=0,"",'Ark1'!AG1346)</f>
        <v>9.6468533554626248</v>
      </c>
      <c r="J274" s="236">
        <f>+IF(H274=0,"",'Ark1'!AH1346)</f>
        <v>0</v>
      </c>
      <c r="K274" s="236"/>
      <c r="L274" s="235">
        <f>+IF(H274=0,"",'Ark1'!U1346)</f>
        <v>16.779245283018874</v>
      </c>
      <c r="M274" s="235"/>
      <c r="N274" s="236"/>
      <c r="O274" s="236"/>
      <c r="P274" s="236"/>
      <c r="Q274" s="236"/>
      <c r="R274" s="236"/>
      <c r="S274" s="236"/>
      <c r="T274" s="236">
        <f>+IF(H274=0,"",'Ark1'!T1346)</f>
        <v>3.6792452830188682</v>
      </c>
      <c r="U274" s="235"/>
      <c r="V274" s="237">
        <f>+IF(H274=0,"",'Ark1'!W1346)</f>
        <v>0</v>
      </c>
      <c r="W274" s="237">
        <f>+IF(H274=0,"",'Ark1'!X1346)</f>
        <v>55.660377358490592</v>
      </c>
      <c r="X274" s="237">
        <f>+IF(H274=0,"",'Ark1'!Y1346)</f>
        <v>6.603773584905662</v>
      </c>
      <c r="Y274" s="237">
        <f>+IF(H274=0,"",'Ark1'!Z1346)</f>
        <v>3.7650757836751927</v>
      </c>
      <c r="Z274" s="237">
        <f>+IF(H274=0,"",'Ark1'!Z1346)</f>
        <v>3.7650757836751927</v>
      </c>
      <c r="AA274" s="236">
        <f>+IF(H274=0,"",'Ark1'!AB1346)</f>
        <v>1.6457330179137002</v>
      </c>
      <c r="AB274" s="237">
        <f>+IF(H274=0,"",'Ark1'!AE1346)</f>
        <v>0</v>
      </c>
      <c r="AC274" s="237">
        <f t="shared" si="248"/>
        <v>5.5930817610062915</v>
      </c>
      <c r="AD274" s="235">
        <f t="shared" ref="AD274:AD280" si="251">+IF(H274=0,"",G274/H274)</f>
        <v>0.42452830188679247</v>
      </c>
      <c r="AE274" s="299"/>
      <c r="AH274" s="29"/>
      <c r="AI274" s="27"/>
      <c r="AL274" s="27"/>
      <c r="AM274" s="27"/>
      <c r="AN274" s="27"/>
      <c r="AP274" s="27"/>
      <c r="AR274" s="27"/>
      <c r="AS274" s="27"/>
    </row>
    <row r="275" spans="1:45">
      <c r="A275" s="299"/>
      <c r="B275" s="299">
        <f>+'Ark1'!C1347</f>
        <v>2023</v>
      </c>
      <c r="C275" s="234">
        <f>+'Ark1'!L1347</f>
        <v>3</v>
      </c>
      <c r="D275" s="234" t="str">
        <f t="shared" si="249"/>
        <v>P+</v>
      </c>
      <c r="E275" s="234">
        <f>+'Ark1'!D1347</f>
        <v>7</v>
      </c>
      <c r="F275" s="234" t="str">
        <f t="shared" si="250"/>
        <v>O</v>
      </c>
      <c r="G275" s="234">
        <f>+'Ark1'!Q1347</f>
        <v>7</v>
      </c>
      <c r="H275" s="234">
        <f>+'Ark1'!R1347</f>
        <v>20</v>
      </c>
      <c r="I275" s="236">
        <f>+IF(H275=0,"",'Ark1'!AG1347)</f>
        <v>9.3419887872528768</v>
      </c>
      <c r="J275" s="236">
        <f>+IF(H275=0,"",'Ark1'!AH1347)</f>
        <v>0</v>
      </c>
      <c r="K275" s="236"/>
      <c r="L275" s="235">
        <f>+IF(H275=0,"",'Ark1'!U1347)</f>
        <v>15.829999999999997</v>
      </c>
      <c r="M275" s="235"/>
      <c r="N275" s="236"/>
      <c r="O275" s="236"/>
      <c r="P275" s="236"/>
      <c r="Q275" s="236"/>
      <c r="R275" s="236"/>
      <c r="S275" s="236"/>
      <c r="T275" s="236">
        <f>+IF(H275=0,"",'Ark1'!T1347)</f>
        <v>4.05</v>
      </c>
      <c r="U275" s="235"/>
      <c r="V275" s="237">
        <f>+IF(H275=0,"",'Ark1'!W1347)</f>
        <v>0</v>
      </c>
      <c r="W275" s="237">
        <f>+IF(H275=0,"",'Ark1'!X1347)</f>
        <v>45</v>
      </c>
      <c r="X275" s="237">
        <f>+IF(H275=0,"",'Ark1'!Y1347)</f>
        <v>5</v>
      </c>
      <c r="Y275" s="237">
        <f>+IF(H275=0,"",'Ark1'!Z1347)</f>
        <v>4.5844410782559057</v>
      </c>
      <c r="Z275" s="237">
        <f>+IF(H275=0,"",'Ark1'!Z1347)</f>
        <v>4.5844410782559057</v>
      </c>
      <c r="AA275" s="236">
        <f>+IF(H275=0,"",'Ark1'!AB1347)</f>
        <v>1.203120941551596</v>
      </c>
      <c r="AB275" s="237">
        <f>+IF(H275=0,"",'Ark1'!AE1347)</f>
        <v>0</v>
      </c>
      <c r="AC275" s="237">
        <f t="shared" si="248"/>
        <v>5.2766666666666655</v>
      </c>
      <c r="AD275" s="235">
        <f t="shared" si="251"/>
        <v>0.35</v>
      </c>
      <c r="AE275" s="299"/>
      <c r="AH275" s="29"/>
      <c r="AI275" s="27"/>
      <c r="AL275" s="27"/>
      <c r="AM275" s="27"/>
      <c r="AN275" s="27"/>
      <c r="AP275" s="27"/>
      <c r="AR275" s="27"/>
      <c r="AS275" s="27"/>
    </row>
    <row r="276" spans="1:45">
      <c r="A276" s="299"/>
      <c r="B276" s="299">
        <f>+'Ark1'!C1348</f>
        <v>2023</v>
      </c>
      <c r="C276" s="234">
        <f>+'Ark1'!L1348</f>
        <v>3</v>
      </c>
      <c r="D276" s="234" t="str">
        <f t="shared" si="249"/>
        <v>P+</v>
      </c>
      <c r="E276" s="234">
        <f>+'Ark1'!D1348</f>
        <v>8</v>
      </c>
      <c r="F276" s="234" t="str">
        <f t="shared" si="250"/>
        <v>O+</v>
      </c>
      <c r="G276" s="234">
        <f>+'Ark1'!Q1348</f>
        <v>15</v>
      </c>
      <c r="H276" s="234">
        <f>+'Ark1'!R1348</f>
        <v>48</v>
      </c>
      <c r="I276" s="236">
        <f>+IF(H276=0,"",'Ark1'!AG1348)</f>
        <v>8.9518154829869854</v>
      </c>
      <c r="J276" s="236">
        <f>+IF(H276=0,"",'Ark1'!AH1348)</f>
        <v>0</v>
      </c>
      <c r="K276" s="236"/>
      <c r="L276" s="235">
        <f>+IF(H276=0,"",'Ark1'!U1348)</f>
        <v>14.7</v>
      </c>
      <c r="M276" s="235"/>
      <c r="N276" s="236"/>
      <c r="O276" s="236"/>
      <c r="P276" s="236"/>
      <c r="Q276" s="236"/>
      <c r="R276" s="236"/>
      <c r="S276" s="236"/>
      <c r="T276" s="236">
        <f>+IF(H276=0,"",'Ark1'!T1348)</f>
        <v>3.4166666666666656</v>
      </c>
      <c r="U276" s="235"/>
      <c r="V276" s="237">
        <f>+IF(H276=0,"",'Ark1'!W1348)</f>
        <v>0</v>
      </c>
      <c r="W276" s="237">
        <f>+IF(H276=0,"",'Ark1'!X1348)</f>
        <v>41.666666666666657</v>
      </c>
      <c r="X276" s="237">
        <f>+IF(H276=0,"",'Ark1'!Y1348)</f>
        <v>4.1666666666666679</v>
      </c>
      <c r="Y276" s="237">
        <f>+IF(H276=0,"",'Ark1'!Z1348)</f>
        <v>4.2264543847847964</v>
      </c>
      <c r="Z276" s="237">
        <f>+IF(H276=0,"",'Ark1'!Z1348)</f>
        <v>4.2264543847847964</v>
      </c>
      <c r="AA276" s="236">
        <f>+IF(H276=0,"",'Ark1'!AB1348)</f>
        <v>1.4409680388158823</v>
      </c>
      <c r="AB276" s="237">
        <f>+IF(H276=0,"",'Ark1'!AE1348)</f>
        <v>0</v>
      </c>
      <c r="AC276" s="237">
        <f t="shared" si="248"/>
        <v>4.8999999999999995</v>
      </c>
      <c r="AD276" s="235">
        <f t="shared" si="251"/>
        <v>0.3125</v>
      </c>
      <c r="AE276" s="299"/>
      <c r="AH276" s="29"/>
      <c r="AI276" s="27"/>
      <c r="AL276" s="27"/>
      <c r="AM276" s="27"/>
      <c r="AN276" s="27"/>
      <c r="AP276" s="27"/>
      <c r="AR276" s="27"/>
      <c r="AS276" s="27"/>
    </row>
    <row r="277" spans="1:45">
      <c r="A277" s="299"/>
      <c r="B277" s="299">
        <f>+'Ark1'!C1349</f>
        <v>2023</v>
      </c>
      <c r="C277" s="234">
        <f>+'Ark1'!L1349</f>
        <v>3</v>
      </c>
      <c r="D277" s="234" t="str">
        <f t="shared" si="249"/>
        <v>P+</v>
      </c>
      <c r="E277" s="234">
        <f>+'Ark1'!D1349</f>
        <v>9</v>
      </c>
      <c r="F277" s="234" t="str">
        <f t="shared" si="250"/>
        <v>R-</v>
      </c>
      <c r="G277" s="234">
        <f>+'Ark1'!Q1349</f>
        <v>33</v>
      </c>
      <c r="H277" s="234">
        <f>+'Ark1'!R1349</f>
        <v>61</v>
      </c>
      <c r="I277" s="236">
        <f>+IF(H277=0,"",'Ark1'!AG1349)</f>
        <v>6.8439965305026638</v>
      </c>
      <c r="J277" s="236">
        <f>+IF(H277=0,"",'Ark1'!AH1349)</f>
        <v>0</v>
      </c>
      <c r="K277" s="236"/>
      <c r="L277" s="235">
        <f>+IF(H277=0,"",'Ark1'!U1349)</f>
        <v>16.298360655737703</v>
      </c>
      <c r="M277" s="235"/>
      <c r="N277" s="236"/>
      <c r="O277" s="236"/>
      <c r="P277" s="236"/>
      <c r="Q277" s="236"/>
      <c r="R277" s="236"/>
      <c r="S277" s="236"/>
      <c r="T277" s="236">
        <f>+IF(H277=0,"",'Ark1'!T1349)</f>
        <v>3.8196721311475401</v>
      </c>
      <c r="U277" s="235"/>
      <c r="V277" s="237">
        <f>+IF(H277=0,"",'Ark1'!W1349)</f>
        <v>1.6393442622950822</v>
      </c>
      <c r="W277" s="237">
        <f>+IF(H277=0,"",'Ark1'!X1349)</f>
        <v>55.737704918032797</v>
      </c>
      <c r="X277" s="237">
        <f>+IF(H277=0,"",'Ark1'!Y1349)</f>
        <v>6.5573770491803289</v>
      </c>
      <c r="Y277" s="237">
        <f>+IF(H277=0,"",'Ark1'!Z1349)</f>
        <v>3.8529738058564447</v>
      </c>
      <c r="Z277" s="237">
        <f>+IF(H277=0,"",'Ark1'!Z1349)</f>
        <v>3.8529738058564447</v>
      </c>
      <c r="AA277" s="236">
        <f>+IF(H277=0,"",'Ark1'!AB1349)</f>
        <v>1.8422028574269045</v>
      </c>
      <c r="AB277" s="237">
        <f>+IF(H277=0,"",'Ark1'!AE1349)</f>
        <v>0</v>
      </c>
      <c r="AC277" s="237">
        <f t="shared" si="248"/>
        <v>5.4327868852459007</v>
      </c>
      <c r="AD277" s="235">
        <f t="shared" si="251"/>
        <v>0.54098360655737709</v>
      </c>
      <c r="AE277" s="299"/>
      <c r="AH277" s="29"/>
      <c r="AI277" s="27"/>
      <c r="AL277" s="27"/>
      <c r="AM277" s="27"/>
      <c r="AN277" s="27"/>
      <c r="AP277" s="27"/>
      <c r="AR277" s="27"/>
      <c r="AS277" s="27"/>
    </row>
    <row r="278" spans="1:45">
      <c r="A278" s="299"/>
      <c r="B278" s="299">
        <f>+'Ark1'!C1350</f>
        <v>2023</v>
      </c>
      <c r="C278" s="234">
        <f>+'Ark1'!L1350</f>
        <v>3</v>
      </c>
      <c r="D278" s="234" t="str">
        <f t="shared" si="249"/>
        <v>P+</v>
      </c>
      <c r="E278" s="234">
        <f>+'Ark1'!D1350</f>
        <v>10</v>
      </c>
      <c r="F278" s="234" t="str">
        <f t="shared" si="250"/>
        <v>R</v>
      </c>
      <c r="G278" s="234">
        <f>+'Ark1'!Q1350</f>
        <v>101</v>
      </c>
      <c r="H278" s="234">
        <f>+'Ark1'!R1350</f>
        <v>297</v>
      </c>
      <c r="I278" s="236">
        <f>+IF(H278=0,"",'Ark1'!AG1350)</f>
        <v>9.846595805802929</v>
      </c>
      <c r="J278" s="236">
        <f>+IF(H278=0,"",'Ark1'!AH1350)</f>
        <v>1.3468013468013469</v>
      </c>
      <c r="K278" s="236"/>
      <c r="L278" s="235">
        <f>+IF(H278=0,"",'Ark1'!U1350)</f>
        <v>17.31111111111111</v>
      </c>
      <c r="M278" s="235"/>
      <c r="N278" s="236"/>
      <c r="O278" s="236"/>
      <c r="P278" s="236"/>
      <c r="Q278" s="236"/>
      <c r="R278" s="236"/>
      <c r="S278" s="236"/>
      <c r="T278" s="236">
        <f>+IF(H278=0,"",'Ark1'!T1350)</f>
        <v>3.8821548821548815</v>
      </c>
      <c r="U278" s="235"/>
      <c r="V278" s="237">
        <f>+IF(H278=0,"",'Ark1'!W1350)</f>
        <v>0</v>
      </c>
      <c r="W278" s="237">
        <f>+IF(H278=0,"",'Ark1'!X1350)</f>
        <v>68.35016835016836</v>
      </c>
      <c r="X278" s="237">
        <f>+IF(H278=0,"",'Ark1'!Y1350)</f>
        <v>3.7037037037037042</v>
      </c>
      <c r="Y278" s="237">
        <f>+IF(H278=0,"",'Ark1'!Z1350)</f>
        <v>3.3717749690926824</v>
      </c>
      <c r="Z278" s="237">
        <f>+IF(H278=0,"",'Ark1'!Z1350)</f>
        <v>3.3717749690926824</v>
      </c>
      <c r="AA278" s="236">
        <f>+IF(H278=0,"",'Ark1'!AB1350)</f>
        <v>1.5427416900244395</v>
      </c>
      <c r="AB278" s="237">
        <f>+IF(H278=0,"",'Ark1'!AE1350)</f>
        <v>0</v>
      </c>
      <c r="AC278" s="237">
        <f t="shared" si="248"/>
        <v>5.7703703703703697</v>
      </c>
      <c r="AD278" s="235">
        <f t="shared" si="251"/>
        <v>0.34006734006734007</v>
      </c>
      <c r="AE278" s="299"/>
      <c r="AH278" s="29"/>
      <c r="AI278" s="27"/>
      <c r="AL278" s="27"/>
      <c r="AM278" s="27"/>
      <c r="AN278" s="27"/>
      <c r="AP278" s="27"/>
      <c r="AR278" s="27"/>
      <c r="AS278" s="27"/>
    </row>
    <row r="279" spans="1:45">
      <c r="A279" s="299"/>
      <c r="B279" s="299">
        <f>+'Ark1'!C1351</f>
        <v>2023</v>
      </c>
      <c r="C279" s="234">
        <f>+'Ark1'!L1351</f>
        <v>3</v>
      </c>
      <c r="D279" s="234" t="str">
        <f t="shared" si="249"/>
        <v>P+</v>
      </c>
      <c r="E279" s="234">
        <f>+'Ark1'!D1351</f>
        <v>11</v>
      </c>
      <c r="F279" s="234" t="str">
        <f t="shared" si="250"/>
        <v>R+</v>
      </c>
      <c r="G279" s="234">
        <f>+'Ark1'!Q1351</f>
        <v>36</v>
      </c>
      <c r="H279" s="234">
        <f>+'Ark1'!R1351</f>
        <v>72</v>
      </c>
      <c r="I279" s="236">
        <f>+IF(H279=0,"",'Ark1'!AG1351)</f>
        <v>4.0570076855586548</v>
      </c>
      <c r="J279" s="236">
        <f>+IF(H279=0,"",'Ark1'!AH1351)</f>
        <v>1.3888888888888891</v>
      </c>
      <c r="K279" s="236"/>
      <c r="L279" s="235">
        <f>+IF(H279=0,"",'Ark1'!U1351)</f>
        <v>18.175000000000001</v>
      </c>
      <c r="M279" s="235"/>
      <c r="N279" s="236"/>
      <c r="O279" s="236"/>
      <c r="P279" s="236"/>
      <c r="Q279" s="236"/>
      <c r="R279" s="236"/>
      <c r="S279" s="236"/>
      <c r="T279" s="236">
        <f>+IF(H279=0,"",'Ark1'!T1351)</f>
        <v>4</v>
      </c>
      <c r="U279" s="235"/>
      <c r="V279" s="237">
        <f>+IF(H279=0,"",'Ark1'!W1351)</f>
        <v>0</v>
      </c>
      <c r="W279" s="237">
        <f>+IF(H279=0,"",'Ark1'!X1351)</f>
        <v>75</v>
      </c>
      <c r="X279" s="237">
        <f>+IF(H279=0,"",'Ark1'!Y1351)</f>
        <v>8.3333333333333357</v>
      </c>
      <c r="Y279" s="237">
        <f>+IF(H279=0,"",'Ark1'!Z1351)</f>
        <v>3.8386104980260201</v>
      </c>
      <c r="Z279" s="237">
        <f>+IF(H279=0,"",'Ark1'!Z1351)</f>
        <v>3.8386104980260201</v>
      </c>
      <c r="AA279" s="236">
        <f>+IF(H279=0,"",'Ark1'!AB1351)</f>
        <v>1.5898986690282426</v>
      </c>
      <c r="AB279" s="237">
        <f>+IF(H279=0,"",'Ark1'!AE1351)</f>
        <v>0</v>
      </c>
      <c r="AC279" s="237">
        <f t="shared" si="248"/>
        <v>6.0583333333333336</v>
      </c>
      <c r="AD279" s="235">
        <f t="shared" si="251"/>
        <v>0.5</v>
      </c>
      <c r="AE279" s="299"/>
      <c r="AH279" s="29"/>
      <c r="AI279" s="27"/>
      <c r="AL279" s="27"/>
      <c r="AM279" s="27"/>
      <c r="AN279" s="27"/>
      <c r="AP279" s="27"/>
      <c r="AR279" s="27"/>
      <c r="AS279" s="27"/>
    </row>
    <row r="280" spans="1:45">
      <c r="A280" s="299"/>
      <c r="B280" s="299">
        <f>+'Ark1'!C1352</f>
        <v>2023</v>
      </c>
      <c r="C280" s="234">
        <f>+'Ark1'!L1352</f>
        <v>3</v>
      </c>
      <c r="D280" s="234" t="str">
        <f t="shared" si="249"/>
        <v>P+</v>
      </c>
      <c r="E280" s="234">
        <f>+'Ark1'!D1352</f>
        <v>12</v>
      </c>
      <c r="F280" s="234" t="str">
        <f t="shared" si="250"/>
        <v>U-</v>
      </c>
      <c r="G280" s="234">
        <f>+'Ark1'!Q1352</f>
        <v>3</v>
      </c>
      <c r="H280" s="234">
        <f>+'Ark1'!R1352</f>
        <v>3</v>
      </c>
      <c r="I280" s="236">
        <f>+IF(H280=0,"",'Ark1'!AG1352)</f>
        <v>1.2860892388451444</v>
      </c>
      <c r="J280" s="236">
        <f>+IF(H280=0,"",'Ark1'!AH1352)</f>
        <v>0</v>
      </c>
      <c r="K280" s="236"/>
      <c r="L280" s="235">
        <f>+IF(H280=0,"",'Ark1'!U1352)</f>
        <v>14.7</v>
      </c>
      <c r="M280" s="235"/>
      <c r="N280" s="236"/>
      <c r="O280" s="236"/>
      <c r="P280" s="236"/>
      <c r="Q280" s="236"/>
      <c r="R280" s="236"/>
      <c r="S280" s="236"/>
      <c r="T280" s="236">
        <f>+IF(H280=0,"",'Ark1'!T1352)</f>
        <v>5</v>
      </c>
      <c r="U280" s="235"/>
      <c r="V280" s="237">
        <f>+IF(H280=0,"",'Ark1'!W1352)</f>
        <v>0</v>
      </c>
      <c r="W280" s="237">
        <f>+IF(H280=0,"",'Ark1'!X1352)</f>
        <v>0</v>
      </c>
      <c r="X280" s="237">
        <f>+IF(H280=0,"",'Ark1'!Y1352)</f>
        <v>0</v>
      </c>
      <c r="Y280" s="237">
        <f>+IF(H280=0,"",'Ark1'!Z1352)</f>
        <v>1.4165686240583697</v>
      </c>
      <c r="Z280" s="237">
        <f>+IF(H280=0,"",'Ark1'!Z1352)</f>
        <v>1.4165686240583697</v>
      </c>
      <c r="AA280" s="236">
        <f>+IF(H280=0,"",'Ark1'!AB1352)</f>
        <v>0</v>
      </c>
      <c r="AB280" s="237">
        <f>+IF(H280=0,"",'Ark1'!AE1352)</f>
        <v>0</v>
      </c>
      <c r="AC280" s="237">
        <f t="shared" si="248"/>
        <v>4.8999999999999995</v>
      </c>
      <c r="AD280" s="235">
        <f t="shared" si="251"/>
        <v>1</v>
      </c>
      <c r="AE280" s="299"/>
      <c r="AH280" s="29"/>
      <c r="AI280" s="27"/>
      <c r="AL280" s="27"/>
      <c r="AM280" s="27"/>
      <c r="AN280" s="27"/>
      <c r="AP280" s="27"/>
      <c r="AR280" s="27"/>
      <c r="AS280" s="27"/>
    </row>
    <row r="281" spans="1:45">
      <c r="A281" s="299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  <c r="AB281" s="299"/>
      <c r="AC281" s="299"/>
      <c r="AD281" s="299"/>
      <c r="AE281" s="299"/>
      <c r="AH281" s="29"/>
      <c r="AI281" s="27"/>
      <c r="AL281" s="27"/>
      <c r="AM281" s="27"/>
      <c r="AN281" s="27"/>
      <c r="AP281" s="27"/>
      <c r="AR281" s="27"/>
      <c r="AS281" s="27"/>
    </row>
    <row r="282" spans="1:45" ht="15.6">
      <c r="A282" s="299"/>
      <c r="B282" s="299"/>
      <c r="C282" s="299"/>
      <c r="D282" s="319" t="str">
        <f>+D284</f>
        <v>O-</v>
      </c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  <c r="AB282" s="299"/>
      <c r="AC282" s="299"/>
      <c r="AD282" s="299"/>
      <c r="AE282" s="299"/>
      <c r="AH282" s="29"/>
      <c r="AI282" s="27"/>
      <c r="AL282" s="27"/>
      <c r="AM282" s="27"/>
      <c r="AN282" s="27"/>
      <c r="AP282" s="27"/>
      <c r="AR282" s="27"/>
      <c r="AS282" s="27"/>
    </row>
    <row r="283" spans="1:45">
      <c r="A283" s="299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H283" s="29"/>
      <c r="AI283" s="27"/>
      <c r="AL283" s="27"/>
      <c r="AM283" s="27"/>
      <c r="AN283" s="27"/>
      <c r="AP283" s="27"/>
      <c r="AR283" s="27"/>
      <c r="AS283" s="27"/>
    </row>
    <row r="284" spans="1:45">
      <c r="A284" s="299"/>
      <c r="B284" s="299">
        <f>+'Ark1'!C1353</f>
        <v>2023</v>
      </c>
      <c r="C284" s="234">
        <f>+'Ark1'!L1353</f>
        <v>4</v>
      </c>
      <c r="D284" s="234" t="str">
        <f t="shared" ref="D284:D293" si="252">+D58</f>
        <v>O-</v>
      </c>
      <c r="E284" s="234">
        <f>+'Ark1'!D1353</f>
        <v>1</v>
      </c>
      <c r="F284" s="234" t="str">
        <f t="shared" ref="F284:F293" si="253">+F269</f>
        <v>Jan</v>
      </c>
      <c r="G284" s="234">
        <f>+'Ark1'!Q1353</f>
        <v>15</v>
      </c>
      <c r="H284" s="234">
        <f>+'Ark1'!R1353</f>
        <v>44</v>
      </c>
      <c r="I284" s="236">
        <f>+IF(H284=0,"",'Ark1'!AG1353)</f>
        <v>7.9317654520872622</v>
      </c>
      <c r="J284" s="236">
        <f>+IF(H284=0,"",'Ark1'!AH1353)</f>
        <v>2.2727272727272729</v>
      </c>
      <c r="K284" s="236"/>
      <c r="L284" s="235">
        <f>+IF(H284=0,"",'Ark1'!U1353)</f>
        <v>21.6</v>
      </c>
      <c r="M284" s="235"/>
      <c r="N284" s="236"/>
      <c r="O284" s="236"/>
      <c r="P284" s="236"/>
      <c r="Q284" s="236"/>
      <c r="R284" s="236"/>
      <c r="S284" s="236"/>
      <c r="T284" s="236">
        <f>+IF(H284=0,"",'Ark1'!T1353)</f>
        <v>5.4772727272727284</v>
      </c>
      <c r="U284" s="235"/>
      <c r="V284" s="237">
        <f>+IF(H284=0,"",'Ark1'!W1353)</f>
        <v>0</v>
      </c>
      <c r="W284" s="237">
        <f>+IF(H284=0,"",'Ark1'!X1353)</f>
        <v>93.181818181818173</v>
      </c>
      <c r="X284" s="237">
        <f>+IF(H284=0,"",'Ark1'!Y1353)</f>
        <v>20.454545454545453</v>
      </c>
      <c r="Y284" s="237">
        <f>+IF(H284=0,"",'Ark1'!Z1353)</f>
        <v>4.7457636611269036</v>
      </c>
      <c r="Z284" s="237">
        <f>+IF(H284=0,"",'Ark1'!Z1353)</f>
        <v>4.7457636611269036</v>
      </c>
      <c r="AA284" s="236">
        <f>+IF(H284=0,"",'Ark1'!AB1353)</f>
        <v>1.5592631762767175</v>
      </c>
      <c r="AB284" s="237">
        <f>+IF(H284=0,"",'Ark1'!AE1353)</f>
        <v>0</v>
      </c>
      <c r="AC284" s="237">
        <f t="shared" ref="AC284:AC295" si="254">+IF(H284=0,"",+L284/C284)</f>
        <v>5.4</v>
      </c>
      <c r="AD284" s="235">
        <f t="shared" ref="AD284:AD293" si="255">+IF(H284=0,"",G284/H284)</f>
        <v>0.34090909090909088</v>
      </c>
      <c r="AE284" s="299"/>
      <c r="AH284" s="29"/>
      <c r="AI284" s="27"/>
      <c r="AL284" s="27"/>
      <c r="AM284" s="27"/>
      <c r="AN284" s="27"/>
      <c r="AP284" s="27"/>
      <c r="AR284" s="27"/>
      <c r="AS284" s="27"/>
    </row>
    <row r="285" spans="1:45">
      <c r="A285" s="299"/>
      <c r="B285" s="299">
        <f>+'Ark1'!C1354</f>
        <v>2023</v>
      </c>
      <c r="C285" s="234">
        <f>+'Ark1'!L1354</f>
        <v>4</v>
      </c>
      <c r="D285" s="234" t="str">
        <f t="shared" si="252"/>
        <v>O-</v>
      </c>
      <c r="E285" s="234">
        <f>+'Ark1'!D1354</f>
        <v>2</v>
      </c>
      <c r="F285" s="234" t="str">
        <f t="shared" si="253"/>
        <v>Feb</v>
      </c>
      <c r="G285" s="234">
        <f>+'Ark1'!Q1354</f>
        <v>25</v>
      </c>
      <c r="H285" s="234">
        <f>+'Ark1'!R1354</f>
        <v>51</v>
      </c>
      <c r="I285" s="236">
        <f>+IF(H285=0,"",'Ark1'!AG1354)</f>
        <v>11.203722581341518</v>
      </c>
      <c r="J285" s="236">
        <f>+IF(H285=0,"",'Ark1'!AH1354)</f>
        <v>0</v>
      </c>
      <c r="K285" s="236"/>
      <c r="L285" s="235">
        <f>+IF(H285=0,"",'Ark1'!U1354)</f>
        <v>18.317647058823528</v>
      </c>
      <c r="M285" s="235"/>
      <c r="N285" s="236"/>
      <c r="O285" s="236"/>
      <c r="P285" s="236"/>
      <c r="Q285" s="236"/>
      <c r="R285" s="236"/>
      <c r="S285" s="236"/>
      <c r="T285" s="236">
        <f>+IF(H285=0,"",'Ark1'!T1354)</f>
        <v>5.0588235294117645</v>
      </c>
      <c r="U285" s="235"/>
      <c r="V285" s="237">
        <f>+IF(H285=0,"",'Ark1'!W1354)</f>
        <v>0</v>
      </c>
      <c r="W285" s="237">
        <f>+IF(H285=0,"",'Ark1'!X1354)</f>
        <v>68.627450980392183</v>
      </c>
      <c r="X285" s="237">
        <f>+IF(H285=0,"",'Ark1'!Y1354)</f>
        <v>15.686274509803919</v>
      </c>
      <c r="Y285" s="237">
        <f>+IF(H285=0,"",'Ark1'!Z1354)</f>
        <v>4.9074056035532179</v>
      </c>
      <c r="Z285" s="237">
        <f>+IF(H285=0,"",'Ark1'!Z1354)</f>
        <v>4.9074056035532179</v>
      </c>
      <c r="AA285" s="236">
        <f>+IF(H285=0,"",'Ark1'!AB1354)</f>
        <v>1.9241679098583688</v>
      </c>
      <c r="AB285" s="237">
        <f>+IF(H285=0,"",'Ark1'!AE1354)</f>
        <v>0</v>
      </c>
      <c r="AC285" s="237">
        <f t="shared" si="254"/>
        <v>4.5794117647058821</v>
      </c>
      <c r="AD285" s="235">
        <f t="shared" si="255"/>
        <v>0.49019607843137253</v>
      </c>
      <c r="AE285" s="299"/>
      <c r="AH285" s="29"/>
      <c r="AI285" s="27"/>
      <c r="AL285" s="27"/>
      <c r="AM285" s="27"/>
      <c r="AN285" s="27"/>
      <c r="AP285" s="27"/>
      <c r="AR285" s="27"/>
      <c r="AS285" s="27"/>
    </row>
    <row r="286" spans="1:45">
      <c r="A286" s="299"/>
      <c r="B286" s="299">
        <f>+'Ark1'!C1355</f>
        <v>2023</v>
      </c>
      <c r="C286" s="234">
        <f>+'Ark1'!L1355</f>
        <v>4</v>
      </c>
      <c r="D286" s="234" t="str">
        <f t="shared" si="252"/>
        <v>O-</v>
      </c>
      <c r="E286" s="234">
        <f>+'Ark1'!D1355</f>
        <v>3</v>
      </c>
      <c r="F286" s="234" t="str">
        <f t="shared" si="253"/>
        <v>Mar</v>
      </c>
      <c r="G286" s="234">
        <f>+'Ark1'!Q1355</f>
        <v>53</v>
      </c>
      <c r="H286" s="234">
        <f>+'Ark1'!R1355</f>
        <v>101</v>
      </c>
      <c r="I286" s="236">
        <f>+IF(H286=0,"",'Ark1'!AG1355)</f>
        <v>9.7507604696271422</v>
      </c>
      <c r="J286" s="236">
        <f>+IF(H286=0,"",'Ark1'!AH1355)</f>
        <v>0</v>
      </c>
      <c r="K286" s="236"/>
      <c r="L286" s="235">
        <f>+IF(H286=0,"",'Ark1'!U1355)</f>
        <v>17.86831683168317</v>
      </c>
      <c r="M286" s="235"/>
      <c r="N286" s="236"/>
      <c r="O286" s="236"/>
      <c r="P286" s="236"/>
      <c r="Q286" s="236"/>
      <c r="R286" s="236"/>
      <c r="S286" s="236"/>
      <c r="T286" s="236">
        <f>+IF(H286=0,"",'Ark1'!T1355)</f>
        <v>4.6534653465346523</v>
      </c>
      <c r="U286" s="235"/>
      <c r="V286" s="237">
        <f>+IF(H286=0,"",'Ark1'!W1355)</f>
        <v>0.99009900990099009</v>
      </c>
      <c r="W286" s="237">
        <f>+IF(H286=0,"",'Ark1'!X1355)</f>
        <v>75.247524752475243</v>
      </c>
      <c r="X286" s="237">
        <f>+IF(H286=0,"",'Ark1'!Y1355)</f>
        <v>9.9009900990099009</v>
      </c>
      <c r="Y286" s="237">
        <f>+IF(H286=0,"",'Ark1'!Z1355)</f>
        <v>6.0447494718015697</v>
      </c>
      <c r="Z286" s="237">
        <f>+IF(H286=0,"",'Ark1'!Z1355)</f>
        <v>6.0447494718015697</v>
      </c>
      <c r="AA286" s="236">
        <f>+IF(H286=0,"",'Ark1'!AB1355)</f>
        <v>2.1819949250077402</v>
      </c>
      <c r="AB286" s="237">
        <f>+IF(H286=0,"",'Ark1'!AE1355)</f>
        <v>0</v>
      </c>
      <c r="AC286" s="237">
        <f t="shared" si="254"/>
        <v>4.4670792079207926</v>
      </c>
      <c r="AD286" s="235">
        <f t="shared" si="255"/>
        <v>0.52475247524752477</v>
      </c>
      <c r="AE286" s="299"/>
      <c r="AH286" s="29"/>
      <c r="AI286" s="27"/>
      <c r="AL286" s="27"/>
      <c r="AM286" s="27"/>
      <c r="AN286" s="27"/>
      <c r="AP286" s="27"/>
      <c r="AR286" s="27"/>
      <c r="AS286" s="27"/>
    </row>
    <row r="287" spans="1:45">
      <c r="A287" s="299"/>
      <c r="B287" s="299">
        <f>+'Ark1'!C1356</f>
        <v>2023</v>
      </c>
      <c r="C287" s="234">
        <f>+'Ark1'!L1356</f>
        <v>4</v>
      </c>
      <c r="D287" s="234" t="str">
        <f t="shared" si="252"/>
        <v>O-</v>
      </c>
      <c r="E287" s="234">
        <f>+'Ark1'!D1356</f>
        <v>4</v>
      </c>
      <c r="F287" s="234" t="str">
        <f t="shared" si="253"/>
        <v>Apr</v>
      </c>
      <c r="G287" s="234">
        <f>+'Ark1'!Q1356</f>
        <v>24</v>
      </c>
      <c r="H287" s="234">
        <f>+'Ark1'!R1356</f>
        <v>69</v>
      </c>
      <c r="I287" s="236">
        <f>+IF(H287=0,"",'Ark1'!AG1356)</f>
        <v>12.441840049161621</v>
      </c>
      <c r="J287" s="236">
        <f>+IF(H287=0,"",'Ark1'!AH1356)</f>
        <v>0</v>
      </c>
      <c r="K287" s="236"/>
      <c r="L287" s="235">
        <f>+IF(H287=0,"",'Ark1'!U1356)</f>
        <v>16.431884057971015</v>
      </c>
      <c r="M287" s="235"/>
      <c r="N287" s="236"/>
      <c r="O287" s="236"/>
      <c r="P287" s="236"/>
      <c r="Q287" s="236"/>
      <c r="R287" s="236"/>
      <c r="S287" s="236"/>
      <c r="T287" s="236">
        <f>+IF(H287=0,"",'Ark1'!T1356)</f>
        <v>4</v>
      </c>
      <c r="U287" s="235"/>
      <c r="V287" s="237">
        <f>+IF(H287=0,"",'Ark1'!W1356)</f>
        <v>0</v>
      </c>
      <c r="W287" s="237">
        <f>+IF(H287=0,"",'Ark1'!X1356)</f>
        <v>50.724637681159422</v>
      </c>
      <c r="X287" s="237">
        <f>+IF(H287=0,"",'Ark1'!Y1356)</f>
        <v>7.2463768115942013</v>
      </c>
      <c r="Y287" s="237">
        <f>+IF(H287=0,"",'Ark1'!Z1356)</f>
        <v>4.0922865850040129</v>
      </c>
      <c r="Z287" s="237">
        <f>+IF(H287=0,"",'Ark1'!Z1356)</f>
        <v>4.0922865850040129</v>
      </c>
      <c r="AA287" s="236">
        <f>+IF(H287=0,"",'Ark1'!AB1356)</f>
        <v>1.7445567519772944</v>
      </c>
      <c r="AB287" s="237">
        <f>+IF(H287=0,"",'Ark1'!AE1356)</f>
        <v>0</v>
      </c>
      <c r="AC287" s="237">
        <f t="shared" si="254"/>
        <v>4.1079710144927537</v>
      </c>
      <c r="AD287" s="235">
        <f t="shared" si="255"/>
        <v>0.34782608695652173</v>
      </c>
      <c r="AE287" s="299"/>
      <c r="AH287" s="29"/>
      <c r="AI287" s="27"/>
      <c r="AL287" s="27"/>
      <c r="AM287" s="27"/>
      <c r="AN287" s="27"/>
      <c r="AP287" s="27"/>
      <c r="AR287" s="27"/>
      <c r="AS287" s="27"/>
    </row>
    <row r="288" spans="1:45">
      <c r="A288" s="299"/>
      <c r="B288" s="299">
        <f>+'Ark1'!C1357</f>
        <v>2023</v>
      </c>
      <c r="C288" s="234">
        <f>+'Ark1'!L1357</f>
        <v>4</v>
      </c>
      <c r="D288" s="234" t="str">
        <f t="shared" si="252"/>
        <v>O-</v>
      </c>
      <c r="E288" s="234">
        <f>+'Ark1'!D1357</f>
        <v>5</v>
      </c>
      <c r="F288" s="234" t="str">
        <f t="shared" si="253"/>
        <v>Mai</v>
      </c>
      <c r="G288" s="234">
        <f>+'Ark1'!Q1357</f>
        <v>42</v>
      </c>
      <c r="H288" s="234">
        <f>+'Ark1'!R1357</f>
        <v>65</v>
      </c>
      <c r="I288" s="236">
        <f>+IF(H288=0,"",'Ark1'!AG1357)</f>
        <v>14.548750356952189</v>
      </c>
      <c r="J288" s="236">
        <f>+IF(H288=0,"",'Ark1'!AH1357)</f>
        <v>0</v>
      </c>
      <c r="K288" s="236"/>
      <c r="L288" s="235">
        <f>+IF(H288=0,"",'Ark1'!U1357)</f>
        <v>18.027692307692305</v>
      </c>
      <c r="M288" s="235"/>
      <c r="N288" s="236"/>
      <c r="O288" s="236"/>
      <c r="P288" s="236"/>
      <c r="Q288" s="236"/>
      <c r="R288" s="236"/>
      <c r="S288" s="236"/>
      <c r="T288" s="236">
        <f>+IF(H288=0,"",'Ark1'!T1357)</f>
        <v>4.4307692307692328</v>
      </c>
      <c r="U288" s="235"/>
      <c r="V288" s="237">
        <f>+IF(H288=0,"",'Ark1'!W1357)</f>
        <v>0</v>
      </c>
      <c r="W288" s="237">
        <f>+IF(H288=0,"",'Ark1'!X1357)</f>
        <v>67.692307692307693</v>
      </c>
      <c r="X288" s="237">
        <f>+IF(H288=0,"",'Ark1'!Y1357)</f>
        <v>10.769230769230772</v>
      </c>
      <c r="Y288" s="237">
        <f>+IF(H288=0,"",'Ark1'!Z1357)</f>
        <v>4.7764327755315312</v>
      </c>
      <c r="Z288" s="237">
        <f>+IF(H288=0,"",'Ark1'!Z1357)</f>
        <v>4.7764327755315312</v>
      </c>
      <c r="AA288" s="236">
        <f>+IF(H288=0,"",'Ark1'!AB1357)</f>
        <v>1.5881215877617141</v>
      </c>
      <c r="AB288" s="237">
        <f>+IF(H288=0,"",'Ark1'!AE1357)</f>
        <v>0</v>
      </c>
      <c r="AC288" s="237">
        <f t="shared" si="254"/>
        <v>4.5069230769230764</v>
      </c>
      <c r="AD288" s="235">
        <f t="shared" si="255"/>
        <v>0.64615384615384619</v>
      </c>
      <c r="AE288" s="299"/>
      <c r="AH288" s="29"/>
      <c r="AI288" s="27"/>
      <c r="AL288" s="27"/>
      <c r="AM288" s="27"/>
      <c r="AN288" s="27"/>
      <c r="AP288" s="27"/>
      <c r="AR288" s="27"/>
      <c r="AS288" s="27"/>
    </row>
    <row r="289" spans="1:45">
      <c r="A289" s="299"/>
      <c r="B289" s="299">
        <f>+'Ark1'!C1358</f>
        <v>2023</v>
      </c>
      <c r="C289" s="234">
        <f>+'Ark1'!L1358</f>
        <v>4</v>
      </c>
      <c r="D289" s="234" t="str">
        <f t="shared" si="252"/>
        <v>O-</v>
      </c>
      <c r="E289" s="234">
        <f>+'Ark1'!D1358</f>
        <v>6</v>
      </c>
      <c r="F289" s="234" t="str">
        <f t="shared" si="253"/>
        <v>Jun</v>
      </c>
      <c r="G289" s="234">
        <f>+'Ark1'!Q1358</f>
        <v>53</v>
      </c>
      <c r="H289" s="234">
        <f>+'Ark1'!R1358</f>
        <v>101</v>
      </c>
      <c r="I289" s="236">
        <f>+IF(H289=0,"",'Ark1'!AG1358)</f>
        <v>9.6002082757049632</v>
      </c>
      <c r="J289" s="236">
        <f>+IF(H289=0,"",'Ark1'!AH1358)</f>
        <v>0</v>
      </c>
      <c r="K289" s="236"/>
      <c r="L289" s="235">
        <f>+IF(H289=0,"",'Ark1'!U1358)</f>
        <v>17.524752475247524</v>
      </c>
      <c r="M289" s="235"/>
      <c r="N289" s="236"/>
      <c r="O289" s="236"/>
      <c r="P289" s="236"/>
      <c r="Q289" s="236"/>
      <c r="R289" s="236"/>
      <c r="S289" s="236"/>
      <c r="T289" s="236">
        <f>+IF(H289=0,"",'Ark1'!T1358)</f>
        <v>4.1881188118811874</v>
      </c>
      <c r="U289" s="235"/>
      <c r="V289" s="237">
        <f>+IF(H289=0,"",'Ark1'!W1358)</f>
        <v>0</v>
      </c>
      <c r="W289" s="237">
        <f>+IF(H289=0,"",'Ark1'!X1358)</f>
        <v>67.326732673267315</v>
      </c>
      <c r="X289" s="237">
        <f>+IF(H289=0,"",'Ark1'!Y1358)</f>
        <v>7.9207920792079198</v>
      </c>
      <c r="Y289" s="237">
        <f>+IF(H289=0,"",'Ark1'!Z1358)</f>
        <v>4.1867165220207001</v>
      </c>
      <c r="Z289" s="237">
        <f>+IF(H289=0,"",'Ark1'!Z1358)</f>
        <v>4.1867165220207001</v>
      </c>
      <c r="AA289" s="236">
        <f>+IF(H289=0,"",'Ark1'!AB1358)</f>
        <v>1.7446544739312955</v>
      </c>
      <c r="AB289" s="237">
        <f>+IF(H289=0,"",'Ark1'!AE1358)</f>
        <v>0</v>
      </c>
      <c r="AC289" s="237">
        <f t="shared" si="254"/>
        <v>4.3811881188118811</v>
      </c>
      <c r="AD289" s="235">
        <f t="shared" si="255"/>
        <v>0.52475247524752477</v>
      </c>
      <c r="AE289" s="299"/>
      <c r="AH289" s="29"/>
      <c r="AI289" s="27"/>
      <c r="AL289" s="27"/>
      <c r="AM289" s="27"/>
      <c r="AN289" s="27"/>
      <c r="AP289" s="27"/>
      <c r="AR289" s="27"/>
      <c r="AS289" s="27"/>
    </row>
    <row r="290" spans="1:45">
      <c r="A290" s="299"/>
      <c r="B290" s="299">
        <f>+'Ark1'!C1359</f>
        <v>2023</v>
      </c>
      <c r="C290" s="234">
        <f>+'Ark1'!L1359</f>
        <v>4</v>
      </c>
      <c r="D290" s="234" t="str">
        <f t="shared" si="252"/>
        <v>O-</v>
      </c>
      <c r="E290" s="234">
        <f>+'Ark1'!D1359</f>
        <v>7</v>
      </c>
      <c r="F290" s="234" t="str">
        <f t="shared" si="253"/>
        <v>O</v>
      </c>
      <c r="G290" s="234">
        <f>+'Ark1'!Q1359</f>
        <v>12</v>
      </c>
      <c r="H290" s="234">
        <f>+'Ark1'!R1359</f>
        <v>25</v>
      </c>
      <c r="I290" s="236">
        <f>+IF(H290=0,"",'Ark1'!AG1359)</f>
        <v>12.782531720271464</v>
      </c>
      <c r="J290" s="236">
        <f>+IF(H290=0,"",'Ark1'!AH1359)</f>
        <v>0</v>
      </c>
      <c r="K290" s="236"/>
      <c r="L290" s="235">
        <f>+IF(H290=0,"",'Ark1'!U1359)</f>
        <v>17.327999999999999</v>
      </c>
      <c r="M290" s="235"/>
      <c r="N290" s="236"/>
      <c r="O290" s="236"/>
      <c r="P290" s="236"/>
      <c r="Q290" s="236"/>
      <c r="R290" s="236"/>
      <c r="S290" s="236"/>
      <c r="T290" s="236">
        <f>+IF(H290=0,"",'Ark1'!T1359)</f>
        <v>5.64</v>
      </c>
      <c r="U290" s="235"/>
      <c r="V290" s="237">
        <f>+IF(H290=0,"",'Ark1'!W1359)</f>
        <v>4</v>
      </c>
      <c r="W290" s="237">
        <f>+IF(H290=0,"",'Ark1'!X1359)</f>
        <v>56</v>
      </c>
      <c r="X290" s="237">
        <f>+IF(H290=0,"",'Ark1'!Y1359)</f>
        <v>8</v>
      </c>
      <c r="Y290" s="237">
        <f>+IF(H290=0,"",'Ark1'!Z1359)</f>
        <v>4.7001719117496013</v>
      </c>
      <c r="Z290" s="237">
        <f>+IF(H290=0,"",'Ark1'!Z1359)</f>
        <v>4.7001719117496013</v>
      </c>
      <c r="AA290" s="236">
        <f>+IF(H290=0,"",'Ark1'!AB1359)</f>
        <v>1.5460918472070164</v>
      </c>
      <c r="AB290" s="237">
        <f>+IF(H290=0,"",'Ark1'!AE1359)</f>
        <v>0</v>
      </c>
      <c r="AC290" s="237">
        <f t="shared" si="254"/>
        <v>4.3319999999999999</v>
      </c>
      <c r="AD290" s="235">
        <f t="shared" si="255"/>
        <v>0.48</v>
      </c>
      <c r="AE290" s="299"/>
      <c r="AH290" s="29"/>
      <c r="AI290" s="27"/>
      <c r="AL290" s="27"/>
      <c r="AM290" s="27"/>
      <c r="AN290" s="27"/>
      <c r="AP290" s="27"/>
      <c r="AR290" s="27"/>
      <c r="AS290" s="27"/>
    </row>
    <row r="291" spans="1:45">
      <c r="A291" s="299"/>
      <c r="B291" s="299">
        <f>+'Ark1'!C1360</f>
        <v>2023</v>
      </c>
      <c r="C291" s="234">
        <f>+'Ark1'!L1360</f>
        <v>4</v>
      </c>
      <c r="D291" s="234" t="str">
        <f t="shared" si="252"/>
        <v>O-</v>
      </c>
      <c r="E291" s="234">
        <f>+'Ark1'!D1360</f>
        <v>8</v>
      </c>
      <c r="F291" s="234" t="str">
        <f t="shared" si="253"/>
        <v>O+</v>
      </c>
      <c r="G291" s="234">
        <f>+'Ark1'!Q1360</f>
        <v>19</v>
      </c>
      <c r="H291" s="234">
        <f>+'Ark1'!R1360</f>
        <v>64</v>
      </c>
      <c r="I291" s="236">
        <f>+IF(H291=0,"",'Ark1'!AG1360)</f>
        <v>13.630712237700132</v>
      </c>
      <c r="J291" s="236">
        <f>+IF(H291=0,"",'Ark1'!AH1360)</f>
        <v>0</v>
      </c>
      <c r="K291" s="236"/>
      <c r="L291" s="235">
        <f>+IF(H291=0,"",'Ark1'!U1360)</f>
        <v>16.787499999999994</v>
      </c>
      <c r="M291" s="235"/>
      <c r="N291" s="236"/>
      <c r="O291" s="236"/>
      <c r="P291" s="236"/>
      <c r="Q291" s="236"/>
      <c r="R291" s="236"/>
      <c r="S291" s="236"/>
      <c r="T291" s="236">
        <f>+IF(H291=0,"",'Ark1'!T1360)</f>
        <v>4.65625</v>
      </c>
      <c r="U291" s="235"/>
      <c r="V291" s="237">
        <f>+IF(H291=0,"",'Ark1'!W1360)</f>
        <v>0</v>
      </c>
      <c r="W291" s="237">
        <f>+IF(H291=0,"",'Ark1'!X1360)</f>
        <v>48.4375</v>
      </c>
      <c r="X291" s="237">
        <f>+IF(H291=0,"",'Ark1'!Y1360)</f>
        <v>10.9375</v>
      </c>
      <c r="Y291" s="237">
        <f>+IF(H291=0,"",'Ark1'!Z1360)</f>
        <v>4.9278386489413393</v>
      </c>
      <c r="Z291" s="237">
        <f>+IF(H291=0,"",'Ark1'!Z1360)</f>
        <v>4.9278386489413393</v>
      </c>
      <c r="AA291" s="236">
        <f>+IF(H291=0,"",'Ark1'!AB1360)</f>
        <v>1.2147369828485508</v>
      </c>
      <c r="AB291" s="237">
        <f>+IF(H291=0,"",'Ark1'!AE1360)</f>
        <v>0</v>
      </c>
      <c r="AC291" s="237">
        <f t="shared" si="254"/>
        <v>4.1968749999999986</v>
      </c>
      <c r="AD291" s="235">
        <f t="shared" si="255"/>
        <v>0.296875</v>
      </c>
      <c r="AE291" s="299"/>
      <c r="AH291" s="29"/>
      <c r="AI291" s="27"/>
      <c r="AL291" s="27"/>
      <c r="AM291" s="27"/>
      <c r="AN291" s="27"/>
      <c r="AP291" s="27"/>
      <c r="AR291" s="27"/>
      <c r="AS291" s="27"/>
    </row>
    <row r="292" spans="1:45">
      <c r="A292" s="299"/>
      <c r="B292" s="299">
        <f>+'Ark1'!C1361</f>
        <v>2023</v>
      </c>
      <c r="C292" s="234">
        <f>+'Ark1'!L1361</f>
        <v>4</v>
      </c>
      <c r="D292" s="234" t="str">
        <f t="shared" si="252"/>
        <v>O-</v>
      </c>
      <c r="E292" s="234">
        <f>+'Ark1'!D1361</f>
        <v>9</v>
      </c>
      <c r="F292" s="234" t="str">
        <f t="shared" si="253"/>
        <v>R-</v>
      </c>
      <c r="G292" s="234">
        <f>+'Ark1'!Q1361</f>
        <v>40</v>
      </c>
      <c r="H292" s="234">
        <f>+'Ark1'!R1361</f>
        <v>80</v>
      </c>
      <c r="I292" s="236">
        <f>+IF(H292=0,"",'Ark1'!AG1361)</f>
        <v>10.111794914157471</v>
      </c>
      <c r="J292" s="236">
        <f>+IF(H292=0,"",'Ark1'!AH1361)</f>
        <v>0</v>
      </c>
      <c r="K292" s="236"/>
      <c r="L292" s="235">
        <f>+IF(H292=0,"",'Ark1'!U1361)</f>
        <v>18.361249999999998</v>
      </c>
      <c r="M292" s="235"/>
      <c r="N292" s="236"/>
      <c r="O292" s="236"/>
      <c r="P292" s="236"/>
      <c r="Q292" s="236"/>
      <c r="R292" s="236"/>
      <c r="S292" s="236"/>
      <c r="T292" s="236">
        <f>+IF(H292=0,"",'Ark1'!T1361)</f>
        <v>5.05</v>
      </c>
      <c r="U292" s="235"/>
      <c r="V292" s="237">
        <f>+IF(H292=0,"",'Ark1'!W1361)</f>
        <v>0</v>
      </c>
      <c r="W292" s="237">
        <f>+IF(H292=0,"",'Ark1'!X1361)</f>
        <v>70</v>
      </c>
      <c r="X292" s="237">
        <f>+IF(H292=0,"",'Ark1'!Y1361)</f>
        <v>8.75</v>
      </c>
      <c r="Y292" s="237">
        <f>+IF(H292=0,"",'Ark1'!Z1361)</f>
        <v>4.4731838144100324</v>
      </c>
      <c r="Z292" s="237">
        <f>+IF(H292=0,"",'Ark1'!Z1361)</f>
        <v>4.4731838144100324</v>
      </c>
      <c r="AA292" s="236">
        <f>+IF(H292=0,"",'Ark1'!AB1361)</f>
        <v>1.5239750654128179</v>
      </c>
      <c r="AB292" s="237">
        <f>+IF(H292=0,"",'Ark1'!AE1361)</f>
        <v>0</v>
      </c>
      <c r="AC292" s="237">
        <f t="shared" si="254"/>
        <v>4.5903124999999996</v>
      </c>
      <c r="AD292" s="235">
        <f t="shared" si="255"/>
        <v>0.5</v>
      </c>
      <c r="AE292" s="299"/>
      <c r="AH292" s="29"/>
      <c r="AI292" s="27"/>
      <c r="AL292" s="27"/>
      <c r="AM292" s="27"/>
      <c r="AN292" s="27"/>
      <c r="AP292" s="27"/>
      <c r="AR292" s="27"/>
      <c r="AS292" s="27"/>
    </row>
    <row r="293" spans="1:45">
      <c r="A293" s="299"/>
      <c r="B293" s="299">
        <f>+'Ark1'!C1362</f>
        <v>2023</v>
      </c>
      <c r="C293" s="234">
        <f>+'Ark1'!L1362</f>
        <v>4</v>
      </c>
      <c r="D293" s="234" t="str">
        <f t="shared" si="252"/>
        <v>O-</v>
      </c>
      <c r="E293" s="234">
        <f>+'Ark1'!D1362</f>
        <v>10</v>
      </c>
      <c r="F293" s="234" t="str">
        <f t="shared" si="253"/>
        <v>R</v>
      </c>
      <c r="G293" s="234">
        <f>+'Ark1'!Q1362</f>
        <v>131</v>
      </c>
      <c r="H293" s="234">
        <f>+'Ark1'!R1362</f>
        <v>461</v>
      </c>
      <c r="I293" s="236">
        <f>+IF(H293=0,"",'Ark1'!AG1362)</f>
        <v>16.245906348750371</v>
      </c>
      <c r="J293" s="236">
        <f>+IF(H293=0,"",'Ark1'!AH1362)</f>
        <v>0.65075921908893741</v>
      </c>
      <c r="K293" s="236"/>
      <c r="L293" s="235">
        <f>+IF(H293=0,"",'Ark1'!U1362)</f>
        <v>18.4008676789588</v>
      </c>
      <c r="M293" s="235"/>
      <c r="N293" s="236"/>
      <c r="O293" s="236"/>
      <c r="P293" s="236"/>
      <c r="Q293" s="236"/>
      <c r="R293" s="236"/>
      <c r="S293" s="236"/>
      <c r="T293" s="236">
        <f>+IF(H293=0,"",'Ark1'!T1362)</f>
        <v>4.3579175704989161</v>
      </c>
      <c r="U293" s="235"/>
      <c r="V293" s="237">
        <f>+IF(H293=0,"",'Ark1'!W1362)</f>
        <v>0.21691973969631231</v>
      </c>
      <c r="W293" s="237">
        <f>+IF(H293=0,"",'Ark1'!X1362)</f>
        <v>75.054229934924081</v>
      </c>
      <c r="X293" s="237">
        <f>+IF(H293=0,"",'Ark1'!Y1362)</f>
        <v>9.5444685466377432</v>
      </c>
      <c r="Y293" s="237">
        <f>+IF(H293=0,"",'Ark1'!Z1362)</f>
        <v>3.746298144759991</v>
      </c>
      <c r="Z293" s="237">
        <f>+IF(H293=0,"",'Ark1'!Z1362)</f>
        <v>3.746298144759991</v>
      </c>
      <c r="AA293" s="236">
        <f>+IF(H293=0,"",'Ark1'!AB1362)</f>
        <v>1.4932556992113126</v>
      </c>
      <c r="AB293" s="237">
        <f>+IF(H293=0,"",'Ark1'!AE1362)</f>
        <v>0</v>
      </c>
      <c r="AC293" s="237">
        <f t="shared" si="254"/>
        <v>4.6002169197397</v>
      </c>
      <c r="AD293" s="235">
        <f t="shared" si="255"/>
        <v>0.2841648590021692</v>
      </c>
      <c r="AE293" s="299"/>
      <c r="AH293" s="29"/>
      <c r="AI293" s="27"/>
      <c r="AL293" s="27"/>
      <c r="AM293" s="27"/>
      <c r="AN293" s="27"/>
      <c r="AP293" s="27"/>
      <c r="AR293" s="27"/>
      <c r="AS293" s="27"/>
    </row>
    <row r="294" spans="1:45">
      <c r="A294" s="299"/>
      <c r="B294" s="299">
        <f>+'Ark1'!C1363</f>
        <v>2023</v>
      </c>
      <c r="C294" s="234">
        <f>+'Ark1'!L1363</f>
        <v>4</v>
      </c>
      <c r="D294" s="234" t="str">
        <f t="shared" ref="D294:D295" si="256">+D68</f>
        <v>O-</v>
      </c>
      <c r="E294" s="234">
        <f>+'Ark1'!D1363</f>
        <v>11</v>
      </c>
      <c r="F294" s="234" t="str">
        <f t="shared" ref="F294:F295" si="257">+F279</f>
        <v>R+</v>
      </c>
      <c r="G294" s="234">
        <f>+'Ark1'!Q1363</f>
        <v>72</v>
      </c>
      <c r="H294" s="234">
        <f>+'Ark1'!R1363</f>
        <v>151</v>
      </c>
      <c r="I294" s="236">
        <f>+IF(H294=0,"",'Ark1'!AG1363)</f>
        <v>9.0146425548669562</v>
      </c>
      <c r="J294" s="236">
        <f>+IF(H294=0,"",'Ark1'!AH1363)</f>
        <v>1.3245033112582778</v>
      </c>
      <c r="K294" s="236"/>
      <c r="L294" s="235">
        <f>+IF(H294=0,"",'Ark1'!U1363)</f>
        <v>19.256291390728482</v>
      </c>
      <c r="M294" s="235"/>
      <c r="N294" s="236"/>
      <c r="O294" s="236"/>
      <c r="P294" s="236"/>
      <c r="Q294" s="236"/>
      <c r="R294" s="236"/>
      <c r="S294" s="236"/>
      <c r="T294" s="236">
        <f>+IF(H294=0,"",'Ark1'!T1363)</f>
        <v>4.6887417218543055</v>
      </c>
      <c r="U294" s="235"/>
      <c r="V294" s="237">
        <f>+IF(H294=0,"",'Ark1'!W1363)</f>
        <v>0</v>
      </c>
      <c r="W294" s="237">
        <f>+IF(H294=0,"",'Ark1'!X1363)</f>
        <v>80.132450331125824</v>
      </c>
      <c r="X294" s="237">
        <f>+IF(H294=0,"",'Ark1'!Y1363)</f>
        <v>17.880794701986751</v>
      </c>
      <c r="Y294" s="237">
        <f>+IF(H294=0,"",'Ark1'!Z1363)</f>
        <v>4.6849707026435068</v>
      </c>
      <c r="Z294" s="237">
        <f>+IF(H294=0,"",'Ark1'!Z1363)</f>
        <v>4.6849707026435068</v>
      </c>
      <c r="AA294" s="236">
        <f>+IF(H294=0,"",'Ark1'!AB1363)</f>
        <v>1.2243956772024325</v>
      </c>
      <c r="AB294" s="237">
        <f>+IF(H294=0,"",'Ark1'!AE1363)</f>
        <v>0</v>
      </c>
      <c r="AC294" s="237">
        <f t="shared" si="254"/>
        <v>4.8140728476821204</v>
      </c>
      <c r="AD294" s="235">
        <f t="shared" ref="AD294:AD295" si="258">+IF(H294=0,"",G294/H294)</f>
        <v>0.47682119205298013</v>
      </c>
      <c r="AE294" s="299"/>
      <c r="AH294" s="29"/>
      <c r="AI294" s="27"/>
      <c r="AL294" s="27"/>
      <c r="AM294" s="27"/>
      <c r="AN294" s="27"/>
      <c r="AP294" s="27"/>
      <c r="AR294" s="27"/>
      <c r="AS294" s="27"/>
    </row>
    <row r="295" spans="1:45">
      <c r="A295" s="299"/>
      <c r="B295" s="299">
        <f>+'Ark1'!C1364</f>
        <v>2023</v>
      </c>
      <c r="C295" s="234">
        <f>+'Ark1'!L1364</f>
        <v>4</v>
      </c>
      <c r="D295" s="234" t="str">
        <f t="shared" si="256"/>
        <v>O-</v>
      </c>
      <c r="E295" s="234">
        <f>+'Ark1'!D1364</f>
        <v>12</v>
      </c>
      <c r="F295" s="234" t="str">
        <f t="shared" si="257"/>
        <v>U-</v>
      </c>
      <c r="G295" s="234">
        <f>+'Ark1'!Q1364</f>
        <v>10</v>
      </c>
      <c r="H295" s="234">
        <f>+'Ark1'!R1364</f>
        <v>20</v>
      </c>
      <c r="I295" s="236">
        <f>+IF(H295=0,"",'Ark1'!AG1364)</f>
        <v>11.583552055993001</v>
      </c>
      <c r="J295" s="236">
        <f>+IF(H295=0,"",'Ark1'!AH1364)</f>
        <v>0</v>
      </c>
      <c r="K295" s="236"/>
      <c r="L295" s="235">
        <f>+IF(H295=0,"",'Ark1'!U1364)</f>
        <v>19.860000000000003</v>
      </c>
      <c r="M295" s="235"/>
      <c r="N295" s="236"/>
      <c r="O295" s="236"/>
      <c r="P295" s="236"/>
      <c r="Q295" s="236"/>
      <c r="R295" s="236"/>
      <c r="S295" s="236"/>
      <c r="T295" s="236">
        <f>+IF(H295=0,"",'Ark1'!T1364)</f>
        <v>4</v>
      </c>
      <c r="U295" s="235"/>
      <c r="V295" s="237">
        <f>+IF(H295=0,"",'Ark1'!W1364)</f>
        <v>0</v>
      </c>
      <c r="W295" s="237">
        <f>+IF(H295=0,"",'Ark1'!X1364)</f>
        <v>80</v>
      </c>
      <c r="X295" s="237">
        <f>+IF(H295=0,"",'Ark1'!Y1364)</f>
        <v>10</v>
      </c>
      <c r="Y295" s="237">
        <f>+IF(H295=0,"",'Ark1'!Z1364)</f>
        <v>4.1329650373551292</v>
      </c>
      <c r="Z295" s="237">
        <f>+IF(H295=0,"",'Ark1'!Z1364)</f>
        <v>4.1329650373551292</v>
      </c>
      <c r="AA295" s="236">
        <f>+IF(H295=0,"",'Ark1'!AB1364)</f>
        <v>1.3416407864998743</v>
      </c>
      <c r="AB295" s="237">
        <f>+IF(H295=0,"",'Ark1'!AE1364)</f>
        <v>0</v>
      </c>
      <c r="AC295" s="237">
        <f t="shared" si="254"/>
        <v>4.9650000000000007</v>
      </c>
      <c r="AD295" s="235">
        <f t="shared" si="258"/>
        <v>0.5</v>
      </c>
      <c r="AE295" s="299"/>
      <c r="AH295" s="29"/>
      <c r="AI295" s="27"/>
      <c r="AL295" s="27"/>
      <c r="AM295" s="27"/>
      <c r="AN295" s="27"/>
      <c r="AP295" s="27"/>
      <c r="AR295" s="27"/>
      <c r="AS295" s="27"/>
    </row>
    <row r="296" spans="1:45">
      <c r="A296" s="299"/>
      <c r="B296" s="299"/>
      <c r="C296" s="299"/>
      <c r="D296" s="299"/>
      <c r="E296" s="299"/>
      <c r="F296" s="299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H296" s="29"/>
      <c r="AI296" s="27"/>
      <c r="AL296" s="27"/>
      <c r="AM296" s="27"/>
      <c r="AN296" s="27"/>
      <c r="AP296" s="27"/>
      <c r="AR296" s="27"/>
      <c r="AS296" s="27"/>
    </row>
    <row r="297" spans="1:45" ht="15.6">
      <c r="A297" s="299"/>
      <c r="B297" s="319" t="s">
        <v>645</v>
      </c>
      <c r="C297" s="299"/>
      <c r="D297" s="319" t="str">
        <f>+D299</f>
        <v>O</v>
      </c>
      <c r="E297" s="299"/>
      <c r="F297" s="299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  <c r="AB297" s="299"/>
      <c r="AC297" s="299"/>
      <c r="AD297" s="299"/>
      <c r="AE297" s="299"/>
      <c r="AH297" s="29"/>
      <c r="AI297" s="27"/>
      <c r="AL297" s="27"/>
      <c r="AM297" s="27"/>
      <c r="AN297" s="27"/>
      <c r="AP297" s="27"/>
      <c r="AR297" s="27"/>
      <c r="AS297" s="27"/>
    </row>
    <row r="298" spans="1:45">
      <c r="A298" s="299"/>
      <c r="B298" s="299"/>
      <c r="C298" s="299"/>
      <c r="D298" s="299"/>
      <c r="E298" s="299"/>
      <c r="F298" s="299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H298" s="29"/>
      <c r="AI298" s="27"/>
      <c r="AL298" s="27"/>
      <c r="AM298" s="27"/>
      <c r="AN298" s="27"/>
      <c r="AP298" s="27"/>
      <c r="AR298" s="27"/>
      <c r="AS298" s="27"/>
    </row>
    <row r="299" spans="1:45">
      <c r="A299" s="299"/>
      <c r="B299" s="299">
        <f>+'Ark1'!C1365</f>
        <v>2023</v>
      </c>
      <c r="C299" s="234">
        <f>+'Ark1'!L1365</f>
        <v>5</v>
      </c>
      <c r="D299" s="234" t="str">
        <f t="shared" ref="D299:D308" si="259">+D73</f>
        <v>O</v>
      </c>
      <c r="E299" s="234">
        <f>+'Ark1'!D1365</f>
        <v>1</v>
      </c>
      <c r="F299" s="234" t="str">
        <f t="shared" ref="F299:F308" si="260">+F284</f>
        <v>Jan</v>
      </c>
      <c r="G299" s="234">
        <f>+'Ark1'!Q1365</f>
        <v>34</v>
      </c>
      <c r="H299" s="234">
        <f>+'Ark1'!R1365</f>
        <v>152</v>
      </c>
      <c r="I299" s="236">
        <f>+IF(H299=0,"",'Ark1'!AG1365)</f>
        <v>27.490777987347904</v>
      </c>
      <c r="J299" s="236">
        <f>+IF(H299=0,"",'Ark1'!AH1365)</f>
        <v>1.3157894736842111</v>
      </c>
      <c r="K299" s="236"/>
      <c r="L299" s="235">
        <f>+IF(H299=0,"",'Ark1'!U1365)</f>
        <v>21.671052631578963</v>
      </c>
      <c r="M299" s="235"/>
      <c r="N299" s="236"/>
      <c r="O299" s="236"/>
      <c r="P299" s="236"/>
      <c r="Q299" s="236"/>
      <c r="R299" s="236"/>
      <c r="S299" s="236"/>
      <c r="T299" s="236">
        <f>+IF(H299=0,"",'Ark1'!T1365)</f>
        <v>5.3552631578947372</v>
      </c>
      <c r="U299" s="235"/>
      <c r="V299" s="237">
        <f>+IF(H299=0,"",'Ark1'!W1365)</f>
        <v>0</v>
      </c>
      <c r="W299" s="237">
        <f>+IF(H299=0,"",'Ark1'!X1365)</f>
        <v>91.44736842105263</v>
      </c>
      <c r="X299" s="237">
        <f>+IF(H299=0,"",'Ark1'!Y1365)</f>
        <v>31.578947368421055</v>
      </c>
      <c r="Y299" s="237">
        <f>+IF(H299=0,"",'Ark1'!Z1365)</f>
        <v>5.0450944331434489</v>
      </c>
      <c r="Z299" s="237">
        <f>+IF(H299=0,"",'Ark1'!Z1365)</f>
        <v>5.0450944331434489</v>
      </c>
      <c r="AA299" s="236">
        <f>+IF(H299=0,"",'Ark1'!AB1365)</f>
        <v>1.5364342465285712</v>
      </c>
      <c r="AB299" s="237">
        <f>+IF(H299=0,"",'Ark1'!AE1365)</f>
        <v>0</v>
      </c>
      <c r="AC299" s="237">
        <f t="shared" ref="AC299:AC309" si="261">+IF(H299=0,"",+L299/C299)</f>
        <v>4.3342105263157924</v>
      </c>
      <c r="AD299" s="235">
        <f t="shared" ref="AD299:AD309" si="262">+IF(H299=0,"",G299/H299)</f>
        <v>0.22368421052631579</v>
      </c>
      <c r="AE299" s="299"/>
      <c r="AH299" s="29"/>
      <c r="AI299" s="27"/>
      <c r="AL299" s="27"/>
      <c r="AM299" s="27"/>
      <c r="AN299" s="27"/>
      <c r="AP299" s="27"/>
    </row>
    <row r="300" spans="1:45">
      <c r="A300" s="299"/>
      <c r="B300" s="299">
        <f>+'Ark1'!C1366</f>
        <v>2023</v>
      </c>
      <c r="C300" s="234">
        <f>+'Ark1'!L1366</f>
        <v>5</v>
      </c>
      <c r="D300" s="234" t="str">
        <f t="shared" si="259"/>
        <v>O</v>
      </c>
      <c r="E300" s="234">
        <f>+'Ark1'!D1366</f>
        <v>2</v>
      </c>
      <c r="F300" s="234" t="str">
        <f t="shared" si="260"/>
        <v>Feb</v>
      </c>
      <c r="G300" s="234">
        <f>+'Ark1'!Q1366</f>
        <v>35</v>
      </c>
      <c r="H300" s="234">
        <f>+'Ark1'!R1366</f>
        <v>132</v>
      </c>
      <c r="I300" s="236">
        <f>+IF(H300=0,"",'Ark1'!AG1366)</f>
        <v>33.651943441708745</v>
      </c>
      <c r="J300" s="236">
        <f>+IF(H300=0,"",'Ark1'!AH1366)</f>
        <v>2.2727272727272729</v>
      </c>
      <c r="K300" s="236"/>
      <c r="L300" s="235">
        <f>+IF(H300=0,"",'Ark1'!U1366)</f>
        <v>21.257575757575765</v>
      </c>
      <c r="M300" s="235"/>
      <c r="N300" s="236"/>
      <c r="O300" s="236"/>
      <c r="P300" s="236"/>
      <c r="Q300" s="236"/>
      <c r="R300" s="236"/>
      <c r="S300" s="236"/>
      <c r="T300" s="236">
        <f>+IF(H300=0,"",'Ark1'!T1366)</f>
        <v>5.4242424242424239</v>
      </c>
      <c r="U300" s="235"/>
      <c r="V300" s="237">
        <f>+IF(H300=0,"",'Ark1'!W1366)</f>
        <v>2.2727272727272729</v>
      </c>
      <c r="W300" s="237">
        <f>+IF(H300=0,"",'Ark1'!X1366)</f>
        <v>86.363636363636346</v>
      </c>
      <c r="X300" s="237">
        <f>+IF(H300=0,"",'Ark1'!Y1366)</f>
        <v>35.606060606060609</v>
      </c>
      <c r="Y300" s="237">
        <f>+IF(H300=0,"",'Ark1'!Z1366)</f>
        <v>5.2627064303011712</v>
      </c>
      <c r="Z300" s="237">
        <f>+IF(H300=0,"",'Ark1'!Z1366)</f>
        <v>5.2627064303011712</v>
      </c>
      <c r="AA300" s="236">
        <f>+IF(H300=0,"",'Ark1'!AB1366)</f>
        <v>1.9034307627290312</v>
      </c>
      <c r="AB300" s="237">
        <f>+IF(H300=0,"",'Ark1'!AE1366)</f>
        <v>0</v>
      </c>
      <c r="AC300" s="237">
        <f t="shared" si="261"/>
        <v>4.2515151515151528</v>
      </c>
      <c r="AD300" s="235">
        <f t="shared" si="262"/>
        <v>0.26515151515151514</v>
      </c>
      <c r="AE300" s="299"/>
      <c r="AH300" s="29"/>
      <c r="AI300" s="27"/>
      <c r="AL300" s="27"/>
      <c r="AM300" s="27"/>
      <c r="AN300" s="27"/>
      <c r="AP300" s="27"/>
    </row>
    <row r="301" spans="1:45">
      <c r="A301" s="299"/>
      <c r="B301" s="299">
        <f>+'Ark1'!C1367</f>
        <v>2023</v>
      </c>
      <c r="C301" s="234">
        <f>+'Ark1'!L1367</f>
        <v>5</v>
      </c>
      <c r="D301" s="234" t="str">
        <f t="shared" si="259"/>
        <v>O</v>
      </c>
      <c r="E301" s="234">
        <f>+'Ark1'!D1367</f>
        <v>3</v>
      </c>
      <c r="F301" s="234" t="str">
        <f t="shared" si="260"/>
        <v>Mar</v>
      </c>
      <c r="G301" s="234">
        <f>+'Ark1'!Q1367</f>
        <v>93</v>
      </c>
      <c r="H301" s="234">
        <f>+'Ark1'!R1367</f>
        <v>248</v>
      </c>
      <c r="I301" s="236">
        <f>+IF(H301=0,"",'Ark1'!AG1367)</f>
        <v>26.705856291501657</v>
      </c>
      <c r="J301" s="236">
        <f>+IF(H301=0,"",'Ark1'!AH1367)</f>
        <v>0</v>
      </c>
      <c r="K301" s="236"/>
      <c r="L301" s="235">
        <f>+IF(H301=0,"",'Ark1'!U1367)</f>
        <v>19.930645161290322</v>
      </c>
      <c r="M301" s="235"/>
      <c r="N301" s="236"/>
      <c r="O301" s="236"/>
      <c r="P301" s="236"/>
      <c r="Q301" s="236"/>
      <c r="R301" s="236"/>
      <c r="S301" s="236"/>
      <c r="T301" s="236">
        <f>+IF(H301=0,"",'Ark1'!T1367)</f>
        <v>5.6532258064516112</v>
      </c>
      <c r="U301" s="235"/>
      <c r="V301" s="237">
        <f>+IF(H301=0,"",'Ark1'!W1367)</f>
        <v>0.80645161290322565</v>
      </c>
      <c r="W301" s="237">
        <f>+IF(H301=0,"",'Ark1'!X1367)</f>
        <v>80.645161290322562</v>
      </c>
      <c r="X301" s="237">
        <f>+IF(H301=0,"",'Ark1'!Y1367)</f>
        <v>22.983870967741939</v>
      </c>
      <c r="Y301" s="237">
        <f>+IF(H301=0,"",'Ark1'!Z1367)</f>
        <v>4.4164497751049847</v>
      </c>
      <c r="Z301" s="237">
        <f>+IF(H301=0,"",'Ark1'!Z1367)</f>
        <v>4.4164497751049847</v>
      </c>
      <c r="AA301" s="236">
        <f>+IF(H301=0,"",'Ark1'!AB1367)</f>
        <v>1.5215884889340516</v>
      </c>
      <c r="AB301" s="237">
        <f>+IF(H301=0,"",'Ark1'!AE1367)</f>
        <v>0</v>
      </c>
      <c r="AC301" s="237">
        <f t="shared" si="261"/>
        <v>3.9861290322580643</v>
      </c>
      <c r="AD301" s="235">
        <f t="shared" si="262"/>
        <v>0.375</v>
      </c>
      <c r="AE301" s="299"/>
      <c r="AH301" s="29"/>
      <c r="AI301" s="27"/>
      <c r="AL301" s="27"/>
      <c r="AM301" s="27"/>
      <c r="AN301" s="27"/>
      <c r="AP301" s="27"/>
    </row>
    <row r="302" spans="1:45">
      <c r="A302" s="299"/>
      <c r="B302" s="299">
        <f>+'Ark1'!C1368</f>
        <v>2023</v>
      </c>
      <c r="C302" s="234">
        <f>+'Ark1'!L1368</f>
        <v>5</v>
      </c>
      <c r="D302" s="234" t="str">
        <f t="shared" si="259"/>
        <v>O</v>
      </c>
      <c r="E302" s="234">
        <f>+'Ark1'!D1368</f>
        <v>4</v>
      </c>
      <c r="F302" s="234" t="str">
        <f t="shared" si="260"/>
        <v>Apr</v>
      </c>
      <c r="G302" s="234">
        <f>+'Ark1'!Q1368</f>
        <v>35</v>
      </c>
      <c r="H302" s="234">
        <f>+'Ark1'!R1368</f>
        <v>105</v>
      </c>
      <c r="I302" s="236">
        <f>+IF(H302=0,"",'Ark1'!AG1368)</f>
        <v>19.705249758581346</v>
      </c>
      <c r="J302" s="236">
        <f>+IF(H302=0,"",'Ark1'!AH1368)</f>
        <v>0</v>
      </c>
      <c r="K302" s="236"/>
      <c r="L302" s="235">
        <f>+IF(H302=0,"",'Ark1'!U1368)</f>
        <v>17.101904761904773</v>
      </c>
      <c r="M302" s="235"/>
      <c r="N302" s="236"/>
      <c r="O302" s="236"/>
      <c r="P302" s="236"/>
      <c r="Q302" s="236"/>
      <c r="R302" s="236"/>
      <c r="S302" s="236"/>
      <c r="T302" s="236">
        <f>+IF(H302=0,"",'Ark1'!T1368)</f>
        <v>5.1714285714285699</v>
      </c>
      <c r="U302" s="235"/>
      <c r="V302" s="237">
        <f>+IF(H302=0,"",'Ark1'!W1368)</f>
        <v>0</v>
      </c>
      <c r="W302" s="237">
        <f>+IF(H302=0,"",'Ark1'!X1368)</f>
        <v>56.190476190476176</v>
      </c>
      <c r="X302" s="237">
        <f>+IF(H302=0,"",'Ark1'!Y1368)</f>
        <v>14.285714285714288</v>
      </c>
      <c r="Y302" s="237">
        <f>+IF(H302=0,"",'Ark1'!Z1368)</f>
        <v>5.8724535466528875</v>
      </c>
      <c r="Z302" s="237">
        <f>+IF(H302=0,"",'Ark1'!Z1368)</f>
        <v>5.8724535466528875</v>
      </c>
      <c r="AA302" s="236">
        <f>+IF(H302=0,"",'Ark1'!AB1368)</f>
        <v>1.74823526180324</v>
      </c>
      <c r="AB302" s="237">
        <f>+IF(H302=0,"",'Ark1'!AE1368)</f>
        <v>0</v>
      </c>
      <c r="AC302" s="237">
        <f t="shared" si="261"/>
        <v>3.4203809523809547</v>
      </c>
      <c r="AD302" s="235">
        <f t="shared" si="262"/>
        <v>0.33333333333333331</v>
      </c>
      <c r="AE302" s="299"/>
      <c r="AH302" s="29"/>
      <c r="AI302" s="27"/>
      <c r="AL302" s="27"/>
      <c r="AM302" s="27"/>
      <c r="AN302" s="27"/>
      <c r="AP302" s="27"/>
    </row>
    <row r="303" spans="1:45">
      <c r="A303" s="299"/>
      <c r="B303" s="299">
        <f>+'Ark1'!C1369</f>
        <v>2023</v>
      </c>
      <c r="C303" s="234">
        <f>+'Ark1'!L1369</f>
        <v>5</v>
      </c>
      <c r="D303" s="234" t="str">
        <f t="shared" si="259"/>
        <v>O</v>
      </c>
      <c r="E303" s="234">
        <f>+'Ark1'!D1369</f>
        <v>5</v>
      </c>
      <c r="F303" s="234" t="str">
        <f t="shared" si="260"/>
        <v>Mai</v>
      </c>
      <c r="G303" s="234">
        <f>+'Ark1'!Q1369</f>
        <v>48</v>
      </c>
      <c r="H303" s="234">
        <f>+'Ark1'!R1369</f>
        <v>132</v>
      </c>
      <c r="I303" s="236">
        <f>+IF(H303=0,"",'Ark1'!AG1369)</f>
        <v>33.640415678581618</v>
      </c>
      <c r="J303" s="236">
        <f>+IF(H303=0,"",'Ark1'!AH1369)</f>
        <v>0</v>
      </c>
      <c r="K303" s="236"/>
      <c r="L303" s="235">
        <f>+IF(H303=0,"",'Ark1'!U1369)</f>
        <v>20.526515151515152</v>
      </c>
      <c r="M303" s="235"/>
      <c r="N303" s="236"/>
      <c r="O303" s="236"/>
      <c r="P303" s="236"/>
      <c r="Q303" s="236"/>
      <c r="R303" s="236"/>
      <c r="S303" s="236"/>
      <c r="T303" s="236">
        <f>+IF(H303=0,"",'Ark1'!T1369)</f>
        <v>5.5227272727272716</v>
      </c>
      <c r="U303" s="235"/>
      <c r="V303" s="237">
        <f>+IF(H303=0,"",'Ark1'!W1369)</f>
        <v>0</v>
      </c>
      <c r="W303" s="237">
        <f>+IF(H303=0,"",'Ark1'!X1369)</f>
        <v>80.303030303030297</v>
      </c>
      <c r="X303" s="237">
        <f>+IF(H303=0,"",'Ark1'!Y1369)</f>
        <v>23.484848484848481</v>
      </c>
      <c r="Y303" s="237">
        <f>+IF(H303=0,"",'Ark1'!Z1369)</f>
        <v>5.1298422778117594</v>
      </c>
      <c r="Z303" s="237">
        <f>+IF(H303=0,"",'Ark1'!Z1369)</f>
        <v>5.1298422778117594</v>
      </c>
      <c r="AA303" s="236">
        <f>+IF(H303=0,"",'Ark1'!AB1369)</f>
        <v>1.5446187579587471</v>
      </c>
      <c r="AB303" s="237">
        <f>+IF(H303=0,"",'Ark1'!AE1369)</f>
        <v>0</v>
      </c>
      <c r="AC303" s="237">
        <f t="shared" si="261"/>
        <v>4.1053030303030305</v>
      </c>
      <c r="AD303" s="235">
        <f t="shared" si="262"/>
        <v>0.36363636363636365</v>
      </c>
      <c r="AE303" s="299"/>
      <c r="AH303" s="29"/>
      <c r="AI303" s="27"/>
      <c r="AL303" s="27"/>
      <c r="AM303" s="27"/>
      <c r="AN303" s="27"/>
      <c r="AP303" s="27"/>
    </row>
    <row r="304" spans="1:45">
      <c r="A304" s="299"/>
      <c r="B304" s="299">
        <f>+'Ark1'!C1370</f>
        <v>2023</v>
      </c>
      <c r="C304" s="234">
        <f>+'Ark1'!L1370</f>
        <v>5</v>
      </c>
      <c r="D304" s="234" t="str">
        <f t="shared" si="259"/>
        <v>O</v>
      </c>
      <c r="E304" s="234">
        <f>+'Ark1'!D1370</f>
        <v>6</v>
      </c>
      <c r="F304" s="234" t="str">
        <f t="shared" si="260"/>
        <v>Jun</v>
      </c>
      <c r="G304" s="234">
        <f>+'Ark1'!Q1370</f>
        <v>66</v>
      </c>
      <c r="H304" s="234">
        <f>+'Ark1'!R1370</f>
        <v>222</v>
      </c>
      <c r="I304" s="236">
        <f>+IF(H304=0,"",'Ark1'!AG1370)</f>
        <v>25.786593336262221</v>
      </c>
      <c r="J304" s="236">
        <f>+IF(H304=0,"",'Ark1'!AH1370)</f>
        <v>0.45045045045045035</v>
      </c>
      <c r="K304" s="236"/>
      <c r="L304" s="235">
        <f>+IF(H304=0,"",'Ark1'!U1370)</f>
        <v>21.415765765765777</v>
      </c>
      <c r="M304" s="235"/>
      <c r="N304" s="236"/>
      <c r="O304" s="236"/>
      <c r="P304" s="236"/>
      <c r="Q304" s="236"/>
      <c r="R304" s="236"/>
      <c r="S304" s="236"/>
      <c r="T304" s="236">
        <f>+IF(H304=0,"",'Ark1'!T1370)</f>
        <v>5.7027027027027009</v>
      </c>
      <c r="U304" s="235"/>
      <c r="V304" s="237">
        <f>+IF(H304=0,"",'Ark1'!W1370)</f>
        <v>1.8018018018018012</v>
      </c>
      <c r="W304" s="237">
        <f>+IF(H304=0,"",'Ark1'!X1370)</f>
        <v>82.432432432432421</v>
      </c>
      <c r="X304" s="237">
        <f>+IF(H304=0,"",'Ark1'!Y1370)</f>
        <v>35.585585585585591</v>
      </c>
      <c r="Y304" s="237">
        <f>+IF(H304=0,"",'Ark1'!Z1370)</f>
        <v>5.9836394134187927</v>
      </c>
      <c r="Z304" s="237">
        <f>+IF(H304=0,"",'Ark1'!Z1370)</f>
        <v>5.9836394134187927</v>
      </c>
      <c r="AA304" s="236">
        <f>+IF(H304=0,"",'Ark1'!AB1370)</f>
        <v>1.6417667619986416</v>
      </c>
      <c r="AB304" s="237">
        <f>+IF(H304=0,"",'Ark1'!AE1370)</f>
        <v>0</v>
      </c>
      <c r="AC304" s="237">
        <f t="shared" si="261"/>
        <v>4.2831531531531555</v>
      </c>
      <c r="AD304" s="235">
        <f t="shared" si="262"/>
        <v>0.29729729729729731</v>
      </c>
      <c r="AE304" s="299"/>
      <c r="AH304" s="29"/>
      <c r="AI304" s="27"/>
      <c r="AL304" s="27"/>
      <c r="AM304" s="27"/>
      <c r="AN304" s="27"/>
      <c r="AP304" s="27"/>
    </row>
    <row r="305" spans="1:42">
      <c r="A305" s="299"/>
      <c r="B305" s="299">
        <f>+'Ark1'!C1371</f>
        <v>2023</v>
      </c>
      <c r="C305" s="234">
        <f>+'Ark1'!L1371</f>
        <v>5</v>
      </c>
      <c r="D305" s="234" t="str">
        <f t="shared" si="259"/>
        <v>O</v>
      </c>
      <c r="E305" s="234">
        <f>+'Ark1'!D1371</f>
        <v>7</v>
      </c>
      <c r="F305" s="234" t="str">
        <f t="shared" si="260"/>
        <v>O</v>
      </c>
      <c r="G305" s="234">
        <f>+'Ark1'!Q1371</f>
        <v>18</v>
      </c>
      <c r="H305" s="234">
        <f>+'Ark1'!R1371</f>
        <v>56</v>
      </c>
      <c r="I305" s="236">
        <f>+IF(H305=0,"",'Ark1'!AG1371)</f>
        <v>31.068161699616397</v>
      </c>
      <c r="J305" s="236">
        <f>+IF(H305=0,"",'Ark1'!AH1371)</f>
        <v>0</v>
      </c>
      <c r="K305" s="236"/>
      <c r="L305" s="235">
        <f>+IF(H305=0,"",'Ark1'!U1371)</f>
        <v>18.801785714285721</v>
      </c>
      <c r="M305" s="235"/>
      <c r="N305" s="236"/>
      <c r="O305" s="236"/>
      <c r="P305" s="236"/>
      <c r="Q305" s="236"/>
      <c r="R305" s="236"/>
      <c r="S305" s="236"/>
      <c r="T305" s="236">
        <f>+IF(H305=0,"",'Ark1'!T1371)</f>
        <v>5.5357142857142847</v>
      </c>
      <c r="U305" s="235"/>
      <c r="V305" s="237">
        <f>+IF(H305=0,"",'Ark1'!W1371)</f>
        <v>5.3571428571428559</v>
      </c>
      <c r="W305" s="237">
        <f>+IF(H305=0,"",'Ark1'!X1371)</f>
        <v>64.285714285714306</v>
      </c>
      <c r="X305" s="237">
        <f>+IF(H305=0,"",'Ark1'!Y1371)</f>
        <v>23.214285714285719</v>
      </c>
      <c r="Y305" s="237">
        <f>+IF(H305=0,"",'Ark1'!Z1371)</f>
        <v>6.4268546814860077</v>
      </c>
      <c r="Z305" s="237">
        <f>+IF(H305=0,"",'Ark1'!Z1371)</f>
        <v>6.4268546814860077</v>
      </c>
      <c r="AA305" s="236">
        <f>+IF(H305=0,"",'Ark1'!AB1371)</f>
        <v>1.7724507419539379</v>
      </c>
      <c r="AB305" s="237">
        <f>+IF(H305=0,"",'Ark1'!AE1371)</f>
        <v>0</v>
      </c>
      <c r="AC305" s="237">
        <f t="shared" si="261"/>
        <v>3.7603571428571443</v>
      </c>
      <c r="AD305" s="235">
        <f t="shared" si="262"/>
        <v>0.32142857142857145</v>
      </c>
      <c r="AE305" s="299"/>
      <c r="AH305" s="29"/>
      <c r="AI305" s="27"/>
      <c r="AL305" s="27"/>
      <c r="AM305" s="27"/>
      <c r="AN305" s="27"/>
      <c r="AP305" s="27"/>
    </row>
    <row r="306" spans="1:42">
      <c r="A306" s="299"/>
      <c r="B306" s="299">
        <f>+'Ark1'!C1372</f>
        <v>2023</v>
      </c>
      <c r="C306" s="234">
        <f>+'Ark1'!L1372</f>
        <v>5</v>
      </c>
      <c r="D306" s="234" t="str">
        <f t="shared" si="259"/>
        <v>O</v>
      </c>
      <c r="E306" s="234">
        <f>+'Ark1'!D1372</f>
        <v>8</v>
      </c>
      <c r="F306" s="234" t="str">
        <f t="shared" si="260"/>
        <v>O+</v>
      </c>
      <c r="G306" s="234">
        <f>+'Ark1'!Q1372</f>
        <v>29</v>
      </c>
      <c r="H306" s="234">
        <f>+'Ark1'!R1372</f>
        <v>82</v>
      </c>
      <c r="I306" s="236">
        <f>+IF(H306=0,"",'Ark1'!AG1372)</f>
        <v>19.136789221283404</v>
      </c>
      <c r="J306" s="236">
        <f>+IF(H306=0,"",'Ark1'!AH1372)</f>
        <v>0</v>
      </c>
      <c r="K306" s="236"/>
      <c r="L306" s="235">
        <f>+IF(H306=0,"",'Ark1'!U1372)</f>
        <v>18.395121951219512</v>
      </c>
      <c r="M306" s="235"/>
      <c r="N306" s="236"/>
      <c r="O306" s="236"/>
      <c r="P306" s="236"/>
      <c r="Q306" s="236"/>
      <c r="R306" s="236"/>
      <c r="S306" s="236"/>
      <c r="T306" s="236">
        <f>+IF(H306=0,"",'Ark1'!T1372)</f>
        <v>5.4024390243902429</v>
      </c>
      <c r="U306" s="235"/>
      <c r="V306" s="237">
        <f>+IF(H306=0,"",'Ark1'!W1372)</f>
        <v>2.4390243902439024</v>
      </c>
      <c r="W306" s="237">
        <f>+IF(H306=0,"",'Ark1'!X1372)</f>
        <v>60.975609756097562</v>
      </c>
      <c r="X306" s="237">
        <f>+IF(H306=0,"",'Ark1'!Y1372)</f>
        <v>21.951219512195124</v>
      </c>
      <c r="Y306" s="237">
        <f>+IF(H306=0,"",'Ark1'!Z1372)</f>
        <v>5.2587882875640277</v>
      </c>
      <c r="Z306" s="237">
        <f>+IF(H306=0,"",'Ark1'!Z1372)</f>
        <v>5.2587882875640277</v>
      </c>
      <c r="AA306" s="236">
        <f>+IF(H306=0,"",'Ark1'!AB1372)</f>
        <v>1.8403323937410625</v>
      </c>
      <c r="AB306" s="237">
        <f>+IF(H306=0,"",'Ark1'!AE1372)</f>
        <v>0</v>
      </c>
      <c r="AC306" s="237">
        <f t="shared" si="261"/>
        <v>3.6790243902439022</v>
      </c>
      <c r="AD306" s="235">
        <f t="shared" si="262"/>
        <v>0.35365853658536583</v>
      </c>
      <c r="AE306" s="299"/>
      <c r="AH306" s="29"/>
      <c r="AI306" s="27"/>
      <c r="AL306" s="27"/>
      <c r="AM306" s="27"/>
      <c r="AN306" s="27"/>
      <c r="AP306" s="27"/>
    </row>
    <row r="307" spans="1:42">
      <c r="A307" s="299"/>
      <c r="B307" s="299">
        <f>+'Ark1'!C1373</f>
        <v>2023</v>
      </c>
      <c r="C307" s="234">
        <f>+'Ark1'!L1373</f>
        <v>5</v>
      </c>
      <c r="D307" s="234" t="str">
        <f t="shared" si="259"/>
        <v>O</v>
      </c>
      <c r="E307" s="234">
        <f>+'Ark1'!D1373</f>
        <v>9</v>
      </c>
      <c r="F307" s="234" t="str">
        <f t="shared" si="260"/>
        <v>R-</v>
      </c>
      <c r="G307" s="234">
        <f>+'Ark1'!Q1373</f>
        <v>63</v>
      </c>
      <c r="H307" s="234">
        <f>+'Ark1'!R1373</f>
        <v>206</v>
      </c>
      <c r="I307" s="236">
        <f>+IF(H307=0,"",'Ark1'!AG1373)</f>
        <v>26.725455371525328</v>
      </c>
      <c r="J307" s="236">
        <f>+IF(H307=0,"",'Ark1'!AH1373)</f>
        <v>0</v>
      </c>
      <c r="K307" s="236"/>
      <c r="L307" s="235">
        <f>+IF(H307=0,"",'Ark1'!U1373)</f>
        <v>18.846116504854368</v>
      </c>
      <c r="M307" s="235"/>
      <c r="N307" s="236"/>
      <c r="O307" s="236"/>
      <c r="P307" s="236"/>
      <c r="Q307" s="236"/>
      <c r="R307" s="236"/>
      <c r="S307" s="236"/>
      <c r="T307" s="236">
        <f>+IF(H307=0,"",'Ark1'!T1373)</f>
        <v>5.1941747572815515</v>
      </c>
      <c r="U307" s="235"/>
      <c r="V307" s="237">
        <f>+IF(H307=0,"",'Ark1'!W1373)</f>
        <v>0</v>
      </c>
      <c r="W307" s="237">
        <f>+IF(H307=0,"",'Ark1'!X1373)</f>
        <v>71.844660194174779</v>
      </c>
      <c r="X307" s="237">
        <f>+IF(H307=0,"",'Ark1'!Y1373)</f>
        <v>16.990291262135923</v>
      </c>
      <c r="Y307" s="237">
        <f>+IF(H307=0,"",'Ark1'!Z1373)</f>
        <v>5.0225471689270051</v>
      </c>
      <c r="Z307" s="237">
        <f>+IF(H307=0,"",'Ark1'!Z1373)</f>
        <v>5.0225471689270051</v>
      </c>
      <c r="AA307" s="236">
        <f>+IF(H307=0,"",'Ark1'!AB1373)</f>
        <v>1.4849291600061572</v>
      </c>
      <c r="AB307" s="237">
        <f>+IF(H307=0,"",'Ark1'!AE1373)</f>
        <v>0</v>
      </c>
      <c r="AC307" s="237">
        <f t="shared" si="261"/>
        <v>3.7692233009708738</v>
      </c>
      <c r="AD307" s="235">
        <f t="shared" si="262"/>
        <v>0.30582524271844658</v>
      </c>
      <c r="AE307" s="299"/>
      <c r="AH307" s="29"/>
      <c r="AI307" s="27"/>
      <c r="AL307" s="27"/>
      <c r="AM307" s="27"/>
      <c r="AN307" s="27"/>
      <c r="AP307" s="27"/>
    </row>
    <row r="308" spans="1:42">
      <c r="A308" s="299"/>
      <c r="B308" s="299">
        <f>+'Ark1'!C1374</f>
        <v>2023</v>
      </c>
      <c r="C308" s="234">
        <f>+'Ark1'!L1374</f>
        <v>5</v>
      </c>
      <c r="D308" s="234" t="str">
        <f t="shared" si="259"/>
        <v>O</v>
      </c>
      <c r="E308" s="234">
        <f>+'Ark1'!D1374</f>
        <v>10</v>
      </c>
      <c r="F308" s="234" t="str">
        <f t="shared" si="260"/>
        <v>R</v>
      </c>
      <c r="G308" s="234">
        <f>+'Ark1'!Q1374</f>
        <v>174</v>
      </c>
      <c r="H308" s="234">
        <f>+'Ark1'!R1374</f>
        <v>747</v>
      </c>
      <c r="I308" s="236">
        <f>+IF(H308=0,"",'Ark1'!AG1374)</f>
        <v>28.138465958058031</v>
      </c>
      <c r="J308" s="236">
        <f>+IF(H308=0,"",'Ark1'!AH1374)</f>
        <v>1.0709504685408298</v>
      </c>
      <c r="K308" s="236"/>
      <c r="L308" s="235">
        <f>+IF(H308=0,"",'Ark1'!U1374)</f>
        <v>19.668674698795193</v>
      </c>
      <c r="M308" s="235"/>
      <c r="N308" s="236"/>
      <c r="O308" s="236"/>
      <c r="P308" s="236"/>
      <c r="Q308" s="236"/>
      <c r="R308" s="236"/>
      <c r="S308" s="236"/>
      <c r="T308" s="236">
        <f>+IF(H308=0,"",'Ark1'!T1374)</f>
        <v>5.1352074966532797</v>
      </c>
      <c r="U308" s="235"/>
      <c r="V308" s="237">
        <f>+IF(H308=0,"",'Ark1'!W1374)</f>
        <v>0.26773761713520744</v>
      </c>
      <c r="W308" s="237">
        <f>+IF(H308=0,"",'Ark1'!X1374)</f>
        <v>79.116465863453811</v>
      </c>
      <c r="X308" s="237">
        <f>+IF(H308=0,"",'Ark1'!Y1374)</f>
        <v>17.938420348058902</v>
      </c>
      <c r="Y308" s="237">
        <f>+IF(H308=0,"",'Ark1'!Z1374)</f>
        <v>4.8159161305656246</v>
      </c>
      <c r="Z308" s="237">
        <f>+IF(H308=0,"",'Ark1'!Z1374)</f>
        <v>4.8159161305656246</v>
      </c>
      <c r="AA308" s="236">
        <f>+IF(H308=0,"",'Ark1'!AB1374)</f>
        <v>1.5903591920978901</v>
      </c>
      <c r="AB308" s="237">
        <f>+IF(H308=0,"",'Ark1'!AE1374)</f>
        <v>0</v>
      </c>
      <c r="AC308" s="237">
        <f t="shared" si="261"/>
        <v>3.9337349397590389</v>
      </c>
      <c r="AD308" s="235">
        <f t="shared" si="262"/>
        <v>0.23293172690763053</v>
      </c>
      <c r="AE308" s="299"/>
      <c r="AH308" s="29"/>
      <c r="AI308" s="27"/>
      <c r="AL308" s="27"/>
      <c r="AM308" s="27"/>
      <c r="AN308" s="27"/>
      <c r="AP308" s="27"/>
    </row>
    <row r="309" spans="1:42">
      <c r="A309" s="299"/>
      <c r="B309" s="299">
        <f>+'Ark1'!C1375</f>
        <v>2023</v>
      </c>
      <c r="C309" s="234">
        <f>+'Ark1'!L1375</f>
        <v>5</v>
      </c>
      <c r="D309" s="234" t="str">
        <f>+D84</f>
        <v>O</v>
      </c>
      <c r="E309" s="234">
        <f>+'Ark1'!D1375</f>
        <v>11</v>
      </c>
      <c r="F309" s="234" t="str">
        <f>+F295</f>
        <v>U-</v>
      </c>
      <c r="G309" s="234">
        <f>+'Ark1'!Q1375</f>
        <v>108</v>
      </c>
      <c r="H309" s="234">
        <f>+'Ark1'!R1375</f>
        <v>444</v>
      </c>
      <c r="I309" s="236">
        <f>+IF(H309=0,"",'Ark1'!AG1375)</f>
        <v>28.320307050314209</v>
      </c>
      <c r="J309" s="236">
        <f>+IF(H309=0,"",'Ark1'!AH1375)</f>
        <v>0.22522522522522517</v>
      </c>
      <c r="K309" s="236"/>
      <c r="L309" s="235">
        <f>+IF(H309=0,"",'Ark1'!U1375)</f>
        <v>20.573873873873861</v>
      </c>
      <c r="M309" s="235"/>
      <c r="N309" s="236"/>
      <c r="O309" s="236"/>
      <c r="P309" s="236"/>
      <c r="Q309" s="236"/>
      <c r="R309" s="236"/>
      <c r="S309" s="236"/>
      <c r="T309" s="236">
        <f>+IF(H309=0,"",'Ark1'!T1375)</f>
        <v>5.3355855855855854</v>
      </c>
      <c r="U309" s="235"/>
      <c r="V309" s="237">
        <f>+IF(H309=0,"",'Ark1'!W1375)</f>
        <v>0</v>
      </c>
      <c r="W309" s="237">
        <f>+IF(H309=0,"",'Ark1'!X1375)</f>
        <v>84.909909909909942</v>
      </c>
      <c r="X309" s="237">
        <f>+IF(H309=0,"",'Ark1'!Y1375)</f>
        <v>24.549549549549557</v>
      </c>
      <c r="Y309" s="237">
        <f>+IF(H309=0,"",'Ark1'!Z1375)</f>
        <v>4.8476884379361644</v>
      </c>
      <c r="Z309" s="237">
        <f>+IF(H309=0,"",'Ark1'!Z1375)</f>
        <v>4.8476884379361644</v>
      </c>
      <c r="AA309" s="236">
        <f>+IF(H309=0,"",'Ark1'!AB1375)</f>
        <v>1.3762772509577921</v>
      </c>
      <c r="AB309" s="237">
        <f>+IF(H309=0,"",'Ark1'!AE1375)</f>
        <v>0</v>
      </c>
      <c r="AC309" s="237">
        <f t="shared" si="261"/>
        <v>4.114774774774772</v>
      </c>
      <c r="AD309" s="235">
        <f t="shared" si="262"/>
        <v>0.24324324324324326</v>
      </c>
      <c r="AE309" s="299"/>
      <c r="AH309" s="29"/>
      <c r="AI309" s="27"/>
      <c r="AL309" s="27"/>
      <c r="AM309" s="27"/>
      <c r="AN309" s="27"/>
      <c r="AP309" s="27"/>
    </row>
    <row r="310" spans="1:42">
      <c r="A310" s="299"/>
      <c r="B310" s="299"/>
      <c r="C310" s="299"/>
      <c r="D310" s="299"/>
      <c r="E310" s="299"/>
      <c r="F310" s="299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  <c r="AB310" s="299"/>
      <c r="AC310" s="299"/>
      <c r="AD310" s="299"/>
      <c r="AE310" s="299"/>
      <c r="AH310" s="29"/>
      <c r="AI310" s="27"/>
      <c r="AL310" s="27"/>
      <c r="AM310" s="27"/>
      <c r="AN310" s="27"/>
      <c r="AP310" s="27"/>
    </row>
    <row r="311" spans="1:42" ht="15.6">
      <c r="A311" s="299"/>
      <c r="B311" s="299"/>
      <c r="C311" s="299"/>
      <c r="D311" s="319" t="str">
        <f>+D313</f>
        <v>O+</v>
      </c>
      <c r="E311" s="299"/>
      <c r="F311" s="299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  <c r="AB311" s="299"/>
      <c r="AC311" s="299"/>
      <c r="AD311" s="299"/>
      <c r="AE311" s="299"/>
      <c r="AH311" s="29"/>
      <c r="AI311" s="27"/>
      <c r="AL311" s="27"/>
      <c r="AM311" s="27"/>
      <c r="AN311" s="27"/>
      <c r="AP311" s="27"/>
    </row>
    <row r="312" spans="1:42">
      <c r="A312" s="299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H312" s="29"/>
      <c r="AI312" s="27"/>
      <c r="AL312" s="27"/>
      <c r="AM312" s="27"/>
      <c r="AN312" s="27"/>
      <c r="AP312" s="27"/>
    </row>
    <row r="313" spans="1:42">
      <c r="A313" s="299"/>
      <c r="B313" s="299">
        <f>+'Ark1'!C1377</f>
        <v>2023</v>
      </c>
      <c r="C313" s="234">
        <f>+'Ark1'!L1377</f>
        <v>6</v>
      </c>
      <c r="D313" s="234" t="str">
        <f t="shared" ref="D313:D322" si="263">+D88</f>
        <v>O+</v>
      </c>
      <c r="E313" s="234">
        <f>+'Ark1'!D1377</f>
        <v>1</v>
      </c>
      <c r="F313" s="234" t="str">
        <f t="shared" ref="F313:F323" si="264">+F299</f>
        <v>Jan</v>
      </c>
      <c r="G313" s="234">
        <f>+'Ark1'!Q1377</f>
        <v>34</v>
      </c>
      <c r="H313" s="234">
        <f>+'Ark1'!R1377</f>
        <v>189</v>
      </c>
      <c r="I313" s="236">
        <f>+IF(H313=0,"",'Ark1'!AG1377)</f>
        <v>35.907429353541097</v>
      </c>
      <c r="J313" s="236">
        <f>+IF(H313=0,"",'Ark1'!AH1377)</f>
        <v>3.7037037037037042</v>
      </c>
      <c r="K313" s="236"/>
      <c r="L313" s="235">
        <f>+IF(H313=0,"",'Ark1'!U1377)</f>
        <v>22.76455026455028</v>
      </c>
      <c r="M313" s="235"/>
      <c r="N313" s="236"/>
      <c r="O313" s="236"/>
      <c r="P313" s="236"/>
      <c r="Q313" s="236"/>
      <c r="R313" s="236"/>
      <c r="S313" s="236"/>
      <c r="T313" s="236">
        <f>+IF(H313=0,"",'Ark1'!T1377)</f>
        <v>6.4867724867724847</v>
      </c>
      <c r="U313" s="235"/>
      <c r="V313" s="237">
        <f>+IF(H313=0,"",'Ark1'!W1377)</f>
        <v>3.1746031746031735</v>
      </c>
      <c r="W313" s="237">
        <f>+IF(H313=0,"",'Ark1'!X1377)</f>
        <v>88.8888888888889</v>
      </c>
      <c r="X313" s="237">
        <f>+IF(H313=0,"",'Ark1'!Y1377)</f>
        <v>50.793650793650784</v>
      </c>
      <c r="Y313" s="237">
        <f>+IF(H313=0,"",'Ark1'!Z1377)</f>
        <v>4.7640144062907277</v>
      </c>
      <c r="Z313" s="237">
        <f>+IF(H313=0,"",'Ark1'!Z1377)</f>
        <v>4.7640144062907277</v>
      </c>
      <c r="AA313" s="236">
        <f>+IF(H313=0,"",'Ark1'!AB1377)</f>
        <v>1.7415205470974491</v>
      </c>
      <c r="AB313" s="237">
        <f>+IF(H313=0,"",'Ark1'!AE1377)</f>
        <v>0</v>
      </c>
      <c r="AC313" s="237">
        <f t="shared" ref="AC313:AC323" si="265">+IF(H313=0,"",+L313/C313)</f>
        <v>3.79409171075838</v>
      </c>
      <c r="AD313" s="235">
        <f>+IF(H313=0,"",G313/H313)</f>
        <v>0.17989417989417988</v>
      </c>
      <c r="AE313" s="299"/>
      <c r="AH313" s="29"/>
      <c r="AI313" s="27"/>
      <c r="AL313" s="27"/>
      <c r="AM313" s="27"/>
      <c r="AN313" s="27"/>
      <c r="AP313" s="27"/>
    </row>
    <row r="314" spans="1:42">
      <c r="A314" s="299"/>
      <c r="B314" s="299">
        <f>+'Ark1'!C1378</f>
        <v>2023</v>
      </c>
      <c r="C314" s="234">
        <f>+'Ark1'!L1378</f>
        <v>6</v>
      </c>
      <c r="D314" s="234" t="str">
        <f t="shared" si="263"/>
        <v>O+</v>
      </c>
      <c r="E314" s="234">
        <f>+'Ark1'!D1378</f>
        <v>2</v>
      </c>
      <c r="F314" s="234" t="str">
        <f t="shared" si="264"/>
        <v>Feb</v>
      </c>
      <c r="G314" s="234">
        <f>+'Ark1'!Q1378</f>
        <v>29</v>
      </c>
      <c r="H314" s="234">
        <f>+'Ark1'!R1378</f>
        <v>125</v>
      </c>
      <c r="I314" s="236">
        <f>+IF(H314=0,"",'Ark1'!AG1378)</f>
        <v>34.099276831008716</v>
      </c>
      <c r="J314" s="236">
        <f>+IF(H314=0,"",'Ark1'!AH1378)</f>
        <v>1.6</v>
      </c>
      <c r="K314" s="236"/>
      <c r="L314" s="235">
        <f>+IF(H314=0,"",'Ark1'!U1378)</f>
        <v>22.746399999999998</v>
      </c>
      <c r="M314" s="235"/>
      <c r="N314" s="236"/>
      <c r="O314" s="236"/>
      <c r="P314" s="236"/>
      <c r="Q314" s="236"/>
      <c r="R314" s="236"/>
      <c r="S314" s="236"/>
      <c r="T314" s="236">
        <f>+IF(H314=0,"",'Ark1'!T1378)</f>
        <v>6.0960000000000001</v>
      </c>
      <c r="U314" s="235"/>
      <c r="V314" s="237">
        <f>+IF(H314=0,"",'Ark1'!W1378)</f>
        <v>1.6</v>
      </c>
      <c r="W314" s="237">
        <f>+IF(H314=0,"",'Ark1'!X1378)</f>
        <v>90.4</v>
      </c>
      <c r="X314" s="237">
        <f>+IF(H314=0,"",'Ark1'!Y1378)</f>
        <v>48</v>
      </c>
      <c r="Y314" s="237">
        <f>+IF(H314=0,"",'Ark1'!Z1378)</f>
        <v>4.9730882799323011</v>
      </c>
      <c r="Z314" s="237">
        <f>+IF(H314=0,"",'Ark1'!Z1378)</f>
        <v>4.9730882799323011</v>
      </c>
      <c r="AA314" s="236">
        <f>+IF(H314=0,"",'Ark1'!AB1378)</f>
        <v>1.670563976625858</v>
      </c>
      <c r="AB314" s="237">
        <f>+IF(H314=0,"",'Ark1'!AE1378)</f>
        <v>0</v>
      </c>
      <c r="AC314" s="237">
        <f t="shared" si="265"/>
        <v>3.7910666666666661</v>
      </c>
      <c r="AD314" s="235">
        <f>+IF(H314=0,"",G314/H314)</f>
        <v>0.23200000000000001</v>
      </c>
      <c r="AE314" s="299"/>
      <c r="AH314" s="29"/>
      <c r="AI314" s="27"/>
      <c r="AL314" s="27"/>
      <c r="AM314" s="27"/>
      <c r="AN314" s="27"/>
      <c r="AP314" s="27"/>
    </row>
    <row r="315" spans="1:42">
      <c r="A315" s="299"/>
      <c r="B315" s="299">
        <f>+'Ark1'!C1379</f>
        <v>2023</v>
      </c>
      <c r="C315" s="234">
        <f>+'Ark1'!L1379</f>
        <v>6</v>
      </c>
      <c r="D315" s="234" t="str">
        <f t="shared" si="263"/>
        <v>O+</v>
      </c>
      <c r="E315" s="234">
        <f>+'Ark1'!D1379</f>
        <v>3</v>
      </c>
      <c r="F315" s="234" t="str">
        <f t="shared" si="264"/>
        <v>Mar</v>
      </c>
      <c r="G315" s="234">
        <f>+'Ark1'!Q1379</f>
        <v>94</v>
      </c>
      <c r="H315" s="234">
        <f>+'Ark1'!R1379</f>
        <v>294</v>
      </c>
      <c r="I315" s="236">
        <f>+IF(H315=0,"",'Ark1'!AG1379)</f>
        <v>37.583678673892237</v>
      </c>
      <c r="J315" s="236">
        <f>+IF(H315=0,"",'Ark1'!AH1379)</f>
        <v>0</v>
      </c>
      <c r="K315" s="236"/>
      <c r="L315" s="235">
        <f>+IF(H315=0,"",'Ark1'!U1379)</f>
        <v>23.660204081632649</v>
      </c>
      <c r="M315" s="235"/>
      <c r="N315" s="236"/>
      <c r="O315" s="236"/>
      <c r="P315" s="236"/>
      <c r="Q315" s="236"/>
      <c r="R315" s="236"/>
      <c r="S315" s="236"/>
      <c r="T315" s="236">
        <f>+IF(H315=0,"",'Ark1'!T1379)</f>
        <v>6.5272108843537406</v>
      </c>
      <c r="U315" s="235"/>
      <c r="V315" s="237">
        <f>+IF(H315=0,"",'Ark1'!W1379)</f>
        <v>2.3809523809523818</v>
      </c>
      <c r="W315" s="237">
        <f>+IF(H315=0,"",'Ark1'!X1379)</f>
        <v>94.217687074829925</v>
      </c>
      <c r="X315" s="237">
        <f>+IF(H315=0,"",'Ark1'!Y1379)</f>
        <v>54.081632653061213</v>
      </c>
      <c r="Y315" s="237">
        <f>+IF(H315=0,"",'Ark1'!Z1379)</f>
        <v>4.7070161800121006</v>
      </c>
      <c r="Z315" s="237">
        <f>+IF(H315=0,"",'Ark1'!Z1379)</f>
        <v>4.7070161800121006</v>
      </c>
      <c r="AA315" s="236">
        <f>+IF(H315=0,"",'Ark1'!AB1379)</f>
        <v>1.7489377854276282</v>
      </c>
      <c r="AB315" s="237">
        <f>+IF(H315=0,"",'Ark1'!AE1379)</f>
        <v>0</v>
      </c>
      <c r="AC315" s="237">
        <f t="shared" si="265"/>
        <v>3.9433673469387749</v>
      </c>
      <c r="AD315" s="235">
        <f>+IF(H315=0,"",G315/H315)</f>
        <v>0.31972789115646261</v>
      </c>
      <c r="AE315" s="299"/>
      <c r="AH315" s="29"/>
      <c r="AI315" s="27"/>
      <c r="AL315" s="27"/>
      <c r="AM315" s="27"/>
      <c r="AN315" s="27"/>
      <c r="AP315" s="27"/>
    </row>
    <row r="316" spans="1:42">
      <c r="A316" s="299"/>
      <c r="B316" s="299">
        <f>+'Ark1'!C1380</f>
        <v>2023</v>
      </c>
      <c r="C316" s="234">
        <f>+'Ark1'!L1380</f>
        <v>6</v>
      </c>
      <c r="D316" s="234" t="str">
        <f t="shared" si="263"/>
        <v>O+</v>
      </c>
      <c r="E316" s="234">
        <f>+'Ark1'!D1380</f>
        <v>4</v>
      </c>
      <c r="F316" s="234" t="str">
        <f t="shared" si="264"/>
        <v>Apr</v>
      </c>
      <c r="G316" s="234">
        <f>+'Ark1'!Q1380</f>
        <v>41</v>
      </c>
      <c r="H316" s="234">
        <f>+'Ark1'!R1380</f>
        <v>152</v>
      </c>
      <c r="I316" s="236">
        <f>+IF(H316=0,"",'Ark1'!AG1380)</f>
        <v>35.659731366868598</v>
      </c>
      <c r="J316" s="236">
        <f>+IF(H316=0,"",'Ark1'!AH1380)</f>
        <v>0</v>
      </c>
      <c r="K316" s="236"/>
      <c r="L316" s="235">
        <f>+IF(H316=0,"",'Ark1'!U1380)</f>
        <v>21.378947368421048</v>
      </c>
      <c r="M316" s="235"/>
      <c r="N316" s="236"/>
      <c r="O316" s="236"/>
      <c r="P316" s="236"/>
      <c r="Q316" s="236"/>
      <c r="R316" s="236"/>
      <c r="S316" s="236"/>
      <c r="T316" s="236">
        <f>+IF(H316=0,"",'Ark1'!T1380)</f>
        <v>6.8355263157894761</v>
      </c>
      <c r="U316" s="235"/>
      <c r="V316" s="237">
        <f>+IF(H316=0,"",'Ark1'!W1380)</f>
        <v>3.2894736842105257</v>
      </c>
      <c r="W316" s="237">
        <f>+IF(H316=0,"",'Ark1'!X1380)</f>
        <v>84.868421052631547</v>
      </c>
      <c r="X316" s="237">
        <f>+IF(H316=0,"",'Ark1'!Y1380)</f>
        <v>36.84210526315789</v>
      </c>
      <c r="Y316" s="237">
        <f>+IF(H316=0,"",'Ark1'!Z1380)</f>
        <v>5.9470429580252846</v>
      </c>
      <c r="Z316" s="237">
        <f>+IF(H316=0,"",'Ark1'!Z1380)</f>
        <v>5.9470429580252846</v>
      </c>
      <c r="AA316" s="236">
        <f>+IF(H316=0,"",'Ark1'!AB1380)</f>
        <v>1.7563571710974339</v>
      </c>
      <c r="AB316" s="237">
        <f>+IF(H316=0,"",'Ark1'!AE1380)</f>
        <v>0</v>
      </c>
      <c r="AC316" s="237">
        <f t="shared" si="265"/>
        <v>3.5631578947368414</v>
      </c>
      <c r="AD316" s="235">
        <f>+IF(H316=0,"",G316/H316)</f>
        <v>0.26973684210526316</v>
      </c>
      <c r="AE316" s="299"/>
      <c r="AH316" s="29"/>
      <c r="AI316" s="27"/>
      <c r="AL316" s="27"/>
      <c r="AM316" s="27"/>
      <c r="AN316" s="27"/>
      <c r="AP316" s="27"/>
    </row>
    <row r="317" spans="1:42">
      <c r="A317" s="299"/>
      <c r="B317" s="299">
        <f>+'Ark1'!C1381</f>
        <v>2023</v>
      </c>
      <c r="C317" s="234">
        <f>+'Ark1'!L1381</f>
        <v>6</v>
      </c>
      <c r="D317" s="234" t="str">
        <f t="shared" si="263"/>
        <v>O+</v>
      </c>
      <c r="E317" s="234">
        <f>+'Ark1'!D1381</f>
        <v>5</v>
      </c>
      <c r="F317" s="234" t="str">
        <f t="shared" si="264"/>
        <v>Mai</v>
      </c>
      <c r="G317" s="234">
        <f>+'Ark1'!Q1381</f>
        <v>38</v>
      </c>
      <c r="H317" s="234">
        <f>+'Ark1'!R1381</f>
        <v>81</v>
      </c>
      <c r="I317" s="236">
        <f>+IF(H317=0,"",'Ark1'!AG1381)</f>
        <v>23.098220826142555</v>
      </c>
      <c r="J317" s="236">
        <f>+IF(H317=0,"",'Ark1'!AH1381)</f>
        <v>0</v>
      </c>
      <c r="K317" s="236"/>
      <c r="L317" s="235">
        <f>+IF(H317=0,"",'Ark1'!U1381)</f>
        <v>22.967901234567904</v>
      </c>
      <c r="M317" s="235"/>
      <c r="N317" s="236"/>
      <c r="O317" s="236"/>
      <c r="P317" s="236"/>
      <c r="Q317" s="236"/>
      <c r="R317" s="236"/>
      <c r="S317" s="236"/>
      <c r="T317" s="236">
        <f>+IF(H317=0,"",'Ark1'!T1381)</f>
        <v>6.839506172839509</v>
      </c>
      <c r="U317" s="235"/>
      <c r="V317" s="237">
        <f>+IF(H317=0,"",'Ark1'!W1381)</f>
        <v>4.9382716049382722</v>
      </c>
      <c r="W317" s="237">
        <f>+IF(H317=0,"",'Ark1'!X1381)</f>
        <v>87.654320987654302</v>
      </c>
      <c r="X317" s="237">
        <f>+IF(H317=0,"",'Ark1'!Y1381)</f>
        <v>45.679012345679006</v>
      </c>
      <c r="Y317" s="237">
        <f>+IF(H317=0,"",'Ark1'!Z1381)</f>
        <v>6.4107515239133033</v>
      </c>
      <c r="Z317" s="237">
        <f>+IF(H317=0,"",'Ark1'!Z1381)</f>
        <v>6.4107515239133033</v>
      </c>
      <c r="AA317" s="236">
        <f>+IF(H317=0,"",'Ark1'!AB1381)</f>
        <v>1.7174255073856</v>
      </c>
      <c r="AB317" s="237">
        <f>+IF(H317=0,"",'Ark1'!AE1381)</f>
        <v>0</v>
      </c>
      <c r="AC317" s="237">
        <f t="shared" si="265"/>
        <v>3.8279835390946508</v>
      </c>
      <c r="AD317" s="235">
        <f t="shared" ref="AD317:AD387" si="266">+IF(H317=0,"",G317/H317)</f>
        <v>0.46913580246913578</v>
      </c>
      <c r="AE317" s="299"/>
      <c r="AH317" s="29"/>
      <c r="AI317" s="27"/>
      <c r="AL317" s="27"/>
      <c r="AM317" s="27"/>
      <c r="AN317" s="27"/>
      <c r="AP317" s="27"/>
    </row>
    <row r="318" spans="1:42">
      <c r="A318" s="299"/>
      <c r="B318" s="299">
        <f>+'Ark1'!C1382</f>
        <v>2023</v>
      </c>
      <c r="C318" s="234">
        <f>+'Ark1'!L1382</f>
        <v>6</v>
      </c>
      <c r="D318" s="234" t="str">
        <f t="shared" si="263"/>
        <v>O+</v>
      </c>
      <c r="E318" s="234">
        <f>+'Ark1'!D1382</f>
        <v>6</v>
      </c>
      <c r="F318" s="234" t="str">
        <f t="shared" si="264"/>
        <v>Jun</v>
      </c>
      <c r="G318" s="234">
        <f>+'Ark1'!Q1382</f>
        <v>76</v>
      </c>
      <c r="H318" s="234">
        <f>+'Ark1'!R1382</f>
        <v>215</v>
      </c>
      <c r="I318" s="236">
        <f>+IF(H318=0,"",'Ark1'!AG1382)</f>
        <v>28.242511023967975</v>
      </c>
      <c r="J318" s="236">
        <f>+IF(H318=0,"",'Ark1'!AH1382)</f>
        <v>2.3255813953488378</v>
      </c>
      <c r="K318" s="236"/>
      <c r="L318" s="235">
        <f>+IF(H318=0,"",'Ark1'!U1382)</f>
        <v>24.219069767441873</v>
      </c>
      <c r="M318" s="235"/>
      <c r="N318" s="236"/>
      <c r="O318" s="236"/>
      <c r="P318" s="236"/>
      <c r="Q318" s="236"/>
      <c r="R318" s="236"/>
      <c r="S318" s="236"/>
      <c r="T318" s="236">
        <f>+IF(H318=0,"",'Ark1'!T1382)</f>
        <v>7.17674418604651</v>
      </c>
      <c r="U318" s="235"/>
      <c r="V318" s="237">
        <f>+IF(H318=0,"",'Ark1'!W1382)</f>
        <v>6.9767441860465107</v>
      </c>
      <c r="W318" s="237">
        <f>+IF(H318=0,"",'Ark1'!X1382)</f>
        <v>93.023255813953469</v>
      </c>
      <c r="X318" s="237">
        <f>+IF(H318=0,"",'Ark1'!Y1382)</f>
        <v>58.604651162790681</v>
      </c>
      <c r="Y318" s="237">
        <f>+IF(H318=0,"",'Ark1'!Z1382)</f>
        <v>5.6974461083825352</v>
      </c>
      <c r="Z318" s="237">
        <f>+IF(H318=0,"",'Ark1'!Z1382)</f>
        <v>5.6974461083825352</v>
      </c>
      <c r="AA318" s="236">
        <f>+IF(H318=0,"",'Ark1'!AB1382)</f>
        <v>1.5983766778599671</v>
      </c>
      <c r="AB318" s="237">
        <f>+IF(H318=0,"",'Ark1'!AE1382)</f>
        <v>0</v>
      </c>
      <c r="AC318" s="237">
        <f t="shared" si="265"/>
        <v>4.0365116279069788</v>
      </c>
      <c r="AD318" s="235">
        <f t="shared" si="266"/>
        <v>0.35348837209302325</v>
      </c>
      <c r="AE318" s="299"/>
      <c r="AH318" s="29"/>
      <c r="AI318" s="27"/>
      <c r="AL318" s="27"/>
      <c r="AM318" s="27"/>
      <c r="AN318" s="27"/>
      <c r="AP318" s="27"/>
    </row>
    <row r="319" spans="1:42">
      <c r="A319" s="299"/>
      <c r="B319" s="299">
        <f>+'Ark1'!C1383</f>
        <v>2023</v>
      </c>
      <c r="C319" s="234">
        <f>+'Ark1'!L1383</f>
        <v>6</v>
      </c>
      <c r="D319" s="234" t="str">
        <f t="shared" si="263"/>
        <v>O+</v>
      </c>
      <c r="E319" s="234">
        <f>+'Ark1'!D1383</f>
        <v>7</v>
      </c>
      <c r="F319" s="234" t="str">
        <f t="shared" si="264"/>
        <v>O</v>
      </c>
      <c r="G319" s="234">
        <f>+'Ark1'!Q1383</f>
        <v>16</v>
      </c>
      <c r="H319" s="234">
        <f>+'Ark1'!R1383</f>
        <v>41</v>
      </c>
      <c r="I319" s="236">
        <f>+IF(H319=0,"",'Ark1'!AG1383)</f>
        <v>27.961050457362056</v>
      </c>
      <c r="J319" s="236">
        <f>+IF(H319=0,"",'Ark1'!AH1383)</f>
        <v>0</v>
      </c>
      <c r="K319" s="236"/>
      <c r="L319" s="235">
        <f>+IF(H319=0,"",'Ark1'!U1383)</f>
        <v>23.112195121951221</v>
      </c>
      <c r="M319" s="235"/>
      <c r="N319" s="236"/>
      <c r="O319" s="236"/>
      <c r="P319" s="236"/>
      <c r="Q319" s="236"/>
      <c r="R319" s="236"/>
      <c r="S319" s="236"/>
      <c r="T319" s="236">
        <f>+IF(H319=0,"",'Ark1'!T1383)</f>
        <v>6.4146341463414638</v>
      </c>
      <c r="U319" s="235"/>
      <c r="V319" s="237">
        <f>+IF(H319=0,"",'Ark1'!W1383)</f>
        <v>7.3170731707317085</v>
      </c>
      <c r="W319" s="237">
        <f>+IF(H319=0,"",'Ark1'!X1383)</f>
        <v>85.365853658536579</v>
      </c>
      <c r="X319" s="237">
        <f>+IF(H319=0,"",'Ark1'!Y1383)</f>
        <v>41.463414634146339</v>
      </c>
      <c r="Y319" s="237">
        <f>+IF(H319=0,"",'Ark1'!Z1383)</f>
        <v>6.9984038292348645</v>
      </c>
      <c r="Z319" s="237">
        <f>+IF(H319=0,"",'Ark1'!Z1383)</f>
        <v>6.9984038292348645</v>
      </c>
      <c r="AA319" s="236">
        <f>+IF(H319=0,"",'Ark1'!AB1383)</f>
        <v>1.8737676894311033</v>
      </c>
      <c r="AB319" s="237">
        <f>+IF(H319=0,"",'Ark1'!AE1383)</f>
        <v>0</v>
      </c>
      <c r="AC319" s="237">
        <f t="shared" si="265"/>
        <v>3.8520325203252033</v>
      </c>
      <c r="AD319" s="235">
        <f t="shared" si="266"/>
        <v>0.3902439024390244</v>
      </c>
      <c r="AE319" s="299"/>
      <c r="AH319" s="29"/>
      <c r="AI319" s="27"/>
      <c r="AL319" s="27"/>
      <c r="AM319" s="27"/>
      <c r="AN319" s="27"/>
      <c r="AP319" s="27"/>
    </row>
    <row r="320" spans="1:42">
      <c r="A320" s="299"/>
      <c r="B320" s="299">
        <f>+'Ark1'!C1384</f>
        <v>2023</v>
      </c>
      <c r="C320" s="234">
        <f>+'Ark1'!L1384</f>
        <v>6</v>
      </c>
      <c r="D320" s="234" t="str">
        <f t="shared" si="263"/>
        <v>O+</v>
      </c>
      <c r="E320" s="234">
        <f>+'Ark1'!D1384</f>
        <v>8</v>
      </c>
      <c r="F320" s="234" t="str">
        <f t="shared" si="264"/>
        <v>O+</v>
      </c>
      <c r="G320" s="234">
        <f>+'Ark1'!Q1384</f>
        <v>42</v>
      </c>
      <c r="H320" s="234">
        <f>+'Ark1'!R1384</f>
        <v>127</v>
      </c>
      <c r="I320" s="236">
        <f>+IF(H320=0,"",'Ark1'!AG1384)</f>
        <v>34.595671259293091</v>
      </c>
      <c r="J320" s="236">
        <f>+IF(H320=0,"",'Ark1'!AH1384)</f>
        <v>0</v>
      </c>
      <c r="K320" s="236"/>
      <c r="L320" s="235">
        <f>+IF(H320=0,"",'Ark1'!U1384)</f>
        <v>21.471653543307095</v>
      </c>
      <c r="M320" s="235"/>
      <c r="N320" s="236"/>
      <c r="O320" s="236"/>
      <c r="P320" s="236"/>
      <c r="Q320" s="236"/>
      <c r="R320" s="236"/>
      <c r="S320" s="236"/>
      <c r="T320" s="236">
        <f>+IF(H320=0,"",'Ark1'!T1384)</f>
        <v>6.622047244094488</v>
      </c>
      <c r="U320" s="235"/>
      <c r="V320" s="237">
        <f>+IF(H320=0,"",'Ark1'!W1384)</f>
        <v>7.0866141732283436</v>
      </c>
      <c r="W320" s="237">
        <f>+IF(H320=0,"",'Ark1'!X1384)</f>
        <v>77.165354330708695</v>
      </c>
      <c r="X320" s="237">
        <f>+IF(H320=0,"",'Ark1'!Y1384)</f>
        <v>36.220472440944881</v>
      </c>
      <c r="Y320" s="237">
        <f>+IF(H320=0,"",'Ark1'!Z1384)</f>
        <v>7.9174271813074606</v>
      </c>
      <c r="Z320" s="237">
        <f>+IF(H320=0,"",'Ark1'!Z1384)</f>
        <v>7.9174271813074606</v>
      </c>
      <c r="AA320" s="236">
        <f>+IF(H320=0,"",'Ark1'!AB1384)</f>
        <v>2.1256926017507984</v>
      </c>
      <c r="AB320" s="237">
        <f>+IF(H320=0,"",'Ark1'!AE1384)</f>
        <v>0</v>
      </c>
      <c r="AC320" s="237">
        <f t="shared" si="265"/>
        <v>3.578608923884516</v>
      </c>
      <c r="AD320" s="235">
        <f t="shared" si="266"/>
        <v>0.33070866141732286</v>
      </c>
      <c r="AE320" s="299"/>
      <c r="AH320" s="29"/>
      <c r="AI320" s="27"/>
      <c r="AL320" s="27"/>
      <c r="AM320" s="27"/>
      <c r="AN320" s="27"/>
      <c r="AP320" s="27"/>
    </row>
    <row r="321" spans="1:43">
      <c r="A321" s="299"/>
      <c r="B321" s="299">
        <f>+'Ark1'!C1385</f>
        <v>2023</v>
      </c>
      <c r="C321" s="234">
        <f>+'Ark1'!L1385</f>
        <v>6</v>
      </c>
      <c r="D321" s="234" t="str">
        <f t="shared" si="263"/>
        <v>O+</v>
      </c>
      <c r="E321" s="234">
        <f>+'Ark1'!D1385</f>
        <v>9</v>
      </c>
      <c r="F321" s="234" t="str">
        <f t="shared" si="264"/>
        <v>R-</v>
      </c>
      <c r="G321" s="234">
        <f>+'Ark1'!Q1385</f>
        <v>68</v>
      </c>
      <c r="H321" s="234">
        <f>+'Ark1'!R1385</f>
        <v>241</v>
      </c>
      <c r="I321" s="236">
        <f>+IF(H321=0,"",'Ark1'!AG1385)</f>
        <v>35.181666735505914</v>
      </c>
      <c r="J321" s="236">
        <f>+IF(H321=0,"",'Ark1'!AH1385)</f>
        <v>0</v>
      </c>
      <c r="K321" s="236"/>
      <c r="L321" s="235">
        <f>+IF(H321=0,"",'Ark1'!U1385)</f>
        <v>21.206224066390064</v>
      </c>
      <c r="M321" s="235"/>
      <c r="N321" s="236"/>
      <c r="O321" s="236"/>
      <c r="P321" s="236"/>
      <c r="Q321" s="236"/>
      <c r="R321" s="236"/>
      <c r="S321" s="236"/>
      <c r="T321" s="236">
        <f>+IF(H321=0,"",'Ark1'!T1385)</f>
        <v>6.3278008298755184</v>
      </c>
      <c r="U321" s="235"/>
      <c r="V321" s="237">
        <f>+IF(H321=0,"",'Ark1'!W1385)</f>
        <v>4.5643153526970943</v>
      </c>
      <c r="W321" s="237">
        <f>+IF(H321=0,"",'Ark1'!X1385)</f>
        <v>82.572614107883808</v>
      </c>
      <c r="X321" s="237">
        <f>+IF(H321=0,"",'Ark1'!Y1385)</f>
        <v>29.045643153526974</v>
      </c>
      <c r="Y321" s="237">
        <f>+IF(H321=0,"",'Ark1'!Z1385)</f>
        <v>5.9429586858310612</v>
      </c>
      <c r="Z321" s="237">
        <f>+IF(H321=0,"",'Ark1'!Z1385)</f>
        <v>5.9429586858310612</v>
      </c>
      <c r="AA321" s="236">
        <f>+IF(H321=0,"",'Ark1'!AB1385)</f>
        <v>1.9164106040942237</v>
      </c>
      <c r="AB321" s="237">
        <f>+IF(H321=0,"",'Ark1'!AE1385)</f>
        <v>0</v>
      </c>
      <c r="AC321" s="237">
        <f t="shared" si="265"/>
        <v>3.5343706777316775</v>
      </c>
      <c r="AD321" s="235">
        <f t="shared" si="266"/>
        <v>0.28215767634854771</v>
      </c>
      <c r="AE321" s="299"/>
      <c r="AH321" s="29"/>
      <c r="AI321" s="27"/>
      <c r="AL321" s="27"/>
      <c r="AM321" s="27"/>
      <c r="AN321" s="27"/>
      <c r="AP321" s="27"/>
    </row>
    <row r="322" spans="1:43">
      <c r="A322" s="299"/>
      <c r="B322" s="299">
        <f>+'Ark1'!C1386</f>
        <v>2023</v>
      </c>
      <c r="C322" s="234">
        <f>+'Ark1'!L1386</f>
        <v>6</v>
      </c>
      <c r="D322" s="234" t="str">
        <f t="shared" si="263"/>
        <v>O+</v>
      </c>
      <c r="E322" s="234">
        <f>+'Ark1'!D1386</f>
        <v>10</v>
      </c>
      <c r="F322" s="234" t="str">
        <f t="shared" si="264"/>
        <v>R</v>
      </c>
      <c r="G322" s="234">
        <f>+'Ark1'!Q1386</f>
        <v>168</v>
      </c>
      <c r="H322" s="234">
        <f>+'Ark1'!R1386</f>
        <v>561</v>
      </c>
      <c r="I322" s="236">
        <f>+IF(H322=0,"",'Ark1'!AG1386)</f>
        <v>22.735612371923743</v>
      </c>
      <c r="J322" s="236">
        <f>+IF(H322=0,"",'Ark1'!AH1386)</f>
        <v>1.9607843137254899</v>
      </c>
      <c r="K322" s="236"/>
      <c r="L322" s="235">
        <f>+IF(H322=0,"",'Ark1'!U1386)</f>
        <v>21.161140819964327</v>
      </c>
      <c r="M322" s="235"/>
      <c r="N322" s="236"/>
      <c r="O322" s="236"/>
      <c r="P322" s="236"/>
      <c r="Q322" s="236"/>
      <c r="R322" s="236"/>
      <c r="S322" s="236"/>
      <c r="T322" s="236">
        <f>+IF(H322=0,"",'Ark1'!T1386)</f>
        <v>6.2959001782531203</v>
      </c>
      <c r="U322" s="235"/>
      <c r="V322" s="237">
        <f>+IF(H322=0,"",'Ark1'!W1386)</f>
        <v>3.3868092691622111</v>
      </c>
      <c r="W322" s="237">
        <f>+IF(H322=0,"",'Ark1'!X1386)</f>
        <v>83.065953654188945</v>
      </c>
      <c r="X322" s="237">
        <f>+IF(H322=0,"",'Ark1'!Y1386)</f>
        <v>34.759358288770045</v>
      </c>
      <c r="Y322" s="237">
        <f>+IF(H322=0,"",'Ark1'!Z1386)</f>
        <v>5.0686258179597692</v>
      </c>
      <c r="Z322" s="237">
        <f>+IF(H322=0,"",'Ark1'!Z1386)</f>
        <v>5.0686258179597692</v>
      </c>
      <c r="AA322" s="236">
        <f>+IF(H322=0,"",'Ark1'!AB1386)</f>
        <v>1.7746886299717843</v>
      </c>
      <c r="AB322" s="237">
        <f>+IF(H322=0,"",'Ark1'!AE1386)</f>
        <v>0</v>
      </c>
      <c r="AC322" s="237">
        <f t="shared" si="265"/>
        <v>3.5268568033273877</v>
      </c>
      <c r="AD322" s="235">
        <f t="shared" si="266"/>
        <v>0.29946524064171121</v>
      </c>
      <c r="AE322" s="299"/>
      <c r="AH322" s="29"/>
      <c r="AI322" s="27"/>
      <c r="AL322" s="27"/>
      <c r="AM322" s="27"/>
      <c r="AN322" s="27"/>
      <c r="AP322" s="27"/>
    </row>
    <row r="323" spans="1:43">
      <c r="A323" s="299"/>
      <c r="B323" s="299">
        <f>+'Ark1'!C1387</f>
        <v>2023</v>
      </c>
      <c r="C323" s="234">
        <f>+'Ark1'!L1387</f>
        <v>6</v>
      </c>
      <c r="D323" s="234" t="str">
        <f>+D99</f>
        <v>O+</v>
      </c>
      <c r="E323" s="234">
        <f>+'Ark1'!D1387</f>
        <v>11</v>
      </c>
      <c r="F323" s="234" t="str">
        <f t="shared" si="264"/>
        <v>U-</v>
      </c>
      <c r="G323" s="234">
        <f>+'Ark1'!Q1387</f>
        <v>124</v>
      </c>
      <c r="H323" s="234">
        <f>+'Ark1'!R1387</f>
        <v>516</v>
      </c>
      <c r="I323" s="236">
        <f>+IF(H323=0,"",'Ark1'!AG1387)</f>
        <v>35.874414437317256</v>
      </c>
      <c r="J323" s="236">
        <f>+IF(H323=0,"",'Ark1'!AH1387)</f>
        <v>0.58139534883720945</v>
      </c>
      <c r="K323" s="236"/>
      <c r="L323" s="235">
        <f>+IF(H323=0,"",'Ark1'!U1387)</f>
        <v>22.425193798449587</v>
      </c>
      <c r="M323" s="235"/>
      <c r="N323" s="236"/>
      <c r="O323" s="236"/>
      <c r="P323" s="236"/>
      <c r="Q323" s="236"/>
      <c r="R323" s="236"/>
      <c r="S323" s="236"/>
      <c r="T323" s="236">
        <f>+IF(H323=0,"",'Ark1'!T1387)</f>
        <v>6.0949612403100781</v>
      </c>
      <c r="U323" s="235"/>
      <c r="V323" s="237">
        <f>+IF(H323=0,"",'Ark1'!W1387)</f>
        <v>1.7441860465116277</v>
      </c>
      <c r="W323" s="237">
        <f>+IF(H323=0,"",'Ark1'!X1387)</f>
        <v>89.341085271317851</v>
      </c>
      <c r="X323" s="237">
        <f>+IF(H323=0,"",'Ark1'!Y1387)</f>
        <v>40.310077519379846</v>
      </c>
      <c r="Y323" s="237">
        <f>+IF(H323=0,"",'Ark1'!Z1387)</f>
        <v>5.3386031039943758</v>
      </c>
      <c r="Z323" s="237">
        <f>+IF(H323=0,"",'Ark1'!Z1387)</f>
        <v>5.3386031039943758</v>
      </c>
      <c r="AA323" s="236">
        <f>+IF(H323=0,"",'Ark1'!AB1387)</f>
        <v>1.7198943648970628</v>
      </c>
      <c r="AB323" s="237">
        <f>+IF(H323=0,"",'Ark1'!AE1387)</f>
        <v>0</v>
      </c>
      <c r="AC323" s="237">
        <f t="shared" si="265"/>
        <v>3.7375322997415981</v>
      </c>
      <c r="AD323" s="235">
        <f t="shared" si="266"/>
        <v>0.24031007751937986</v>
      </c>
      <c r="AE323" s="299"/>
      <c r="AH323" s="29"/>
      <c r="AI323" s="27"/>
      <c r="AL323" s="27"/>
      <c r="AM323" s="27"/>
      <c r="AN323" s="27"/>
      <c r="AP323" s="27"/>
    </row>
    <row r="324" spans="1:43">
      <c r="A324" s="299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  <c r="AB324" s="299"/>
      <c r="AC324" s="299"/>
      <c r="AD324" s="299"/>
      <c r="AE324" s="299"/>
      <c r="AH324" s="29"/>
      <c r="AI324" s="27"/>
      <c r="AL324" s="27"/>
      <c r="AM324" s="27"/>
      <c r="AN324" s="27"/>
      <c r="AP324" s="27"/>
    </row>
    <row r="325" spans="1:43" ht="15.6">
      <c r="A325" s="299"/>
      <c r="B325" s="299"/>
      <c r="C325" s="299"/>
      <c r="D325" s="319" t="str">
        <f>+D327</f>
        <v>R-</v>
      </c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  <c r="AB325" s="299"/>
      <c r="AC325" s="299"/>
      <c r="AD325" s="299"/>
      <c r="AE325" s="299"/>
      <c r="AH325" s="29"/>
      <c r="AI325" s="27"/>
      <c r="AL325" s="27"/>
      <c r="AM325" s="27"/>
      <c r="AN325" s="27"/>
      <c r="AP325" s="27"/>
    </row>
    <row r="326" spans="1:43">
      <c r="A326" s="299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  <c r="AB326" s="299"/>
      <c r="AC326" s="299"/>
      <c r="AD326" s="299"/>
      <c r="AE326" s="299"/>
      <c r="AH326" s="29"/>
      <c r="AI326" s="27"/>
      <c r="AL326" s="27"/>
      <c r="AM326" s="27"/>
      <c r="AN326" s="27"/>
      <c r="AP326" s="27"/>
    </row>
    <row r="327" spans="1:43" s="245" customFormat="1">
      <c r="A327" s="299"/>
      <c r="B327" s="299">
        <f>+'Ark1'!C1389</f>
        <v>2023</v>
      </c>
      <c r="C327" s="234">
        <f>+'Ark1'!L1389</f>
        <v>7</v>
      </c>
      <c r="D327" s="234" t="str">
        <f t="shared" ref="D327:D336" si="267">+D103</f>
        <v>R-</v>
      </c>
      <c r="E327" s="234">
        <f>+'Ark1'!D1389</f>
        <v>1</v>
      </c>
      <c r="F327" s="234" t="str">
        <f t="shared" ref="F327:F336" si="268">+F103</f>
        <v>Jan</v>
      </c>
      <c r="G327" s="234">
        <f>+'Ark1'!Q1389</f>
        <v>0</v>
      </c>
      <c r="H327" s="234">
        <f>+'Ark1'!R1389</f>
        <v>0</v>
      </c>
      <c r="I327" s="236" t="str">
        <f>+IF(H327=0,"",'Ark1'!AG1389)</f>
        <v/>
      </c>
      <c r="J327" s="236" t="str">
        <f>+IF(H327=0,"",'Ark1'!AH1389)</f>
        <v/>
      </c>
      <c r="K327" s="236"/>
      <c r="L327" s="235" t="str">
        <f>+IF(H327=0,"",'Ark1'!U1389)</f>
        <v/>
      </c>
      <c r="M327" s="235"/>
      <c r="N327" s="236"/>
      <c r="O327" s="236"/>
      <c r="P327" s="236"/>
      <c r="Q327" s="236"/>
      <c r="R327" s="236"/>
      <c r="S327" s="236"/>
      <c r="T327" s="236" t="str">
        <f>+IF(H327=0,"",'Ark1'!T1389)</f>
        <v/>
      </c>
      <c r="U327" s="235"/>
      <c r="V327" s="237" t="str">
        <f>+IF(H327=0,"",'Ark1'!W1389)</f>
        <v/>
      </c>
      <c r="W327" s="237" t="str">
        <f>+IF(H327=0,"",'Ark1'!X1389)</f>
        <v/>
      </c>
      <c r="X327" s="237" t="str">
        <f>+IF(H327=0,"",'Ark1'!Y1389)</f>
        <v/>
      </c>
      <c r="Y327" s="237" t="str">
        <f>+IF(H327=0,"",'Ark1'!Z1389)</f>
        <v/>
      </c>
      <c r="Z327" s="237" t="str">
        <f>+IF(H327=0,"",'Ark1'!Z1389)</f>
        <v/>
      </c>
      <c r="AA327" s="236" t="str">
        <f>+IF(H327=0,"",'Ark1'!AB1389)</f>
        <v/>
      </c>
      <c r="AB327" s="237" t="str">
        <f>+IF(H327=0,"",'Ark1'!AE1389)</f>
        <v/>
      </c>
      <c r="AC327" s="237" t="str">
        <f t="shared" ref="AC327:AC338" si="269">+IF(H327=0,"",+L327/C327)</f>
        <v/>
      </c>
      <c r="AD327" s="235" t="str">
        <f t="shared" si="266"/>
        <v/>
      </c>
      <c r="AE327" s="299"/>
      <c r="AF327" s="29"/>
      <c r="AG327" s="29"/>
      <c r="AH327" s="29"/>
      <c r="AI327" s="27"/>
      <c r="AJ327" s="29"/>
      <c r="AK327" s="29"/>
      <c r="AL327" s="27"/>
      <c r="AM327" s="27"/>
      <c r="AN327" s="27"/>
      <c r="AO327" s="29"/>
      <c r="AP327" s="27"/>
      <c r="AQ327" s="28"/>
    </row>
    <row r="328" spans="1:43" s="245" customFormat="1">
      <c r="A328" s="299"/>
      <c r="B328" s="299">
        <f>+'Ark1'!C1390</f>
        <v>2023</v>
      </c>
      <c r="C328" s="234">
        <f>+'Ark1'!L1390</f>
        <v>7</v>
      </c>
      <c r="D328" s="234" t="str">
        <f t="shared" si="267"/>
        <v>R-</v>
      </c>
      <c r="E328" s="234">
        <f>+'Ark1'!D1390</f>
        <v>2</v>
      </c>
      <c r="F328" s="234" t="str">
        <f t="shared" si="268"/>
        <v>Feb</v>
      </c>
      <c r="G328" s="234">
        <f>+'Ark1'!Q1390</f>
        <v>0</v>
      </c>
      <c r="H328" s="234">
        <f>+'Ark1'!R1390</f>
        <v>0</v>
      </c>
      <c r="I328" s="236" t="str">
        <f>+IF(H328=0,"",'Ark1'!AG1390)</f>
        <v/>
      </c>
      <c r="J328" s="236" t="str">
        <f>+IF(H328=0,"",'Ark1'!AH1390)</f>
        <v/>
      </c>
      <c r="K328" s="236"/>
      <c r="L328" s="235" t="str">
        <f>+IF(H328=0,"",'Ark1'!U1390)</f>
        <v/>
      </c>
      <c r="M328" s="235"/>
      <c r="N328" s="236"/>
      <c r="O328" s="236"/>
      <c r="P328" s="236"/>
      <c r="Q328" s="236"/>
      <c r="R328" s="236"/>
      <c r="S328" s="236"/>
      <c r="T328" s="236" t="str">
        <f>+IF(H328=0,"",'Ark1'!T1390)</f>
        <v/>
      </c>
      <c r="U328" s="235"/>
      <c r="V328" s="237" t="str">
        <f>+IF(H328=0,"",'Ark1'!W1390)</f>
        <v/>
      </c>
      <c r="W328" s="237" t="str">
        <f>+IF(H328=0,"",'Ark1'!X1390)</f>
        <v/>
      </c>
      <c r="X328" s="237" t="str">
        <f>+IF(H328=0,"",'Ark1'!Y1390)</f>
        <v/>
      </c>
      <c r="Y328" s="237" t="str">
        <f>+IF(H328=0,"",'Ark1'!Z1390)</f>
        <v/>
      </c>
      <c r="Z328" s="237" t="str">
        <f>+IF(H328=0,"",'Ark1'!Z1390)</f>
        <v/>
      </c>
      <c r="AA328" s="236" t="str">
        <f>+IF(H328=0,"",'Ark1'!AB1390)</f>
        <v/>
      </c>
      <c r="AB328" s="237" t="str">
        <f>+IF(H328=0,"",'Ark1'!AE1390)</f>
        <v/>
      </c>
      <c r="AC328" s="237" t="str">
        <f t="shared" si="269"/>
        <v/>
      </c>
      <c r="AD328" s="235" t="str">
        <f t="shared" si="266"/>
        <v/>
      </c>
      <c r="AE328" s="299"/>
      <c r="AF328" s="29"/>
      <c r="AG328" s="29"/>
      <c r="AH328" s="29"/>
      <c r="AI328" s="27"/>
      <c r="AJ328" s="29"/>
      <c r="AK328" s="29"/>
      <c r="AL328" s="27"/>
      <c r="AM328" s="27"/>
      <c r="AN328" s="27"/>
      <c r="AO328" s="29"/>
      <c r="AP328" s="27"/>
      <c r="AQ328" s="28"/>
    </row>
    <row r="329" spans="1:43" s="245" customFormat="1">
      <c r="A329" s="299"/>
      <c r="B329" s="299">
        <f>+'Ark1'!C1391</f>
        <v>2023</v>
      </c>
      <c r="C329" s="234">
        <f>+'Ark1'!L1391</f>
        <v>7</v>
      </c>
      <c r="D329" s="234" t="str">
        <f t="shared" si="267"/>
        <v>R-</v>
      </c>
      <c r="E329" s="234">
        <f>+'Ark1'!D1391</f>
        <v>3</v>
      </c>
      <c r="F329" s="234" t="str">
        <f t="shared" si="268"/>
        <v>Mar</v>
      </c>
      <c r="G329" s="234">
        <f>+'Ark1'!Q1391</f>
        <v>0</v>
      </c>
      <c r="H329" s="234">
        <f>+'Ark1'!R1391</f>
        <v>0</v>
      </c>
      <c r="I329" s="236" t="str">
        <f>+IF(H329=0,"",'Ark1'!AG1391)</f>
        <v/>
      </c>
      <c r="J329" s="236" t="str">
        <f>+IF(H329=0,"",'Ark1'!AH1391)</f>
        <v/>
      </c>
      <c r="K329" s="236"/>
      <c r="L329" s="235" t="str">
        <f>+IF(H329=0,"",'Ark1'!U1391)</f>
        <v/>
      </c>
      <c r="M329" s="235"/>
      <c r="N329" s="236"/>
      <c r="O329" s="236"/>
      <c r="P329" s="236"/>
      <c r="Q329" s="236"/>
      <c r="R329" s="236"/>
      <c r="S329" s="236"/>
      <c r="T329" s="236" t="str">
        <f>+IF(H329=0,"",'Ark1'!T1391)</f>
        <v/>
      </c>
      <c r="U329" s="235"/>
      <c r="V329" s="237" t="str">
        <f>+IF(H329=0,"",'Ark1'!W1391)</f>
        <v/>
      </c>
      <c r="W329" s="237" t="str">
        <f>+IF(H329=0,"",'Ark1'!X1391)</f>
        <v/>
      </c>
      <c r="X329" s="237" t="str">
        <f>+IF(H329=0,"",'Ark1'!Y1391)</f>
        <v/>
      </c>
      <c r="Y329" s="237" t="str">
        <f>+IF(H329=0,"",'Ark1'!Z1391)</f>
        <v/>
      </c>
      <c r="Z329" s="237" t="str">
        <f>+IF(H329=0,"",'Ark1'!Z1391)</f>
        <v/>
      </c>
      <c r="AA329" s="236" t="str">
        <f>+IF(H329=0,"",'Ark1'!AB1391)</f>
        <v/>
      </c>
      <c r="AB329" s="237" t="str">
        <f>+IF(H329=0,"",'Ark1'!AE1391)</f>
        <v/>
      </c>
      <c r="AC329" s="237" t="str">
        <f t="shared" si="269"/>
        <v/>
      </c>
      <c r="AD329" s="235" t="str">
        <f t="shared" si="266"/>
        <v/>
      </c>
      <c r="AE329" s="299"/>
      <c r="AF329" s="29"/>
      <c r="AG329" s="29"/>
      <c r="AH329" s="29"/>
      <c r="AI329" s="27"/>
      <c r="AJ329" s="29"/>
      <c r="AK329" s="29"/>
      <c r="AL329" s="27"/>
      <c r="AM329" s="27"/>
      <c r="AN329" s="27"/>
      <c r="AO329" s="29"/>
      <c r="AP329" s="27"/>
      <c r="AQ329" s="28"/>
    </row>
    <row r="330" spans="1:43" s="245" customFormat="1">
      <c r="A330" s="299"/>
      <c r="B330" s="299">
        <f>+'Ark1'!C1392</f>
        <v>2023</v>
      </c>
      <c r="C330" s="234">
        <f>+'Ark1'!L1392</f>
        <v>7</v>
      </c>
      <c r="D330" s="234" t="str">
        <f t="shared" si="267"/>
        <v>R-</v>
      </c>
      <c r="E330" s="234">
        <f>+'Ark1'!D1392</f>
        <v>4</v>
      </c>
      <c r="F330" s="234" t="str">
        <f t="shared" si="268"/>
        <v>Apr</v>
      </c>
      <c r="G330" s="234">
        <f>+'Ark1'!Q1392</f>
        <v>0</v>
      </c>
      <c r="H330" s="234">
        <f>+'Ark1'!R1392</f>
        <v>0</v>
      </c>
      <c r="I330" s="236" t="str">
        <f>+IF(H330=0,"",'Ark1'!AG1392)</f>
        <v/>
      </c>
      <c r="J330" s="236" t="str">
        <f>+IF(H330=0,"",'Ark1'!AH1392)</f>
        <v/>
      </c>
      <c r="K330" s="236"/>
      <c r="L330" s="235" t="str">
        <f>+IF(H330=0,"",'Ark1'!U1392)</f>
        <v/>
      </c>
      <c r="M330" s="235"/>
      <c r="N330" s="236"/>
      <c r="O330" s="236"/>
      <c r="P330" s="236"/>
      <c r="Q330" s="236"/>
      <c r="R330" s="236"/>
      <c r="S330" s="236"/>
      <c r="T330" s="236" t="str">
        <f>+IF(H330=0,"",'Ark1'!T1392)</f>
        <v/>
      </c>
      <c r="U330" s="235"/>
      <c r="V330" s="237" t="str">
        <f>+IF(H330=0,"",'Ark1'!W1392)</f>
        <v/>
      </c>
      <c r="W330" s="237" t="str">
        <f>+IF(H330=0,"",'Ark1'!X1392)</f>
        <v/>
      </c>
      <c r="X330" s="237" t="str">
        <f>+IF(H330=0,"",'Ark1'!Y1392)</f>
        <v/>
      </c>
      <c r="Y330" s="237" t="str">
        <f>+IF(H330=0,"",'Ark1'!Z1392)</f>
        <v/>
      </c>
      <c r="Z330" s="237" t="str">
        <f>+IF(H330=0,"",'Ark1'!Z1392)</f>
        <v/>
      </c>
      <c r="AA330" s="236" t="str">
        <f>+IF(H330=0,"",'Ark1'!AB1392)</f>
        <v/>
      </c>
      <c r="AB330" s="237" t="str">
        <f>+IF(H330=0,"",'Ark1'!AE1392)</f>
        <v/>
      </c>
      <c r="AC330" s="237" t="str">
        <f t="shared" si="269"/>
        <v/>
      </c>
      <c r="AD330" s="235" t="str">
        <f t="shared" si="266"/>
        <v/>
      </c>
      <c r="AE330" s="299"/>
      <c r="AF330" s="29"/>
      <c r="AG330" s="29"/>
      <c r="AH330" s="29"/>
      <c r="AI330" s="27"/>
      <c r="AJ330" s="29"/>
      <c r="AK330" s="29"/>
      <c r="AL330" s="27"/>
      <c r="AM330" s="27"/>
      <c r="AN330" s="27"/>
      <c r="AO330" s="29"/>
      <c r="AP330" s="27"/>
      <c r="AQ330" s="28"/>
    </row>
    <row r="331" spans="1:43" s="245" customFormat="1">
      <c r="A331" s="299"/>
      <c r="B331" s="299">
        <f>+'Ark1'!C1393</f>
        <v>2023</v>
      </c>
      <c r="C331" s="234">
        <f>+'Ark1'!L1393</f>
        <v>7</v>
      </c>
      <c r="D331" s="234" t="str">
        <f t="shared" si="267"/>
        <v>R-</v>
      </c>
      <c r="E331" s="234">
        <f>+'Ark1'!D1393</f>
        <v>5</v>
      </c>
      <c r="F331" s="234" t="str">
        <f t="shared" si="268"/>
        <v>Mai</v>
      </c>
      <c r="G331" s="234">
        <f>+'Ark1'!Q1393</f>
        <v>0</v>
      </c>
      <c r="H331" s="234">
        <f>+'Ark1'!R1393</f>
        <v>0</v>
      </c>
      <c r="I331" s="236" t="str">
        <f>+IF(H331=0,"",'Ark1'!AG1393)</f>
        <v/>
      </c>
      <c r="J331" s="236" t="str">
        <f>+IF(H331=0,"",'Ark1'!AH1393)</f>
        <v/>
      </c>
      <c r="K331" s="236"/>
      <c r="L331" s="235" t="str">
        <f>+IF(H331=0,"",'Ark1'!U1393)</f>
        <v/>
      </c>
      <c r="M331" s="235"/>
      <c r="N331" s="236"/>
      <c r="O331" s="236"/>
      <c r="P331" s="236"/>
      <c r="Q331" s="236"/>
      <c r="R331" s="236"/>
      <c r="S331" s="236"/>
      <c r="T331" s="236" t="str">
        <f>+IF(H331=0,"",'Ark1'!T1393)</f>
        <v/>
      </c>
      <c r="U331" s="235"/>
      <c r="V331" s="237" t="str">
        <f>+IF(H331=0,"",'Ark1'!W1393)</f>
        <v/>
      </c>
      <c r="W331" s="237" t="str">
        <f>+IF(H331=0,"",'Ark1'!X1393)</f>
        <v/>
      </c>
      <c r="X331" s="237" t="str">
        <f>+IF(H331=0,"",'Ark1'!Y1393)</f>
        <v/>
      </c>
      <c r="Y331" s="237" t="str">
        <f>+IF(H331=0,"",'Ark1'!Z1393)</f>
        <v/>
      </c>
      <c r="Z331" s="237" t="str">
        <f>+IF(H331=0,"",'Ark1'!Z1393)</f>
        <v/>
      </c>
      <c r="AA331" s="236" t="str">
        <f>+IF(H331=0,"",'Ark1'!AB1393)</f>
        <v/>
      </c>
      <c r="AB331" s="237" t="str">
        <f>+IF(H331=0,"",'Ark1'!AE1393)</f>
        <v/>
      </c>
      <c r="AC331" s="237" t="str">
        <f t="shared" si="269"/>
        <v/>
      </c>
      <c r="AD331" s="235" t="str">
        <f t="shared" si="266"/>
        <v/>
      </c>
      <c r="AE331" s="299"/>
      <c r="AF331" s="29"/>
      <c r="AG331" s="29"/>
      <c r="AH331" s="29"/>
      <c r="AI331" s="27"/>
      <c r="AJ331" s="29"/>
      <c r="AK331" s="29"/>
      <c r="AL331" s="28"/>
      <c r="AM331" s="28"/>
      <c r="AN331" s="28"/>
      <c r="AO331" s="29"/>
      <c r="AP331" s="28"/>
      <c r="AQ331" s="28"/>
    </row>
    <row r="332" spans="1:43" s="245" customFormat="1">
      <c r="A332" s="299"/>
      <c r="B332" s="299">
        <f>+'Ark1'!C1394</f>
        <v>2023</v>
      </c>
      <c r="C332" s="234">
        <f>+'Ark1'!L1394</f>
        <v>7</v>
      </c>
      <c r="D332" s="234" t="str">
        <f t="shared" si="267"/>
        <v>R-</v>
      </c>
      <c r="E332" s="234">
        <f>+'Ark1'!D1394</f>
        <v>6</v>
      </c>
      <c r="F332" s="234" t="str">
        <f t="shared" si="268"/>
        <v>Jun</v>
      </c>
      <c r="G332" s="234">
        <f>+'Ark1'!Q1394</f>
        <v>0</v>
      </c>
      <c r="H332" s="234">
        <f>+'Ark1'!R1394</f>
        <v>0</v>
      </c>
      <c r="I332" s="236" t="str">
        <f>+IF(H332=0,"",'Ark1'!AG1394)</f>
        <v/>
      </c>
      <c r="J332" s="236" t="str">
        <f>+IF(H332=0,"",'Ark1'!AH1394)</f>
        <v/>
      </c>
      <c r="K332" s="236"/>
      <c r="L332" s="235" t="str">
        <f>+IF(H332=0,"",'Ark1'!U1394)</f>
        <v/>
      </c>
      <c r="M332" s="235"/>
      <c r="N332" s="236"/>
      <c r="O332" s="236"/>
      <c r="P332" s="236"/>
      <c r="Q332" s="236"/>
      <c r="R332" s="236"/>
      <c r="S332" s="236"/>
      <c r="T332" s="236" t="str">
        <f>+IF(H332=0,"",'Ark1'!T1394)</f>
        <v/>
      </c>
      <c r="U332" s="235"/>
      <c r="V332" s="237" t="str">
        <f>+IF(H332=0,"",'Ark1'!W1394)</f>
        <v/>
      </c>
      <c r="W332" s="237" t="str">
        <f>+IF(H332=0,"",'Ark1'!X1394)</f>
        <v/>
      </c>
      <c r="X332" s="237" t="str">
        <f>+IF(H332=0,"",'Ark1'!Y1394)</f>
        <v/>
      </c>
      <c r="Y332" s="237" t="str">
        <f>+IF(H332=0,"",'Ark1'!Z1394)</f>
        <v/>
      </c>
      <c r="Z332" s="237" t="str">
        <f>+IF(H332=0,"",'Ark1'!Z1394)</f>
        <v/>
      </c>
      <c r="AA332" s="236" t="str">
        <f>+IF(H332=0,"",'Ark1'!AB1394)</f>
        <v/>
      </c>
      <c r="AB332" s="237" t="str">
        <f>+IF(H332=0,"",'Ark1'!AE1394)</f>
        <v/>
      </c>
      <c r="AC332" s="237" t="str">
        <f t="shared" si="269"/>
        <v/>
      </c>
      <c r="AD332" s="235" t="str">
        <f t="shared" si="266"/>
        <v/>
      </c>
      <c r="AE332" s="299"/>
      <c r="AF332" s="29"/>
      <c r="AG332" s="29"/>
      <c r="AH332" s="29"/>
      <c r="AI332" s="27"/>
      <c r="AJ332" s="29"/>
      <c r="AK332" s="29"/>
      <c r="AL332" s="28"/>
      <c r="AM332" s="28"/>
      <c r="AN332" s="28"/>
      <c r="AO332" s="29"/>
      <c r="AP332" s="28"/>
      <c r="AQ332" s="28"/>
    </row>
    <row r="333" spans="1:43" s="245" customFormat="1">
      <c r="A333" s="299"/>
      <c r="B333" s="299">
        <f>+'Ark1'!C1395</f>
        <v>2023</v>
      </c>
      <c r="C333" s="234">
        <f>+'Ark1'!L1395</f>
        <v>7</v>
      </c>
      <c r="D333" s="234" t="str">
        <f t="shared" si="267"/>
        <v>R-</v>
      </c>
      <c r="E333" s="234">
        <f>+'Ark1'!D1395</f>
        <v>7</v>
      </c>
      <c r="F333" s="234" t="str">
        <f t="shared" si="268"/>
        <v>Jul</v>
      </c>
      <c r="G333" s="234">
        <f>+'Ark1'!Q1395</f>
        <v>0</v>
      </c>
      <c r="H333" s="234">
        <f>+'Ark1'!R1395</f>
        <v>0</v>
      </c>
      <c r="I333" s="236" t="str">
        <f>+IF(H333=0,"",'Ark1'!AG1395)</f>
        <v/>
      </c>
      <c r="J333" s="236" t="str">
        <f>+IF(H333=0,"",'Ark1'!AH1395)</f>
        <v/>
      </c>
      <c r="K333" s="236"/>
      <c r="L333" s="235" t="str">
        <f>+IF(H333=0,"",'Ark1'!U1395)</f>
        <v/>
      </c>
      <c r="M333" s="235"/>
      <c r="N333" s="236"/>
      <c r="O333" s="236"/>
      <c r="P333" s="236"/>
      <c r="Q333" s="236"/>
      <c r="R333" s="236"/>
      <c r="S333" s="236"/>
      <c r="T333" s="236" t="str">
        <f>+IF(H333=0,"",'Ark1'!T1395)</f>
        <v/>
      </c>
      <c r="U333" s="235"/>
      <c r="V333" s="237" t="str">
        <f>+IF(H333=0,"",'Ark1'!W1395)</f>
        <v/>
      </c>
      <c r="W333" s="237" t="str">
        <f>+IF(H333=0,"",'Ark1'!X1395)</f>
        <v/>
      </c>
      <c r="X333" s="237" t="str">
        <f>+IF(H333=0,"",'Ark1'!Y1395)</f>
        <v/>
      </c>
      <c r="Y333" s="237" t="str">
        <f>+IF(H333=0,"",'Ark1'!Z1395)</f>
        <v/>
      </c>
      <c r="Z333" s="237" t="str">
        <f>+IF(H333=0,"",'Ark1'!Z1395)</f>
        <v/>
      </c>
      <c r="AA333" s="236" t="str">
        <f>+IF(H333=0,"",'Ark1'!AB1395)</f>
        <v/>
      </c>
      <c r="AB333" s="237" t="str">
        <f>+IF(H333=0,"",'Ark1'!AE1395)</f>
        <v/>
      </c>
      <c r="AC333" s="237" t="str">
        <f t="shared" si="269"/>
        <v/>
      </c>
      <c r="AD333" s="235" t="str">
        <f t="shared" si="266"/>
        <v/>
      </c>
      <c r="AE333" s="299"/>
      <c r="AF333" s="29"/>
      <c r="AG333" s="29"/>
      <c r="AH333" s="29"/>
      <c r="AI333" s="27"/>
      <c r="AJ333" s="29"/>
      <c r="AK333" s="29"/>
      <c r="AL333" s="28"/>
      <c r="AM333" s="28"/>
      <c r="AN333" s="28"/>
      <c r="AO333" s="29"/>
      <c r="AP333" s="28"/>
      <c r="AQ333" s="28"/>
    </row>
    <row r="334" spans="1:43" s="245" customFormat="1">
      <c r="A334" s="299"/>
      <c r="B334" s="299">
        <f>+'Ark1'!C1396</f>
        <v>2023</v>
      </c>
      <c r="C334" s="234">
        <f>+'Ark1'!L1396</f>
        <v>7</v>
      </c>
      <c r="D334" s="234" t="str">
        <f t="shared" si="267"/>
        <v>R-</v>
      </c>
      <c r="E334" s="234">
        <f>+'Ark1'!D1396</f>
        <v>8</v>
      </c>
      <c r="F334" s="234" t="str">
        <f t="shared" si="268"/>
        <v>Aug</v>
      </c>
      <c r="G334" s="234">
        <f>+'Ark1'!Q1396</f>
        <v>0</v>
      </c>
      <c r="H334" s="234">
        <f>+'Ark1'!R1396</f>
        <v>0</v>
      </c>
      <c r="I334" s="236" t="str">
        <f>+IF(H334=0,"",'Ark1'!AG1396)</f>
        <v/>
      </c>
      <c r="J334" s="236" t="str">
        <f>+IF(H334=0,"",'Ark1'!AH1396)</f>
        <v/>
      </c>
      <c r="K334" s="236"/>
      <c r="L334" s="235" t="str">
        <f>+IF(H334=0,"",'Ark1'!U1396)</f>
        <v/>
      </c>
      <c r="M334" s="235"/>
      <c r="N334" s="236"/>
      <c r="O334" s="236"/>
      <c r="P334" s="236"/>
      <c r="Q334" s="236"/>
      <c r="R334" s="236"/>
      <c r="S334" s="236"/>
      <c r="T334" s="236" t="str">
        <f>+IF(H334=0,"",'Ark1'!T1396)</f>
        <v/>
      </c>
      <c r="U334" s="235"/>
      <c r="V334" s="237" t="str">
        <f>+IF(H334=0,"",'Ark1'!W1396)</f>
        <v/>
      </c>
      <c r="W334" s="237" t="str">
        <f>+IF(H334=0,"",'Ark1'!X1396)</f>
        <v/>
      </c>
      <c r="X334" s="237" t="str">
        <f>+IF(H334=0,"",'Ark1'!Y1396)</f>
        <v/>
      </c>
      <c r="Y334" s="237" t="str">
        <f>+IF(H334=0,"",'Ark1'!Z1396)</f>
        <v/>
      </c>
      <c r="Z334" s="237" t="str">
        <f>+IF(H334=0,"",'Ark1'!Z1396)</f>
        <v/>
      </c>
      <c r="AA334" s="236" t="str">
        <f>+IF(H334=0,"",'Ark1'!AB1396)</f>
        <v/>
      </c>
      <c r="AB334" s="237" t="str">
        <f>+IF(H334=0,"",'Ark1'!AE1396)</f>
        <v/>
      </c>
      <c r="AC334" s="237" t="str">
        <f t="shared" si="269"/>
        <v/>
      </c>
      <c r="AD334" s="235" t="str">
        <f t="shared" si="266"/>
        <v/>
      </c>
      <c r="AE334" s="299"/>
      <c r="AF334" s="29"/>
      <c r="AG334" s="29"/>
      <c r="AH334" s="29"/>
      <c r="AI334" s="27"/>
      <c r="AJ334" s="29"/>
      <c r="AK334" s="29"/>
      <c r="AL334" s="28"/>
      <c r="AM334" s="28"/>
      <c r="AN334" s="28"/>
      <c r="AO334" s="29"/>
      <c r="AP334" s="28"/>
      <c r="AQ334" s="28"/>
    </row>
    <row r="335" spans="1:43" s="245" customFormat="1">
      <c r="A335" s="299"/>
      <c r="B335" s="299">
        <f>+'Ark1'!C1397</f>
        <v>2023</v>
      </c>
      <c r="C335" s="234">
        <f>+'Ark1'!L1397</f>
        <v>7</v>
      </c>
      <c r="D335" s="234" t="str">
        <f t="shared" si="267"/>
        <v>R-</v>
      </c>
      <c r="E335" s="234">
        <f>+'Ark1'!D1397</f>
        <v>9</v>
      </c>
      <c r="F335" s="234" t="str">
        <f t="shared" si="268"/>
        <v>Sep</v>
      </c>
      <c r="G335" s="234">
        <f>+'Ark1'!Q1397</f>
        <v>1</v>
      </c>
      <c r="H335" s="234">
        <f>+'Ark1'!R1397</f>
        <v>2</v>
      </c>
      <c r="I335" s="236">
        <f>+IF(H335=0,"",'Ark1'!AG1397)</f>
        <v>0.28361763936502682</v>
      </c>
      <c r="J335" s="236">
        <f>+IF(H335=0,"",'Ark1'!AH1397)</f>
        <v>0</v>
      </c>
      <c r="K335" s="236"/>
      <c r="L335" s="235">
        <f>+IF(H335=0,"",'Ark1'!U1397)</f>
        <v>20.6</v>
      </c>
      <c r="M335" s="235"/>
      <c r="N335" s="236"/>
      <c r="O335" s="236"/>
      <c r="P335" s="236"/>
      <c r="Q335" s="236"/>
      <c r="R335" s="236"/>
      <c r="S335" s="236"/>
      <c r="T335" s="236">
        <f>+IF(H335=0,"",'Ark1'!T1397)</f>
        <v>10.5</v>
      </c>
      <c r="U335" s="235"/>
      <c r="V335" s="237">
        <f>+IF(H335=0,"",'Ark1'!W1397)</f>
        <v>100</v>
      </c>
      <c r="W335" s="237">
        <f>+IF(H335=0,"",'Ark1'!X1397)</f>
        <v>100</v>
      </c>
      <c r="X335" s="237">
        <f>+IF(H335=0,"",'Ark1'!Y1397)</f>
        <v>0</v>
      </c>
      <c r="Y335" s="237">
        <f>+IF(H335=0,"",'Ark1'!Z1397)</f>
        <v>9.9999999999670325E-2</v>
      </c>
      <c r="Z335" s="237">
        <f>+IF(H335=0,"",'Ark1'!Z1397)</f>
        <v>9.9999999999670325E-2</v>
      </c>
      <c r="AA335" s="236">
        <f>+IF(H335=0,"",'Ark1'!AB1397)</f>
        <v>1.5</v>
      </c>
      <c r="AB335" s="237">
        <f>+IF(H335=0,"",'Ark1'!AE1397)</f>
        <v>0</v>
      </c>
      <c r="AC335" s="237">
        <f t="shared" si="269"/>
        <v>2.9428571428571431</v>
      </c>
      <c r="AD335" s="235">
        <f t="shared" si="266"/>
        <v>0.5</v>
      </c>
      <c r="AE335" s="299"/>
      <c r="AF335" s="29"/>
      <c r="AG335" s="29"/>
      <c r="AH335" s="29"/>
      <c r="AI335" s="27"/>
      <c r="AJ335" s="29"/>
      <c r="AK335" s="29"/>
      <c r="AL335" s="28"/>
      <c r="AM335" s="28"/>
      <c r="AN335" s="28"/>
      <c r="AO335" s="29"/>
      <c r="AP335" s="28"/>
      <c r="AQ335" s="28"/>
    </row>
    <row r="336" spans="1:43" s="245" customFormat="1">
      <c r="A336" s="299"/>
      <c r="B336" s="299">
        <f>+'Ark1'!C1398</f>
        <v>2023</v>
      </c>
      <c r="C336" s="234">
        <f>+'Ark1'!L1398</f>
        <v>7</v>
      </c>
      <c r="D336" s="234" t="str">
        <f t="shared" si="267"/>
        <v>R-</v>
      </c>
      <c r="E336" s="234">
        <f>+'Ark1'!D1398</f>
        <v>10</v>
      </c>
      <c r="F336" s="234" t="str">
        <f t="shared" si="268"/>
        <v>Okt</v>
      </c>
      <c r="G336" s="234">
        <f>+'Ark1'!Q1398</f>
        <v>0</v>
      </c>
      <c r="H336" s="234">
        <f>+'Ark1'!R1398</f>
        <v>0</v>
      </c>
      <c r="I336" s="236" t="str">
        <f>+IF(H336=0,"",'Ark1'!AG1398)</f>
        <v/>
      </c>
      <c r="J336" s="236" t="str">
        <f>+IF(H336=0,"",'Ark1'!AH1398)</f>
        <v/>
      </c>
      <c r="K336" s="236"/>
      <c r="L336" s="235" t="str">
        <f>+IF(H336=0,"",'Ark1'!U1398)</f>
        <v/>
      </c>
      <c r="M336" s="235"/>
      <c r="N336" s="236"/>
      <c r="O336" s="236"/>
      <c r="P336" s="236"/>
      <c r="Q336" s="236"/>
      <c r="R336" s="236"/>
      <c r="S336" s="236"/>
      <c r="T336" s="236" t="str">
        <f>+IF(H336=0,"",'Ark1'!T1398)</f>
        <v/>
      </c>
      <c r="U336" s="235"/>
      <c r="V336" s="237" t="str">
        <f>+IF(H336=0,"",'Ark1'!W1398)</f>
        <v/>
      </c>
      <c r="W336" s="237" t="str">
        <f>+IF(H336=0,"",'Ark1'!X1398)</f>
        <v/>
      </c>
      <c r="X336" s="237" t="str">
        <f>+IF(H336=0,"",'Ark1'!Y1398)</f>
        <v/>
      </c>
      <c r="Y336" s="237" t="str">
        <f>+IF(H336=0,"",'Ark1'!Z1398)</f>
        <v/>
      </c>
      <c r="Z336" s="237" t="str">
        <f>+IF(H336=0,"",'Ark1'!Z1398)</f>
        <v/>
      </c>
      <c r="AA336" s="236" t="str">
        <f>+IF(H336=0,"",'Ark1'!AB1398)</f>
        <v/>
      </c>
      <c r="AB336" s="237" t="str">
        <f>+IF(H336=0,"",'Ark1'!AE1398)</f>
        <v/>
      </c>
      <c r="AC336" s="237" t="str">
        <f t="shared" si="269"/>
        <v/>
      </c>
      <c r="AD336" s="235" t="str">
        <f t="shared" si="266"/>
        <v/>
      </c>
      <c r="AE336" s="299"/>
      <c r="AF336" s="29"/>
      <c r="AG336" s="29"/>
      <c r="AH336" s="29"/>
      <c r="AI336" s="27"/>
      <c r="AJ336" s="29"/>
      <c r="AK336" s="29"/>
      <c r="AL336" s="28"/>
      <c r="AM336" s="28"/>
      <c r="AN336" s="28"/>
      <c r="AO336" s="29"/>
      <c r="AP336" s="28"/>
      <c r="AQ336" s="28"/>
    </row>
    <row r="337" spans="1:43" s="245" customFormat="1">
      <c r="A337" s="299"/>
      <c r="B337" s="299">
        <f>+'Ark1'!C1399</f>
        <v>2023</v>
      </c>
      <c r="C337" s="234">
        <f>+'Ark1'!L1399</f>
        <v>7</v>
      </c>
      <c r="D337" s="234" t="str">
        <f t="shared" ref="D337:D338" si="270">+D113</f>
        <v>R-</v>
      </c>
      <c r="E337" s="234">
        <f>+'Ark1'!D1399</f>
        <v>11</v>
      </c>
      <c r="F337" s="234" t="str">
        <f t="shared" ref="F337:F338" si="271">+F113</f>
        <v>Nov</v>
      </c>
      <c r="G337" s="234">
        <f>+'Ark1'!Q1399</f>
        <v>0</v>
      </c>
      <c r="H337" s="234">
        <f>+'Ark1'!R1399</f>
        <v>0</v>
      </c>
      <c r="I337" s="236" t="str">
        <f>+IF(H337=0,"",'Ark1'!AG1399)</f>
        <v/>
      </c>
      <c r="J337" s="236" t="str">
        <f>+IF(H337=0,"",'Ark1'!AH1399)</f>
        <v/>
      </c>
      <c r="K337" s="236"/>
      <c r="L337" s="235" t="str">
        <f>+IF(H337=0,"",'Ark1'!U1399)</f>
        <v/>
      </c>
      <c r="M337" s="235"/>
      <c r="N337" s="236"/>
      <c r="O337" s="236"/>
      <c r="P337" s="236"/>
      <c r="Q337" s="236"/>
      <c r="R337" s="236"/>
      <c r="S337" s="236"/>
      <c r="T337" s="236" t="str">
        <f>+IF(H337=0,"",'Ark1'!T1399)</f>
        <v/>
      </c>
      <c r="U337" s="235"/>
      <c r="V337" s="237" t="str">
        <f>+IF(H337=0,"",'Ark1'!W1399)</f>
        <v/>
      </c>
      <c r="W337" s="237" t="str">
        <f>+IF(H337=0,"",'Ark1'!X1399)</f>
        <v/>
      </c>
      <c r="X337" s="237" t="str">
        <f>+IF(H337=0,"",'Ark1'!Y1399)</f>
        <v/>
      </c>
      <c r="Y337" s="237" t="str">
        <f>+IF(H337=0,"",'Ark1'!Z1399)</f>
        <v/>
      </c>
      <c r="Z337" s="237" t="str">
        <f>+IF(H337=0,"",'Ark1'!Z1399)</f>
        <v/>
      </c>
      <c r="AA337" s="236" t="str">
        <f>+IF(H337=0,"",'Ark1'!AB1399)</f>
        <v/>
      </c>
      <c r="AB337" s="237" t="str">
        <f>+IF(H337=0,"",'Ark1'!AE1399)</f>
        <v/>
      </c>
      <c r="AC337" s="237" t="str">
        <f t="shared" si="269"/>
        <v/>
      </c>
      <c r="AD337" s="235" t="str">
        <f t="shared" ref="AD337:AD338" si="272">+IF(H337=0,"",G337/H337)</f>
        <v/>
      </c>
      <c r="AE337" s="299"/>
      <c r="AF337" s="29"/>
      <c r="AG337" s="29"/>
      <c r="AH337" s="29"/>
      <c r="AI337" s="27"/>
      <c r="AJ337" s="29"/>
      <c r="AK337" s="29"/>
      <c r="AL337" s="28"/>
      <c r="AM337" s="28"/>
      <c r="AN337" s="28"/>
      <c r="AO337" s="29"/>
      <c r="AP337" s="28"/>
      <c r="AQ337" s="28"/>
    </row>
    <row r="338" spans="1:43">
      <c r="A338" s="299"/>
      <c r="B338" s="299">
        <f>+'Ark1'!C1400</f>
        <v>2023</v>
      </c>
      <c r="C338" s="234">
        <f>+'Ark1'!L1400</f>
        <v>7</v>
      </c>
      <c r="D338" s="234" t="str">
        <f t="shared" si="270"/>
        <v>R-</v>
      </c>
      <c r="E338" s="234">
        <f>+'Ark1'!D1400</f>
        <v>12</v>
      </c>
      <c r="F338" s="234" t="str">
        <f t="shared" si="271"/>
        <v>Des</v>
      </c>
      <c r="G338" s="234">
        <f>+'Ark1'!Q1400</f>
        <v>0</v>
      </c>
      <c r="H338" s="234">
        <f>+'Ark1'!R1400</f>
        <v>0</v>
      </c>
      <c r="I338" s="236" t="str">
        <f>+IF(H338=0,"",'Ark1'!AG1400)</f>
        <v/>
      </c>
      <c r="J338" s="236" t="str">
        <f>+IF(H338=0,"",'Ark1'!AH1400)</f>
        <v/>
      </c>
      <c r="K338" s="236"/>
      <c r="L338" s="235" t="str">
        <f>+IF(H338=0,"",'Ark1'!U1400)</f>
        <v/>
      </c>
      <c r="M338" s="235"/>
      <c r="N338" s="236"/>
      <c r="O338" s="236"/>
      <c r="P338" s="236"/>
      <c r="Q338" s="236"/>
      <c r="R338" s="236"/>
      <c r="S338" s="236"/>
      <c r="T338" s="236" t="str">
        <f>+IF(H338=0,"",'Ark1'!T1400)</f>
        <v/>
      </c>
      <c r="U338" s="235"/>
      <c r="V338" s="237" t="str">
        <f>+IF(H338=0,"",'Ark1'!W1400)</f>
        <v/>
      </c>
      <c r="W338" s="237" t="str">
        <f>+IF(H338=0,"",'Ark1'!X1400)</f>
        <v/>
      </c>
      <c r="X338" s="237" t="str">
        <f>+IF(H338=0,"",'Ark1'!Y1400)</f>
        <v/>
      </c>
      <c r="Y338" s="237" t="str">
        <f>+IF(H338=0,"",'Ark1'!Z1400)</f>
        <v/>
      </c>
      <c r="Z338" s="237" t="str">
        <f>+IF(H338=0,"",'Ark1'!Z1400)</f>
        <v/>
      </c>
      <c r="AA338" s="236" t="str">
        <f>+IF(H338=0,"",'Ark1'!AB1400)</f>
        <v/>
      </c>
      <c r="AB338" s="237" t="str">
        <f>+IF(H338=0,"",'Ark1'!AE1400)</f>
        <v/>
      </c>
      <c r="AC338" s="237" t="str">
        <f t="shared" si="269"/>
        <v/>
      </c>
      <c r="AD338" s="235" t="str">
        <f t="shared" si="272"/>
        <v/>
      </c>
      <c r="AE338" s="299"/>
      <c r="AH338" s="29"/>
      <c r="AI338" s="27"/>
    </row>
    <row r="339" spans="1:43">
      <c r="A339" s="299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  <c r="AB339" s="299"/>
      <c r="AC339" s="299"/>
      <c r="AD339" s="299"/>
      <c r="AE339" s="299"/>
      <c r="AH339" s="29"/>
      <c r="AI339" s="27"/>
    </row>
    <row r="340" spans="1:43" ht="15.6">
      <c r="A340" s="299"/>
      <c r="B340" s="299"/>
      <c r="C340" s="299"/>
      <c r="D340" s="319" t="str">
        <f>+D342</f>
        <v>R</v>
      </c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  <c r="AB340" s="299"/>
      <c r="AC340" s="299"/>
      <c r="AD340" s="299"/>
      <c r="AE340" s="299"/>
      <c r="AH340" s="29"/>
      <c r="AI340" s="27"/>
    </row>
    <row r="341" spans="1:43">
      <c r="A341" s="299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  <c r="AB341" s="299"/>
      <c r="AC341" s="299"/>
      <c r="AD341" s="299"/>
      <c r="AE341" s="299"/>
      <c r="AH341" s="29"/>
      <c r="AI341" s="27"/>
    </row>
    <row r="342" spans="1:43">
      <c r="A342" s="299"/>
      <c r="B342" s="299">
        <f>+'Ark1'!C1401</f>
        <v>2023</v>
      </c>
      <c r="C342" s="234">
        <f>+'Ark1'!L1401</f>
        <v>8</v>
      </c>
      <c r="D342" s="234" t="str">
        <f>+D118</f>
        <v>R</v>
      </c>
      <c r="E342" s="234">
        <f>+'Ark1'!D1401</f>
        <v>1</v>
      </c>
      <c r="F342" s="234" t="str">
        <f>+F118</f>
        <v>Jan</v>
      </c>
      <c r="G342" s="234">
        <f>+'Ark1'!Q1401</f>
        <v>23</v>
      </c>
      <c r="H342" s="234">
        <f>+'Ark1'!R1401</f>
        <v>83</v>
      </c>
      <c r="I342" s="236">
        <f>+IF(H342=0,"",'Ark1'!AG1401)</f>
        <v>17.279798367578564</v>
      </c>
      <c r="J342" s="236">
        <f>+IF(H342=0,"",'Ark1'!AH1401)</f>
        <v>1.2048192771084336</v>
      </c>
      <c r="K342" s="236"/>
      <c r="L342" s="235">
        <f>+IF(H342=0,"",'Ark1'!U1401)</f>
        <v>24.945783132530121</v>
      </c>
      <c r="M342" s="235"/>
      <c r="N342" s="236"/>
      <c r="O342" s="236"/>
      <c r="P342" s="236"/>
      <c r="Q342" s="236"/>
      <c r="R342" s="236"/>
      <c r="S342" s="236"/>
      <c r="T342" s="236">
        <f>+IF(H342=0,"",'Ark1'!T1401)</f>
        <v>7.7710843373493983</v>
      </c>
      <c r="U342" s="235"/>
      <c r="V342" s="237">
        <f>+IF(H342=0,"",'Ark1'!W1401)</f>
        <v>24.096385542168672</v>
      </c>
      <c r="W342" s="237">
        <f>+IF(H342=0,"",'Ark1'!X1401)</f>
        <v>81.927710843373475</v>
      </c>
      <c r="X342" s="237">
        <f>+IF(H342=0,"",'Ark1'!Y1401)</f>
        <v>59.036144578313262</v>
      </c>
      <c r="Y342" s="237">
        <f>+IF(H342=0,"",'Ark1'!Z1401)</f>
        <v>7.8194120693051454</v>
      </c>
      <c r="Z342" s="237">
        <f>+IF(H342=0,"",'Ark1'!Z1401)</f>
        <v>7.8194120693051454</v>
      </c>
      <c r="AA342" s="236">
        <f>+IF(H342=0,"",'Ark1'!AB1401)</f>
        <v>2.2405103829305819</v>
      </c>
      <c r="AB342" s="237">
        <f>+IF(H342=0,"",'Ark1'!AE1401)</f>
        <v>0</v>
      </c>
      <c r="AC342" s="237">
        <f t="shared" ref="AC342:AC353" si="273">+IF(H342=0,"",+L342/C342)</f>
        <v>3.1182228915662651</v>
      </c>
      <c r="AD342" s="235">
        <f t="shared" si="266"/>
        <v>0.27710843373493976</v>
      </c>
      <c r="AE342" s="299"/>
      <c r="AH342" s="29"/>
      <c r="AI342" s="27"/>
    </row>
    <row r="343" spans="1:43">
      <c r="A343" s="299"/>
      <c r="B343" s="299">
        <f>+'Ark1'!C1402</f>
        <v>2023</v>
      </c>
      <c r="C343" s="234">
        <f>+'Ark1'!L1402</f>
        <v>8</v>
      </c>
      <c r="D343" s="234" t="str">
        <f t="shared" ref="D343:D353" si="274">+D119</f>
        <v>R</v>
      </c>
      <c r="E343" s="234">
        <f>+'Ark1'!D1402</f>
        <v>2</v>
      </c>
      <c r="F343" s="234" t="str">
        <f t="shared" ref="F343:F353" si="275">+F119</f>
        <v>Feb</v>
      </c>
      <c r="G343" s="234">
        <f>+'Ark1'!Q1402</f>
        <v>22</v>
      </c>
      <c r="H343" s="234">
        <f>+'Ark1'!R1402</f>
        <v>35</v>
      </c>
      <c r="I343" s="236">
        <f>+IF(H343=0,"",'Ark1'!AG1402)</f>
        <v>10.835542016957888</v>
      </c>
      <c r="J343" s="236">
        <f>+IF(H343=0,"",'Ark1'!AH1402)</f>
        <v>5.7142857142857153</v>
      </c>
      <c r="K343" s="236"/>
      <c r="L343" s="235">
        <f>+IF(H343=0,"",'Ark1'!U1402)</f>
        <v>25.814285714285703</v>
      </c>
      <c r="M343" s="235"/>
      <c r="N343" s="236"/>
      <c r="O343" s="236"/>
      <c r="P343" s="236"/>
      <c r="Q343" s="236"/>
      <c r="R343" s="236"/>
      <c r="S343" s="236"/>
      <c r="T343" s="236">
        <f>+IF(H343=0,"",'Ark1'!T1402)</f>
        <v>7.1428571428571441</v>
      </c>
      <c r="U343" s="235"/>
      <c r="V343" s="237">
        <f>+IF(H343=0,"",'Ark1'!W1402)</f>
        <v>17.142857142857139</v>
      </c>
      <c r="W343" s="237">
        <f>+IF(H343=0,"",'Ark1'!X1402)</f>
        <v>91.428571428571445</v>
      </c>
      <c r="X343" s="237">
        <f>+IF(H343=0,"",'Ark1'!Y1402)</f>
        <v>68.571428571428555</v>
      </c>
      <c r="Y343" s="237">
        <f>+IF(H343=0,"",'Ark1'!Z1402)</f>
        <v>6.6837176505783988</v>
      </c>
      <c r="Z343" s="237">
        <f>+IF(H343=0,"",'Ark1'!Z1402)</f>
        <v>6.6837176505783988</v>
      </c>
      <c r="AA343" s="236">
        <f>+IF(H343=0,"",'Ark1'!AB1402)</f>
        <v>2.3316806586403609</v>
      </c>
      <c r="AB343" s="237">
        <f>+IF(H343=0,"",'Ark1'!AE1402)</f>
        <v>0</v>
      </c>
      <c r="AC343" s="237">
        <f t="shared" si="273"/>
        <v>3.2267857142857128</v>
      </c>
      <c r="AD343" s="235">
        <f t="shared" ref="AD343:AD353" si="276">+IF(H343=0,"",G343/H343)</f>
        <v>0.62857142857142856</v>
      </c>
      <c r="AE343" s="299"/>
      <c r="AH343" s="29"/>
      <c r="AI343" s="27"/>
    </row>
    <row r="344" spans="1:43">
      <c r="A344" s="299"/>
      <c r="B344" s="299">
        <f>+'Ark1'!C1403</f>
        <v>2023</v>
      </c>
      <c r="C344" s="234">
        <f>+'Ark1'!L1403</f>
        <v>8</v>
      </c>
      <c r="D344" s="234" t="str">
        <f t="shared" si="274"/>
        <v>R</v>
      </c>
      <c r="E344" s="234">
        <f>+'Ark1'!D1403</f>
        <v>3</v>
      </c>
      <c r="F344" s="234" t="str">
        <f t="shared" si="275"/>
        <v>Mar</v>
      </c>
      <c r="G344" s="234">
        <f>+'Ark1'!Q1403</f>
        <v>50</v>
      </c>
      <c r="H344" s="234">
        <f>+'Ark1'!R1403</f>
        <v>119</v>
      </c>
      <c r="I344" s="236">
        <f>+IF(H344=0,"",'Ark1'!AG1403)</f>
        <v>17.131233014377333</v>
      </c>
      <c r="J344" s="236">
        <f>+IF(H344=0,"",'Ark1'!AH1403)</f>
        <v>0</v>
      </c>
      <c r="K344" s="236"/>
      <c r="L344" s="235">
        <f>+IF(H344=0,"",'Ark1'!U1403)</f>
        <v>26.644537815126061</v>
      </c>
      <c r="M344" s="235"/>
      <c r="N344" s="236"/>
      <c r="O344" s="236"/>
      <c r="P344" s="236"/>
      <c r="Q344" s="236"/>
      <c r="R344" s="236"/>
      <c r="S344" s="236"/>
      <c r="T344" s="236">
        <f>+IF(H344=0,"",'Ark1'!T1403)</f>
        <v>7.4621848739495809</v>
      </c>
      <c r="U344" s="235"/>
      <c r="V344" s="237">
        <f>+IF(H344=0,"",'Ark1'!W1403)</f>
        <v>12.605042016806721</v>
      </c>
      <c r="W344" s="237">
        <f>+IF(H344=0,"",'Ark1'!X1403)</f>
        <v>97.478991596638636</v>
      </c>
      <c r="X344" s="237">
        <f>+IF(H344=0,"",'Ark1'!Y1403)</f>
        <v>72.268907563025195</v>
      </c>
      <c r="Y344" s="237">
        <f>+IF(H344=0,"",'Ark1'!Z1403)</f>
        <v>5.871662434470152</v>
      </c>
      <c r="Z344" s="237">
        <f>+IF(H344=0,"",'Ark1'!Z1403)</f>
        <v>5.871662434470152</v>
      </c>
      <c r="AA344" s="236">
        <f>+IF(H344=0,"",'Ark1'!AB1403)</f>
        <v>1.9306894138831443</v>
      </c>
      <c r="AB344" s="237">
        <f>+IF(H344=0,"",'Ark1'!AE1403)</f>
        <v>0</v>
      </c>
      <c r="AC344" s="237">
        <f t="shared" si="273"/>
        <v>3.3305672268907576</v>
      </c>
      <c r="AD344" s="235">
        <f t="shared" si="276"/>
        <v>0.42016806722689076</v>
      </c>
      <c r="AE344" s="299"/>
      <c r="AH344" s="29"/>
      <c r="AI344" s="27"/>
    </row>
    <row r="345" spans="1:43">
      <c r="A345" s="299"/>
      <c r="B345" s="299">
        <f>+'Ark1'!C1404</f>
        <v>2023</v>
      </c>
      <c r="C345" s="234">
        <f>+'Ark1'!L1404</f>
        <v>8</v>
      </c>
      <c r="D345" s="234" t="str">
        <f t="shared" si="274"/>
        <v>R</v>
      </c>
      <c r="E345" s="234">
        <f>+'Ark1'!D1404</f>
        <v>4</v>
      </c>
      <c r="F345" s="234" t="str">
        <f t="shared" si="275"/>
        <v>Apr</v>
      </c>
      <c r="G345" s="234">
        <f>+'Ark1'!Q1404</f>
        <v>35</v>
      </c>
      <c r="H345" s="234">
        <f>+'Ark1'!R1404</f>
        <v>76</v>
      </c>
      <c r="I345" s="236">
        <f>+IF(H345=0,"",'Ark1'!AG1404)</f>
        <v>21.467606004740595</v>
      </c>
      <c r="J345" s="236">
        <f>+IF(H345=0,"",'Ark1'!AH1404)</f>
        <v>0</v>
      </c>
      <c r="K345" s="236"/>
      <c r="L345" s="235">
        <f>+IF(H345=0,"",'Ark1'!U1404)</f>
        <v>25.74078947368422</v>
      </c>
      <c r="M345" s="235"/>
      <c r="N345" s="236"/>
      <c r="O345" s="236"/>
      <c r="P345" s="236"/>
      <c r="Q345" s="236"/>
      <c r="R345" s="236"/>
      <c r="S345" s="236"/>
      <c r="T345" s="236">
        <f>+IF(H345=0,"",'Ark1'!T1404)</f>
        <v>7.6184210526315779</v>
      </c>
      <c r="U345" s="235"/>
      <c r="V345" s="237">
        <f>+IF(H345=0,"",'Ark1'!W1404)</f>
        <v>9.2105263157894726</v>
      </c>
      <c r="W345" s="237">
        <f>+IF(H345=0,"",'Ark1'!X1404)</f>
        <v>96.05263157894737</v>
      </c>
      <c r="X345" s="237">
        <f>+IF(H345=0,"",'Ark1'!Y1404)</f>
        <v>65.789473684210506</v>
      </c>
      <c r="Y345" s="237">
        <f>+IF(H345=0,"",'Ark1'!Z1404)</f>
        <v>5.941052042923979</v>
      </c>
      <c r="Z345" s="237">
        <f>+IF(H345=0,"",'Ark1'!Z1404)</f>
        <v>5.941052042923979</v>
      </c>
      <c r="AA345" s="236">
        <f>+IF(H345=0,"",'Ark1'!AB1404)</f>
        <v>1.6699125825147247</v>
      </c>
      <c r="AB345" s="237">
        <f>+IF(H345=0,"",'Ark1'!AE1404)</f>
        <v>0</v>
      </c>
      <c r="AC345" s="237">
        <f t="shared" si="273"/>
        <v>3.2175986842105275</v>
      </c>
      <c r="AD345" s="235">
        <f t="shared" si="276"/>
        <v>0.46052631578947367</v>
      </c>
      <c r="AE345" s="299"/>
      <c r="AH345" s="29"/>
      <c r="AI345" s="27"/>
    </row>
    <row r="346" spans="1:43">
      <c r="A346" s="299"/>
      <c r="B346" s="299">
        <f>+'Ark1'!C1405</f>
        <v>2023</v>
      </c>
      <c r="C346" s="234">
        <f>+'Ark1'!L1405</f>
        <v>8</v>
      </c>
      <c r="D346" s="234" t="str">
        <f t="shared" si="274"/>
        <v>R</v>
      </c>
      <c r="E346" s="234">
        <f>+'Ark1'!D1405</f>
        <v>5</v>
      </c>
      <c r="F346" s="234" t="str">
        <f t="shared" si="275"/>
        <v>Mai</v>
      </c>
      <c r="G346" s="234">
        <f>+'Ark1'!Q1405</f>
        <v>21</v>
      </c>
      <c r="H346" s="234">
        <f>+'Ark1'!R1405</f>
        <v>55</v>
      </c>
      <c r="I346" s="236">
        <f>+IF(H346=0,"",'Ark1'!AG1405)</f>
        <v>17.118806103572016</v>
      </c>
      <c r="J346" s="236">
        <f>+IF(H346=0,"",'Ark1'!AH1405)</f>
        <v>0</v>
      </c>
      <c r="K346" s="236"/>
      <c r="L346" s="235">
        <f>+IF(H346=0,"",'Ark1'!U1405)</f>
        <v>25.069090909090921</v>
      </c>
      <c r="M346" s="235"/>
      <c r="N346" s="236"/>
      <c r="O346" s="236"/>
      <c r="P346" s="236"/>
      <c r="Q346" s="236"/>
      <c r="R346" s="236"/>
      <c r="S346" s="236"/>
      <c r="T346" s="236">
        <f>+IF(H346=0,"",'Ark1'!T1405)</f>
        <v>7.5636363636363644</v>
      </c>
      <c r="U346" s="235"/>
      <c r="V346" s="237">
        <f>+IF(H346=0,"",'Ark1'!W1405)</f>
        <v>16.363636363636363</v>
      </c>
      <c r="W346" s="237">
        <f>+IF(H346=0,"",'Ark1'!X1405)</f>
        <v>94.545454545454561</v>
      </c>
      <c r="X346" s="237">
        <f>+IF(H346=0,"",'Ark1'!Y1405)</f>
        <v>69.090909090909108</v>
      </c>
      <c r="Y346" s="237">
        <f>+IF(H346=0,"",'Ark1'!Z1405)</f>
        <v>5.8688351864983117</v>
      </c>
      <c r="Z346" s="237">
        <f>+IF(H346=0,"",'Ark1'!Z1405)</f>
        <v>5.8688351864983117</v>
      </c>
      <c r="AA346" s="236">
        <f>+IF(H346=0,"",'Ark1'!AB1405)</f>
        <v>1.9978500841348648</v>
      </c>
      <c r="AB346" s="237">
        <f>+IF(H346=0,"",'Ark1'!AE1405)</f>
        <v>0</v>
      </c>
      <c r="AC346" s="237">
        <f t="shared" si="273"/>
        <v>3.1336363636363651</v>
      </c>
      <c r="AD346" s="235">
        <f t="shared" si="276"/>
        <v>0.38181818181818183</v>
      </c>
      <c r="AE346" s="299"/>
      <c r="AH346" s="29"/>
      <c r="AI346" s="27"/>
    </row>
    <row r="347" spans="1:43">
      <c r="A347" s="299"/>
      <c r="B347" s="299">
        <f>+'Ark1'!C1406</f>
        <v>2023</v>
      </c>
      <c r="C347" s="234">
        <f>+'Ark1'!L1406</f>
        <v>8</v>
      </c>
      <c r="D347" s="234" t="str">
        <f t="shared" si="274"/>
        <v>R</v>
      </c>
      <c r="E347" s="234">
        <f>+'Ark1'!D1406</f>
        <v>6</v>
      </c>
      <c r="F347" s="234" t="str">
        <f t="shared" si="275"/>
        <v>Jun</v>
      </c>
      <c r="G347" s="234">
        <f>+'Ark1'!Q1406</f>
        <v>40</v>
      </c>
      <c r="H347" s="234">
        <f>+'Ark1'!R1406</f>
        <v>118</v>
      </c>
      <c r="I347" s="236">
        <f>+IF(H347=0,"",'Ark1'!AG1406)</f>
        <v>19.933178211323906</v>
      </c>
      <c r="J347" s="236">
        <f>+IF(H347=0,"",'Ark1'!AH1406)</f>
        <v>31.355932203389823</v>
      </c>
      <c r="K347" s="236"/>
      <c r="L347" s="235">
        <f>+IF(H347=0,"",'Ark1'!U1406)</f>
        <v>31.144915254237279</v>
      </c>
      <c r="M347" s="235"/>
      <c r="N347" s="236"/>
      <c r="O347" s="236"/>
      <c r="P347" s="236"/>
      <c r="Q347" s="236"/>
      <c r="R347" s="236"/>
      <c r="S347" s="236"/>
      <c r="T347" s="236">
        <f>+IF(H347=0,"",'Ark1'!T1406)</f>
        <v>9.1355932203389827</v>
      </c>
      <c r="U347" s="235"/>
      <c r="V347" s="237">
        <f>+IF(H347=0,"",'Ark1'!W1406)</f>
        <v>58.47457627118645</v>
      </c>
      <c r="W347" s="237">
        <f>+IF(H347=0,"",'Ark1'!X1406)</f>
        <v>99.152542372881356</v>
      </c>
      <c r="X347" s="237">
        <f>+IF(H347=0,"",'Ark1'!Y1406)</f>
        <v>88.983050847457633</v>
      </c>
      <c r="Y347" s="237">
        <f>+IF(H347=0,"",'Ark1'!Z1406)</f>
        <v>6.7500106397609114</v>
      </c>
      <c r="Z347" s="237">
        <f>+IF(H347=0,"",'Ark1'!Z1406)</f>
        <v>6.7500106397609114</v>
      </c>
      <c r="AA347" s="236">
        <f>+IF(H347=0,"",'Ark1'!AB1406)</f>
        <v>1.7413965476666224</v>
      </c>
      <c r="AB347" s="237">
        <f>+IF(H347=0,"",'Ark1'!AE1406)</f>
        <v>0</v>
      </c>
      <c r="AC347" s="237">
        <f t="shared" si="273"/>
        <v>3.8931144067796599</v>
      </c>
      <c r="AD347" s="235">
        <f t="shared" si="276"/>
        <v>0.33898305084745761</v>
      </c>
      <c r="AE347" s="299"/>
      <c r="AH347" s="29"/>
      <c r="AI347" s="27"/>
    </row>
    <row r="348" spans="1:43">
      <c r="A348" s="299"/>
      <c r="B348" s="299">
        <f>+'Ark1'!C1407</f>
        <v>2023</v>
      </c>
      <c r="C348" s="234">
        <f>+'Ark1'!L1407</f>
        <v>8</v>
      </c>
      <c r="D348" s="234" t="str">
        <f t="shared" si="274"/>
        <v>R</v>
      </c>
      <c r="E348" s="234">
        <f>+'Ark1'!D1407</f>
        <v>7</v>
      </c>
      <c r="F348" s="234" t="str">
        <f t="shared" si="275"/>
        <v>Jul</v>
      </c>
      <c r="G348" s="234">
        <f>+'Ark1'!Q1407</f>
        <v>8</v>
      </c>
      <c r="H348" s="234">
        <f>+'Ark1'!R1407</f>
        <v>14</v>
      </c>
      <c r="I348" s="236">
        <f>+IF(H348=0,"",'Ark1'!AG1407)</f>
        <v>12.26910593095308</v>
      </c>
      <c r="J348" s="236">
        <f>+IF(H348=0,"",'Ark1'!AH1407)</f>
        <v>0</v>
      </c>
      <c r="K348" s="236"/>
      <c r="L348" s="235">
        <f>+IF(H348=0,"",'Ark1'!U1407)</f>
        <v>29.7</v>
      </c>
      <c r="M348" s="235"/>
      <c r="N348" s="236"/>
      <c r="O348" s="236"/>
      <c r="P348" s="236"/>
      <c r="Q348" s="236"/>
      <c r="R348" s="236"/>
      <c r="S348" s="236"/>
      <c r="T348" s="236">
        <f>+IF(H348=0,"",'Ark1'!T1407)</f>
        <v>8.2857142857142883</v>
      </c>
      <c r="U348" s="235"/>
      <c r="V348" s="237">
        <f>+IF(H348=0,"",'Ark1'!W1407)</f>
        <v>21.428571428571423</v>
      </c>
      <c r="W348" s="237">
        <f>+IF(H348=0,"",'Ark1'!X1407)</f>
        <v>100</v>
      </c>
      <c r="X348" s="237">
        <f>+IF(H348=0,"",'Ark1'!Y1407)</f>
        <v>85.714285714285694</v>
      </c>
      <c r="Y348" s="237">
        <f>+IF(H348=0,"",'Ark1'!Z1407)</f>
        <v>5.3544374120910527</v>
      </c>
      <c r="Z348" s="237">
        <f>+IF(H348=0,"",'Ark1'!Z1407)</f>
        <v>5.3544374120910527</v>
      </c>
      <c r="AA348" s="236">
        <f>+IF(H348=0,"",'Ark1'!AB1407)</f>
        <v>0.58901508937394675</v>
      </c>
      <c r="AB348" s="237">
        <f>+IF(H348=0,"",'Ark1'!AE1407)</f>
        <v>0</v>
      </c>
      <c r="AC348" s="237">
        <f t="shared" si="273"/>
        <v>3.7124999999999999</v>
      </c>
      <c r="AD348" s="235">
        <f t="shared" si="276"/>
        <v>0.5714285714285714</v>
      </c>
      <c r="AE348" s="299"/>
      <c r="AH348" s="29"/>
      <c r="AI348" s="27"/>
    </row>
    <row r="349" spans="1:43">
      <c r="A349" s="299"/>
      <c r="B349" s="299">
        <f>+'Ark1'!C1408</f>
        <v>2023</v>
      </c>
      <c r="C349" s="234">
        <f>+'Ark1'!L1408</f>
        <v>8</v>
      </c>
      <c r="D349" s="234" t="str">
        <f t="shared" si="274"/>
        <v>R</v>
      </c>
      <c r="E349" s="234">
        <f>+'Ark1'!D1408</f>
        <v>8</v>
      </c>
      <c r="F349" s="234" t="str">
        <f t="shared" si="275"/>
        <v>Aug</v>
      </c>
      <c r="G349" s="234">
        <f>+'Ark1'!Q1408</f>
        <v>26</v>
      </c>
      <c r="H349" s="234">
        <f>+'Ark1'!R1408</f>
        <v>68</v>
      </c>
      <c r="I349" s="236">
        <f>+IF(H349=0,"",'Ark1'!AG1408)</f>
        <v>19.140595265281263</v>
      </c>
      <c r="J349" s="236">
        <f>+IF(H349=0,"",'Ark1'!AH1408)</f>
        <v>4.4117647058823524</v>
      </c>
      <c r="K349" s="236"/>
      <c r="L349" s="235">
        <f>+IF(H349=0,"",'Ark1'!U1408)</f>
        <v>22.186764705882354</v>
      </c>
      <c r="M349" s="235"/>
      <c r="N349" s="236"/>
      <c r="O349" s="236"/>
      <c r="P349" s="236"/>
      <c r="Q349" s="236"/>
      <c r="R349" s="236"/>
      <c r="S349" s="236"/>
      <c r="T349" s="236">
        <f>+IF(H349=0,"",'Ark1'!T1408)</f>
        <v>6.9117647058823524</v>
      </c>
      <c r="U349" s="235"/>
      <c r="V349" s="237">
        <f>+IF(H349=0,"",'Ark1'!W1408)</f>
        <v>8.8235294117647047</v>
      </c>
      <c r="W349" s="237">
        <f>+IF(H349=0,"",'Ark1'!X1408)</f>
        <v>82.352941176470608</v>
      </c>
      <c r="X349" s="237">
        <f>+IF(H349=0,"",'Ark1'!Y1408)</f>
        <v>44.117647058823529</v>
      </c>
      <c r="Y349" s="237">
        <f>+IF(H349=0,"",'Ark1'!Z1408)</f>
        <v>7.2693535680676451</v>
      </c>
      <c r="Z349" s="237">
        <f>+IF(H349=0,"",'Ark1'!Z1408)</f>
        <v>7.2693535680676451</v>
      </c>
      <c r="AA349" s="236">
        <f>+IF(H349=0,"",'Ark1'!AB1408)</f>
        <v>2.1470588235294104</v>
      </c>
      <c r="AB349" s="237">
        <f>+IF(H349=0,"",'Ark1'!AE1408)</f>
        <v>0</v>
      </c>
      <c r="AC349" s="237">
        <f t="shared" si="273"/>
        <v>2.7733455882352942</v>
      </c>
      <c r="AD349" s="235">
        <f t="shared" si="276"/>
        <v>0.38235294117647056</v>
      </c>
      <c r="AE349" s="299"/>
      <c r="AH349" s="29"/>
      <c r="AI349" s="27"/>
    </row>
    <row r="350" spans="1:43">
      <c r="A350" s="299"/>
      <c r="B350" s="299">
        <f>+'Ark1'!C1409</f>
        <v>2023</v>
      </c>
      <c r="C350" s="234">
        <f>+'Ark1'!L1409</f>
        <v>8</v>
      </c>
      <c r="D350" s="234" t="str">
        <f t="shared" si="274"/>
        <v>R</v>
      </c>
      <c r="E350" s="234">
        <f>+'Ark1'!D1409</f>
        <v>9</v>
      </c>
      <c r="F350" s="234" t="str">
        <f t="shared" si="275"/>
        <v>Sep</v>
      </c>
      <c r="G350" s="234">
        <f>+'Ark1'!Q1409</f>
        <v>42</v>
      </c>
      <c r="H350" s="234">
        <f>+'Ark1'!R1409</f>
        <v>99</v>
      </c>
      <c r="I350" s="236">
        <f>+IF(H350=0,"",'Ark1'!AG1409)</f>
        <v>16.654963997081211</v>
      </c>
      <c r="J350" s="236">
        <f>+IF(H350=0,"",'Ark1'!AH1409)</f>
        <v>0</v>
      </c>
      <c r="K350" s="236"/>
      <c r="L350" s="235">
        <f>+IF(H350=0,"",'Ark1'!U1409)</f>
        <v>24.438383838383832</v>
      </c>
      <c r="M350" s="235"/>
      <c r="N350" s="236"/>
      <c r="O350" s="236"/>
      <c r="P350" s="236"/>
      <c r="Q350" s="236"/>
      <c r="R350" s="236"/>
      <c r="S350" s="236"/>
      <c r="T350" s="236">
        <f>+IF(H350=0,"",'Ark1'!T1409)</f>
        <v>7.2929292929292924</v>
      </c>
      <c r="U350" s="235"/>
      <c r="V350" s="237">
        <f>+IF(H350=0,"",'Ark1'!W1409)</f>
        <v>21.212121212121215</v>
      </c>
      <c r="W350" s="237">
        <f>+IF(H350=0,"",'Ark1'!X1409)</f>
        <v>89.898989898989882</v>
      </c>
      <c r="X350" s="237">
        <f>+IF(H350=0,"",'Ark1'!Y1409)</f>
        <v>52.525252525252526</v>
      </c>
      <c r="Y350" s="237">
        <f>+IF(H350=0,"",'Ark1'!Z1409)</f>
        <v>7.0844645381328624</v>
      </c>
      <c r="Z350" s="237">
        <f>+IF(H350=0,"",'Ark1'!Z1409)</f>
        <v>7.0844645381328624</v>
      </c>
      <c r="AA350" s="236">
        <f>+IF(H350=0,"",'Ark1'!AB1409)</f>
        <v>2.7825303695785193</v>
      </c>
      <c r="AB350" s="237">
        <f>+IF(H350=0,"",'Ark1'!AE1409)</f>
        <v>0</v>
      </c>
      <c r="AC350" s="237">
        <f t="shared" si="273"/>
        <v>3.054797979797979</v>
      </c>
      <c r="AD350" s="235">
        <f t="shared" si="276"/>
        <v>0.42424242424242425</v>
      </c>
      <c r="AE350" s="299"/>
      <c r="AH350" s="29"/>
      <c r="AI350" s="27"/>
    </row>
    <row r="351" spans="1:43">
      <c r="A351" s="299"/>
      <c r="B351" s="299">
        <f>+'Ark1'!C1410</f>
        <v>2023</v>
      </c>
      <c r="C351" s="234">
        <f>+'Ark1'!L1410</f>
        <v>8</v>
      </c>
      <c r="D351" s="234" t="str">
        <f t="shared" si="274"/>
        <v>R</v>
      </c>
      <c r="E351" s="234">
        <f>+'Ark1'!D1410</f>
        <v>10</v>
      </c>
      <c r="F351" s="234" t="str">
        <f t="shared" si="275"/>
        <v>Okt</v>
      </c>
      <c r="G351" s="234">
        <f>+'Ark1'!Q1410</f>
        <v>103</v>
      </c>
      <c r="H351" s="234">
        <f>+'Ark1'!R1410</f>
        <v>352</v>
      </c>
      <c r="I351" s="236">
        <f>+IF(H351=0,"",'Ark1'!AG1410)</f>
        <v>15.977784161639388</v>
      </c>
      <c r="J351" s="236">
        <f>+IF(H351=0,"",'Ark1'!AH1410)</f>
        <v>0.8522727272727274</v>
      </c>
      <c r="K351" s="236"/>
      <c r="L351" s="235">
        <f>+IF(H351=0,"",'Ark1'!U1410)</f>
        <v>23.70113636363639</v>
      </c>
      <c r="M351" s="235"/>
      <c r="N351" s="236"/>
      <c r="O351" s="236"/>
      <c r="P351" s="236"/>
      <c r="Q351" s="236"/>
      <c r="R351" s="236"/>
      <c r="S351" s="236"/>
      <c r="T351" s="236">
        <f>+IF(H351=0,"",'Ark1'!T1410)</f>
        <v>6.9829545454545459</v>
      </c>
      <c r="U351" s="235"/>
      <c r="V351" s="237">
        <f>+IF(H351=0,"",'Ark1'!W1410)</f>
        <v>11.93181818181818</v>
      </c>
      <c r="W351" s="237">
        <f>+IF(H351=0,"",'Ark1'!X1410)</f>
        <v>90.340909090909108</v>
      </c>
      <c r="X351" s="237">
        <f>+IF(H351=0,"",'Ark1'!Y1410)</f>
        <v>51.704545454545446</v>
      </c>
      <c r="Y351" s="237">
        <f>+IF(H351=0,"",'Ark1'!Z1410)</f>
        <v>6.7204740484543892</v>
      </c>
      <c r="Z351" s="237">
        <f>+IF(H351=0,"",'Ark1'!Z1410)</f>
        <v>6.7204740484543892</v>
      </c>
      <c r="AA351" s="236">
        <f>+IF(H351=0,"",'Ark1'!AB1410)</f>
        <v>2.1452231072203323</v>
      </c>
      <c r="AB351" s="237">
        <f>+IF(H351=0,"",'Ark1'!AE1410)</f>
        <v>0</v>
      </c>
      <c r="AC351" s="237">
        <f t="shared" si="273"/>
        <v>2.9626420454545488</v>
      </c>
      <c r="AD351" s="235">
        <f t="shared" si="276"/>
        <v>0.29261363636363635</v>
      </c>
      <c r="AE351" s="299"/>
      <c r="AH351" s="29"/>
      <c r="AI351" s="27"/>
    </row>
    <row r="352" spans="1:43">
      <c r="A352" s="299"/>
      <c r="B352" s="299">
        <f>+'Ark1'!C1411</f>
        <v>2023</v>
      </c>
      <c r="C352" s="234">
        <f>+'Ark1'!L1411</f>
        <v>8</v>
      </c>
      <c r="D352" s="234" t="str">
        <f t="shared" si="274"/>
        <v>R</v>
      </c>
      <c r="E352" s="234">
        <f>+'Ark1'!D1411</f>
        <v>11</v>
      </c>
      <c r="F352" s="234" t="str">
        <f t="shared" si="275"/>
        <v>Nov</v>
      </c>
      <c r="G352" s="234">
        <f>+'Ark1'!Q1411</f>
        <v>74</v>
      </c>
      <c r="H352" s="234">
        <f>+'Ark1'!R1411</f>
        <v>241</v>
      </c>
      <c r="I352" s="236">
        <f>+IF(H352=0,"",'Ark1'!AG1411)</f>
        <v>18.903250008525745</v>
      </c>
      <c r="J352" s="236">
        <f>+IF(H352=0,"",'Ark1'!AH1411)</f>
        <v>0.4149377593360995</v>
      </c>
      <c r="K352" s="236"/>
      <c r="L352" s="235">
        <f>+IF(H352=0,"",'Ark1'!U1411)</f>
        <v>25.3</v>
      </c>
      <c r="M352" s="235"/>
      <c r="N352" s="236"/>
      <c r="O352" s="236"/>
      <c r="P352" s="236"/>
      <c r="Q352" s="236"/>
      <c r="R352" s="236"/>
      <c r="S352" s="236"/>
      <c r="T352" s="236">
        <f>+IF(H352=0,"",'Ark1'!T1411)</f>
        <v>7.2946058091286305</v>
      </c>
      <c r="U352" s="235"/>
      <c r="V352" s="237">
        <f>+IF(H352=0,"",'Ark1'!W1411)</f>
        <v>14.522821576763487</v>
      </c>
      <c r="W352" s="237">
        <f>+IF(H352=0,"",'Ark1'!X1411)</f>
        <v>91.701244813278009</v>
      </c>
      <c r="X352" s="237">
        <f>+IF(H352=0,"",'Ark1'!Y1411)</f>
        <v>72.199170124481341</v>
      </c>
      <c r="Y352" s="237">
        <f>+IF(H352=0,"",'Ark1'!Z1411)</f>
        <v>5.8497792276673364</v>
      </c>
      <c r="Z352" s="237">
        <f>+IF(H352=0,"",'Ark1'!Z1411)</f>
        <v>5.8497792276673364</v>
      </c>
      <c r="AA352" s="236">
        <f>+IF(H352=0,"",'Ark1'!AB1411)</f>
        <v>2.0309666847314567</v>
      </c>
      <c r="AB352" s="237">
        <f>+IF(H352=0,"",'Ark1'!AE1411)</f>
        <v>0</v>
      </c>
      <c r="AC352" s="237">
        <f t="shared" si="273"/>
        <v>3.1625000000000001</v>
      </c>
      <c r="AD352" s="235">
        <f t="shared" si="276"/>
        <v>0.30705394190871371</v>
      </c>
      <c r="AE352" s="299"/>
      <c r="AH352" s="29"/>
      <c r="AI352" s="27"/>
    </row>
    <row r="353" spans="1:35">
      <c r="A353" s="299"/>
      <c r="B353" s="299">
        <f>+'Ark1'!C1412</f>
        <v>2023</v>
      </c>
      <c r="C353" s="234">
        <f>+'Ark1'!L1412</f>
        <v>8</v>
      </c>
      <c r="D353" s="234" t="str">
        <f t="shared" si="274"/>
        <v>R</v>
      </c>
      <c r="E353" s="234">
        <f>+'Ark1'!D1412</f>
        <v>12</v>
      </c>
      <c r="F353" s="234" t="str">
        <f t="shared" si="275"/>
        <v>Des</v>
      </c>
      <c r="G353" s="234">
        <f>+'Ark1'!Q1412</f>
        <v>8</v>
      </c>
      <c r="H353" s="234">
        <f>+'Ark1'!R1412</f>
        <v>14</v>
      </c>
      <c r="I353" s="236">
        <f>+IF(H353=0,"",'Ark1'!AG1412)</f>
        <v>10.417031204432778</v>
      </c>
      <c r="J353" s="236">
        <f>+IF(H353=0,"",'Ark1'!AH1412)</f>
        <v>28.571428571428577</v>
      </c>
      <c r="K353" s="236"/>
      <c r="L353" s="235">
        <f>+IF(H353=0,"",'Ark1'!U1412)</f>
        <v>25.514285714285705</v>
      </c>
      <c r="M353" s="235"/>
      <c r="N353" s="236"/>
      <c r="O353" s="236"/>
      <c r="P353" s="236"/>
      <c r="Q353" s="236"/>
      <c r="R353" s="236"/>
      <c r="S353" s="236"/>
      <c r="T353" s="236">
        <f>+IF(H353=0,"",'Ark1'!T1412)</f>
        <v>7.8571428571428559</v>
      </c>
      <c r="U353" s="235"/>
      <c r="V353" s="237">
        <f>+IF(H353=0,"",'Ark1'!W1412)</f>
        <v>14.285714285714288</v>
      </c>
      <c r="W353" s="237">
        <f>+IF(H353=0,"",'Ark1'!X1412)</f>
        <v>100</v>
      </c>
      <c r="X353" s="237">
        <f>+IF(H353=0,"",'Ark1'!Y1412)</f>
        <v>64.285714285714306</v>
      </c>
      <c r="Y353" s="237">
        <f>+IF(H353=0,"",'Ark1'!Z1412)</f>
        <v>4.1926563592713988</v>
      </c>
      <c r="Z353" s="237">
        <f>+IF(H353=0,"",'Ark1'!Z1412)</f>
        <v>4.1926563592713988</v>
      </c>
      <c r="AA353" s="236">
        <f>+IF(H353=0,"",'Ark1'!AB1412)</f>
        <v>1.4069796859708736</v>
      </c>
      <c r="AB353" s="237">
        <f>+IF(H353=0,"",'Ark1'!AE1412)</f>
        <v>0</v>
      </c>
      <c r="AC353" s="237">
        <f t="shared" si="273"/>
        <v>3.1892857142857132</v>
      </c>
      <c r="AD353" s="235">
        <f t="shared" si="276"/>
        <v>0.5714285714285714</v>
      </c>
      <c r="AE353" s="299"/>
      <c r="AH353" s="29"/>
      <c r="AI353" s="27"/>
    </row>
    <row r="354" spans="1:35">
      <c r="A354" s="299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  <c r="AB354" s="299"/>
      <c r="AC354" s="299"/>
      <c r="AD354" s="299"/>
      <c r="AE354" s="299"/>
      <c r="AH354" s="29"/>
      <c r="AI354" s="27"/>
    </row>
    <row r="355" spans="1:35" ht="15.6">
      <c r="A355" s="299"/>
      <c r="B355" s="299"/>
      <c r="C355" s="299"/>
      <c r="D355" s="319" t="str">
        <f>+D357</f>
        <v>R+</v>
      </c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  <c r="AB355" s="299"/>
      <c r="AC355" s="299"/>
      <c r="AD355" s="299"/>
      <c r="AE355" s="299"/>
      <c r="AH355" s="29"/>
      <c r="AI355" s="27"/>
    </row>
    <row r="356" spans="1:35">
      <c r="A356" s="299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  <c r="AB356" s="299"/>
      <c r="AC356" s="299"/>
      <c r="AD356" s="299"/>
      <c r="AE356" s="299"/>
      <c r="AH356" s="29"/>
      <c r="AI356" s="27"/>
    </row>
    <row r="357" spans="1:35">
      <c r="A357" s="299"/>
      <c r="B357" s="299">
        <f>+'Ark1'!C1413</f>
        <v>2023</v>
      </c>
      <c r="C357" s="234">
        <f>+'Ark1'!L1413</f>
        <v>9</v>
      </c>
      <c r="D357" s="234" t="str">
        <f t="shared" ref="D357:D365" si="277">+D133</f>
        <v>R+</v>
      </c>
      <c r="E357" s="234">
        <f>+'Ark1'!D1413</f>
        <v>1</v>
      </c>
      <c r="F357" s="234" t="str">
        <f t="shared" ref="F357:F365" si="278">+F342</f>
        <v>Jan</v>
      </c>
      <c r="G357" s="234">
        <f>+'Ark1'!Q1413</f>
        <v>0</v>
      </c>
      <c r="H357" s="234">
        <f>+'Ark1'!R1413</f>
        <v>0</v>
      </c>
      <c r="I357" s="236" t="str">
        <f>+IF(H357=0,"",'Ark1'!AG1413)</f>
        <v/>
      </c>
      <c r="J357" s="236" t="str">
        <f>+IF(H357=0,"",'Ark1'!AH1413)</f>
        <v/>
      </c>
      <c r="K357" s="236"/>
      <c r="L357" s="235" t="str">
        <f>+IF(H357=0,"",'Ark1'!U1413)</f>
        <v/>
      </c>
      <c r="M357" s="235"/>
      <c r="N357" s="236"/>
      <c r="O357" s="236"/>
      <c r="P357" s="236"/>
      <c r="Q357" s="236"/>
      <c r="R357" s="236"/>
      <c r="S357" s="236"/>
      <c r="T357" s="236" t="str">
        <f>+IF(H357=0,"",'Ark1'!T1413)</f>
        <v/>
      </c>
      <c r="U357" s="235"/>
      <c r="V357" s="237" t="str">
        <f>+IF(H357=0,"",'Ark1'!W1413)</f>
        <v/>
      </c>
      <c r="W357" s="237" t="str">
        <f>+IF(H357=0,"",'Ark1'!X1413)</f>
        <v/>
      </c>
      <c r="X357" s="237" t="str">
        <f>+IF(H357=0,"",'Ark1'!Y1413)</f>
        <v/>
      </c>
      <c r="Y357" s="237" t="str">
        <f>+IF(H357=0,"",'Ark1'!Z1413)</f>
        <v/>
      </c>
      <c r="Z357" s="237" t="str">
        <f>+IF(H357=0,"",'Ark1'!Z1413)</f>
        <v/>
      </c>
      <c r="AA357" s="236" t="str">
        <f>+IF(H357=0,"",'Ark1'!AB1413)</f>
        <v/>
      </c>
      <c r="AB357" s="237" t="str">
        <f>+IF(H357=0,"",'Ark1'!AE1413)</f>
        <v/>
      </c>
      <c r="AC357" s="237" t="str">
        <f t="shared" ref="AC357:AC368" si="279">+IF(H357=0,"",+L357/C357)</f>
        <v/>
      </c>
      <c r="AD357" s="235" t="str">
        <f t="shared" si="266"/>
        <v/>
      </c>
      <c r="AE357" s="299"/>
      <c r="AH357" s="29"/>
      <c r="AI357" s="27"/>
    </row>
    <row r="358" spans="1:35">
      <c r="A358" s="299"/>
      <c r="B358" s="299">
        <f>+'Ark1'!C1414</f>
        <v>2023</v>
      </c>
      <c r="C358" s="234">
        <f>+'Ark1'!L1414</f>
        <v>9</v>
      </c>
      <c r="D358" s="234" t="str">
        <f t="shared" si="277"/>
        <v>R+</v>
      </c>
      <c r="E358" s="234">
        <f>+'Ark1'!D1414</f>
        <v>2</v>
      </c>
      <c r="F358" s="234" t="str">
        <f t="shared" si="278"/>
        <v>Feb</v>
      </c>
      <c r="G358" s="234">
        <f>+'Ark1'!Q1414</f>
        <v>0</v>
      </c>
      <c r="H358" s="234">
        <f>+'Ark1'!R1414</f>
        <v>0</v>
      </c>
      <c r="I358" s="236" t="str">
        <f>+IF(H358=0,"",'Ark1'!AG1414)</f>
        <v/>
      </c>
      <c r="J358" s="236" t="str">
        <f>+IF(H358=0,"",'Ark1'!AH1414)</f>
        <v/>
      </c>
      <c r="K358" s="236"/>
      <c r="L358" s="235" t="str">
        <f>+IF(H358=0,"",'Ark1'!U1414)</f>
        <v/>
      </c>
      <c r="M358" s="235"/>
      <c r="N358" s="236"/>
      <c r="O358" s="236"/>
      <c r="P358" s="236"/>
      <c r="Q358" s="236"/>
      <c r="R358" s="236"/>
      <c r="S358" s="236"/>
      <c r="T358" s="236" t="str">
        <f>+IF(H358=0,"",'Ark1'!T1414)</f>
        <v/>
      </c>
      <c r="U358" s="235"/>
      <c r="V358" s="237" t="str">
        <f>+IF(H358=0,"",'Ark1'!W1414)</f>
        <v/>
      </c>
      <c r="W358" s="237" t="str">
        <f>+IF(H358=0,"",'Ark1'!X1414)</f>
        <v/>
      </c>
      <c r="X358" s="237" t="str">
        <f>+IF(H358=0,"",'Ark1'!Y1414)</f>
        <v/>
      </c>
      <c r="Y358" s="237" t="str">
        <f>+IF(H358=0,"",'Ark1'!Z1414)</f>
        <v/>
      </c>
      <c r="Z358" s="237" t="str">
        <f>+IF(H358=0,"",'Ark1'!Z1414)</f>
        <v/>
      </c>
      <c r="AA358" s="236" t="str">
        <f>+IF(H358=0,"",'Ark1'!AB1414)</f>
        <v/>
      </c>
      <c r="AB358" s="237" t="str">
        <f>+IF(H358=0,"",'Ark1'!AE1414)</f>
        <v/>
      </c>
      <c r="AC358" s="237" t="str">
        <f t="shared" si="279"/>
        <v/>
      </c>
      <c r="AD358" s="235" t="str">
        <f t="shared" si="266"/>
        <v/>
      </c>
      <c r="AE358" s="299"/>
      <c r="AH358" s="29"/>
      <c r="AI358" s="27"/>
    </row>
    <row r="359" spans="1:35">
      <c r="A359" s="299"/>
      <c r="B359" s="299">
        <f>+'Ark1'!C1415</f>
        <v>2023</v>
      </c>
      <c r="C359" s="234">
        <f>+'Ark1'!L1415</f>
        <v>9</v>
      </c>
      <c r="D359" s="234" t="str">
        <f t="shared" si="277"/>
        <v>R+</v>
      </c>
      <c r="E359" s="234">
        <f>+'Ark1'!D1415</f>
        <v>3</v>
      </c>
      <c r="F359" s="234" t="str">
        <f t="shared" si="278"/>
        <v>Mar</v>
      </c>
      <c r="G359" s="234">
        <f>+'Ark1'!Q1415</f>
        <v>0</v>
      </c>
      <c r="H359" s="234">
        <f>+'Ark1'!R1415</f>
        <v>0</v>
      </c>
      <c r="I359" s="236" t="str">
        <f>+IF(H359=0,"",'Ark1'!AG1415)</f>
        <v/>
      </c>
      <c r="J359" s="236" t="str">
        <f>+IF(H359=0,"",'Ark1'!AH1415)</f>
        <v/>
      </c>
      <c r="K359" s="236"/>
      <c r="L359" s="235" t="str">
        <f>+IF(H359=0,"",'Ark1'!U1415)</f>
        <v/>
      </c>
      <c r="M359" s="235"/>
      <c r="N359" s="236"/>
      <c r="O359" s="236"/>
      <c r="P359" s="236"/>
      <c r="Q359" s="236"/>
      <c r="R359" s="236"/>
      <c r="S359" s="236"/>
      <c r="T359" s="236" t="str">
        <f>+IF(H359=0,"",'Ark1'!T1415)</f>
        <v/>
      </c>
      <c r="U359" s="235"/>
      <c r="V359" s="237" t="str">
        <f>+IF(H359=0,"",'Ark1'!W1415)</f>
        <v/>
      </c>
      <c r="W359" s="237" t="str">
        <f>+IF(H359=0,"",'Ark1'!X1415)</f>
        <v/>
      </c>
      <c r="X359" s="237" t="str">
        <f>+IF(H359=0,"",'Ark1'!Y1415)</f>
        <v/>
      </c>
      <c r="Y359" s="237" t="str">
        <f>+IF(H359=0,"",'Ark1'!Z1415)</f>
        <v/>
      </c>
      <c r="Z359" s="237" t="str">
        <f>+IF(H359=0,"",'Ark1'!Z1415)</f>
        <v/>
      </c>
      <c r="AA359" s="236" t="str">
        <f>+IF(H359=0,"",'Ark1'!AB1415)</f>
        <v/>
      </c>
      <c r="AB359" s="237" t="str">
        <f>+IF(H359=0,"",'Ark1'!AE1415)</f>
        <v/>
      </c>
      <c r="AC359" s="237" t="str">
        <f t="shared" si="279"/>
        <v/>
      </c>
      <c r="AD359" s="235" t="str">
        <f t="shared" si="266"/>
        <v/>
      </c>
      <c r="AE359" s="299"/>
      <c r="AH359" s="29"/>
      <c r="AI359" s="27"/>
    </row>
    <row r="360" spans="1:35">
      <c r="A360" s="299"/>
      <c r="B360" s="299">
        <f>+'Ark1'!C1416</f>
        <v>2023</v>
      </c>
      <c r="C360" s="234">
        <f>+'Ark1'!L1416</f>
        <v>9</v>
      </c>
      <c r="D360" s="234" t="str">
        <f t="shared" si="277"/>
        <v>R+</v>
      </c>
      <c r="E360" s="234">
        <f>+'Ark1'!D1416</f>
        <v>4</v>
      </c>
      <c r="F360" s="234" t="str">
        <f t="shared" si="278"/>
        <v>Apr</v>
      </c>
      <c r="G360" s="234">
        <f>+'Ark1'!Q1416</f>
        <v>0</v>
      </c>
      <c r="H360" s="234">
        <f>+'Ark1'!R1416</f>
        <v>0</v>
      </c>
      <c r="I360" s="236" t="str">
        <f>+IF(H360=0,"",'Ark1'!AG1416)</f>
        <v/>
      </c>
      <c r="J360" s="236" t="str">
        <f>+IF(H360=0,"",'Ark1'!AH1416)</f>
        <v/>
      </c>
      <c r="K360" s="236"/>
      <c r="L360" s="235" t="str">
        <f>+IF(H360=0,"",'Ark1'!U1416)</f>
        <v/>
      </c>
      <c r="M360" s="235"/>
      <c r="N360" s="236"/>
      <c r="O360" s="236"/>
      <c r="P360" s="236"/>
      <c r="Q360" s="236"/>
      <c r="R360" s="236"/>
      <c r="S360" s="236"/>
      <c r="T360" s="236" t="str">
        <f>+IF(H360=0,"",'Ark1'!T1416)</f>
        <v/>
      </c>
      <c r="U360" s="235"/>
      <c r="V360" s="237" t="str">
        <f>+IF(H360=0,"",'Ark1'!W1416)</f>
        <v/>
      </c>
      <c r="W360" s="237" t="str">
        <f>+IF(H360=0,"",'Ark1'!X1416)</f>
        <v/>
      </c>
      <c r="X360" s="237" t="str">
        <f>+IF(H360=0,"",'Ark1'!Y1416)</f>
        <v/>
      </c>
      <c r="Y360" s="237" t="str">
        <f>+IF(H360=0,"",'Ark1'!Z1416)</f>
        <v/>
      </c>
      <c r="Z360" s="237" t="str">
        <f>+IF(H360=0,"",'Ark1'!Z1416)</f>
        <v/>
      </c>
      <c r="AA360" s="236" t="str">
        <f>+IF(H360=0,"",'Ark1'!AB1416)</f>
        <v/>
      </c>
      <c r="AB360" s="237" t="str">
        <f>+IF(H360=0,"",'Ark1'!AE1416)</f>
        <v/>
      </c>
      <c r="AC360" s="237" t="str">
        <f t="shared" si="279"/>
        <v/>
      </c>
      <c r="AD360" s="235" t="str">
        <f t="shared" si="266"/>
        <v/>
      </c>
      <c r="AE360" s="299"/>
      <c r="AH360" s="29"/>
      <c r="AI360" s="27"/>
    </row>
    <row r="361" spans="1:35">
      <c r="A361" s="299"/>
      <c r="B361" s="299">
        <f>+'Ark1'!C1417</f>
        <v>2023</v>
      </c>
      <c r="C361" s="234">
        <f>+'Ark1'!L1417</f>
        <v>9</v>
      </c>
      <c r="D361" s="234" t="str">
        <f t="shared" si="277"/>
        <v>R+</v>
      </c>
      <c r="E361" s="234">
        <f>+'Ark1'!D1417</f>
        <v>5</v>
      </c>
      <c r="F361" s="234" t="str">
        <f t="shared" si="278"/>
        <v>Mai</v>
      </c>
      <c r="G361" s="234">
        <f>+'Ark1'!Q1417</f>
        <v>0</v>
      </c>
      <c r="H361" s="234">
        <f>+'Ark1'!R1417</f>
        <v>0</v>
      </c>
      <c r="I361" s="236" t="str">
        <f>+IF(H361=0,"",'Ark1'!AG1417)</f>
        <v/>
      </c>
      <c r="J361" s="236" t="str">
        <f>+IF(H361=0,"",'Ark1'!AH1417)</f>
        <v/>
      </c>
      <c r="K361" s="236"/>
      <c r="L361" s="235" t="str">
        <f>+IF(H361=0,"",'Ark1'!U1417)</f>
        <v/>
      </c>
      <c r="M361" s="235"/>
      <c r="N361" s="236"/>
      <c r="O361" s="236"/>
      <c r="P361" s="236"/>
      <c r="Q361" s="236"/>
      <c r="R361" s="236"/>
      <c r="S361" s="236"/>
      <c r="T361" s="236" t="str">
        <f>+IF(H361=0,"",'Ark1'!T1417)</f>
        <v/>
      </c>
      <c r="U361" s="235"/>
      <c r="V361" s="237" t="str">
        <f>+IF(H361=0,"",'Ark1'!W1417)</f>
        <v/>
      </c>
      <c r="W361" s="237" t="str">
        <f>+IF(H361=0,"",'Ark1'!X1417)</f>
        <v/>
      </c>
      <c r="X361" s="237" t="str">
        <f>+IF(H361=0,"",'Ark1'!Y1417)</f>
        <v/>
      </c>
      <c r="Y361" s="237" t="str">
        <f>+IF(H361=0,"",'Ark1'!Z1417)</f>
        <v/>
      </c>
      <c r="Z361" s="237" t="str">
        <f>+IF(H361=0,"",'Ark1'!Z1417)</f>
        <v/>
      </c>
      <c r="AA361" s="236" t="str">
        <f>+IF(H361=0,"",'Ark1'!AB1417)</f>
        <v/>
      </c>
      <c r="AB361" s="237" t="str">
        <f>+IF(H361=0,"",'Ark1'!AE1417)</f>
        <v/>
      </c>
      <c r="AC361" s="237" t="str">
        <f t="shared" si="279"/>
        <v/>
      </c>
      <c r="AD361" s="235" t="str">
        <f t="shared" si="266"/>
        <v/>
      </c>
      <c r="AE361" s="299"/>
      <c r="AH361" s="29"/>
      <c r="AI361" s="27"/>
    </row>
    <row r="362" spans="1:35">
      <c r="A362" s="299"/>
      <c r="B362" s="299">
        <f>+'Ark1'!C1418</f>
        <v>2023</v>
      </c>
      <c r="C362" s="234">
        <f>+'Ark1'!L1418</f>
        <v>9</v>
      </c>
      <c r="D362" s="234" t="str">
        <f t="shared" si="277"/>
        <v>R+</v>
      </c>
      <c r="E362" s="234">
        <f>+'Ark1'!D1418</f>
        <v>6</v>
      </c>
      <c r="F362" s="234" t="str">
        <f t="shared" si="278"/>
        <v>Jun</v>
      </c>
      <c r="G362" s="234">
        <f>+'Ark1'!Q1418</f>
        <v>0</v>
      </c>
      <c r="H362" s="234">
        <f>+'Ark1'!R1418</f>
        <v>0</v>
      </c>
      <c r="I362" s="236" t="str">
        <f>+IF(H362=0,"",'Ark1'!AG1418)</f>
        <v/>
      </c>
      <c r="J362" s="236" t="str">
        <f>+IF(H362=0,"",'Ark1'!AH1418)</f>
        <v/>
      </c>
      <c r="K362" s="236"/>
      <c r="L362" s="235" t="str">
        <f>+IF(H362=0,"",'Ark1'!U1418)</f>
        <v/>
      </c>
      <c r="M362" s="235"/>
      <c r="N362" s="236"/>
      <c r="O362" s="236"/>
      <c r="P362" s="236"/>
      <c r="Q362" s="236"/>
      <c r="R362" s="236"/>
      <c r="S362" s="236"/>
      <c r="T362" s="236" t="str">
        <f>+IF(H362=0,"",'Ark1'!T1418)</f>
        <v/>
      </c>
      <c r="U362" s="235"/>
      <c r="V362" s="237" t="str">
        <f>+IF(H362=0,"",'Ark1'!W1418)</f>
        <v/>
      </c>
      <c r="W362" s="237" t="str">
        <f>+IF(H362=0,"",'Ark1'!X1418)</f>
        <v/>
      </c>
      <c r="X362" s="237" t="str">
        <f>+IF(H362=0,"",'Ark1'!Y1418)</f>
        <v/>
      </c>
      <c r="Y362" s="237" t="str">
        <f>+IF(H362=0,"",'Ark1'!Z1418)</f>
        <v/>
      </c>
      <c r="Z362" s="237" t="str">
        <f>+IF(H362=0,"",'Ark1'!Z1418)</f>
        <v/>
      </c>
      <c r="AA362" s="236" t="str">
        <f>+IF(H362=0,"",'Ark1'!AB1418)</f>
        <v/>
      </c>
      <c r="AB362" s="237" t="str">
        <f>+IF(H362=0,"",'Ark1'!AE1418)</f>
        <v/>
      </c>
      <c r="AC362" s="237" t="str">
        <f t="shared" si="279"/>
        <v/>
      </c>
      <c r="AD362" s="235" t="str">
        <f t="shared" si="266"/>
        <v/>
      </c>
      <c r="AE362" s="299"/>
      <c r="AH362" s="29"/>
      <c r="AI362" s="27"/>
    </row>
    <row r="363" spans="1:35">
      <c r="A363" s="299"/>
      <c r="B363" s="299">
        <f>+'Ark1'!C1419</f>
        <v>2023</v>
      </c>
      <c r="C363" s="234">
        <f>+'Ark1'!L1419</f>
        <v>9</v>
      </c>
      <c r="D363" s="234" t="str">
        <f t="shared" si="277"/>
        <v>R+</v>
      </c>
      <c r="E363" s="234">
        <f>+'Ark1'!D1419</f>
        <v>7</v>
      </c>
      <c r="F363" s="234" t="str">
        <f t="shared" si="278"/>
        <v>Jul</v>
      </c>
      <c r="G363" s="234">
        <f>+'Ark1'!Q1419</f>
        <v>0</v>
      </c>
      <c r="H363" s="234">
        <f>+'Ark1'!R1419</f>
        <v>0</v>
      </c>
      <c r="I363" s="236" t="str">
        <f>+IF(H363=0,"",'Ark1'!AG1419)</f>
        <v/>
      </c>
      <c r="J363" s="236" t="str">
        <f>+IF(H363=0,"",'Ark1'!AH1419)</f>
        <v/>
      </c>
      <c r="K363" s="236"/>
      <c r="L363" s="235" t="str">
        <f>+IF(H363=0,"",'Ark1'!U1419)</f>
        <v/>
      </c>
      <c r="M363" s="235"/>
      <c r="N363" s="236"/>
      <c r="O363" s="236"/>
      <c r="P363" s="236"/>
      <c r="Q363" s="236"/>
      <c r="R363" s="236"/>
      <c r="S363" s="236"/>
      <c r="T363" s="236" t="str">
        <f>+IF(H363=0,"",'Ark1'!T1419)</f>
        <v/>
      </c>
      <c r="U363" s="235"/>
      <c r="V363" s="237" t="str">
        <f>+IF(H363=0,"",'Ark1'!W1419)</f>
        <v/>
      </c>
      <c r="W363" s="237" t="str">
        <f>+IF(H363=0,"",'Ark1'!X1419)</f>
        <v/>
      </c>
      <c r="X363" s="237" t="str">
        <f>+IF(H363=0,"",'Ark1'!Y1419)</f>
        <v/>
      </c>
      <c r="Y363" s="237" t="str">
        <f>+IF(H363=0,"",'Ark1'!Z1419)</f>
        <v/>
      </c>
      <c r="Z363" s="237" t="str">
        <f>+IF(H363=0,"",'Ark1'!Z1419)</f>
        <v/>
      </c>
      <c r="AA363" s="236" t="str">
        <f>+IF(H363=0,"",'Ark1'!AB1419)</f>
        <v/>
      </c>
      <c r="AB363" s="237" t="str">
        <f>+IF(H363=0,"",'Ark1'!AE1419)</f>
        <v/>
      </c>
      <c r="AC363" s="237" t="str">
        <f t="shared" si="279"/>
        <v/>
      </c>
      <c r="AD363" s="235" t="str">
        <f t="shared" si="266"/>
        <v/>
      </c>
      <c r="AE363" s="299"/>
      <c r="AH363" s="29"/>
      <c r="AI363" s="27"/>
    </row>
    <row r="364" spans="1:35">
      <c r="A364" s="299"/>
      <c r="B364" s="299">
        <f>+'Ark1'!C1420</f>
        <v>2023</v>
      </c>
      <c r="C364" s="234">
        <f>+'Ark1'!L1420</f>
        <v>9</v>
      </c>
      <c r="D364" s="234" t="str">
        <f t="shared" si="277"/>
        <v>R+</v>
      </c>
      <c r="E364" s="234">
        <f>+'Ark1'!D1420</f>
        <v>8</v>
      </c>
      <c r="F364" s="234" t="str">
        <f t="shared" si="278"/>
        <v>Aug</v>
      </c>
      <c r="G364" s="234">
        <f>+'Ark1'!Q1420</f>
        <v>0</v>
      </c>
      <c r="H364" s="234">
        <f>+'Ark1'!R1420</f>
        <v>0</v>
      </c>
      <c r="I364" s="236" t="str">
        <f>+IF(H364=0,"",'Ark1'!AG1420)</f>
        <v/>
      </c>
      <c r="J364" s="236" t="str">
        <f>+IF(H364=0,"",'Ark1'!AH1420)</f>
        <v/>
      </c>
      <c r="K364" s="236"/>
      <c r="L364" s="235" t="str">
        <f>+IF(H364=0,"",'Ark1'!U1420)</f>
        <v/>
      </c>
      <c r="M364" s="235"/>
      <c r="N364" s="236"/>
      <c r="O364" s="236"/>
      <c r="P364" s="236"/>
      <c r="Q364" s="236"/>
      <c r="R364" s="236"/>
      <c r="S364" s="236"/>
      <c r="T364" s="236" t="str">
        <f>+IF(H364=0,"",'Ark1'!T1420)</f>
        <v/>
      </c>
      <c r="U364" s="235"/>
      <c r="V364" s="237" t="str">
        <f>+IF(H364=0,"",'Ark1'!W1420)</f>
        <v/>
      </c>
      <c r="W364" s="237" t="str">
        <f>+IF(H364=0,"",'Ark1'!X1420)</f>
        <v/>
      </c>
      <c r="X364" s="237" t="str">
        <f>+IF(H364=0,"",'Ark1'!Y1420)</f>
        <v/>
      </c>
      <c r="Y364" s="237" t="str">
        <f>+IF(H364=0,"",'Ark1'!Z1420)</f>
        <v/>
      </c>
      <c r="Z364" s="237" t="str">
        <f>+IF(H364=0,"",'Ark1'!Z1420)</f>
        <v/>
      </c>
      <c r="AA364" s="236" t="str">
        <f>+IF(H364=0,"",'Ark1'!AB1420)</f>
        <v/>
      </c>
      <c r="AB364" s="237" t="str">
        <f>+IF(H364=0,"",'Ark1'!AE1420)</f>
        <v/>
      </c>
      <c r="AC364" s="237" t="str">
        <f t="shared" si="279"/>
        <v/>
      </c>
      <c r="AD364" s="235" t="str">
        <f t="shared" si="266"/>
        <v/>
      </c>
      <c r="AE364" s="299"/>
      <c r="AH364" s="29"/>
      <c r="AI364" s="27"/>
    </row>
    <row r="365" spans="1:35">
      <c r="A365" s="299"/>
      <c r="B365" s="299">
        <f>+'Ark1'!C1421</f>
        <v>2023</v>
      </c>
      <c r="C365" s="234">
        <f>+'Ark1'!L1421</f>
        <v>9</v>
      </c>
      <c r="D365" s="234" t="str">
        <f t="shared" si="277"/>
        <v>R+</v>
      </c>
      <c r="E365" s="234">
        <f>+'Ark1'!D1421</f>
        <v>9</v>
      </c>
      <c r="F365" s="234" t="str">
        <f t="shared" si="278"/>
        <v>Sep</v>
      </c>
      <c r="G365" s="234">
        <f>+'Ark1'!Q1421</f>
        <v>0</v>
      </c>
      <c r="H365" s="234">
        <f>+'Ark1'!R1421</f>
        <v>0</v>
      </c>
      <c r="I365" s="236" t="str">
        <f>+IF(H365=0,"",'Ark1'!AG1421)</f>
        <v/>
      </c>
      <c r="J365" s="236" t="str">
        <f>+IF(H365=0,"",'Ark1'!AH1421)</f>
        <v/>
      </c>
      <c r="K365" s="236"/>
      <c r="L365" s="235" t="str">
        <f>+IF(H365=0,"",'Ark1'!U1421)</f>
        <v/>
      </c>
      <c r="M365" s="235"/>
      <c r="N365" s="236"/>
      <c r="O365" s="236"/>
      <c r="P365" s="236"/>
      <c r="Q365" s="236"/>
      <c r="R365" s="236"/>
      <c r="S365" s="236"/>
      <c r="T365" s="236" t="str">
        <f>+IF(H365=0,"",'Ark1'!T1421)</f>
        <v/>
      </c>
      <c r="U365" s="235"/>
      <c r="V365" s="237" t="str">
        <f>+IF(H365=0,"",'Ark1'!W1421)</f>
        <v/>
      </c>
      <c r="W365" s="237" t="str">
        <f>+IF(H365=0,"",'Ark1'!X1421)</f>
        <v/>
      </c>
      <c r="X365" s="237" t="str">
        <f>+IF(H365=0,"",'Ark1'!Y1421)</f>
        <v/>
      </c>
      <c r="Y365" s="237" t="str">
        <f>+IF(H365=0,"",'Ark1'!Z1421)</f>
        <v/>
      </c>
      <c r="Z365" s="237" t="str">
        <f>+IF(H365=0,"",'Ark1'!Z1421)</f>
        <v/>
      </c>
      <c r="AA365" s="236" t="str">
        <f>+IF(H365=0,"",'Ark1'!AB1421)</f>
        <v/>
      </c>
      <c r="AB365" s="237" t="str">
        <f>+IF(H365=0,"",'Ark1'!AE1421)</f>
        <v/>
      </c>
      <c r="AC365" s="237" t="str">
        <f t="shared" si="279"/>
        <v/>
      </c>
      <c r="AD365" s="235" t="str">
        <f t="shared" si="266"/>
        <v/>
      </c>
      <c r="AE365" s="299"/>
      <c r="AH365" s="29"/>
      <c r="AI365" s="27"/>
    </row>
    <row r="366" spans="1:35">
      <c r="A366" s="299"/>
      <c r="B366" s="299">
        <f>+'Ark1'!C1422</f>
        <v>2023</v>
      </c>
      <c r="C366" s="234">
        <f>+'Ark1'!L1422</f>
        <v>9</v>
      </c>
      <c r="D366" s="234" t="str">
        <f t="shared" ref="D366:D368" si="280">+D142</f>
        <v>R+</v>
      </c>
      <c r="E366" s="234">
        <f>+'Ark1'!D1422</f>
        <v>10</v>
      </c>
      <c r="F366" s="234" t="str">
        <f t="shared" ref="F366:F368" si="281">+F351</f>
        <v>Okt</v>
      </c>
      <c r="G366" s="234">
        <f>+'Ark1'!Q1422</f>
        <v>0</v>
      </c>
      <c r="H366" s="234">
        <f>+'Ark1'!R1422</f>
        <v>0</v>
      </c>
      <c r="I366" s="236" t="str">
        <f>+IF(H366=0,"",'Ark1'!AG1422)</f>
        <v/>
      </c>
      <c r="J366" s="236" t="str">
        <f>+IF(H366=0,"",'Ark1'!AH1422)</f>
        <v/>
      </c>
      <c r="K366" s="236"/>
      <c r="L366" s="235" t="str">
        <f>+IF(H366=0,"",'Ark1'!U1422)</f>
        <v/>
      </c>
      <c r="M366" s="235"/>
      <c r="N366" s="236"/>
      <c r="O366" s="236"/>
      <c r="P366" s="236"/>
      <c r="Q366" s="236"/>
      <c r="R366" s="236"/>
      <c r="S366" s="236"/>
      <c r="T366" s="236" t="str">
        <f>+IF(H366=0,"",'Ark1'!T1422)</f>
        <v/>
      </c>
      <c r="U366" s="235"/>
      <c r="V366" s="237" t="str">
        <f>+IF(H366=0,"",'Ark1'!W1422)</f>
        <v/>
      </c>
      <c r="W366" s="237" t="str">
        <f>+IF(H366=0,"",'Ark1'!X1422)</f>
        <v/>
      </c>
      <c r="X366" s="237" t="str">
        <f>+IF(H366=0,"",'Ark1'!Y1422)</f>
        <v/>
      </c>
      <c r="Y366" s="237" t="str">
        <f>+IF(H366=0,"",'Ark1'!Z1422)</f>
        <v/>
      </c>
      <c r="Z366" s="237" t="str">
        <f>+IF(H366=0,"",'Ark1'!Z1422)</f>
        <v/>
      </c>
      <c r="AA366" s="236" t="str">
        <f>+IF(H366=0,"",'Ark1'!AB1422)</f>
        <v/>
      </c>
      <c r="AB366" s="237" t="str">
        <f>+IF(H366=0,"",'Ark1'!AE1422)</f>
        <v/>
      </c>
      <c r="AC366" s="237" t="str">
        <f t="shared" si="279"/>
        <v/>
      </c>
      <c r="AD366" s="235" t="str">
        <f t="shared" ref="AD366:AD368" si="282">+IF(H366=0,"",G366/H366)</f>
        <v/>
      </c>
      <c r="AE366" s="299"/>
      <c r="AH366" s="29"/>
      <c r="AI366" s="27"/>
    </row>
    <row r="367" spans="1:35">
      <c r="A367" s="299"/>
      <c r="B367" s="299">
        <f>+'Ark1'!C1423</f>
        <v>2023</v>
      </c>
      <c r="C367" s="234">
        <f>+'Ark1'!L1423</f>
        <v>9</v>
      </c>
      <c r="D367" s="234" t="str">
        <f t="shared" si="280"/>
        <v>R+</v>
      </c>
      <c r="E367" s="234">
        <f>+'Ark1'!D1423</f>
        <v>11</v>
      </c>
      <c r="F367" s="234" t="str">
        <f t="shared" si="281"/>
        <v>Nov</v>
      </c>
      <c r="G367" s="234">
        <f>+'Ark1'!Q1423</f>
        <v>0</v>
      </c>
      <c r="H367" s="234">
        <f>+'Ark1'!R1423</f>
        <v>0</v>
      </c>
      <c r="I367" s="236" t="str">
        <f>+IF(H367=0,"",'Ark1'!AG1423)</f>
        <v/>
      </c>
      <c r="J367" s="236" t="str">
        <f>+IF(H367=0,"",'Ark1'!AH1423)</f>
        <v/>
      </c>
      <c r="K367" s="236"/>
      <c r="L367" s="235" t="str">
        <f>+IF(H367=0,"",'Ark1'!U1423)</f>
        <v/>
      </c>
      <c r="M367" s="235"/>
      <c r="N367" s="236"/>
      <c r="O367" s="236"/>
      <c r="P367" s="236"/>
      <c r="Q367" s="236"/>
      <c r="R367" s="236"/>
      <c r="S367" s="236"/>
      <c r="T367" s="236" t="str">
        <f>+IF(H367=0,"",'Ark1'!T1423)</f>
        <v/>
      </c>
      <c r="U367" s="235"/>
      <c r="V367" s="237" t="str">
        <f>+IF(H367=0,"",'Ark1'!W1423)</f>
        <v/>
      </c>
      <c r="W367" s="237" t="str">
        <f>+IF(H367=0,"",'Ark1'!X1423)</f>
        <v/>
      </c>
      <c r="X367" s="237" t="str">
        <f>+IF(H367=0,"",'Ark1'!Y1423)</f>
        <v/>
      </c>
      <c r="Y367" s="237" t="str">
        <f>+IF(H367=0,"",'Ark1'!Z1423)</f>
        <v/>
      </c>
      <c r="Z367" s="237" t="str">
        <f>+IF(H367=0,"",'Ark1'!Z1423)</f>
        <v/>
      </c>
      <c r="AA367" s="236" t="str">
        <f>+IF(H367=0,"",'Ark1'!AB1423)</f>
        <v/>
      </c>
      <c r="AB367" s="237" t="str">
        <f>+IF(H367=0,"",'Ark1'!AE1423)</f>
        <v/>
      </c>
      <c r="AC367" s="237" t="str">
        <f t="shared" si="279"/>
        <v/>
      </c>
      <c r="AD367" s="235" t="str">
        <f t="shared" si="282"/>
        <v/>
      </c>
      <c r="AE367" s="299"/>
      <c r="AH367" s="29"/>
      <c r="AI367" s="27"/>
    </row>
    <row r="368" spans="1:35">
      <c r="A368" s="299"/>
      <c r="B368" s="299">
        <f>+'Ark1'!C1424</f>
        <v>2023</v>
      </c>
      <c r="C368" s="234">
        <f>+'Ark1'!L1424</f>
        <v>9</v>
      </c>
      <c r="D368" s="234" t="str">
        <f t="shared" si="280"/>
        <v>R+</v>
      </c>
      <c r="E368" s="234">
        <f>+'Ark1'!D1424</f>
        <v>12</v>
      </c>
      <c r="F368" s="234" t="str">
        <f t="shared" si="281"/>
        <v>Des</v>
      </c>
      <c r="G368" s="234">
        <f>+'Ark1'!Q1424</f>
        <v>0</v>
      </c>
      <c r="H368" s="234">
        <f>+'Ark1'!R1424</f>
        <v>0</v>
      </c>
      <c r="I368" s="236" t="str">
        <f>+IF(H368=0,"",'Ark1'!AG1424)</f>
        <v/>
      </c>
      <c r="J368" s="236" t="str">
        <f>+IF(H368=0,"",'Ark1'!AH1424)</f>
        <v/>
      </c>
      <c r="K368" s="236"/>
      <c r="L368" s="235" t="str">
        <f>+IF(H368=0,"",'Ark1'!U1424)</f>
        <v/>
      </c>
      <c r="M368" s="235"/>
      <c r="N368" s="236"/>
      <c r="O368" s="236"/>
      <c r="P368" s="236"/>
      <c r="Q368" s="236"/>
      <c r="R368" s="236"/>
      <c r="S368" s="236"/>
      <c r="T368" s="236" t="str">
        <f>+IF(H368=0,"",'Ark1'!T1424)</f>
        <v/>
      </c>
      <c r="U368" s="235"/>
      <c r="V368" s="237" t="str">
        <f>+IF(H368=0,"",'Ark1'!W1424)</f>
        <v/>
      </c>
      <c r="W368" s="237" t="str">
        <f>+IF(H368=0,"",'Ark1'!X1424)</f>
        <v/>
      </c>
      <c r="X368" s="237" t="str">
        <f>+IF(H368=0,"",'Ark1'!Y1424)</f>
        <v/>
      </c>
      <c r="Y368" s="237" t="str">
        <f>+IF(H368=0,"",'Ark1'!Z1424)</f>
        <v/>
      </c>
      <c r="Z368" s="237" t="str">
        <f>+IF(H368=0,"",'Ark1'!Z1424)</f>
        <v/>
      </c>
      <c r="AA368" s="236" t="str">
        <f>+IF(H368=0,"",'Ark1'!AB1424)</f>
        <v/>
      </c>
      <c r="AB368" s="237" t="str">
        <f>+IF(H368=0,"",'Ark1'!AE1424)</f>
        <v/>
      </c>
      <c r="AC368" s="237" t="str">
        <f t="shared" si="279"/>
        <v/>
      </c>
      <c r="AD368" s="235" t="str">
        <f t="shared" si="282"/>
        <v/>
      </c>
      <c r="AE368" s="299"/>
      <c r="AH368" s="29"/>
      <c r="AI368" s="27"/>
    </row>
    <row r="369" spans="1:35">
      <c r="A369" s="299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  <c r="AB369" s="299"/>
      <c r="AC369" s="299"/>
      <c r="AD369" s="299"/>
      <c r="AE369" s="299"/>
      <c r="AH369" s="29"/>
      <c r="AI369" s="27"/>
    </row>
    <row r="370" spans="1:35" ht="15.6">
      <c r="A370" s="299"/>
      <c r="B370" s="299"/>
      <c r="C370" s="299"/>
      <c r="D370" s="319" t="str">
        <f>+D372</f>
        <v>U-</v>
      </c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  <c r="AB370" s="299"/>
      <c r="AC370" s="299"/>
      <c r="AD370" s="299"/>
      <c r="AE370" s="299"/>
      <c r="AH370" s="29"/>
      <c r="AI370" s="27"/>
    </row>
    <row r="371" spans="1:35">
      <c r="A371" s="299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H371" s="29"/>
      <c r="AI371" s="27"/>
    </row>
    <row r="372" spans="1:35">
      <c r="A372" s="299"/>
      <c r="B372" s="299">
        <f>+'Ark1'!C1425</f>
        <v>2023</v>
      </c>
      <c r="C372" s="234">
        <f>+'Ark1'!L1425</f>
        <v>10</v>
      </c>
      <c r="D372" s="234" t="str">
        <f>+D148</f>
        <v>U-</v>
      </c>
      <c r="E372" s="234">
        <f>+'Ark1'!D1425</f>
        <v>1</v>
      </c>
      <c r="F372" s="234" t="str">
        <f>+F357</f>
        <v>Jan</v>
      </c>
      <c r="G372" s="234">
        <f>+'Ark1'!Q1425</f>
        <v>0</v>
      </c>
      <c r="H372" s="234">
        <f>+'Ark1'!R1425</f>
        <v>0</v>
      </c>
      <c r="I372" s="236" t="str">
        <f>+IF(H372=0,"",'Ark1'!AG1425)</f>
        <v/>
      </c>
      <c r="J372" s="236" t="str">
        <f>+IF(H372=0,"",'Ark1'!AH1425)</f>
        <v/>
      </c>
      <c r="K372" s="236"/>
      <c r="L372" s="235" t="str">
        <f>+IF(H372=0,"",'Ark1'!U1425)</f>
        <v/>
      </c>
      <c r="M372" s="235"/>
      <c r="N372" s="236"/>
      <c r="O372" s="236"/>
      <c r="P372" s="236"/>
      <c r="Q372" s="236"/>
      <c r="R372" s="236"/>
      <c r="S372" s="236"/>
      <c r="T372" s="236" t="str">
        <f>+IF(H372=0,"",'Ark1'!T1425)</f>
        <v/>
      </c>
      <c r="U372" s="235"/>
      <c r="V372" s="237" t="str">
        <f>+IF(H372=0,"",'Ark1'!W1425)</f>
        <v/>
      </c>
      <c r="W372" s="237" t="str">
        <f>+IF(H372=0,"",'Ark1'!X1425)</f>
        <v/>
      </c>
      <c r="X372" s="237" t="str">
        <f>+IF(H372=0,"",'Ark1'!Y1425)</f>
        <v/>
      </c>
      <c r="Y372" s="237" t="str">
        <f>+IF(H372=0,"",'Ark1'!Z1425)</f>
        <v/>
      </c>
      <c r="Z372" s="237" t="str">
        <f>+IF(H372=0,"",'Ark1'!Z1425)</f>
        <v/>
      </c>
      <c r="AA372" s="236" t="str">
        <f>+IF(H372=0,"",'Ark1'!AB1425)</f>
        <v/>
      </c>
      <c r="AB372" s="237" t="str">
        <f>+IF(H372=0,"",'Ark1'!AE1425)</f>
        <v/>
      </c>
      <c r="AC372" s="237" t="str">
        <f t="shared" ref="AC372:AC383" si="283">+IF(H372=0,"",+L372/C372)</f>
        <v/>
      </c>
      <c r="AD372" s="235" t="str">
        <f t="shared" si="266"/>
        <v/>
      </c>
      <c r="AE372" s="299"/>
      <c r="AH372" s="29"/>
      <c r="AI372" s="27"/>
    </row>
    <row r="373" spans="1:35">
      <c r="A373" s="299"/>
      <c r="B373" s="299">
        <f>+'Ark1'!C1426</f>
        <v>2023</v>
      </c>
      <c r="C373" s="234">
        <f>+'Ark1'!L1426</f>
        <v>10</v>
      </c>
      <c r="D373" s="234" t="str">
        <f t="shared" ref="D373:D383" si="284">+D149</f>
        <v>U-</v>
      </c>
      <c r="E373" s="234">
        <f>+'Ark1'!D1426</f>
        <v>2</v>
      </c>
      <c r="F373" s="234" t="str">
        <f t="shared" ref="F373:F383" si="285">+F358</f>
        <v>Feb</v>
      </c>
      <c r="G373" s="234">
        <f>+'Ark1'!Q1426</f>
        <v>0</v>
      </c>
      <c r="H373" s="234">
        <f>+'Ark1'!R1426</f>
        <v>0</v>
      </c>
      <c r="I373" s="236" t="str">
        <f>+IF(H373=0,"",'Ark1'!AG1426)</f>
        <v/>
      </c>
      <c r="J373" s="236" t="str">
        <f>+IF(H373=0,"",'Ark1'!AH1426)</f>
        <v/>
      </c>
      <c r="K373" s="236"/>
      <c r="L373" s="235" t="str">
        <f>+IF(H373=0,"",'Ark1'!U1426)</f>
        <v/>
      </c>
      <c r="M373" s="235"/>
      <c r="N373" s="236"/>
      <c r="O373" s="236"/>
      <c r="P373" s="236"/>
      <c r="Q373" s="236"/>
      <c r="R373" s="236"/>
      <c r="S373" s="236"/>
      <c r="T373" s="236" t="str">
        <f>+IF(H373=0,"",'Ark1'!T1426)</f>
        <v/>
      </c>
      <c r="U373" s="235"/>
      <c r="V373" s="237" t="str">
        <f>+IF(H373=0,"",'Ark1'!W1426)</f>
        <v/>
      </c>
      <c r="W373" s="237" t="str">
        <f>+IF(H373=0,"",'Ark1'!X1426)</f>
        <v/>
      </c>
      <c r="X373" s="237" t="str">
        <f>+IF(H373=0,"",'Ark1'!Y1426)</f>
        <v/>
      </c>
      <c r="Y373" s="237" t="str">
        <f>+IF(H373=0,"",'Ark1'!Z1426)</f>
        <v/>
      </c>
      <c r="Z373" s="237" t="str">
        <f>+IF(H373=0,"",'Ark1'!Z1426)</f>
        <v/>
      </c>
      <c r="AA373" s="236" t="str">
        <f>+IF(H373=0,"",'Ark1'!AB1426)</f>
        <v/>
      </c>
      <c r="AB373" s="237" t="str">
        <f>+IF(H373=0,"",'Ark1'!AE1426)</f>
        <v/>
      </c>
      <c r="AC373" s="237" t="str">
        <f t="shared" si="283"/>
        <v/>
      </c>
      <c r="AD373" s="235" t="str">
        <f t="shared" ref="AD373:AD383" si="286">+IF(H373=0,"",G373/H373)</f>
        <v/>
      </c>
      <c r="AE373" s="299"/>
      <c r="AH373" s="29"/>
      <c r="AI373" s="27"/>
    </row>
    <row r="374" spans="1:35">
      <c r="A374" s="299"/>
      <c r="B374" s="299">
        <f>+'Ark1'!C1427</f>
        <v>2023</v>
      </c>
      <c r="C374" s="234">
        <f>+'Ark1'!L1427</f>
        <v>10</v>
      </c>
      <c r="D374" s="234" t="str">
        <f t="shared" si="284"/>
        <v>U-</v>
      </c>
      <c r="E374" s="234">
        <f>+'Ark1'!D1427</f>
        <v>3</v>
      </c>
      <c r="F374" s="234" t="str">
        <f t="shared" si="285"/>
        <v>Mar</v>
      </c>
      <c r="G374" s="234">
        <f>+'Ark1'!Q1427</f>
        <v>0</v>
      </c>
      <c r="H374" s="234">
        <f>+'Ark1'!R1427</f>
        <v>0</v>
      </c>
      <c r="I374" s="236" t="str">
        <f>+IF(H374=0,"",'Ark1'!AG1427)</f>
        <v/>
      </c>
      <c r="J374" s="236" t="str">
        <f>+IF(H374=0,"",'Ark1'!AH1427)</f>
        <v/>
      </c>
      <c r="K374" s="236"/>
      <c r="L374" s="235" t="str">
        <f>+IF(H374=0,"",'Ark1'!U1427)</f>
        <v/>
      </c>
      <c r="M374" s="235"/>
      <c r="N374" s="236"/>
      <c r="O374" s="236"/>
      <c r="P374" s="236"/>
      <c r="Q374" s="236"/>
      <c r="R374" s="236"/>
      <c r="S374" s="236"/>
      <c r="T374" s="236" t="str">
        <f>+IF(H374=0,"",'Ark1'!T1427)</f>
        <v/>
      </c>
      <c r="U374" s="235"/>
      <c r="V374" s="237" t="str">
        <f>+IF(H374=0,"",'Ark1'!W1427)</f>
        <v/>
      </c>
      <c r="W374" s="237" t="str">
        <f>+IF(H374=0,"",'Ark1'!X1427)</f>
        <v/>
      </c>
      <c r="X374" s="237" t="str">
        <f>+IF(H374=0,"",'Ark1'!Y1427)</f>
        <v/>
      </c>
      <c r="Y374" s="237" t="str">
        <f>+IF(H374=0,"",'Ark1'!Z1427)</f>
        <v/>
      </c>
      <c r="Z374" s="237" t="str">
        <f>+IF(H374=0,"",'Ark1'!Z1427)</f>
        <v/>
      </c>
      <c r="AA374" s="236" t="str">
        <f>+IF(H374=0,"",'Ark1'!AB1427)</f>
        <v/>
      </c>
      <c r="AB374" s="237" t="str">
        <f>+IF(H374=0,"",'Ark1'!AE1427)</f>
        <v/>
      </c>
      <c r="AC374" s="237" t="str">
        <f t="shared" si="283"/>
        <v/>
      </c>
      <c r="AD374" s="235" t="str">
        <f t="shared" si="286"/>
        <v/>
      </c>
      <c r="AE374" s="299"/>
      <c r="AH374" s="29"/>
      <c r="AI374" s="27"/>
    </row>
    <row r="375" spans="1:35">
      <c r="A375" s="299"/>
      <c r="B375" s="299">
        <f>+'Ark1'!C1428</f>
        <v>2023</v>
      </c>
      <c r="C375" s="234">
        <f>+'Ark1'!L1428</f>
        <v>10</v>
      </c>
      <c r="D375" s="234" t="str">
        <f t="shared" si="284"/>
        <v>U-</v>
      </c>
      <c r="E375" s="234">
        <f>+'Ark1'!D1428</f>
        <v>4</v>
      </c>
      <c r="F375" s="234" t="str">
        <f t="shared" si="285"/>
        <v>Apr</v>
      </c>
      <c r="G375" s="234">
        <f>+'Ark1'!Q1428</f>
        <v>0</v>
      </c>
      <c r="H375" s="234">
        <f>+'Ark1'!R1428</f>
        <v>0</v>
      </c>
      <c r="I375" s="236" t="str">
        <f>+IF(H375=0,"",'Ark1'!AG1428)</f>
        <v/>
      </c>
      <c r="J375" s="236" t="str">
        <f>+IF(H375=0,"",'Ark1'!AH1428)</f>
        <v/>
      </c>
      <c r="K375" s="236"/>
      <c r="L375" s="235" t="str">
        <f>+IF(H375=0,"",'Ark1'!U1428)</f>
        <v/>
      </c>
      <c r="M375" s="235"/>
      <c r="N375" s="236"/>
      <c r="O375" s="236"/>
      <c r="P375" s="236"/>
      <c r="Q375" s="236"/>
      <c r="R375" s="236"/>
      <c r="S375" s="236"/>
      <c r="T375" s="236" t="str">
        <f>+IF(H375=0,"",'Ark1'!T1428)</f>
        <v/>
      </c>
      <c r="U375" s="235"/>
      <c r="V375" s="237" t="str">
        <f>+IF(H375=0,"",'Ark1'!W1428)</f>
        <v/>
      </c>
      <c r="W375" s="237" t="str">
        <f>+IF(H375=0,"",'Ark1'!X1428)</f>
        <v/>
      </c>
      <c r="X375" s="237" t="str">
        <f>+IF(H375=0,"",'Ark1'!Y1428)</f>
        <v/>
      </c>
      <c r="Y375" s="237" t="str">
        <f>+IF(H375=0,"",'Ark1'!Z1428)</f>
        <v/>
      </c>
      <c r="Z375" s="237" t="str">
        <f>+IF(H375=0,"",'Ark1'!Z1428)</f>
        <v/>
      </c>
      <c r="AA375" s="236" t="str">
        <f>+IF(H375=0,"",'Ark1'!AB1428)</f>
        <v/>
      </c>
      <c r="AB375" s="237" t="str">
        <f>+IF(H375=0,"",'Ark1'!AE1428)</f>
        <v/>
      </c>
      <c r="AC375" s="237" t="str">
        <f t="shared" si="283"/>
        <v/>
      </c>
      <c r="AD375" s="235" t="str">
        <f t="shared" si="286"/>
        <v/>
      </c>
      <c r="AE375" s="299"/>
      <c r="AH375" s="29"/>
      <c r="AI375" s="27"/>
    </row>
    <row r="376" spans="1:35">
      <c r="A376" s="299"/>
      <c r="B376" s="299">
        <f>+'Ark1'!C1429</f>
        <v>2023</v>
      </c>
      <c r="C376" s="234">
        <f>+'Ark1'!L1429</f>
        <v>10</v>
      </c>
      <c r="D376" s="234" t="str">
        <f t="shared" si="284"/>
        <v>U-</v>
      </c>
      <c r="E376" s="234">
        <f>+'Ark1'!D1429</f>
        <v>5</v>
      </c>
      <c r="F376" s="234" t="str">
        <f t="shared" si="285"/>
        <v>Mai</v>
      </c>
      <c r="G376" s="234">
        <f>+'Ark1'!Q1429</f>
        <v>0</v>
      </c>
      <c r="H376" s="234">
        <f>+'Ark1'!R1429</f>
        <v>0</v>
      </c>
      <c r="I376" s="236" t="str">
        <f>+IF(H376=0,"",'Ark1'!AG1429)</f>
        <v/>
      </c>
      <c r="J376" s="236" t="str">
        <f>+IF(H376=0,"",'Ark1'!AH1429)</f>
        <v/>
      </c>
      <c r="K376" s="236"/>
      <c r="L376" s="235" t="str">
        <f>+IF(H376=0,"",'Ark1'!U1429)</f>
        <v/>
      </c>
      <c r="M376" s="235"/>
      <c r="N376" s="236"/>
      <c r="O376" s="236"/>
      <c r="P376" s="236"/>
      <c r="Q376" s="236"/>
      <c r="R376" s="236"/>
      <c r="S376" s="236"/>
      <c r="T376" s="236" t="str">
        <f>+IF(H376=0,"",'Ark1'!T1429)</f>
        <v/>
      </c>
      <c r="U376" s="235"/>
      <c r="V376" s="237" t="str">
        <f>+IF(H376=0,"",'Ark1'!W1429)</f>
        <v/>
      </c>
      <c r="W376" s="237" t="str">
        <f>+IF(H376=0,"",'Ark1'!X1429)</f>
        <v/>
      </c>
      <c r="X376" s="237" t="str">
        <f>+IF(H376=0,"",'Ark1'!Y1429)</f>
        <v/>
      </c>
      <c r="Y376" s="237" t="str">
        <f>+IF(H376=0,"",'Ark1'!Z1429)</f>
        <v/>
      </c>
      <c r="Z376" s="237" t="str">
        <f>+IF(H376=0,"",'Ark1'!Z1429)</f>
        <v/>
      </c>
      <c r="AA376" s="236" t="str">
        <f>+IF(H376=0,"",'Ark1'!AB1429)</f>
        <v/>
      </c>
      <c r="AB376" s="237" t="str">
        <f>+IF(H376=0,"",'Ark1'!AE1429)</f>
        <v/>
      </c>
      <c r="AC376" s="237" t="str">
        <f t="shared" si="283"/>
        <v/>
      </c>
      <c r="AD376" s="235" t="str">
        <f t="shared" si="286"/>
        <v/>
      </c>
      <c r="AE376" s="299"/>
      <c r="AH376" s="29"/>
      <c r="AI376" s="27"/>
    </row>
    <row r="377" spans="1:35">
      <c r="A377" s="299"/>
      <c r="B377" s="299">
        <f>+'Ark1'!C1430</f>
        <v>2023</v>
      </c>
      <c r="C377" s="234">
        <f>+'Ark1'!L1430</f>
        <v>10</v>
      </c>
      <c r="D377" s="234" t="str">
        <f t="shared" si="284"/>
        <v>U-</v>
      </c>
      <c r="E377" s="234">
        <f>+'Ark1'!D1430</f>
        <v>6</v>
      </c>
      <c r="F377" s="234" t="str">
        <f t="shared" si="285"/>
        <v>Jun</v>
      </c>
      <c r="G377" s="234">
        <f>+'Ark1'!Q1430</f>
        <v>0</v>
      </c>
      <c r="H377" s="234">
        <f>+'Ark1'!R1430</f>
        <v>0</v>
      </c>
      <c r="I377" s="236" t="str">
        <f>+IF(H377=0,"",'Ark1'!AG1430)</f>
        <v/>
      </c>
      <c r="J377" s="236" t="str">
        <f>+IF(H377=0,"",'Ark1'!AH1430)</f>
        <v/>
      </c>
      <c r="K377" s="236"/>
      <c r="L377" s="235" t="str">
        <f>+IF(H377=0,"",'Ark1'!U1430)</f>
        <v/>
      </c>
      <c r="M377" s="235"/>
      <c r="N377" s="236"/>
      <c r="O377" s="236"/>
      <c r="P377" s="236"/>
      <c r="Q377" s="236"/>
      <c r="R377" s="236"/>
      <c r="S377" s="236"/>
      <c r="T377" s="236" t="str">
        <f>+IF(H377=0,"",'Ark1'!T1430)</f>
        <v/>
      </c>
      <c r="U377" s="235"/>
      <c r="V377" s="237" t="str">
        <f>+IF(H377=0,"",'Ark1'!W1430)</f>
        <v/>
      </c>
      <c r="W377" s="237" t="str">
        <f>+IF(H377=0,"",'Ark1'!X1430)</f>
        <v/>
      </c>
      <c r="X377" s="237" t="str">
        <f>+IF(H377=0,"",'Ark1'!Y1430)</f>
        <v/>
      </c>
      <c r="Y377" s="237" t="str">
        <f>+IF(H377=0,"",'Ark1'!Z1430)</f>
        <v/>
      </c>
      <c r="Z377" s="237" t="str">
        <f>+IF(H377=0,"",'Ark1'!Z1430)</f>
        <v/>
      </c>
      <c r="AA377" s="236" t="str">
        <f>+IF(H377=0,"",'Ark1'!AB1430)</f>
        <v/>
      </c>
      <c r="AB377" s="237" t="str">
        <f>+IF(H377=0,"",'Ark1'!AE1430)</f>
        <v/>
      </c>
      <c r="AC377" s="237" t="str">
        <f t="shared" si="283"/>
        <v/>
      </c>
      <c r="AD377" s="235" t="str">
        <f t="shared" si="286"/>
        <v/>
      </c>
      <c r="AE377" s="299"/>
      <c r="AH377" s="29"/>
      <c r="AI377" s="27"/>
    </row>
    <row r="378" spans="1:35">
      <c r="A378" s="299"/>
      <c r="B378" s="299">
        <f>+'Ark1'!C1431</f>
        <v>2023</v>
      </c>
      <c r="C378" s="234">
        <f>+'Ark1'!L1431</f>
        <v>10</v>
      </c>
      <c r="D378" s="234" t="str">
        <f t="shared" si="284"/>
        <v>U-</v>
      </c>
      <c r="E378" s="234">
        <f>+'Ark1'!D1431</f>
        <v>7</v>
      </c>
      <c r="F378" s="234" t="str">
        <f t="shared" si="285"/>
        <v>Jul</v>
      </c>
      <c r="G378" s="234">
        <f>+'Ark1'!Q1431</f>
        <v>0</v>
      </c>
      <c r="H378" s="234">
        <f>+'Ark1'!R1431</f>
        <v>0</v>
      </c>
      <c r="I378" s="236" t="str">
        <f>+IF(H378=0,"",'Ark1'!AG1431)</f>
        <v/>
      </c>
      <c r="J378" s="236" t="str">
        <f>+IF(H378=0,"",'Ark1'!AH1431)</f>
        <v/>
      </c>
      <c r="K378" s="236"/>
      <c r="L378" s="235" t="str">
        <f>+IF(H378=0,"",'Ark1'!U1431)</f>
        <v/>
      </c>
      <c r="M378" s="235"/>
      <c r="N378" s="236"/>
      <c r="O378" s="236"/>
      <c r="P378" s="236"/>
      <c r="Q378" s="236"/>
      <c r="R378" s="236"/>
      <c r="S378" s="236"/>
      <c r="T378" s="236" t="str">
        <f>+IF(H378=0,"",'Ark1'!T1431)</f>
        <v/>
      </c>
      <c r="U378" s="235"/>
      <c r="V378" s="237" t="str">
        <f>+IF(H378=0,"",'Ark1'!W1431)</f>
        <v/>
      </c>
      <c r="W378" s="237" t="str">
        <f>+IF(H378=0,"",'Ark1'!X1431)</f>
        <v/>
      </c>
      <c r="X378" s="237" t="str">
        <f>+IF(H378=0,"",'Ark1'!Y1431)</f>
        <v/>
      </c>
      <c r="Y378" s="237" t="str">
        <f>+IF(H378=0,"",'Ark1'!Z1431)</f>
        <v/>
      </c>
      <c r="Z378" s="237" t="str">
        <f>+IF(H378=0,"",'Ark1'!Z1431)</f>
        <v/>
      </c>
      <c r="AA378" s="236" t="str">
        <f>+IF(H378=0,"",'Ark1'!AB1431)</f>
        <v/>
      </c>
      <c r="AB378" s="237" t="str">
        <f>+IF(H378=0,"",'Ark1'!AE1431)</f>
        <v/>
      </c>
      <c r="AC378" s="237" t="str">
        <f t="shared" si="283"/>
        <v/>
      </c>
      <c r="AD378" s="235" t="str">
        <f t="shared" si="286"/>
        <v/>
      </c>
      <c r="AE378" s="299"/>
      <c r="AH378" s="29"/>
      <c r="AI378" s="27"/>
    </row>
    <row r="379" spans="1:35">
      <c r="A379" s="299"/>
      <c r="B379" s="299">
        <f>+'Ark1'!C1432</f>
        <v>2023</v>
      </c>
      <c r="C379" s="234">
        <f>+'Ark1'!L1432</f>
        <v>10</v>
      </c>
      <c r="D379" s="234" t="str">
        <f t="shared" si="284"/>
        <v>U-</v>
      </c>
      <c r="E379" s="234">
        <f>+'Ark1'!D1432</f>
        <v>8</v>
      </c>
      <c r="F379" s="234" t="str">
        <f t="shared" si="285"/>
        <v>Aug</v>
      </c>
      <c r="G379" s="234">
        <f>+'Ark1'!Q1432</f>
        <v>0</v>
      </c>
      <c r="H379" s="234">
        <f>+'Ark1'!R1432</f>
        <v>0</v>
      </c>
      <c r="I379" s="236" t="str">
        <f>+IF(H379=0,"",'Ark1'!AG1432)</f>
        <v/>
      </c>
      <c r="J379" s="236" t="str">
        <f>+IF(H379=0,"",'Ark1'!AH1432)</f>
        <v/>
      </c>
      <c r="K379" s="236"/>
      <c r="L379" s="235" t="str">
        <f>+IF(H379=0,"",'Ark1'!U1432)</f>
        <v/>
      </c>
      <c r="M379" s="235"/>
      <c r="N379" s="236"/>
      <c r="O379" s="236"/>
      <c r="P379" s="236"/>
      <c r="Q379" s="236"/>
      <c r="R379" s="236"/>
      <c r="S379" s="236"/>
      <c r="T379" s="236" t="str">
        <f>+IF(H379=0,"",'Ark1'!T1432)</f>
        <v/>
      </c>
      <c r="U379" s="235"/>
      <c r="V379" s="237" t="str">
        <f>+IF(H379=0,"",'Ark1'!W1432)</f>
        <v/>
      </c>
      <c r="W379" s="237" t="str">
        <f>+IF(H379=0,"",'Ark1'!X1432)</f>
        <v/>
      </c>
      <c r="X379" s="237" t="str">
        <f>+IF(H379=0,"",'Ark1'!Y1432)</f>
        <v/>
      </c>
      <c r="Y379" s="237" t="str">
        <f>+IF(H379=0,"",'Ark1'!Z1432)</f>
        <v/>
      </c>
      <c r="Z379" s="237" t="str">
        <f>+IF(H379=0,"",'Ark1'!Z1432)</f>
        <v/>
      </c>
      <c r="AA379" s="236" t="str">
        <f>+IF(H379=0,"",'Ark1'!AB1432)</f>
        <v/>
      </c>
      <c r="AB379" s="237" t="str">
        <f>+IF(H379=0,"",'Ark1'!AE1432)</f>
        <v/>
      </c>
      <c r="AC379" s="237" t="str">
        <f t="shared" si="283"/>
        <v/>
      </c>
      <c r="AD379" s="235" t="str">
        <f t="shared" si="286"/>
        <v/>
      </c>
      <c r="AE379" s="299"/>
      <c r="AH379" s="29"/>
      <c r="AI379" s="27"/>
    </row>
    <row r="380" spans="1:35">
      <c r="A380" s="299"/>
      <c r="B380" s="299">
        <f>+'Ark1'!C1433</f>
        <v>2023</v>
      </c>
      <c r="C380" s="234">
        <f>+'Ark1'!L1433</f>
        <v>10</v>
      </c>
      <c r="D380" s="234" t="str">
        <f t="shared" si="284"/>
        <v>U-</v>
      </c>
      <c r="E380" s="234">
        <f>+'Ark1'!D1433</f>
        <v>9</v>
      </c>
      <c r="F380" s="234" t="str">
        <f t="shared" si="285"/>
        <v>Sep</v>
      </c>
      <c r="G380" s="234">
        <f>+'Ark1'!Q1433</f>
        <v>0</v>
      </c>
      <c r="H380" s="234">
        <f>+'Ark1'!R1433</f>
        <v>0</v>
      </c>
      <c r="I380" s="236" t="str">
        <f>+IF(H380=0,"",'Ark1'!AG1433)</f>
        <v/>
      </c>
      <c r="J380" s="236" t="str">
        <f>+IF(H380=0,"",'Ark1'!AH1433)</f>
        <v/>
      </c>
      <c r="K380" s="236"/>
      <c r="L380" s="235" t="str">
        <f>+IF(H380=0,"",'Ark1'!U1433)</f>
        <v/>
      </c>
      <c r="M380" s="235"/>
      <c r="N380" s="236"/>
      <c r="O380" s="236"/>
      <c r="P380" s="236"/>
      <c r="Q380" s="236"/>
      <c r="R380" s="236"/>
      <c r="S380" s="236"/>
      <c r="T380" s="236" t="str">
        <f>+IF(H380=0,"",'Ark1'!T1433)</f>
        <v/>
      </c>
      <c r="U380" s="235"/>
      <c r="V380" s="237" t="str">
        <f>+IF(H380=0,"",'Ark1'!W1433)</f>
        <v/>
      </c>
      <c r="W380" s="237" t="str">
        <f>+IF(H380=0,"",'Ark1'!X1433)</f>
        <v/>
      </c>
      <c r="X380" s="237" t="str">
        <f>+IF(H380=0,"",'Ark1'!Y1433)</f>
        <v/>
      </c>
      <c r="Y380" s="237" t="str">
        <f>+IF(H380=0,"",'Ark1'!Z1433)</f>
        <v/>
      </c>
      <c r="Z380" s="237" t="str">
        <f>+IF(H380=0,"",'Ark1'!Z1433)</f>
        <v/>
      </c>
      <c r="AA380" s="236" t="str">
        <f>+IF(H380=0,"",'Ark1'!AB1433)</f>
        <v/>
      </c>
      <c r="AB380" s="237" t="str">
        <f>+IF(H380=0,"",'Ark1'!AE1433)</f>
        <v/>
      </c>
      <c r="AC380" s="237" t="str">
        <f t="shared" si="283"/>
        <v/>
      </c>
      <c r="AD380" s="235" t="str">
        <f t="shared" si="286"/>
        <v/>
      </c>
      <c r="AE380" s="299"/>
      <c r="AH380" s="29"/>
      <c r="AI380" s="27"/>
    </row>
    <row r="381" spans="1:35">
      <c r="A381" s="299"/>
      <c r="B381" s="299">
        <f>+'Ark1'!C1434</f>
        <v>2023</v>
      </c>
      <c r="C381" s="234">
        <f>+'Ark1'!L1434</f>
        <v>10</v>
      </c>
      <c r="D381" s="234" t="str">
        <f t="shared" si="284"/>
        <v>U-</v>
      </c>
      <c r="E381" s="234">
        <f>+'Ark1'!D1434</f>
        <v>10</v>
      </c>
      <c r="F381" s="234" t="str">
        <f t="shared" si="285"/>
        <v>Okt</v>
      </c>
      <c r="G381" s="234">
        <f>+'Ark1'!Q1434</f>
        <v>0</v>
      </c>
      <c r="H381" s="234">
        <f>+'Ark1'!R1434</f>
        <v>0</v>
      </c>
      <c r="I381" s="236" t="str">
        <f>+IF(H381=0,"",'Ark1'!AG1434)</f>
        <v/>
      </c>
      <c r="J381" s="236" t="str">
        <f>+IF(H381=0,"",'Ark1'!AH1434)</f>
        <v/>
      </c>
      <c r="K381" s="236"/>
      <c r="L381" s="235" t="str">
        <f>+IF(H381=0,"",'Ark1'!U1434)</f>
        <v/>
      </c>
      <c r="M381" s="235"/>
      <c r="N381" s="236"/>
      <c r="O381" s="236"/>
      <c r="P381" s="236"/>
      <c r="Q381" s="236"/>
      <c r="R381" s="236"/>
      <c r="S381" s="236"/>
      <c r="T381" s="236" t="str">
        <f>+IF(H381=0,"",'Ark1'!T1434)</f>
        <v/>
      </c>
      <c r="U381" s="235"/>
      <c r="V381" s="237" t="str">
        <f>+IF(H381=0,"",'Ark1'!W1434)</f>
        <v/>
      </c>
      <c r="W381" s="237" t="str">
        <f>+IF(H381=0,"",'Ark1'!X1434)</f>
        <v/>
      </c>
      <c r="X381" s="237" t="str">
        <f>+IF(H381=0,"",'Ark1'!Y1434)</f>
        <v/>
      </c>
      <c r="Y381" s="237" t="str">
        <f>+IF(H381=0,"",'Ark1'!Z1434)</f>
        <v/>
      </c>
      <c r="Z381" s="237" t="str">
        <f>+IF(H381=0,"",'Ark1'!Z1434)</f>
        <v/>
      </c>
      <c r="AA381" s="236" t="str">
        <f>+IF(H381=0,"",'Ark1'!AB1434)</f>
        <v/>
      </c>
      <c r="AB381" s="237" t="str">
        <f>+IF(H381=0,"",'Ark1'!AE1434)</f>
        <v/>
      </c>
      <c r="AC381" s="237" t="str">
        <f t="shared" si="283"/>
        <v/>
      </c>
      <c r="AD381" s="235" t="str">
        <f t="shared" si="286"/>
        <v/>
      </c>
      <c r="AE381" s="299"/>
      <c r="AH381" s="29"/>
      <c r="AI381" s="27"/>
    </row>
    <row r="382" spans="1:35">
      <c r="A382" s="299"/>
      <c r="B382" s="299">
        <f>+'Ark1'!C1435</f>
        <v>2023</v>
      </c>
      <c r="C382" s="234">
        <f>+'Ark1'!L1435</f>
        <v>10</v>
      </c>
      <c r="D382" s="234" t="str">
        <f t="shared" si="284"/>
        <v>U-</v>
      </c>
      <c r="E382" s="234">
        <f>+'Ark1'!D1435</f>
        <v>11</v>
      </c>
      <c r="F382" s="234" t="str">
        <f t="shared" si="285"/>
        <v>Nov</v>
      </c>
      <c r="G382" s="234">
        <f>+'Ark1'!Q1435</f>
        <v>0</v>
      </c>
      <c r="H382" s="234">
        <f>+'Ark1'!R1435</f>
        <v>0</v>
      </c>
      <c r="I382" s="236" t="str">
        <f>+IF(H382=0,"",'Ark1'!AG1435)</f>
        <v/>
      </c>
      <c r="J382" s="236" t="str">
        <f>+IF(H382=0,"",'Ark1'!AH1435)</f>
        <v/>
      </c>
      <c r="K382" s="236"/>
      <c r="L382" s="235" t="str">
        <f>+IF(H382=0,"",'Ark1'!U1435)</f>
        <v/>
      </c>
      <c r="M382" s="235"/>
      <c r="N382" s="236"/>
      <c r="O382" s="236"/>
      <c r="P382" s="236"/>
      <c r="Q382" s="236"/>
      <c r="R382" s="236"/>
      <c r="S382" s="236"/>
      <c r="T382" s="236" t="str">
        <f>+IF(H382=0,"",'Ark1'!T1435)</f>
        <v/>
      </c>
      <c r="U382" s="235"/>
      <c r="V382" s="237" t="str">
        <f>+IF(H382=0,"",'Ark1'!W1435)</f>
        <v/>
      </c>
      <c r="W382" s="237" t="str">
        <f>+IF(H382=0,"",'Ark1'!X1435)</f>
        <v/>
      </c>
      <c r="X382" s="237" t="str">
        <f>+IF(H382=0,"",'Ark1'!Y1435)</f>
        <v/>
      </c>
      <c r="Y382" s="237" t="str">
        <f>+IF(H382=0,"",'Ark1'!Z1435)</f>
        <v/>
      </c>
      <c r="Z382" s="237" t="str">
        <f>+IF(H382=0,"",'Ark1'!Z1435)</f>
        <v/>
      </c>
      <c r="AA382" s="236" t="str">
        <f>+IF(H382=0,"",'Ark1'!AB1435)</f>
        <v/>
      </c>
      <c r="AB382" s="237" t="str">
        <f>+IF(H382=0,"",'Ark1'!AE1435)</f>
        <v/>
      </c>
      <c r="AC382" s="237" t="str">
        <f t="shared" si="283"/>
        <v/>
      </c>
      <c r="AD382" s="235" t="str">
        <f t="shared" si="286"/>
        <v/>
      </c>
      <c r="AE382" s="299"/>
      <c r="AH382" s="29"/>
      <c r="AI382" s="27"/>
    </row>
    <row r="383" spans="1:35">
      <c r="A383" s="299"/>
      <c r="B383" s="299">
        <f>+'Ark1'!C1436</f>
        <v>2023</v>
      </c>
      <c r="C383" s="234">
        <f>+'Ark1'!L1436</f>
        <v>10</v>
      </c>
      <c r="D383" s="234" t="str">
        <f t="shared" si="284"/>
        <v>U-</v>
      </c>
      <c r="E383" s="234">
        <f>+'Ark1'!D1436</f>
        <v>12</v>
      </c>
      <c r="F383" s="234" t="str">
        <f t="shared" si="285"/>
        <v>Des</v>
      </c>
      <c r="G383" s="234">
        <f>+'Ark1'!Q1436</f>
        <v>0</v>
      </c>
      <c r="H383" s="234">
        <f>+'Ark1'!R1436</f>
        <v>0</v>
      </c>
      <c r="I383" s="236" t="str">
        <f>+IF(H383=0,"",'Ark1'!AG1436)</f>
        <v/>
      </c>
      <c r="J383" s="236" t="str">
        <f>+IF(H383=0,"",'Ark1'!AH1436)</f>
        <v/>
      </c>
      <c r="K383" s="236"/>
      <c r="L383" s="235" t="str">
        <f>+IF(H383=0,"",'Ark1'!U1436)</f>
        <v/>
      </c>
      <c r="M383" s="235"/>
      <c r="N383" s="236"/>
      <c r="O383" s="236"/>
      <c r="P383" s="236"/>
      <c r="Q383" s="236"/>
      <c r="R383" s="236"/>
      <c r="S383" s="236"/>
      <c r="T383" s="236" t="str">
        <f>+IF(H383=0,"",'Ark1'!T1436)</f>
        <v/>
      </c>
      <c r="U383" s="235"/>
      <c r="V383" s="237" t="str">
        <f>+IF(H383=0,"",'Ark1'!W1436)</f>
        <v/>
      </c>
      <c r="W383" s="237" t="str">
        <f>+IF(H383=0,"",'Ark1'!X1436)</f>
        <v/>
      </c>
      <c r="X383" s="237" t="str">
        <f>+IF(H383=0,"",'Ark1'!Y1436)</f>
        <v/>
      </c>
      <c r="Y383" s="237" t="str">
        <f>+IF(H383=0,"",'Ark1'!Z1436)</f>
        <v/>
      </c>
      <c r="Z383" s="237" t="str">
        <f>+IF(H383=0,"",'Ark1'!Z1436)</f>
        <v/>
      </c>
      <c r="AA383" s="236" t="str">
        <f>+IF(H383=0,"",'Ark1'!AB1436)</f>
        <v/>
      </c>
      <c r="AB383" s="237" t="str">
        <f>+IF(H383=0,"",'Ark1'!AE1436)</f>
        <v/>
      </c>
      <c r="AC383" s="237" t="str">
        <f t="shared" si="283"/>
        <v/>
      </c>
      <c r="AD383" s="235" t="str">
        <f t="shared" si="286"/>
        <v/>
      </c>
      <c r="AE383" s="299"/>
      <c r="AH383" s="29"/>
      <c r="AI383" s="27"/>
    </row>
    <row r="384" spans="1:35">
      <c r="A384" s="299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H384" s="29"/>
      <c r="AI384" s="27"/>
    </row>
    <row r="385" spans="1:35" ht="15.6">
      <c r="A385" s="299"/>
      <c r="B385" s="319" t="s">
        <v>645</v>
      </c>
      <c r="C385" s="299"/>
      <c r="D385" s="319" t="str">
        <f>+D387</f>
        <v>U</v>
      </c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H385" s="29"/>
      <c r="AI385" s="27"/>
    </row>
    <row r="386" spans="1:35">
      <c r="A386" s="299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  <c r="AB386" s="299"/>
      <c r="AC386" s="299"/>
      <c r="AD386" s="299"/>
      <c r="AE386" s="299"/>
      <c r="AH386" s="29"/>
      <c r="AI386" s="27"/>
    </row>
    <row r="387" spans="1:35">
      <c r="A387" s="299"/>
      <c r="B387" s="299">
        <f>+'Ark1'!C1437</f>
        <v>2023</v>
      </c>
      <c r="C387" s="234">
        <f>+'Ark1'!L1437</f>
        <v>11</v>
      </c>
      <c r="D387" s="234" t="str">
        <f>+D163</f>
        <v>U</v>
      </c>
      <c r="E387" s="234">
        <f>+'Ark1'!D1437</f>
        <v>1</v>
      </c>
      <c r="F387" s="234" t="str">
        <f>+F372</f>
        <v>Jan</v>
      </c>
      <c r="G387" s="234">
        <f>+'Ark1'!Q1437</f>
        <v>1</v>
      </c>
      <c r="H387" s="234">
        <f>+'Ark1'!R1437</f>
        <v>29</v>
      </c>
      <c r="I387" s="236">
        <f>+IF(H387=0,"",'Ark1'!AG1437)</f>
        <v>6.2233980404266305</v>
      </c>
      <c r="J387" s="236">
        <f>+IF(H387=0,"",'Ark1'!AH1437)</f>
        <v>0</v>
      </c>
      <c r="K387" s="236"/>
      <c r="L387" s="235">
        <f>+IF(H387=0,"",'Ark1'!U1437)</f>
        <v>25.713793103448275</v>
      </c>
      <c r="M387" s="235"/>
      <c r="N387" s="236"/>
      <c r="O387" s="236"/>
      <c r="P387" s="236"/>
      <c r="Q387" s="236"/>
      <c r="R387" s="236"/>
      <c r="S387" s="236"/>
      <c r="T387" s="236">
        <f>+IF(H387=0,"",'Ark1'!T1437)</f>
        <v>8.5172413793103487</v>
      </c>
      <c r="U387" s="235"/>
      <c r="V387" s="237">
        <f>+IF(H387=0,"",'Ark1'!W1437)</f>
        <v>31.03448275862068</v>
      </c>
      <c r="W387" s="237">
        <f>+IF(H387=0,"",'Ark1'!X1437)</f>
        <v>100</v>
      </c>
      <c r="X387" s="237">
        <f>+IF(H387=0,"",'Ark1'!Y1437)</f>
        <v>68.965517241379303</v>
      </c>
      <c r="Y387" s="237">
        <f>+IF(H387=0,"",'Ark1'!Z1437)</f>
        <v>5.2797416432305688</v>
      </c>
      <c r="Z387" s="237">
        <f>+IF(H387=0,"",'Ark1'!Z1437)</f>
        <v>5.2797416432305688</v>
      </c>
      <c r="AA387" s="236">
        <f>+IF(H387=0,"",'Ark1'!AB1437)</f>
        <v>1.940861693720038</v>
      </c>
      <c r="AB387" s="237">
        <f>+IF(H387=0,"",'Ark1'!AE1437)</f>
        <v>0</v>
      </c>
      <c r="AC387" s="237">
        <f t="shared" ref="AC387:AC398" si="287">+IF(H387=0,"",+L387/C387)</f>
        <v>2.3376175548589342</v>
      </c>
      <c r="AD387" s="235">
        <f t="shared" si="266"/>
        <v>3.4482758620689655E-2</v>
      </c>
      <c r="AE387" s="299"/>
      <c r="AH387" s="29"/>
      <c r="AI387" s="27"/>
    </row>
    <row r="388" spans="1:35">
      <c r="A388" s="299"/>
      <c r="B388" s="299">
        <f>+'Ark1'!C1438</f>
        <v>2023</v>
      </c>
      <c r="C388" s="234">
        <f>+'Ark1'!L1438</f>
        <v>11</v>
      </c>
      <c r="D388" s="234" t="str">
        <f t="shared" ref="D388:D398" si="288">+D164</f>
        <v>U</v>
      </c>
      <c r="E388" s="234">
        <f>+'Ark1'!D1438</f>
        <v>2</v>
      </c>
      <c r="F388" s="234" t="str">
        <f t="shared" ref="F388:F398" si="289">+F373</f>
        <v>Feb</v>
      </c>
      <c r="G388" s="234">
        <f>+'Ark1'!Q1438</f>
        <v>1</v>
      </c>
      <c r="H388" s="234">
        <f>+'Ark1'!R1438</f>
        <v>2</v>
      </c>
      <c r="I388" s="236">
        <f>+IF(H388=0,"",'Ark1'!AG1438)</f>
        <v>0.83470251729968947</v>
      </c>
      <c r="J388" s="236">
        <f>+IF(H388=0,"",'Ark1'!AH1438)</f>
        <v>0</v>
      </c>
      <c r="K388" s="236"/>
      <c r="L388" s="235">
        <f>+IF(H388=0,"",'Ark1'!U1438)</f>
        <v>34.800000000000011</v>
      </c>
      <c r="M388" s="235"/>
      <c r="N388" s="236"/>
      <c r="O388" s="236"/>
      <c r="P388" s="236"/>
      <c r="Q388" s="236"/>
      <c r="R388" s="236"/>
      <c r="S388" s="236"/>
      <c r="T388" s="236">
        <f>+IF(H388=0,"",'Ark1'!T1438)</f>
        <v>5</v>
      </c>
      <c r="U388" s="235"/>
      <c r="V388" s="237">
        <f>+IF(H388=0,"",'Ark1'!W1438)</f>
        <v>0</v>
      </c>
      <c r="W388" s="237">
        <f>+IF(H388=0,"",'Ark1'!X1438)</f>
        <v>100</v>
      </c>
      <c r="X388" s="237">
        <f>+IF(H388=0,"",'Ark1'!Y1438)</f>
        <v>100</v>
      </c>
      <c r="Y388" s="237">
        <f>+IF(H388=0,"",'Ark1'!Z1438)</f>
        <v>6.8999999999999924</v>
      </c>
      <c r="Z388" s="237">
        <f>+IF(H388=0,"",'Ark1'!Z1438)</f>
        <v>6.8999999999999924</v>
      </c>
      <c r="AA388" s="236">
        <f>+IF(H388=0,"",'Ark1'!AB1438)</f>
        <v>0</v>
      </c>
      <c r="AB388" s="237">
        <f>+IF(H388=0,"",'Ark1'!AE1438)</f>
        <v>0</v>
      </c>
      <c r="AC388" s="237">
        <f t="shared" si="287"/>
        <v>3.1636363636363645</v>
      </c>
      <c r="AD388" s="235">
        <f t="shared" ref="AD388:AD398" si="290">+IF(H388=0,"",G388/H388)</f>
        <v>0.5</v>
      </c>
      <c r="AE388" s="299"/>
      <c r="AH388" s="29"/>
      <c r="AI388" s="27"/>
    </row>
    <row r="389" spans="1:35">
      <c r="A389" s="299"/>
      <c r="B389" s="299">
        <f>+'Ark1'!C1439</f>
        <v>2023</v>
      </c>
      <c r="C389" s="234">
        <f>+'Ark1'!L1439</f>
        <v>11</v>
      </c>
      <c r="D389" s="234" t="str">
        <f t="shared" si="288"/>
        <v>U</v>
      </c>
      <c r="E389" s="234">
        <f>+'Ark1'!D1439</f>
        <v>3</v>
      </c>
      <c r="F389" s="234" t="str">
        <f t="shared" si="289"/>
        <v>Mar</v>
      </c>
      <c r="G389" s="234">
        <f>+'Ark1'!Q1439</f>
        <v>2</v>
      </c>
      <c r="H389" s="234">
        <f>+'Ark1'!R1439</f>
        <v>4</v>
      </c>
      <c r="I389" s="236">
        <f>+IF(H389=0,"",'Ark1'!AG1439)</f>
        <v>0.43710119243798717</v>
      </c>
      <c r="J389" s="236">
        <f>+IF(H389=0,"",'Ark1'!AH1439)</f>
        <v>0</v>
      </c>
      <c r="K389" s="236"/>
      <c r="L389" s="235">
        <f>+IF(H389=0,"",'Ark1'!U1439)</f>
        <v>20.225000000000001</v>
      </c>
      <c r="M389" s="235"/>
      <c r="N389" s="236"/>
      <c r="O389" s="236"/>
      <c r="P389" s="236"/>
      <c r="Q389" s="236"/>
      <c r="R389" s="236"/>
      <c r="S389" s="236"/>
      <c r="T389" s="236">
        <f>+IF(H389=0,"",'Ark1'!T1439)</f>
        <v>5.75</v>
      </c>
      <c r="U389" s="235"/>
      <c r="V389" s="237">
        <f>+IF(H389=0,"",'Ark1'!W1439)</f>
        <v>0</v>
      </c>
      <c r="W389" s="237">
        <f>+IF(H389=0,"",'Ark1'!X1439)</f>
        <v>75</v>
      </c>
      <c r="X389" s="237">
        <f>+IF(H389=0,"",'Ark1'!Y1439)</f>
        <v>25</v>
      </c>
      <c r="Y389" s="237">
        <f>+IF(H389=0,"",'Ark1'!Z1439)</f>
        <v>5.3077184363905321</v>
      </c>
      <c r="Z389" s="237">
        <f>+IF(H389=0,"",'Ark1'!Z1439)</f>
        <v>5.3077184363905321</v>
      </c>
      <c r="AA389" s="236">
        <f>+IF(H389=0,"",'Ark1'!AB1439)</f>
        <v>1.299038105676658</v>
      </c>
      <c r="AB389" s="237">
        <f>+IF(H389=0,"",'Ark1'!AE1439)</f>
        <v>0</v>
      </c>
      <c r="AC389" s="237">
        <f t="shared" si="287"/>
        <v>1.8386363636363638</v>
      </c>
      <c r="AD389" s="235">
        <f t="shared" si="290"/>
        <v>0.5</v>
      </c>
      <c r="AE389" s="299"/>
      <c r="AH389" s="29"/>
      <c r="AI389" s="27"/>
    </row>
    <row r="390" spans="1:35">
      <c r="A390" s="299"/>
      <c r="B390" s="299">
        <f>+'Ark1'!C1440</f>
        <v>2023</v>
      </c>
      <c r="C390" s="234">
        <f>+'Ark1'!L1440</f>
        <v>11</v>
      </c>
      <c r="D390" s="234" t="str">
        <f t="shared" si="288"/>
        <v>U</v>
      </c>
      <c r="E390" s="234">
        <f>+'Ark1'!D1440</f>
        <v>4</v>
      </c>
      <c r="F390" s="234" t="str">
        <f t="shared" si="289"/>
        <v>Apr</v>
      </c>
      <c r="G390" s="234">
        <f>+'Ark1'!Q1440</f>
        <v>0</v>
      </c>
      <c r="H390" s="234">
        <f>+'Ark1'!R1440</f>
        <v>0</v>
      </c>
      <c r="I390" s="236" t="str">
        <f>+IF(H390=0,"",'Ark1'!AG1440)</f>
        <v/>
      </c>
      <c r="J390" s="236" t="str">
        <f>+IF(H390=0,"",'Ark1'!AH1440)</f>
        <v/>
      </c>
      <c r="K390" s="236"/>
      <c r="L390" s="235" t="str">
        <f>+IF(H390=0,"",'Ark1'!U1440)</f>
        <v/>
      </c>
      <c r="M390" s="235"/>
      <c r="N390" s="236"/>
      <c r="O390" s="236"/>
      <c r="P390" s="236"/>
      <c r="Q390" s="236"/>
      <c r="R390" s="236"/>
      <c r="S390" s="236"/>
      <c r="T390" s="236" t="str">
        <f>+IF(H390=0,"",'Ark1'!T1440)</f>
        <v/>
      </c>
      <c r="U390" s="235"/>
      <c r="V390" s="237" t="str">
        <f>+IF(H390=0,"",'Ark1'!W1440)</f>
        <v/>
      </c>
      <c r="W390" s="237" t="str">
        <f>+IF(H390=0,"",'Ark1'!X1440)</f>
        <v/>
      </c>
      <c r="X390" s="237" t="str">
        <f>+IF(H390=0,"",'Ark1'!Y1440)</f>
        <v/>
      </c>
      <c r="Y390" s="237" t="str">
        <f>+IF(H390=0,"",'Ark1'!Z1440)</f>
        <v/>
      </c>
      <c r="Z390" s="237" t="str">
        <f>+IF(H390=0,"",'Ark1'!Z1440)</f>
        <v/>
      </c>
      <c r="AA390" s="236" t="str">
        <f>+IF(H390=0,"",'Ark1'!AB1440)</f>
        <v/>
      </c>
      <c r="AB390" s="237" t="str">
        <f>+IF(H390=0,"",'Ark1'!AE1440)</f>
        <v/>
      </c>
      <c r="AC390" s="237" t="str">
        <f t="shared" si="287"/>
        <v/>
      </c>
      <c r="AD390" s="235" t="str">
        <f t="shared" si="290"/>
        <v/>
      </c>
      <c r="AE390" s="299"/>
      <c r="AH390" s="29"/>
      <c r="AI390" s="27"/>
    </row>
    <row r="391" spans="1:35">
      <c r="A391" s="299"/>
      <c r="B391" s="299">
        <f>+'Ark1'!C1441</f>
        <v>2023</v>
      </c>
      <c r="C391" s="234">
        <f>+'Ark1'!L1441</f>
        <v>11</v>
      </c>
      <c r="D391" s="234" t="str">
        <f t="shared" si="288"/>
        <v>U</v>
      </c>
      <c r="E391" s="234">
        <f>+'Ark1'!D1441</f>
        <v>5</v>
      </c>
      <c r="F391" s="234" t="str">
        <f t="shared" si="289"/>
        <v>Mai</v>
      </c>
      <c r="G391" s="234">
        <f>+'Ark1'!Q1441</f>
        <v>0</v>
      </c>
      <c r="H391" s="234">
        <f>+'Ark1'!R1441</f>
        <v>0</v>
      </c>
      <c r="I391" s="236" t="str">
        <f>+IF(H391=0,"",'Ark1'!AG1441)</f>
        <v/>
      </c>
      <c r="J391" s="236" t="str">
        <f>+IF(H391=0,"",'Ark1'!AH1441)</f>
        <v/>
      </c>
      <c r="K391" s="236"/>
      <c r="L391" s="235" t="str">
        <f>+IF(H391=0,"",'Ark1'!U1441)</f>
        <v/>
      </c>
      <c r="M391" s="235"/>
      <c r="N391" s="236"/>
      <c r="O391" s="236"/>
      <c r="P391" s="236"/>
      <c r="Q391" s="236"/>
      <c r="R391" s="236"/>
      <c r="S391" s="236"/>
      <c r="T391" s="236" t="str">
        <f>+IF(H391=0,"",'Ark1'!T1441)</f>
        <v/>
      </c>
      <c r="U391" s="235"/>
      <c r="V391" s="237" t="str">
        <f>+IF(H391=0,"",'Ark1'!W1441)</f>
        <v/>
      </c>
      <c r="W391" s="237" t="str">
        <f>+IF(H391=0,"",'Ark1'!X1441)</f>
        <v/>
      </c>
      <c r="X391" s="237" t="str">
        <f>+IF(H391=0,"",'Ark1'!Y1441)</f>
        <v/>
      </c>
      <c r="Y391" s="237" t="str">
        <f>+IF(H391=0,"",'Ark1'!Z1441)</f>
        <v/>
      </c>
      <c r="Z391" s="237" t="str">
        <f>+IF(H391=0,"",'Ark1'!Z1441)</f>
        <v/>
      </c>
      <c r="AA391" s="236" t="str">
        <f>+IF(H391=0,"",'Ark1'!AB1441)</f>
        <v/>
      </c>
      <c r="AB391" s="237" t="str">
        <f>+IF(H391=0,"",'Ark1'!AE1441)</f>
        <v/>
      </c>
      <c r="AC391" s="237" t="str">
        <f t="shared" si="287"/>
        <v/>
      </c>
      <c r="AD391" s="235" t="str">
        <f t="shared" si="290"/>
        <v/>
      </c>
      <c r="AE391" s="299"/>
      <c r="AH391" s="29"/>
      <c r="AI391" s="27"/>
    </row>
    <row r="392" spans="1:35">
      <c r="A392" s="299"/>
      <c r="B392" s="299">
        <f>+'Ark1'!C1442</f>
        <v>2023</v>
      </c>
      <c r="C392" s="234">
        <f>+'Ark1'!L1442</f>
        <v>11</v>
      </c>
      <c r="D392" s="234" t="str">
        <f t="shared" si="288"/>
        <v>U</v>
      </c>
      <c r="E392" s="234">
        <f>+'Ark1'!D1442</f>
        <v>6</v>
      </c>
      <c r="F392" s="234" t="str">
        <f t="shared" si="289"/>
        <v>Jun</v>
      </c>
      <c r="G392" s="234">
        <f>+'Ark1'!Q1442</f>
        <v>1</v>
      </c>
      <c r="H392" s="234">
        <f>+'Ark1'!R1442</f>
        <v>3</v>
      </c>
      <c r="I392" s="236">
        <f>+IF(H392=0,"",'Ark1'!AG1442)</f>
        <v>0.62645426883837485</v>
      </c>
      <c r="J392" s="236">
        <f>+IF(H392=0,"",'Ark1'!AH1442)</f>
        <v>0</v>
      </c>
      <c r="K392" s="236"/>
      <c r="L392" s="235">
        <f>+IF(H392=0,"",'Ark1'!U1442)</f>
        <v>38.5</v>
      </c>
      <c r="M392" s="235"/>
      <c r="N392" s="236"/>
      <c r="O392" s="236"/>
      <c r="P392" s="236"/>
      <c r="Q392" s="236"/>
      <c r="R392" s="236"/>
      <c r="S392" s="236"/>
      <c r="T392" s="236">
        <f>+IF(H392=0,"",'Ark1'!T1442)</f>
        <v>5</v>
      </c>
      <c r="U392" s="235"/>
      <c r="V392" s="237">
        <f>+IF(H392=0,"",'Ark1'!W1442)</f>
        <v>0</v>
      </c>
      <c r="W392" s="237">
        <f>+IF(H392=0,"",'Ark1'!X1442)</f>
        <v>100</v>
      </c>
      <c r="X392" s="237">
        <f>+IF(H392=0,"",'Ark1'!Y1442)</f>
        <v>100</v>
      </c>
      <c r="Y392" s="237">
        <f>+IF(H392=0,"",'Ark1'!Z1442)</f>
        <v>7.4188947963965601</v>
      </c>
      <c r="Z392" s="237">
        <f>+IF(H392=0,"",'Ark1'!Z1442)</f>
        <v>7.4188947963965601</v>
      </c>
      <c r="AA392" s="236">
        <f>+IF(H392=0,"",'Ark1'!AB1442)</f>
        <v>0</v>
      </c>
      <c r="AB392" s="237">
        <f>+IF(H392=0,"",'Ark1'!AE1442)</f>
        <v>0</v>
      </c>
      <c r="AC392" s="237">
        <f t="shared" si="287"/>
        <v>3.5</v>
      </c>
      <c r="AD392" s="235">
        <f t="shared" si="290"/>
        <v>0.33333333333333331</v>
      </c>
      <c r="AE392" s="299"/>
      <c r="AH392" s="29"/>
      <c r="AI392" s="27"/>
    </row>
    <row r="393" spans="1:35">
      <c r="A393" s="299"/>
      <c r="B393" s="299">
        <f>+'Ark1'!C1443</f>
        <v>2023</v>
      </c>
      <c r="C393" s="234">
        <f>+'Ark1'!L1443</f>
        <v>11</v>
      </c>
      <c r="D393" s="234" t="str">
        <f t="shared" si="288"/>
        <v>U</v>
      </c>
      <c r="E393" s="234">
        <f>+'Ark1'!D1443</f>
        <v>7</v>
      </c>
      <c r="F393" s="234" t="str">
        <f t="shared" si="289"/>
        <v>Jul</v>
      </c>
      <c r="G393" s="234">
        <f>+'Ark1'!Q1443</f>
        <v>0</v>
      </c>
      <c r="H393" s="234">
        <f>+'Ark1'!R1443</f>
        <v>0</v>
      </c>
      <c r="I393" s="236" t="str">
        <f>+IF(H393=0,"",'Ark1'!AG1443)</f>
        <v/>
      </c>
      <c r="J393" s="236" t="str">
        <f>+IF(H393=0,"",'Ark1'!AH1443)</f>
        <v/>
      </c>
      <c r="K393" s="236"/>
      <c r="L393" s="235" t="str">
        <f>+IF(H393=0,"",'Ark1'!U1443)</f>
        <v/>
      </c>
      <c r="M393" s="235"/>
      <c r="N393" s="236"/>
      <c r="O393" s="236"/>
      <c r="P393" s="236"/>
      <c r="Q393" s="236"/>
      <c r="R393" s="236"/>
      <c r="S393" s="236"/>
      <c r="T393" s="236" t="str">
        <f>+IF(H393=0,"",'Ark1'!T1443)</f>
        <v/>
      </c>
      <c r="U393" s="235"/>
      <c r="V393" s="237" t="str">
        <f>+IF(H393=0,"",'Ark1'!W1443)</f>
        <v/>
      </c>
      <c r="W393" s="237" t="str">
        <f>+IF(H393=0,"",'Ark1'!X1443)</f>
        <v/>
      </c>
      <c r="X393" s="237" t="str">
        <f>+IF(H393=0,"",'Ark1'!Y1443)</f>
        <v/>
      </c>
      <c r="Y393" s="237" t="str">
        <f>+IF(H393=0,"",'Ark1'!Z1443)</f>
        <v/>
      </c>
      <c r="Z393" s="237" t="str">
        <f>+IF(H393=0,"",'Ark1'!Z1443)</f>
        <v/>
      </c>
      <c r="AA393" s="236" t="str">
        <f>+IF(H393=0,"",'Ark1'!AB1443)</f>
        <v/>
      </c>
      <c r="AB393" s="237" t="str">
        <f>+IF(H393=0,"",'Ark1'!AE1443)</f>
        <v/>
      </c>
      <c r="AC393" s="237" t="str">
        <f t="shared" si="287"/>
        <v/>
      </c>
      <c r="AD393" s="235" t="str">
        <f t="shared" si="290"/>
        <v/>
      </c>
      <c r="AE393" s="299"/>
      <c r="AH393" s="29"/>
      <c r="AI393" s="27"/>
    </row>
    <row r="394" spans="1:35">
      <c r="A394" s="299"/>
      <c r="B394" s="299">
        <f>+'Ark1'!C1444</f>
        <v>2023</v>
      </c>
      <c r="C394" s="234">
        <f>+'Ark1'!L1444</f>
        <v>11</v>
      </c>
      <c r="D394" s="234" t="str">
        <f t="shared" si="288"/>
        <v>U</v>
      </c>
      <c r="E394" s="234">
        <f>+'Ark1'!D1444</f>
        <v>8</v>
      </c>
      <c r="F394" s="234" t="str">
        <f t="shared" si="289"/>
        <v>Aug</v>
      </c>
      <c r="G394" s="234">
        <f>+'Ark1'!Q1444</f>
        <v>1</v>
      </c>
      <c r="H394" s="234">
        <f>+'Ark1'!R1444</f>
        <v>1</v>
      </c>
      <c r="I394" s="236">
        <f>+IF(H394=0,"",'Ark1'!AG1444)</f>
        <v>0.32478242115145511</v>
      </c>
      <c r="J394" s="236">
        <f>+IF(H394=0,"",'Ark1'!AH1444)</f>
        <v>0</v>
      </c>
      <c r="K394" s="236"/>
      <c r="L394" s="235">
        <f>+IF(H394=0,"",'Ark1'!U1444)</f>
        <v>25.6</v>
      </c>
      <c r="M394" s="235"/>
      <c r="N394" s="236"/>
      <c r="O394" s="236"/>
      <c r="P394" s="236"/>
      <c r="Q394" s="236"/>
      <c r="R394" s="236"/>
      <c r="S394" s="236"/>
      <c r="T394" s="236">
        <f>+IF(H394=0,"",'Ark1'!T1444)</f>
        <v>5</v>
      </c>
      <c r="U394" s="235"/>
      <c r="V394" s="237">
        <f>+IF(H394=0,"",'Ark1'!W1444)</f>
        <v>0</v>
      </c>
      <c r="W394" s="237">
        <f>+IF(H394=0,"",'Ark1'!X1444)</f>
        <v>100</v>
      </c>
      <c r="X394" s="237">
        <f>+IF(H394=0,"",'Ark1'!Y1444)</f>
        <v>100</v>
      </c>
      <c r="Y394" s="237">
        <f>+IF(H394=0,"",'Ark1'!Z1444)</f>
        <v>0</v>
      </c>
      <c r="Z394" s="237">
        <f>+IF(H394=0,"",'Ark1'!Z1444)</f>
        <v>0</v>
      </c>
      <c r="AA394" s="236">
        <f>+IF(H394=0,"",'Ark1'!AB1444)</f>
        <v>0</v>
      </c>
      <c r="AB394" s="237">
        <f>+IF(H394=0,"",'Ark1'!AE1444)</f>
        <v>0</v>
      </c>
      <c r="AC394" s="237">
        <f t="shared" si="287"/>
        <v>2.3272727272727276</v>
      </c>
      <c r="AD394" s="235">
        <f t="shared" si="290"/>
        <v>1</v>
      </c>
      <c r="AE394" s="299"/>
      <c r="AH394" s="29"/>
      <c r="AI394" s="27"/>
    </row>
    <row r="395" spans="1:35">
      <c r="A395" s="299"/>
      <c r="B395" s="299">
        <f>+'Ark1'!C1445</f>
        <v>2023</v>
      </c>
      <c r="C395" s="234">
        <f>+'Ark1'!L1445</f>
        <v>11</v>
      </c>
      <c r="D395" s="234" t="str">
        <f t="shared" si="288"/>
        <v>U</v>
      </c>
      <c r="E395" s="234">
        <f>+'Ark1'!D1445</f>
        <v>9</v>
      </c>
      <c r="F395" s="234" t="str">
        <f t="shared" si="289"/>
        <v>Sep</v>
      </c>
      <c r="G395" s="234">
        <f>+'Ark1'!Q1445</f>
        <v>2</v>
      </c>
      <c r="H395" s="234">
        <f>+'Ark1'!R1445</f>
        <v>2</v>
      </c>
      <c r="I395" s="236">
        <f>+IF(H395=0,"",'Ark1'!AG1445)</f>
        <v>0.40408629686230774</v>
      </c>
      <c r="J395" s="236">
        <f>+IF(H395=0,"",'Ark1'!AH1445)</f>
        <v>0</v>
      </c>
      <c r="K395" s="236"/>
      <c r="L395" s="235">
        <f>+IF(H395=0,"",'Ark1'!U1445)</f>
        <v>29.35</v>
      </c>
      <c r="M395" s="235"/>
      <c r="N395" s="236"/>
      <c r="O395" s="236"/>
      <c r="P395" s="236"/>
      <c r="Q395" s="236"/>
      <c r="R395" s="236"/>
      <c r="S395" s="236"/>
      <c r="T395" s="236">
        <f>+IF(H395=0,"",'Ark1'!T1445)</f>
        <v>8</v>
      </c>
      <c r="U395" s="235"/>
      <c r="V395" s="237">
        <f>+IF(H395=0,"",'Ark1'!W1445)</f>
        <v>50</v>
      </c>
      <c r="W395" s="237">
        <f>+IF(H395=0,"",'Ark1'!X1445)</f>
        <v>100</v>
      </c>
      <c r="X395" s="237">
        <f>+IF(H395=0,"",'Ark1'!Y1445)</f>
        <v>100</v>
      </c>
      <c r="Y395" s="237">
        <f>+IF(H395=0,"",'Ark1'!Z1445)</f>
        <v>4.9500000000000064</v>
      </c>
      <c r="Z395" s="237">
        <f>+IF(H395=0,"",'Ark1'!Z1445)</f>
        <v>4.9500000000000064</v>
      </c>
      <c r="AA395" s="236">
        <f>+IF(H395=0,"",'Ark1'!AB1445)</f>
        <v>3</v>
      </c>
      <c r="AB395" s="237">
        <f>+IF(H395=0,"",'Ark1'!AE1445)</f>
        <v>0</v>
      </c>
      <c r="AC395" s="237">
        <f t="shared" si="287"/>
        <v>2.6681818181818184</v>
      </c>
      <c r="AD395" s="235">
        <f t="shared" si="290"/>
        <v>1</v>
      </c>
      <c r="AE395" s="299"/>
      <c r="AH395" s="29"/>
      <c r="AI395" s="27"/>
    </row>
    <row r="396" spans="1:35">
      <c r="A396" s="299"/>
      <c r="B396" s="299">
        <f>+'Ark1'!C1446</f>
        <v>2023</v>
      </c>
      <c r="C396" s="234">
        <f>+'Ark1'!L1446</f>
        <v>11</v>
      </c>
      <c r="D396" s="234" t="str">
        <f t="shared" si="288"/>
        <v>U</v>
      </c>
      <c r="E396" s="234">
        <f>+'Ark1'!D1446</f>
        <v>10</v>
      </c>
      <c r="F396" s="234" t="str">
        <f t="shared" si="289"/>
        <v>Okt</v>
      </c>
      <c r="G396" s="234">
        <f>+'Ark1'!Q1446</f>
        <v>5</v>
      </c>
      <c r="H396" s="234">
        <f>+'Ark1'!R1446</f>
        <v>10</v>
      </c>
      <c r="I396" s="236">
        <f>+IF(H396=0,"",'Ark1'!AG1446)</f>
        <v>0.51977401129943501</v>
      </c>
      <c r="J396" s="236">
        <f>+IF(H396=0,"",'Ark1'!AH1446)</f>
        <v>0</v>
      </c>
      <c r="K396" s="236"/>
      <c r="L396" s="235">
        <f>+IF(H396=0,"",'Ark1'!U1446)</f>
        <v>27.14</v>
      </c>
      <c r="M396" s="235"/>
      <c r="N396" s="236"/>
      <c r="O396" s="236"/>
      <c r="P396" s="236"/>
      <c r="Q396" s="236"/>
      <c r="R396" s="236"/>
      <c r="S396" s="236"/>
      <c r="T396" s="236">
        <f>+IF(H396=0,"",'Ark1'!T1446)</f>
        <v>6.5</v>
      </c>
      <c r="U396" s="235"/>
      <c r="V396" s="237">
        <f>+IF(H396=0,"",'Ark1'!W1446)</f>
        <v>10</v>
      </c>
      <c r="W396" s="237">
        <f>+IF(H396=0,"",'Ark1'!X1446)</f>
        <v>70</v>
      </c>
      <c r="X396" s="237">
        <f>+IF(H396=0,"",'Ark1'!Y1446)</f>
        <v>50</v>
      </c>
      <c r="Y396" s="237">
        <f>+IF(H396=0,"",'Ark1'!Z1446)</f>
        <v>13.030748251731367</v>
      </c>
      <c r="Z396" s="237">
        <f>+IF(H396=0,"",'Ark1'!Z1446)</f>
        <v>13.030748251731367</v>
      </c>
      <c r="AA396" s="236">
        <f>+IF(H396=0,"",'Ark1'!AB1446)</f>
        <v>2.765863337187866</v>
      </c>
      <c r="AB396" s="237">
        <f>+IF(H396=0,"",'Ark1'!AE1446)</f>
        <v>0</v>
      </c>
      <c r="AC396" s="237">
        <f t="shared" si="287"/>
        <v>2.4672727272727273</v>
      </c>
      <c r="AD396" s="235">
        <f t="shared" si="290"/>
        <v>0.5</v>
      </c>
      <c r="AE396" s="299"/>
      <c r="AH396" s="29"/>
      <c r="AI396" s="27"/>
    </row>
    <row r="397" spans="1:35">
      <c r="A397" s="299"/>
      <c r="B397" s="299">
        <f>+'Ark1'!C1447</f>
        <v>2023</v>
      </c>
      <c r="C397" s="234">
        <f>+'Ark1'!L1447</f>
        <v>11</v>
      </c>
      <c r="D397" s="234" t="str">
        <f t="shared" si="288"/>
        <v>U</v>
      </c>
      <c r="E397" s="234">
        <f>+'Ark1'!D1447</f>
        <v>11</v>
      </c>
      <c r="F397" s="234" t="str">
        <f t="shared" si="289"/>
        <v>Nov</v>
      </c>
      <c r="G397" s="234">
        <f>+'Ark1'!Q1447</f>
        <v>9</v>
      </c>
      <c r="H397" s="234">
        <f>+'Ark1'!R1447</f>
        <v>18</v>
      </c>
      <c r="I397" s="236">
        <f>+IF(H397=0,"",'Ark1'!AG1447)</f>
        <v>1.460535167863886</v>
      </c>
      <c r="J397" s="236">
        <f>+IF(H397=0,"",'Ark1'!AH1447)</f>
        <v>0</v>
      </c>
      <c r="K397" s="236"/>
      <c r="L397" s="235">
        <f>+IF(H397=0,"",'Ark1'!U1447)</f>
        <v>26.172222222222221</v>
      </c>
      <c r="M397" s="235"/>
      <c r="N397" s="236"/>
      <c r="O397" s="236"/>
      <c r="P397" s="236"/>
      <c r="Q397" s="236"/>
      <c r="R397" s="236"/>
      <c r="S397" s="236"/>
      <c r="T397" s="236">
        <f>+IF(H397=0,"",'Ark1'!T1447)</f>
        <v>7.6666666666666687</v>
      </c>
      <c r="U397" s="235"/>
      <c r="V397" s="237">
        <f>+IF(H397=0,"",'Ark1'!W1447)</f>
        <v>16.666666666666671</v>
      </c>
      <c r="W397" s="237">
        <f>+IF(H397=0,"",'Ark1'!X1447)</f>
        <v>94.444444444444443</v>
      </c>
      <c r="X397" s="237">
        <f>+IF(H397=0,"",'Ark1'!Y1447)</f>
        <v>66.666666666666686</v>
      </c>
      <c r="Y397" s="237">
        <f>+IF(H397=0,"",'Ark1'!Z1447)</f>
        <v>7.2157086011897613</v>
      </c>
      <c r="Z397" s="237">
        <f>+IF(H397=0,"",'Ark1'!Z1447)</f>
        <v>7.2157086011897613</v>
      </c>
      <c r="AA397" s="236">
        <f>+IF(H397=0,"",'Ark1'!AB1447)</f>
        <v>1.9720265943665356</v>
      </c>
      <c r="AB397" s="237">
        <f>+IF(H397=0,"",'Ark1'!AE1447)</f>
        <v>0</v>
      </c>
      <c r="AC397" s="237">
        <f t="shared" si="287"/>
        <v>2.3792929292929292</v>
      </c>
      <c r="AD397" s="235">
        <f t="shared" si="290"/>
        <v>0.5</v>
      </c>
      <c r="AE397" s="299"/>
      <c r="AH397" s="29"/>
      <c r="AI397" s="27"/>
    </row>
    <row r="398" spans="1:35">
      <c r="A398" s="299"/>
      <c r="B398" s="299">
        <f>+'Ark1'!C1448</f>
        <v>2023</v>
      </c>
      <c r="C398" s="234">
        <f>+'Ark1'!L1448</f>
        <v>11</v>
      </c>
      <c r="D398" s="234" t="str">
        <f t="shared" si="288"/>
        <v>U</v>
      </c>
      <c r="E398" s="234">
        <f>+'Ark1'!D1448</f>
        <v>12</v>
      </c>
      <c r="F398" s="234" t="str">
        <f t="shared" si="289"/>
        <v>Des</v>
      </c>
      <c r="G398" s="234">
        <f>+'Ark1'!Q1448</f>
        <v>0</v>
      </c>
      <c r="H398" s="234">
        <f>+'Ark1'!R1448</f>
        <v>0</v>
      </c>
      <c r="I398" s="236" t="str">
        <f>+IF(H398=0,"",'Ark1'!AG1448)</f>
        <v/>
      </c>
      <c r="J398" s="236" t="str">
        <f>+IF(H398=0,"",'Ark1'!AH1448)</f>
        <v/>
      </c>
      <c r="K398" s="236"/>
      <c r="L398" s="235" t="str">
        <f>+IF(H398=0,"",'Ark1'!U1448)</f>
        <v/>
      </c>
      <c r="M398" s="235"/>
      <c r="N398" s="236"/>
      <c r="O398" s="236"/>
      <c r="P398" s="236"/>
      <c r="Q398" s="236"/>
      <c r="R398" s="236"/>
      <c r="S398" s="236"/>
      <c r="T398" s="236" t="str">
        <f>+IF(H398=0,"",'Ark1'!T1448)</f>
        <v/>
      </c>
      <c r="U398" s="235"/>
      <c r="V398" s="237" t="str">
        <f>+IF(H398=0,"",'Ark1'!W1448)</f>
        <v/>
      </c>
      <c r="W398" s="237" t="str">
        <f>+IF(H398=0,"",'Ark1'!X1448)</f>
        <v/>
      </c>
      <c r="X398" s="237" t="str">
        <f>+IF(H398=0,"",'Ark1'!Y1448)</f>
        <v/>
      </c>
      <c r="Y398" s="237" t="str">
        <f>+IF(H398=0,"",'Ark1'!Z1448)</f>
        <v/>
      </c>
      <c r="Z398" s="237" t="str">
        <f>+IF(H398=0,"",'Ark1'!Z1448)</f>
        <v/>
      </c>
      <c r="AA398" s="236" t="str">
        <f>+IF(H398=0,"",'Ark1'!AB1448)</f>
        <v/>
      </c>
      <c r="AB398" s="237" t="str">
        <f>+IF(H398=0,"",'Ark1'!AE1448)</f>
        <v/>
      </c>
      <c r="AC398" s="237" t="str">
        <f t="shared" si="287"/>
        <v/>
      </c>
      <c r="AD398" s="235" t="str">
        <f t="shared" si="290"/>
        <v/>
      </c>
      <c r="AE398" s="299"/>
      <c r="AH398" s="29"/>
      <c r="AI398" s="27"/>
    </row>
    <row r="399" spans="1:35">
      <c r="A399" s="299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  <c r="AB399" s="299"/>
      <c r="AC399" s="299"/>
      <c r="AD399" s="299"/>
      <c r="AE399" s="299"/>
      <c r="AH399" s="29"/>
      <c r="AI399" s="27"/>
    </row>
    <row r="400" spans="1:35" ht="15.6">
      <c r="A400" s="299"/>
      <c r="B400" s="319" t="s">
        <v>645</v>
      </c>
      <c r="C400" s="299"/>
      <c r="D400" s="299" t="str">
        <f>+D402</f>
        <v>U+</v>
      </c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  <c r="AB400" s="299"/>
      <c r="AC400" s="299"/>
      <c r="AD400" s="299"/>
      <c r="AE400" s="299"/>
      <c r="AH400" s="29"/>
      <c r="AI400" s="27"/>
    </row>
    <row r="401" spans="1:35">
      <c r="A401" s="299"/>
      <c r="B401" s="299"/>
      <c r="C401" s="299"/>
      <c r="D401" s="299"/>
      <c r="E401" s="299"/>
      <c r="F401" s="299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  <c r="AB401" s="299"/>
      <c r="AC401" s="299"/>
      <c r="AD401" s="299"/>
      <c r="AE401" s="299"/>
      <c r="AH401" s="29"/>
      <c r="AI401" s="27"/>
    </row>
    <row r="402" spans="1:35">
      <c r="A402" s="299"/>
      <c r="B402" s="299">
        <f>+'Ark1'!C1449</f>
        <v>2023</v>
      </c>
      <c r="C402" s="234">
        <f>+'Ark1'!L1449</f>
        <v>12</v>
      </c>
      <c r="D402" s="234" t="str">
        <f>+D178</f>
        <v>U+</v>
      </c>
      <c r="E402" s="234">
        <f>+'Ark1'!D1449</f>
        <v>1</v>
      </c>
      <c r="F402" s="234" t="str">
        <f>+F387</f>
        <v>Jan</v>
      </c>
      <c r="G402" s="234">
        <f>+'Ark1'!Q1449</f>
        <v>0</v>
      </c>
      <c r="H402" s="234">
        <f>+'Ark1'!R1449</f>
        <v>0</v>
      </c>
      <c r="I402" s="236" t="str">
        <f>+IF(H402=0,"",'Ark1'!AG1449)</f>
        <v/>
      </c>
      <c r="J402" s="236" t="str">
        <f>+IF(H402=0,"",'Ark1'!AH1449)</f>
        <v/>
      </c>
      <c r="K402" s="236"/>
      <c r="L402" s="235" t="str">
        <f>+IF(H402=0,"",'Ark1'!U1449)</f>
        <v/>
      </c>
      <c r="M402" s="235"/>
      <c r="N402" s="236"/>
      <c r="O402" s="236"/>
      <c r="P402" s="236"/>
      <c r="Q402" s="236"/>
      <c r="R402" s="236"/>
      <c r="S402" s="236"/>
      <c r="T402" s="236" t="str">
        <f>+IF(H402=0,"",'Ark1'!T1449)</f>
        <v/>
      </c>
      <c r="U402" s="235"/>
      <c r="V402" s="237" t="str">
        <f>+IF(H402=0,"",'Ark1'!W1449)</f>
        <v/>
      </c>
      <c r="W402" s="237" t="str">
        <f>+IF(H402=0,"",'Ark1'!X1449)</f>
        <v/>
      </c>
      <c r="X402" s="237" t="str">
        <f>+IF(H402=0,"",'Ark1'!Y1449)</f>
        <v/>
      </c>
      <c r="Y402" s="237" t="str">
        <f>+IF(H402=0,"",'Ark1'!Z1449)</f>
        <v/>
      </c>
      <c r="Z402" s="237" t="str">
        <f>+IF(H402=0,"",'Ark1'!Z1449)</f>
        <v/>
      </c>
      <c r="AA402" s="236" t="str">
        <f>+IF(H402=0,"",'Ark1'!AB1449)</f>
        <v/>
      </c>
      <c r="AB402" s="237" t="str">
        <f>+IF(H402=0,"",'Ark1'!AE1449)</f>
        <v/>
      </c>
      <c r="AC402" s="237" t="str">
        <f t="shared" ref="AC402:AC413" si="291">+IF(H402=0,"",+L402/C402)</f>
        <v/>
      </c>
      <c r="AD402" s="235" t="str">
        <f t="shared" ref="AD402:AD452" si="292">+IF(H402=0,"",G402/H402)</f>
        <v/>
      </c>
      <c r="AE402" s="299"/>
      <c r="AH402" s="29"/>
      <c r="AI402" s="27"/>
    </row>
    <row r="403" spans="1:35">
      <c r="A403" s="299"/>
      <c r="B403" s="299">
        <f>+'Ark1'!C1450</f>
        <v>2023</v>
      </c>
      <c r="C403" s="234">
        <f>+'Ark1'!L1450</f>
        <v>12</v>
      </c>
      <c r="D403" s="234" t="str">
        <f t="shared" ref="D403:D413" si="293">+D179</f>
        <v>U+</v>
      </c>
      <c r="E403" s="234">
        <f>+'Ark1'!D1450</f>
        <v>2</v>
      </c>
      <c r="F403" s="234" t="str">
        <f t="shared" ref="F403:F413" si="294">+F388</f>
        <v>Feb</v>
      </c>
      <c r="G403" s="234">
        <f>+'Ark1'!Q1450</f>
        <v>0</v>
      </c>
      <c r="H403" s="234">
        <f>+'Ark1'!R1450</f>
        <v>0</v>
      </c>
      <c r="I403" s="236" t="str">
        <f>+IF(H403=0,"",'Ark1'!AG1450)</f>
        <v/>
      </c>
      <c r="J403" s="236" t="str">
        <f>+IF(H403=0,"",'Ark1'!AH1450)</f>
        <v/>
      </c>
      <c r="K403" s="236"/>
      <c r="L403" s="235" t="str">
        <f>+IF(H403=0,"",'Ark1'!U1450)</f>
        <v/>
      </c>
      <c r="M403" s="235"/>
      <c r="N403" s="236"/>
      <c r="O403" s="236"/>
      <c r="P403" s="236"/>
      <c r="Q403" s="236"/>
      <c r="R403" s="236"/>
      <c r="S403" s="236"/>
      <c r="T403" s="236" t="str">
        <f>+IF(H403=0,"",'Ark1'!T1450)</f>
        <v/>
      </c>
      <c r="U403" s="235"/>
      <c r="V403" s="237" t="str">
        <f>+IF(H403=0,"",'Ark1'!W1450)</f>
        <v/>
      </c>
      <c r="W403" s="237" t="str">
        <f>+IF(H403=0,"",'Ark1'!X1450)</f>
        <v/>
      </c>
      <c r="X403" s="237" t="str">
        <f>+IF(H403=0,"",'Ark1'!Y1450)</f>
        <v/>
      </c>
      <c r="Y403" s="237" t="str">
        <f>+IF(H403=0,"",'Ark1'!Z1450)</f>
        <v/>
      </c>
      <c r="Z403" s="237" t="str">
        <f>+IF(H403=0,"",'Ark1'!Z1450)</f>
        <v/>
      </c>
      <c r="AA403" s="236" t="str">
        <f>+IF(H403=0,"",'Ark1'!AB1450)</f>
        <v/>
      </c>
      <c r="AB403" s="237" t="str">
        <f>+IF(H403=0,"",'Ark1'!AE1450)</f>
        <v/>
      </c>
      <c r="AC403" s="237" t="str">
        <f t="shared" si="291"/>
        <v/>
      </c>
      <c r="AD403" s="235" t="str">
        <f t="shared" ref="AD403:AD413" si="295">+IF(H403=0,"",G403/H403)</f>
        <v/>
      </c>
      <c r="AE403" s="299"/>
      <c r="AH403" s="29"/>
      <c r="AI403" s="27"/>
    </row>
    <row r="404" spans="1:35">
      <c r="A404" s="299"/>
      <c r="B404" s="299">
        <f>+'Ark1'!C1451</f>
        <v>2023</v>
      </c>
      <c r="C404" s="234">
        <f>+'Ark1'!L1451</f>
        <v>12</v>
      </c>
      <c r="D404" s="234" t="str">
        <f t="shared" si="293"/>
        <v>U+</v>
      </c>
      <c r="E404" s="234">
        <f>+'Ark1'!D1451</f>
        <v>3</v>
      </c>
      <c r="F404" s="234" t="str">
        <f t="shared" si="294"/>
        <v>Mar</v>
      </c>
      <c r="G404" s="234">
        <f>+'Ark1'!Q1451</f>
        <v>0</v>
      </c>
      <c r="H404" s="234">
        <f>+'Ark1'!R1451</f>
        <v>0</v>
      </c>
      <c r="I404" s="236" t="str">
        <f>+IF(H404=0,"",'Ark1'!AG1451)</f>
        <v/>
      </c>
      <c r="J404" s="236" t="str">
        <f>+IF(H404=0,"",'Ark1'!AH1451)</f>
        <v/>
      </c>
      <c r="K404" s="236"/>
      <c r="L404" s="235" t="str">
        <f>+IF(H404=0,"",'Ark1'!U1451)</f>
        <v/>
      </c>
      <c r="M404" s="235"/>
      <c r="N404" s="236"/>
      <c r="O404" s="236"/>
      <c r="P404" s="236"/>
      <c r="Q404" s="236"/>
      <c r="R404" s="236"/>
      <c r="S404" s="236"/>
      <c r="T404" s="236" t="str">
        <f>+IF(H404=0,"",'Ark1'!T1451)</f>
        <v/>
      </c>
      <c r="U404" s="235"/>
      <c r="V404" s="237" t="str">
        <f>+IF(H404=0,"",'Ark1'!W1451)</f>
        <v/>
      </c>
      <c r="W404" s="237" t="str">
        <f>+IF(H404=0,"",'Ark1'!X1451)</f>
        <v/>
      </c>
      <c r="X404" s="237" t="str">
        <f>+IF(H404=0,"",'Ark1'!Y1451)</f>
        <v/>
      </c>
      <c r="Y404" s="237" t="str">
        <f>+IF(H404=0,"",'Ark1'!Z1451)</f>
        <v/>
      </c>
      <c r="Z404" s="237" t="str">
        <f>+IF(H404=0,"",'Ark1'!Z1451)</f>
        <v/>
      </c>
      <c r="AA404" s="236" t="str">
        <f>+IF(H404=0,"",'Ark1'!AB1451)</f>
        <v/>
      </c>
      <c r="AB404" s="237" t="str">
        <f>+IF(H404=0,"",'Ark1'!AE1451)</f>
        <v/>
      </c>
      <c r="AC404" s="237" t="str">
        <f t="shared" si="291"/>
        <v/>
      </c>
      <c r="AD404" s="235" t="str">
        <f t="shared" si="295"/>
        <v/>
      </c>
      <c r="AE404" s="299"/>
      <c r="AH404" s="29"/>
      <c r="AI404" s="27"/>
    </row>
    <row r="405" spans="1:35">
      <c r="A405" s="299"/>
      <c r="B405" s="299">
        <f>+'Ark1'!C1452</f>
        <v>2023</v>
      </c>
      <c r="C405" s="234">
        <f>+'Ark1'!L1452</f>
        <v>12</v>
      </c>
      <c r="D405" s="234" t="str">
        <f t="shared" si="293"/>
        <v>U+</v>
      </c>
      <c r="E405" s="234">
        <f>+'Ark1'!D1452</f>
        <v>4</v>
      </c>
      <c r="F405" s="234" t="str">
        <f t="shared" si="294"/>
        <v>Apr</v>
      </c>
      <c r="G405" s="234">
        <f>+'Ark1'!Q1452</f>
        <v>0</v>
      </c>
      <c r="H405" s="234">
        <f>+'Ark1'!R1452</f>
        <v>0</v>
      </c>
      <c r="I405" s="236" t="str">
        <f>+IF(H405=0,"",'Ark1'!AG1452)</f>
        <v/>
      </c>
      <c r="J405" s="236" t="str">
        <f>+IF(H405=0,"",'Ark1'!AH1452)</f>
        <v/>
      </c>
      <c r="K405" s="236"/>
      <c r="L405" s="235" t="str">
        <f>+IF(H405=0,"",'Ark1'!U1452)</f>
        <v/>
      </c>
      <c r="M405" s="235"/>
      <c r="N405" s="236"/>
      <c r="O405" s="236"/>
      <c r="P405" s="236"/>
      <c r="Q405" s="236"/>
      <c r="R405" s="236"/>
      <c r="S405" s="236"/>
      <c r="T405" s="236" t="str">
        <f>+IF(H405=0,"",'Ark1'!T1452)</f>
        <v/>
      </c>
      <c r="U405" s="235"/>
      <c r="V405" s="237" t="str">
        <f>+IF(H405=0,"",'Ark1'!W1452)</f>
        <v/>
      </c>
      <c r="W405" s="237" t="str">
        <f>+IF(H405=0,"",'Ark1'!X1452)</f>
        <v/>
      </c>
      <c r="X405" s="237" t="str">
        <f>+IF(H405=0,"",'Ark1'!Y1452)</f>
        <v/>
      </c>
      <c r="Y405" s="237" t="str">
        <f>+IF(H405=0,"",'Ark1'!Z1452)</f>
        <v/>
      </c>
      <c r="Z405" s="237" t="str">
        <f>+IF(H405=0,"",'Ark1'!Z1452)</f>
        <v/>
      </c>
      <c r="AA405" s="236" t="str">
        <f>+IF(H405=0,"",'Ark1'!AB1452)</f>
        <v/>
      </c>
      <c r="AB405" s="237" t="str">
        <f>+IF(H405=0,"",'Ark1'!AE1452)</f>
        <v/>
      </c>
      <c r="AC405" s="237" t="str">
        <f t="shared" si="291"/>
        <v/>
      </c>
      <c r="AD405" s="235" t="str">
        <f t="shared" si="295"/>
        <v/>
      </c>
      <c r="AE405" s="299"/>
      <c r="AH405" s="29"/>
      <c r="AI405" s="27"/>
    </row>
    <row r="406" spans="1:35">
      <c r="A406" s="299"/>
      <c r="B406" s="299">
        <f>+'Ark1'!C1453</f>
        <v>2023</v>
      </c>
      <c r="C406" s="234">
        <f>+'Ark1'!L1453</f>
        <v>12</v>
      </c>
      <c r="D406" s="234" t="str">
        <f t="shared" si="293"/>
        <v>U+</v>
      </c>
      <c r="E406" s="234">
        <f>+'Ark1'!D1453</f>
        <v>5</v>
      </c>
      <c r="F406" s="234" t="str">
        <f t="shared" si="294"/>
        <v>Mai</v>
      </c>
      <c r="G406" s="234">
        <f>+'Ark1'!Q1453</f>
        <v>0</v>
      </c>
      <c r="H406" s="234">
        <f>+'Ark1'!R1453</f>
        <v>0</v>
      </c>
      <c r="I406" s="236" t="str">
        <f>+IF(H406=0,"",'Ark1'!AG1453)</f>
        <v/>
      </c>
      <c r="J406" s="236" t="str">
        <f>+IF(H406=0,"",'Ark1'!AH1453)</f>
        <v/>
      </c>
      <c r="K406" s="236"/>
      <c r="L406" s="235" t="str">
        <f>+IF(H406=0,"",'Ark1'!U1453)</f>
        <v/>
      </c>
      <c r="M406" s="235"/>
      <c r="N406" s="236"/>
      <c r="O406" s="236"/>
      <c r="P406" s="236"/>
      <c r="Q406" s="236"/>
      <c r="R406" s="236"/>
      <c r="S406" s="236"/>
      <c r="T406" s="236" t="str">
        <f>+IF(H406=0,"",'Ark1'!T1453)</f>
        <v/>
      </c>
      <c r="U406" s="235"/>
      <c r="V406" s="237" t="str">
        <f>+IF(H406=0,"",'Ark1'!W1453)</f>
        <v/>
      </c>
      <c r="W406" s="237" t="str">
        <f>+IF(H406=0,"",'Ark1'!X1453)</f>
        <v/>
      </c>
      <c r="X406" s="237" t="str">
        <f>+IF(H406=0,"",'Ark1'!Y1453)</f>
        <v/>
      </c>
      <c r="Y406" s="237" t="str">
        <f>+IF(H406=0,"",'Ark1'!Z1453)</f>
        <v/>
      </c>
      <c r="Z406" s="237" t="str">
        <f>+IF(H406=0,"",'Ark1'!Z1453)</f>
        <v/>
      </c>
      <c r="AA406" s="236" t="str">
        <f>+IF(H406=0,"",'Ark1'!AB1453)</f>
        <v/>
      </c>
      <c r="AB406" s="237" t="str">
        <f>+IF(H406=0,"",'Ark1'!AE1453)</f>
        <v/>
      </c>
      <c r="AC406" s="237" t="str">
        <f t="shared" si="291"/>
        <v/>
      </c>
      <c r="AD406" s="235" t="str">
        <f t="shared" si="295"/>
        <v/>
      </c>
      <c r="AE406" s="299"/>
      <c r="AH406" s="29"/>
      <c r="AI406" s="27"/>
    </row>
    <row r="407" spans="1:35">
      <c r="A407" s="299"/>
      <c r="B407" s="299">
        <f>+'Ark1'!C1454</f>
        <v>2023</v>
      </c>
      <c r="C407" s="234">
        <f>+'Ark1'!L1454</f>
        <v>12</v>
      </c>
      <c r="D407" s="234" t="str">
        <f t="shared" si="293"/>
        <v>U+</v>
      </c>
      <c r="E407" s="234">
        <f>+'Ark1'!D1454</f>
        <v>6</v>
      </c>
      <c r="F407" s="234" t="str">
        <f t="shared" si="294"/>
        <v>Jun</v>
      </c>
      <c r="G407" s="234">
        <f>+'Ark1'!Q1454</f>
        <v>0</v>
      </c>
      <c r="H407" s="234">
        <f>+'Ark1'!R1454</f>
        <v>0</v>
      </c>
      <c r="I407" s="236" t="str">
        <f>+IF(H407=0,"",'Ark1'!AG1454)</f>
        <v/>
      </c>
      <c r="J407" s="236" t="str">
        <f>+IF(H407=0,"",'Ark1'!AH1454)</f>
        <v/>
      </c>
      <c r="K407" s="236"/>
      <c r="L407" s="235" t="str">
        <f>+IF(H407=0,"",'Ark1'!U1454)</f>
        <v/>
      </c>
      <c r="M407" s="235"/>
      <c r="N407" s="236"/>
      <c r="O407" s="236"/>
      <c r="P407" s="236"/>
      <c r="Q407" s="236"/>
      <c r="R407" s="236"/>
      <c r="S407" s="236"/>
      <c r="T407" s="236" t="str">
        <f>+IF(H407=0,"",'Ark1'!T1454)</f>
        <v/>
      </c>
      <c r="U407" s="235"/>
      <c r="V407" s="237" t="str">
        <f>+IF(H407=0,"",'Ark1'!W1454)</f>
        <v/>
      </c>
      <c r="W407" s="237" t="str">
        <f>+IF(H407=0,"",'Ark1'!X1454)</f>
        <v/>
      </c>
      <c r="X407" s="237" t="str">
        <f>+IF(H407=0,"",'Ark1'!Y1454)</f>
        <v/>
      </c>
      <c r="Y407" s="237" t="str">
        <f>+IF(H407=0,"",'Ark1'!Z1454)</f>
        <v/>
      </c>
      <c r="Z407" s="237" t="str">
        <f>+IF(H407=0,"",'Ark1'!Z1454)</f>
        <v/>
      </c>
      <c r="AA407" s="236" t="str">
        <f>+IF(H407=0,"",'Ark1'!AB1454)</f>
        <v/>
      </c>
      <c r="AB407" s="237" t="str">
        <f>+IF(H407=0,"",'Ark1'!AE1454)</f>
        <v/>
      </c>
      <c r="AC407" s="237" t="str">
        <f t="shared" si="291"/>
        <v/>
      </c>
      <c r="AD407" s="235" t="str">
        <f t="shared" si="295"/>
        <v/>
      </c>
      <c r="AE407" s="299"/>
      <c r="AH407" s="29"/>
      <c r="AI407" s="27"/>
    </row>
    <row r="408" spans="1:35">
      <c r="A408" s="299"/>
      <c r="B408" s="299">
        <f>+'Ark1'!C1455</f>
        <v>2023</v>
      </c>
      <c r="C408" s="234">
        <f>+'Ark1'!L1455</f>
        <v>12</v>
      </c>
      <c r="D408" s="234" t="str">
        <f t="shared" si="293"/>
        <v>U+</v>
      </c>
      <c r="E408" s="234">
        <f>+'Ark1'!D1455</f>
        <v>7</v>
      </c>
      <c r="F408" s="234" t="str">
        <f t="shared" si="294"/>
        <v>Jul</v>
      </c>
      <c r="G408" s="234">
        <f>+'Ark1'!Q1455</f>
        <v>0</v>
      </c>
      <c r="H408" s="234">
        <f>+'Ark1'!R1455</f>
        <v>0</v>
      </c>
      <c r="I408" s="236" t="str">
        <f>+IF(H408=0,"",'Ark1'!AG1455)</f>
        <v/>
      </c>
      <c r="J408" s="236" t="str">
        <f>+IF(H408=0,"",'Ark1'!AH1455)</f>
        <v/>
      </c>
      <c r="K408" s="236"/>
      <c r="L408" s="235" t="str">
        <f>+IF(H408=0,"",'Ark1'!U1455)</f>
        <v/>
      </c>
      <c r="M408" s="235"/>
      <c r="N408" s="236"/>
      <c r="O408" s="236"/>
      <c r="P408" s="236"/>
      <c r="Q408" s="236"/>
      <c r="R408" s="236"/>
      <c r="S408" s="236"/>
      <c r="T408" s="236" t="str">
        <f>+IF(H408=0,"",'Ark1'!T1455)</f>
        <v/>
      </c>
      <c r="U408" s="235"/>
      <c r="V408" s="237" t="str">
        <f>+IF(H408=0,"",'Ark1'!W1455)</f>
        <v/>
      </c>
      <c r="W408" s="237" t="str">
        <f>+IF(H408=0,"",'Ark1'!X1455)</f>
        <v/>
      </c>
      <c r="X408" s="237" t="str">
        <f>+IF(H408=0,"",'Ark1'!Y1455)</f>
        <v/>
      </c>
      <c r="Y408" s="237" t="str">
        <f>+IF(H408=0,"",'Ark1'!Z1455)</f>
        <v/>
      </c>
      <c r="Z408" s="237" t="str">
        <f>+IF(H408=0,"",'Ark1'!Z1455)</f>
        <v/>
      </c>
      <c r="AA408" s="236" t="str">
        <f>+IF(H408=0,"",'Ark1'!AB1455)</f>
        <v/>
      </c>
      <c r="AB408" s="237" t="str">
        <f>+IF(H408=0,"",'Ark1'!AE1455)</f>
        <v/>
      </c>
      <c r="AC408" s="237" t="str">
        <f t="shared" si="291"/>
        <v/>
      </c>
      <c r="AD408" s="235" t="str">
        <f t="shared" si="295"/>
        <v/>
      </c>
      <c r="AE408" s="299"/>
      <c r="AH408" s="29"/>
      <c r="AI408" s="27"/>
    </row>
    <row r="409" spans="1:35">
      <c r="A409" s="299"/>
      <c r="B409" s="299">
        <f>+'Ark1'!C1456</f>
        <v>2023</v>
      </c>
      <c r="C409" s="234">
        <f>+'Ark1'!L1456</f>
        <v>12</v>
      </c>
      <c r="D409" s="234" t="str">
        <f t="shared" si="293"/>
        <v>U+</v>
      </c>
      <c r="E409" s="234">
        <f>+'Ark1'!D1456</f>
        <v>8</v>
      </c>
      <c r="F409" s="234" t="str">
        <f t="shared" si="294"/>
        <v>Aug</v>
      </c>
      <c r="G409" s="234">
        <f>+'Ark1'!Q1456</f>
        <v>0</v>
      </c>
      <c r="H409" s="234">
        <f>+'Ark1'!R1456</f>
        <v>0</v>
      </c>
      <c r="I409" s="236" t="str">
        <f>+IF(H409=0,"",'Ark1'!AG1456)</f>
        <v/>
      </c>
      <c r="J409" s="236" t="str">
        <f>+IF(H409=0,"",'Ark1'!AH1456)</f>
        <v/>
      </c>
      <c r="K409" s="236"/>
      <c r="L409" s="235" t="str">
        <f>+IF(H409=0,"",'Ark1'!U1456)</f>
        <v/>
      </c>
      <c r="M409" s="235"/>
      <c r="N409" s="236"/>
      <c r="O409" s="236"/>
      <c r="P409" s="236"/>
      <c r="Q409" s="236"/>
      <c r="R409" s="236"/>
      <c r="S409" s="236"/>
      <c r="T409" s="236" t="str">
        <f>+IF(H409=0,"",'Ark1'!T1456)</f>
        <v/>
      </c>
      <c r="U409" s="235"/>
      <c r="V409" s="237" t="str">
        <f>+IF(H409=0,"",'Ark1'!W1456)</f>
        <v/>
      </c>
      <c r="W409" s="237" t="str">
        <f>+IF(H409=0,"",'Ark1'!X1456)</f>
        <v/>
      </c>
      <c r="X409" s="237" t="str">
        <f>+IF(H409=0,"",'Ark1'!Y1456)</f>
        <v/>
      </c>
      <c r="Y409" s="237" t="str">
        <f>+IF(H409=0,"",'Ark1'!Z1456)</f>
        <v/>
      </c>
      <c r="Z409" s="237" t="str">
        <f>+IF(H409=0,"",'Ark1'!Z1456)</f>
        <v/>
      </c>
      <c r="AA409" s="236" t="str">
        <f>+IF(H409=0,"",'Ark1'!AB1456)</f>
        <v/>
      </c>
      <c r="AB409" s="237" t="str">
        <f>+IF(H409=0,"",'Ark1'!AE1456)</f>
        <v/>
      </c>
      <c r="AC409" s="237" t="str">
        <f t="shared" si="291"/>
        <v/>
      </c>
      <c r="AD409" s="235" t="str">
        <f t="shared" si="295"/>
        <v/>
      </c>
      <c r="AE409" s="299"/>
      <c r="AH409" s="29"/>
      <c r="AI409" s="27"/>
    </row>
    <row r="410" spans="1:35">
      <c r="A410" s="299"/>
      <c r="B410" s="299">
        <f>+'Ark1'!C1457</f>
        <v>2023</v>
      </c>
      <c r="C410" s="234">
        <f>+'Ark1'!L1457</f>
        <v>12</v>
      </c>
      <c r="D410" s="234" t="str">
        <f t="shared" si="293"/>
        <v>U+</v>
      </c>
      <c r="E410" s="234">
        <f>+'Ark1'!D1457</f>
        <v>9</v>
      </c>
      <c r="F410" s="234" t="str">
        <f t="shared" si="294"/>
        <v>Sep</v>
      </c>
      <c r="G410" s="234">
        <f>+'Ark1'!Q1457</f>
        <v>0</v>
      </c>
      <c r="H410" s="234">
        <f>+'Ark1'!R1457</f>
        <v>0</v>
      </c>
      <c r="I410" s="236" t="str">
        <f>+IF(H410=0,"",'Ark1'!AG1457)</f>
        <v/>
      </c>
      <c r="J410" s="236" t="str">
        <f>+IF(H410=0,"",'Ark1'!AH1457)</f>
        <v/>
      </c>
      <c r="K410" s="236"/>
      <c r="L410" s="235" t="str">
        <f>+IF(H410=0,"",'Ark1'!U1457)</f>
        <v/>
      </c>
      <c r="M410" s="235"/>
      <c r="N410" s="236"/>
      <c r="O410" s="236"/>
      <c r="P410" s="236"/>
      <c r="Q410" s="236"/>
      <c r="R410" s="236"/>
      <c r="S410" s="236"/>
      <c r="T410" s="236" t="str">
        <f>+IF(H410=0,"",'Ark1'!T1457)</f>
        <v/>
      </c>
      <c r="U410" s="235"/>
      <c r="V410" s="237" t="str">
        <f>+IF(H410=0,"",'Ark1'!W1457)</f>
        <v/>
      </c>
      <c r="W410" s="237" t="str">
        <f>+IF(H410=0,"",'Ark1'!X1457)</f>
        <v/>
      </c>
      <c r="X410" s="237" t="str">
        <f>+IF(H410=0,"",'Ark1'!Y1457)</f>
        <v/>
      </c>
      <c r="Y410" s="237" t="str">
        <f>+IF(H410=0,"",'Ark1'!Z1457)</f>
        <v/>
      </c>
      <c r="Z410" s="237" t="str">
        <f>+IF(H410=0,"",'Ark1'!Z1457)</f>
        <v/>
      </c>
      <c r="AA410" s="236" t="str">
        <f>+IF(H410=0,"",'Ark1'!AB1457)</f>
        <v/>
      </c>
      <c r="AB410" s="237" t="str">
        <f>+IF(H410=0,"",'Ark1'!AE1457)</f>
        <v/>
      </c>
      <c r="AC410" s="237" t="str">
        <f t="shared" si="291"/>
        <v/>
      </c>
      <c r="AD410" s="235" t="str">
        <f t="shared" si="295"/>
        <v/>
      </c>
      <c r="AE410" s="299"/>
      <c r="AH410" s="29"/>
      <c r="AI410" s="27"/>
    </row>
    <row r="411" spans="1:35">
      <c r="A411" s="299"/>
      <c r="B411" s="299">
        <f>+'Ark1'!C1458</f>
        <v>2023</v>
      </c>
      <c r="C411" s="234">
        <f>+'Ark1'!L1458</f>
        <v>12</v>
      </c>
      <c r="D411" s="234" t="str">
        <f t="shared" si="293"/>
        <v>U+</v>
      </c>
      <c r="E411" s="234">
        <f>+'Ark1'!D1458</f>
        <v>10</v>
      </c>
      <c r="F411" s="234" t="str">
        <f t="shared" si="294"/>
        <v>Okt</v>
      </c>
      <c r="G411" s="234">
        <f>+'Ark1'!Q1458</f>
        <v>0</v>
      </c>
      <c r="H411" s="234">
        <f>+'Ark1'!R1458</f>
        <v>0</v>
      </c>
      <c r="I411" s="236" t="str">
        <f>+IF(H411=0,"",'Ark1'!AG1458)</f>
        <v/>
      </c>
      <c r="J411" s="236" t="str">
        <f>+IF(H411=0,"",'Ark1'!AH1458)</f>
        <v/>
      </c>
      <c r="K411" s="236"/>
      <c r="L411" s="235" t="str">
        <f>+IF(H411=0,"",'Ark1'!U1458)</f>
        <v/>
      </c>
      <c r="M411" s="235"/>
      <c r="N411" s="236"/>
      <c r="O411" s="236"/>
      <c r="P411" s="236"/>
      <c r="Q411" s="236"/>
      <c r="R411" s="236"/>
      <c r="S411" s="236"/>
      <c r="T411" s="236" t="str">
        <f>+IF(H411=0,"",'Ark1'!T1458)</f>
        <v/>
      </c>
      <c r="U411" s="235"/>
      <c r="V411" s="237" t="str">
        <f>+IF(H411=0,"",'Ark1'!W1458)</f>
        <v/>
      </c>
      <c r="W411" s="237" t="str">
        <f>+IF(H411=0,"",'Ark1'!X1458)</f>
        <v/>
      </c>
      <c r="X411" s="237" t="str">
        <f>+IF(H411=0,"",'Ark1'!Y1458)</f>
        <v/>
      </c>
      <c r="Y411" s="237" t="str">
        <f>+IF(H411=0,"",'Ark1'!Z1458)</f>
        <v/>
      </c>
      <c r="Z411" s="237" t="str">
        <f>+IF(H411=0,"",'Ark1'!Z1458)</f>
        <v/>
      </c>
      <c r="AA411" s="236" t="str">
        <f>+IF(H411=0,"",'Ark1'!AB1458)</f>
        <v/>
      </c>
      <c r="AB411" s="237" t="str">
        <f>+IF(H411=0,"",'Ark1'!AE1458)</f>
        <v/>
      </c>
      <c r="AC411" s="237" t="str">
        <f t="shared" si="291"/>
        <v/>
      </c>
      <c r="AD411" s="235" t="str">
        <f t="shared" si="295"/>
        <v/>
      </c>
      <c r="AE411" s="299"/>
      <c r="AH411" s="29"/>
      <c r="AI411" s="27"/>
    </row>
    <row r="412" spans="1:35">
      <c r="A412" s="299"/>
      <c r="B412" s="299">
        <f>+'Ark1'!C1459</f>
        <v>2023</v>
      </c>
      <c r="C412" s="234">
        <f>+'Ark1'!L1459</f>
        <v>12</v>
      </c>
      <c r="D412" s="234" t="str">
        <f t="shared" si="293"/>
        <v>U+</v>
      </c>
      <c r="E412" s="234">
        <f>+'Ark1'!D1459</f>
        <v>11</v>
      </c>
      <c r="F412" s="234" t="str">
        <f t="shared" si="294"/>
        <v>Nov</v>
      </c>
      <c r="G412" s="234">
        <f>+'Ark1'!Q1459</f>
        <v>0</v>
      </c>
      <c r="H412" s="234">
        <f>+'Ark1'!R1459</f>
        <v>0</v>
      </c>
      <c r="I412" s="236" t="str">
        <f>+IF(H412=0,"",'Ark1'!AG1459)</f>
        <v/>
      </c>
      <c r="J412" s="236" t="str">
        <f>+IF(H412=0,"",'Ark1'!AH1459)</f>
        <v/>
      </c>
      <c r="K412" s="236"/>
      <c r="L412" s="235" t="str">
        <f>+IF(H412=0,"",'Ark1'!U1459)</f>
        <v/>
      </c>
      <c r="M412" s="235"/>
      <c r="N412" s="236"/>
      <c r="O412" s="236"/>
      <c r="P412" s="236"/>
      <c r="Q412" s="236"/>
      <c r="R412" s="236"/>
      <c r="S412" s="236"/>
      <c r="T412" s="236" t="str">
        <f>+IF(H412=0,"",'Ark1'!T1459)</f>
        <v/>
      </c>
      <c r="U412" s="235"/>
      <c r="V412" s="237" t="str">
        <f>+IF(H412=0,"",'Ark1'!W1459)</f>
        <v/>
      </c>
      <c r="W412" s="237" t="str">
        <f>+IF(H412=0,"",'Ark1'!X1459)</f>
        <v/>
      </c>
      <c r="X412" s="237" t="str">
        <f>+IF(H412=0,"",'Ark1'!Y1459)</f>
        <v/>
      </c>
      <c r="Y412" s="237" t="str">
        <f>+IF(H412=0,"",'Ark1'!Z1459)</f>
        <v/>
      </c>
      <c r="Z412" s="237" t="str">
        <f>+IF(H412=0,"",'Ark1'!Z1459)</f>
        <v/>
      </c>
      <c r="AA412" s="236" t="str">
        <f>+IF(H412=0,"",'Ark1'!AB1459)</f>
        <v/>
      </c>
      <c r="AB412" s="237" t="str">
        <f>+IF(H412=0,"",'Ark1'!AE1459)</f>
        <v/>
      </c>
      <c r="AC412" s="237" t="str">
        <f t="shared" si="291"/>
        <v/>
      </c>
      <c r="AD412" s="235" t="str">
        <f t="shared" si="295"/>
        <v/>
      </c>
      <c r="AE412" s="299"/>
      <c r="AH412" s="29"/>
      <c r="AI412" s="27"/>
    </row>
    <row r="413" spans="1:35">
      <c r="A413" s="299"/>
      <c r="B413" s="299">
        <f>+'Ark1'!C1460</f>
        <v>2023</v>
      </c>
      <c r="C413" s="234">
        <f>+'Ark1'!L1460</f>
        <v>12</v>
      </c>
      <c r="D413" s="234" t="str">
        <f t="shared" si="293"/>
        <v>U+</v>
      </c>
      <c r="E413" s="234">
        <f>+'Ark1'!D1460</f>
        <v>12</v>
      </c>
      <c r="F413" s="234" t="str">
        <f t="shared" si="294"/>
        <v>Des</v>
      </c>
      <c r="G413" s="234">
        <f>+'Ark1'!Q1460</f>
        <v>0</v>
      </c>
      <c r="H413" s="234">
        <f>+'Ark1'!R1460</f>
        <v>0</v>
      </c>
      <c r="I413" s="236" t="str">
        <f>+IF(H413=0,"",'Ark1'!AG1460)</f>
        <v/>
      </c>
      <c r="J413" s="236" t="str">
        <f>+IF(H413=0,"",'Ark1'!AH1460)</f>
        <v/>
      </c>
      <c r="K413" s="236"/>
      <c r="L413" s="235" t="str">
        <f>+IF(H413=0,"",'Ark1'!U1460)</f>
        <v/>
      </c>
      <c r="M413" s="235"/>
      <c r="N413" s="236"/>
      <c r="O413" s="236"/>
      <c r="P413" s="236"/>
      <c r="Q413" s="236"/>
      <c r="R413" s="236"/>
      <c r="S413" s="236"/>
      <c r="T413" s="236" t="str">
        <f>+IF(H413=0,"",'Ark1'!T1460)</f>
        <v/>
      </c>
      <c r="U413" s="235"/>
      <c r="V413" s="237" t="str">
        <f>+IF(H413=0,"",'Ark1'!W1460)</f>
        <v/>
      </c>
      <c r="W413" s="237" t="str">
        <f>+IF(H413=0,"",'Ark1'!X1460)</f>
        <v/>
      </c>
      <c r="X413" s="237" t="str">
        <f>+IF(H413=0,"",'Ark1'!Y1460)</f>
        <v/>
      </c>
      <c r="Y413" s="237" t="str">
        <f>+IF(H413=0,"",'Ark1'!Z1460)</f>
        <v/>
      </c>
      <c r="Z413" s="237" t="str">
        <f>+IF(H413=0,"",'Ark1'!Z1460)</f>
        <v/>
      </c>
      <c r="AA413" s="236" t="str">
        <f>+IF(H413=0,"",'Ark1'!AB1460)</f>
        <v/>
      </c>
      <c r="AB413" s="237" t="str">
        <f>+IF(H413=0,"",'Ark1'!AE1460)</f>
        <v/>
      </c>
      <c r="AC413" s="237" t="str">
        <f t="shared" si="291"/>
        <v/>
      </c>
      <c r="AD413" s="235" t="str">
        <f t="shared" si="295"/>
        <v/>
      </c>
      <c r="AE413" s="299"/>
      <c r="AH413" s="29"/>
      <c r="AI413" s="27"/>
    </row>
    <row r="414" spans="1:35">
      <c r="A414" s="299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H414" s="29"/>
      <c r="AI414" s="27"/>
    </row>
    <row r="415" spans="1:35" ht="15.6">
      <c r="A415" s="299"/>
      <c r="B415" s="299"/>
      <c r="C415" s="299"/>
      <c r="D415" s="319" t="str">
        <f>+D417</f>
        <v>E-</v>
      </c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  <c r="AB415" s="299"/>
      <c r="AC415" s="299"/>
      <c r="AD415" s="299"/>
      <c r="AE415" s="299"/>
      <c r="AH415" s="29"/>
      <c r="AI415" s="27"/>
    </row>
    <row r="416" spans="1:35">
      <c r="A416" s="299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  <c r="AB416" s="299"/>
      <c r="AC416" s="299"/>
      <c r="AD416" s="299"/>
      <c r="AE416" s="299"/>
      <c r="AH416" s="29"/>
      <c r="AI416" s="27"/>
    </row>
    <row r="417" spans="1:35">
      <c r="A417" s="299"/>
      <c r="B417" s="299">
        <f>+'Ark1'!C1461</f>
        <v>2023</v>
      </c>
      <c r="C417" s="234">
        <f>+'Ark1'!L1461</f>
        <v>13</v>
      </c>
      <c r="D417" s="234" t="str">
        <f>+D193</f>
        <v>E-</v>
      </c>
      <c r="E417" s="234">
        <f>+'Ark1'!D1461</f>
        <v>1</v>
      </c>
      <c r="F417" s="234" t="str">
        <f>+F402</f>
        <v>Jan</v>
      </c>
      <c r="G417" s="234">
        <f>+'Ark1'!Q1461</f>
        <v>0</v>
      </c>
      <c r="H417" s="234">
        <f>+'Ark1'!R1461</f>
        <v>0</v>
      </c>
      <c r="I417" s="236" t="str">
        <f>+IF(H417=0,"",'Ark1'!AG1461)</f>
        <v/>
      </c>
      <c r="J417" s="236" t="str">
        <f>+IF(H417=0,"",'Ark1'!AH1461)</f>
        <v/>
      </c>
      <c r="K417" s="236"/>
      <c r="L417" s="235" t="str">
        <f>+IF(H417=0,"",'Ark1'!U1461)</f>
        <v/>
      </c>
      <c r="M417" s="235"/>
      <c r="N417" s="236"/>
      <c r="O417" s="236"/>
      <c r="P417" s="236"/>
      <c r="Q417" s="236"/>
      <c r="R417" s="236"/>
      <c r="S417" s="236"/>
      <c r="T417" s="236" t="str">
        <f>+IF(H417=0,"",'Ark1'!T1461)</f>
        <v/>
      </c>
      <c r="U417" s="235"/>
      <c r="V417" s="237" t="str">
        <f>+IF(H417=0,"",'Ark1'!W1461)</f>
        <v/>
      </c>
      <c r="W417" s="237" t="str">
        <f>+IF(H417=0,"",'Ark1'!X1461)</f>
        <v/>
      </c>
      <c r="X417" s="237" t="str">
        <f>+IF(H417=0,"",'Ark1'!Y1461)</f>
        <v/>
      </c>
      <c r="Y417" s="237" t="str">
        <f>+IF(H417=0,"",'Ark1'!Z1461)</f>
        <v/>
      </c>
      <c r="Z417" s="237" t="str">
        <f>+IF(H417=0,"",'Ark1'!Z1461)</f>
        <v/>
      </c>
      <c r="AA417" s="236" t="str">
        <f>+IF(H417=0,"",'Ark1'!AB1461)</f>
        <v/>
      </c>
      <c r="AB417" s="237" t="str">
        <f>+IF(H417=0,"",'Ark1'!AE1461)</f>
        <v/>
      </c>
      <c r="AC417" s="237" t="str">
        <f t="shared" ref="AC417:AC428" si="296">+IF(H417=0,"",+L417/C417)</f>
        <v/>
      </c>
      <c r="AD417" s="235" t="str">
        <f t="shared" si="292"/>
        <v/>
      </c>
      <c r="AE417" s="299"/>
      <c r="AH417" s="29"/>
      <c r="AI417" s="27"/>
    </row>
    <row r="418" spans="1:35">
      <c r="A418" s="299"/>
      <c r="B418" s="299">
        <f>+'Ark1'!C1462</f>
        <v>2023</v>
      </c>
      <c r="C418" s="234">
        <f>+'Ark1'!L1462</f>
        <v>13</v>
      </c>
      <c r="D418" s="234" t="str">
        <f t="shared" ref="D418:D428" si="297">+D194</f>
        <v>E-</v>
      </c>
      <c r="E418" s="234">
        <f>+'Ark1'!D1462</f>
        <v>2</v>
      </c>
      <c r="F418" s="234" t="str">
        <f t="shared" ref="F418:F428" si="298">+F403</f>
        <v>Feb</v>
      </c>
      <c r="G418" s="234">
        <f>+'Ark1'!Q1462</f>
        <v>0</v>
      </c>
      <c r="H418" s="234">
        <f>+'Ark1'!R1462</f>
        <v>0</v>
      </c>
      <c r="I418" s="236" t="str">
        <f>+IF(H418=0,"",'Ark1'!AG1462)</f>
        <v/>
      </c>
      <c r="J418" s="236" t="str">
        <f>+IF(H418=0,"",'Ark1'!AH1462)</f>
        <v/>
      </c>
      <c r="K418" s="236"/>
      <c r="L418" s="235" t="str">
        <f>+IF(H418=0,"",'Ark1'!U1462)</f>
        <v/>
      </c>
      <c r="M418" s="235"/>
      <c r="N418" s="236"/>
      <c r="O418" s="236"/>
      <c r="P418" s="236"/>
      <c r="Q418" s="236"/>
      <c r="R418" s="236"/>
      <c r="S418" s="236"/>
      <c r="T418" s="236" t="str">
        <f>+IF(H418=0,"",'Ark1'!T1462)</f>
        <v/>
      </c>
      <c r="U418" s="235"/>
      <c r="V418" s="237" t="str">
        <f>+IF(H418=0,"",'Ark1'!W1462)</f>
        <v/>
      </c>
      <c r="W418" s="237" t="str">
        <f>+IF(H418=0,"",'Ark1'!X1462)</f>
        <v/>
      </c>
      <c r="X418" s="237" t="str">
        <f>+IF(H418=0,"",'Ark1'!Y1462)</f>
        <v/>
      </c>
      <c r="Y418" s="237" t="str">
        <f>+IF(H418=0,"",'Ark1'!Z1462)</f>
        <v/>
      </c>
      <c r="Z418" s="237" t="str">
        <f>+IF(H418=0,"",'Ark1'!Z1462)</f>
        <v/>
      </c>
      <c r="AA418" s="236" t="str">
        <f>+IF(H418=0,"",'Ark1'!AB1462)</f>
        <v/>
      </c>
      <c r="AB418" s="237" t="str">
        <f>+IF(H418=0,"",'Ark1'!AE1462)</f>
        <v/>
      </c>
      <c r="AC418" s="237" t="str">
        <f t="shared" si="296"/>
        <v/>
      </c>
      <c r="AD418" s="235" t="str">
        <f t="shared" ref="AD418:AD428" si="299">+IF(H418=0,"",G418/H418)</f>
        <v/>
      </c>
      <c r="AE418" s="299"/>
      <c r="AH418" s="29"/>
      <c r="AI418" s="27"/>
    </row>
    <row r="419" spans="1:35">
      <c r="A419" s="299"/>
      <c r="B419" s="299">
        <f>+'Ark1'!C1463</f>
        <v>2023</v>
      </c>
      <c r="C419" s="234">
        <f>+'Ark1'!L1463</f>
        <v>13</v>
      </c>
      <c r="D419" s="234" t="str">
        <f t="shared" si="297"/>
        <v>E-</v>
      </c>
      <c r="E419" s="234">
        <f>+'Ark1'!D1463</f>
        <v>3</v>
      </c>
      <c r="F419" s="234" t="str">
        <f t="shared" si="298"/>
        <v>Mar</v>
      </c>
      <c r="G419" s="234">
        <f>+'Ark1'!Q1463</f>
        <v>0</v>
      </c>
      <c r="H419" s="234">
        <f>+'Ark1'!R1463</f>
        <v>0</v>
      </c>
      <c r="I419" s="236" t="str">
        <f>+IF(H419=0,"",'Ark1'!AG1463)</f>
        <v/>
      </c>
      <c r="J419" s="236" t="str">
        <f>+IF(H419=0,"",'Ark1'!AH1463)</f>
        <v/>
      </c>
      <c r="K419" s="236"/>
      <c r="L419" s="235" t="str">
        <f>+IF(H419=0,"",'Ark1'!U1463)</f>
        <v/>
      </c>
      <c r="M419" s="235"/>
      <c r="N419" s="236"/>
      <c r="O419" s="236"/>
      <c r="P419" s="236"/>
      <c r="Q419" s="236"/>
      <c r="R419" s="236"/>
      <c r="S419" s="236"/>
      <c r="T419" s="236" t="str">
        <f>+IF(H419=0,"",'Ark1'!T1463)</f>
        <v/>
      </c>
      <c r="U419" s="235"/>
      <c r="V419" s="237" t="str">
        <f>+IF(H419=0,"",'Ark1'!W1463)</f>
        <v/>
      </c>
      <c r="W419" s="237" t="str">
        <f>+IF(H419=0,"",'Ark1'!X1463)</f>
        <v/>
      </c>
      <c r="X419" s="237" t="str">
        <f>+IF(H419=0,"",'Ark1'!Y1463)</f>
        <v/>
      </c>
      <c r="Y419" s="237" t="str">
        <f>+IF(H419=0,"",'Ark1'!Z1463)</f>
        <v/>
      </c>
      <c r="Z419" s="237" t="str">
        <f>+IF(H419=0,"",'Ark1'!Z1463)</f>
        <v/>
      </c>
      <c r="AA419" s="236" t="str">
        <f>+IF(H419=0,"",'Ark1'!AB1463)</f>
        <v/>
      </c>
      <c r="AB419" s="237" t="str">
        <f>+IF(H419=0,"",'Ark1'!AE1463)</f>
        <v/>
      </c>
      <c r="AC419" s="237" t="str">
        <f t="shared" si="296"/>
        <v/>
      </c>
      <c r="AD419" s="235" t="str">
        <f t="shared" si="299"/>
        <v/>
      </c>
      <c r="AE419" s="299"/>
      <c r="AH419" s="29"/>
      <c r="AI419" s="27"/>
    </row>
    <row r="420" spans="1:35">
      <c r="A420" s="299"/>
      <c r="B420" s="299">
        <f>+'Ark1'!C1464</f>
        <v>2023</v>
      </c>
      <c r="C420" s="234">
        <f>+'Ark1'!L1464</f>
        <v>13</v>
      </c>
      <c r="D420" s="234" t="str">
        <f t="shared" si="297"/>
        <v>E-</v>
      </c>
      <c r="E420" s="234">
        <f>+'Ark1'!D1464</f>
        <v>4</v>
      </c>
      <c r="F420" s="234" t="str">
        <f t="shared" si="298"/>
        <v>Apr</v>
      </c>
      <c r="G420" s="234">
        <f>+'Ark1'!Q1464</f>
        <v>0</v>
      </c>
      <c r="H420" s="234">
        <f>+'Ark1'!R1464</f>
        <v>0</v>
      </c>
      <c r="I420" s="236" t="str">
        <f>+IF(H420=0,"",'Ark1'!AG1464)</f>
        <v/>
      </c>
      <c r="J420" s="236" t="str">
        <f>+IF(H420=0,"",'Ark1'!AH1464)</f>
        <v/>
      </c>
      <c r="K420" s="236"/>
      <c r="L420" s="235" t="str">
        <f>+IF(H420=0,"",'Ark1'!U1464)</f>
        <v/>
      </c>
      <c r="M420" s="235"/>
      <c r="N420" s="236"/>
      <c r="O420" s="236"/>
      <c r="P420" s="236"/>
      <c r="Q420" s="236"/>
      <c r="R420" s="236"/>
      <c r="S420" s="236"/>
      <c r="T420" s="236" t="str">
        <f>+IF(H420=0,"",'Ark1'!T1464)</f>
        <v/>
      </c>
      <c r="U420" s="235"/>
      <c r="V420" s="237" t="str">
        <f>+IF(H420=0,"",'Ark1'!W1464)</f>
        <v/>
      </c>
      <c r="W420" s="237" t="str">
        <f>+IF(H420=0,"",'Ark1'!X1464)</f>
        <v/>
      </c>
      <c r="X420" s="237" t="str">
        <f>+IF(H420=0,"",'Ark1'!Y1464)</f>
        <v/>
      </c>
      <c r="Y420" s="237" t="str">
        <f>+IF(H420=0,"",'Ark1'!Z1464)</f>
        <v/>
      </c>
      <c r="Z420" s="237" t="str">
        <f>+IF(H420=0,"",'Ark1'!Z1464)</f>
        <v/>
      </c>
      <c r="AA420" s="236" t="str">
        <f>+IF(H420=0,"",'Ark1'!AB1464)</f>
        <v/>
      </c>
      <c r="AB420" s="237" t="str">
        <f>+IF(H420=0,"",'Ark1'!AE1464)</f>
        <v/>
      </c>
      <c r="AC420" s="237" t="str">
        <f t="shared" si="296"/>
        <v/>
      </c>
      <c r="AD420" s="235" t="str">
        <f t="shared" si="299"/>
        <v/>
      </c>
      <c r="AE420" s="299"/>
      <c r="AH420" s="29"/>
      <c r="AI420" s="27"/>
    </row>
    <row r="421" spans="1:35">
      <c r="A421" s="299"/>
      <c r="B421" s="299">
        <f>+'Ark1'!C1465</f>
        <v>2023</v>
      </c>
      <c r="C421" s="234">
        <f>+'Ark1'!L1465</f>
        <v>13</v>
      </c>
      <c r="D421" s="234" t="str">
        <f t="shared" si="297"/>
        <v>E-</v>
      </c>
      <c r="E421" s="234">
        <f>+'Ark1'!D1465</f>
        <v>5</v>
      </c>
      <c r="F421" s="234" t="str">
        <f t="shared" si="298"/>
        <v>Mai</v>
      </c>
      <c r="G421" s="234">
        <f>+'Ark1'!Q1465</f>
        <v>0</v>
      </c>
      <c r="H421" s="234">
        <f>+'Ark1'!R1465</f>
        <v>0</v>
      </c>
      <c r="I421" s="236" t="str">
        <f>+IF(H421=0,"",'Ark1'!AG1465)</f>
        <v/>
      </c>
      <c r="J421" s="236" t="str">
        <f>+IF(H421=0,"",'Ark1'!AH1465)</f>
        <v/>
      </c>
      <c r="K421" s="236"/>
      <c r="L421" s="235" t="str">
        <f>+IF(H421=0,"",'Ark1'!U1465)</f>
        <v/>
      </c>
      <c r="M421" s="235"/>
      <c r="N421" s="236"/>
      <c r="O421" s="236"/>
      <c r="P421" s="236"/>
      <c r="Q421" s="236"/>
      <c r="R421" s="236"/>
      <c r="S421" s="236"/>
      <c r="T421" s="236" t="str">
        <f>+IF(H421=0,"",'Ark1'!T1465)</f>
        <v/>
      </c>
      <c r="U421" s="235"/>
      <c r="V421" s="237" t="str">
        <f>+IF(H421=0,"",'Ark1'!W1465)</f>
        <v/>
      </c>
      <c r="W421" s="237" t="str">
        <f>+IF(H421=0,"",'Ark1'!X1465)</f>
        <v/>
      </c>
      <c r="X421" s="237" t="str">
        <f>+IF(H421=0,"",'Ark1'!Y1465)</f>
        <v/>
      </c>
      <c r="Y421" s="237" t="str">
        <f>+IF(H421=0,"",'Ark1'!Z1465)</f>
        <v/>
      </c>
      <c r="Z421" s="237" t="str">
        <f>+IF(H421=0,"",'Ark1'!Z1465)</f>
        <v/>
      </c>
      <c r="AA421" s="236" t="str">
        <f>+IF(H421=0,"",'Ark1'!AB1465)</f>
        <v/>
      </c>
      <c r="AB421" s="237" t="str">
        <f>+IF(H421=0,"",'Ark1'!AE1465)</f>
        <v/>
      </c>
      <c r="AC421" s="237" t="str">
        <f t="shared" si="296"/>
        <v/>
      </c>
      <c r="AD421" s="235" t="str">
        <f t="shared" si="299"/>
        <v/>
      </c>
      <c r="AE421" s="299"/>
      <c r="AH421" s="29"/>
      <c r="AI421" s="27"/>
    </row>
    <row r="422" spans="1:35">
      <c r="A422" s="299"/>
      <c r="B422" s="299">
        <f>+'Ark1'!C1466</f>
        <v>2023</v>
      </c>
      <c r="C422" s="234">
        <f>+'Ark1'!L1466</f>
        <v>13</v>
      </c>
      <c r="D422" s="234" t="str">
        <f t="shared" si="297"/>
        <v>E-</v>
      </c>
      <c r="E422" s="234">
        <f>+'Ark1'!D1466</f>
        <v>6</v>
      </c>
      <c r="F422" s="234" t="str">
        <f t="shared" si="298"/>
        <v>Jun</v>
      </c>
      <c r="G422" s="234">
        <f>+'Ark1'!Q1466</f>
        <v>0</v>
      </c>
      <c r="H422" s="234">
        <f>+'Ark1'!R1466</f>
        <v>0</v>
      </c>
      <c r="I422" s="236" t="str">
        <f>+IF(H422=0,"",'Ark1'!AG1466)</f>
        <v/>
      </c>
      <c r="J422" s="236" t="str">
        <f>+IF(H422=0,"",'Ark1'!AH1466)</f>
        <v/>
      </c>
      <c r="K422" s="236"/>
      <c r="L422" s="235" t="str">
        <f>+IF(H422=0,"",'Ark1'!U1466)</f>
        <v/>
      </c>
      <c r="M422" s="235"/>
      <c r="N422" s="236"/>
      <c r="O422" s="236"/>
      <c r="P422" s="236"/>
      <c r="Q422" s="236"/>
      <c r="R422" s="236"/>
      <c r="S422" s="236"/>
      <c r="T422" s="236" t="str">
        <f>+IF(H422=0,"",'Ark1'!T1466)</f>
        <v/>
      </c>
      <c r="U422" s="235"/>
      <c r="V422" s="237" t="str">
        <f>+IF(H422=0,"",'Ark1'!W1466)</f>
        <v/>
      </c>
      <c r="W422" s="237" t="str">
        <f>+IF(H422=0,"",'Ark1'!X1466)</f>
        <v/>
      </c>
      <c r="X422" s="237" t="str">
        <f>+IF(H422=0,"",'Ark1'!Y1466)</f>
        <v/>
      </c>
      <c r="Y422" s="237" t="str">
        <f>+IF(H422=0,"",'Ark1'!Z1466)</f>
        <v/>
      </c>
      <c r="Z422" s="237" t="str">
        <f>+IF(H422=0,"",'Ark1'!Z1466)</f>
        <v/>
      </c>
      <c r="AA422" s="236" t="str">
        <f>+IF(H422=0,"",'Ark1'!AB1466)</f>
        <v/>
      </c>
      <c r="AB422" s="237" t="str">
        <f>+IF(H422=0,"",'Ark1'!AE1466)</f>
        <v/>
      </c>
      <c r="AC422" s="237" t="str">
        <f t="shared" si="296"/>
        <v/>
      </c>
      <c r="AD422" s="235" t="str">
        <f t="shared" si="299"/>
        <v/>
      </c>
      <c r="AE422" s="299"/>
      <c r="AH422" s="29"/>
      <c r="AI422" s="27"/>
    </row>
    <row r="423" spans="1:35">
      <c r="A423" s="299"/>
      <c r="B423" s="299">
        <f>+'Ark1'!C1467</f>
        <v>2023</v>
      </c>
      <c r="C423" s="234">
        <f>+'Ark1'!L1467</f>
        <v>13</v>
      </c>
      <c r="D423" s="234" t="str">
        <f t="shared" si="297"/>
        <v>E-</v>
      </c>
      <c r="E423" s="234">
        <f>+'Ark1'!D1467</f>
        <v>7</v>
      </c>
      <c r="F423" s="234" t="str">
        <f t="shared" si="298"/>
        <v>Jul</v>
      </c>
      <c r="G423" s="234">
        <f>+'Ark1'!Q1467</f>
        <v>0</v>
      </c>
      <c r="H423" s="234">
        <f>+'Ark1'!R1467</f>
        <v>0</v>
      </c>
      <c r="I423" s="236" t="str">
        <f>+IF(H423=0,"",'Ark1'!AG1467)</f>
        <v/>
      </c>
      <c r="J423" s="236" t="str">
        <f>+IF(H423=0,"",'Ark1'!AH1467)</f>
        <v/>
      </c>
      <c r="K423" s="236"/>
      <c r="L423" s="235" t="str">
        <f>+IF(H423=0,"",'Ark1'!U1467)</f>
        <v/>
      </c>
      <c r="M423" s="235"/>
      <c r="N423" s="236"/>
      <c r="O423" s="236"/>
      <c r="P423" s="236"/>
      <c r="Q423" s="236"/>
      <c r="R423" s="236"/>
      <c r="S423" s="236"/>
      <c r="T423" s="236" t="str">
        <f>+IF(H423=0,"",'Ark1'!T1467)</f>
        <v/>
      </c>
      <c r="U423" s="235"/>
      <c r="V423" s="237" t="str">
        <f>+IF(H423=0,"",'Ark1'!W1467)</f>
        <v/>
      </c>
      <c r="W423" s="237" t="str">
        <f>+IF(H423=0,"",'Ark1'!X1467)</f>
        <v/>
      </c>
      <c r="X423" s="237" t="str">
        <f>+IF(H423=0,"",'Ark1'!Y1467)</f>
        <v/>
      </c>
      <c r="Y423" s="237" t="str">
        <f>+IF(H423=0,"",'Ark1'!Z1467)</f>
        <v/>
      </c>
      <c r="Z423" s="237" t="str">
        <f>+IF(H423=0,"",'Ark1'!Z1467)</f>
        <v/>
      </c>
      <c r="AA423" s="236" t="str">
        <f>+IF(H423=0,"",'Ark1'!AB1467)</f>
        <v/>
      </c>
      <c r="AB423" s="237" t="str">
        <f>+IF(H423=0,"",'Ark1'!AE1467)</f>
        <v/>
      </c>
      <c r="AC423" s="237" t="str">
        <f t="shared" si="296"/>
        <v/>
      </c>
      <c r="AD423" s="235" t="str">
        <f t="shared" si="299"/>
        <v/>
      </c>
      <c r="AE423" s="299"/>
      <c r="AH423" s="29"/>
      <c r="AI423" s="27"/>
    </row>
    <row r="424" spans="1:35">
      <c r="A424" s="299"/>
      <c r="B424" s="299">
        <f>+'Ark1'!C1468</f>
        <v>2023</v>
      </c>
      <c r="C424" s="234">
        <f>+'Ark1'!L1468</f>
        <v>13</v>
      </c>
      <c r="D424" s="234" t="str">
        <f t="shared" si="297"/>
        <v>E-</v>
      </c>
      <c r="E424" s="234">
        <f>+'Ark1'!D1468</f>
        <v>8</v>
      </c>
      <c r="F424" s="234" t="str">
        <f t="shared" si="298"/>
        <v>Aug</v>
      </c>
      <c r="G424" s="234">
        <f>+'Ark1'!Q1468</f>
        <v>0</v>
      </c>
      <c r="H424" s="234">
        <f>+'Ark1'!R1468</f>
        <v>0</v>
      </c>
      <c r="I424" s="236" t="str">
        <f>+IF(H424=0,"",'Ark1'!AG1468)</f>
        <v/>
      </c>
      <c r="J424" s="236" t="str">
        <f>+IF(H424=0,"",'Ark1'!AH1468)</f>
        <v/>
      </c>
      <c r="K424" s="236"/>
      <c r="L424" s="235" t="str">
        <f>+IF(H424=0,"",'Ark1'!U1468)</f>
        <v/>
      </c>
      <c r="M424" s="235"/>
      <c r="N424" s="236"/>
      <c r="O424" s="236"/>
      <c r="P424" s="236"/>
      <c r="Q424" s="236"/>
      <c r="R424" s="236"/>
      <c r="S424" s="236"/>
      <c r="T424" s="236" t="str">
        <f>+IF(H424=0,"",'Ark1'!T1468)</f>
        <v/>
      </c>
      <c r="U424" s="235"/>
      <c r="V424" s="237" t="str">
        <f>+IF(H424=0,"",'Ark1'!W1468)</f>
        <v/>
      </c>
      <c r="W424" s="237" t="str">
        <f>+IF(H424=0,"",'Ark1'!X1468)</f>
        <v/>
      </c>
      <c r="X424" s="237" t="str">
        <f>+IF(H424=0,"",'Ark1'!Y1468)</f>
        <v/>
      </c>
      <c r="Y424" s="237" t="str">
        <f>+IF(H424=0,"",'Ark1'!Z1468)</f>
        <v/>
      </c>
      <c r="Z424" s="237" t="str">
        <f>+IF(H424=0,"",'Ark1'!Z1468)</f>
        <v/>
      </c>
      <c r="AA424" s="236" t="str">
        <f>+IF(H424=0,"",'Ark1'!AB1468)</f>
        <v/>
      </c>
      <c r="AB424" s="237" t="str">
        <f>+IF(H424=0,"",'Ark1'!AE1468)</f>
        <v/>
      </c>
      <c r="AC424" s="237" t="str">
        <f t="shared" si="296"/>
        <v/>
      </c>
      <c r="AD424" s="235" t="str">
        <f t="shared" si="299"/>
        <v/>
      </c>
      <c r="AE424" s="299"/>
      <c r="AH424" s="29"/>
      <c r="AI424" s="27"/>
    </row>
    <row r="425" spans="1:35">
      <c r="A425" s="299"/>
      <c r="B425" s="299">
        <f>+'Ark1'!C1469</f>
        <v>2023</v>
      </c>
      <c r="C425" s="234">
        <f>+'Ark1'!L1469</f>
        <v>13</v>
      </c>
      <c r="D425" s="234" t="str">
        <f t="shared" si="297"/>
        <v>E-</v>
      </c>
      <c r="E425" s="234">
        <f>+'Ark1'!D1469</f>
        <v>9</v>
      </c>
      <c r="F425" s="234" t="str">
        <f t="shared" si="298"/>
        <v>Sep</v>
      </c>
      <c r="G425" s="234">
        <f>+'Ark1'!Q1469</f>
        <v>0</v>
      </c>
      <c r="H425" s="234">
        <f>+'Ark1'!R1469</f>
        <v>0</v>
      </c>
      <c r="I425" s="236" t="str">
        <f>+IF(H425=0,"",'Ark1'!AG1469)</f>
        <v/>
      </c>
      <c r="J425" s="236" t="str">
        <f>+IF(H425=0,"",'Ark1'!AH1469)</f>
        <v/>
      </c>
      <c r="K425" s="236"/>
      <c r="L425" s="235" t="str">
        <f>+IF(H425=0,"",'Ark1'!U1469)</f>
        <v/>
      </c>
      <c r="M425" s="235"/>
      <c r="N425" s="236"/>
      <c r="O425" s="236"/>
      <c r="P425" s="236"/>
      <c r="Q425" s="236"/>
      <c r="R425" s="236"/>
      <c r="S425" s="236"/>
      <c r="T425" s="236" t="str">
        <f>+IF(H425=0,"",'Ark1'!T1469)</f>
        <v/>
      </c>
      <c r="U425" s="235"/>
      <c r="V425" s="237" t="str">
        <f>+IF(H425=0,"",'Ark1'!W1469)</f>
        <v/>
      </c>
      <c r="W425" s="237" t="str">
        <f>+IF(H425=0,"",'Ark1'!X1469)</f>
        <v/>
      </c>
      <c r="X425" s="237" t="str">
        <f>+IF(H425=0,"",'Ark1'!Y1469)</f>
        <v/>
      </c>
      <c r="Y425" s="237" t="str">
        <f>+IF(H425=0,"",'Ark1'!Z1469)</f>
        <v/>
      </c>
      <c r="Z425" s="237" t="str">
        <f>+IF(H425=0,"",'Ark1'!Z1469)</f>
        <v/>
      </c>
      <c r="AA425" s="236" t="str">
        <f>+IF(H425=0,"",'Ark1'!AB1469)</f>
        <v/>
      </c>
      <c r="AB425" s="237" t="str">
        <f>+IF(H425=0,"",'Ark1'!AE1469)</f>
        <v/>
      </c>
      <c r="AC425" s="237" t="str">
        <f t="shared" si="296"/>
        <v/>
      </c>
      <c r="AD425" s="235" t="str">
        <f t="shared" si="299"/>
        <v/>
      </c>
      <c r="AE425" s="299"/>
      <c r="AH425" s="29"/>
      <c r="AI425" s="27"/>
    </row>
    <row r="426" spans="1:35">
      <c r="A426" s="299"/>
      <c r="B426" s="299">
        <f>+'Ark1'!C1470</f>
        <v>2023</v>
      </c>
      <c r="C426" s="234">
        <f>+'Ark1'!L1470</f>
        <v>13</v>
      </c>
      <c r="D426" s="234" t="str">
        <f t="shared" si="297"/>
        <v>E-</v>
      </c>
      <c r="E426" s="234">
        <f>+'Ark1'!D1470</f>
        <v>10</v>
      </c>
      <c r="F426" s="234" t="str">
        <f t="shared" si="298"/>
        <v>Okt</v>
      </c>
      <c r="G426" s="234">
        <f>+'Ark1'!Q1470</f>
        <v>0</v>
      </c>
      <c r="H426" s="234">
        <f>+'Ark1'!R1470</f>
        <v>0</v>
      </c>
      <c r="I426" s="236" t="str">
        <f>+IF(H426=0,"",'Ark1'!AG1470)</f>
        <v/>
      </c>
      <c r="J426" s="236" t="str">
        <f>+IF(H426=0,"",'Ark1'!AH1470)</f>
        <v/>
      </c>
      <c r="K426" s="236"/>
      <c r="L426" s="235" t="str">
        <f>+IF(H426=0,"",'Ark1'!U1470)</f>
        <v/>
      </c>
      <c r="M426" s="235"/>
      <c r="N426" s="236"/>
      <c r="O426" s="236"/>
      <c r="P426" s="236"/>
      <c r="Q426" s="236"/>
      <c r="R426" s="236"/>
      <c r="S426" s="236"/>
      <c r="T426" s="236" t="str">
        <f>+IF(H426=0,"",'Ark1'!T1470)</f>
        <v/>
      </c>
      <c r="U426" s="235"/>
      <c r="V426" s="237" t="str">
        <f>+IF(H426=0,"",'Ark1'!W1470)</f>
        <v/>
      </c>
      <c r="W426" s="237" t="str">
        <f>+IF(H426=0,"",'Ark1'!X1470)</f>
        <v/>
      </c>
      <c r="X426" s="237" t="str">
        <f>+IF(H426=0,"",'Ark1'!Y1470)</f>
        <v/>
      </c>
      <c r="Y426" s="237" t="str">
        <f>+IF(H426=0,"",'Ark1'!Z1470)</f>
        <v/>
      </c>
      <c r="Z426" s="237" t="str">
        <f>+IF(H426=0,"",'Ark1'!Z1470)</f>
        <v/>
      </c>
      <c r="AA426" s="236" t="str">
        <f>+IF(H426=0,"",'Ark1'!AB1470)</f>
        <v/>
      </c>
      <c r="AB426" s="237" t="str">
        <f>+IF(H426=0,"",'Ark1'!AE1470)</f>
        <v/>
      </c>
      <c r="AC426" s="237" t="str">
        <f t="shared" si="296"/>
        <v/>
      </c>
      <c r="AD426" s="235" t="str">
        <f t="shared" si="299"/>
        <v/>
      </c>
      <c r="AE426" s="299"/>
      <c r="AH426" s="29"/>
      <c r="AI426" s="27"/>
    </row>
    <row r="427" spans="1:35">
      <c r="A427" s="299"/>
      <c r="B427" s="299">
        <f>+'Ark1'!C1471</f>
        <v>2023</v>
      </c>
      <c r="C427" s="234">
        <f>+'Ark1'!L1471</f>
        <v>13</v>
      </c>
      <c r="D427" s="234" t="str">
        <f t="shared" si="297"/>
        <v>E-</v>
      </c>
      <c r="E427" s="234">
        <f>+'Ark1'!D1471</f>
        <v>11</v>
      </c>
      <c r="F427" s="234" t="str">
        <f t="shared" si="298"/>
        <v>Nov</v>
      </c>
      <c r="G427" s="234">
        <f>+'Ark1'!Q1471</f>
        <v>0</v>
      </c>
      <c r="H427" s="234">
        <f>+'Ark1'!R1471</f>
        <v>0</v>
      </c>
      <c r="I427" s="236" t="str">
        <f>+IF(H427=0,"",'Ark1'!AG1471)</f>
        <v/>
      </c>
      <c r="J427" s="236" t="str">
        <f>+IF(H427=0,"",'Ark1'!AH1471)</f>
        <v/>
      </c>
      <c r="K427" s="236"/>
      <c r="L427" s="235" t="str">
        <f>+IF(H427=0,"",'Ark1'!U1471)</f>
        <v/>
      </c>
      <c r="M427" s="235"/>
      <c r="N427" s="236"/>
      <c r="O427" s="236"/>
      <c r="P427" s="236"/>
      <c r="Q427" s="236"/>
      <c r="R427" s="236"/>
      <c r="S427" s="236"/>
      <c r="T427" s="236" t="str">
        <f>+IF(H427=0,"",'Ark1'!T1471)</f>
        <v/>
      </c>
      <c r="U427" s="235"/>
      <c r="V427" s="237" t="str">
        <f>+IF(H427=0,"",'Ark1'!W1471)</f>
        <v/>
      </c>
      <c r="W427" s="237" t="str">
        <f>+IF(H427=0,"",'Ark1'!X1471)</f>
        <v/>
      </c>
      <c r="X427" s="237" t="str">
        <f>+IF(H427=0,"",'Ark1'!Y1471)</f>
        <v/>
      </c>
      <c r="Y427" s="237" t="str">
        <f>+IF(H427=0,"",'Ark1'!Z1471)</f>
        <v/>
      </c>
      <c r="Z427" s="237" t="str">
        <f>+IF(H427=0,"",'Ark1'!Z1471)</f>
        <v/>
      </c>
      <c r="AA427" s="236" t="str">
        <f>+IF(H427=0,"",'Ark1'!AB1471)</f>
        <v/>
      </c>
      <c r="AB427" s="237" t="str">
        <f>+IF(H427=0,"",'Ark1'!AE1471)</f>
        <v/>
      </c>
      <c r="AC427" s="237" t="str">
        <f t="shared" si="296"/>
        <v/>
      </c>
      <c r="AD427" s="235" t="str">
        <f t="shared" si="299"/>
        <v/>
      </c>
      <c r="AE427" s="299"/>
      <c r="AH427" s="29"/>
      <c r="AI427" s="27"/>
    </row>
    <row r="428" spans="1:35">
      <c r="A428" s="299"/>
      <c r="B428" s="299">
        <f>+'Ark1'!C1472</f>
        <v>2023</v>
      </c>
      <c r="C428" s="234">
        <f>+'Ark1'!L1472</f>
        <v>13</v>
      </c>
      <c r="D428" s="234" t="str">
        <f t="shared" si="297"/>
        <v>E-</v>
      </c>
      <c r="E428" s="234">
        <f>+'Ark1'!D1472</f>
        <v>12</v>
      </c>
      <c r="F428" s="234" t="str">
        <f t="shared" si="298"/>
        <v>Des</v>
      </c>
      <c r="G428" s="234">
        <f>+'Ark1'!Q1472</f>
        <v>0</v>
      </c>
      <c r="H428" s="234">
        <f>+'Ark1'!R1472</f>
        <v>0</v>
      </c>
      <c r="I428" s="236" t="str">
        <f>+IF(H428=0,"",'Ark1'!AG1472)</f>
        <v/>
      </c>
      <c r="J428" s="236" t="str">
        <f>+IF(H428=0,"",'Ark1'!AH1472)</f>
        <v/>
      </c>
      <c r="K428" s="236"/>
      <c r="L428" s="235" t="str">
        <f>+IF(H428=0,"",'Ark1'!U1472)</f>
        <v/>
      </c>
      <c r="M428" s="235"/>
      <c r="N428" s="236"/>
      <c r="O428" s="236"/>
      <c r="P428" s="236"/>
      <c r="Q428" s="236"/>
      <c r="R428" s="236"/>
      <c r="S428" s="236"/>
      <c r="T428" s="236" t="str">
        <f>+IF(H428=0,"",'Ark1'!T1472)</f>
        <v/>
      </c>
      <c r="U428" s="235"/>
      <c r="V428" s="237" t="str">
        <f>+IF(H428=0,"",'Ark1'!W1472)</f>
        <v/>
      </c>
      <c r="W428" s="237" t="str">
        <f>+IF(H428=0,"",'Ark1'!X1472)</f>
        <v/>
      </c>
      <c r="X428" s="237" t="str">
        <f>+IF(H428=0,"",'Ark1'!Y1472)</f>
        <v/>
      </c>
      <c r="Y428" s="237" t="str">
        <f>+IF(H428=0,"",'Ark1'!Z1472)</f>
        <v/>
      </c>
      <c r="Z428" s="237" t="str">
        <f>+IF(H428=0,"",'Ark1'!Z1472)</f>
        <v/>
      </c>
      <c r="AA428" s="236" t="str">
        <f>+IF(H428=0,"",'Ark1'!AB1472)</f>
        <v/>
      </c>
      <c r="AB428" s="237" t="str">
        <f>+IF(H428=0,"",'Ark1'!AE1472)</f>
        <v/>
      </c>
      <c r="AC428" s="237" t="str">
        <f t="shared" si="296"/>
        <v/>
      </c>
      <c r="AD428" s="235" t="str">
        <f t="shared" si="299"/>
        <v/>
      </c>
      <c r="AE428" s="299"/>
      <c r="AH428" s="29"/>
      <c r="AI428" s="27"/>
    </row>
    <row r="429" spans="1:35">
      <c r="A429" s="299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  <c r="AB429" s="299"/>
      <c r="AC429" s="299"/>
      <c r="AD429" s="299"/>
      <c r="AE429" s="299"/>
      <c r="AH429" s="29"/>
      <c r="AI429" s="27"/>
    </row>
    <row r="430" spans="1:35" ht="15.6">
      <c r="A430" s="299"/>
      <c r="B430" s="299"/>
      <c r="C430" s="299"/>
      <c r="D430" s="319" t="str">
        <f>+D432</f>
        <v>E</v>
      </c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  <c r="AB430" s="299"/>
      <c r="AC430" s="299"/>
      <c r="AD430" s="299"/>
      <c r="AE430" s="299"/>
      <c r="AH430" s="29"/>
      <c r="AI430" s="27"/>
    </row>
    <row r="431" spans="1:35">
      <c r="A431" s="299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  <c r="AB431" s="299"/>
      <c r="AC431" s="299"/>
      <c r="AD431" s="299"/>
      <c r="AE431" s="299"/>
      <c r="AH431" s="29"/>
      <c r="AI431" s="27"/>
    </row>
    <row r="432" spans="1:35">
      <c r="A432" s="299"/>
      <c r="B432" s="299">
        <f>+'Ark1'!C1473</f>
        <v>2023</v>
      </c>
      <c r="C432" s="234">
        <f>+'Ark1'!L1473</f>
        <v>14</v>
      </c>
      <c r="D432" s="234" t="str">
        <f t="shared" ref="D432:D441" si="300">+D208</f>
        <v>E</v>
      </c>
      <c r="E432" s="234">
        <f>+'Ark1'!D1473</f>
        <v>1</v>
      </c>
      <c r="F432" s="234" t="str">
        <f t="shared" ref="F432:F441" si="301">+F417</f>
        <v>Jan</v>
      </c>
      <c r="G432" s="234">
        <f>+'Ark1'!Q1473</f>
        <v>0</v>
      </c>
      <c r="H432" s="234">
        <f>+'Ark1'!R1473</f>
        <v>0</v>
      </c>
      <c r="I432" s="236" t="str">
        <f>+IF(H432=0,"",'Ark1'!AG1473)</f>
        <v/>
      </c>
      <c r="J432" s="236" t="str">
        <f>+IF(H432=0,"",'Ark1'!AH1473)</f>
        <v/>
      </c>
      <c r="K432" s="236"/>
      <c r="L432" s="235" t="str">
        <f>+IF(H432=0,"",'Ark1'!U1473)</f>
        <v/>
      </c>
      <c r="M432" s="235"/>
      <c r="N432" s="236"/>
      <c r="O432" s="236"/>
      <c r="P432" s="236"/>
      <c r="Q432" s="236"/>
      <c r="R432" s="236"/>
      <c r="S432" s="236"/>
      <c r="T432" s="236" t="str">
        <f>+IF(H432=0,"",'Ark1'!T1473)</f>
        <v/>
      </c>
      <c r="U432" s="235"/>
      <c r="V432" s="237" t="str">
        <f>+IF(H432=0,"",'Ark1'!W1473)</f>
        <v/>
      </c>
      <c r="W432" s="237" t="str">
        <f>+IF(H432=0,"",'Ark1'!X1473)</f>
        <v/>
      </c>
      <c r="X432" s="237" t="str">
        <f>+IF(H432=0,"",'Ark1'!Y1473)</f>
        <v/>
      </c>
      <c r="Y432" s="237" t="str">
        <f>+IF(H432=0,"",'Ark1'!Z1473)</f>
        <v/>
      </c>
      <c r="Z432" s="237" t="str">
        <f>+IF(H432=0,"",'Ark1'!Z1473)</f>
        <v/>
      </c>
      <c r="AA432" s="236" t="str">
        <f>+IF(H432=0,"",'Ark1'!AB1473)</f>
        <v/>
      </c>
      <c r="AB432" s="237" t="str">
        <f>+IF(H432=0,"",'Ark1'!AE1473)</f>
        <v/>
      </c>
      <c r="AC432" s="237" t="str">
        <f t="shared" ref="AC432:AC443" si="302">+IF(H432=0,"",+L432/C432)</f>
        <v/>
      </c>
      <c r="AD432" s="235" t="str">
        <f t="shared" si="292"/>
        <v/>
      </c>
      <c r="AE432" s="299"/>
      <c r="AH432" s="29"/>
      <c r="AI432" s="27"/>
    </row>
    <row r="433" spans="1:35">
      <c r="A433" s="299"/>
      <c r="B433" s="299">
        <f>+'Ark1'!C1474</f>
        <v>2023</v>
      </c>
      <c r="C433" s="234">
        <f>+'Ark1'!L1474</f>
        <v>14</v>
      </c>
      <c r="D433" s="234" t="str">
        <f t="shared" si="300"/>
        <v>E</v>
      </c>
      <c r="E433" s="234">
        <f>+'Ark1'!D1474</f>
        <v>2</v>
      </c>
      <c r="F433" s="234" t="str">
        <f t="shared" si="301"/>
        <v>Feb</v>
      </c>
      <c r="G433" s="234">
        <f>+'Ark1'!Q1474</f>
        <v>0</v>
      </c>
      <c r="H433" s="234">
        <f>+'Ark1'!R1474</f>
        <v>0</v>
      </c>
      <c r="I433" s="236" t="str">
        <f>+IF(H433=0,"",'Ark1'!AG1474)</f>
        <v/>
      </c>
      <c r="J433" s="236" t="str">
        <f>+IF(H433=0,"",'Ark1'!AH1474)</f>
        <v/>
      </c>
      <c r="K433" s="236"/>
      <c r="L433" s="235" t="str">
        <f>+IF(H433=0,"",'Ark1'!U1474)</f>
        <v/>
      </c>
      <c r="M433" s="235"/>
      <c r="N433" s="236"/>
      <c r="O433" s="236"/>
      <c r="P433" s="236"/>
      <c r="Q433" s="236"/>
      <c r="R433" s="236"/>
      <c r="S433" s="236"/>
      <c r="T433" s="236" t="str">
        <f>+IF(H433=0,"",'Ark1'!T1474)</f>
        <v/>
      </c>
      <c r="U433" s="235"/>
      <c r="V433" s="237" t="str">
        <f>+IF(H433=0,"",'Ark1'!W1474)</f>
        <v/>
      </c>
      <c r="W433" s="237" t="str">
        <f>+IF(H433=0,"",'Ark1'!X1474)</f>
        <v/>
      </c>
      <c r="X433" s="237" t="str">
        <f>+IF(H433=0,"",'Ark1'!Y1474)</f>
        <v/>
      </c>
      <c r="Y433" s="237" t="str">
        <f>+IF(H433=0,"",'Ark1'!Z1474)</f>
        <v/>
      </c>
      <c r="Z433" s="237" t="str">
        <f>+IF(H433=0,"",'Ark1'!Z1474)</f>
        <v/>
      </c>
      <c r="AA433" s="236" t="str">
        <f>+IF(H433=0,"",'Ark1'!AB1474)</f>
        <v/>
      </c>
      <c r="AB433" s="237" t="str">
        <f>+IF(H433=0,"",'Ark1'!AE1474)</f>
        <v/>
      </c>
      <c r="AC433" s="237" t="str">
        <f t="shared" si="302"/>
        <v/>
      </c>
      <c r="AD433" s="235" t="str">
        <f t="shared" si="292"/>
        <v/>
      </c>
      <c r="AE433" s="299"/>
      <c r="AH433" s="29"/>
      <c r="AI433" s="27"/>
    </row>
    <row r="434" spans="1:35">
      <c r="A434" s="299"/>
      <c r="B434" s="299">
        <f>+'Ark1'!C1475</f>
        <v>2023</v>
      </c>
      <c r="C434" s="234">
        <f>+'Ark1'!L1475</f>
        <v>14</v>
      </c>
      <c r="D434" s="234" t="str">
        <f t="shared" si="300"/>
        <v>E</v>
      </c>
      <c r="E434" s="234">
        <f>+'Ark1'!D1475</f>
        <v>3</v>
      </c>
      <c r="F434" s="234" t="str">
        <f t="shared" si="301"/>
        <v>Mar</v>
      </c>
      <c r="G434" s="234">
        <f>+'Ark1'!Q1475</f>
        <v>0</v>
      </c>
      <c r="H434" s="234">
        <f>+'Ark1'!R1475</f>
        <v>0</v>
      </c>
      <c r="I434" s="236" t="str">
        <f>+IF(H434=0,"",'Ark1'!AG1475)</f>
        <v/>
      </c>
      <c r="J434" s="236" t="str">
        <f>+IF(H434=0,"",'Ark1'!AH1475)</f>
        <v/>
      </c>
      <c r="K434" s="236"/>
      <c r="L434" s="235" t="str">
        <f>+IF(H434=0,"",'Ark1'!U1475)</f>
        <v/>
      </c>
      <c r="M434" s="235"/>
      <c r="N434" s="236"/>
      <c r="O434" s="236"/>
      <c r="P434" s="236"/>
      <c r="Q434" s="236"/>
      <c r="R434" s="236"/>
      <c r="S434" s="236"/>
      <c r="T434" s="236" t="str">
        <f>+IF(H434=0,"",'Ark1'!T1475)</f>
        <v/>
      </c>
      <c r="U434" s="235"/>
      <c r="V434" s="237" t="str">
        <f>+IF(H434=0,"",'Ark1'!W1475)</f>
        <v/>
      </c>
      <c r="W434" s="237" t="str">
        <f>+IF(H434=0,"",'Ark1'!X1475)</f>
        <v/>
      </c>
      <c r="X434" s="237" t="str">
        <f>+IF(H434=0,"",'Ark1'!Y1475)</f>
        <v/>
      </c>
      <c r="Y434" s="237" t="str">
        <f>+IF(H434=0,"",'Ark1'!Z1475)</f>
        <v/>
      </c>
      <c r="Z434" s="237" t="str">
        <f>+IF(H434=0,"",'Ark1'!Z1475)</f>
        <v/>
      </c>
      <c r="AA434" s="236" t="str">
        <f>+IF(H434=0,"",'Ark1'!AB1475)</f>
        <v/>
      </c>
      <c r="AB434" s="237" t="str">
        <f>+IF(H434=0,"",'Ark1'!AE1475)</f>
        <v/>
      </c>
      <c r="AC434" s="237" t="str">
        <f t="shared" si="302"/>
        <v/>
      </c>
      <c r="AD434" s="235" t="str">
        <f t="shared" si="292"/>
        <v/>
      </c>
      <c r="AE434" s="299"/>
      <c r="AH434" s="29"/>
      <c r="AI434" s="27"/>
    </row>
    <row r="435" spans="1:35">
      <c r="A435" s="299"/>
      <c r="B435" s="299">
        <f>+'Ark1'!C1476</f>
        <v>2023</v>
      </c>
      <c r="C435" s="234">
        <f>+'Ark1'!L1476</f>
        <v>14</v>
      </c>
      <c r="D435" s="234" t="str">
        <f t="shared" si="300"/>
        <v>E</v>
      </c>
      <c r="E435" s="234">
        <f>+'Ark1'!D1476</f>
        <v>4</v>
      </c>
      <c r="F435" s="234" t="str">
        <f t="shared" si="301"/>
        <v>Apr</v>
      </c>
      <c r="G435" s="234">
        <f>+'Ark1'!Q1476</f>
        <v>0</v>
      </c>
      <c r="H435" s="234">
        <f>+'Ark1'!R1476</f>
        <v>0</v>
      </c>
      <c r="I435" s="236" t="str">
        <f>+IF(H435=0,"",'Ark1'!AG1476)</f>
        <v/>
      </c>
      <c r="J435" s="236" t="str">
        <f>+IF(H435=0,"",'Ark1'!AH1476)</f>
        <v/>
      </c>
      <c r="K435" s="236"/>
      <c r="L435" s="235" t="str">
        <f>+IF(H435=0,"",'Ark1'!U1476)</f>
        <v/>
      </c>
      <c r="M435" s="235"/>
      <c r="N435" s="236"/>
      <c r="O435" s="236"/>
      <c r="P435" s="236"/>
      <c r="Q435" s="236"/>
      <c r="R435" s="236"/>
      <c r="S435" s="236"/>
      <c r="T435" s="236" t="str">
        <f>+IF(H435=0,"",'Ark1'!T1476)</f>
        <v/>
      </c>
      <c r="U435" s="235"/>
      <c r="V435" s="237" t="str">
        <f>+IF(H435=0,"",'Ark1'!W1476)</f>
        <v/>
      </c>
      <c r="W435" s="237" t="str">
        <f>+IF(H435=0,"",'Ark1'!X1476)</f>
        <v/>
      </c>
      <c r="X435" s="237" t="str">
        <f>+IF(H435=0,"",'Ark1'!Y1476)</f>
        <v/>
      </c>
      <c r="Y435" s="237" t="str">
        <f>+IF(H435=0,"",'Ark1'!Z1476)</f>
        <v/>
      </c>
      <c r="Z435" s="237" t="str">
        <f>+IF(H435=0,"",'Ark1'!Z1476)</f>
        <v/>
      </c>
      <c r="AA435" s="236" t="str">
        <f>+IF(H435=0,"",'Ark1'!AB1476)</f>
        <v/>
      </c>
      <c r="AB435" s="237" t="str">
        <f>+IF(H435=0,"",'Ark1'!AE1476)</f>
        <v/>
      </c>
      <c r="AC435" s="237" t="str">
        <f t="shared" si="302"/>
        <v/>
      </c>
      <c r="AD435" s="235" t="str">
        <f t="shared" si="292"/>
        <v/>
      </c>
      <c r="AE435" s="299"/>
      <c r="AH435" s="29"/>
      <c r="AI435" s="27"/>
    </row>
    <row r="436" spans="1:35">
      <c r="A436" s="299"/>
      <c r="B436" s="299">
        <f>+'Ark1'!C1477</f>
        <v>2023</v>
      </c>
      <c r="C436" s="234">
        <f>+'Ark1'!L1477</f>
        <v>14</v>
      </c>
      <c r="D436" s="234" t="str">
        <f t="shared" si="300"/>
        <v>E</v>
      </c>
      <c r="E436" s="234">
        <f>+'Ark1'!D1477</f>
        <v>5</v>
      </c>
      <c r="F436" s="234" t="str">
        <f t="shared" si="301"/>
        <v>Mai</v>
      </c>
      <c r="G436" s="234">
        <f>+'Ark1'!Q1477</f>
        <v>0</v>
      </c>
      <c r="H436" s="234">
        <f>+'Ark1'!R1477</f>
        <v>0</v>
      </c>
      <c r="I436" s="236" t="str">
        <f>+IF(H436=0,"",'Ark1'!AG1477)</f>
        <v/>
      </c>
      <c r="J436" s="236" t="str">
        <f>+IF(H436=0,"",'Ark1'!AH1477)</f>
        <v/>
      </c>
      <c r="K436" s="236"/>
      <c r="L436" s="235" t="str">
        <f>+IF(H436=0,"",'Ark1'!U1477)</f>
        <v/>
      </c>
      <c r="M436" s="235"/>
      <c r="N436" s="236"/>
      <c r="O436" s="236"/>
      <c r="P436" s="236"/>
      <c r="Q436" s="236"/>
      <c r="R436" s="236"/>
      <c r="S436" s="236"/>
      <c r="T436" s="236" t="str">
        <f>+IF(H436=0,"",'Ark1'!T1477)</f>
        <v/>
      </c>
      <c r="U436" s="235"/>
      <c r="V436" s="237" t="str">
        <f>+IF(H436=0,"",'Ark1'!W1477)</f>
        <v/>
      </c>
      <c r="W436" s="237" t="str">
        <f>+IF(H436=0,"",'Ark1'!X1477)</f>
        <v/>
      </c>
      <c r="X436" s="237" t="str">
        <f>+IF(H436=0,"",'Ark1'!Y1477)</f>
        <v/>
      </c>
      <c r="Y436" s="237" t="str">
        <f>+IF(H436=0,"",'Ark1'!Z1477)</f>
        <v/>
      </c>
      <c r="Z436" s="237" t="str">
        <f>+IF(H436=0,"",'Ark1'!Z1477)</f>
        <v/>
      </c>
      <c r="AA436" s="236" t="str">
        <f>+IF(H436=0,"",'Ark1'!AB1477)</f>
        <v/>
      </c>
      <c r="AB436" s="237" t="str">
        <f>+IF(H436=0,"",'Ark1'!AE1477)</f>
        <v/>
      </c>
      <c r="AC436" s="237" t="str">
        <f t="shared" si="302"/>
        <v/>
      </c>
      <c r="AD436" s="235" t="str">
        <f t="shared" si="292"/>
        <v/>
      </c>
      <c r="AE436" s="299"/>
      <c r="AH436" s="29"/>
      <c r="AI436" s="27"/>
    </row>
    <row r="437" spans="1:35">
      <c r="A437" s="299"/>
      <c r="B437" s="299">
        <f>+'Ark1'!C1478</f>
        <v>2023</v>
      </c>
      <c r="C437" s="234">
        <f>+'Ark1'!L1478</f>
        <v>14</v>
      </c>
      <c r="D437" s="234" t="str">
        <f t="shared" si="300"/>
        <v>E</v>
      </c>
      <c r="E437" s="234">
        <f>+'Ark1'!D1478</f>
        <v>6</v>
      </c>
      <c r="F437" s="234" t="str">
        <f t="shared" si="301"/>
        <v>Jun</v>
      </c>
      <c r="G437" s="234">
        <f>+'Ark1'!Q1478</f>
        <v>0</v>
      </c>
      <c r="H437" s="234">
        <f>+'Ark1'!R1478</f>
        <v>0</v>
      </c>
      <c r="I437" s="236" t="str">
        <f>+IF(H437=0,"",'Ark1'!AG1478)</f>
        <v/>
      </c>
      <c r="J437" s="236" t="str">
        <f>+IF(H437=0,"",'Ark1'!AH1478)</f>
        <v/>
      </c>
      <c r="K437" s="236"/>
      <c r="L437" s="235" t="str">
        <f>+IF(H437=0,"",'Ark1'!U1478)</f>
        <v/>
      </c>
      <c r="M437" s="235"/>
      <c r="N437" s="236"/>
      <c r="O437" s="236"/>
      <c r="P437" s="236"/>
      <c r="Q437" s="236"/>
      <c r="R437" s="236"/>
      <c r="S437" s="236"/>
      <c r="T437" s="236" t="str">
        <f>+IF(H437=0,"",'Ark1'!T1478)</f>
        <v/>
      </c>
      <c r="U437" s="235"/>
      <c r="V437" s="237" t="str">
        <f>+IF(H437=0,"",'Ark1'!W1478)</f>
        <v/>
      </c>
      <c r="W437" s="237" t="str">
        <f>+IF(H437=0,"",'Ark1'!X1478)</f>
        <v/>
      </c>
      <c r="X437" s="237" t="str">
        <f>+IF(H437=0,"",'Ark1'!Y1478)</f>
        <v/>
      </c>
      <c r="Y437" s="237" t="str">
        <f>+IF(H437=0,"",'Ark1'!Z1478)</f>
        <v/>
      </c>
      <c r="Z437" s="237" t="str">
        <f>+IF(H437=0,"",'Ark1'!Z1478)</f>
        <v/>
      </c>
      <c r="AA437" s="236" t="str">
        <f>+IF(H437=0,"",'Ark1'!AB1478)</f>
        <v/>
      </c>
      <c r="AB437" s="237" t="str">
        <f>+IF(H437=0,"",'Ark1'!AE1478)</f>
        <v/>
      </c>
      <c r="AC437" s="237" t="str">
        <f t="shared" si="302"/>
        <v/>
      </c>
      <c r="AD437" s="235" t="str">
        <f t="shared" si="292"/>
        <v/>
      </c>
      <c r="AE437" s="299"/>
      <c r="AH437" s="29"/>
      <c r="AI437" s="27"/>
    </row>
    <row r="438" spans="1:35">
      <c r="A438" s="299"/>
      <c r="B438" s="299">
        <f>+'Ark1'!C1479</f>
        <v>2023</v>
      </c>
      <c r="C438" s="234">
        <f>+'Ark1'!L1479</f>
        <v>14</v>
      </c>
      <c r="D438" s="234" t="str">
        <f t="shared" si="300"/>
        <v>E</v>
      </c>
      <c r="E438" s="234">
        <f>+'Ark1'!D1479</f>
        <v>7</v>
      </c>
      <c r="F438" s="234" t="str">
        <f t="shared" si="301"/>
        <v>Jul</v>
      </c>
      <c r="G438" s="234">
        <f>+'Ark1'!Q1479</f>
        <v>0</v>
      </c>
      <c r="H438" s="234">
        <f>+'Ark1'!R1479</f>
        <v>0</v>
      </c>
      <c r="I438" s="236" t="str">
        <f>+IF(H438=0,"",'Ark1'!AG1479)</f>
        <v/>
      </c>
      <c r="J438" s="236" t="str">
        <f>+IF(H438=0,"",'Ark1'!AH1479)</f>
        <v/>
      </c>
      <c r="K438" s="236"/>
      <c r="L438" s="235" t="str">
        <f>+IF(H438=0,"",'Ark1'!U1479)</f>
        <v/>
      </c>
      <c r="M438" s="235"/>
      <c r="N438" s="236"/>
      <c r="O438" s="236"/>
      <c r="P438" s="236"/>
      <c r="Q438" s="236"/>
      <c r="R438" s="236"/>
      <c r="S438" s="236"/>
      <c r="T438" s="236" t="str">
        <f>+IF(H438=0,"",'Ark1'!T1479)</f>
        <v/>
      </c>
      <c r="U438" s="235"/>
      <c r="V438" s="237" t="str">
        <f>+IF(H438=0,"",'Ark1'!W1479)</f>
        <v/>
      </c>
      <c r="W438" s="237" t="str">
        <f>+IF(H438=0,"",'Ark1'!X1479)</f>
        <v/>
      </c>
      <c r="X438" s="237" t="str">
        <f>+IF(H438=0,"",'Ark1'!Y1479)</f>
        <v/>
      </c>
      <c r="Y438" s="237" t="str">
        <f>+IF(H438=0,"",'Ark1'!Z1479)</f>
        <v/>
      </c>
      <c r="Z438" s="237" t="str">
        <f>+IF(H438=0,"",'Ark1'!Z1479)</f>
        <v/>
      </c>
      <c r="AA438" s="236" t="str">
        <f>+IF(H438=0,"",'Ark1'!AB1479)</f>
        <v/>
      </c>
      <c r="AB438" s="237" t="str">
        <f>+IF(H438=0,"",'Ark1'!AE1479)</f>
        <v/>
      </c>
      <c r="AC438" s="237" t="str">
        <f t="shared" si="302"/>
        <v/>
      </c>
      <c r="AD438" s="235" t="str">
        <f t="shared" si="292"/>
        <v/>
      </c>
      <c r="AE438" s="299"/>
      <c r="AH438" s="29"/>
      <c r="AI438" s="27"/>
    </row>
    <row r="439" spans="1:35">
      <c r="A439" s="299"/>
      <c r="B439" s="299">
        <f>+'Ark1'!C1480</f>
        <v>2023</v>
      </c>
      <c r="C439" s="234">
        <f>+'Ark1'!L1480</f>
        <v>14</v>
      </c>
      <c r="D439" s="234" t="str">
        <f t="shared" si="300"/>
        <v>E</v>
      </c>
      <c r="E439" s="234">
        <f>+'Ark1'!D1480</f>
        <v>8</v>
      </c>
      <c r="F439" s="234" t="str">
        <f t="shared" si="301"/>
        <v>Aug</v>
      </c>
      <c r="G439" s="234">
        <f>+'Ark1'!Q1480</f>
        <v>0</v>
      </c>
      <c r="H439" s="234">
        <f>+'Ark1'!R1480</f>
        <v>0</v>
      </c>
      <c r="I439" s="236" t="str">
        <f>+IF(H439=0,"",'Ark1'!AG1480)</f>
        <v/>
      </c>
      <c r="J439" s="236" t="str">
        <f>+IF(H439=0,"",'Ark1'!AH1480)</f>
        <v/>
      </c>
      <c r="K439" s="236"/>
      <c r="L439" s="235" t="str">
        <f>+IF(H439=0,"",'Ark1'!U1480)</f>
        <v/>
      </c>
      <c r="M439" s="235"/>
      <c r="N439" s="236"/>
      <c r="O439" s="236"/>
      <c r="P439" s="236"/>
      <c r="Q439" s="236"/>
      <c r="R439" s="236"/>
      <c r="S439" s="236"/>
      <c r="T439" s="236" t="str">
        <f>+IF(H439=0,"",'Ark1'!T1480)</f>
        <v/>
      </c>
      <c r="U439" s="235"/>
      <c r="V439" s="237" t="str">
        <f>+IF(H439=0,"",'Ark1'!W1480)</f>
        <v/>
      </c>
      <c r="W439" s="237" t="str">
        <f>+IF(H439=0,"",'Ark1'!X1480)</f>
        <v/>
      </c>
      <c r="X439" s="237" t="str">
        <f>+IF(H439=0,"",'Ark1'!Y1480)</f>
        <v/>
      </c>
      <c r="Y439" s="237" t="str">
        <f>+IF(H439=0,"",'Ark1'!Z1480)</f>
        <v/>
      </c>
      <c r="Z439" s="237" t="str">
        <f>+IF(H439=0,"",'Ark1'!Z1480)</f>
        <v/>
      </c>
      <c r="AA439" s="236" t="str">
        <f>+IF(H439=0,"",'Ark1'!AB1480)</f>
        <v/>
      </c>
      <c r="AB439" s="237" t="str">
        <f>+IF(H439=0,"",'Ark1'!AE1480)</f>
        <v/>
      </c>
      <c r="AC439" s="237" t="str">
        <f t="shared" si="302"/>
        <v/>
      </c>
      <c r="AD439" s="235" t="str">
        <f t="shared" si="292"/>
        <v/>
      </c>
      <c r="AE439" s="299"/>
      <c r="AH439" s="29"/>
      <c r="AI439" s="27"/>
    </row>
    <row r="440" spans="1:35">
      <c r="A440" s="299"/>
      <c r="B440" s="299">
        <f>+'Ark1'!C1481</f>
        <v>2023</v>
      </c>
      <c r="C440" s="234">
        <f>+'Ark1'!L1481</f>
        <v>14</v>
      </c>
      <c r="D440" s="234" t="str">
        <f t="shared" si="300"/>
        <v>E</v>
      </c>
      <c r="E440" s="234">
        <f>+'Ark1'!D1481</f>
        <v>9</v>
      </c>
      <c r="F440" s="234" t="str">
        <f t="shared" si="301"/>
        <v>Sep</v>
      </c>
      <c r="G440" s="234">
        <f>+'Ark1'!Q1481</f>
        <v>0</v>
      </c>
      <c r="H440" s="234">
        <f>+'Ark1'!R1481</f>
        <v>0</v>
      </c>
      <c r="I440" s="236" t="str">
        <f>+IF(H440=0,"",'Ark1'!AG1481)</f>
        <v/>
      </c>
      <c r="J440" s="236" t="str">
        <f>+IF(H440=0,"",'Ark1'!AH1481)</f>
        <v/>
      </c>
      <c r="K440" s="236"/>
      <c r="L440" s="235" t="str">
        <f>+IF(H440=0,"",'Ark1'!U1481)</f>
        <v/>
      </c>
      <c r="M440" s="235"/>
      <c r="N440" s="236"/>
      <c r="O440" s="236"/>
      <c r="P440" s="236"/>
      <c r="Q440" s="236"/>
      <c r="R440" s="236"/>
      <c r="S440" s="236"/>
      <c r="T440" s="236" t="str">
        <f>+IF(H440=0,"",'Ark1'!T1481)</f>
        <v/>
      </c>
      <c r="U440" s="235"/>
      <c r="V440" s="237" t="str">
        <f>+IF(H440=0,"",'Ark1'!W1481)</f>
        <v/>
      </c>
      <c r="W440" s="237" t="str">
        <f>+IF(H440=0,"",'Ark1'!X1481)</f>
        <v/>
      </c>
      <c r="X440" s="237" t="str">
        <f>+IF(H440=0,"",'Ark1'!Y1481)</f>
        <v/>
      </c>
      <c r="Y440" s="237" t="str">
        <f>+IF(H440=0,"",'Ark1'!Z1481)</f>
        <v/>
      </c>
      <c r="Z440" s="237" t="str">
        <f>+IF(H440=0,"",'Ark1'!Z1481)</f>
        <v/>
      </c>
      <c r="AA440" s="236" t="str">
        <f>+IF(H440=0,"",'Ark1'!AB1481)</f>
        <v/>
      </c>
      <c r="AB440" s="237" t="str">
        <f>+IF(H440=0,"",'Ark1'!AE1481)</f>
        <v/>
      </c>
      <c r="AC440" s="237" t="str">
        <f t="shared" si="302"/>
        <v/>
      </c>
      <c r="AD440" s="235" t="str">
        <f t="shared" si="292"/>
        <v/>
      </c>
      <c r="AE440" s="299"/>
      <c r="AH440" s="29"/>
      <c r="AI440" s="27"/>
    </row>
    <row r="441" spans="1:35">
      <c r="A441" s="299"/>
      <c r="B441" s="299">
        <f>+'Ark1'!C1482</f>
        <v>2023</v>
      </c>
      <c r="C441" s="234">
        <f>+'Ark1'!L1482</f>
        <v>14</v>
      </c>
      <c r="D441" s="234" t="str">
        <f t="shared" si="300"/>
        <v>E</v>
      </c>
      <c r="E441" s="234">
        <f>+'Ark1'!D1482</f>
        <v>10</v>
      </c>
      <c r="F441" s="234" t="str">
        <f t="shared" si="301"/>
        <v>Okt</v>
      </c>
      <c r="G441" s="234">
        <f>+'Ark1'!Q1482</f>
        <v>0</v>
      </c>
      <c r="H441" s="234">
        <f>+'Ark1'!R1482</f>
        <v>0</v>
      </c>
      <c r="I441" s="236" t="str">
        <f>+IF(H441=0,"",'Ark1'!AG1482)</f>
        <v/>
      </c>
      <c r="J441" s="236" t="str">
        <f>+IF(H441=0,"",'Ark1'!AH1482)</f>
        <v/>
      </c>
      <c r="K441" s="236"/>
      <c r="L441" s="235" t="str">
        <f>+IF(H441=0,"",'Ark1'!U1482)</f>
        <v/>
      </c>
      <c r="M441" s="235"/>
      <c r="N441" s="236"/>
      <c r="O441" s="236"/>
      <c r="P441" s="236"/>
      <c r="Q441" s="236"/>
      <c r="R441" s="236"/>
      <c r="S441" s="236"/>
      <c r="T441" s="236" t="str">
        <f>+IF(H441=0,"",'Ark1'!T1482)</f>
        <v/>
      </c>
      <c r="U441" s="235"/>
      <c r="V441" s="237" t="str">
        <f>+IF(H441=0,"",'Ark1'!W1482)</f>
        <v/>
      </c>
      <c r="W441" s="237" t="str">
        <f>+IF(H441=0,"",'Ark1'!X1482)</f>
        <v/>
      </c>
      <c r="X441" s="237" t="str">
        <f>+IF(H441=0,"",'Ark1'!Y1482)</f>
        <v/>
      </c>
      <c r="Y441" s="237" t="str">
        <f>+IF(H441=0,"",'Ark1'!Z1482)</f>
        <v/>
      </c>
      <c r="Z441" s="237" t="str">
        <f>+IF(H441=0,"",'Ark1'!Z1482)</f>
        <v/>
      </c>
      <c r="AA441" s="236" t="str">
        <f>+IF(H441=0,"",'Ark1'!AB1482)</f>
        <v/>
      </c>
      <c r="AB441" s="237" t="str">
        <f>+IF(H441=0,"",'Ark1'!AE1482)</f>
        <v/>
      </c>
      <c r="AC441" s="237" t="str">
        <f t="shared" si="302"/>
        <v/>
      </c>
      <c r="AD441" s="235" t="str">
        <f t="shared" si="292"/>
        <v/>
      </c>
      <c r="AE441" s="299"/>
      <c r="AH441" s="29"/>
      <c r="AI441" s="27"/>
    </row>
    <row r="442" spans="1:35">
      <c r="A442" s="299"/>
      <c r="B442" s="299">
        <f>+'Ark1'!C1483</f>
        <v>2023</v>
      </c>
      <c r="C442" s="234">
        <f>+'Ark1'!L1483</f>
        <v>14</v>
      </c>
      <c r="D442" s="234" t="str">
        <f t="shared" ref="D442:D443" si="303">+D218</f>
        <v>E</v>
      </c>
      <c r="E442" s="234">
        <f>+'Ark1'!D1483</f>
        <v>11</v>
      </c>
      <c r="F442" s="234" t="str">
        <f t="shared" ref="F442:F443" si="304">+F427</f>
        <v>Nov</v>
      </c>
      <c r="G442" s="234">
        <f>+'Ark1'!Q1483</f>
        <v>0</v>
      </c>
      <c r="H442" s="234">
        <f>+'Ark1'!R1483</f>
        <v>0</v>
      </c>
      <c r="I442" s="236" t="str">
        <f>+IF(H442=0,"",'Ark1'!AG1483)</f>
        <v/>
      </c>
      <c r="J442" s="236" t="str">
        <f>+IF(H442=0,"",'Ark1'!AH1483)</f>
        <v/>
      </c>
      <c r="K442" s="236"/>
      <c r="L442" s="235" t="str">
        <f>+IF(H442=0,"",'Ark1'!U1483)</f>
        <v/>
      </c>
      <c r="M442" s="235"/>
      <c r="N442" s="236"/>
      <c r="O442" s="236"/>
      <c r="P442" s="236"/>
      <c r="Q442" s="236"/>
      <c r="R442" s="236"/>
      <c r="S442" s="236"/>
      <c r="T442" s="236" t="str">
        <f>+IF(H442=0,"",'Ark1'!T1483)</f>
        <v/>
      </c>
      <c r="U442" s="235"/>
      <c r="V442" s="237" t="str">
        <f>+IF(H442=0,"",'Ark1'!W1483)</f>
        <v/>
      </c>
      <c r="W442" s="237" t="str">
        <f>+IF(H442=0,"",'Ark1'!X1483)</f>
        <v/>
      </c>
      <c r="X442" s="237" t="str">
        <f>+IF(H442=0,"",'Ark1'!Y1483)</f>
        <v/>
      </c>
      <c r="Y442" s="237" t="str">
        <f>+IF(H442=0,"",'Ark1'!Z1483)</f>
        <v/>
      </c>
      <c r="Z442" s="237" t="str">
        <f>+IF(H442=0,"",'Ark1'!Z1483)</f>
        <v/>
      </c>
      <c r="AA442" s="236" t="str">
        <f>+IF(H442=0,"",'Ark1'!AB1483)</f>
        <v/>
      </c>
      <c r="AB442" s="237" t="str">
        <f>+IF(H442=0,"",'Ark1'!AE1483)</f>
        <v/>
      </c>
      <c r="AC442" s="237" t="str">
        <f t="shared" si="302"/>
        <v/>
      </c>
      <c r="AD442" s="235" t="str">
        <f t="shared" ref="AD442:AD443" si="305">+IF(H442=0,"",G442/H442)</f>
        <v/>
      </c>
      <c r="AE442" s="299"/>
      <c r="AH442" s="29"/>
      <c r="AI442" s="27"/>
    </row>
    <row r="443" spans="1:35">
      <c r="A443" s="299"/>
      <c r="B443" s="299">
        <f>+'Ark1'!C1484</f>
        <v>2023</v>
      </c>
      <c r="C443" s="234">
        <f>+'Ark1'!L1484</f>
        <v>14</v>
      </c>
      <c r="D443" s="234" t="str">
        <f t="shared" si="303"/>
        <v>E</v>
      </c>
      <c r="E443" s="234">
        <f>+'Ark1'!D1484</f>
        <v>12</v>
      </c>
      <c r="F443" s="234" t="str">
        <f t="shared" si="304"/>
        <v>Des</v>
      </c>
      <c r="G443" s="234">
        <f>+'Ark1'!Q1484</f>
        <v>0</v>
      </c>
      <c r="H443" s="234">
        <f>+'Ark1'!R1484</f>
        <v>0</v>
      </c>
      <c r="I443" s="236" t="str">
        <f>+IF(H443=0,"",'Ark1'!AG1484)</f>
        <v/>
      </c>
      <c r="J443" s="236" t="str">
        <f>+IF(H443=0,"",'Ark1'!AH1484)</f>
        <v/>
      </c>
      <c r="K443" s="236"/>
      <c r="L443" s="235" t="str">
        <f>+IF(H443=0,"",'Ark1'!U1484)</f>
        <v/>
      </c>
      <c r="M443" s="235"/>
      <c r="N443" s="236"/>
      <c r="O443" s="236"/>
      <c r="P443" s="236"/>
      <c r="Q443" s="236"/>
      <c r="R443" s="236"/>
      <c r="S443" s="236"/>
      <c r="T443" s="236" t="str">
        <f>+IF(H443=0,"",'Ark1'!T1484)</f>
        <v/>
      </c>
      <c r="U443" s="235"/>
      <c r="V443" s="237" t="str">
        <f>+IF(H443=0,"",'Ark1'!W1484)</f>
        <v/>
      </c>
      <c r="W443" s="237" t="str">
        <f>+IF(H443=0,"",'Ark1'!X1484)</f>
        <v/>
      </c>
      <c r="X443" s="237" t="str">
        <f>+IF(H443=0,"",'Ark1'!Y1484)</f>
        <v/>
      </c>
      <c r="Y443" s="237" t="str">
        <f>+IF(H443=0,"",'Ark1'!Z1484)</f>
        <v/>
      </c>
      <c r="Z443" s="237" t="str">
        <f>+IF(H443=0,"",'Ark1'!Z1484)</f>
        <v/>
      </c>
      <c r="AA443" s="236" t="str">
        <f>+IF(H443=0,"",'Ark1'!AB1484)</f>
        <v/>
      </c>
      <c r="AB443" s="237" t="str">
        <f>+IF(H443=0,"",'Ark1'!AE1484)</f>
        <v/>
      </c>
      <c r="AC443" s="237" t="str">
        <f t="shared" si="302"/>
        <v/>
      </c>
      <c r="AD443" s="235" t="str">
        <f t="shared" si="305"/>
        <v/>
      </c>
      <c r="AE443" s="299"/>
      <c r="AH443" s="29"/>
      <c r="AI443" s="27"/>
    </row>
    <row r="444" spans="1:35">
      <c r="A444" s="299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  <c r="AB444" s="299"/>
      <c r="AC444" s="299"/>
      <c r="AD444" s="299"/>
      <c r="AE444" s="299"/>
      <c r="AH444" s="29"/>
      <c r="AI444" s="27"/>
    </row>
    <row r="445" spans="1:35">
      <c r="A445" s="299"/>
      <c r="B445" s="299"/>
      <c r="C445" s="299"/>
      <c r="D445" s="299" t="str">
        <f>+D447</f>
        <v>E+</v>
      </c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  <c r="AB445" s="299"/>
      <c r="AC445" s="299"/>
      <c r="AD445" s="299"/>
      <c r="AE445" s="299"/>
      <c r="AH445" s="29"/>
      <c r="AI445" s="27"/>
    </row>
    <row r="446" spans="1:35">
      <c r="A446" s="299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  <c r="AB446" s="299"/>
      <c r="AC446" s="299"/>
      <c r="AD446" s="299"/>
      <c r="AE446" s="299"/>
      <c r="AH446" s="29"/>
      <c r="AI446" s="27"/>
    </row>
    <row r="447" spans="1:35">
      <c r="A447" s="299"/>
      <c r="B447" s="299">
        <f>+'Ark1'!C1485</f>
        <v>2023</v>
      </c>
      <c r="C447" s="234">
        <f>+'Ark1'!L1485</f>
        <v>15</v>
      </c>
      <c r="D447" s="234" t="str">
        <f t="shared" ref="D447:D452" si="306">+D223</f>
        <v>E+</v>
      </c>
      <c r="E447" s="234">
        <f>+'Ark1'!D1485</f>
        <v>1</v>
      </c>
      <c r="F447" s="234" t="str">
        <f t="shared" ref="F447:F452" si="307">+F432</f>
        <v>Jan</v>
      </c>
      <c r="G447" s="234">
        <f>+'Ark1'!Q1485</f>
        <v>0</v>
      </c>
      <c r="H447" s="234">
        <f>+'Ark1'!R1485</f>
        <v>0</v>
      </c>
      <c r="I447" s="236" t="str">
        <f>+IF(H447=0,"",'Ark1'!AG1485)</f>
        <v/>
      </c>
      <c r="J447" s="236" t="str">
        <f>+IF(H447=0,"",'Ark1'!AH1485)</f>
        <v/>
      </c>
      <c r="K447" s="236"/>
      <c r="L447" s="235" t="str">
        <f>+IF(H447=0,"",'Ark1'!U1485)</f>
        <v/>
      </c>
      <c r="M447" s="235"/>
      <c r="N447" s="236"/>
      <c r="O447" s="236"/>
      <c r="P447" s="236"/>
      <c r="Q447" s="236"/>
      <c r="R447" s="236"/>
      <c r="S447" s="236"/>
      <c r="T447" s="236" t="str">
        <f>+IF(H447=0,"",'Ark1'!T1485)</f>
        <v/>
      </c>
      <c r="U447" s="235"/>
      <c r="V447" s="237" t="str">
        <f>+IF(H447=0,"",'Ark1'!W1485)</f>
        <v/>
      </c>
      <c r="W447" s="237" t="str">
        <f>+IF(H447=0,"",'Ark1'!X1485)</f>
        <v/>
      </c>
      <c r="X447" s="237" t="str">
        <f>+IF(H447=0,"",'Ark1'!Y1485)</f>
        <v/>
      </c>
      <c r="Y447" s="237" t="str">
        <f>+IF(H447=0,"",'Ark1'!Z1485)</f>
        <v/>
      </c>
      <c r="Z447" s="237" t="str">
        <f>+IF(H447=0,"",'Ark1'!Z1485)</f>
        <v/>
      </c>
      <c r="AA447" s="236" t="str">
        <f>+IF(H447=0,"",'Ark1'!AB1485)</f>
        <v/>
      </c>
      <c r="AB447" s="237" t="str">
        <f>+IF(H447=0,"",'Ark1'!AE1485)</f>
        <v/>
      </c>
      <c r="AC447" s="237" t="str">
        <f t="shared" ref="AC447:AC458" si="308">+IF(H447=0,"",+L447/C447)</f>
        <v/>
      </c>
      <c r="AD447" s="235" t="str">
        <f t="shared" si="292"/>
        <v/>
      </c>
      <c r="AE447" s="299"/>
      <c r="AH447" s="29"/>
      <c r="AI447" s="27"/>
    </row>
    <row r="448" spans="1:35">
      <c r="A448" s="299"/>
      <c r="B448" s="299">
        <f>+'Ark1'!C1486</f>
        <v>2023</v>
      </c>
      <c r="C448" s="234">
        <f>+'Ark1'!L1486</f>
        <v>15</v>
      </c>
      <c r="D448" s="234" t="str">
        <f t="shared" si="306"/>
        <v>E+</v>
      </c>
      <c r="E448" s="234">
        <f>+'Ark1'!D1486</f>
        <v>2</v>
      </c>
      <c r="F448" s="234" t="str">
        <f t="shared" si="307"/>
        <v>Feb</v>
      </c>
      <c r="G448" s="234">
        <f>+'Ark1'!Q1486</f>
        <v>0</v>
      </c>
      <c r="H448" s="234">
        <f>+'Ark1'!R1486</f>
        <v>0</v>
      </c>
      <c r="I448" s="236" t="str">
        <f>+IF(H448=0,"",'Ark1'!AG1486)</f>
        <v/>
      </c>
      <c r="J448" s="236" t="str">
        <f>+IF(H448=0,"",'Ark1'!AH1486)</f>
        <v/>
      </c>
      <c r="K448" s="236"/>
      <c r="L448" s="235" t="str">
        <f>+IF(H448=0,"",'Ark1'!U1486)</f>
        <v/>
      </c>
      <c r="M448" s="235"/>
      <c r="N448" s="236"/>
      <c r="O448" s="236"/>
      <c r="P448" s="236"/>
      <c r="Q448" s="236"/>
      <c r="R448" s="236"/>
      <c r="S448" s="236"/>
      <c r="T448" s="236" t="str">
        <f>+IF(H448=0,"",'Ark1'!T1486)</f>
        <v/>
      </c>
      <c r="U448" s="235"/>
      <c r="V448" s="237" t="str">
        <f>+IF(H448=0,"",'Ark1'!W1486)</f>
        <v/>
      </c>
      <c r="W448" s="237" t="str">
        <f>+IF(H448=0,"",'Ark1'!X1486)</f>
        <v/>
      </c>
      <c r="X448" s="237" t="str">
        <f>+IF(H448=0,"",'Ark1'!Y1486)</f>
        <v/>
      </c>
      <c r="Y448" s="237" t="str">
        <f>+IF(H448=0,"",'Ark1'!Z1486)</f>
        <v/>
      </c>
      <c r="Z448" s="237" t="str">
        <f>+IF(H448=0,"",'Ark1'!Z1486)</f>
        <v/>
      </c>
      <c r="AA448" s="236" t="str">
        <f>+IF(H448=0,"",'Ark1'!AB1486)</f>
        <v/>
      </c>
      <c r="AB448" s="237" t="str">
        <f>+IF(H448=0,"",'Ark1'!AE1486)</f>
        <v/>
      </c>
      <c r="AC448" s="237" t="str">
        <f t="shared" si="308"/>
        <v/>
      </c>
      <c r="AD448" s="235" t="str">
        <f t="shared" si="292"/>
        <v/>
      </c>
      <c r="AE448" s="299"/>
      <c r="AH448" s="29"/>
      <c r="AI448" s="27"/>
    </row>
    <row r="449" spans="1:35">
      <c r="A449" s="299"/>
      <c r="B449" s="299">
        <f>+'Ark1'!C1487</f>
        <v>2023</v>
      </c>
      <c r="C449" s="234">
        <f>+'Ark1'!L1487</f>
        <v>15</v>
      </c>
      <c r="D449" s="234" t="str">
        <f t="shared" si="306"/>
        <v>E+</v>
      </c>
      <c r="E449" s="234">
        <f>+'Ark1'!D1487</f>
        <v>3</v>
      </c>
      <c r="F449" s="234" t="str">
        <f t="shared" si="307"/>
        <v>Mar</v>
      </c>
      <c r="G449" s="234">
        <f>+'Ark1'!Q1487</f>
        <v>0</v>
      </c>
      <c r="H449" s="234">
        <f>+'Ark1'!R1487</f>
        <v>0</v>
      </c>
      <c r="I449" s="236" t="str">
        <f>+IF(H449=0,"",'Ark1'!AG1487)</f>
        <v/>
      </c>
      <c r="J449" s="236" t="str">
        <f>+IF(H449=0,"",'Ark1'!AH1487)</f>
        <v/>
      </c>
      <c r="K449" s="236"/>
      <c r="L449" s="235" t="str">
        <f>+IF(H449=0,"",'Ark1'!U1487)</f>
        <v/>
      </c>
      <c r="M449" s="235"/>
      <c r="N449" s="236"/>
      <c r="O449" s="236"/>
      <c r="P449" s="236"/>
      <c r="Q449" s="236"/>
      <c r="R449" s="236"/>
      <c r="S449" s="236"/>
      <c r="T449" s="236" t="str">
        <f>+IF(H449=0,"",'Ark1'!T1487)</f>
        <v/>
      </c>
      <c r="U449" s="235"/>
      <c r="V449" s="237" t="str">
        <f>+IF(H449=0,"",'Ark1'!W1487)</f>
        <v/>
      </c>
      <c r="W449" s="237" t="str">
        <f>+IF(H449=0,"",'Ark1'!X1487)</f>
        <v/>
      </c>
      <c r="X449" s="237" t="str">
        <f>+IF(H449=0,"",'Ark1'!Y1487)</f>
        <v/>
      </c>
      <c r="Y449" s="237" t="str">
        <f>+IF(H449=0,"",'Ark1'!Z1487)</f>
        <v/>
      </c>
      <c r="Z449" s="237" t="str">
        <f>+IF(H449=0,"",'Ark1'!Z1487)</f>
        <v/>
      </c>
      <c r="AA449" s="236" t="str">
        <f>+IF(H449=0,"",'Ark1'!AB1487)</f>
        <v/>
      </c>
      <c r="AB449" s="237" t="str">
        <f>+IF(H449=0,"",'Ark1'!AE1487)</f>
        <v/>
      </c>
      <c r="AC449" s="237" t="str">
        <f t="shared" si="308"/>
        <v/>
      </c>
      <c r="AD449" s="235" t="str">
        <f t="shared" si="292"/>
        <v/>
      </c>
      <c r="AE449" s="299"/>
      <c r="AH449" s="29"/>
      <c r="AI449" s="27"/>
    </row>
    <row r="450" spans="1:35">
      <c r="A450" s="299"/>
      <c r="B450" s="299">
        <f>+'Ark1'!C1488</f>
        <v>2023</v>
      </c>
      <c r="C450" s="234">
        <f>+'Ark1'!L1488</f>
        <v>15</v>
      </c>
      <c r="D450" s="234" t="str">
        <f t="shared" si="306"/>
        <v>E+</v>
      </c>
      <c r="E450" s="234">
        <f>+'Ark1'!D1488</f>
        <v>4</v>
      </c>
      <c r="F450" s="234" t="str">
        <f t="shared" si="307"/>
        <v>Apr</v>
      </c>
      <c r="G450" s="234">
        <f>+'Ark1'!Q1488</f>
        <v>0</v>
      </c>
      <c r="H450" s="234">
        <f>+'Ark1'!R1488</f>
        <v>0</v>
      </c>
      <c r="I450" s="236" t="str">
        <f>+IF(H450=0,"",'Ark1'!AG1488)</f>
        <v/>
      </c>
      <c r="J450" s="236" t="str">
        <f>+IF(H450=0,"",'Ark1'!AH1488)</f>
        <v/>
      </c>
      <c r="K450" s="236"/>
      <c r="L450" s="235" t="str">
        <f>+IF(H450=0,"",'Ark1'!U1488)</f>
        <v/>
      </c>
      <c r="M450" s="235"/>
      <c r="N450" s="236"/>
      <c r="O450" s="236"/>
      <c r="P450" s="236"/>
      <c r="Q450" s="236"/>
      <c r="R450" s="236"/>
      <c r="S450" s="236"/>
      <c r="T450" s="236" t="str">
        <f>+IF(H450=0,"",'Ark1'!T1488)</f>
        <v/>
      </c>
      <c r="U450" s="235"/>
      <c r="V450" s="237" t="str">
        <f>+IF(H450=0,"",'Ark1'!W1488)</f>
        <v/>
      </c>
      <c r="W450" s="237" t="str">
        <f>+IF(H450=0,"",'Ark1'!X1488)</f>
        <v/>
      </c>
      <c r="X450" s="237" t="str">
        <f>+IF(H450=0,"",'Ark1'!Y1488)</f>
        <v/>
      </c>
      <c r="Y450" s="237" t="str">
        <f>+IF(H450=0,"",'Ark1'!Z1488)</f>
        <v/>
      </c>
      <c r="Z450" s="237" t="str">
        <f>+IF(H450=0,"",'Ark1'!Z1488)</f>
        <v/>
      </c>
      <c r="AA450" s="236" t="str">
        <f>+IF(H450=0,"",'Ark1'!AB1488)</f>
        <v/>
      </c>
      <c r="AB450" s="237" t="str">
        <f>+IF(H450=0,"",'Ark1'!AE1488)</f>
        <v/>
      </c>
      <c r="AC450" s="237" t="str">
        <f t="shared" si="308"/>
        <v/>
      </c>
      <c r="AD450" s="235" t="str">
        <f t="shared" si="292"/>
        <v/>
      </c>
      <c r="AE450" s="299"/>
      <c r="AH450" s="29"/>
      <c r="AI450" s="27"/>
    </row>
    <row r="451" spans="1:35">
      <c r="A451" s="299"/>
      <c r="B451" s="299">
        <f>+'Ark1'!C1489</f>
        <v>2023</v>
      </c>
      <c r="C451" s="234">
        <f>+'Ark1'!L1489</f>
        <v>15</v>
      </c>
      <c r="D451" s="234" t="str">
        <f t="shared" si="306"/>
        <v>E+</v>
      </c>
      <c r="E451" s="234">
        <f>+'Ark1'!D1489</f>
        <v>5</v>
      </c>
      <c r="F451" s="234" t="str">
        <f t="shared" si="307"/>
        <v>Mai</v>
      </c>
      <c r="G451" s="234">
        <f>+'Ark1'!Q1489</f>
        <v>0</v>
      </c>
      <c r="H451" s="234">
        <f>+'Ark1'!R1489</f>
        <v>0</v>
      </c>
      <c r="I451" s="236" t="str">
        <f>+IF(H451=0,"",'Ark1'!AG1489)</f>
        <v/>
      </c>
      <c r="J451" s="236" t="str">
        <f>+IF(H451=0,"",'Ark1'!AH1489)</f>
        <v/>
      </c>
      <c r="K451" s="236"/>
      <c r="L451" s="235" t="str">
        <f>+IF(H451=0,"",'Ark1'!U1489)</f>
        <v/>
      </c>
      <c r="M451" s="235"/>
      <c r="N451" s="236"/>
      <c r="O451" s="236"/>
      <c r="P451" s="236"/>
      <c r="Q451" s="236"/>
      <c r="R451" s="236"/>
      <c r="S451" s="236"/>
      <c r="T451" s="236" t="str">
        <f>+IF(H451=0,"",'Ark1'!T1489)</f>
        <v/>
      </c>
      <c r="U451" s="235"/>
      <c r="V451" s="237" t="str">
        <f>+IF(H451=0,"",'Ark1'!W1489)</f>
        <v/>
      </c>
      <c r="W451" s="237" t="str">
        <f>+IF(H451=0,"",'Ark1'!X1489)</f>
        <v/>
      </c>
      <c r="X451" s="237" t="str">
        <f>+IF(H451=0,"",'Ark1'!Y1489)</f>
        <v/>
      </c>
      <c r="Y451" s="237" t="str">
        <f>+IF(H451=0,"",'Ark1'!Z1489)</f>
        <v/>
      </c>
      <c r="Z451" s="237" t="str">
        <f>+IF(H451=0,"",'Ark1'!Z1489)</f>
        <v/>
      </c>
      <c r="AA451" s="236" t="str">
        <f>+IF(H451=0,"",'Ark1'!AB1489)</f>
        <v/>
      </c>
      <c r="AB451" s="237" t="str">
        <f>+IF(H451=0,"",'Ark1'!AE1489)</f>
        <v/>
      </c>
      <c r="AC451" s="237" t="str">
        <f t="shared" si="308"/>
        <v/>
      </c>
      <c r="AD451" s="235" t="str">
        <f t="shared" si="292"/>
        <v/>
      </c>
      <c r="AE451" s="299"/>
      <c r="AH451" s="29"/>
      <c r="AI451" s="27"/>
    </row>
    <row r="452" spans="1:35">
      <c r="A452" s="299"/>
      <c r="B452" s="299">
        <f>+'Ark1'!C1490</f>
        <v>2023</v>
      </c>
      <c r="C452" s="234">
        <f>+'Ark1'!L1490</f>
        <v>15</v>
      </c>
      <c r="D452" s="234" t="str">
        <f t="shared" si="306"/>
        <v>E+</v>
      </c>
      <c r="E452" s="234">
        <f>+'Ark1'!D1490</f>
        <v>6</v>
      </c>
      <c r="F452" s="234" t="str">
        <f t="shared" si="307"/>
        <v>Jun</v>
      </c>
      <c r="G452" s="234">
        <f>+'Ark1'!Q1490</f>
        <v>0</v>
      </c>
      <c r="H452" s="234">
        <f>+'Ark1'!R1490</f>
        <v>0</v>
      </c>
      <c r="I452" s="236" t="str">
        <f>+IF(H452=0,"",'Ark1'!AG1490)</f>
        <v/>
      </c>
      <c r="J452" s="236" t="str">
        <f>+IF(H452=0,"",'Ark1'!AH1490)</f>
        <v/>
      </c>
      <c r="K452" s="236"/>
      <c r="L452" s="235" t="str">
        <f>+IF(H452=0,"",'Ark1'!U1490)</f>
        <v/>
      </c>
      <c r="M452" s="235"/>
      <c r="N452" s="236"/>
      <c r="O452" s="236"/>
      <c r="P452" s="236"/>
      <c r="Q452" s="236"/>
      <c r="R452" s="236"/>
      <c r="S452" s="236"/>
      <c r="T452" s="236" t="str">
        <f>+IF(H452=0,"",'Ark1'!T1490)</f>
        <v/>
      </c>
      <c r="U452" s="235"/>
      <c r="V452" s="237" t="str">
        <f>+IF(H452=0,"",'Ark1'!W1490)</f>
        <v/>
      </c>
      <c r="W452" s="237" t="str">
        <f>+IF(H452=0,"",'Ark1'!X1490)</f>
        <v/>
      </c>
      <c r="X452" s="237" t="str">
        <f>+IF(H452=0,"",'Ark1'!Y1490)</f>
        <v/>
      </c>
      <c r="Y452" s="237" t="str">
        <f>+IF(H452=0,"",'Ark1'!Z1490)</f>
        <v/>
      </c>
      <c r="Z452" s="237" t="str">
        <f>+IF(H452=0,"",'Ark1'!Z1490)</f>
        <v/>
      </c>
      <c r="AA452" s="236" t="str">
        <f>+IF(H452=0,"",'Ark1'!AB1490)</f>
        <v/>
      </c>
      <c r="AB452" s="237" t="str">
        <f>+IF(H452=0,"",'Ark1'!AE1490)</f>
        <v/>
      </c>
      <c r="AC452" s="237" t="str">
        <f t="shared" si="308"/>
        <v/>
      </c>
      <c r="AD452" s="235" t="str">
        <f t="shared" si="292"/>
        <v/>
      </c>
      <c r="AE452" s="299"/>
      <c r="AH452" s="29"/>
      <c r="AI452" s="27"/>
    </row>
    <row r="453" spans="1:35">
      <c r="A453" s="299"/>
      <c r="B453" s="299">
        <f>+'Ark1'!C1491</f>
        <v>2023</v>
      </c>
      <c r="C453" s="234">
        <f>+'Ark1'!L1491</f>
        <v>15</v>
      </c>
      <c r="D453" s="234" t="str">
        <f t="shared" ref="D453:D458" si="309">+D229</f>
        <v>E+</v>
      </c>
      <c r="E453" s="234">
        <f>+'Ark1'!D1491</f>
        <v>7</v>
      </c>
      <c r="F453" s="234" t="str">
        <f t="shared" ref="F453:F458" si="310">+F438</f>
        <v>Jul</v>
      </c>
      <c r="G453" s="234">
        <f>+'Ark1'!Q1491</f>
        <v>0</v>
      </c>
      <c r="H453" s="234">
        <f>+'Ark1'!R1491</f>
        <v>0</v>
      </c>
      <c r="I453" s="236" t="str">
        <f>+IF(H453=0,"",'Ark1'!AG1491)</f>
        <v/>
      </c>
      <c r="J453" s="236" t="str">
        <f>+IF(H453=0,"",'Ark1'!AH1491)</f>
        <v/>
      </c>
      <c r="K453" s="236"/>
      <c r="L453" s="235" t="str">
        <f>+IF(H453=0,"",'Ark1'!U1491)</f>
        <v/>
      </c>
      <c r="M453" s="235"/>
      <c r="N453" s="236"/>
      <c r="O453" s="236"/>
      <c r="P453" s="236"/>
      <c r="Q453" s="236"/>
      <c r="R453" s="236"/>
      <c r="S453" s="236"/>
      <c r="T453" s="236" t="str">
        <f>+IF(H453=0,"",'Ark1'!T1491)</f>
        <v/>
      </c>
      <c r="U453" s="235"/>
      <c r="V453" s="237" t="str">
        <f>+IF(H453=0,"",'Ark1'!W1491)</f>
        <v/>
      </c>
      <c r="W453" s="237" t="str">
        <f>+IF(H453=0,"",'Ark1'!X1491)</f>
        <v/>
      </c>
      <c r="X453" s="237" t="str">
        <f>+IF(H453=0,"",'Ark1'!Y1491)</f>
        <v/>
      </c>
      <c r="Y453" s="237" t="str">
        <f>+IF(H453=0,"",'Ark1'!Z1491)</f>
        <v/>
      </c>
      <c r="Z453" s="237" t="str">
        <f>+IF(H453=0,"",'Ark1'!Z1491)</f>
        <v/>
      </c>
      <c r="AA453" s="236" t="str">
        <f>+IF(H453=0,"",'Ark1'!AB1491)</f>
        <v/>
      </c>
      <c r="AB453" s="237" t="str">
        <f>+IF(H453=0,"",'Ark1'!AE1491)</f>
        <v/>
      </c>
      <c r="AC453" s="237" t="str">
        <f t="shared" si="308"/>
        <v/>
      </c>
      <c r="AD453" s="235" t="str">
        <f t="shared" ref="AD453:AD458" si="311">+IF(H453=0,"",G453/H453)</f>
        <v/>
      </c>
      <c r="AE453" s="299"/>
      <c r="AH453" s="29"/>
      <c r="AI453" s="27"/>
    </row>
    <row r="454" spans="1:35">
      <c r="A454" s="299"/>
      <c r="B454" s="299">
        <f>+'Ark1'!C1492</f>
        <v>2023</v>
      </c>
      <c r="C454" s="234">
        <f>+'Ark1'!L1492</f>
        <v>15</v>
      </c>
      <c r="D454" s="234" t="str">
        <f t="shared" si="309"/>
        <v>E+</v>
      </c>
      <c r="E454" s="234">
        <f>+'Ark1'!D1492</f>
        <v>8</v>
      </c>
      <c r="F454" s="234" t="str">
        <f t="shared" si="310"/>
        <v>Aug</v>
      </c>
      <c r="G454" s="234">
        <f>+'Ark1'!Q1492</f>
        <v>0</v>
      </c>
      <c r="H454" s="234">
        <f>+'Ark1'!R1492</f>
        <v>0</v>
      </c>
      <c r="I454" s="236" t="str">
        <f>+IF(H454=0,"",'Ark1'!AG1492)</f>
        <v/>
      </c>
      <c r="J454" s="236" t="str">
        <f>+IF(H454=0,"",'Ark1'!AH1492)</f>
        <v/>
      </c>
      <c r="K454" s="236"/>
      <c r="L454" s="235" t="str">
        <f>+IF(H454=0,"",'Ark1'!U1492)</f>
        <v/>
      </c>
      <c r="M454" s="235"/>
      <c r="N454" s="236"/>
      <c r="O454" s="236"/>
      <c r="P454" s="236"/>
      <c r="Q454" s="236"/>
      <c r="R454" s="236"/>
      <c r="S454" s="236"/>
      <c r="T454" s="236" t="str">
        <f>+IF(H454=0,"",'Ark1'!T1492)</f>
        <v/>
      </c>
      <c r="U454" s="235"/>
      <c r="V454" s="237" t="str">
        <f>+IF(H454=0,"",'Ark1'!W1492)</f>
        <v/>
      </c>
      <c r="W454" s="237" t="str">
        <f>+IF(H454=0,"",'Ark1'!X1492)</f>
        <v/>
      </c>
      <c r="X454" s="237" t="str">
        <f>+IF(H454=0,"",'Ark1'!Y1492)</f>
        <v/>
      </c>
      <c r="Y454" s="237" t="str">
        <f>+IF(H454=0,"",'Ark1'!Z1492)</f>
        <v/>
      </c>
      <c r="Z454" s="237" t="str">
        <f>+IF(H454=0,"",'Ark1'!Z1492)</f>
        <v/>
      </c>
      <c r="AA454" s="236" t="str">
        <f>+IF(H454=0,"",'Ark1'!AB1492)</f>
        <v/>
      </c>
      <c r="AB454" s="237" t="str">
        <f>+IF(H454=0,"",'Ark1'!AE1492)</f>
        <v/>
      </c>
      <c r="AC454" s="237" t="str">
        <f t="shared" si="308"/>
        <v/>
      </c>
      <c r="AD454" s="235" t="str">
        <f t="shared" si="311"/>
        <v/>
      </c>
      <c r="AE454" s="299"/>
      <c r="AH454" s="29"/>
      <c r="AI454" s="27"/>
    </row>
    <row r="455" spans="1:35">
      <c r="A455" s="299"/>
      <c r="B455" s="299">
        <f>+'Ark1'!C1493</f>
        <v>2023</v>
      </c>
      <c r="C455" s="234">
        <f>+'Ark1'!L1493</f>
        <v>15</v>
      </c>
      <c r="D455" s="234" t="str">
        <f t="shared" si="309"/>
        <v>E+</v>
      </c>
      <c r="E455" s="234">
        <f>+'Ark1'!D1493</f>
        <v>9</v>
      </c>
      <c r="F455" s="234" t="str">
        <f t="shared" si="310"/>
        <v>Sep</v>
      </c>
      <c r="G455" s="234">
        <f>+'Ark1'!Q1493</f>
        <v>0</v>
      </c>
      <c r="H455" s="234">
        <f>+'Ark1'!R1493</f>
        <v>0</v>
      </c>
      <c r="I455" s="236" t="str">
        <f>+IF(H455=0,"",'Ark1'!AG1493)</f>
        <v/>
      </c>
      <c r="J455" s="236" t="str">
        <f>+IF(H455=0,"",'Ark1'!AH1493)</f>
        <v/>
      </c>
      <c r="K455" s="236"/>
      <c r="L455" s="235" t="str">
        <f>+IF(H455=0,"",'Ark1'!U1493)</f>
        <v/>
      </c>
      <c r="M455" s="235"/>
      <c r="N455" s="236"/>
      <c r="O455" s="236"/>
      <c r="P455" s="236"/>
      <c r="Q455" s="236"/>
      <c r="R455" s="236"/>
      <c r="S455" s="236"/>
      <c r="T455" s="236" t="str">
        <f>+IF(H455=0,"",'Ark1'!T1493)</f>
        <v/>
      </c>
      <c r="U455" s="235"/>
      <c r="V455" s="237" t="str">
        <f>+IF(H455=0,"",'Ark1'!W1493)</f>
        <v/>
      </c>
      <c r="W455" s="237" t="str">
        <f>+IF(H455=0,"",'Ark1'!X1493)</f>
        <v/>
      </c>
      <c r="X455" s="237" t="str">
        <f>+IF(H455=0,"",'Ark1'!Y1493)</f>
        <v/>
      </c>
      <c r="Y455" s="237" t="str">
        <f>+IF(H455=0,"",'Ark1'!Z1493)</f>
        <v/>
      </c>
      <c r="Z455" s="237" t="str">
        <f>+IF(H455=0,"",'Ark1'!Z1493)</f>
        <v/>
      </c>
      <c r="AA455" s="236" t="str">
        <f>+IF(H455=0,"",'Ark1'!AB1493)</f>
        <v/>
      </c>
      <c r="AB455" s="237" t="str">
        <f>+IF(H455=0,"",'Ark1'!AE1493)</f>
        <v/>
      </c>
      <c r="AC455" s="237" t="str">
        <f t="shared" si="308"/>
        <v/>
      </c>
      <c r="AD455" s="235" t="str">
        <f t="shared" si="311"/>
        <v/>
      </c>
      <c r="AE455" s="299"/>
      <c r="AH455" s="29"/>
      <c r="AI455" s="27"/>
    </row>
    <row r="456" spans="1:35">
      <c r="A456" s="299"/>
      <c r="B456" s="299">
        <f>+'Ark1'!C1494</f>
        <v>2023</v>
      </c>
      <c r="C456" s="234">
        <f>+'Ark1'!L1494</f>
        <v>15</v>
      </c>
      <c r="D456" s="234" t="str">
        <f t="shared" si="309"/>
        <v>E+</v>
      </c>
      <c r="E456" s="234">
        <f>+'Ark1'!D1494</f>
        <v>10</v>
      </c>
      <c r="F456" s="234" t="str">
        <f t="shared" si="310"/>
        <v>Okt</v>
      </c>
      <c r="G456" s="234">
        <f>+'Ark1'!Q1494</f>
        <v>0</v>
      </c>
      <c r="H456" s="234">
        <f>+'Ark1'!R1494</f>
        <v>0</v>
      </c>
      <c r="I456" s="236" t="str">
        <f>+IF(H456=0,"",'Ark1'!AG1494)</f>
        <v/>
      </c>
      <c r="J456" s="236" t="str">
        <f>+IF(H456=0,"",'Ark1'!AH1494)</f>
        <v/>
      </c>
      <c r="K456" s="236"/>
      <c r="L456" s="235" t="str">
        <f>+IF(H456=0,"",'Ark1'!U1494)</f>
        <v/>
      </c>
      <c r="M456" s="235"/>
      <c r="N456" s="236"/>
      <c r="O456" s="236"/>
      <c r="P456" s="236"/>
      <c r="Q456" s="236"/>
      <c r="R456" s="236"/>
      <c r="S456" s="236"/>
      <c r="T456" s="236" t="str">
        <f>+IF(H456=0,"",'Ark1'!T1494)</f>
        <v/>
      </c>
      <c r="U456" s="235"/>
      <c r="V456" s="237" t="str">
        <f>+IF(H456=0,"",'Ark1'!W1494)</f>
        <v/>
      </c>
      <c r="W456" s="237" t="str">
        <f>+IF(H456=0,"",'Ark1'!X1494)</f>
        <v/>
      </c>
      <c r="X456" s="237" t="str">
        <f>+IF(H456=0,"",'Ark1'!Y1494)</f>
        <v/>
      </c>
      <c r="Y456" s="237" t="str">
        <f>+IF(H456=0,"",'Ark1'!Z1494)</f>
        <v/>
      </c>
      <c r="Z456" s="237" t="str">
        <f>+IF(H456=0,"",'Ark1'!Z1494)</f>
        <v/>
      </c>
      <c r="AA456" s="236" t="str">
        <f>+IF(H456=0,"",'Ark1'!AB1494)</f>
        <v/>
      </c>
      <c r="AB456" s="237" t="str">
        <f>+IF(H456=0,"",'Ark1'!AE1494)</f>
        <v/>
      </c>
      <c r="AC456" s="237" t="str">
        <f t="shared" si="308"/>
        <v/>
      </c>
      <c r="AD456" s="235" t="str">
        <f t="shared" si="311"/>
        <v/>
      </c>
      <c r="AE456" s="299"/>
      <c r="AH456" s="29"/>
      <c r="AI456" s="27"/>
    </row>
    <row r="457" spans="1:35">
      <c r="A457" s="299"/>
      <c r="B457" s="299">
        <f>+'Ark1'!C1495</f>
        <v>2023</v>
      </c>
      <c r="C457" s="234">
        <f>+'Ark1'!L1495</f>
        <v>15</v>
      </c>
      <c r="D457" s="234" t="str">
        <f t="shared" si="309"/>
        <v>E+</v>
      </c>
      <c r="E457" s="234">
        <f>+'Ark1'!D1495</f>
        <v>11</v>
      </c>
      <c r="F457" s="234" t="str">
        <f t="shared" si="310"/>
        <v>Nov</v>
      </c>
      <c r="G457" s="234">
        <f>+'Ark1'!Q1495</f>
        <v>0</v>
      </c>
      <c r="H457" s="234">
        <f>+'Ark1'!R1495</f>
        <v>0</v>
      </c>
      <c r="I457" s="236" t="str">
        <f>+IF(H457=0,"",'Ark1'!AG1495)</f>
        <v/>
      </c>
      <c r="J457" s="236" t="str">
        <f>+IF(H457=0,"",'Ark1'!AH1495)</f>
        <v/>
      </c>
      <c r="K457" s="236"/>
      <c r="L457" s="235" t="str">
        <f>+IF(H457=0,"",'Ark1'!U1495)</f>
        <v/>
      </c>
      <c r="M457" s="235"/>
      <c r="N457" s="236"/>
      <c r="O457" s="236"/>
      <c r="P457" s="236"/>
      <c r="Q457" s="236"/>
      <c r="R457" s="236"/>
      <c r="S457" s="236"/>
      <c r="T457" s="236" t="str">
        <f>+IF(H457=0,"",'Ark1'!T1495)</f>
        <v/>
      </c>
      <c r="U457" s="235"/>
      <c r="V457" s="237" t="str">
        <f>+IF(H457=0,"",'Ark1'!W1495)</f>
        <v/>
      </c>
      <c r="W457" s="237" t="str">
        <f>+IF(H457=0,"",'Ark1'!X1495)</f>
        <v/>
      </c>
      <c r="X457" s="237" t="str">
        <f>+IF(H457=0,"",'Ark1'!Y1495)</f>
        <v/>
      </c>
      <c r="Y457" s="237" t="str">
        <f>+IF(H457=0,"",'Ark1'!Z1495)</f>
        <v/>
      </c>
      <c r="Z457" s="237" t="str">
        <f>+IF(H457=0,"",'Ark1'!Z1495)</f>
        <v/>
      </c>
      <c r="AA457" s="236" t="str">
        <f>+IF(H457=0,"",'Ark1'!AB1495)</f>
        <v/>
      </c>
      <c r="AB457" s="237" t="str">
        <f>+IF(H457=0,"",'Ark1'!AE1495)</f>
        <v/>
      </c>
      <c r="AC457" s="237" t="str">
        <f t="shared" si="308"/>
        <v/>
      </c>
      <c r="AD457" s="235" t="str">
        <f t="shared" si="311"/>
        <v/>
      </c>
      <c r="AE457" s="299"/>
      <c r="AH457" s="29"/>
      <c r="AI457" s="27"/>
    </row>
    <row r="458" spans="1:35">
      <c r="A458" s="299"/>
      <c r="B458" s="299">
        <f>+'Ark1'!C1496</f>
        <v>2023</v>
      </c>
      <c r="C458" s="234">
        <f>+'Ark1'!L1496</f>
        <v>15</v>
      </c>
      <c r="D458" s="234" t="str">
        <f t="shared" si="309"/>
        <v>E+</v>
      </c>
      <c r="E458" s="234">
        <f>+'Ark1'!D1496</f>
        <v>12</v>
      </c>
      <c r="F458" s="234" t="str">
        <f t="shared" si="310"/>
        <v>Des</v>
      </c>
      <c r="G458" s="234">
        <f>+'Ark1'!Q1496</f>
        <v>0</v>
      </c>
      <c r="H458" s="234">
        <f>+'Ark1'!R1496</f>
        <v>0</v>
      </c>
      <c r="I458" s="236" t="str">
        <f>+IF(H458=0,"",'Ark1'!AG1496)</f>
        <v/>
      </c>
      <c r="J458" s="236" t="str">
        <f>+IF(H458=0,"",'Ark1'!AH1496)</f>
        <v/>
      </c>
      <c r="K458" s="236"/>
      <c r="L458" s="235" t="str">
        <f>+IF(H458=0,"",'Ark1'!U1496)</f>
        <v/>
      </c>
      <c r="M458" s="235"/>
      <c r="N458" s="236"/>
      <c r="O458" s="236"/>
      <c r="P458" s="236"/>
      <c r="Q458" s="236"/>
      <c r="R458" s="236"/>
      <c r="S458" s="236"/>
      <c r="T458" s="236" t="str">
        <f>+IF(H458=0,"",'Ark1'!T1496)</f>
        <v/>
      </c>
      <c r="U458" s="235"/>
      <c r="V458" s="237" t="str">
        <f>+IF(H458=0,"",'Ark1'!W1496)</f>
        <v/>
      </c>
      <c r="W458" s="237" t="str">
        <f>+IF(H458=0,"",'Ark1'!X1496)</f>
        <v/>
      </c>
      <c r="X458" s="237" t="str">
        <f>+IF(H458=0,"",'Ark1'!Y1496)</f>
        <v/>
      </c>
      <c r="Y458" s="237" t="str">
        <f>+IF(H458=0,"",'Ark1'!Z1496)</f>
        <v/>
      </c>
      <c r="Z458" s="237" t="str">
        <f>+IF(H458=0,"",'Ark1'!Z1496)</f>
        <v/>
      </c>
      <c r="AA458" s="236" t="str">
        <f>+IF(H458=0,"",'Ark1'!AB1496)</f>
        <v/>
      </c>
      <c r="AB458" s="237" t="str">
        <f>+IF(H458=0,"",'Ark1'!AE1496)</f>
        <v/>
      </c>
      <c r="AC458" s="237" t="str">
        <f t="shared" si="308"/>
        <v/>
      </c>
      <c r="AD458" s="235" t="str">
        <f t="shared" si="311"/>
        <v/>
      </c>
      <c r="AE458" s="299"/>
      <c r="AH458" s="29"/>
      <c r="AI458" s="27"/>
    </row>
    <row r="459" spans="1:35">
      <c r="A459" s="299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  <c r="AB459" s="299"/>
      <c r="AC459" s="299"/>
      <c r="AD459" s="299"/>
      <c r="AE459" s="299"/>
      <c r="AH459" s="29"/>
      <c r="AI459" s="27"/>
    </row>
    <row r="460" spans="1:35">
      <c r="A460" s="299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  <c r="AB460" s="299"/>
      <c r="AC460" s="299"/>
      <c r="AD460" s="299"/>
      <c r="AE460" s="299"/>
      <c r="AH460" s="29"/>
      <c r="AI460" s="27"/>
    </row>
    <row r="461" spans="1:35">
      <c r="H461" s="239"/>
      <c r="I461" s="246"/>
      <c r="J461" s="246"/>
      <c r="K461" s="246"/>
      <c r="L461" s="239"/>
      <c r="M461" s="239"/>
      <c r="N461" s="246"/>
      <c r="O461" s="246"/>
      <c r="P461" s="246"/>
      <c r="Q461" s="246"/>
      <c r="R461" s="246"/>
      <c r="S461" s="246"/>
      <c r="T461" s="239"/>
      <c r="AH461" s="29"/>
      <c r="AI461" s="27"/>
    </row>
    <row r="462" spans="1:35">
      <c r="H462" s="239"/>
      <c r="I462" s="246"/>
      <c r="J462" s="246"/>
      <c r="K462" s="246"/>
      <c r="L462" s="239"/>
      <c r="M462" s="239"/>
      <c r="N462" s="246"/>
      <c r="O462" s="246"/>
      <c r="P462" s="246"/>
      <c r="Q462" s="246"/>
      <c r="R462" s="246"/>
      <c r="S462" s="246"/>
      <c r="T462" s="239"/>
      <c r="AH462" s="29"/>
      <c r="AI462" s="27"/>
    </row>
    <row r="463" spans="1:35">
      <c r="A463" s="31"/>
      <c r="B463" s="31"/>
      <c r="C463" s="31"/>
      <c r="D463" s="31"/>
      <c r="E463" s="31"/>
      <c r="F463" s="31"/>
      <c r="G463" s="31"/>
      <c r="H463" s="31"/>
      <c r="I463" s="159"/>
      <c r="J463" s="159"/>
      <c r="K463" s="159"/>
      <c r="L463" s="31"/>
      <c r="M463" s="31"/>
      <c r="N463" s="159"/>
      <c r="O463" s="159"/>
      <c r="P463" s="159"/>
      <c r="Q463" s="159"/>
      <c r="R463" s="159"/>
      <c r="S463" s="159"/>
      <c r="T463" s="31"/>
      <c r="AH463" s="29"/>
      <c r="AI463" s="27"/>
    </row>
    <row r="464" spans="1:35">
      <c r="A464" s="35"/>
      <c r="B464" s="35"/>
      <c r="C464" s="35"/>
      <c r="D464" s="35"/>
      <c r="E464" s="35"/>
      <c r="F464" s="35"/>
      <c r="G464" s="35"/>
      <c r="H464" s="35"/>
      <c r="I464" s="160"/>
      <c r="J464" s="160"/>
      <c r="K464" s="160"/>
      <c r="L464" s="35"/>
      <c r="M464" s="35"/>
      <c r="N464" s="160"/>
      <c r="O464" s="160"/>
      <c r="P464" s="160"/>
      <c r="Q464" s="160"/>
      <c r="R464" s="160"/>
      <c r="S464" s="160"/>
      <c r="T464" s="35"/>
      <c r="AH464" s="29"/>
      <c r="AI464" s="27"/>
    </row>
    <row r="465" spans="1:35">
      <c r="A465" s="35"/>
      <c r="B465" s="35"/>
      <c r="C465" s="35"/>
      <c r="D465" s="35"/>
      <c r="E465" s="35"/>
      <c r="F465" s="35"/>
      <c r="G465" s="35"/>
      <c r="H465" s="35"/>
      <c r="I465" s="160"/>
      <c r="J465" s="160"/>
      <c r="K465" s="160"/>
      <c r="L465" s="35"/>
      <c r="M465" s="35"/>
      <c r="N465" s="160"/>
      <c r="O465" s="160"/>
      <c r="P465" s="160"/>
      <c r="Q465" s="160"/>
      <c r="R465" s="160"/>
      <c r="S465" s="160"/>
      <c r="T465" s="35"/>
      <c r="AH465" s="29"/>
      <c r="AI465" s="27"/>
    </row>
    <row r="466" spans="1:35">
      <c r="A466" s="35"/>
      <c r="B466" s="35"/>
      <c r="C466" s="35"/>
      <c r="D466" s="35"/>
      <c r="E466" s="35"/>
      <c r="F466" s="35"/>
      <c r="G466" s="35"/>
      <c r="H466" s="35"/>
      <c r="I466" s="160"/>
      <c r="J466" s="160"/>
      <c r="K466" s="160"/>
      <c r="L466" s="35"/>
      <c r="M466" s="35"/>
      <c r="N466" s="160"/>
      <c r="O466" s="160"/>
      <c r="P466" s="160"/>
      <c r="Q466" s="160"/>
      <c r="R466" s="160"/>
      <c r="S466" s="160"/>
      <c r="T466" s="35"/>
      <c r="AH466" s="29"/>
      <c r="AI466" s="27"/>
    </row>
    <row r="467" spans="1:35">
      <c r="A467" s="35"/>
      <c r="B467" s="35"/>
      <c r="C467" s="35"/>
      <c r="D467" s="35"/>
      <c r="E467" s="35"/>
      <c r="F467" s="35"/>
      <c r="G467" s="35"/>
      <c r="H467" s="35"/>
      <c r="I467" s="160"/>
      <c r="J467" s="160"/>
      <c r="K467" s="160"/>
      <c r="L467" s="35"/>
      <c r="M467" s="35"/>
      <c r="N467" s="160"/>
      <c r="O467" s="160"/>
      <c r="P467" s="160"/>
      <c r="Q467" s="160"/>
      <c r="R467" s="160"/>
      <c r="S467" s="160"/>
      <c r="T467" s="35"/>
      <c r="AH467" s="29"/>
      <c r="AI467" s="27"/>
    </row>
    <row r="468" spans="1:35">
      <c r="A468" s="35"/>
      <c r="B468" s="35"/>
      <c r="C468" s="35"/>
      <c r="D468" s="35"/>
      <c r="E468" s="35"/>
      <c r="F468" s="35"/>
      <c r="G468" s="35"/>
      <c r="H468" s="35"/>
      <c r="I468" s="160"/>
      <c r="J468" s="160"/>
      <c r="K468" s="160"/>
      <c r="L468" s="35"/>
      <c r="M468" s="35"/>
      <c r="N468" s="160"/>
      <c r="O468" s="160"/>
      <c r="P468" s="160"/>
      <c r="Q468" s="160"/>
      <c r="R468" s="160"/>
      <c r="S468" s="160"/>
      <c r="T468" s="35"/>
      <c r="AH468" s="29"/>
      <c r="AI468" s="27"/>
    </row>
    <row r="469" spans="1:35">
      <c r="A469" s="35"/>
      <c r="B469" s="35"/>
      <c r="C469" s="35"/>
      <c r="D469" s="35"/>
      <c r="E469" s="35"/>
      <c r="F469" s="35"/>
      <c r="G469" s="35"/>
      <c r="H469" s="35"/>
      <c r="I469" s="160"/>
      <c r="J469" s="160"/>
      <c r="K469" s="160"/>
      <c r="L469" s="35"/>
      <c r="M469" s="35"/>
      <c r="N469" s="160"/>
      <c r="O469" s="160"/>
      <c r="P469" s="160"/>
      <c r="Q469" s="160"/>
      <c r="R469" s="160"/>
      <c r="S469" s="160"/>
      <c r="T469" s="35"/>
      <c r="AH469" s="29"/>
      <c r="AI469" s="27"/>
    </row>
    <row r="470" spans="1:35">
      <c r="A470" s="35"/>
      <c r="B470" s="35"/>
      <c r="C470" s="35"/>
      <c r="D470" s="35"/>
      <c r="E470" s="35"/>
      <c r="F470" s="35"/>
      <c r="G470" s="35"/>
      <c r="H470" s="35"/>
      <c r="I470" s="160"/>
      <c r="J470" s="160"/>
      <c r="K470" s="160"/>
      <c r="L470" s="35"/>
      <c r="M470" s="35"/>
      <c r="N470" s="160"/>
      <c r="O470" s="160"/>
      <c r="P470" s="160"/>
      <c r="Q470" s="160"/>
      <c r="R470" s="160"/>
      <c r="S470" s="160"/>
      <c r="T470" s="35"/>
      <c r="AH470" s="29"/>
      <c r="AI470" s="27"/>
    </row>
    <row r="471" spans="1:35">
      <c r="A471" s="35"/>
      <c r="B471" s="35"/>
      <c r="C471" s="35"/>
      <c r="D471" s="35"/>
      <c r="E471" s="35"/>
      <c r="F471" s="35"/>
      <c r="G471" s="35"/>
      <c r="H471" s="35"/>
      <c r="I471" s="160"/>
      <c r="J471" s="160"/>
      <c r="K471" s="160"/>
      <c r="L471" s="35"/>
      <c r="M471" s="35"/>
      <c r="N471" s="160"/>
      <c r="O471" s="160"/>
      <c r="P471" s="160"/>
      <c r="Q471" s="160"/>
      <c r="R471" s="160"/>
      <c r="S471" s="160"/>
      <c r="T471" s="35"/>
      <c r="AH471" s="29"/>
      <c r="AI471" s="27"/>
    </row>
    <row r="472" spans="1:35">
      <c r="A472" s="35"/>
      <c r="B472" s="35"/>
      <c r="C472" s="35"/>
      <c r="D472" s="35"/>
      <c r="E472" s="35"/>
      <c r="F472" s="35"/>
      <c r="G472" s="35"/>
      <c r="H472" s="35"/>
      <c r="I472" s="160"/>
      <c r="J472" s="160"/>
      <c r="K472" s="160"/>
      <c r="L472" s="35"/>
      <c r="M472" s="35"/>
      <c r="N472" s="160"/>
      <c r="O472" s="160"/>
      <c r="P472" s="160"/>
      <c r="Q472" s="160"/>
      <c r="R472" s="160"/>
      <c r="S472" s="160"/>
      <c r="T472" s="35"/>
      <c r="AH472" s="29"/>
      <c r="AI472" s="27"/>
    </row>
    <row r="473" spans="1:35">
      <c r="A473" s="35"/>
      <c r="B473" s="35"/>
      <c r="C473" s="35"/>
      <c r="D473" s="35"/>
      <c r="E473" s="35"/>
      <c r="F473" s="35"/>
      <c r="G473" s="35"/>
      <c r="H473" s="35"/>
      <c r="I473" s="160"/>
      <c r="J473" s="160"/>
      <c r="K473" s="160"/>
      <c r="L473" s="35"/>
      <c r="M473" s="35"/>
      <c r="N473" s="160"/>
      <c r="O473" s="160"/>
      <c r="P473" s="160"/>
      <c r="Q473" s="160"/>
      <c r="R473" s="160"/>
      <c r="S473" s="160"/>
      <c r="T473" s="35"/>
      <c r="AH473" s="29"/>
      <c r="AI473" s="27"/>
    </row>
    <row r="474" spans="1:35">
      <c r="A474" s="35"/>
      <c r="B474" s="35"/>
      <c r="C474" s="35"/>
      <c r="D474" s="35"/>
      <c r="E474" s="35"/>
      <c r="F474" s="35"/>
      <c r="G474" s="35"/>
      <c r="H474" s="35"/>
      <c r="I474" s="160"/>
      <c r="J474" s="160"/>
      <c r="K474" s="160"/>
      <c r="L474" s="35"/>
      <c r="M474" s="35"/>
      <c r="N474" s="160"/>
      <c r="O474" s="160"/>
      <c r="P474" s="160"/>
      <c r="Q474" s="160"/>
      <c r="R474" s="160"/>
      <c r="S474" s="160"/>
      <c r="T474" s="35"/>
      <c r="AH474" s="29"/>
      <c r="AI474" s="27"/>
    </row>
    <row r="475" spans="1:35">
      <c r="A475" s="35"/>
      <c r="B475" s="35"/>
      <c r="C475" s="35"/>
      <c r="D475" s="35"/>
      <c r="E475" s="35"/>
      <c r="F475" s="35"/>
      <c r="G475" s="35"/>
      <c r="H475" s="35"/>
      <c r="I475" s="160"/>
      <c r="J475" s="160"/>
      <c r="K475" s="160"/>
      <c r="L475" s="35"/>
      <c r="M475" s="35"/>
      <c r="N475" s="160"/>
      <c r="O475" s="160"/>
      <c r="P475" s="160"/>
      <c r="Q475" s="160"/>
      <c r="R475" s="160"/>
      <c r="S475" s="160"/>
      <c r="T475" s="35"/>
      <c r="AH475" s="29"/>
      <c r="AI475" s="27"/>
    </row>
    <row r="476" spans="1:35">
      <c r="A476" s="35"/>
      <c r="B476" s="35"/>
      <c r="C476" s="35"/>
      <c r="D476" s="35"/>
      <c r="E476" s="35"/>
      <c r="F476" s="35"/>
      <c r="G476" s="35"/>
      <c r="H476" s="35"/>
      <c r="I476" s="160"/>
      <c r="J476" s="160"/>
      <c r="K476" s="160"/>
      <c r="L476" s="35"/>
      <c r="M476" s="35"/>
      <c r="N476" s="160"/>
      <c r="O476" s="160"/>
      <c r="P476" s="160"/>
      <c r="Q476" s="160"/>
      <c r="R476" s="160"/>
      <c r="S476" s="160"/>
      <c r="T476" s="35"/>
      <c r="AH476" s="29"/>
      <c r="AI476" s="27"/>
    </row>
    <row r="477" spans="1:35">
      <c r="A477" s="35"/>
      <c r="B477" s="35"/>
      <c r="C477" s="35"/>
      <c r="D477" s="35"/>
      <c r="E477" s="35"/>
      <c r="F477" s="35"/>
      <c r="G477" s="35"/>
      <c r="H477" s="35"/>
      <c r="I477" s="160"/>
      <c r="J477" s="160"/>
      <c r="K477" s="160"/>
      <c r="L477" s="35"/>
      <c r="M477" s="35"/>
      <c r="N477" s="160"/>
      <c r="O477" s="160"/>
      <c r="P477" s="160"/>
      <c r="Q477" s="160"/>
      <c r="R477" s="160"/>
      <c r="S477" s="160"/>
      <c r="T477" s="35"/>
    </row>
    <row r="478" spans="1:35">
      <c r="A478" s="35"/>
      <c r="B478" s="35"/>
      <c r="C478" s="35"/>
      <c r="D478" s="35"/>
      <c r="E478" s="35"/>
      <c r="F478" s="35"/>
      <c r="G478" s="35"/>
      <c r="H478" s="35"/>
      <c r="I478" s="160"/>
      <c r="J478" s="160"/>
      <c r="K478" s="160"/>
      <c r="L478" s="35"/>
      <c r="M478" s="35"/>
      <c r="N478" s="160"/>
      <c r="O478" s="160"/>
      <c r="P478" s="160"/>
      <c r="Q478" s="160"/>
      <c r="R478" s="160"/>
      <c r="S478" s="160"/>
      <c r="T478" s="35"/>
    </row>
    <row r="479" spans="1:35">
      <c r="A479" s="35"/>
      <c r="B479" s="35"/>
      <c r="C479" s="35"/>
      <c r="D479" s="35"/>
      <c r="E479" s="35"/>
      <c r="F479" s="35"/>
      <c r="G479" s="35"/>
      <c r="H479" s="35"/>
      <c r="I479" s="160"/>
      <c r="J479" s="160"/>
      <c r="K479" s="160"/>
      <c r="L479" s="35"/>
      <c r="M479" s="35"/>
      <c r="N479" s="160"/>
      <c r="O479" s="160"/>
      <c r="P479" s="160"/>
      <c r="Q479" s="160"/>
      <c r="R479" s="160"/>
      <c r="S479" s="160"/>
      <c r="T479" s="35"/>
    </row>
    <row r="480" spans="1:35">
      <c r="A480" s="35"/>
      <c r="B480" s="35"/>
      <c r="C480" s="35"/>
      <c r="D480" s="35"/>
      <c r="E480" s="35"/>
      <c r="F480" s="35"/>
      <c r="G480" s="35"/>
      <c r="H480" s="35"/>
      <c r="I480" s="160"/>
      <c r="J480" s="160"/>
      <c r="K480" s="160"/>
      <c r="L480" s="35"/>
      <c r="M480" s="35"/>
      <c r="N480" s="160"/>
      <c r="O480" s="160"/>
      <c r="P480" s="160"/>
      <c r="Q480" s="160"/>
      <c r="R480" s="160"/>
      <c r="S480" s="160"/>
      <c r="T480" s="35"/>
    </row>
    <row r="481" spans="1:20">
      <c r="A481" s="35"/>
      <c r="B481" s="35"/>
      <c r="C481" s="35"/>
      <c r="D481" s="35"/>
      <c r="E481" s="35"/>
      <c r="F481" s="35"/>
      <c r="G481" s="35"/>
      <c r="H481" s="35"/>
      <c r="I481" s="160"/>
      <c r="J481" s="160"/>
      <c r="K481" s="160"/>
      <c r="L481" s="35"/>
      <c r="M481" s="35"/>
      <c r="N481" s="160"/>
      <c r="O481" s="160"/>
      <c r="P481" s="160"/>
      <c r="Q481" s="160"/>
      <c r="R481" s="160"/>
      <c r="S481" s="160"/>
      <c r="T481" s="35"/>
    </row>
    <row r="482" spans="1:20">
      <c r="A482" s="35"/>
      <c r="B482" s="35"/>
      <c r="C482" s="35"/>
      <c r="D482" s="35"/>
      <c r="E482" s="35"/>
      <c r="F482" s="35"/>
      <c r="G482" s="35"/>
      <c r="H482" s="35"/>
      <c r="I482" s="160"/>
      <c r="J482" s="160"/>
      <c r="K482" s="160"/>
      <c r="L482" s="35"/>
      <c r="M482" s="35"/>
      <c r="N482" s="160"/>
      <c r="O482" s="160"/>
      <c r="P482" s="160"/>
      <c r="Q482" s="160"/>
      <c r="R482" s="160"/>
      <c r="S482" s="160"/>
      <c r="T482" s="35"/>
    </row>
    <row r="483" spans="1:20">
      <c r="A483" s="35"/>
      <c r="B483" s="35"/>
      <c r="C483" s="35"/>
      <c r="D483" s="35"/>
      <c r="E483" s="35"/>
      <c r="F483" s="35"/>
      <c r="G483" s="35"/>
      <c r="H483" s="35"/>
      <c r="I483" s="160"/>
      <c r="J483" s="160"/>
      <c r="K483" s="160"/>
      <c r="L483" s="35"/>
      <c r="M483" s="35"/>
      <c r="N483" s="160"/>
      <c r="O483" s="160"/>
      <c r="P483" s="160"/>
      <c r="Q483" s="160"/>
      <c r="R483" s="160"/>
      <c r="S483" s="160"/>
      <c r="T483" s="35"/>
    </row>
    <row r="484" spans="1:20">
      <c r="A484" s="35"/>
      <c r="B484" s="35"/>
      <c r="C484" s="35"/>
      <c r="D484" s="35"/>
      <c r="E484" s="35"/>
      <c r="F484" s="35"/>
      <c r="G484" s="35"/>
      <c r="H484" s="35"/>
      <c r="I484" s="160"/>
      <c r="J484" s="160"/>
      <c r="K484" s="160"/>
      <c r="L484" s="35"/>
      <c r="M484" s="35"/>
      <c r="N484" s="160"/>
      <c r="O484" s="160"/>
      <c r="P484" s="160"/>
      <c r="Q484" s="160"/>
      <c r="R484" s="160"/>
      <c r="S484" s="160"/>
      <c r="T484" s="35"/>
    </row>
    <row r="485" spans="1:20">
      <c r="A485" s="35"/>
      <c r="B485" s="35"/>
      <c r="C485" s="35"/>
      <c r="D485" s="35"/>
      <c r="E485" s="35"/>
      <c r="F485" s="35"/>
      <c r="G485" s="35"/>
      <c r="H485" s="35"/>
      <c r="I485" s="160"/>
      <c r="J485" s="160"/>
      <c r="K485" s="160"/>
      <c r="L485" s="35"/>
      <c r="M485" s="35"/>
      <c r="N485" s="160"/>
      <c r="O485" s="160"/>
      <c r="P485" s="160"/>
      <c r="Q485" s="160"/>
      <c r="R485" s="160"/>
      <c r="S485" s="160"/>
      <c r="T485" s="35"/>
    </row>
    <row r="486" spans="1:20">
      <c r="A486" s="35"/>
      <c r="B486" s="35"/>
      <c r="C486" s="35"/>
      <c r="D486" s="35"/>
      <c r="E486" s="35"/>
      <c r="F486" s="35"/>
      <c r="G486" s="35"/>
      <c r="H486" s="35"/>
      <c r="I486" s="160"/>
      <c r="J486" s="160"/>
      <c r="K486" s="160"/>
      <c r="L486" s="35"/>
      <c r="M486" s="35"/>
      <c r="N486" s="160"/>
      <c r="O486" s="160"/>
      <c r="P486" s="160"/>
      <c r="Q486" s="160"/>
      <c r="R486" s="160"/>
      <c r="S486" s="160"/>
      <c r="T486" s="35"/>
    </row>
    <row r="487" spans="1:20">
      <c r="A487" s="35"/>
      <c r="B487" s="35"/>
      <c r="C487" s="35"/>
      <c r="D487" s="35"/>
      <c r="E487" s="35"/>
      <c r="F487" s="35"/>
      <c r="G487" s="35"/>
      <c r="H487" s="35"/>
      <c r="I487" s="160"/>
      <c r="J487" s="160"/>
      <c r="K487" s="160"/>
      <c r="L487" s="35"/>
      <c r="M487" s="35"/>
      <c r="N487" s="160"/>
      <c r="O487" s="160"/>
      <c r="P487" s="160"/>
      <c r="Q487" s="160"/>
      <c r="R487" s="160"/>
      <c r="S487" s="160"/>
      <c r="T487" s="35"/>
    </row>
    <row r="488" spans="1:20">
      <c r="A488" s="35"/>
      <c r="B488" s="35"/>
      <c r="C488" s="35"/>
      <c r="D488" s="35"/>
      <c r="E488" s="35"/>
      <c r="F488" s="35"/>
      <c r="G488" s="35"/>
      <c r="H488" s="35"/>
      <c r="I488" s="160"/>
      <c r="J488" s="160"/>
      <c r="K488" s="160"/>
      <c r="L488" s="35"/>
      <c r="M488" s="35"/>
      <c r="N488" s="160"/>
      <c r="O488" s="160"/>
      <c r="P488" s="160"/>
      <c r="Q488" s="160"/>
      <c r="R488" s="160"/>
      <c r="S488" s="160"/>
      <c r="T488" s="35"/>
    </row>
    <row r="489" spans="1:20">
      <c r="A489" s="35"/>
      <c r="B489" s="35"/>
      <c r="C489" s="35"/>
      <c r="D489" s="35"/>
      <c r="E489" s="35"/>
      <c r="F489" s="35"/>
      <c r="G489" s="35"/>
      <c r="H489" s="35"/>
      <c r="I489" s="160"/>
      <c r="J489" s="160"/>
      <c r="K489" s="160"/>
      <c r="L489" s="35"/>
      <c r="M489" s="35"/>
      <c r="N489" s="160"/>
      <c r="O489" s="160"/>
      <c r="P489" s="160"/>
      <c r="Q489" s="160"/>
      <c r="R489" s="160"/>
      <c r="S489" s="160"/>
      <c r="T489" s="35"/>
    </row>
    <row r="490" spans="1:20">
      <c r="A490" s="35"/>
      <c r="B490" s="35"/>
      <c r="C490" s="35"/>
      <c r="D490" s="35"/>
      <c r="E490" s="35"/>
      <c r="F490" s="35"/>
      <c r="G490" s="35"/>
      <c r="H490" s="35"/>
      <c r="I490" s="160"/>
      <c r="J490" s="160"/>
      <c r="K490" s="160"/>
      <c r="L490" s="35"/>
      <c r="M490" s="35"/>
      <c r="N490" s="160"/>
      <c r="O490" s="160"/>
      <c r="P490" s="160"/>
      <c r="Q490" s="160"/>
      <c r="R490" s="160"/>
      <c r="S490" s="160"/>
      <c r="T490" s="35"/>
    </row>
    <row r="491" spans="1:20">
      <c r="A491" s="35"/>
      <c r="B491" s="35"/>
      <c r="C491" s="35"/>
      <c r="D491" s="35"/>
      <c r="E491" s="35"/>
      <c r="F491" s="35"/>
      <c r="G491" s="35"/>
      <c r="H491" s="35"/>
      <c r="I491" s="160"/>
      <c r="J491" s="160"/>
      <c r="K491" s="160"/>
      <c r="L491" s="35"/>
      <c r="M491" s="35"/>
      <c r="N491" s="160"/>
      <c r="O491" s="160"/>
      <c r="P491" s="160"/>
      <c r="Q491" s="160"/>
      <c r="R491" s="160"/>
      <c r="S491" s="160"/>
      <c r="T491" s="35"/>
    </row>
    <row r="492" spans="1:20">
      <c r="A492" s="35"/>
      <c r="B492" s="35"/>
      <c r="C492" s="35"/>
      <c r="D492" s="35"/>
      <c r="E492" s="35"/>
      <c r="F492" s="35"/>
      <c r="G492" s="35"/>
      <c r="H492" s="35"/>
      <c r="I492" s="160"/>
      <c r="J492" s="160"/>
      <c r="K492" s="160"/>
      <c r="L492" s="35"/>
      <c r="M492" s="35"/>
      <c r="N492" s="160"/>
      <c r="O492" s="160"/>
      <c r="P492" s="160"/>
      <c r="Q492" s="160"/>
      <c r="R492" s="160"/>
      <c r="S492" s="160"/>
      <c r="T492" s="35"/>
    </row>
    <row r="493" spans="1:20">
      <c r="A493" s="35"/>
      <c r="B493" s="35"/>
      <c r="C493" s="35"/>
      <c r="D493" s="35"/>
      <c r="E493" s="35"/>
      <c r="F493" s="35"/>
      <c r="G493" s="35"/>
      <c r="H493" s="35"/>
      <c r="I493" s="160"/>
      <c r="J493" s="160"/>
      <c r="K493" s="160"/>
      <c r="L493" s="35"/>
      <c r="M493" s="35"/>
      <c r="N493" s="160"/>
      <c r="O493" s="160"/>
      <c r="P493" s="160"/>
      <c r="Q493" s="160"/>
      <c r="R493" s="160"/>
      <c r="S493" s="160"/>
      <c r="T493" s="35"/>
    </row>
    <row r="494" spans="1:20">
      <c r="A494" s="35"/>
      <c r="B494" s="35"/>
      <c r="C494" s="35"/>
      <c r="D494" s="35"/>
      <c r="E494" s="35"/>
      <c r="F494" s="35"/>
      <c r="G494" s="35"/>
      <c r="H494" s="35"/>
      <c r="I494" s="160"/>
      <c r="J494" s="160"/>
      <c r="K494" s="160"/>
      <c r="L494" s="35"/>
      <c r="M494" s="35"/>
      <c r="N494" s="160"/>
      <c r="O494" s="160"/>
      <c r="P494" s="160"/>
      <c r="Q494" s="160"/>
      <c r="R494" s="160"/>
      <c r="S494" s="160"/>
      <c r="T494" s="35"/>
    </row>
    <row r="495" spans="1:20">
      <c r="A495" s="35"/>
      <c r="B495" s="35"/>
      <c r="C495" s="35"/>
      <c r="D495" s="35"/>
      <c r="E495" s="35"/>
      <c r="F495" s="35"/>
      <c r="G495" s="35"/>
      <c r="H495" s="35"/>
      <c r="I495" s="160"/>
      <c r="J495" s="160"/>
      <c r="K495" s="160"/>
      <c r="L495" s="35"/>
      <c r="M495" s="35"/>
      <c r="N495" s="160"/>
      <c r="O495" s="160"/>
      <c r="P495" s="160"/>
      <c r="Q495" s="160"/>
      <c r="R495" s="160"/>
      <c r="S495" s="160"/>
      <c r="T495" s="35"/>
    </row>
    <row r="496" spans="1:20">
      <c r="A496" s="35"/>
      <c r="B496" s="35"/>
      <c r="C496" s="35"/>
      <c r="D496" s="35"/>
      <c r="E496" s="35"/>
      <c r="F496" s="35"/>
      <c r="G496" s="35"/>
      <c r="H496" s="35"/>
      <c r="I496" s="160"/>
      <c r="J496" s="160"/>
      <c r="K496" s="160"/>
      <c r="L496" s="35"/>
      <c r="M496" s="35"/>
      <c r="N496" s="160"/>
      <c r="O496" s="160"/>
      <c r="P496" s="160"/>
      <c r="Q496" s="160"/>
      <c r="R496" s="160"/>
      <c r="S496" s="160"/>
      <c r="T496" s="35"/>
    </row>
    <row r="497" spans="1:20">
      <c r="A497" s="35"/>
      <c r="B497" s="35"/>
      <c r="C497" s="35"/>
      <c r="D497" s="35"/>
      <c r="E497" s="35"/>
      <c r="F497" s="35"/>
      <c r="G497" s="35"/>
      <c r="H497" s="35"/>
      <c r="I497" s="160"/>
      <c r="J497" s="160"/>
      <c r="K497" s="160"/>
      <c r="L497" s="35"/>
      <c r="M497" s="35"/>
      <c r="N497" s="160"/>
      <c r="O497" s="160"/>
      <c r="P497" s="160"/>
      <c r="Q497" s="160"/>
      <c r="R497" s="160"/>
      <c r="S497" s="160"/>
      <c r="T497" s="35"/>
    </row>
  </sheetData>
  <mergeCells count="1">
    <mergeCell ref="Z4:AB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225" workbookViewId="0">
      <selection activeCell="O245" sqref="O24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427"/>
  <sheetViews>
    <sheetView zoomScale="96" zoomScaleNormal="96" workbookViewId="0">
      <pane ySplit="9" topLeftCell="A179" activePane="bottomLeft" state="frozen"/>
      <selection pane="bottomLeft" activeCell="C152" sqref="C152"/>
    </sheetView>
  </sheetViews>
  <sheetFormatPr baseColWidth="10" defaultColWidth="11.54296875" defaultRowHeight="15"/>
  <cols>
    <col min="1" max="1" width="2.08984375" style="28" customWidth="1"/>
    <col min="2" max="2" width="6.08984375" style="28" customWidth="1"/>
    <col min="3" max="3" width="3.453125" style="28" customWidth="1"/>
    <col min="4" max="4" width="3" style="28" customWidth="1"/>
    <col min="5" max="5" width="3.54296875" style="28" customWidth="1"/>
    <col min="6" max="6" width="4" style="28" customWidth="1"/>
    <col min="7" max="7" width="10.1796875" style="28" customWidth="1"/>
    <col min="8" max="8" width="6.6328125" style="28" customWidth="1"/>
    <col min="9" max="9" width="7" style="337" customWidth="1"/>
    <col min="10" max="12" width="6.36328125" style="29" customWidth="1"/>
    <col min="13" max="13" width="2.08984375" style="29" customWidth="1"/>
    <col min="14" max="14" width="6.54296875" style="28" customWidth="1"/>
    <col min="15" max="15" width="1.26953125" style="450" customWidth="1"/>
    <col min="16" max="16" width="6.54296875" style="450" customWidth="1"/>
    <col min="17" max="17" width="2.1796875" style="450" customWidth="1"/>
    <col min="18" max="18" width="6.54296875" style="450" customWidth="1"/>
    <col min="19" max="19" width="1.453125" style="450" customWidth="1"/>
    <col min="20" max="20" width="6.54296875" style="450" customWidth="1"/>
    <col min="21" max="21" width="1.6328125" style="450" customWidth="1"/>
    <col min="22" max="22" width="7.54296875" style="28" customWidth="1"/>
    <col min="23" max="23" width="5.08984375" style="34" customWidth="1"/>
    <col min="24" max="26" width="6.54296875" style="34" customWidth="1"/>
    <col min="27" max="27" width="5.453125" style="34" customWidth="1"/>
    <col min="28" max="28" width="7" style="27" customWidth="1"/>
    <col min="29" max="29" width="5.6328125" style="34" customWidth="1"/>
    <col min="30" max="30" width="8.08984375" style="34" customWidth="1"/>
    <col min="31" max="31" width="5.90625" style="29" customWidth="1"/>
    <col min="32" max="32" width="9.453125" style="29" customWidth="1"/>
    <col min="33" max="33" width="8.90625" style="29" customWidth="1"/>
    <col min="34" max="34" width="11.54296875" style="29"/>
    <col min="35" max="35" width="9.81640625" style="34" customWidth="1"/>
    <col min="36" max="36" width="9.1796875" style="29" customWidth="1"/>
    <col min="37" max="37" width="6.81640625" style="29" customWidth="1"/>
    <col min="38" max="38" width="9.90625" style="29" customWidth="1"/>
    <col min="39" max="39" width="10" style="28" customWidth="1"/>
    <col min="40" max="40" width="13.08984375" style="28" customWidth="1"/>
    <col min="41" max="41" width="9.36328125" style="28" customWidth="1"/>
    <col min="42" max="42" width="9.81640625" style="29" customWidth="1"/>
    <col min="43" max="43" width="9.81640625" style="28" customWidth="1"/>
    <col min="44" max="44" width="11.54296875" style="28"/>
    <col min="45" max="45" width="14" style="28" customWidth="1"/>
    <col min="46" max="46" width="12.54296875" style="28" customWidth="1"/>
    <col min="47" max="47" width="10.90625" style="28" customWidth="1"/>
    <col min="48" max="16384" width="11.54296875" style="28"/>
  </cols>
  <sheetData>
    <row r="1" spans="1:74" ht="15.6">
      <c r="A1" s="214"/>
      <c r="B1" s="214"/>
      <c r="C1" s="214"/>
      <c r="D1" s="214"/>
      <c r="E1" s="214"/>
      <c r="F1" s="214"/>
      <c r="G1" s="214"/>
      <c r="H1" s="214"/>
      <c r="I1" s="331"/>
      <c r="J1" s="215"/>
      <c r="K1" s="215"/>
      <c r="L1" s="215"/>
      <c r="M1" s="215"/>
      <c r="N1" s="214"/>
      <c r="O1" s="449"/>
      <c r="P1" s="449"/>
      <c r="Q1" s="449"/>
      <c r="R1" s="449"/>
      <c r="S1" s="449"/>
      <c r="T1" s="449"/>
      <c r="U1" s="449"/>
      <c r="V1" s="214"/>
      <c r="W1" s="216"/>
      <c r="X1" s="216"/>
      <c r="Y1" s="216"/>
      <c r="Z1" s="216"/>
      <c r="AA1" s="216"/>
      <c r="AB1" s="214"/>
      <c r="AC1" s="216"/>
      <c r="AD1" s="216"/>
      <c r="AE1" s="215"/>
      <c r="AF1" s="214"/>
      <c r="AG1" s="217"/>
      <c r="AI1" s="29"/>
      <c r="AJ1" s="27"/>
      <c r="AK1" s="218"/>
      <c r="AL1" s="28"/>
      <c r="AP1" s="28"/>
    </row>
    <row r="2" spans="1:74" s="223" customFormat="1" ht="31.8">
      <c r="A2" s="219"/>
      <c r="B2" s="219"/>
      <c r="C2" s="219"/>
      <c r="D2" s="220" t="s">
        <v>642</v>
      </c>
      <c r="E2" s="220"/>
      <c r="F2" s="219"/>
      <c r="G2" s="219"/>
      <c r="H2" s="219"/>
      <c r="I2" s="332"/>
      <c r="J2" s="221"/>
      <c r="K2" s="221"/>
      <c r="L2" s="221"/>
      <c r="M2" s="221"/>
      <c r="N2" s="219"/>
      <c r="O2" s="219"/>
      <c r="P2" s="219"/>
      <c r="Q2" s="219"/>
      <c r="R2" s="219"/>
      <c r="S2" s="219"/>
      <c r="T2" s="219"/>
      <c r="U2" s="219"/>
      <c r="V2" s="219"/>
      <c r="W2" s="222"/>
      <c r="X2" s="222"/>
      <c r="Y2" s="222"/>
      <c r="Z2" s="222"/>
      <c r="AA2" s="222"/>
      <c r="AB2" s="219"/>
      <c r="AC2" s="222"/>
      <c r="AD2" s="222"/>
      <c r="AE2" s="221"/>
      <c r="AF2" s="219"/>
      <c r="AG2" s="217"/>
      <c r="AH2" s="29"/>
      <c r="AI2" s="29"/>
      <c r="AJ2" s="27"/>
      <c r="AK2" s="21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BH2" s="230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</row>
    <row r="3" spans="1:74" ht="19.8">
      <c r="A3" s="214"/>
      <c r="B3" s="214"/>
      <c r="C3" s="214"/>
      <c r="D3" s="214"/>
      <c r="E3" s="214"/>
      <c r="F3" s="214"/>
      <c r="G3" s="214"/>
      <c r="H3" s="214"/>
      <c r="I3" s="331"/>
      <c r="J3" s="215"/>
      <c r="K3" s="215"/>
      <c r="L3" s="215"/>
      <c r="M3" s="215"/>
      <c r="N3" s="214"/>
      <c r="O3" s="449"/>
      <c r="P3" s="449"/>
      <c r="Q3" s="449"/>
      <c r="R3" s="449"/>
      <c r="S3" s="449"/>
      <c r="T3" s="449"/>
      <c r="U3" s="449"/>
      <c r="V3" s="214"/>
      <c r="W3" s="216"/>
      <c r="X3" s="216"/>
      <c r="Y3" s="216"/>
      <c r="Z3" s="216"/>
      <c r="AA3" s="216"/>
      <c r="AB3" s="214"/>
      <c r="AC3" s="216"/>
      <c r="AD3" s="216"/>
      <c r="AE3" s="215"/>
      <c r="AF3" s="214"/>
      <c r="AG3" s="217"/>
      <c r="AI3" s="29"/>
      <c r="AJ3" s="27"/>
      <c r="AK3" s="218"/>
      <c r="AL3" s="28"/>
      <c r="AP3" s="28"/>
      <c r="BH3" s="230"/>
    </row>
    <row r="4" spans="1:74" s="230" customFormat="1" ht="19.8">
      <c r="A4" s="224"/>
      <c r="B4" s="224"/>
      <c r="C4" s="224"/>
      <c r="D4" s="224"/>
      <c r="E4" s="224"/>
      <c r="F4" s="224"/>
      <c r="G4" s="225" t="s">
        <v>5</v>
      </c>
      <c r="H4" s="225"/>
      <c r="I4" s="333">
        <f>+År!P2</f>
        <v>49</v>
      </c>
      <c r="J4" s="227"/>
      <c r="K4" s="227"/>
      <c r="L4" s="227"/>
      <c r="M4" s="227"/>
      <c r="N4" s="224"/>
      <c r="O4" s="224"/>
      <c r="P4" s="224"/>
      <c r="Q4" s="224"/>
      <c r="R4" s="224"/>
      <c r="S4" s="224"/>
      <c r="T4" s="225" t="s">
        <v>421</v>
      </c>
      <c r="U4" s="228"/>
      <c r="V4" s="228"/>
      <c r="W4" s="228"/>
      <c r="X4" s="228"/>
      <c r="Y4" s="494">
        <f>+I11+I38+I65+I92+I119+I146+I173+I200+I227+I254+I281+I308+I335+I362+I389</f>
        <v>9128</v>
      </c>
      <c r="Z4" s="495"/>
      <c r="AA4" s="228"/>
      <c r="AB4" s="228"/>
      <c r="AC4" s="228"/>
      <c r="AD4" s="228"/>
      <c r="AE4" s="215"/>
      <c r="AF4" s="214"/>
      <c r="AG4" s="29"/>
      <c r="AH4" s="27"/>
      <c r="AI4" s="217"/>
      <c r="AJ4" s="29"/>
      <c r="AK4" s="29"/>
      <c r="AL4" s="27"/>
      <c r="AM4" s="21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29"/>
      <c r="BC4" s="229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</row>
    <row r="5" spans="1:74" ht="19.8">
      <c r="A5" s="214"/>
      <c r="B5" s="214"/>
      <c r="C5" s="214"/>
      <c r="D5" s="214"/>
      <c r="E5" s="214"/>
      <c r="F5" s="214"/>
      <c r="G5" s="214"/>
      <c r="H5" s="214"/>
      <c r="I5" s="331"/>
      <c r="J5" s="215" t="s">
        <v>450</v>
      </c>
      <c r="K5" s="215"/>
      <c r="L5" s="215"/>
      <c r="M5" s="215"/>
      <c r="N5" s="214"/>
      <c r="O5" s="449"/>
      <c r="P5" s="449"/>
      <c r="Q5" s="449"/>
      <c r="R5" s="449"/>
      <c r="S5" s="449"/>
      <c r="T5" s="449"/>
      <c r="U5" s="449"/>
      <c r="V5" s="214"/>
      <c r="W5" s="216"/>
      <c r="X5" s="216"/>
      <c r="Y5" s="216"/>
      <c r="Z5" s="216"/>
      <c r="AA5" s="216"/>
      <c r="AB5" s="214"/>
      <c r="AC5" s="216"/>
      <c r="AD5" s="216"/>
      <c r="AE5" s="215"/>
      <c r="AF5" s="214"/>
      <c r="AG5" s="217"/>
      <c r="AI5" s="29"/>
      <c r="AJ5" s="27"/>
      <c r="AK5" s="218"/>
      <c r="AL5" s="28"/>
      <c r="AP5" s="28"/>
      <c r="BH5" s="230"/>
    </row>
    <row r="6" spans="1:74" ht="15" customHeight="1">
      <c r="A6" s="214"/>
      <c r="B6" s="214"/>
      <c r="C6" s="214"/>
      <c r="D6" s="214"/>
      <c r="E6" s="214"/>
      <c r="F6" s="214"/>
      <c r="G6" s="214"/>
      <c r="H6" s="214"/>
      <c r="I6" s="331"/>
      <c r="J6" s="215"/>
      <c r="K6" s="215"/>
      <c r="L6" s="215"/>
      <c r="M6" s="215"/>
      <c r="N6" s="214"/>
      <c r="O6" s="449"/>
      <c r="P6" s="449"/>
      <c r="Q6" s="449"/>
      <c r="R6" s="449"/>
      <c r="S6" s="449"/>
      <c r="T6" s="449"/>
      <c r="U6" s="449"/>
      <c r="V6" s="214"/>
      <c r="W6" s="216"/>
      <c r="X6" s="216"/>
      <c r="Y6" s="216"/>
      <c r="Z6" s="216"/>
      <c r="AA6" s="216"/>
      <c r="AB6" s="214"/>
      <c r="AC6" s="216"/>
      <c r="AD6" s="216"/>
      <c r="AE6" s="231" t="s">
        <v>2</v>
      </c>
      <c r="AF6" s="214"/>
      <c r="AG6" s="217"/>
      <c r="AI6" s="29"/>
      <c r="AJ6" s="27"/>
      <c r="AK6" s="218"/>
      <c r="AL6" s="28"/>
      <c r="AP6" s="28"/>
      <c r="BH6" s="230"/>
    </row>
    <row r="7" spans="1:74" ht="15" customHeight="1">
      <c r="A7" s="214"/>
      <c r="B7" s="214"/>
      <c r="C7" s="214"/>
      <c r="D7" s="214"/>
      <c r="E7" s="214"/>
      <c r="F7" s="214"/>
      <c r="G7" s="214"/>
      <c r="H7" s="232" t="s">
        <v>2</v>
      </c>
      <c r="I7" s="331"/>
      <c r="J7" s="215"/>
      <c r="K7" s="231" t="s">
        <v>566</v>
      </c>
      <c r="L7" s="215"/>
      <c r="M7" s="215"/>
      <c r="N7" s="215"/>
      <c r="O7" s="215"/>
      <c r="P7" s="215"/>
      <c r="Q7" s="215"/>
      <c r="R7" s="460"/>
      <c r="S7" s="460"/>
      <c r="T7" s="461" t="s">
        <v>22</v>
      </c>
      <c r="U7" s="461"/>
      <c r="V7" s="232" t="s">
        <v>22</v>
      </c>
      <c r="W7" s="216" t="s">
        <v>400</v>
      </c>
      <c r="X7" s="216" t="s">
        <v>400</v>
      </c>
      <c r="Y7" s="216" t="s">
        <v>400</v>
      </c>
      <c r="Z7" s="216" t="s">
        <v>400</v>
      </c>
      <c r="AA7" s="233" t="s">
        <v>422</v>
      </c>
      <c r="AB7" s="214"/>
      <c r="AC7" s="233" t="s">
        <v>536</v>
      </c>
      <c r="AD7" s="233" t="s">
        <v>43</v>
      </c>
      <c r="AE7" s="231" t="s">
        <v>8</v>
      </c>
      <c r="AF7" s="214"/>
      <c r="AG7" s="217"/>
      <c r="AI7" s="29"/>
      <c r="AJ7" s="27"/>
      <c r="AK7" s="218"/>
      <c r="AL7" s="28"/>
      <c r="AP7" s="28"/>
      <c r="BH7" s="230"/>
    </row>
    <row r="8" spans="1:74" ht="15" customHeight="1">
      <c r="A8" s="214"/>
      <c r="B8" s="214"/>
      <c r="C8" s="214"/>
      <c r="D8" s="214"/>
      <c r="E8" s="214"/>
      <c r="F8" s="232"/>
      <c r="G8" s="232"/>
      <c r="H8" s="232" t="s">
        <v>480</v>
      </c>
      <c r="I8" s="335" t="s">
        <v>2</v>
      </c>
      <c r="J8" s="231" t="s">
        <v>2</v>
      </c>
      <c r="K8" s="231" t="s">
        <v>567</v>
      </c>
      <c r="L8" s="231" t="s">
        <v>1</v>
      </c>
      <c r="M8" s="231"/>
      <c r="N8" s="231" t="s">
        <v>22</v>
      </c>
      <c r="O8" s="231"/>
      <c r="P8" s="231" t="s">
        <v>2</v>
      </c>
      <c r="Q8" s="231"/>
      <c r="R8" s="461" t="s">
        <v>22</v>
      </c>
      <c r="S8" s="461"/>
      <c r="T8" s="461" t="s">
        <v>675</v>
      </c>
      <c r="U8" s="461"/>
      <c r="V8" s="232" t="s">
        <v>482</v>
      </c>
      <c r="W8" s="233" t="s">
        <v>484</v>
      </c>
      <c r="X8" s="233" t="s">
        <v>473</v>
      </c>
      <c r="Y8" s="233" t="s">
        <v>473</v>
      </c>
      <c r="Z8" s="233" t="s">
        <v>473</v>
      </c>
      <c r="AA8" s="233"/>
      <c r="AB8" s="232" t="s">
        <v>410</v>
      </c>
      <c r="AC8" s="233" t="s">
        <v>1</v>
      </c>
      <c r="AD8" s="233" t="s">
        <v>556</v>
      </c>
      <c r="AE8" s="231" t="s">
        <v>67</v>
      </c>
      <c r="AF8" s="214"/>
      <c r="AG8" s="217"/>
      <c r="AI8" s="29"/>
      <c r="AJ8" s="27"/>
      <c r="AK8" s="218"/>
      <c r="AL8" s="28"/>
      <c r="AP8" s="28"/>
      <c r="BH8" s="230"/>
    </row>
    <row r="9" spans="1:74" ht="15" customHeight="1">
      <c r="A9" s="214"/>
      <c r="B9" s="214"/>
      <c r="C9" s="232" t="s">
        <v>0</v>
      </c>
      <c r="D9" s="232"/>
      <c r="E9" s="232" t="s">
        <v>433</v>
      </c>
      <c r="F9" s="232"/>
      <c r="G9" s="232"/>
      <c r="H9" s="52" t="s">
        <v>481</v>
      </c>
      <c r="I9" s="327" t="s">
        <v>8</v>
      </c>
      <c r="J9" s="96" t="s">
        <v>400</v>
      </c>
      <c r="K9" s="96" t="s">
        <v>568</v>
      </c>
      <c r="L9" s="96" t="s">
        <v>400</v>
      </c>
      <c r="M9" s="96"/>
      <c r="N9" s="96" t="s">
        <v>44</v>
      </c>
      <c r="O9" s="96"/>
      <c r="P9" s="96" t="s">
        <v>650</v>
      </c>
      <c r="Q9" s="96"/>
      <c r="R9" s="462" t="s">
        <v>650</v>
      </c>
      <c r="S9" s="462"/>
      <c r="T9" s="462" t="s">
        <v>676</v>
      </c>
      <c r="U9" s="462"/>
      <c r="V9" s="52" t="s">
        <v>411</v>
      </c>
      <c r="W9" s="74" t="s">
        <v>485</v>
      </c>
      <c r="X9" s="74" t="s">
        <v>557</v>
      </c>
      <c r="Y9" s="74" t="s">
        <v>558</v>
      </c>
      <c r="Z9" s="74" t="s">
        <v>559</v>
      </c>
      <c r="AA9" s="74" t="s">
        <v>1</v>
      </c>
      <c r="AB9" s="52" t="s">
        <v>411</v>
      </c>
      <c r="AC9" s="74" t="s">
        <v>505</v>
      </c>
      <c r="AD9" s="74" t="s">
        <v>44</v>
      </c>
      <c r="AE9" s="96" t="s">
        <v>538</v>
      </c>
      <c r="AF9" s="214"/>
      <c r="AG9" s="217"/>
      <c r="AI9" s="29"/>
      <c r="AJ9" s="27"/>
      <c r="AK9" s="218"/>
      <c r="AL9" s="28"/>
      <c r="AP9" s="28"/>
      <c r="BH9" s="230"/>
    </row>
    <row r="10" spans="1:74" ht="15" customHeight="1">
      <c r="A10" s="214"/>
      <c r="B10" s="214"/>
      <c r="C10" s="232"/>
      <c r="D10" s="232"/>
      <c r="E10" s="232"/>
      <c r="F10" s="232"/>
      <c r="G10" s="232"/>
      <c r="H10" s="52"/>
      <c r="I10" s="327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462"/>
      <c r="V10" s="52"/>
      <c r="W10" s="74"/>
      <c r="X10" s="74"/>
      <c r="Y10" s="74"/>
      <c r="Z10" s="74"/>
      <c r="AA10" s="74"/>
      <c r="AB10" s="52"/>
      <c r="AC10" s="74"/>
      <c r="AD10" s="74"/>
      <c r="AE10" s="96"/>
      <c r="AF10" s="214"/>
      <c r="AG10" s="217"/>
      <c r="AI10" s="29"/>
      <c r="AJ10" s="27"/>
      <c r="AK10" s="218"/>
      <c r="AL10" s="28"/>
      <c r="AP10" s="28"/>
      <c r="BH10" s="230"/>
    </row>
    <row r="11" spans="1:74" ht="19.05" customHeight="1">
      <c r="A11" s="214"/>
      <c r="B11" s="214"/>
      <c r="C11" s="214"/>
      <c r="D11" s="263" t="str">
        <f>+D13</f>
        <v>P-</v>
      </c>
      <c r="E11" s="214"/>
      <c r="F11" s="214"/>
      <c r="G11" s="214"/>
      <c r="H11" s="214"/>
      <c r="I11" s="406">
        <f>SUM(I13:I36)</f>
        <v>91</v>
      </c>
      <c r="J11" s="264"/>
      <c r="K11" s="264"/>
      <c r="L11" s="264"/>
      <c r="M11" s="264"/>
      <c r="N11" s="266">
        <f>+Klasse!K10</f>
        <v>12.441758241758242</v>
      </c>
      <c r="O11" s="96"/>
      <c r="P11" s="459">
        <f>+Klasse!N10</f>
        <v>90</v>
      </c>
      <c r="Q11" s="96"/>
      <c r="R11" s="266">
        <f>+Klasse!S10</f>
        <v>105.82888888888888</v>
      </c>
      <c r="S11" s="96"/>
      <c r="T11" s="266">
        <f>+Klasse!U10</f>
        <v>10.235868591553498</v>
      </c>
      <c r="U11" s="462"/>
      <c r="V11" s="265"/>
      <c r="W11" s="216"/>
      <c r="X11" s="216"/>
      <c r="Y11" s="216"/>
      <c r="Z11" s="216"/>
      <c r="AA11" s="216"/>
      <c r="AB11" s="214"/>
      <c r="AC11" s="216"/>
      <c r="AD11" s="216"/>
      <c r="AE11" s="216"/>
      <c r="AF11" s="216"/>
      <c r="AG11" s="217"/>
      <c r="AI11" s="29"/>
      <c r="AJ11" s="27"/>
      <c r="AK11" s="218"/>
      <c r="AL11" s="28"/>
      <c r="AP11" s="28"/>
      <c r="BH11" s="230"/>
    </row>
    <row r="12" spans="1:74" ht="15" customHeight="1">
      <c r="A12" s="214"/>
      <c r="B12" s="214"/>
      <c r="C12" s="214"/>
      <c r="D12" s="263"/>
      <c r="E12" s="214"/>
      <c r="F12" s="214"/>
      <c r="G12" s="214"/>
      <c r="H12" s="214"/>
      <c r="I12" s="331"/>
      <c r="J12" s="214"/>
      <c r="K12" s="214"/>
      <c r="L12" s="214"/>
      <c r="M12" s="449"/>
      <c r="N12" s="214"/>
      <c r="O12" s="96"/>
      <c r="P12" s="449"/>
      <c r="Q12" s="96"/>
      <c r="R12" s="449"/>
      <c r="S12" s="96"/>
      <c r="T12" s="449"/>
      <c r="U12" s="462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7"/>
      <c r="AI12" s="29"/>
      <c r="AJ12" s="27"/>
      <c r="AK12" s="218"/>
      <c r="AL12" s="28"/>
      <c r="AP12" s="28"/>
      <c r="BH12" s="230"/>
    </row>
    <row r="13" spans="1:74" ht="15" customHeight="1">
      <c r="A13" s="214"/>
      <c r="B13" s="296">
        <f>+'Ark1'!C2217</f>
        <v>2024</v>
      </c>
      <c r="C13" s="234">
        <f>+'Ark1'!L2217</f>
        <v>1</v>
      </c>
      <c r="D13" s="234" t="s">
        <v>28</v>
      </c>
      <c r="E13" s="234">
        <f>+'Ark1'!H2217</f>
        <v>1</v>
      </c>
      <c r="F13" s="234">
        <f>+'Ark1'!J2217</f>
        <v>103</v>
      </c>
      <c r="G13" s="234" t="str">
        <f>VLOOKUP(F13,RNR!$A$1:$B$25,2)</f>
        <v>Rudshøgda</v>
      </c>
      <c r="H13" s="234" t="str">
        <f>+IF(I13=0,"",'Ark1'!Q2217)</f>
        <v/>
      </c>
      <c r="I13" s="336">
        <f>+'Ark1'!R2217</f>
        <v>0</v>
      </c>
      <c r="J13" s="235" t="str">
        <f>+IF(I13=0,"",'Ark1'!AG2217)</f>
        <v/>
      </c>
      <c r="K13" s="268">
        <f t="shared" ref="K13" si="0">100*I13/$I$11</f>
        <v>0</v>
      </c>
      <c r="L13" s="235" t="str">
        <f>+IF(I13=0,"",'Ark1'!AH2217)</f>
        <v/>
      </c>
      <c r="M13" s="235"/>
      <c r="N13" s="32" t="str">
        <f>+IF(I13=0,"",'Ark1'!U2217)</f>
        <v/>
      </c>
      <c r="O13" s="96"/>
      <c r="P13" s="37">
        <f>'Ark1'!AI2217</f>
        <v>0</v>
      </c>
      <c r="Q13" s="96"/>
      <c r="R13" s="32" t="str">
        <f>+IF(P13=0,"",'Ark1'!AJ2217)</f>
        <v/>
      </c>
      <c r="S13" s="96"/>
      <c r="T13" s="32" t="str">
        <f>+IF(P13=0,"",'Ark1'!AK2217)</f>
        <v/>
      </c>
      <c r="U13" s="462"/>
      <c r="V13" s="236" t="str">
        <f>+IF(I13=0,"",'Ark1'!T2217)</f>
        <v/>
      </c>
      <c r="W13" s="237" t="str">
        <f>+IF(I13=0,"",'Ark1'!W2217)</f>
        <v/>
      </c>
      <c r="X13" s="237" t="str">
        <f>+IF(I13=0,"",'Ark1'!X2217)</f>
        <v/>
      </c>
      <c r="Y13" s="237" t="str">
        <f>+IF(I13=0,"",'Ark1'!Y2217)</f>
        <v/>
      </c>
      <c r="Z13" s="237" t="str">
        <f>+IF(I13=0,"",'Ark1'!Z2217)</f>
        <v/>
      </c>
      <c r="AA13" s="235" t="str">
        <f>+IF(I13=0,"",'Ark1'!Z2217)</f>
        <v/>
      </c>
      <c r="AB13" s="236" t="str">
        <f>+IF(I13=0,"",'Ark1'!AB2217)</f>
        <v/>
      </c>
      <c r="AC13" s="237" t="str">
        <f>+IF(I13=0,"",'Ark1'!AE2217)</f>
        <v/>
      </c>
      <c r="AD13" s="237" t="str">
        <f t="shared" ref="AD13:AD36" si="1">IF(I13=0,"",N13/C13)</f>
        <v/>
      </c>
      <c r="AE13" s="235" t="str">
        <f t="shared" ref="AE13" si="2">IF(I13=0,"",I13/H13)</f>
        <v/>
      </c>
      <c r="AF13" s="214"/>
      <c r="AG13" s="217"/>
      <c r="AI13" s="29"/>
      <c r="AJ13" s="27"/>
      <c r="AK13" s="218"/>
      <c r="AL13" s="28"/>
      <c r="AP13" s="28"/>
      <c r="BH13" s="230"/>
    </row>
    <row r="14" spans="1:74" ht="15" customHeight="1">
      <c r="A14" s="214"/>
      <c r="B14" s="296">
        <f>+'Ark1'!C2218</f>
        <v>2024</v>
      </c>
      <c r="C14" s="234">
        <f>+'Ark1'!L2218</f>
        <v>1</v>
      </c>
      <c r="D14" s="234" t="s">
        <v>28</v>
      </c>
      <c r="E14" s="234">
        <f>+'Ark1'!H2218</f>
        <v>2</v>
      </c>
      <c r="F14" s="234">
        <f>+'Ark1'!J2218</f>
        <v>106</v>
      </c>
      <c r="G14" s="234" t="str">
        <f>VLOOKUP(F14,RNR!$A$1:$B$25,2)</f>
        <v>Furuseth</v>
      </c>
      <c r="H14" s="234" t="str">
        <f>+IF(I14=0,"",'Ark1'!Q2218)</f>
        <v/>
      </c>
      <c r="I14" s="336">
        <f>+'Ark1'!R2218</f>
        <v>0</v>
      </c>
      <c r="J14" s="235" t="str">
        <f>+IF(I14=0,"",'Ark1'!AG2218)</f>
        <v/>
      </c>
      <c r="K14" s="268">
        <f t="shared" ref="K14:K36" si="3">100*I14/$I$11</f>
        <v>0</v>
      </c>
      <c r="L14" s="235" t="str">
        <f>+IF(I14=0,"",'Ark1'!AH2218)</f>
        <v/>
      </c>
      <c r="M14" s="235"/>
      <c r="N14" s="32" t="str">
        <f>+IF(I14=0,"",'Ark1'!U2218)</f>
        <v/>
      </c>
      <c r="O14" s="96"/>
      <c r="P14" s="37">
        <f>'Ark1'!AI2218</f>
        <v>0</v>
      </c>
      <c r="Q14" s="96"/>
      <c r="R14" s="32" t="str">
        <f>+IF(P14=0,"",'Ark1'!AJ2218)</f>
        <v/>
      </c>
      <c r="S14" s="96"/>
      <c r="T14" s="32" t="str">
        <f>+IF(P14=0,"",'Ark1'!AK2218)</f>
        <v/>
      </c>
      <c r="U14" s="462"/>
      <c r="V14" s="236" t="str">
        <f>+IF(I14=0,"",'Ark1'!T2218)</f>
        <v/>
      </c>
      <c r="W14" s="237" t="str">
        <f>+IF(I14=0,"",'Ark1'!W2218)</f>
        <v/>
      </c>
      <c r="X14" s="237" t="str">
        <f>+IF(I14=0,"",'Ark1'!X2218)</f>
        <v/>
      </c>
      <c r="Y14" s="237" t="str">
        <f>+IF(I14=0,"",'Ark1'!Y2218)</f>
        <v/>
      </c>
      <c r="Z14" s="237" t="str">
        <f>+IF(I14=0,"",'Ark1'!Z2218)</f>
        <v/>
      </c>
      <c r="AA14" s="235" t="str">
        <f>+IF(I14=0,"",'Ark1'!Z2218)</f>
        <v/>
      </c>
      <c r="AB14" s="236" t="str">
        <f>+IF(I14=0,"",'Ark1'!AB2218)</f>
        <v/>
      </c>
      <c r="AC14" s="237" t="str">
        <f>+IF(I14=0,"",'Ark1'!AE2218)</f>
        <v/>
      </c>
      <c r="AD14" s="237" t="str">
        <f t="shared" si="1"/>
        <v/>
      </c>
      <c r="AE14" s="235" t="str">
        <f t="shared" ref="AE14:AE36" si="4">IF(I14=0,"",I14/H14)</f>
        <v/>
      </c>
      <c r="AF14" s="214"/>
      <c r="AG14" s="217"/>
      <c r="AI14" s="29"/>
      <c r="AJ14" s="27"/>
      <c r="AK14" s="218"/>
      <c r="AL14" s="28"/>
      <c r="AP14" s="28"/>
      <c r="BH14" s="230"/>
    </row>
    <row r="15" spans="1:74" ht="15" customHeight="1">
      <c r="A15" s="214"/>
      <c r="B15" s="296">
        <f>+'Ark1'!C2219</f>
        <v>2024</v>
      </c>
      <c r="C15" s="234">
        <f>+'Ark1'!L2219</f>
        <v>1</v>
      </c>
      <c r="D15" s="234" t="s">
        <v>28</v>
      </c>
      <c r="E15" s="234">
        <f>+'Ark1'!H2219</f>
        <v>1</v>
      </c>
      <c r="F15" s="234">
        <f>+'Ark1'!J2219</f>
        <v>110</v>
      </c>
      <c r="G15" s="234" t="str">
        <f>VLOOKUP(F15,RNR!$A$1:$B$25,2)</f>
        <v>Gol</v>
      </c>
      <c r="H15" s="234">
        <f>+IF(I15=0,"",'Ark1'!Q2219)</f>
        <v>8</v>
      </c>
      <c r="I15" s="336">
        <f>+'Ark1'!R2219</f>
        <v>14</v>
      </c>
      <c r="J15" s="235">
        <f>+IF(I15=0,"",'Ark1'!AG2219)</f>
        <v>0.75943394460026736</v>
      </c>
      <c r="K15" s="268">
        <f t="shared" si="3"/>
        <v>15.384615384615385</v>
      </c>
      <c r="L15" s="235">
        <f>+IF(I15=0,"",'Ark1'!AH2219)</f>
        <v>0</v>
      </c>
      <c r="M15" s="235"/>
      <c r="N15" s="32">
        <f>+IF(I15=0,"",'Ark1'!U2219)</f>
        <v>14.485714285714279</v>
      </c>
      <c r="O15" s="96"/>
      <c r="P15" s="37">
        <f>'Ark1'!AI2219</f>
        <v>14</v>
      </c>
      <c r="Q15" s="96"/>
      <c r="R15" s="32">
        <f>+IF(P15=0,"",'Ark1'!AJ2219)</f>
        <v>109.97142857142852</v>
      </c>
      <c r="S15" s="96"/>
      <c r="T15" s="32">
        <f>+IF(P15=0,"",'Ark1'!AK2219)</f>
        <v>10.774845886927919</v>
      </c>
      <c r="U15" s="462"/>
      <c r="V15" s="236">
        <f>+IF(I15=0,"",'Ark1'!T2219)</f>
        <v>3.1428571428571423</v>
      </c>
      <c r="W15" s="237">
        <f>+IF(I15=0,"",'Ark1'!W2219)</f>
        <v>0</v>
      </c>
      <c r="X15" s="237">
        <f>+IF(I15=0,"",'Ark1'!X2219)</f>
        <v>28.571428571428577</v>
      </c>
      <c r="Y15" s="237">
        <f>+IF(I15=0,"",'Ark1'!Y2219)</f>
        <v>0</v>
      </c>
      <c r="Z15" s="237">
        <f>+IF(I15=0,"",'Ark1'!Z2219)</f>
        <v>2.7057761344568023</v>
      </c>
      <c r="AA15" s="235">
        <f>+IF(I15=0,"",'Ark1'!Z2219)</f>
        <v>2.7057761344568023</v>
      </c>
      <c r="AB15" s="236">
        <f>+IF(I15=0,"",'Ark1'!AB2219)</f>
        <v>0.74230748895809084</v>
      </c>
      <c r="AC15" s="237">
        <f>+IF(I15=0,"",'Ark1'!AE2219)</f>
        <v>0</v>
      </c>
      <c r="AD15" s="237">
        <f t="shared" si="1"/>
        <v>14.485714285714279</v>
      </c>
      <c r="AE15" s="235">
        <f t="shared" si="4"/>
        <v>1.75</v>
      </c>
      <c r="AF15" s="214"/>
      <c r="AG15" s="217"/>
      <c r="AI15" s="29"/>
      <c r="AJ15" s="27"/>
      <c r="AK15" s="218"/>
      <c r="AL15" s="28"/>
      <c r="AP15" s="28"/>
      <c r="BH15" s="230"/>
    </row>
    <row r="16" spans="1:74" ht="15" customHeight="1">
      <c r="A16" s="214"/>
      <c r="B16" s="296">
        <f>+'Ark1'!C2220</f>
        <v>2024</v>
      </c>
      <c r="C16" s="234">
        <f>+'Ark1'!L2220</f>
        <v>1</v>
      </c>
      <c r="D16" s="234" t="s">
        <v>28</v>
      </c>
      <c r="E16" s="234">
        <f>+'Ark1'!H2220</f>
        <v>1</v>
      </c>
      <c r="F16" s="234">
        <f>+'Ark1'!J2220</f>
        <v>111</v>
      </c>
      <c r="G16" s="234" t="str">
        <f>VLOOKUP(F16,RNR!$A$1:$B$25,2)</f>
        <v>Forus</v>
      </c>
      <c r="H16" s="234" t="str">
        <f>+IF(I16=0,"",'Ark1'!Q2220)</f>
        <v/>
      </c>
      <c r="I16" s="336">
        <f>+'Ark1'!R2220</f>
        <v>0</v>
      </c>
      <c r="J16" s="235" t="str">
        <f>+IF(I16=0,"",'Ark1'!AG2220)</f>
        <v/>
      </c>
      <c r="K16" s="268">
        <f t="shared" si="3"/>
        <v>0</v>
      </c>
      <c r="L16" s="235" t="str">
        <f>+IF(I16=0,"",'Ark1'!AH2220)</f>
        <v/>
      </c>
      <c r="M16" s="235"/>
      <c r="N16" s="32" t="str">
        <f>+IF(I16=0,"",'Ark1'!U2220)</f>
        <v/>
      </c>
      <c r="O16" s="96"/>
      <c r="P16" s="37">
        <f>'Ark1'!AI2220</f>
        <v>0</v>
      </c>
      <c r="Q16" s="96"/>
      <c r="R16" s="32" t="str">
        <f>+IF(P16=0,"",'Ark1'!AJ2220)</f>
        <v/>
      </c>
      <c r="S16" s="96"/>
      <c r="T16" s="32" t="str">
        <f>+IF(P16=0,"",'Ark1'!AK2220)</f>
        <v/>
      </c>
      <c r="U16" s="462"/>
      <c r="V16" s="236" t="str">
        <f>+IF(I16=0,"",'Ark1'!T2220)</f>
        <v/>
      </c>
      <c r="W16" s="237" t="str">
        <f>+IF(I16=0,"",'Ark1'!W2220)</f>
        <v/>
      </c>
      <c r="X16" s="237" t="str">
        <f>+IF(I16=0,"",'Ark1'!X2220)</f>
        <v/>
      </c>
      <c r="Y16" s="237" t="str">
        <f>+IF(I16=0,"",'Ark1'!Y2220)</f>
        <v/>
      </c>
      <c r="Z16" s="237" t="str">
        <f>+IF(I16=0,"",'Ark1'!Z2220)</f>
        <v/>
      </c>
      <c r="AA16" s="235" t="str">
        <f>+IF(I16=0,"",'Ark1'!Z2220)</f>
        <v/>
      </c>
      <c r="AB16" s="236" t="str">
        <f>+IF(I16=0,"",'Ark1'!AB2220)</f>
        <v/>
      </c>
      <c r="AC16" s="237" t="str">
        <f>+IF(I16=0,"",'Ark1'!AE2220)</f>
        <v/>
      </c>
      <c r="AD16" s="237" t="str">
        <f t="shared" si="1"/>
        <v/>
      </c>
      <c r="AE16" s="235" t="str">
        <f t="shared" si="4"/>
        <v/>
      </c>
      <c r="AF16" s="214"/>
      <c r="AG16" s="217"/>
      <c r="AI16" s="29"/>
      <c r="AJ16" s="27"/>
      <c r="AK16" s="218"/>
      <c r="AL16" s="28"/>
      <c r="AP16" s="28"/>
      <c r="BH16" s="230"/>
    </row>
    <row r="17" spans="1:60" ht="15" customHeight="1">
      <c r="A17" s="214"/>
      <c r="B17" s="296">
        <f>+'Ark1'!C2221</f>
        <v>2024</v>
      </c>
      <c r="C17" s="234">
        <f>+'Ark1'!L2221</f>
        <v>1</v>
      </c>
      <c r="D17" s="234" t="s">
        <v>28</v>
      </c>
      <c r="E17" s="234">
        <f>+'Ark1'!H2221</f>
        <v>1</v>
      </c>
      <c r="F17" s="234">
        <f>+'Ark1'!J2221</f>
        <v>116</v>
      </c>
      <c r="G17" s="234" t="str">
        <f>VLOOKUP(F17,RNR!$A$1:$B$25,2)</f>
        <v>Sandeid</v>
      </c>
      <c r="H17" s="234">
        <f>+IF(I17=0,"",'Ark1'!Q2221)</f>
        <v>1</v>
      </c>
      <c r="I17" s="336">
        <f>+'Ark1'!R2221</f>
        <v>2</v>
      </c>
      <c r="J17" s="235">
        <f>+IF(I17=0,"",'Ark1'!AG2221)</f>
        <v>0.43311110029685129</v>
      </c>
      <c r="K17" s="268">
        <f t="shared" si="3"/>
        <v>2.197802197802198</v>
      </c>
      <c r="L17" s="235">
        <f>+IF(I17=0,"",'Ark1'!AH2221)</f>
        <v>0</v>
      </c>
      <c r="M17" s="235"/>
      <c r="N17" s="32">
        <f>+IF(I17=0,"",'Ark1'!U2221)</f>
        <v>13.35</v>
      </c>
      <c r="O17" s="96"/>
      <c r="P17" s="37">
        <f>'Ark1'!AI2221</f>
        <v>2</v>
      </c>
      <c r="Q17" s="96"/>
      <c r="R17" s="32">
        <f>+IF(P17=0,"",'Ark1'!AJ2221)</f>
        <v>110.3</v>
      </c>
      <c r="S17" s="96"/>
      <c r="T17" s="32">
        <f>+IF(P17=0,"",'Ark1'!AK2221)</f>
        <v>9.9256835924084772</v>
      </c>
      <c r="U17" s="462"/>
      <c r="V17" s="236">
        <f>+IF(I17=0,"",'Ark1'!T2221)</f>
        <v>2</v>
      </c>
      <c r="W17" s="237">
        <f>+IF(I17=0,"",'Ark1'!W2221)</f>
        <v>0</v>
      </c>
      <c r="X17" s="237">
        <f>+IF(I17=0,"",'Ark1'!X2221)</f>
        <v>0</v>
      </c>
      <c r="Y17" s="237">
        <f>+IF(I17=0,"",'Ark1'!Y2221)</f>
        <v>0</v>
      </c>
      <c r="Z17" s="237">
        <f>+IF(I17=0,"",'Ark1'!Z2221)</f>
        <v>1.0499999999999963</v>
      </c>
      <c r="AA17" s="235">
        <f>+IF(I17=0,"",'Ark1'!Z2221)</f>
        <v>1.0499999999999963</v>
      </c>
      <c r="AB17" s="236">
        <f>+IF(I17=0,"",'Ark1'!AB2221)</f>
        <v>0</v>
      </c>
      <c r="AC17" s="237">
        <f>+IF(I17=0,"",'Ark1'!AE2221)</f>
        <v>0</v>
      </c>
      <c r="AD17" s="237">
        <f t="shared" si="1"/>
        <v>13.35</v>
      </c>
      <c r="AE17" s="235">
        <f t="shared" si="4"/>
        <v>2</v>
      </c>
      <c r="AF17" s="214"/>
      <c r="AG17" s="217"/>
      <c r="AI17" s="29"/>
      <c r="AJ17" s="27"/>
      <c r="AK17" s="218"/>
      <c r="AL17" s="28"/>
      <c r="AP17" s="28"/>
      <c r="BH17" s="230"/>
    </row>
    <row r="18" spans="1:60" ht="15" customHeight="1">
      <c r="A18" s="214"/>
      <c r="B18" s="296">
        <f>+'Ark1'!C2222</f>
        <v>2024</v>
      </c>
      <c r="C18" s="234">
        <f>+'Ark1'!L2222</f>
        <v>1</v>
      </c>
      <c r="D18" s="234" t="s">
        <v>28</v>
      </c>
      <c r="E18" s="234">
        <f>+'Ark1'!H2222</f>
        <v>2</v>
      </c>
      <c r="F18" s="234">
        <f>+'Ark1'!J2222</f>
        <v>117</v>
      </c>
      <c r="G18" s="234" t="str">
        <f>VLOOKUP(F18,RNR!$A$1:$B$25,2)</f>
        <v>Jæren</v>
      </c>
      <c r="H18" s="234">
        <f>+IF(I18=0,"",'Ark1'!Q2222)</f>
        <v>2</v>
      </c>
      <c r="I18" s="336">
        <f>+'Ark1'!R2222</f>
        <v>3</v>
      </c>
      <c r="J18" s="235">
        <f>+IF(I18=0,"",'Ark1'!AG2222)</f>
        <v>1.6667508460023237</v>
      </c>
      <c r="K18" s="268">
        <f t="shared" si="3"/>
        <v>3.2967032967032965</v>
      </c>
      <c r="L18" s="235">
        <f>+IF(I18=0,"",'Ark1'!AH2222)</f>
        <v>0</v>
      </c>
      <c r="M18" s="235"/>
      <c r="N18" s="32">
        <f>+IF(I18=0,"",'Ark1'!U2222)</f>
        <v>11</v>
      </c>
      <c r="O18" s="96"/>
      <c r="P18" s="37">
        <f>'Ark1'!AI2222</f>
        <v>3</v>
      </c>
      <c r="Q18" s="96"/>
      <c r="R18" s="32">
        <f>+IF(P18=0,"",'Ark1'!AJ2222)</f>
        <v>99.766666666666637</v>
      </c>
      <c r="S18" s="96"/>
      <c r="T18" s="32">
        <f>+IF(P18=0,"",'Ark1'!AK2222)</f>
        <v>10.731529697709748</v>
      </c>
      <c r="U18" s="462"/>
      <c r="V18" s="236">
        <f>+IF(I18=0,"",'Ark1'!T2222)</f>
        <v>2.3333333333333339</v>
      </c>
      <c r="W18" s="237">
        <f>+IF(I18=0,"",'Ark1'!W2222)</f>
        <v>0</v>
      </c>
      <c r="X18" s="237">
        <f>+IF(I18=0,"",'Ark1'!X2222)</f>
        <v>0</v>
      </c>
      <c r="Y18" s="237">
        <f>+IF(I18=0,"",'Ark1'!Y2222)</f>
        <v>0</v>
      </c>
      <c r="Z18" s="237">
        <f>+IF(I18=0,"",'Ark1'!Z2222)</f>
        <v>3.3536050254415275</v>
      </c>
      <c r="AA18" s="235">
        <f>+IF(I18=0,"",'Ark1'!Z2222)</f>
        <v>3.3536050254415275</v>
      </c>
      <c r="AB18" s="236">
        <f>+IF(I18=0,"",'Ark1'!AB2222)</f>
        <v>0.4714045207910309</v>
      </c>
      <c r="AC18" s="237">
        <f>+IF(I18=0,"",'Ark1'!AE2222)</f>
        <v>0</v>
      </c>
      <c r="AD18" s="237">
        <f t="shared" si="1"/>
        <v>11</v>
      </c>
      <c r="AE18" s="235">
        <f t="shared" si="4"/>
        <v>1.5</v>
      </c>
      <c r="AF18" s="214"/>
      <c r="AG18" s="217"/>
      <c r="AI18" s="29"/>
      <c r="AJ18" s="27"/>
      <c r="AK18" s="218"/>
      <c r="AL18" s="28"/>
      <c r="AP18" s="28"/>
      <c r="BH18" s="230"/>
    </row>
    <row r="19" spans="1:60" ht="15" customHeight="1">
      <c r="A19" s="214"/>
      <c r="B19" s="296">
        <f>+'Ark1'!C2223</f>
        <v>2024</v>
      </c>
      <c r="C19" s="234">
        <f>+'Ark1'!L2223</f>
        <v>1</v>
      </c>
      <c r="D19" s="234" t="s">
        <v>28</v>
      </c>
      <c r="E19" s="234">
        <f>+'Ark1'!H2223</f>
        <v>1</v>
      </c>
      <c r="F19" s="234">
        <f>+'Ark1'!J2223</f>
        <v>134</v>
      </c>
      <c r="G19" s="234" t="str">
        <f>VLOOKUP(F19,RNR!$A$1:$B$25,2)</f>
        <v>Førde</v>
      </c>
      <c r="H19" s="234">
        <f>+IF(I19=0,"",'Ark1'!Q2223)</f>
        <v>10</v>
      </c>
      <c r="I19" s="336">
        <f>+'Ark1'!R2223</f>
        <v>18</v>
      </c>
      <c r="J19" s="235">
        <f>+IF(I19=0,"",'Ark1'!AG2223)</f>
        <v>0.57776432717968451</v>
      </c>
      <c r="K19" s="268">
        <f t="shared" si="3"/>
        <v>19.780219780219781</v>
      </c>
      <c r="L19" s="235">
        <f>+IF(I19=0,"",'Ark1'!AH2223)</f>
        <v>0</v>
      </c>
      <c r="M19" s="235"/>
      <c r="N19" s="32">
        <f>+IF(I19=0,"",'Ark1'!U2223)</f>
        <v>12.83333333333333</v>
      </c>
      <c r="O19" s="96"/>
      <c r="P19" s="37">
        <f>'Ark1'!AI2223</f>
        <v>18</v>
      </c>
      <c r="Q19" s="96"/>
      <c r="R19" s="32">
        <f>+IF(P19=0,"",'Ark1'!AJ2223)</f>
        <v>106.68888888888888</v>
      </c>
      <c r="S19" s="96"/>
      <c r="T19" s="32">
        <f>+IF(P19=0,"",'Ark1'!AK2223)</f>
        <v>10.363512986078968</v>
      </c>
      <c r="U19" s="462"/>
      <c r="V19" s="236">
        <f>+IF(I19=0,"",'Ark1'!T2223)</f>
        <v>2.6666666666666661</v>
      </c>
      <c r="W19" s="237">
        <f>+IF(I19=0,"",'Ark1'!W2223)</f>
        <v>0</v>
      </c>
      <c r="X19" s="237">
        <f>+IF(I19=0,"",'Ark1'!X2223)</f>
        <v>16.666666666666671</v>
      </c>
      <c r="Y19" s="237">
        <f>+IF(I19=0,"",'Ark1'!Y2223)</f>
        <v>0</v>
      </c>
      <c r="Z19" s="237">
        <f>+IF(I19=0,"",'Ark1'!Z2223)</f>
        <v>3.0477678535099999</v>
      </c>
      <c r="AA19" s="235">
        <f>+IF(I19=0,"",'Ark1'!Z2223)</f>
        <v>3.0477678535099999</v>
      </c>
      <c r="AB19" s="236">
        <f>+IF(I19=0,"",'Ark1'!AB2223)</f>
        <v>0.7453559924999299</v>
      </c>
      <c r="AC19" s="237">
        <f>+IF(I19=0,"",'Ark1'!AE2223)</f>
        <v>0</v>
      </c>
      <c r="AD19" s="237">
        <f t="shared" si="1"/>
        <v>12.83333333333333</v>
      </c>
      <c r="AE19" s="235">
        <f t="shared" si="4"/>
        <v>1.8</v>
      </c>
      <c r="AF19" s="214"/>
      <c r="AG19" s="217"/>
      <c r="AI19" s="29"/>
      <c r="AJ19" s="27"/>
      <c r="AK19" s="218"/>
      <c r="AL19" s="28"/>
      <c r="AP19" s="28"/>
      <c r="BH19" s="230"/>
    </row>
    <row r="20" spans="1:60" ht="15" customHeight="1">
      <c r="A20" s="214"/>
      <c r="B20" s="296">
        <f>+'Ark1'!C2224</f>
        <v>2024</v>
      </c>
      <c r="C20" s="234">
        <f>+'Ark1'!L2224</f>
        <v>1</v>
      </c>
      <c r="D20" s="234" t="s">
        <v>28</v>
      </c>
      <c r="E20" s="234">
        <f>+'Ark1'!H2224</f>
        <v>2</v>
      </c>
      <c r="F20" s="234">
        <f>+'Ark1'!J2224</f>
        <v>141</v>
      </c>
      <c r="G20" s="234" t="str">
        <f>VLOOKUP(F20,RNR!$A$1:$B$25,2)</f>
        <v>Ølen</v>
      </c>
      <c r="H20" s="234">
        <f>+IF(I20=0,"",'Ark1'!Q2224)</f>
        <v>10</v>
      </c>
      <c r="I20" s="336">
        <f>+'Ark1'!R2224</f>
        <v>29</v>
      </c>
      <c r="J20" s="235">
        <f>+IF(I20=0,"",'Ark1'!AG2224)</f>
        <v>1.4337549196365229</v>
      </c>
      <c r="K20" s="268">
        <f t="shared" si="3"/>
        <v>31.868131868131869</v>
      </c>
      <c r="L20" s="235">
        <f>+IF(I20=0,"",'Ark1'!AH2224)</f>
        <v>0</v>
      </c>
      <c r="M20" s="235"/>
      <c r="N20" s="32">
        <f>+IF(I20=0,"",'Ark1'!U2224)</f>
        <v>10.94137931034483</v>
      </c>
      <c r="O20" s="96"/>
      <c r="P20" s="37">
        <f>'Ark1'!AI2224</f>
        <v>29</v>
      </c>
      <c r="Q20" s="96"/>
      <c r="R20" s="32">
        <f>+IF(P20=0,"",'Ark1'!AJ2224)</f>
        <v>102.73448275862069</v>
      </c>
      <c r="S20" s="96"/>
      <c r="T20" s="32">
        <f>+IF(P20=0,"",'Ark1'!AK2224)</f>
        <v>9.9724067803564616</v>
      </c>
      <c r="U20" s="462"/>
      <c r="V20" s="236">
        <f>+IF(I20=0,"",'Ark1'!T2224)</f>
        <v>2.2413793103448274</v>
      </c>
      <c r="W20" s="237">
        <f>+IF(I20=0,"",'Ark1'!W2224)</f>
        <v>0</v>
      </c>
      <c r="X20" s="237">
        <f>+IF(I20=0,"",'Ark1'!X2224)</f>
        <v>0</v>
      </c>
      <c r="Y20" s="237">
        <f>+IF(I20=0,"",'Ark1'!Y2224)</f>
        <v>0</v>
      </c>
      <c r="Z20" s="237">
        <f>+IF(I20=0,"",'Ark1'!Z2224)</f>
        <v>2.1435576681800081</v>
      </c>
      <c r="AA20" s="235">
        <f>+IF(I20=0,"",'Ark1'!Z2224)</f>
        <v>2.1435576681800081</v>
      </c>
      <c r="AB20" s="236">
        <f>+IF(I20=0,"",'Ark1'!AB2224)</f>
        <v>0.42791978089623689</v>
      </c>
      <c r="AC20" s="237">
        <f>+IF(I20=0,"",'Ark1'!AE2224)</f>
        <v>0</v>
      </c>
      <c r="AD20" s="237">
        <f t="shared" si="1"/>
        <v>10.94137931034483</v>
      </c>
      <c r="AE20" s="235">
        <f t="shared" si="4"/>
        <v>2.9</v>
      </c>
      <c r="AF20" s="214"/>
      <c r="AG20" s="217"/>
      <c r="AI20" s="29"/>
      <c r="AJ20" s="27"/>
      <c r="AK20" s="218"/>
      <c r="AL20" s="28"/>
      <c r="AP20" s="28"/>
      <c r="BH20" s="230"/>
    </row>
    <row r="21" spans="1:60" ht="15" customHeight="1">
      <c r="A21" s="214"/>
      <c r="B21" s="296">
        <f>+'Ark1'!C2225</f>
        <v>2024</v>
      </c>
      <c r="C21" s="234">
        <f>+'Ark1'!L2225</f>
        <v>1</v>
      </c>
      <c r="D21" s="234" t="s">
        <v>28</v>
      </c>
      <c r="E21" s="234">
        <f>+'Ark1'!H2225</f>
        <v>2</v>
      </c>
      <c r="F21" s="234">
        <f>+'Ark1'!J2225</f>
        <v>143</v>
      </c>
      <c r="G21" s="234" t="str">
        <f>VLOOKUP(F21,RNR!$A$1:$B$25,2)</f>
        <v>Nordfjord</v>
      </c>
      <c r="H21" s="234" t="str">
        <f>+IF(I21=0,"",'Ark1'!Q2225)</f>
        <v/>
      </c>
      <c r="I21" s="336">
        <f>+'Ark1'!R2225</f>
        <v>0</v>
      </c>
      <c r="J21" s="235" t="str">
        <f>+IF(I21=0,"",'Ark1'!AG2225)</f>
        <v/>
      </c>
      <c r="K21" s="268">
        <f t="shared" si="3"/>
        <v>0</v>
      </c>
      <c r="L21" s="235" t="str">
        <f>+IF(I21=0,"",'Ark1'!AH2225)</f>
        <v/>
      </c>
      <c r="M21" s="235"/>
      <c r="N21" s="32" t="str">
        <f>+IF(I21=0,"",'Ark1'!U2225)</f>
        <v/>
      </c>
      <c r="O21" s="96"/>
      <c r="P21" s="37">
        <f>'Ark1'!AI2225</f>
        <v>0</v>
      </c>
      <c r="Q21" s="96"/>
      <c r="R21" s="32" t="str">
        <f>+IF(P21=0,"",'Ark1'!AJ2225)</f>
        <v/>
      </c>
      <c r="S21" s="96"/>
      <c r="T21" s="32" t="str">
        <f>+IF(P21=0,"",'Ark1'!AK2225)</f>
        <v/>
      </c>
      <c r="U21" s="462"/>
      <c r="V21" s="236" t="str">
        <f>+IF(I21=0,"",'Ark1'!T2225)</f>
        <v/>
      </c>
      <c r="W21" s="237" t="str">
        <f>+IF(I21=0,"",'Ark1'!W2225)</f>
        <v/>
      </c>
      <c r="X21" s="237" t="str">
        <f>+IF(I21=0,"",'Ark1'!X2225)</f>
        <v/>
      </c>
      <c r="Y21" s="237" t="str">
        <f>+IF(I21=0,"",'Ark1'!Y2225)</f>
        <v/>
      </c>
      <c r="Z21" s="237" t="str">
        <f>+IF(I21=0,"",'Ark1'!Z2225)</f>
        <v/>
      </c>
      <c r="AA21" s="235" t="str">
        <f>+IF(I21=0,"",'Ark1'!Z2225)</f>
        <v/>
      </c>
      <c r="AB21" s="236" t="str">
        <f>+IF(I21=0,"",'Ark1'!AB2225)</f>
        <v/>
      </c>
      <c r="AC21" s="237" t="str">
        <f>+IF(I21=0,"",'Ark1'!AE2225)</f>
        <v/>
      </c>
      <c r="AD21" s="237" t="str">
        <f t="shared" si="1"/>
        <v/>
      </c>
      <c r="AE21" s="235" t="str">
        <f t="shared" si="4"/>
        <v/>
      </c>
      <c r="AF21" s="214"/>
      <c r="AG21" s="217"/>
      <c r="AI21" s="29"/>
      <c r="AJ21" s="27"/>
      <c r="AK21" s="218"/>
      <c r="AL21" s="28"/>
      <c r="AP21" s="28"/>
      <c r="BH21" s="230"/>
    </row>
    <row r="22" spans="1:60" ht="15" customHeight="1">
      <c r="A22" s="214"/>
      <c r="B22" s="296">
        <f>+'Ark1'!C2226</f>
        <v>2024</v>
      </c>
      <c r="C22" s="234">
        <f>+'Ark1'!L2226</f>
        <v>1</v>
      </c>
      <c r="D22" s="234" t="s">
        <v>28</v>
      </c>
      <c r="E22" s="234">
        <f>+'Ark1'!H2226</f>
        <v>2</v>
      </c>
      <c r="F22" s="234">
        <f>+'Ark1'!J2226</f>
        <v>147</v>
      </c>
      <c r="G22" s="234" t="str">
        <f>VLOOKUP(F22,RNR!$A$1:$B$25,2)</f>
        <v>Midt-Norge</v>
      </c>
      <c r="H22" s="234" t="str">
        <f>+IF(I22=0,"",'Ark1'!Q2226)</f>
        <v/>
      </c>
      <c r="I22" s="336">
        <f>+'Ark1'!R2226</f>
        <v>0</v>
      </c>
      <c r="J22" s="235" t="str">
        <f>+IF(I22=0,"",'Ark1'!AG2226)</f>
        <v/>
      </c>
      <c r="K22" s="268">
        <f t="shared" si="3"/>
        <v>0</v>
      </c>
      <c r="L22" s="235" t="str">
        <f>+IF(I22=0,"",'Ark1'!AH2226)</f>
        <v/>
      </c>
      <c r="M22" s="235"/>
      <c r="N22" s="32" t="str">
        <f>+IF(I22=0,"",'Ark1'!U2226)</f>
        <v/>
      </c>
      <c r="O22" s="96"/>
      <c r="P22" s="37">
        <f>'Ark1'!AI2226</f>
        <v>0</v>
      </c>
      <c r="Q22" s="96"/>
      <c r="R22" s="32" t="str">
        <f>+IF(P22=0,"",'Ark1'!AJ2226)</f>
        <v/>
      </c>
      <c r="S22" s="96"/>
      <c r="T22" s="32" t="str">
        <f>+IF(P22=0,"",'Ark1'!AK2226)</f>
        <v/>
      </c>
      <c r="U22" s="462"/>
      <c r="V22" s="236" t="str">
        <f>+IF(I22=0,"",'Ark1'!T2226)</f>
        <v/>
      </c>
      <c r="W22" s="237" t="str">
        <f>+IF(I22=0,"",'Ark1'!W2226)</f>
        <v/>
      </c>
      <c r="X22" s="237" t="str">
        <f>+IF(I22=0,"",'Ark1'!X2226)</f>
        <v/>
      </c>
      <c r="Y22" s="237" t="str">
        <f>+IF(I22=0,"",'Ark1'!Y2226)</f>
        <v/>
      </c>
      <c r="Z22" s="237" t="str">
        <f>+IF(I22=0,"",'Ark1'!Z2226)</f>
        <v/>
      </c>
      <c r="AA22" s="235" t="str">
        <f>+IF(I22=0,"",'Ark1'!Z2226)</f>
        <v/>
      </c>
      <c r="AB22" s="236" t="str">
        <f>+IF(I22=0,"",'Ark1'!AB2226)</f>
        <v/>
      </c>
      <c r="AC22" s="237" t="str">
        <f>+IF(I22=0,"",'Ark1'!AE2226)</f>
        <v/>
      </c>
      <c r="AD22" s="237" t="str">
        <f t="shared" si="1"/>
        <v/>
      </c>
      <c r="AE22" s="235" t="str">
        <f t="shared" si="4"/>
        <v/>
      </c>
      <c r="AF22" s="214"/>
      <c r="AG22" s="217"/>
      <c r="AI22" s="29"/>
      <c r="AJ22" s="27"/>
      <c r="AK22" s="218"/>
      <c r="AL22" s="28"/>
      <c r="AP22" s="28"/>
      <c r="BH22" s="230"/>
    </row>
    <row r="23" spans="1:60" ht="15" customHeight="1">
      <c r="A23" s="214"/>
      <c r="B23" s="296">
        <f>+'Ark1'!C2227</f>
        <v>2024</v>
      </c>
      <c r="C23" s="234">
        <f>+'Ark1'!L2227</f>
        <v>1</v>
      </c>
      <c r="D23" s="234" t="s">
        <v>28</v>
      </c>
      <c r="E23" s="234">
        <f>+'Ark1'!H2227</f>
        <v>1</v>
      </c>
      <c r="F23" s="234">
        <f>+'Ark1'!J2227</f>
        <v>155</v>
      </c>
      <c r="G23" s="234" t="str">
        <f>VLOOKUP(F23,RNR!$A$1:$B$25,2)</f>
        <v>Målselv</v>
      </c>
      <c r="H23" s="234">
        <f>+IF(I23=0,"",'Ark1'!Q2227)</f>
        <v>10</v>
      </c>
      <c r="I23" s="336">
        <f>+'Ark1'!R2227</f>
        <v>14</v>
      </c>
      <c r="J23" s="235">
        <f>+IF(I23=0,"",'Ark1'!AG2227)</f>
        <v>0.54239886317226405</v>
      </c>
      <c r="K23" s="268">
        <f t="shared" si="3"/>
        <v>15.384615384615385</v>
      </c>
      <c r="L23" s="235">
        <f>+IF(I23=0,"",'Ark1'!AH2227)</f>
        <v>0</v>
      </c>
      <c r="M23" s="235"/>
      <c r="N23" s="32">
        <f>+IF(I23=0,"",'Ark1'!U2227)</f>
        <v>13.849999999999998</v>
      </c>
      <c r="O23" s="96"/>
      <c r="P23" s="37">
        <f>'Ark1'!AI2227</f>
        <v>14</v>
      </c>
      <c r="Q23" s="96"/>
      <c r="R23" s="32">
        <f>+IF(P23=0,"",'Ark1'!AJ2227)</f>
        <v>110.6142857142857</v>
      </c>
      <c r="S23" s="96"/>
      <c r="T23" s="32">
        <f>+IF(P23=0,"",'Ark1'!AK2227)</f>
        <v>10.177752607044923</v>
      </c>
      <c r="U23" s="462"/>
      <c r="V23" s="236">
        <f>+IF(I23=0,"",'Ark1'!T2227)</f>
        <v>2.7142857142857153</v>
      </c>
      <c r="W23" s="237">
        <f>+IF(I23=0,"",'Ark1'!W2227)</f>
        <v>0</v>
      </c>
      <c r="X23" s="237">
        <f>+IF(I23=0,"",'Ark1'!X2227)</f>
        <v>14.285714285714288</v>
      </c>
      <c r="Y23" s="237">
        <f>+IF(I23=0,"",'Ark1'!Y2227)</f>
        <v>0</v>
      </c>
      <c r="Z23" s="237">
        <f>+IF(I23=0,"",'Ark1'!Z2227)</f>
        <v>2.7157608773338677</v>
      </c>
      <c r="AA23" s="235">
        <f>+IF(I23=0,"",'Ark1'!Z2227)</f>
        <v>2.7157608773338677</v>
      </c>
      <c r="AB23" s="236">
        <f>+IF(I23=0,"",'Ark1'!AB2227)</f>
        <v>1.0301575072754252</v>
      </c>
      <c r="AC23" s="237">
        <f>+IF(I23=0,"",'Ark1'!AE2227)</f>
        <v>0</v>
      </c>
      <c r="AD23" s="237">
        <f t="shared" si="1"/>
        <v>13.849999999999998</v>
      </c>
      <c r="AE23" s="235">
        <f t="shared" si="4"/>
        <v>1.4</v>
      </c>
      <c r="AF23" s="214"/>
      <c r="AG23" s="217"/>
      <c r="AI23" s="29"/>
      <c r="AJ23" s="27"/>
      <c r="AK23" s="218"/>
      <c r="AL23" s="28"/>
      <c r="AP23" s="28"/>
      <c r="BH23" s="230"/>
    </row>
    <row r="24" spans="1:60" ht="15" customHeight="1">
      <c r="A24" s="214"/>
      <c r="B24" s="296">
        <f>+'Ark1'!C2228</f>
        <v>2024</v>
      </c>
      <c r="C24" s="234">
        <f>+'Ark1'!L2228</f>
        <v>1</v>
      </c>
      <c r="D24" s="234" t="s">
        <v>28</v>
      </c>
      <c r="E24" s="234">
        <f>+'Ark1'!H2228</f>
        <v>2</v>
      </c>
      <c r="F24" s="234">
        <f>+'Ark1'!J2228</f>
        <v>160</v>
      </c>
      <c r="G24" s="234" t="str">
        <f>VLOOKUP(F24,RNR!$A$1:$B$25,2)</f>
        <v>Oslo</v>
      </c>
      <c r="H24" s="234">
        <f>+IF(I24=0,"",'Ark1'!Q2228)</f>
        <v>1</v>
      </c>
      <c r="I24" s="336">
        <f>+'Ark1'!R2228</f>
        <v>1</v>
      </c>
      <c r="J24" s="235">
        <f>+IF(I24=0,"",'Ark1'!AG2228)</f>
        <v>0.33390751291904058</v>
      </c>
      <c r="K24" s="268">
        <f t="shared" si="3"/>
        <v>1.098901098901099</v>
      </c>
      <c r="L24" s="235">
        <f>+IF(I24=0,"",'Ark1'!AH2228)</f>
        <v>0</v>
      </c>
      <c r="M24" s="235"/>
      <c r="N24" s="32">
        <f>+IF(I24=0,"",'Ark1'!U2228)</f>
        <v>12.6</v>
      </c>
      <c r="O24" s="96"/>
      <c r="P24" s="37">
        <f>'Ark1'!AI2228</f>
        <v>1</v>
      </c>
      <c r="Q24" s="96"/>
      <c r="R24" s="32">
        <f>+IF(P24=0,"",'Ark1'!AJ2228)</f>
        <v>106.4</v>
      </c>
      <c r="S24" s="96"/>
      <c r="T24" s="32">
        <f>+IF(P24=0,"",'Ark1'!AK2228)</f>
        <v>10.460336635018493</v>
      </c>
      <c r="U24" s="462"/>
      <c r="V24" s="236">
        <f>+IF(I24=0,"",'Ark1'!T2228)</f>
        <v>2</v>
      </c>
      <c r="W24" s="237">
        <f>+IF(I24=0,"",'Ark1'!W2228)</f>
        <v>0</v>
      </c>
      <c r="X24" s="237">
        <f>+IF(I24=0,"",'Ark1'!X2228)</f>
        <v>0</v>
      </c>
      <c r="Y24" s="237">
        <f>+IF(I24=0,"",'Ark1'!Y2228)</f>
        <v>0</v>
      </c>
      <c r="Z24" s="237">
        <f>+IF(I24=0,"",'Ark1'!Z2228)</f>
        <v>0</v>
      </c>
      <c r="AA24" s="235">
        <f>+IF(I24=0,"",'Ark1'!Z2228)</f>
        <v>0</v>
      </c>
      <c r="AB24" s="236">
        <f>+IF(I24=0,"",'Ark1'!AB2228)</f>
        <v>0</v>
      </c>
      <c r="AC24" s="237">
        <f>+IF(I24=0,"",'Ark1'!AE2228)</f>
        <v>0</v>
      </c>
      <c r="AD24" s="237">
        <f t="shared" si="1"/>
        <v>12.6</v>
      </c>
      <c r="AE24" s="235">
        <f t="shared" si="4"/>
        <v>1</v>
      </c>
      <c r="AF24" s="214"/>
      <c r="AG24" s="217"/>
      <c r="AI24" s="29"/>
      <c r="AJ24" s="27"/>
      <c r="AK24" s="218"/>
      <c r="AL24" s="28"/>
      <c r="AP24" s="28"/>
      <c r="BH24" s="230"/>
    </row>
    <row r="25" spans="1:60" ht="15" customHeight="1">
      <c r="A25" s="214"/>
      <c r="B25" s="296">
        <f>+'Ark1'!C2229</f>
        <v>2024</v>
      </c>
      <c r="C25" s="234">
        <f>+'Ark1'!L2229</f>
        <v>1</v>
      </c>
      <c r="D25" s="234" t="s">
        <v>28</v>
      </c>
      <c r="E25" s="234">
        <f>+'Ark1'!H2229</f>
        <v>1</v>
      </c>
      <c r="F25" s="234">
        <f>+'Ark1'!J2229</f>
        <v>171</v>
      </c>
      <c r="G25" s="234" t="str">
        <f>VLOOKUP(F25,RNR!$A$1:$B$25,2)</f>
        <v>Prima</v>
      </c>
      <c r="H25" s="234" t="str">
        <f>+IF(I25=0,"",'Ark1'!Q2229)</f>
        <v/>
      </c>
      <c r="I25" s="336">
        <f>+'Ark1'!R2229</f>
        <v>0</v>
      </c>
      <c r="J25" s="235" t="str">
        <f>+IF(I25=0,"",'Ark1'!AG2229)</f>
        <v/>
      </c>
      <c r="K25" s="268">
        <f t="shared" si="3"/>
        <v>0</v>
      </c>
      <c r="L25" s="235" t="str">
        <f>+IF(I25=0,"",'Ark1'!AH2229)</f>
        <v/>
      </c>
      <c r="M25" s="235"/>
      <c r="N25" s="32" t="str">
        <f>+IF(I25=0,"",'Ark1'!U2229)</f>
        <v/>
      </c>
      <c r="O25" s="96"/>
      <c r="P25" s="37">
        <f>'Ark1'!AI2229</f>
        <v>0</v>
      </c>
      <c r="Q25" s="96"/>
      <c r="R25" s="32" t="str">
        <f>+IF(P25=0,"",'Ark1'!AJ2229)</f>
        <v/>
      </c>
      <c r="S25" s="96"/>
      <c r="T25" s="32" t="str">
        <f>+IF(P25=0,"",'Ark1'!AK2229)</f>
        <v/>
      </c>
      <c r="U25" s="462"/>
      <c r="V25" s="236" t="str">
        <f>+IF(I25=0,"",'Ark1'!T2229)</f>
        <v/>
      </c>
      <c r="W25" s="237" t="str">
        <f>+IF(I25=0,"",'Ark1'!W2229)</f>
        <v/>
      </c>
      <c r="X25" s="237" t="str">
        <f>+IF(I25=0,"",'Ark1'!X2229)</f>
        <v/>
      </c>
      <c r="Y25" s="237" t="str">
        <f>+IF(I25=0,"",'Ark1'!Y2229)</f>
        <v/>
      </c>
      <c r="Z25" s="237" t="str">
        <f>+IF(I25=0,"",'Ark1'!Z2229)</f>
        <v/>
      </c>
      <c r="AA25" s="235" t="str">
        <f>+IF(I25=0,"",'Ark1'!Z2229)</f>
        <v/>
      </c>
      <c r="AB25" s="236" t="str">
        <f>+IF(I25=0,"",'Ark1'!AB2229)</f>
        <v/>
      </c>
      <c r="AC25" s="237" t="str">
        <f>+IF(I25=0,"",'Ark1'!AE2229)</f>
        <v/>
      </c>
      <c r="AD25" s="237" t="str">
        <f t="shared" si="1"/>
        <v/>
      </c>
      <c r="AE25" s="235" t="str">
        <f t="shared" si="4"/>
        <v/>
      </c>
      <c r="AF25" s="214"/>
      <c r="AG25" s="217"/>
      <c r="AI25" s="29"/>
      <c r="AJ25" s="27"/>
      <c r="AK25" s="218"/>
      <c r="AL25" s="28"/>
      <c r="AP25" s="28"/>
      <c r="BH25" s="230"/>
    </row>
    <row r="26" spans="1:60" ht="15" customHeight="1">
      <c r="A26" s="214"/>
      <c r="B26" s="296">
        <f>+'Ark1'!C2230</f>
        <v>2024</v>
      </c>
      <c r="C26" s="234">
        <f>+'Ark1'!L2230</f>
        <v>1</v>
      </c>
      <c r="D26" s="234" t="s">
        <v>28</v>
      </c>
      <c r="E26" s="234">
        <f>+'Ark1'!H2230</f>
        <v>2</v>
      </c>
      <c r="F26" s="234">
        <f>+'Ark1'!J2230</f>
        <v>175</v>
      </c>
      <c r="G26" s="234" t="str">
        <f>VLOOKUP(F26,RNR!$A$1:$B$25,2)</f>
        <v>Ole Ringdal</v>
      </c>
      <c r="H26" s="234">
        <f>+IF(I26=0,"",'Ark1'!Q2230)</f>
        <v>2</v>
      </c>
      <c r="I26" s="336">
        <f>+'Ark1'!R2230</f>
        <v>2</v>
      </c>
      <c r="J26" s="235">
        <f>+IF(I26=0,"",'Ark1'!AG2230)</f>
        <v>0.25836035280731617</v>
      </c>
      <c r="K26" s="268">
        <f t="shared" si="3"/>
        <v>2.197802197802198</v>
      </c>
      <c r="L26" s="235">
        <f>+IF(I26=0,"",'Ark1'!AH2230)</f>
        <v>0</v>
      </c>
      <c r="M26" s="235"/>
      <c r="N26" s="32">
        <f>+IF(I26=0,"",'Ark1'!U2230)</f>
        <v>15.1</v>
      </c>
      <c r="O26" s="96"/>
      <c r="P26" s="37">
        <f>'Ark1'!AI2230</f>
        <v>1</v>
      </c>
      <c r="Q26" s="96"/>
      <c r="R26" s="32">
        <f>+IF(P26=0,"",'Ark1'!AJ2230)</f>
        <v>109.1</v>
      </c>
      <c r="S26" s="96"/>
      <c r="T26" s="32">
        <f>+IF(P26=0,"",'Ark1'!AK2230)</f>
        <v>10.626856953251576</v>
      </c>
      <c r="U26" s="462"/>
      <c r="V26" s="236">
        <f>+IF(I26=0,"",'Ark1'!T2230)</f>
        <v>3.5</v>
      </c>
      <c r="W26" s="237">
        <f>+IF(I26=0,"",'Ark1'!W2230)</f>
        <v>0</v>
      </c>
      <c r="X26" s="237">
        <f>+IF(I26=0,"",'Ark1'!X2230)</f>
        <v>50</v>
      </c>
      <c r="Y26" s="237">
        <f>+IF(I26=0,"",'Ark1'!Y2230)</f>
        <v>0</v>
      </c>
      <c r="Z26" s="237">
        <f>+IF(I26=0,"",'Ark1'!Z2230)</f>
        <v>1.2999999999999989</v>
      </c>
      <c r="AA26" s="235">
        <f>+IF(I26=0,"",'Ark1'!Z2230)</f>
        <v>1.2999999999999989</v>
      </c>
      <c r="AB26" s="236">
        <f>+IF(I26=0,"",'Ark1'!AB2230)</f>
        <v>1.5</v>
      </c>
      <c r="AC26" s="237">
        <f>+IF(I26=0,"",'Ark1'!AE2230)</f>
        <v>0</v>
      </c>
      <c r="AD26" s="237">
        <f t="shared" si="1"/>
        <v>15.1</v>
      </c>
      <c r="AE26" s="235">
        <f t="shared" si="4"/>
        <v>1</v>
      </c>
      <c r="AF26" s="214"/>
      <c r="AG26" s="217"/>
      <c r="AI26" s="29"/>
      <c r="AJ26" s="27"/>
      <c r="AK26" s="218"/>
      <c r="AL26" s="28"/>
      <c r="AP26" s="28"/>
      <c r="BH26" s="230"/>
    </row>
    <row r="27" spans="1:60" ht="15" customHeight="1">
      <c r="A27" s="214"/>
      <c r="B27" s="296">
        <f>+'Ark1'!C2231</f>
        <v>2024</v>
      </c>
      <c r="C27" s="234">
        <f>+'Ark1'!L2231</f>
        <v>1</v>
      </c>
      <c r="D27" s="234" t="s">
        <v>28</v>
      </c>
      <c r="E27" s="234">
        <f>+'Ark1'!H2231</f>
        <v>2</v>
      </c>
      <c r="F27" s="234">
        <f>+'Ark1'!J2231</f>
        <v>177</v>
      </c>
      <c r="G27" s="234" t="str">
        <f>VLOOKUP(F27,RNR!$A$1:$B$25,2)</f>
        <v>Slakthuset</v>
      </c>
      <c r="H27" s="234" t="str">
        <f>+IF(I27=0,"",'Ark1'!Q2231)</f>
        <v/>
      </c>
      <c r="I27" s="336">
        <f>+'Ark1'!R2231</f>
        <v>0</v>
      </c>
      <c r="J27" s="235" t="str">
        <f>+IF(I27=0,"",'Ark1'!AG2231)</f>
        <v/>
      </c>
      <c r="K27" s="268">
        <f t="shared" si="3"/>
        <v>0</v>
      </c>
      <c r="L27" s="235" t="str">
        <f>+IF(I27=0,"",'Ark1'!AH2231)</f>
        <v/>
      </c>
      <c r="M27" s="235"/>
      <c r="N27" s="32" t="str">
        <f>+IF(I27=0,"",'Ark1'!U2231)</f>
        <v/>
      </c>
      <c r="O27" s="96"/>
      <c r="P27" s="37">
        <f>'Ark1'!AI2231</f>
        <v>0</v>
      </c>
      <c r="Q27" s="96"/>
      <c r="R27" s="32" t="str">
        <f>+IF(P27=0,"",'Ark1'!AJ2231)</f>
        <v/>
      </c>
      <c r="S27" s="96"/>
      <c r="T27" s="32" t="str">
        <f>+IF(P27=0,"",'Ark1'!AK2231)</f>
        <v/>
      </c>
      <c r="U27" s="462"/>
      <c r="V27" s="236" t="str">
        <f>+IF(I27=0,"",'Ark1'!T2231)</f>
        <v/>
      </c>
      <c r="W27" s="237" t="str">
        <f>+IF(I27=0,"",'Ark1'!W2231)</f>
        <v/>
      </c>
      <c r="X27" s="237" t="str">
        <f>+IF(I27=0,"",'Ark1'!X2231)</f>
        <v/>
      </c>
      <c r="Y27" s="237" t="str">
        <f>+IF(I27=0,"",'Ark1'!Y2231)</f>
        <v/>
      </c>
      <c r="Z27" s="237" t="str">
        <f>+IF(I27=0,"",'Ark1'!Z2231)</f>
        <v/>
      </c>
      <c r="AA27" s="235" t="str">
        <f>+IF(I27=0,"",'Ark1'!Z2231)</f>
        <v/>
      </c>
      <c r="AB27" s="236" t="str">
        <f>+IF(I27=0,"",'Ark1'!AB2231)</f>
        <v/>
      </c>
      <c r="AC27" s="237" t="str">
        <f>+IF(I27=0,"",'Ark1'!AE2231)</f>
        <v/>
      </c>
      <c r="AD27" s="237" t="str">
        <f t="shared" si="1"/>
        <v/>
      </c>
      <c r="AE27" s="235" t="str">
        <f t="shared" si="4"/>
        <v/>
      </c>
      <c r="AF27" s="214"/>
      <c r="AG27" s="217"/>
      <c r="AI27" s="29"/>
      <c r="AJ27" s="27"/>
      <c r="AK27" s="218"/>
      <c r="AL27" s="28"/>
      <c r="AP27" s="28"/>
      <c r="BH27" s="230"/>
    </row>
    <row r="28" spans="1:60" ht="15" customHeight="1">
      <c r="A28" s="214"/>
      <c r="B28" s="296">
        <f>+'Ark1'!C2232</f>
        <v>2024</v>
      </c>
      <c r="C28" s="234">
        <f>+'Ark1'!L2232</f>
        <v>1</v>
      </c>
      <c r="D28" s="234" t="s">
        <v>28</v>
      </c>
      <c r="E28" s="234">
        <f>+'Ark1'!H2232</f>
        <v>2</v>
      </c>
      <c r="F28" s="234">
        <f>+'Ark1'!J2232</f>
        <v>178</v>
      </c>
      <c r="G28" s="234" t="str">
        <f>VLOOKUP(F28,RNR!$A$1:$B$25,2)</f>
        <v>Røros</v>
      </c>
      <c r="H28" s="234" t="str">
        <f>+IF(I28=0,"",'Ark1'!Q2232)</f>
        <v/>
      </c>
      <c r="I28" s="336">
        <f>+'Ark1'!R2232</f>
        <v>0</v>
      </c>
      <c r="J28" s="235" t="str">
        <f>+IF(I28=0,"",'Ark1'!AG2232)</f>
        <v/>
      </c>
      <c r="K28" s="268">
        <f t="shared" si="3"/>
        <v>0</v>
      </c>
      <c r="L28" s="235" t="str">
        <f>+IF(I28=0,"",'Ark1'!AH2232)</f>
        <v/>
      </c>
      <c r="M28" s="235"/>
      <c r="N28" s="32" t="str">
        <f>+IF(I28=0,"",'Ark1'!U2232)</f>
        <v/>
      </c>
      <c r="O28" s="96"/>
      <c r="P28" s="37">
        <f>'Ark1'!AI2232</f>
        <v>0</v>
      </c>
      <c r="Q28" s="96"/>
      <c r="R28" s="32" t="str">
        <f>+IF(P28=0,"",'Ark1'!AJ2232)</f>
        <v/>
      </c>
      <c r="S28" s="96"/>
      <c r="T28" s="32" t="str">
        <f>+IF(P28=0,"",'Ark1'!AK2232)</f>
        <v/>
      </c>
      <c r="U28" s="462"/>
      <c r="V28" s="236" t="str">
        <f>+IF(I28=0,"",'Ark1'!T2232)</f>
        <v/>
      </c>
      <c r="W28" s="237" t="str">
        <f>+IF(I28=0,"",'Ark1'!W2232)</f>
        <v/>
      </c>
      <c r="X28" s="237" t="str">
        <f>+IF(I28=0,"",'Ark1'!X2232)</f>
        <v/>
      </c>
      <c r="Y28" s="237" t="str">
        <f>+IF(I28=0,"",'Ark1'!Y2232)</f>
        <v/>
      </c>
      <c r="Z28" s="237" t="str">
        <f>+IF(I28=0,"",'Ark1'!Z2232)</f>
        <v/>
      </c>
      <c r="AA28" s="235" t="str">
        <f>+IF(I28=0,"",'Ark1'!Z2232)</f>
        <v/>
      </c>
      <c r="AB28" s="236" t="str">
        <f>+IF(I28=0,"",'Ark1'!AB2232)</f>
        <v/>
      </c>
      <c r="AC28" s="237" t="str">
        <f>+IF(I28=0,"",'Ark1'!AE2232)</f>
        <v/>
      </c>
      <c r="AD28" s="237" t="str">
        <f t="shared" si="1"/>
        <v/>
      </c>
      <c r="AE28" s="235" t="str">
        <f t="shared" si="4"/>
        <v/>
      </c>
      <c r="AF28" s="214"/>
      <c r="AG28" s="217"/>
      <c r="AI28" s="29"/>
      <c r="AJ28" s="27"/>
      <c r="AK28" s="218"/>
      <c r="AL28" s="28"/>
      <c r="AP28" s="28"/>
      <c r="BH28" s="230"/>
    </row>
    <row r="29" spans="1:60" ht="15" customHeight="1">
      <c r="A29" s="214"/>
      <c r="B29" s="296">
        <f>+'Ark1'!C2233</f>
        <v>2024</v>
      </c>
      <c r="C29" s="234">
        <f>+'Ark1'!L2233</f>
        <v>1</v>
      </c>
      <c r="D29" s="234" t="s">
        <v>28</v>
      </c>
      <c r="E29" s="234">
        <f>+'Ark1'!H2233</f>
        <v>2</v>
      </c>
      <c r="F29" s="234">
        <f>+'Ark1'!J2233</f>
        <v>181</v>
      </c>
      <c r="G29" s="234" t="str">
        <f>VLOOKUP(F29,RNR!$A$1:$B$25,2)</f>
        <v>Horns</v>
      </c>
      <c r="H29" s="234">
        <f>+IF(I29=0,"",'Ark1'!Q2233)</f>
        <v>2</v>
      </c>
      <c r="I29" s="336">
        <f>+'Ark1'!R2233</f>
        <v>3</v>
      </c>
      <c r="J29" s="235">
        <f>+IF(I29=0,"",'Ark1'!AG2233)</f>
        <v>0.57645880208247802</v>
      </c>
      <c r="K29" s="268">
        <f t="shared" si="3"/>
        <v>3.2967032967032965</v>
      </c>
      <c r="L29" s="235">
        <f>+IF(I29=0,"",'Ark1'!AH2233)</f>
        <v>0</v>
      </c>
      <c r="M29" s="235"/>
      <c r="N29" s="32">
        <f>+IF(I29=0,"",'Ark1'!U2233)</f>
        <v>11.700000000000003</v>
      </c>
      <c r="O29" s="96"/>
      <c r="P29" s="37">
        <f>'Ark1'!AI2233</f>
        <v>3</v>
      </c>
      <c r="Q29" s="96"/>
      <c r="R29" s="32">
        <f>+IF(P29=0,"",'Ark1'!AJ2233)</f>
        <v>103.93333333333332</v>
      </c>
      <c r="S29" s="96"/>
      <c r="T29" s="32">
        <f>+IF(P29=0,"",'Ark1'!AK2233)</f>
        <v>10.205792937936508</v>
      </c>
      <c r="U29" s="462"/>
      <c r="V29" s="236">
        <f>+IF(I29=0,"",'Ark1'!T2233)</f>
        <v>3</v>
      </c>
      <c r="W29" s="237">
        <f>+IF(I29=0,"",'Ark1'!W2233)</f>
        <v>0</v>
      </c>
      <c r="X29" s="237">
        <f>+IF(I29=0,"",'Ark1'!X2233)</f>
        <v>0</v>
      </c>
      <c r="Y29" s="237">
        <f>+IF(I29=0,"",'Ark1'!Y2233)</f>
        <v>0</v>
      </c>
      <c r="Z29" s="237">
        <f>+IF(I29=0,"",'Ark1'!Z2233)</f>
        <v>2.9200456617434356</v>
      </c>
      <c r="AA29" s="235">
        <f>+IF(I29=0,"",'Ark1'!Z2233)</f>
        <v>2.9200456617434356</v>
      </c>
      <c r="AB29" s="236">
        <f>+IF(I29=0,"",'Ark1'!AB2233)</f>
        <v>0</v>
      </c>
      <c r="AC29" s="237">
        <f>+IF(I29=0,"",'Ark1'!AE2233)</f>
        <v>0</v>
      </c>
      <c r="AD29" s="237">
        <f t="shared" si="1"/>
        <v>11.700000000000003</v>
      </c>
      <c r="AE29" s="235">
        <f t="shared" si="4"/>
        <v>1.5</v>
      </c>
      <c r="AF29" s="214"/>
      <c r="AG29" s="217"/>
      <c r="AI29" s="29"/>
      <c r="AJ29" s="27"/>
      <c r="AK29" s="218"/>
      <c r="AL29" s="28"/>
      <c r="AP29" s="28"/>
      <c r="BH29" s="230"/>
    </row>
    <row r="30" spans="1:60" ht="15" customHeight="1">
      <c r="A30" s="214"/>
      <c r="B30" s="296">
        <f>+'Ark1'!C2234</f>
        <v>2024</v>
      </c>
      <c r="C30" s="234">
        <f>+'Ark1'!L2234</f>
        <v>1</v>
      </c>
      <c r="D30" s="234" t="s">
        <v>28</v>
      </c>
      <c r="E30" s="234">
        <f>+'Ark1'!H2234</f>
        <v>1</v>
      </c>
      <c r="F30" s="234">
        <f>+'Ark1'!J2234</f>
        <v>262</v>
      </c>
      <c r="G30" s="234" t="str">
        <f>VLOOKUP(F30,RNR!$A$1:$B$25,2)</f>
        <v>Strilalam</v>
      </c>
      <c r="H30" s="234" t="str">
        <f>+IF(I30=0,"",'Ark1'!Q2234)</f>
        <v/>
      </c>
      <c r="I30" s="336">
        <f>+'Ark1'!R2234</f>
        <v>0</v>
      </c>
      <c r="J30" s="235" t="str">
        <f>+IF(I30=0,"",'Ark1'!AG2234)</f>
        <v/>
      </c>
      <c r="K30" s="268">
        <f t="shared" si="3"/>
        <v>0</v>
      </c>
      <c r="L30" s="235" t="str">
        <f>+IF(I30=0,"",'Ark1'!AH2234)</f>
        <v/>
      </c>
      <c r="M30" s="235"/>
      <c r="N30" s="32" t="str">
        <f>+IF(I30=0,"",'Ark1'!U2234)</f>
        <v/>
      </c>
      <c r="O30" s="96"/>
      <c r="P30" s="37">
        <f>'Ark1'!AI2234</f>
        <v>0</v>
      </c>
      <c r="Q30" s="96"/>
      <c r="R30" s="32" t="str">
        <f>+IF(P30=0,"",'Ark1'!AJ2234)</f>
        <v/>
      </c>
      <c r="S30" s="96"/>
      <c r="T30" s="32" t="str">
        <f>+IF(P30=0,"",'Ark1'!AK2234)</f>
        <v/>
      </c>
      <c r="U30" s="462"/>
      <c r="V30" s="236" t="str">
        <f>+IF(I30=0,"",'Ark1'!T2234)</f>
        <v/>
      </c>
      <c r="W30" s="237" t="str">
        <f>+IF(I30=0,"",'Ark1'!W2234)</f>
        <v/>
      </c>
      <c r="X30" s="237" t="str">
        <f>+IF(I30=0,"",'Ark1'!X2234)</f>
        <v/>
      </c>
      <c r="Y30" s="237" t="str">
        <f>+IF(I30=0,"",'Ark1'!Y2234)</f>
        <v/>
      </c>
      <c r="Z30" s="237" t="str">
        <f>+IF(I30=0,"",'Ark1'!Z2234)</f>
        <v/>
      </c>
      <c r="AA30" s="235" t="str">
        <f>+IF(I30=0,"",'Ark1'!Z2234)</f>
        <v/>
      </c>
      <c r="AB30" s="236" t="str">
        <f>+IF(I30=0,"",'Ark1'!AB2234)</f>
        <v/>
      </c>
      <c r="AC30" s="237" t="str">
        <f>+IF(I30=0,"",'Ark1'!AE2234)</f>
        <v/>
      </c>
      <c r="AD30" s="237" t="str">
        <f t="shared" si="1"/>
        <v/>
      </c>
      <c r="AE30" s="235" t="str">
        <f t="shared" si="4"/>
        <v/>
      </c>
      <c r="AF30" s="214"/>
      <c r="AG30" s="217"/>
      <c r="AI30" s="29"/>
      <c r="AJ30" s="27"/>
      <c r="AK30" s="218"/>
      <c r="AL30" s="28"/>
      <c r="AP30" s="28"/>
      <c r="BH30" s="230"/>
    </row>
    <row r="31" spans="1:60" ht="15" customHeight="1">
      <c r="A31" s="214"/>
      <c r="B31" s="296">
        <f>+'Ark1'!C2235</f>
        <v>2024</v>
      </c>
      <c r="C31" s="234">
        <f>+'Ark1'!L2235</f>
        <v>1</v>
      </c>
      <c r="D31" s="234" t="s">
        <v>28</v>
      </c>
      <c r="E31" s="234">
        <f>+'Ark1'!H2235</f>
        <v>1</v>
      </c>
      <c r="F31" s="234">
        <f>+'Ark1'!J2235</f>
        <v>309</v>
      </c>
      <c r="G31" s="234" t="str">
        <f>VLOOKUP(F31,RNR!$A$1:$B$25,2)</f>
        <v>Malvik</v>
      </c>
      <c r="H31" s="234" t="str">
        <f>+IF(I31=0,"",'Ark1'!Q2235)</f>
        <v/>
      </c>
      <c r="I31" s="336">
        <f>+'Ark1'!R2235</f>
        <v>0</v>
      </c>
      <c r="J31" s="235" t="str">
        <f>+IF(I31=0,"",'Ark1'!AG2235)</f>
        <v/>
      </c>
      <c r="K31" s="268">
        <f t="shared" si="3"/>
        <v>0</v>
      </c>
      <c r="L31" s="235" t="str">
        <f>+IF(I31=0,"",'Ark1'!AH2235)</f>
        <v/>
      </c>
      <c r="M31" s="235"/>
      <c r="N31" s="32" t="str">
        <f>+IF(I31=0,"",'Ark1'!U2235)</f>
        <v/>
      </c>
      <c r="O31" s="96"/>
      <c r="P31" s="37">
        <f>'Ark1'!AI2235</f>
        <v>0</v>
      </c>
      <c r="Q31" s="96"/>
      <c r="R31" s="32" t="str">
        <f>+IF(P31=0,"",'Ark1'!AJ2235)</f>
        <v/>
      </c>
      <c r="S31" s="96"/>
      <c r="T31" s="32" t="str">
        <f>+IF(P31=0,"",'Ark1'!AK2235)</f>
        <v/>
      </c>
      <c r="U31" s="462"/>
      <c r="V31" s="236" t="str">
        <f>+IF(I31=0,"",'Ark1'!T2235)</f>
        <v/>
      </c>
      <c r="W31" s="237" t="str">
        <f>+IF(I31=0,"",'Ark1'!W2235)</f>
        <v/>
      </c>
      <c r="X31" s="237" t="str">
        <f>+IF(I31=0,"",'Ark1'!X2235)</f>
        <v/>
      </c>
      <c r="Y31" s="237" t="str">
        <f>+IF(I31=0,"",'Ark1'!Y2235)</f>
        <v/>
      </c>
      <c r="Z31" s="237" t="str">
        <f>+IF(I31=0,"",'Ark1'!Z2235)</f>
        <v/>
      </c>
      <c r="AA31" s="235" t="str">
        <f>+IF(I31=0,"",'Ark1'!Z2235)</f>
        <v/>
      </c>
      <c r="AB31" s="236" t="str">
        <f>+IF(I31=0,"",'Ark1'!AB2235)</f>
        <v/>
      </c>
      <c r="AC31" s="237" t="str">
        <f>+IF(I31=0,"",'Ark1'!AE2235)</f>
        <v/>
      </c>
      <c r="AD31" s="237" t="str">
        <f t="shared" si="1"/>
        <v/>
      </c>
      <c r="AE31" s="235" t="str">
        <f t="shared" si="4"/>
        <v/>
      </c>
      <c r="AF31" s="214"/>
      <c r="AG31" s="217"/>
      <c r="AI31" s="29"/>
      <c r="AJ31" s="27"/>
      <c r="AK31" s="218"/>
      <c r="AL31" s="28"/>
      <c r="AP31" s="28"/>
      <c r="BH31" s="230"/>
    </row>
    <row r="32" spans="1:60" ht="15" customHeight="1">
      <c r="A32" s="214"/>
      <c r="B32" s="296">
        <f>+'Ark1'!C2236</f>
        <v>2024</v>
      </c>
      <c r="C32" s="234">
        <f>+'Ark1'!L2236</f>
        <v>1</v>
      </c>
      <c r="D32" s="234" t="s">
        <v>28</v>
      </c>
      <c r="E32" s="234">
        <f>+'Ark1'!H2236</f>
        <v>2</v>
      </c>
      <c r="F32" s="234">
        <f>+'Ark1'!J2236</f>
        <v>470</v>
      </c>
      <c r="G32" s="234" t="str">
        <f>VLOOKUP(F32,RNR!$A$1:$B$25,2)</f>
        <v>Jens Eide</v>
      </c>
      <c r="H32" s="234">
        <f>+IF(I32=0,"",'Ark1'!Q2236)</f>
        <v>3</v>
      </c>
      <c r="I32" s="336">
        <f>+'Ark1'!R2236</f>
        <v>5</v>
      </c>
      <c r="J32" s="235">
        <f>+IF(I32=0,"",'Ark1'!AG2236)</f>
        <v>1.1376668654525437</v>
      </c>
      <c r="K32" s="268">
        <f t="shared" si="3"/>
        <v>5.4945054945054945</v>
      </c>
      <c r="L32" s="235">
        <f>+IF(I32=0,"",'Ark1'!AH2236)</f>
        <v>60</v>
      </c>
      <c r="M32" s="235"/>
      <c r="N32" s="32">
        <f>+IF(I32=0,"",'Ark1'!U2236)</f>
        <v>9.92</v>
      </c>
      <c r="O32" s="96"/>
      <c r="P32" s="37">
        <f>'Ark1'!AI2236</f>
        <v>5</v>
      </c>
      <c r="Q32" s="96"/>
      <c r="R32" s="32">
        <f>+IF(P32=0,"",'Ark1'!AJ2236)</f>
        <v>97.9</v>
      </c>
      <c r="S32" s="96"/>
      <c r="T32" s="32">
        <f>+IF(P32=0,"",'Ark1'!AK2236)</f>
        <v>9.679647052882089</v>
      </c>
      <c r="U32" s="462"/>
      <c r="V32" s="236">
        <f>+IF(I32=0,"",'Ark1'!T2236)</f>
        <v>2</v>
      </c>
      <c r="W32" s="237">
        <f>+IF(I32=0,"",'Ark1'!W2236)</f>
        <v>0</v>
      </c>
      <c r="X32" s="237">
        <f>+IF(I32=0,"",'Ark1'!X2236)</f>
        <v>20</v>
      </c>
      <c r="Y32" s="237">
        <f>+IF(I32=0,"",'Ark1'!Y2236)</f>
        <v>0</v>
      </c>
      <c r="Z32" s="237">
        <f>+IF(I32=0,"",'Ark1'!Z2236)</f>
        <v>5.0129432472351008</v>
      </c>
      <c r="AA32" s="235">
        <f>+IF(I32=0,"",'Ark1'!Z2236)</f>
        <v>5.0129432472351008</v>
      </c>
      <c r="AB32" s="236">
        <f>+IF(I32=0,"",'Ark1'!AB2236)</f>
        <v>0.89442719099991597</v>
      </c>
      <c r="AC32" s="237">
        <f>+IF(I32=0,"",'Ark1'!AE2236)</f>
        <v>0</v>
      </c>
      <c r="AD32" s="237">
        <f t="shared" si="1"/>
        <v>9.92</v>
      </c>
      <c r="AE32" s="235">
        <f t="shared" si="4"/>
        <v>1.6666666666666667</v>
      </c>
      <c r="AF32" s="214"/>
      <c r="AG32" s="217"/>
      <c r="AI32" s="29"/>
      <c r="AJ32" s="27"/>
      <c r="AK32" s="218"/>
      <c r="AL32" s="28"/>
      <c r="AP32" s="28"/>
      <c r="BH32" s="230"/>
    </row>
    <row r="33" spans="1:60" ht="15" customHeight="1">
      <c r="A33" s="214"/>
      <c r="B33" s="296">
        <f>+'Ark1'!C2237</f>
        <v>2024</v>
      </c>
      <c r="C33" s="234">
        <f>+'Ark1'!L2237</f>
        <v>1</v>
      </c>
      <c r="D33" s="234" t="s">
        <v>28</v>
      </c>
      <c r="E33" s="234">
        <f>+'Ark1'!H2237</f>
        <v>2</v>
      </c>
      <c r="F33" s="234">
        <f>+'Ark1'!J2237</f>
        <v>629</v>
      </c>
      <c r="G33" s="234" t="str">
        <f>VLOOKUP(F33,RNR!$A$1:$B$25,2)</f>
        <v>Bø</v>
      </c>
      <c r="H33" s="234" t="str">
        <f>+IF(I33=0,"",'Ark1'!Q2237)</f>
        <v/>
      </c>
      <c r="I33" s="336">
        <f>+'Ark1'!R2237</f>
        <v>0</v>
      </c>
      <c r="J33" s="235" t="str">
        <f>+IF(I33=0,"",'Ark1'!AG2237)</f>
        <v/>
      </c>
      <c r="K33" s="268">
        <f t="shared" si="3"/>
        <v>0</v>
      </c>
      <c r="L33" s="235" t="str">
        <f>+IF(I33=0,"",'Ark1'!AH2237)</f>
        <v/>
      </c>
      <c r="M33" s="235"/>
      <c r="N33" s="32" t="str">
        <f>+IF(I33=0,"",'Ark1'!U2237)</f>
        <v/>
      </c>
      <c r="O33" s="96"/>
      <c r="P33" s="37">
        <f>'Ark1'!AI2237</f>
        <v>0</v>
      </c>
      <c r="Q33" s="96"/>
      <c r="R33" s="32" t="str">
        <f>+IF(P33=0,"",'Ark1'!AJ2237)</f>
        <v/>
      </c>
      <c r="S33" s="96"/>
      <c r="T33" s="32" t="str">
        <f>+IF(P33=0,"",'Ark1'!AK2237)</f>
        <v/>
      </c>
      <c r="U33" s="462"/>
      <c r="V33" s="236" t="str">
        <f>+IF(I33=0,"",'Ark1'!T2237)</f>
        <v/>
      </c>
      <c r="W33" s="237" t="str">
        <f>+IF(I33=0,"",'Ark1'!W2237)</f>
        <v/>
      </c>
      <c r="X33" s="237" t="str">
        <f>+IF(I33=0,"",'Ark1'!X2237)</f>
        <v/>
      </c>
      <c r="Y33" s="237" t="str">
        <f>+IF(I33=0,"",'Ark1'!Y2237)</f>
        <v/>
      </c>
      <c r="Z33" s="237" t="str">
        <f>+IF(I33=0,"",'Ark1'!Z2237)</f>
        <v/>
      </c>
      <c r="AA33" s="235" t="str">
        <f>+IF(I33=0,"",'Ark1'!Z2237)</f>
        <v/>
      </c>
      <c r="AB33" s="236" t="str">
        <f>+IF(I33=0,"",'Ark1'!AB2237)</f>
        <v/>
      </c>
      <c r="AC33" s="237" t="str">
        <f>+IF(I33=0,"",'Ark1'!AE2237)</f>
        <v/>
      </c>
      <c r="AD33" s="237" t="str">
        <f t="shared" si="1"/>
        <v/>
      </c>
      <c r="AE33" s="235" t="str">
        <f t="shared" si="4"/>
        <v/>
      </c>
      <c r="AF33" s="214"/>
      <c r="AG33" s="217"/>
      <c r="AI33" s="29"/>
      <c r="AJ33" s="27"/>
      <c r="AK33" s="218"/>
      <c r="AL33" s="28"/>
      <c r="AP33" s="28"/>
      <c r="BH33" s="230"/>
    </row>
    <row r="34" spans="1:60" ht="15" customHeight="1">
      <c r="A34" s="214"/>
      <c r="B34" s="296">
        <f>+'Ark1'!C2238</f>
        <v>2024</v>
      </c>
      <c r="C34" s="234">
        <f>+'Ark1'!L2238</f>
        <v>1</v>
      </c>
      <c r="D34" s="234" t="s">
        <v>28</v>
      </c>
      <c r="E34" s="234">
        <f>+'Ark1'!H2238</f>
        <v>1</v>
      </c>
      <c r="F34" s="234">
        <f>+'Ark1'!J2238</f>
        <v>643</v>
      </c>
      <c r="G34" s="234" t="str">
        <f>VLOOKUP(F34,RNR!$A$1:$B$25,2)</f>
        <v>Bjerka</v>
      </c>
      <c r="H34" s="234" t="str">
        <f>+IF(I34=0,"",'Ark1'!Q2238)</f>
        <v/>
      </c>
      <c r="I34" s="336">
        <f>+'Ark1'!R2238</f>
        <v>0</v>
      </c>
      <c r="J34" s="235" t="str">
        <f>+IF(I34=0,"",'Ark1'!AG2238)</f>
        <v/>
      </c>
      <c r="K34" s="268">
        <f t="shared" si="3"/>
        <v>0</v>
      </c>
      <c r="L34" s="235" t="str">
        <f>+IF(I34=0,"",'Ark1'!AH2238)</f>
        <v/>
      </c>
      <c r="M34" s="235"/>
      <c r="N34" s="32" t="str">
        <f>+IF(I34=0,"",'Ark1'!U2238)</f>
        <v/>
      </c>
      <c r="O34" s="96"/>
      <c r="P34" s="37">
        <f>'Ark1'!AI2238</f>
        <v>0</v>
      </c>
      <c r="Q34" s="96"/>
      <c r="R34" s="32" t="str">
        <f>+IF(P34=0,"",'Ark1'!AJ2238)</f>
        <v/>
      </c>
      <c r="S34" s="96"/>
      <c r="T34" s="32" t="str">
        <f>+IF(P34=0,"",'Ark1'!AK2238)</f>
        <v/>
      </c>
      <c r="U34" s="462"/>
      <c r="V34" s="236" t="str">
        <f>+IF(I34=0,"",'Ark1'!T2238)</f>
        <v/>
      </c>
      <c r="W34" s="237" t="str">
        <f>+IF(I34=0,"",'Ark1'!W2238)</f>
        <v/>
      </c>
      <c r="X34" s="237" t="str">
        <f>+IF(I34=0,"",'Ark1'!X2238)</f>
        <v/>
      </c>
      <c r="Y34" s="237" t="str">
        <f>+IF(I34=0,"",'Ark1'!Y2238)</f>
        <v/>
      </c>
      <c r="Z34" s="237" t="str">
        <f>+IF(I34=0,"",'Ark1'!Z2238)</f>
        <v/>
      </c>
      <c r="AA34" s="235" t="str">
        <f>+IF(I34=0,"",'Ark1'!Z2238)</f>
        <v/>
      </c>
      <c r="AB34" s="236" t="str">
        <f>+IF(I34=0,"",'Ark1'!AB2238)</f>
        <v/>
      </c>
      <c r="AC34" s="237" t="str">
        <f>+IF(I34=0,"",'Ark1'!AE2238)</f>
        <v/>
      </c>
      <c r="AD34" s="237" t="str">
        <f t="shared" si="1"/>
        <v/>
      </c>
      <c r="AE34" s="235" t="str">
        <f t="shared" si="4"/>
        <v/>
      </c>
      <c r="AF34" s="214"/>
      <c r="AG34" s="217"/>
      <c r="AI34" s="29"/>
      <c r="AJ34" s="27"/>
      <c r="AK34" s="218"/>
      <c r="AL34" s="28"/>
      <c r="AP34" s="28"/>
      <c r="BH34" s="230"/>
    </row>
    <row r="35" spans="1:60" ht="15" customHeight="1">
      <c r="A35" s="214"/>
      <c r="B35" s="296">
        <f>+'Ark1'!C2239</f>
        <v>2024</v>
      </c>
      <c r="C35" s="234">
        <f>+'Ark1'!L2239</f>
        <v>1</v>
      </c>
      <c r="D35" s="234" t="s">
        <v>28</v>
      </c>
      <c r="E35" s="234">
        <f>+'Ark1'!H2239</f>
        <v>2</v>
      </c>
      <c r="F35" s="234">
        <f>+'Ark1'!J2239</f>
        <v>704</v>
      </c>
      <c r="G35" s="234" t="str">
        <f>VLOOKUP(F35,RNR!$A$1:$B$25,2)</f>
        <v>Øre Vilt</v>
      </c>
      <c r="H35" s="234" t="str">
        <f>+IF(I35=0,"",'Ark1'!Q2239)</f>
        <v/>
      </c>
      <c r="I35" s="336">
        <f>+'Ark1'!R2239</f>
        <v>0</v>
      </c>
      <c r="J35" s="235" t="str">
        <f>+IF(I35=0,"",'Ark1'!AG2239)</f>
        <v/>
      </c>
      <c r="K35" s="268">
        <f t="shared" si="3"/>
        <v>0</v>
      </c>
      <c r="L35" s="235" t="str">
        <f>+IF(I35=0,"",'Ark1'!AH2239)</f>
        <v/>
      </c>
      <c r="M35" s="235"/>
      <c r="N35" s="32" t="str">
        <f>+IF(I35=0,"",'Ark1'!U2239)</f>
        <v/>
      </c>
      <c r="O35" s="96"/>
      <c r="P35" s="37">
        <f>'Ark1'!AI2239</f>
        <v>0</v>
      </c>
      <c r="Q35" s="96"/>
      <c r="R35" s="32" t="str">
        <f>+IF(P35=0,"",'Ark1'!AJ2239)</f>
        <v/>
      </c>
      <c r="S35" s="96"/>
      <c r="T35" s="32" t="str">
        <f>+IF(P35=0,"",'Ark1'!AK2239)</f>
        <v/>
      </c>
      <c r="U35" s="462"/>
      <c r="V35" s="236" t="str">
        <f>+IF(I35=0,"",'Ark1'!T2239)</f>
        <v/>
      </c>
      <c r="W35" s="237" t="str">
        <f>+IF(I35=0,"",'Ark1'!W2239)</f>
        <v/>
      </c>
      <c r="X35" s="237" t="str">
        <f>+IF(I35=0,"",'Ark1'!X2239)</f>
        <v/>
      </c>
      <c r="Y35" s="237" t="str">
        <f>+IF(I35=0,"",'Ark1'!Y2239)</f>
        <v/>
      </c>
      <c r="Z35" s="237" t="str">
        <f>+IF(I35=0,"",'Ark1'!Z2239)</f>
        <v/>
      </c>
      <c r="AA35" s="235" t="str">
        <f>+IF(I35=0,"",'Ark1'!Z2239)</f>
        <v/>
      </c>
      <c r="AB35" s="236" t="str">
        <f>+IF(I35=0,"",'Ark1'!AB2239)</f>
        <v/>
      </c>
      <c r="AC35" s="237" t="str">
        <f>+IF(I35=0,"",'Ark1'!AE2239)</f>
        <v/>
      </c>
      <c r="AD35" s="237" t="str">
        <f t="shared" si="1"/>
        <v/>
      </c>
      <c r="AE35" s="235" t="str">
        <f t="shared" si="4"/>
        <v/>
      </c>
      <c r="AF35" s="214"/>
      <c r="AG35" s="217"/>
      <c r="AI35" s="29"/>
      <c r="AJ35" s="27"/>
      <c r="AK35" s="218"/>
      <c r="AL35" s="28"/>
      <c r="AP35" s="28"/>
      <c r="BH35" s="230"/>
    </row>
    <row r="36" spans="1:60" ht="15" customHeight="1">
      <c r="A36" s="214"/>
      <c r="B36" s="296">
        <f>+'Ark1'!C2240</f>
        <v>2024</v>
      </c>
      <c r="C36" s="234">
        <f>+'Ark1'!L2240</f>
        <v>1</v>
      </c>
      <c r="D36" s="234" t="s">
        <v>28</v>
      </c>
      <c r="E36" s="234">
        <f>+'Ark1'!H2240</f>
        <v>1</v>
      </c>
      <c r="F36" s="234">
        <f>+'Ark1'!J2240</f>
        <v>802</v>
      </c>
      <c r="G36" s="234" t="str">
        <f>VLOOKUP(F36,RNR!$A$1:$B$25,2)</f>
        <v>Karasjok</v>
      </c>
      <c r="H36" s="234" t="str">
        <f>+IF(I36=0,"",'Ark1'!Q2240)</f>
        <v/>
      </c>
      <c r="I36" s="336">
        <f>+'Ark1'!R2240</f>
        <v>0</v>
      </c>
      <c r="J36" s="235" t="str">
        <f>+IF(I36=0,"",'Ark1'!AG2240)</f>
        <v/>
      </c>
      <c r="K36" s="268">
        <f t="shared" si="3"/>
        <v>0</v>
      </c>
      <c r="L36" s="235" t="str">
        <f>+IF(I36=0,"",'Ark1'!AH2240)</f>
        <v/>
      </c>
      <c r="M36" s="235"/>
      <c r="N36" s="32" t="str">
        <f>+IF(I36=0,"",'Ark1'!U2240)</f>
        <v/>
      </c>
      <c r="O36" s="96"/>
      <c r="P36" s="37">
        <f>'Ark1'!AI2240</f>
        <v>0</v>
      </c>
      <c r="Q36" s="96"/>
      <c r="R36" s="32" t="str">
        <f>+IF(P36=0,"",'Ark1'!AJ2240)</f>
        <v/>
      </c>
      <c r="S36" s="96"/>
      <c r="T36" s="32" t="str">
        <f>+IF(P36=0,"",'Ark1'!AK2240)</f>
        <v/>
      </c>
      <c r="U36" s="462"/>
      <c r="V36" s="236" t="str">
        <f>+IF(I36=0,"",'Ark1'!T2240)</f>
        <v/>
      </c>
      <c r="W36" s="237" t="str">
        <f>+IF(I36=0,"",'Ark1'!W2240)</f>
        <v/>
      </c>
      <c r="X36" s="237" t="str">
        <f>+IF(I36=0,"",'Ark1'!X2240)</f>
        <v/>
      </c>
      <c r="Y36" s="237" t="str">
        <f>+IF(I36=0,"",'Ark1'!Y2240)</f>
        <v/>
      </c>
      <c r="Z36" s="237" t="str">
        <f>+IF(I36=0,"",'Ark1'!Z2240)</f>
        <v/>
      </c>
      <c r="AA36" s="235" t="str">
        <f>+IF(I36=0,"",'Ark1'!Z2240)</f>
        <v/>
      </c>
      <c r="AB36" s="236" t="str">
        <f>+IF(I36=0,"",'Ark1'!AB2240)</f>
        <v/>
      </c>
      <c r="AC36" s="237" t="str">
        <f>+IF(I36=0,"",'Ark1'!AE2240)</f>
        <v/>
      </c>
      <c r="AD36" s="237" t="str">
        <f t="shared" si="1"/>
        <v/>
      </c>
      <c r="AE36" s="235" t="str">
        <f t="shared" si="4"/>
        <v/>
      </c>
      <c r="AF36" s="214"/>
      <c r="AG36" s="217"/>
      <c r="AI36" s="29"/>
      <c r="AJ36" s="27"/>
      <c r="AK36" s="218"/>
      <c r="AL36" s="28"/>
      <c r="AP36" s="28"/>
      <c r="BH36" s="230"/>
    </row>
    <row r="37" spans="1:60" ht="19.8">
      <c r="A37" s="214"/>
      <c r="B37" s="214"/>
      <c r="C37" s="214"/>
      <c r="D37" s="214"/>
      <c r="E37" s="214"/>
      <c r="F37" s="214"/>
      <c r="G37" s="214"/>
      <c r="H37" s="214"/>
      <c r="I37" s="331"/>
      <c r="J37" s="215"/>
      <c r="K37" s="215"/>
      <c r="L37" s="215"/>
      <c r="M37" s="215"/>
      <c r="N37" s="214"/>
      <c r="O37" s="96"/>
      <c r="P37" s="449"/>
      <c r="Q37" s="449"/>
      <c r="R37" s="449"/>
      <c r="S37" s="449"/>
      <c r="T37" s="449"/>
      <c r="U37" s="462"/>
      <c r="V37" s="214"/>
      <c r="W37" s="216"/>
      <c r="X37" s="216"/>
      <c r="Y37" s="216"/>
      <c r="Z37" s="216"/>
      <c r="AA37" s="216"/>
      <c r="AB37" s="214"/>
      <c r="AC37" s="216"/>
      <c r="AD37" s="216"/>
      <c r="AE37" s="216"/>
      <c r="AF37" s="214"/>
      <c r="AG37" s="217"/>
      <c r="AI37" s="29"/>
      <c r="AJ37" s="27"/>
      <c r="AK37" s="218"/>
      <c r="AL37" s="28"/>
      <c r="AP37" s="28"/>
      <c r="BH37" s="230"/>
    </row>
    <row r="38" spans="1:60" ht="22.8">
      <c r="A38" s="214"/>
      <c r="B38" s="214"/>
      <c r="C38" s="214"/>
      <c r="D38" s="263" t="str">
        <f>+D40</f>
        <v>P</v>
      </c>
      <c r="E38" s="214"/>
      <c r="F38" s="214"/>
      <c r="G38" s="214"/>
      <c r="H38" s="214"/>
      <c r="I38" s="406">
        <f>SUM(I40:I63)</f>
        <v>418</v>
      </c>
      <c r="J38" s="215"/>
      <c r="K38" s="215"/>
      <c r="L38" s="215"/>
      <c r="M38" s="215"/>
      <c r="N38" s="266">
        <f>+Klasse!K11</f>
        <v>15.024401913875604</v>
      </c>
      <c r="O38" s="96"/>
      <c r="P38" s="459">
        <f>+Klasse!N11</f>
        <v>385</v>
      </c>
      <c r="Q38" s="96"/>
      <c r="R38" s="266">
        <f>+Klasse!S11</f>
        <v>108.0688311688311</v>
      </c>
      <c r="S38" s="96"/>
      <c r="T38" s="266">
        <f>+Klasse!U11</f>
        <v>11.742989283050878</v>
      </c>
      <c r="U38" s="462"/>
      <c r="V38" s="214"/>
      <c r="W38" s="216"/>
      <c r="X38" s="216"/>
      <c r="Y38" s="216"/>
      <c r="Z38" s="216"/>
      <c r="AA38" s="216"/>
      <c r="AB38" s="214"/>
      <c r="AC38" s="216"/>
      <c r="AD38" s="216"/>
      <c r="AE38" s="216"/>
      <c r="AF38" s="216"/>
      <c r="AG38" s="217"/>
      <c r="AI38" s="29"/>
      <c r="AJ38" s="27"/>
      <c r="AK38" s="218"/>
      <c r="AL38" s="28"/>
      <c r="AP38" s="28"/>
      <c r="BH38" s="230"/>
    </row>
    <row r="39" spans="1:60" ht="15" customHeight="1">
      <c r="A39" s="214"/>
      <c r="B39" s="214"/>
      <c r="C39" s="232"/>
      <c r="D39" s="232"/>
      <c r="E39" s="232"/>
      <c r="F39" s="232"/>
      <c r="G39" s="232"/>
      <c r="H39" s="52"/>
      <c r="I39" s="327"/>
      <c r="J39" s="96"/>
      <c r="K39" s="231"/>
      <c r="L39" s="96"/>
      <c r="M39" s="96"/>
      <c r="N39" s="449"/>
      <c r="O39" s="96"/>
      <c r="P39" s="449"/>
      <c r="Q39" s="96"/>
      <c r="R39" s="449"/>
      <c r="S39" s="96"/>
      <c r="T39" s="449"/>
      <c r="U39" s="462"/>
      <c r="V39" s="52"/>
      <c r="W39" s="74"/>
      <c r="X39" s="74"/>
      <c r="Y39" s="74"/>
      <c r="Z39" s="74"/>
      <c r="AA39" s="74"/>
      <c r="AB39" s="52"/>
      <c r="AC39" s="74"/>
      <c r="AD39" s="74"/>
      <c r="AE39" s="96"/>
      <c r="AF39" s="214"/>
      <c r="AG39" s="217"/>
      <c r="AI39" s="29"/>
      <c r="AJ39" s="27"/>
      <c r="AK39" s="218"/>
      <c r="AL39" s="28"/>
      <c r="AP39" s="28"/>
      <c r="BH39" s="230"/>
    </row>
    <row r="40" spans="1:60" ht="15" customHeight="1">
      <c r="A40" s="214"/>
      <c r="B40" s="296">
        <f>+'Ark1'!C2241</f>
        <v>2024</v>
      </c>
      <c r="C40" s="28">
        <f>+'Ark1'!L2241</f>
        <v>2</v>
      </c>
      <c r="D40" s="28" t="s">
        <v>29</v>
      </c>
      <c r="E40" s="28">
        <f>+'Ark1'!H2241</f>
        <v>1</v>
      </c>
      <c r="F40" s="28">
        <f>+'Ark1'!J2241</f>
        <v>103</v>
      </c>
      <c r="G40" s="28" t="str">
        <f>VLOOKUP(F40,RNR!$A$1:$B$25,2)</f>
        <v>Rudshøgda</v>
      </c>
      <c r="H40" s="28" t="str">
        <f>+IF(I40=0,"",'Ark1'!Q2241)</f>
        <v/>
      </c>
      <c r="I40" s="337">
        <f>+'Ark1'!R2241</f>
        <v>0</v>
      </c>
      <c r="J40" s="29" t="str">
        <f>+IF(I40=0,"",'Ark1'!AG2241)</f>
        <v/>
      </c>
      <c r="K40" s="269">
        <f t="shared" ref="K40:K42" si="5">100*I40/$I$38</f>
        <v>0</v>
      </c>
      <c r="L40" s="29" t="str">
        <f>+IF(I40=0,"",'Ark1'!AH2241)</f>
        <v/>
      </c>
      <c r="M40" s="96"/>
      <c r="N40" s="32" t="str">
        <f>+IF(I40=0,"",'Ark1'!U2244)</f>
        <v/>
      </c>
      <c r="O40" s="96"/>
      <c r="P40" s="463">
        <f>'Ark1'!AI2244</f>
        <v>6</v>
      </c>
      <c r="Q40" s="96"/>
      <c r="R40" s="32">
        <f>+IF(P40=0,"",'Ark1'!AJ2244)</f>
        <v>107.13333333333335</v>
      </c>
      <c r="S40" s="96"/>
      <c r="T40" s="32">
        <f>+IF(P40=0,"",'Ark1'!AK2244)</f>
        <v>11.942409581344556</v>
      </c>
      <c r="U40" s="462"/>
      <c r="V40" s="27" t="str">
        <f>+IF(I40=0,"",'Ark1'!T2241)</f>
        <v/>
      </c>
      <c r="W40" s="34" t="str">
        <f>+IF(I40=0,"",'Ark1'!W2241)</f>
        <v/>
      </c>
      <c r="X40" s="34" t="str">
        <f>+IF(I40=0,"",'Ark1'!X2241)</f>
        <v/>
      </c>
      <c r="Y40" s="34" t="str">
        <f>+IF(I40=0,"",'Ark1'!Y2241)</f>
        <v/>
      </c>
      <c r="Z40" s="34" t="str">
        <f>+IF(I40=0,"",'Ark1'!Z2241)</f>
        <v/>
      </c>
      <c r="AA40" s="29" t="str">
        <f>+IF(I40=0,"",'Ark1'!Z2241)</f>
        <v/>
      </c>
      <c r="AB40" s="27" t="str">
        <f>+IF(I40=0,"",'Ark1'!AB2241)</f>
        <v/>
      </c>
      <c r="AC40" s="34" t="str">
        <f>+IF(I40=0,"",'Ark1'!AE2241)</f>
        <v/>
      </c>
      <c r="AD40" s="34" t="str">
        <f t="shared" ref="AD40:AD63" si="6">IF(I40=0,"",N40/C40)</f>
        <v/>
      </c>
      <c r="AE40" s="29" t="str">
        <f t="shared" ref="AE40:AE42" si="7">IF(I40=0,"",I40/H40)</f>
        <v/>
      </c>
      <c r="AF40" s="214"/>
      <c r="AG40" s="217"/>
      <c r="AI40" s="29"/>
      <c r="AJ40" s="27"/>
      <c r="AK40" s="218"/>
      <c r="AL40" s="28"/>
      <c r="AP40" s="28"/>
    </row>
    <row r="41" spans="1:60" ht="15" customHeight="1">
      <c r="A41" s="214"/>
      <c r="B41" s="296">
        <f>+'Ark1'!C2242</f>
        <v>2024</v>
      </c>
      <c r="C41" s="28">
        <f>+'Ark1'!L2242</f>
        <v>2</v>
      </c>
      <c r="D41" s="28" t="s">
        <v>29</v>
      </c>
      <c r="E41" s="28">
        <f>+'Ark1'!H2242</f>
        <v>2</v>
      </c>
      <c r="F41" s="28">
        <f>+'Ark1'!J2242</f>
        <v>106</v>
      </c>
      <c r="G41" s="28" t="str">
        <f>VLOOKUP(F41,RNR!$A$1:$B$25,2)</f>
        <v>Furuseth</v>
      </c>
      <c r="H41" s="28">
        <f>+IF(I41=0,"",'Ark1'!Q2242)</f>
        <v>2</v>
      </c>
      <c r="I41" s="337">
        <f>+'Ark1'!R2242</f>
        <v>2</v>
      </c>
      <c r="J41" s="29">
        <f>+IF(I41=0,"",'Ark1'!AG2242)</f>
        <v>0.8619552311007519</v>
      </c>
      <c r="K41" s="269">
        <f t="shared" si="5"/>
        <v>0.4784688995215311</v>
      </c>
      <c r="L41" s="29">
        <f>+IF(I41=0,"",'Ark1'!AH2242)</f>
        <v>0</v>
      </c>
      <c r="M41" s="96"/>
      <c r="N41" s="32">
        <f>+IF(I41=0,"",'Ark1'!U2245)</f>
        <v>15.737500000000004</v>
      </c>
      <c r="O41" s="96"/>
      <c r="P41" s="463">
        <f>'Ark1'!AI2245</f>
        <v>23</v>
      </c>
      <c r="Q41" s="96"/>
      <c r="R41" s="32">
        <f>+IF(P41=0,"",'Ark1'!AJ2245)</f>
        <v>109.89130434782609</v>
      </c>
      <c r="S41" s="96"/>
      <c r="T41" s="32">
        <f>+IF(P41=0,"",'Ark1'!AK2245)</f>
        <v>11.899724565637268</v>
      </c>
      <c r="U41" s="462"/>
      <c r="V41" s="27">
        <f>+IF(I41=0,"",'Ark1'!T2242)</f>
        <v>2.5</v>
      </c>
      <c r="W41" s="34">
        <f>+IF(I41=0,"",'Ark1'!W2242)</f>
        <v>0</v>
      </c>
      <c r="X41" s="34">
        <f>+IF(I41=0,"",'Ark1'!X2242)</f>
        <v>0</v>
      </c>
      <c r="Y41" s="34">
        <f>+IF(I41=0,"",'Ark1'!Y2242)</f>
        <v>0</v>
      </c>
      <c r="Z41" s="34">
        <f>+IF(I41=0,"",'Ark1'!Z2242)</f>
        <v>3.1999999999999966</v>
      </c>
      <c r="AA41" s="29">
        <f>+IF(I41=0,"",'Ark1'!Z2242)</f>
        <v>3.1999999999999966</v>
      </c>
      <c r="AB41" s="27">
        <f>+IF(I41=0,"",'Ark1'!AB2242)</f>
        <v>0.5</v>
      </c>
      <c r="AC41" s="34">
        <f>+IF(I41=0,"",'Ark1'!AE2242)</f>
        <v>0</v>
      </c>
      <c r="AD41" s="34">
        <f t="shared" si="6"/>
        <v>7.8687500000000021</v>
      </c>
      <c r="AE41" s="29">
        <f t="shared" si="7"/>
        <v>1</v>
      </c>
      <c r="AF41" s="214"/>
      <c r="AG41" s="217"/>
      <c r="AI41" s="29"/>
      <c r="AJ41" s="27"/>
      <c r="AK41" s="218"/>
      <c r="AL41" s="28"/>
      <c r="AP41" s="28"/>
    </row>
    <row r="42" spans="1:60" ht="15" customHeight="1">
      <c r="A42" s="214"/>
      <c r="B42" s="296">
        <f>+'Ark1'!C2243</f>
        <v>2024</v>
      </c>
      <c r="C42" s="28">
        <f>+'Ark1'!L2243</f>
        <v>2</v>
      </c>
      <c r="D42" s="28" t="s">
        <v>29</v>
      </c>
      <c r="E42" s="28">
        <f>+'Ark1'!H2243</f>
        <v>1</v>
      </c>
      <c r="F42" s="28">
        <f>+'Ark1'!J2243</f>
        <v>110</v>
      </c>
      <c r="G42" s="28" t="str">
        <f>VLOOKUP(F42,RNR!$A$1:$B$25,2)</f>
        <v>Gol</v>
      </c>
      <c r="H42" s="28">
        <f>+IF(I42=0,"",'Ark1'!Q2243)</f>
        <v>26</v>
      </c>
      <c r="I42" s="337">
        <f>+'Ark1'!R2243</f>
        <v>66</v>
      </c>
      <c r="J42" s="29">
        <f>+IF(I42=0,"",'Ark1'!AG2243)</f>
        <v>3.856711141734789</v>
      </c>
      <c r="K42" s="269">
        <f t="shared" si="5"/>
        <v>15.789473684210526</v>
      </c>
      <c r="L42" s="29">
        <f>+IF(I42=0,"",'Ark1'!AH2243)</f>
        <v>0</v>
      </c>
      <c r="M42" s="96"/>
      <c r="N42" s="32">
        <f>+IF(I42=0,"",'Ark1'!U2246)</f>
        <v>14.433333333333332</v>
      </c>
      <c r="O42" s="96"/>
      <c r="P42" s="463">
        <f>'Ark1'!AI2246</f>
        <v>6</v>
      </c>
      <c r="Q42" s="96"/>
      <c r="R42" s="32">
        <f>+IF(P42=0,"",'Ark1'!AJ2246)</f>
        <v>106.8</v>
      </c>
      <c r="S42" s="96"/>
      <c r="T42" s="32">
        <f>+IF(P42=0,"",'Ark1'!AK2246)</f>
        <v>11.659006405137699</v>
      </c>
      <c r="U42" s="462"/>
      <c r="V42" s="27">
        <f>+IF(I42=0,"",'Ark1'!T2243)</f>
        <v>3.2121212121212119</v>
      </c>
      <c r="W42" s="34">
        <f>+IF(I42=0,"",'Ark1'!W2243)</f>
        <v>0</v>
      </c>
      <c r="X42" s="34">
        <f>+IF(I42=0,"",'Ark1'!X2243)</f>
        <v>46.969696969696962</v>
      </c>
      <c r="Y42" s="34">
        <f>+IF(I42=0,"",'Ark1'!Y2243)</f>
        <v>0</v>
      </c>
      <c r="Z42" s="34">
        <f>+IF(I42=0,"",'Ark1'!Z2243)</f>
        <v>3.1865927380569139</v>
      </c>
      <c r="AA42" s="29">
        <f>+IF(I42=0,"",'Ark1'!Z2243)</f>
        <v>3.1865927380569139</v>
      </c>
      <c r="AB42" s="27">
        <f>+IF(I42=0,"",'Ark1'!AB2243)</f>
        <v>0.80744924814995389</v>
      </c>
      <c r="AC42" s="34">
        <f>+IF(I42=0,"",'Ark1'!AE2243)</f>
        <v>0</v>
      </c>
      <c r="AD42" s="34">
        <f t="shared" si="6"/>
        <v>7.2166666666666659</v>
      </c>
      <c r="AE42" s="29">
        <f t="shared" si="7"/>
        <v>2.5384615384615383</v>
      </c>
      <c r="AF42" s="214"/>
      <c r="AG42" s="217"/>
      <c r="AI42" s="29"/>
      <c r="AJ42" s="27"/>
      <c r="AK42" s="218"/>
      <c r="AL42" s="28"/>
      <c r="AP42" s="28"/>
    </row>
    <row r="43" spans="1:60" ht="15" customHeight="1">
      <c r="A43" s="214"/>
      <c r="B43" s="296">
        <f>+'Ark1'!C2244</f>
        <v>2024</v>
      </c>
      <c r="C43" s="28">
        <f>+'Ark1'!L2244</f>
        <v>2</v>
      </c>
      <c r="D43" s="28" t="s">
        <v>29</v>
      </c>
      <c r="E43" s="28">
        <f>+'Ark1'!H2244</f>
        <v>1</v>
      </c>
      <c r="F43" s="28">
        <f>+'Ark1'!J2244</f>
        <v>111</v>
      </c>
      <c r="G43" s="28" t="str">
        <f>VLOOKUP(F43,RNR!$A$1:$B$25,2)</f>
        <v>Forus</v>
      </c>
      <c r="H43" s="28">
        <f>+IF(I43=0,"",'Ark1'!Q2244)</f>
        <v>1</v>
      </c>
      <c r="I43" s="337">
        <f>+'Ark1'!R2244</f>
        <v>6</v>
      </c>
      <c r="J43" s="29">
        <f>+IF(I43=0,"",'Ark1'!AG2244)</f>
        <v>3.2199248805747009</v>
      </c>
      <c r="K43" s="269">
        <f t="shared" ref="K43:K63" si="8">100*I43/$I$38</f>
        <v>1.4354066985645932</v>
      </c>
      <c r="L43" s="29">
        <f>+IF(I43=0,"",'Ark1'!AH2244)</f>
        <v>0</v>
      </c>
      <c r="M43" s="96"/>
      <c r="N43" s="32">
        <f>+IF(I43=0,"",'Ark1'!U2247)</f>
        <v>15.024347826086956</v>
      </c>
      <c r="O43" s="96"/>
      <c r="P43" s="463">
        <f>'Ark1'!AI2247</f>
        <v>114</v>
      </c>
      <c r="Q43" s="96"/>
      <c r="R43" s="32">
        <f>+IF(P43=0,"",'Ark1'!AJ2247)</f>
        <v>108.07894736842108</v>
      </c>
      <c r="S43" s="96"/>
      <c r="T43" s="32">
        <f>+IF(P43=0,"",'Ark1'!AK2247)</f>
        <v>11.735339536897097</v>
      </c>
      <c r="U43" s="462"/>
      <c r="V43" s="27">
        <f>+IF(I43=0,"",'Ark1'!T2244)</f>
        <v>2.6666666666666661</v>
      </c>
      <c r="W43" s="34">
        <f>+IF(I43=0,"",'Ark1'!W2244)</f>
        <v>0</v>
      </c>
      <c r="X43" s="34">
        <f>+IF(I43=0,"",'Ark1'!X2244)</f>
        <v>16.666666666666671</v>
      </c>
      <c r="Y43" s="34">
        <f>+IF(I43=0,"",'Ark1'!Y2244)</f>
        <v>0</v>
      </c>
      <c r="Z43" s="34">
        <f>+IF(I43=0,"",'Ark1'!Z2244)</f>
        <v>1.4564988461680413</v>
      </c>
      <c r="AA43" s="29">
        <f>+IF(I43=0,"",'Ark1'!Z2244)</f>
        <v>1.4564988461680413</v>
      </c>
      <c r="AB43" s="27">
        <f>+IF(I43=0,"",'Ark1'!AB2244)</f>
        <v>0.47140452079103218</v>
      </c>
      <c r="AC43" s="34">
        <f>+IF(I43=0,"",'Ark1'!AE2244)</f>
        <v>0</v>
      </c>
      <c r="AD43" s="34">
        <f t="shared" si="6"/>
        <v>7.5121739130434779</v>
      </c>
      <c r="AE43" s="29">
        <f t="shared" ref="AE43:AE63" si="9">IF(I43=0,"",I43/H43)</f>
        <v>6</v>
      </c>
      <c r="AF43" s="214"/>
      <c r="AG43" s="217"/>
      <c r="AI43" s="29"/>
      <c r="AJ43" s="27"/>
      <c r="AK43" s="218"/>
      <c r="AL43" s="28"/>
      <c r="AP43" s="28"/>
    </row>
    <row r="44" spans="1:60" ht="15" customHeight="1">
      <c r="A44" s="214"/>
      <c r="B44" s="296">
        <f>+'Ark1'!C2245</f>
        <v>2024</v>
      </c>
      <c r="C44" s="28">
        <f>+'Ark1'!L2245</f>
        <v>2</v>
      </c>
      <c r="D44" s="28" t="s">
        <v>29</v>
      </c>
      <c r="E44" s="28">
        <f>+'Ark1'!H2245</f>
        <v>1</v>
      </c>
      <c r="F44" s="28">
        <f>+'Ark1'!J2245</f>
        <v>116</v>
      </c>
      <c r="G44" s="28" t="str">
        <f>VLOOKUP(F44,RNR!$A$1:$B$25,2)</f>
        <v>Sandeid</v>
      </c>
      <c r="H44" s="28">
        <f>+IF(I44=0,"",'Ark1'!Q2245)</f>
        <v>5</v>
      </c>
      <c r="I44" s="337">
        <f>+'Ark1'!R2245</f>
        <v>24</v>
      </c>
      <c r="J44" s="29">
        <f>+IF(I44=0,"",'Ark1'!AG2245)</f>
        <v>6.1268188233004048</v>
      </c>
      <c r="K44" s="269">
        <f t="shared" si="8"/>
        <v>5.741626794258373</v>
      </c>
      <c r="L44" s="29">
        <f>+IF(I44=0,"",'Ark1'!AH2245)</f>
        <v>0</v>
      </c>
      <c r="M44" s="96"/>
      <c r="N44" s="32">
        <f>+IF(I44=0,"",'Ark1'!U2248)</f>
        <v>13.606666666666673</v>
      </c>
      <c r="O44" s="96"/>
      <c r="P44" s="463">
        <f>'Ark1'!AI2248</f>
        <v>60</v>
      </c>
      <c r="Q44" s="96"/>
      <c r="R44" s="32">
        <f>+IF(P44=0,"",'Ark1'!AJ2248)</f>
        <v>104.72333333333331</v>
      </c>
      <c r="S44" s="96"/>
      <c r="T44" s="32">
        <f>+IF(P44=0,"",'Ark1'!AK2248)</f>
        <v>11.763233904966892</v>
      </c>
      <c r="U44" s="462"/>
      <c r="V44" s="27">
        <f>+IF(I44=0,"",'Ark1'!T2245)</f>
        <v>2.4583333333333339</v>
      </c>
      <c r="W44" s="34">
        <f>+IF(I44=0,"",'Ark1'!W2245)</f>
        <v>0</v>
      </c>
      <c r="X44" s="34">
        <f>+IF(I44=0,"",'Ark1'!X2245)</f>
        <v>25</v>
      </c>
      <c r="Y44" s="34">
        <f>+IF(I44=0,"",'Ark1'!Y2245)</f>
        <v>0</v>
      </c>
      <c r="Z44" s="34">
        <f>+IF(I44=0,"",'Ark1'!Z2245)</f>
        <v>1.467654733466488</v>
      </c>
      <c r="AA44" s="29">
        <f>+IF(I44=0,"",'Ark1'!Z2245)</f>
        <v>1.467654733466488</v>
      </c>
      <c r="AB44" s="27">
        <f>+IF(I44=0,"",'Ark1'!AB2245)</f>
        <v>0.64415103473917845</v>
      </c>
      <c r="AC44" s="34">
        <f>+IF(I44=0,"",'Ark1'!AE2245)</f>
        <v>0</v>
      </c>
      <c r="AD44" s="34">
        <f t="shared" si="6"/>
        <v>6.8033333333333363</v>
      </c>
      <c r="AE44" s="29">
        <f t="shared" si="9"/>
        <v>4.8</v>
      </c>
      <c r="AF44" s="214"/>
      <c r="AG44" s="217"/>
      <c r="AI44" s="29"/>
      <c r="AJ44" s="27"/>
      <c r="AK44" s="218"/>
      <c r="AL44" s="28"/>
      <c r="AP44" s="28"/>
    </row>
    <row r="45" spans="1:60" ht="15" customHeight="1">
      <c r="A45" s="214"/>
      <c r="B45" s="296">
        <f>+'Ark1'!C2246</f>
        <v>2024</v>
      </c>
      <c r="C45" s="28">
        <f>+'Ark1'!L2246</f>
        <v>2</v>
      </c>
      <c r="D45" s="28" t="s">
        <v>29</v>
      </c>
      <c r="E45" s="28">
        <f>+'Ark1'!H2246</f>
        <v>2</v>
      </c>
      <c r="F45" s="28">
        <f>+'Ark1'!J2246</f>
        <v>117</v>
      </c>
      <c r="G45" s="28" t="str">
        <f>VLOOKUP(F45,RNR!$A$1:$B$25,2)</f>
        <v>Jæren</v>
      </c>
      <c r="H45" s="28">
        <f>+IF(I45=0,"",'Ark1'!Q2246)</f>
        <v>2</v>
      </c>
      <c r="I45" s="337">
        <f>+'Ark1'!R2246</f>
        <v>6</v>
      </c>
      <c r="J45" s="29">
        <f>+IF(I45=0,"",'Ark1'!AG2246)</f>
        <v>4.3739582807212498</v>
      </c>
      <c r="K45" s="269">
        <f t="shared" si="8"/>
        <v>1.4354066985645932</v>
      </c>
      <c r="L45" s="29">
        <f>+IF(I45=0,"",'Ark1'!AH2246)</f>
        <v>0</v>
      </c>
      <c r="M45" s="96"/>
      <c r="N45" s="32">
        <f>+IF(I45=0,"",'Ark1'!U2249)</f>
        <v>0</v>
      </c>
      <c r="O45" s="96"/>
      <c r="P45" s="463">
        <f>'Ark1'!AI2249</f>
        <v>0</v>
      </c>
      <c r="Q45" s="96"/>
      <c r="R45" s="32" t="str">
        <f>+IF(P45=0,"",'Ark1'!AJ2249)</f>
        <v/>
      </c>
      <c r="S45" s="96"/>
      <c r="T45" s="32" t="str">
        <f>+IF(P45=0,"",'Ark1'!AK2249)</f>
        <v/>
      </c>
      <c r="U45" s="462"/>
      <c r="V45" s="27">
        <f>+IF(I45=0,"",'Ark1'!T2246)</f>
        <v>3</v>
      </c>
      <c r="W45" s="34">
        <f>+IF(I45=0,"",'Ark1'!W2246)</f>
        <v>0</v>
      </c>
      <c r="X45" s="34">
        <f>+IF(I45=0,"",'Ark1'!X2246)</f>
        <v>33.333333333333343</v>
      </c>
      <c r="Y45" s="34">
        <f>+IF(I45=0,"",'Ark1'!Y2246)</f>
        <v>0</v>
      </c>
      <c r="Z45" s="34">
        <f>+IF(I45=0,"",'Ark1'!Z2246)</f>
        <v>3.3509534298299255</v>
      </c>
      <c r="AA45" s="29">
        <f>+IF(I45=0,"",'Ark1'!Z2246)</f>
        <v>3.3509534298299255</v>
      </c>
      <c r="AB45" s="27">
        <f>+IF(I45=0,"",'Ark1'!AB2246)</f>
        <v>0.57735026918962584</v>
      </c>
      <c r="AC45" s="34">
        <f>+IF(I45=0,"",'Ark1'!AE2246)</f>
        <v>0</v>
      </c>
      <c r="AD45" s="34">
        <f t="shared" si="6"/>
        <v>0</v>
      </c>
      <c r="AE45" s="29">
        <f t="shared" si="9"/>
        <v>3</v>
      </c>
      <c r="AF45" s="214"/>
      <c r="AG45" s="217"/>
      <c r="AI45" s="29"/>
      <c r="AJ45" s="27"/>
      <c r="AK45" s="218"/>
      <c r="AL45" s="28"/>
      <c r="AP45" s="28"/>
    </row>
    <row r="46" spans="1:60" ht="15" customHeight="1">
      <c r="A46" s="214"/>
      <c r="B46" s="296">
        <f>+'Ark1'!C2247</f>
        <v>2024</v>
      </c>
      <c r="C46" s="28">
        <f>+'Ark1'!L2247</f>
        <v>2</v>
      </c>
      <c r="D46" s="28" t="s">
        <v>29</v>
      </c>
      <c r="E46" s="28">
        <f>+'Ark1'!H2247</f>
        <v>1</v>
      </c>
      <c r="F46" s="28">
        <f>+'Ark1'!J2247</f>
        <v>134</v>
      </c>
      <c r="G46" s="28" t="str">
        <f>VLOOKUP(F46,RNR!$A$1:$B$25,2)</f>
        <v>Førde</v>
      </c>
      <c r="H46" s="28">
        <f>+IF(I46=0,"",'Ark1'!Q2247)</f>
        <v>44</v>
      </c>
      <c r="I46" s="337">
        <f>+'Ark1'!R2247</f>
        <v>115</v>
      </c>
      <c r="J46" s="29">
        <f>+IF(I46=0,"",'Ark1'!AG2247)</f>
        <v>4.3214770757621608</v>
      </c>
      <c r="K46" s="269">
        <f t="shared" si="8"/>
        <v>27.511961722488039</v>
      </c>
      <c r="L46" s="29">
        <f>+IF(I46=0,"",'Ark1'!AH2247)</f>
        <v>0</v>
      </c>
      <c r="M46" s="96"/>
      <c r="N46" s="32">
        <f>+IF(I46=0,"",'Ark1'!U2250)</f>
        <v>7.9</v>
      </c>
      <c r="O46" s="96"/>
      <c r="P46" s="463">
        <f>'Ark1'!AI2250</f>
        <v>1</v>
      </c>
      <c r="Q46" s="96"/>
      <c r="R46" s="32">
        <f>+IF(P46=0,"",'Ark1'!AJ2250)</f>
        <v>95.5</v>
      </c>
      <c r="S46" s="96"/>
      <c r="T46" s="32">
        <f>+IF(P46=0,"",'Ark1'!AK2250)</f>
        <v>9.0702023616682901</v>
      </c>
      <c r="U46" s="462"/>
      <c r="V46" s="27">
        <f>+IF(I46=0,"",'Ark1'!T2247)</f>
        <v>2.8434782608695648</v>
      </c>
      <c r="W46" s="34">
        <f>+IF(I46=0,"",'Ark1'!W2247)</f>
        <v>0</v>
      </c>
      <c r="X46" s="34">
        <f>+IF(I46=0,"",'Ark1'!X2247)</f>
        <v>38.260869565217391</v>
      </c>
      <c r="Y46" s="34">
        <f>+IF(I46=0,"",'Ark1'!Y2247)</f>
        <v>0</v>
      </c>
      <c r="Z46" s="34">
        <f>+IF(I46=0,"",'Ark1'!Z2247)</f>
        <v>2.9122407719485834</v>
      </c>
      <c r="AA46" s="29">
        <f>+IF(I46=0,"",'Ark1'!Z2247)</f>
        <v>2.9122407719485834</v>
      </c>
      <c r="AB46" s="27">
        <f>+IF(I46=0,"",'Ark1'!AB2247)</f>
        <v>0.62681117533704722</v>
      </c>
      <c r="AC46" s="34">
        <f>+IF(I46=0,"",'Ark1'!AE2247)</f>
        <v>0</v>
      </c>
      <c r="AD46" s="34">
        <f t="shared" si="6"/>
        <v>3.95</v>
      </c>
      <c r="AE46" s="29">
        <f t="shared" si="9"/>
        <v>2.6136363636363638</v>
      </c>
      <c r="AF46" s="214"/>
      <c r="AG46" s="217"/>
      <c r="AI46" s="29"/>
      <c r="AJ46" s="27"/>
      <c r="AK46" s="218"/>
      <c r="AL46" s="28"/>
      <c r="AP46" s="28"/>
    </row>
    <row r="47" spans="1:60" ht="15" customHeight="1">
      <c r="A47" s="214"/>
      <c r="B47" s="296">
        <f>+'Ark1'!C2248</f>
        <v>2024</v>
      </c>
      <c r="C47" s="28">
        <f>+'Ark1'!L2248</f>
        <v>2</v>
      </c>
      <c r="D47" s="28" t="s">
        <v>29</v>
      </c>
      <c r="E47" s="28">
        <f>+'Ark1'!H2248</f>
        <v>2</v>
      </c>
      <c r="F47" s="28">
        <f>+'Ark1'!J2248</f>
        <v>141</v>
      </c>
      <c r="G47" s="28" t="str">
        <f>VLOOKUP(F47,RNR!$A$1:$B$25,2)</f>
        <v>Ølen</v>
      </c>
      <c r="H47" s="28">
        <f>+IF(I47=0,"",'Ark1'!Q2248)</f>
        <v>25</v>
      </c>
      <c r="I47" s="337">
        <f>+'Ark1'!R2248</f>
        <v>60</v>
      </c>
      <c r="J47" s="29">
        <f>+IF(I47=0,"",'Ark1'!AG2248)</f>
        <v>3.6889931181571294</v>
      </c>
      <c r="K47" s="269">
        <f t="shared" si="8"/>
        <v>14.354066985645932</v>
      </c>
      <c r="L47" s="29">
        <f>+IF(I47=0,"",'Ark1'!AH2248)</f>
        <v>0</v>
      </c>
      <c r="M47" s="96"/>
      <c r="N47" s="32">
        <f>+IF(I47=0,"",'Ark1'!U2251)</f>
        <v>15.55434782608695</v>
      </c>
      <c r="O47" s="96"/>
      <c r="P47" s="463">
        <f>'Ark1'!AI2251</f>
        <v>41</v>
      </c>
      <c r="Q47" s="96"/>
      <c r="R47" s="32">
        <f>+IF(P47=0,"",'Ark1'!AJ2251)</f>
        <v>109.49756097560976</v>
      </c>
      <c r="S47" s="96"/>
      <c r="T47" s="32">
        <f>+IF(P47=0,"",'Ark1'!AK2251)</f>
        <v>11.769409498886084</v>
      </c>
      <c r="U47" s="462"/>
      <c r="V47" s="27">
        <f>+IF(I47=0,"",'Ark1'!T2248)</f>
        <v>2.6833333333333322</v>
      </c>
      <c r="W47" s="34">
        <f>+IF(I47=0,"",'Ark1'!W2248)</f>
        <v>0</v>
      </c>
      <c r="X47" s="34">
        <f>+IF(I47=0,"",'Ark1'!X2248)</f>
        <v>11.666666666666664</v>
      </c>
      <c r="Y47" s="34">
        <f>+IF(I47=0,"",'Ark1'!Y2248)</f>
        <v>0</v>
      </c>
      <c r="Z47" s="34">
        <f>+IF(I47=0,"",'Ark1'!Z2248)</f>
        <v>2.2922235686967274</v>
      </c>
      <c r="AA47" s="29">
        <f>+IF(I47=0,"",'Ark1'!Z2248)</f>
        <v>2.2922235686967274</v>
      </c>
      <c r="AB47" s="27">
        <f>+IF(I47=0,"",'Ark1'!AB2248)</f>
        <v>0.46517619123176335</v>
      </c>
      <c r="AC47" s="34">
        <f>+IF(I47=0,"",'Ark1'!AE2248)</f>
        <v>0</v>
      </c>
      <c r="AD47" s="34">
        <f t="shared" si="6"/>
        <v>7.7771739130434749</v>
      </c>
      <c r="AE47" s="29">
        <f t="shared" si="9"/>
        <v>2.4</v>
      </c>
      <c r="AF47" s="214"/>
      <c r="AG47" s="217"/>
      <c r="AI47" s="29"/>
      <c r="AJ47" s="27"/>
      <c r="AK47" s="218"/>
      <c r="AL47" s="28"/>
      <c r="AP47" s="28"/>
    </row>
    <row r="48" spans="1:60" ht="15" customHeight="1">
      <c r="A48" s="214"/>
      <c r="B48" s="296">
        <f>+'Ark1'!C2249</f>
        <v>2024</v>
      </c>
      <c r="C48" s="28">
        <f>+'Ark1'!L2249</f>
        <v>2</v>
      </c>
      <c r="D48" s="28" t="s">
        <v>29</v>
      </c>
      <c r="E48" s="28">
        <f>+'Ark1'!H2249</f>
        <v>2</v>
      </c>
      <c r="F48" s="28">
        <f>+'Ark1'!J2249</f>
        <v>143</v>
      </c>
      <c r="G48" s="28" t="str">
        <f>VLOOKUP(F48,RNR!$A$1:$B$25,2)</f>
        <v>Nordfjord</v>
      </c>
      <c r="H48" s="28" t="str">
        <f>+IF(I48=0,"",'Ark1'!Q2249)</f>
        <v/>
      </c>
      <c r="I48" s="337">
        <f>+'Ark1'!R2249</f>
        <v>0</v>
      </c>
      <c r="J48" s="29" t="str">
        <f>+IF(I48=0,"",'Ark1'!AG2249)</f>
        <v/>
      </c>
      <c r="K48" s="269">
        <f t="shared" si="8"/>
        <v>0</v>
      </c>
      <c r="L48" s="29" t="str">
        <f>+IF(I48=0,"",'Ark1'!AH2249)</f>
        <v/>
      </c>
      <c r="M48" s="96"/>
      <c r="N48" s="32" t="str">
        <f>+IF(I48=0,"",'Ark1'!U2252)</f>
        <v/>
      </c>
      <c r="O48" s="96"/>
      <c r="P48" s="463">
        <f>'Ark1'!AI2252</f>
        <v>12</v>
      </c>
      <c r="Q48" s="96"/>
      <c r="R48" s="32">
        <f>+IF(P48=0,"",'Ark1'!AJ2252)</f>
        <v>105.825</v>
      </c>
      <c r="S48" s="96"/>
      <c r="T48" s="32">
        <f>+IF(P48=0,"",'Ark1'!AK2252)</f>
        <v>11.639831924537971</v>
      </c>
      <c r="U48" s="462"/>
      <c r="V48" s="27" t="str">
        <f>+IF(I48=0,"",'Ark1'!T2249)</f>
        <v/>
      </c>
      <c r="W48" s="34" t="str">
        <f>+IF(I48=0,"",'Ark1'!W2249)</f>
        <v/>
      </c>
      <c r="X48" s="34" t="str">
        <f>+IF(I48=0,"",'Ark1'!X2249)</f>
        <v/>
      </c>
      <c r="Y48" s="34" t="str">
        <f>+IF(I48=0,"",'Ark1'!Y2249)</f>
        <v/>
      </c>
      <c r="Z48" s="34" t="str">
        <f>+IF(I48=0,"",'Ark1'!Z2249)</f>
        <v/>
      </c>
      <c r="AA48" s="29" t="str">
        <f>+IF(I48=0,"",'Ark1'!Z2249)</f>
        <v/>
      </c>
      <c r="AB48" s="27" t="str">
        <f>+IF(I48=0,"",'Ark1'!AB2249)</f>
        <v/>
      </c>
      <c r="AC48" s="34" t="str">
        <f>+IF(I48=0,"",'Ark1'!AE2249)</f>
        <v/>
      </c>
      <c r="AD48" s="34" t="str">
        <f t="shared" si="6"/>
        <v/>
      </c>
      <c r="AE48" s="29" t="str">
        <f t="shared" si="9"/>
        <v/>
      </c>
      <c r="AF48" s="214"/>
      <c r="AG48" s="217"/>
      <c r="AI48" s="29"/>
      <c r="AJ48" s="27"/>
      <c r="AK48" s="218"/>
      <c r="AL48" s="28"/>
      <c r="AP48" s="28"/>
    </row>
    <row r="49" spans="1:60" ht="15" customHeight="1">
      <c r="A49" s="214"/>
      <c r="B49" s="296">
        <f>+'Ark1'!C2250</f>
        <v>2024</v>
      </c>
      <c r="C49" s="28">
        <f>+'Ark1'!L2250</f>
        <v>2</v>
      </c>
      <c r="D49" s="28" t="s">
        <v>29</v>
      </c>
      <c r="E49" s="28">
        <f>+'Ark1'!H2250</f>
        <v>2</v>
      </c>
      <c r="F49" s="28">
        <f>+'Ark1'!J2250</f>
        <v>147</v>
      </c>
      <c r="G49" s="28" t="str">
        <f>VLOOKUP(F49,RNR!$A$1:$B$25,2)</f>
        <v>Midt-Norge</v>
      </c>
      <c r="H49" s="28">
        <f>+IF(I49=0,"",'Ark1'!Q2250)</f>
        <v>1</v>
      </c>
      <c r="I49" s="337">
        <f>+'Ark1'!R2250</f>
        <v>1</v>
      </c>
      <c r="J49" s="29">
        <f>+IF(I49=0,"",'Ark1'!AG2250)</f>
        <v>2.2577879394112599</v>
      </c>
      <c r="K49" s="269">
        <f t="shared" si="8"/>
        <v>0.23923444976076555</v>
      </c>
      <c r="L49" s="29">
        <f>+IF(I49=0,"",'Ark1'!AH2250)</f>
        <v>0</v>
      </c>
      <c r="M49" s="96"/>
      <c r="N49" s="32">
        <f>+IF(I49=0,"",'Ark1'!U2253)</f>
        <v>0</v>
      </c>
      <c r="O49" s="96"/>
      <c r="P49" s="463">
        <f>'Ark1'!AI2253</f>
        <v>0</v>
      </c>
      <c r="Q49" s="96"/>
      <c r="R49" s="32" t="str">
        <f>+IF(P49=0,"",'Ark1'!AJ2253)</f>
        <v/>
      </c>
      <c r="S49" s="96"/>
      <c r="T49" s="32" t="str">
        <f>+IF(P49=0,"",'Ark1'!AK2253)</f>
        <v/>
      </c>
      <c r="U49" s="462"/>
      <c r="V49" s="27">
        <f>+IF(I49=0,"",'Ark1'!T2250)</f>
        <v>5</v>
      </c>
      <c r="W49" s="34">
        <f>+IF(I49=0,"",'Ark1'!W2250)</f>
        <v>0</v>
      </c>
      <c r="X49" s="34">
        <f>+IF(I49=0,"",'Ark1'!X2250)</f>
        <v>0</v>
      </c>
      <c r="Y49" s="34">
        <f>+IF(I49=0,"",'Ark1'!Y2250)</f>
        <v>0</v>
      </c>
      <c r="Z49" s="34">
        <f>+IF(I49=0,"",'Ark1'!Z2250)</f>
        <v>0</v>
      </c>
      <c r="AA49" s="29">
        <f>+IF(I49=0,"",'Ark1'!Z2250)</f>
        <v>0</v>
      </c>
      <c r="AB49" s="27">
        <f>+IF(I49=0,"",'Ark1'!AB2250)</f>
        <v>0</v>
      </c>
      <c r="AC49" s="34">
        <f>+IF(I49=0,"",'Ark1'!AE2250)</f>
        <v>0</v>
      </c>
      <c r="AD49" s="34">
        <f t="shared" si="6"/>
        <v>0</v>
      </c>
      <c r="AE49" s="29">
        <f t="shared" si="9"/>
        <v>1</v>
      </c>
      <c r="AF49" s="214"/>
      <c r="AG49" s="217"/>
      <c r="AI49" s="29"/>
      <c r="AJ49" s="27"/>
      <c r="AK49" s="218"/>
      <c r="AL49" s="28"/>
      <c r="AP49" s="28"/>
    </row>
    <row r="50" spans="1:60" ht="15" customHeight="1">
      <c r="A50" s="214"/>
      <c r="B50" s="296">
        <f>+'Ark1'!C2251</f>
        <v>2024</v>
      </c>
      <c r="C50" s="28">
        <f>+'Ark1'!L2251</f>
        <v>2</v>
      </c>
      <c r="D50" s="28" t="s">
        <v>29</v>
      </c>
      <c r="E50" s="28">
        <f>+'Ark1'!H2251</f>
        <v>1</v>
      </c>
      <c r="F50" s="28">
        <f>+'Ark1'!J2251</f>
        <v>155</v>
      </c>
      <c r="G50" s="28" t="str">
        <f>VLOOKUP(F50,RNR!$A$1:$B$25,2)</f>
        <v>Målselv</v>
      </c>
      <c r="H50" s="28">
        <f>+IF(I50=0,"",'Ark1'!Q2251)</f>
        <v>25</v>
      </c>
      <c r="I50" s="337">
        <f>+'Ark1'!R2251</f>
        <v>46</v>
      </c>
      <c r="J50" s="29">
        <f>+IF(I50=0,"",'Ark1'!AG2251)</f>
        <v>2.0014769809167343</v>
      </c>
      <c r="K50" s="269">
        <f t="shared" si="8"/>
        <v>11.004784688995215</v>
      </c>
      <c r="L50" s="29">
        <f>+IF(I50=0,"",'Ark1'!AH2251)</f>
        <v>0</v>
      </c>
      <c r="M50" s="96"/>
      <c r="N50" s="32">
        <f>+IF(I50=0,"",'Ark1'!U2254)</f>
        <v>15.429411764705877</v>
      </c>
      <c r="O50" s="96"/>
      <c r="P50" s="463">
        <f>'Ark1'!AI2254</f>
        <v>12</v>
      </c>
      <c r="Q50" s="96"/>
      <c r="R50" s="32">
        <f>+IF(P50=0,"",'Ark1'!AJ2254)</f>
        <v>108.81666666666663</v>
      </c>
      <c r="S50" s="96"/>
      <c r="T50" s="32">
        <f>+IF(P50=0,"",'Ark1'!AK2254)</f>
        <v>11.892044671449405</v>
      </c>
      <c r="U50" s="462"/>
      <c r="V50" s="27">
        <f>+IF(I50=0,"",'Ark1'!T2251)</f>
        <v>2.8478260869565224</v>
      </c>
      <c r="W50" s="34">
        <f>+IF(I50=0,"",'Ark1'!W2251)</f>
        <v>0</v>
      </c>
      <c r="X50" s="34">
        <f>+IF(I50=0,"",'Ark1'!X2251)</f>
        <v>45.652173913043477</v>
      </c>
      <c r="Y50" s="34">
        <f>+IF(I50=0,"",'Ark1'!Y2251)</f>
        <v>0</v>
      </c>
      <c r="Z50" s="34">
        <f>+IF(I50=0,"",'Ark1'!Z2251)</f>
        <v>2.4025988213616656</v>
      </c>
      <c r="AA50" s="29">
        <f>+IF(I50=0,"",'Ark1'!Z2251)</f>
        <v>2.4025988213616656</v>
      </c>
      <c r="AB50" s="27">
        <f>+IF(I50=0,"",'Ark1'!AB2251)</f>
        <v>0.75086591474654429</v>
      </c>
      <c r="AC50" s="34">
        <f>+IF(I50=0,"",'Ark1'!AE2251)</f>
        <v>0</v>
      </c>
      <c r="AD50" s="34">
        <f t="shared" si="6"/>
        <v>7.7147058823529386</v>
      </c>
      <c r="AE50" s="29">
        <f t="shared" si="9"/>
        <v>1.84</v>
      </c>
      <c r="AF50" s="214"/>
      <c r="AG50" s="217"/>
      <c r="AI50" s="29"/>
      <c r="AJ50" s="27"/>
      <c r="AK50" s="218"/>
      <c r="AL50" s="28"/>
      <c r="AP50" s="28"/>
    </row>
    <row r="51" spans="1:60" ht="15" customHeight="1">
      <c r="A51" s="214"/>
      <c r="B51" s="296">
        <f>+'Ark1'!C2252</f>
        <v>2024</v>
      </c>
      <c r="C51" s="28">
        <f>+'Ark1'!L2252</f>
        <v>2</v>
      </c>
      <c r="D51" s="28" t="s">
        <v>29</v>
      </c>
      <c r="E51" s="28">
        <f>+'Ark1'!H2252</f>
        <v>2</v>
      </c>
      <c r="F51" s="28">
        <f>+'Ark1'!J2252</f>
        <v>160</v>
      </c>
      <c r="G51" s="28" t="str">
        <f>VLOOKUP(F51,RNR!$A$1:$B$25,2)</f>
        <v>Oslo</v>
      </c>
      <c r="H51" s="28">
        <f>+IF(I51=0,"",'Ark1'!Q2252)</f>
        <v>6</v>
      </c>
      <c r="I51" s="337">
        <f>+'Ark1'!R2252</f>
        <v>12</v>
      </c>
      <c r="J51" s="29">
        <f>+IF(I51=0,"",'Ark1'!AG2252)</f>
        <v>4.6508546442294971</v>
      </c>
      <c r="K51" s="269">
        <f t="shared" si="8"/>
        <v>2.8708133971291865</v>
      </c>
      <c r="L51" s="29">
        <f>+IF(I51=0,"",'Ark1'!AH2252)</f>
        <v>0</v>
      </c>
      <c r="M51" s="96"/>
      <c r="N51" s="32">
        <f>+IF(I51=0,"",'Ark1'!U2255)</f>
        <v>15.000000000000004</v>
      </c>
      <c r="O51" s="96"/>
      <c r="P51" s="463">
        <f>'Ark1'!AI2255</f>
        <v>3</v>
      </c>
      <c r="Q51" s="96"/>
      <c r="R51" s="32">
        <f>+IF(P51=0,"",'Ark1'!AJ2255)</f>
        <v>103.63333333333333</v>
      </c>
      <c r="S51" s="96"/>
      <c r="T51" s="32">
        <f>+IF(P51=0,"",'Ark1'!AK2255)</f>
        <v>12.194738053141039</v>
      </c>
      <c r="U51" s="462"/>
      <c r="V51" s="27">
        <f>+IF(I51=0,"",'Ark1'!T2252)</f>
        <v>2.6666666666666661</v>
      </c>
      <c r="W51" s="34">
        <f>+IF(I51=0,"",'Ark1'!W2252)</f>
        <v>0</v>
      </c>
      <c r="X51" s="34">
        <f>+IF(I51=0,"",'Ark1'!X2252)</f>
        <v>58.33333333333335</v>
      </c>
      <c r="Y51" s="34">
        <f>+IF(I51=0,"",'Ark1'!Y2252)</f>
        <v>0</v>
      </c>
      <c r="Z51" s="34">
        <f>+IF(I51=0,"",'Ark1'!Z2252)</f>
        <v>5.5331011497471554</v>
      </c>
      <c r="AA51" s="29">
        <f>+IF(I51=0,"",'Ark1'!Z2252)</f>
        <v>5.5331011497471554</v>
      </c>
      <c r="AB51" s="27">
        <f>+IF(I51=0,"",'Ark1'!AB2252)</f>
        <v>0.84983658559879771</v>
      </c>
      <c r="AC51" s="34">
        <f>+IF(I51=0,"",'Ark1'!AE2252)</f>
        <v>0</v>
      </c>
      <c r="AD51" s="34">
        <f t="shared" si="6"/>
        <v>7.5000000000000018</v>
      </c>
      <c r="AE51" s="29">
        <f t="shared" si="9"/>
        <v>2</v>
      </c>
      <c r="AF51" s="214"/>
      <c r="AG51" s="217"/>
      <c r="AI51" s="29"/>
      <c r="AJ51" s="27"/>
      <c r="AK51" s="218"/>
      <c r="AL51" s="28"/>
      <c r="AP51" s="28"/>
    </row>
    <row r="52" spans="1:60" ht="15" customHeight="1">
      <c r="A52" s="214"/>
      <c r="B52" s="296">
        <f>+'Ark1'!C2253</f>
        <v>2024</v>
      </c>
      <c r="C52" s="28">
        <f>+'Ark1'!L2253</f>
        <v>2</v>
      </c>
      <c r="D52" s="28" t="s">
        <v>29</v>
      </c>
      <c r="E52" s="28">
        <f>+'Ark1'!H2253</f>
        <v>1</v>
      </c>
      <c r="F52" s="28">
        <f>+'Ark1'!J2253</f>
        <v>171</v>
      </c>
      <c r="G52" s="28" t="str">
        <f>VLOOKUP(F52,RNR!$A$1:$B$25,2)</f>
        <v>Prima</v>
      </c>
      <c r="H52" s="28" t="str">
        <f>+IF(I52=0,"",'Ark1'!Q2253)</f>
        <v/>
      </c>
      <c r="I52" s="337">
        <f>+'Ark1'!R2253</f>
        <v>0</v>
      </c>
      <c r="J52" s="29" t="str">
        <f>+IF(I52=0,"",'Ark1'!AG2253)</f>
        <v/>
      </c>
      <c r="K52" s="269">
        <f t="shared" si="8"/>
        <v>0</v>
      </c>
      <c r="L52" s="29" t="str">
        <f>+IF(I52=0,"",'Ark1'!AH2253)</f>
        <v/>
      </c>
      <c r="M52" s="96"/>
      <c r="N52" s="32" t="str">
        <f>+IF(I52=0,"",'Ark1'!U2256)</f>
        <v/>
      </c>
      <c r="O52" s="96"/>
      <c r="P52" s="463">
        <f>'Ark1'!AI2256</f>
        <v>4</v>
      </c>
      <c r="Q52" s="96"/>
      <c r="R52" s="32">
        <f>+IF(P52=0,"",'Ark1'!AJ2256)</f>
        <v>109.57500000000002</v>
      </c>
      <c r="S52" s="96"/>
      <c r="T52" s="32">
        <f>+IF(P52=0,"",'Ark1'!AK2256)</f>
        <v>10.774163659787588</v>
      </c>
      <c r="U52" s="462"/>
      <c r="V52" s="27" t="str">
        <f>+IF(I52=0,"",'Ark1'!T2253)</f>
        <v/>
      </c>
      <c r="W52" s="34" t="str">
        <f>+IF(I52=0,"",'Ark1'!W2253)</f>
        <v/>
      </c>
      <c r="X52" s="34" t="str">
        <f>+IF(I52=0,"",'Ark1'!X2253)</f>
        <v/>
      </c>
      <c r="Y52" s="34" t="str">
        <f>+IF(I52=0,"",'Ark1'!Y2253)</f>
        <v/>
      </c>
      <c r="Z52" s="34" t="str">
        <f>+IF(I52=0,"",'Ark1'!Z2253)</f>
        <v/>
      </c>
      <c r="AA52" s="29" t="str">
        <f>+IF(I52=0,"",'Ark1'!Z2253)</f>
        <v/>
      </c>
      <c r="AB52" s="27" t="str">
        <f>+IF(I52=0,"",'Ark1'!AB2253)</f>
        <v/>
      </c>
      <c r="AC52" s="34" t="str">
        <f>+IF(I52=0,"",'Ark1'!AE2253)</f>
        <v/>
      </c>
      <c r="AD52" s="34" t="str">
        <f t="shared" si="6"/>
        <v/>
      </c>
      <c r="AE52" s="29" t="str">
        <f t="shared" si="9"/>
        <v/>
      </c>
      <c r="AF52" s="214"/>
      <c r="AG52" s="217"/>
      <c r="AI52" s="29"/>
      <c r="AJ52" s="27"/>
      <c r="AK52" s="218"/>
      <c r="AL52" s="28"/>
      <c r="AP52" s="28"/>
    </row>
    <row r="53" spans="1:60" ht="15" customHeight="1">
      <c r="A53" s="214"/>
      <c r="B53" s="296">
        <f>+'Ark1'!C2254</f>
        <v>2024</v>
      </c>
      <c r="C53" s="28">
        <f>+'Ark1'!L2254</f>
        <v>2</v>
      </c>
      <c r="D53" s="28" t="s">
        <v>29</v>
      </c>
      <c r="E53" s="28">
        <f>+'Ark1'!H2254</f>
        <v>2</v>
      </c>
      <c r="F53" s="28">
        <f>+'Ark1'!J2254</f>
        <v>175</v>
      </c>
      <c r="G53" s="28" t="str">
        <f>VLOOKUP(F53,RNR!$A$1:$B$25,2)</f>
        <v>Ole Ringdal</v>
      </c>
      <c r="H53" s="28">
        <f>+IF(I53=0,"",'Ark1'!Q2254)</f>
        <v>11</v>
      </c>
      <c r="I53" s="337">
        <f>+'Ark1'!R2254</f>
        <v>17</v>
      </c>
      <c r="J53" s="29">
        <f>+IF(I53=0,"",'Ark1'!AG2254)</f>
        <v>2.2439708788529482</v>
      </c>
      <c r="K53" s="269">
        <f t="shared" si="8"/>
        <v>4.0669856459330145</v>
      </c>
      <c r="L53" s="29">
        <f>+IF(I53=0,"",'Ark1'!AH2254)</f>
        <v>0</v>
      </c>
      <c r="M53" s="96"/>
      <c r="N53" s="32">
        <f>+IF(I53=0,"",'Ark1'!U2257)</f>
        <v>12.966666666666663</v>
      </c>
      <c r="O53" s="96"/>
      <c r="P53" s="463">
        <f>'Ark1'!AI2257</f>
        <v>4</v>
      </c>
      <c r="Q53" s="96"/>
      <c r="R53" s="32">
        <f>+IF(P53=0,"",'Ark1'!AJ2257)</f>
        <v>105.125</v>
      </c>
      <c r="S53" s="96"/>
      <c r="T53" s="32">
        <f>+IF(P53=0,"",'Ark1'!AK2257)</f>
        <v>11.957809407869096</v>
      </c>
      <c r="U53" s="462"/>
      <c r="V53" s="27">
        <f>+IF(I53=0,"",'Ark1'!T2254)</f>
        <v>2.5882352941176472</v>
      </c>
      <c r="W53" s="34">
        <f>+IF(I53=0,"",'Ark1'!W2254)</f>
        <v>0</v>
      </c>
      <c r="X53" s="34">
        <f>+IF(I53=0,"",'Ark1'!X2254)</f>
        <v>52.941176470588239</v>
      </c>
      <c r="Y53" s="34">
        <f>+IF(I53=0,"",'Ark1'!Y2254)</f>
        <v>0</v>
      </c>
      <c r="Z53" s="34">
        <f>+IF(I53=0,"",'Ark1'!Z2254)</f>
        <v>2.4511137218637522</v>
      </c>
      <c r="AA53" s="29">
        <f>+IF(I53=0,"",'Ark1'!Z2254)</f>
        <v>2.4511137218637522</v>
      </c>
      <c r="AB53" s="27">
        <f>+IF(I53=0,"",'Ark1'!AB2254)</f>
        <v>0.77146335580023506</v>
      </c>
      <c r="AC53" s="34">
        <f>+IF(I53=0,"",'Ark1'!AE2254)</f>
        <v>0</v>
      </c>
      <c r="AD53" s="34">
        <f t="shared" si="6"/>
        <v>6.4833333333333316</v>
      </c>
      <c r="AE53" s="29">
        <f t="shared" si="9"/>
        <v>1.5454545454545454</v>
      </c>
      <c r="AF53" s="214"/>
      <c r="AG53" s="217"/>
      <c r="AI53" s="29"/>
      <c r="AJ53" s="27"/>
      <c r="AK53" s="218"/>
      <c r="AL53" s="28"/>
      <c r="AP53" s="28"/>
    </row>
    <row r="54" spans="1:60" ht="15" customHeight="1">
      <c r="A54" s="214"/>
      <c r="B54" s="296">
        <f>+'Ark1'!C2255</f>
        <v>2024</v>
      </c>
      <c r="C54" s="28">
        <f>+'Ark1'!L2255</f>
        <v>2</v>
      </c>
      <c r="D54" s="28" t="s">
        <v>29</v>
      </c>
      <c r="E54" s="28">
        <f>+'Ark1'!H2255</f>
        <v>2</v>
      </c>
      <c r="F54" s="28">
        <f>+'Ark1'!J2255</f>
        <v>177</v>
      </c>
      <c r="G54" s="28" t="str">
        <f>VLOOKUP(F54,RNR!$A$1:$B$25,2)</f>
        <v>Slakthuset</v>
      </c>
      <c r="H54" s="28">
        <f>+IF(I54=0,"",'Ark1'!Q2255)</f>
        <v>4</v>
      </c>
      <c r="I54" s="337">
        <f>+'Ark1'!R2255</f>
        <v>4</v>
      </c>
      <c r="J54" s="29">
        <f>+IF(I54=0,"",'Ark1'!AG2255)</f>
        <v>1.7768301350390907</v>
      </c>
      <c r="K54" s="269">
        <f t="shared" si="8"/>
        <v>0.9569377990430622</v>
      </c>
      <c r="L54" s="29">
        <f>+IF(I54=0,"",'Ark1'!AH2255)</f>
        <v>25</v>
      </c>
      <c r="M54" s="96"/>
      <c r="N54" s="32">
        <f>+IF(I54=0,"",'Ark1'!U2258)</f>
        <v>0</v>
      </c>
      <c r="O54" s="96"/>
      <c r="P54" s="463">
        <f>'Ark1'!AI2258</f>
        <v>0</v>
      </c>
      <c r="Q54" s="96"/>
      <c r="R54" s="32" t="str">
        <f>+IF(P54=0,"",'Ark1'!AJ2258)</f>
        <v/>
      </c>
      <c r="S54" s="96"/>
      <c r="T54" s="32" t="str">
        <f>+IF(P54=0,"",'Ark1'!AK2258)</f>
        <v/>
      </c>
      <c r="U54" s="462"/>
      <c r="V54" s="27">
        <f>+IF(I54=0,"",'Ark1'!T2255)</f>
        <v>2.5</v>
      </c>
      <c r="W54" s="34">
        <f>+IF(I54=0,"",'Ark1'!W2255)</f>
        <v>0</v>
      </c>
      <c r="X54" s="34">
        <f>+IF(I54=0,"",'Ark1'!X2255)</f>
        <v>50</v>
      </c>
      <c r="Y54" s="34">
        <f>+IF(I54=0,"",'Ark1'!Y2255)</f>
        <v>0</v>
      </c>
      <c r="Z54" s="34">
        <f>+IF(I54=0,"",'Ark1'!Z2255)</f>
        <v>2.9453352950046296</v>
      </c>
      <c r="AA54" s="29">
        <f>+IF(I54=0,"",'Ark1'!Z2255)</f>
        <v>2.9453352950046296</v>
      </c>
      <c r="AB54" s="27">
        <f>+IF(I54=0,"",'Ark1'!AB2255)</f>
        <v>0.5</v>
      </c>
      <c r="AC54" s="34">
        <f>+IF(I54=0,"",'Ark1'!AE2255)</f>
        <v>0</v>
      </c>
      <c r="AD54" s="34">
        <f t="shared" si="6"/>
        <v>0</v>
      </c>
      <c r="AE54" s="29">
        <f t="shared" si="9"/>
        <v>1</v>
      </c>
      <c r="AF54" s="214"/>
      <c r="AG54" s="217"/>
      <c r="AI54" s="29"/>
      <c r="AJ54" s="27"/>
      <c r="AK54" s="218"/>
      <c r="AL54" s="28"/>
      <c r="AP54" s="28"/>
    </row>
    <row r="55" spans="1:60" ht="15" customHeight="1">
      <c r="A55" s="214"/>
      <c r="B55" s="296">
        <f>+'Ark1'!C2256</f>
        <v>2024</v>
      </c>
      <c r="C55" s="28">
        <f>+'Ark1'!L2256</f>
        <v>2</v>
      </c>
      <c r="D55" s="28" t="s">
        <v>29</v>
      </c>
      <c r="E55" s="28">
        <f>+'Ark1'!H2256</f>
        <v>2</v>
      </c>
      <c r="F55" s="28">
        <f>+'Ark1'!J2256</f>
        <v>178</v>
      </c>
      <c r="G55" s="28" t="str">
        <f>VLOOKUP(F55,RNR!$A$1:$B$25,2)</f>
        <v>Røros</v>
      </c>
      <c r="H55" s="28">
        <f>+IF(I55=0,"",'Ark1'!Q2256)</f>
        <v>4</v>
      </c>
      <c r="I55" s="337">
        <f>+'Ark1'!R2256</f>
        <v>5</v>
      </c>
      <c r="J55" s="29">
        <f>+IF(I55=0,"",'Ark1'!AG2256)</f>
        <v>2.525599307400662</v>
      </c>
      <c r="K55" s="269">
        <f t="shared" si="8"/>
        <v>1.1961722488038278</v>
      </c>
      <c r="L55" s="29">
        <f>+IF(I55=0,"",'Ark1'!AH2256)</f>
        <v>0</v>
      </c>
      <c r="M55" s="96"/>
      <c r="N55" s="32">
        <f>+IF(I55=0,"",'Ark1'!U2259)</f>
        <v>14.366666666666671</v>
      </c>
      <c r="O55" s="96"/>
      <c r="P55" s="463">
        <f>'Ark1'!AI2259</f>
        <v>9</v>
      </c>
      <c r="Q55" s="96"/>
      <c r="R55" s="32">
        <f>+IF(P55=0,"",'Ark1'!AJ2259)</f>
        <v>108.34444444444443</v>
      </c>
      <c r="S55" s="96"/>
      <c r="T55" s="32">
        <f>+IF(P55=0,"",'Ark1'!AK2259)</f>
        <v>11.106481638527782</v>
      </c>
      <c r="U55" s="462"/>
      <c r="V55" s="27">
        <f>+IF(I55=0,"",'Ark1'!T2256)</f>
        <v>3.2</v>
      </c>
      <c r="W55" s="34">
        <f>+IF(I55=0,"",'Ark1'!W2256)</f>
        <v>0</v>
      </c>
      <c r="X55" s="34">
        <f>+IF(I55=0,"",'Ark1'!X2256)</f>
        <v>40</v>
      </c>
      <c r="Y55" s="34">
        <f>+IF(I55=0,"",'Ark1'!Y2256)</f>
        <v>20</v>
      </c>
      <c r="Z55" s="34">
        <f>+IF(I55=0,"",'Ark1'!Z2256)</f>
        <v>5.6615898827096212</v>
      </c>
      <c r="AA55" s="29">
        <f>+IF(I55=0,"",'Ark1'!Z2256)</f>
        <v>5.6615898827096212</v>
      </c>
      <c r="AB55" s="27">
        <f>+IF(I55=0,"",'Ark1'!AB2256)</f>
        <v>1.1661903789690591</v>
      </c>
      <c r="AC55" s="34">
        <f>+IF(I55=0,"",'Ark1'!AE2256)</f>
        <v>0</v>
      </c>
      <c r="AD55" s="34">
        <f t="shared" si="6"/>
        <v>7.1833333333333353</v>
      </c>
      <c r="AE55" s="29">
        <f t="shared" si="9"/>
        <v>1.25</v>
      </c>
      <c r="AF55" s="214"/>
      <c r="AG55" s="217"/>
      <c r="AI55" s="29"/>
      <c r="AJ55" s="27"/>
      <c r="AK55" s="218"/>
      <c r="AL55" s="28"/>
      <c r="AP55" s="28"/>
    </row>
    <row r="56" spans="1:60" ht="15" customHeight="1">
      <c r="A56" s="214"/>
      <c r="B56" s="296">
        <f>+'Ark1'!C2257</f>
        <v>2024</v>
      </c>
      <c r="C56" s="28">
        <f>+'Ark1'!L2257</f>
        <v>2</v>
      </c>
      <c r="D56" s="28" t="s">
        <v>29</v>
      </c>
      <c r="E56" s="28">
        <f>+'Ark1'!H2257</f>
        <v>2</v>
      </c>
      <c r="F56" s="28">
        <f>+'Ark1'!J2257</f>
        <v>181</v>
      </c>
      <c r="G56" s="28" t="str">
        <f>VLOOKUP(F56,RNR!$A$1:$B$25,2)</f>
        <v>Horns</v>
      </c>
      <c r="H56" s="28">
        <f>+IF(I56=0,"",'Ark1'!Q2257)</f>
        <v>4</v>
      </c>
      <c r="I56" s="337">
        <f>+'Ark1'!R2257</f>
        <v>6</v>
      </c>
      <c r="J56" s="29">
        <f>+IF(I56=0,"",'Ark1'!AG2257)</f>
        <v>1.2777348946443527</v>
      </c>
      <c r="K56" s="269">
        <f t="shared" si="8"/>
        <v>1.4354066985645932</v>
      </c>
      <c r="L56" s="29">
        <f>+IF(I56=0,"",'Ark1'!AH2257)</f>
        <v>0</v>
      </c>
      <c r="M56" s="96"/>
      <c r="N56" s="32">
        <f>+IF(I56=0,"",'Ark1'!U2260)</f>
        <v>16.524999999999999</v>
      </c>
      <c r="O56" s="96"/>
      <c r="P56" s="463">
        <f>'Ark1'!AI2260</f>
        <v>4</v>
      </c>
      <c r="Q56" s="96"/>
      <c r="R56" s="32">
        <f>+IF(P56=0,"",'Ark1'!AJ2260)</f>
        <v>111.45</v>
      </c>
      <c r="S56" s="96"/>
      <c r="T56" s="32">
        <f>+IF(P56=0,"",'Ark1'!AK2260)</f>
        <v>11.862832896749904</v>
      </c>
      <c r="U56" s="462"/>
      <c r="V56" s="27">
        <f>+IF(I56=0,"",'Ark1'!T2257)</f>
        <v>3.5</v>
      </c>
      <c r="W56" s="34">
        <f>+IF(I56=0,"",'Ark1'!W2257)</f>
        <v>0</v>
      </c>
      <c r="X56" s="34">
        <f>+IF(I56=0,"",'Ark1'!X2257)</f>
        <v>33.333333333333343</v>
      </c>
      <c r="Y56" s="34">
        <f>+IF(I56=0,"",'Ark1'!Y2257)</f>
        <v>0</v>
      </c>
      <c r="Z56" s="34">
        <f>+IF(I56=0,"",'Ark1'!Z2257)</f>
        <v>2.6505764572174759</v>
      </c>
      <c r="AA56" s="29">
        <f>+IF(I56=0,"",'Ark1'!Z2257)</f>
        <v>2.6505764572174759</v>
      </c>
      <c r="AB56" s="27">
        <f>+IF(I56=0,"",'Ark1'!AB2257)</f>
        <v>1.258305739211792</v>
      </c>
      <c r="AC56" s="34">
        <f>+IF(I56=0,"",'Ark1'!AE2257)</f>
        <v>0</v>
      </c>
      <c r="AD56" s="34">
        <f t="shared" si="6"/>
        <v>8.2624999999999993</v>
      </c>
      <c r="AE56" s="29">
        <f t="shared" si="9"/>
        <v>1.5</v>
      </c>
      <c r="AF56" s="214"/>
      <c r="AG56" s="217"/>
      <c r="AI56" s="29"/>
      <c r="AJ56" s="27"/>
      <c r="AK56" s="218"/>
      <c r="AL56" s="28"/>
      <c r="AP56" s="28"/>
    </row>
    <row r="57" spans="1:60" ht="15" customHeight="1">
      <c r="A57" s="214"/>
      <c r="B57" s="296">
        <f>+'Ark1'!C2258</f>
        <v>2024</v>
      </c>
      <c r="C57" s="28">
        <f>+'Ark1'!L2258</f>
        <v>2</v>
      </c>
      <c r="D57" s="28" t="s">
        <v>29</v>
      </c>
      <c r="E57" s="28">
        <f>+'Ark1'!H2258</f>
        <v>1</v>
      </c>
      <c r="F57" s="28">
        <f>+'Ark1'!J2258</f>
        <v>262</v>
      </c>
      <c r="G57" s="28" t="str">
        <f>VLOOKUP(F57,RNR!$A$1:$B$25,2)</f>
        <v>Strilalam</v>
      </c>
      <c r="H57" s="28" t="str">
        <f>+IF(I57=0,"",'Ark1'!Q2258)</f>
        <v/>
      </c>
      <c r="I57" s="337">
        <f>+'Ark1'!R2258</f>
        <v>0</v>
      </c>
      <c r="J57" s="29" t="str">
        <f>+IF(I57=0,"",'Ark1'!AG2258)</f>
        <v/>
      </c>
      <c r="K57" s="269">
        <f t="shared" si="8"/>
        <v>0</v>
      </c>
      <c r="L57" s="29" t="str">
        <f>+IF(I57=0,"",'Ark1'!AH2258)</f>
        <v/>
      </c>
      <c r="M57" s="96"/>
      <c r="N57" s="32" t="str">
        <f>+IF(I57=0,"",'Ark1'!U2261)</f>
        <v/>
      </c>
      <c r="O57" s="96"/>
      <c r="P57" s="463">
        <f>'Ark1'!AI2261</f>
        <v>0</v>
      </c>
      <c r="Q57" s="96"/>
      <c r="R57" s="32" t="str">
        <f>+IF(P57=0,"",'Ark1'!AJ2261)</f>
        <v/>
      </c>
      <c r="S57" s="96"/>
      <c r="T57" s="32" t="str">
        <f>+IF(P57=0,"",'Ark1'!AK2261)</f>
        <v/>
      </c>
      <c r="U57" s="462"/>
      <c r="V57" s="27" t="str">
        <f>+IF(I57=0,"",'Ark1'!T2258)</f>
        <v/>
      </c>
      <c r="W57" s="34" t="str">
        <f>+IF(I57=0,"",'Ark1'!W2258)</f>
        <v/>
      </c>
      <c r="X57" s="34" t="str">
        <f>+IF(I57=0,"",'Ark1'!X2258)</f>
        <v/>
      </c>
      <c r="Y57" s="34" t="str">
        <f>+IF(I57=0,"",'Ark1'!Y2258)</f>
        <v/>
      </c>
      <c r="Z57" s="34" t="str">
        <f>+IF(I57=0,"",'Ark1'!Z2258)</f>
        <v/>
      </c>
      <c r="AA57" s="29" t="str">
        <f>+IF(I57=0,"",'Ark1'!Z2258)</f>
        <v/>
      </c>
      <c r="AB57" s="27" t="str">
        <f>+IF(I57=0,"",'Ark1'!AB2258)</f>
        <v/>
      </c>
      <c r="AC57" s="34" t="str">
        <f>+IF(I57=0,"",'Ark1'!AE2258)</f>
        <v/>
      </c>
      <c r="AD57" s="34" t="str">
        <f t="shared" si="6"/>
        <v/>
      </c>
      <c r="AE57" s="29" t="str">
        <f t="shared" si="9"/>
        <v/>
      </c>
      <c r="AF57" s="214"/>
      <c r="AG57" s="217"/>
      <c r="AI57" s="29"/>
      <c r="AJ57" s="27"/>
      <c r="AK57" s="218"/>
      <c r="AL57" s="28"/>
      <c r="AP57" s="28"/>
    </row>
    <row r="58" spans="1:60" ht="15" customHeight="1">
      <c r="A58" s="214"/>
      <c r="B58" s="296">
        <f>+'Ark1'!C2259</f>
        <v>2024</v>
      </c>
      <c r="C58" s="28">
        <f>+'Ark1'!L2259</f>
        <v>2</v>
      </c>
      <c r="D58" s="28" t="s">
        <v>29</v>
      </c>
      <c r="E58" s="28">
        <f>+'Ark1'!H2259</f>
        <v>1</v>
      </c>
      <c r="F58" s="28">
        <f>+'Ark1'!J2259</f>
        <v>309</v>
      </c>
      <c r="G58" s="28" t="str">
        <f>VLOOKUP(F58,RNR!$A$1:$B$25,2)</f>
        <v>Malvik</v>
      </c>
      <c r="H58" s="28">
        <f>+IF(I58=0,"",'Ark1'!Q2259)</f>
        <v>5</v>
      </c>
      <c r="I58" s="337">
        <f>+'Ark1'!R2259</f>
        <v>9</v>
      </c>
      <c r="J58" s="29">
        <f>+IF(I58=0,"",'Ark1'!AG2259)</f>
        <v>1.5265282992137146</v>
      </c>
      <c r="K58" s="269">
        <f t="shared" si="8"/>
        <v>2.1531100478468899</v>
      </c>
      <c r="L58" s="29">
        <f>+IF(I58=0,"",'Ark1'!AH2259)</f>
        <v>0</v>
      </c>
      <c r="M58" s="96"/>
      <c r="N58" s="32">
        <f>+IF(I58=0,"",'Ark1'!U2262)</f>
        <v>15.551999999999996</v>
      </c>
      <c r="O58" s="96"/>
      <c r="P58" s="463">
        <f>'Ark1'!AI2262</f>
        <v>18</v>
      </c>
      <c r="Q58" s="96"/>
      <c r="R58" s="32">
        <f>+IF(P58=0,"",'Ark1'!AJ2262)</f>
        <v>110.83333333333336</v>
      </c>
      <c r="S58" s="96"/>
      <c r="T58" s="32">
        <f>+IF(P58=0,"",'Ark1'!AK2262)</f>
        <v>11.698477452350861</v>
      </c>
      <c r="U58" s="462"/>
      <c r="V58" s="27">
        <f>+IF(I58=0,"",'Ark1'!T2259)</f>
        <v>4.2222222222222223</v>
      </c>
      <c r="W58" s="34">
        <f>+IF(I58=0,"",'Ark1'!W2259)</f>
        <v>0</v>
      </c>
      <c r="X58" s="34">
        <f>+IF(I58=0,"",'Ark1'!X2259)</f>
        <v>44.44444444444445</v>
      </c>
      <c r="Y58" s="34">
        <f>+IF(I58=0,"",'Ark1'!Y2259)</f>
        <v>0</v>
      </c>
      <c r="Z58" s="34">
        <f>+IF(I58=0,"",'Ark1'!Z2259)</f>
        <v>3.1584102892999115</v>
      </c>
      <c r="AA58" s="29">
        <f>+IF(I58=0,"",'Ark1'!Z2259)</f>
        <v>3.1584102892999115</v>
      </c>
      <c r="AB58" s="27">
        <f>+IF(I58=0,"",'Ark1'!AB2259)</f>
        <v>1.1331154474650622</v>
      </c>
      <c r="AC58" s="34">
        <f>+IF(I58=0,"",'Ark1'!AE2259)</f>
        <v>0</v>
      </c>
      <c r="AD58" s="34">
        <f t="shared" si="6"/>
        <v>7.775999999999998</v>
      </c>
      <c r="AE58" s="29">
        <f t="shared" si="9"/>
        <v>1.8</v>
      </c>
      <c r="AF58" s="214"/>
      <c r="AG58" s="217"/>
      <c r="AI58" s="29"/>
      <c r="AJ58" s="27"/>
      <c r="AK58" s="218"/>
      <c r="AL58" s="28"/>
      <c r="AP58" s="28"/>
    </row>
    <row r="59" spans="1:60" ht="15" customHeight="1">
      <c r="A59" s="214"/>
      <c r="B59" s="296">
        <f>+'Ark1'!C2260</f>
        <v>2024</v>
      </c>
      <c r="C59" s="28">
        <f>+'Ark1'!L2260</f>
        <v>2</v>
      </c>
      <c r="D59" s="28" t="s">
        <v>29</v>
      </c>
      <c r="E59" s="28">
        <f>+'Ark1'!H2260</f>
        <v>2</v>
      </c>
      <c r="F59" s="28">
        <f>+'Ark1'!J2260</f>
        <v>470</v>
      </c>
      <c r="G59" s="28" t="str">
        <f>VLOOKUP(F59,RNR!$A$1:$B$25,2)</f>
        <v>Jens Eide</v>
      </c>
      <c r="H59" s="28">
        <f>+IF(I59=0,"",'Ark1'!Q2260)</f>
        <v>4</v>
      </c>
      <c r="I59" s="337">
        <f>+'Ark1'!R2260</f>
        <v>4</v>
      </c>
      <c r="J59" s="29">
        <f>+IF(I59=0,"",'Ark1'!AG2260)</f>
        <v>1.5161245928712324</v>
      </c>
      <c r="K59" s="269">
        <f t="shared" si="8"/>
        <v>0.9569377990430622</v>
      </c>
      <c r="L59" s="29">
        <f>+IF(I59=0,"",'Ark1'!AH2260)</f>
        <v>25</v>
      </c>
      <c r="M59" s="96"/>
      <c r="N59" s="32">
        <f>+IF(I59=0,"",'Ark1'!U2263)</f>
        <v>0</v>
      </c>
      <c r="O59" s="96"/>
      <c r="P59" s="463">
        <f>'Ark1'!AI2263</f>
        <v>0</v>
      </c>
      <c r="Q59" s="96"/>
      <c r="R59" s="32" t="str">
        <f>+IF(P59=0,"",'Ark1'!AJ2263)</f>
        <v/>
      </c>
      <c r="S59" s="96"/>
      <c r="T59" s="32" t="str">
        <f>+IF(P59=0,"",'Ark1'!AK2263)</f>
        <v/>
      </c>
      <c r="U59" s="462"/>
      <c r="V59" s="27">
        <f>+IF(I59=0,"",'Ark1'!T2260)</f>
        <v>3</v>
      </c>
      <c r="W59" s="34">
        <f>+IF(I59=0,"",'Ark1'!W2260)</f>
        <v>0</v>
      </c>
      <c r="X59" s="34">
        <f>+IF(I59=0,"",'Ark1'!X2260)</f>
        <v>50</v>
      </c>
      <c r="Y59" s="34">
        <f>+IF(I59=0,"",'Ark1'!Y2260)</f>
        <v>0</v>
      </c>
      <c r="Z59" s="34">
        <f>+IF(I59=0,"",'Ark1'!Z2260)</f>
        <v>2.6639960585556546</v>
      </c>
      <c r="AA59" s="29">
        <f>+IF(I59=0,"",'Ark1'!Z2260)</f>
        <v>2.6639960585556546</v>
      </c>
      <c r="AB59" s="27">
        <f>+IF(I59=0,"",'Ark1'!AB2260)</f>
        <v>0.70710678118654757</v>
      </c>
      <c r="AC59" s="34">
        <f>+IF(I59=0,"",'Ark1'!AE2260)</f>
        <v>0</v>
      </c>
      <c r="AD59" s="34">
        <f t="shared" si="6"/>
        <v>0</v>
      </c>
      <c r="AE59" s="29">
        <f t="shared" si="9"/>
        <v>1</v>
      </c>
      <c r="AF59" s="214"/>
      <c r="AG59" s="217"/>
      <c r="AI59" s="29"/>
      <c r="AJ59" s="27"/>
      <c r="AK59" s="218"/>
      <c r="AL59" s="28"/>
      <c r="AP59" s="28"/>
    </row>
    <row r="60" spans="1:60" ht="15" customHeight="1">
      <c r="A60" s="214"/>
      <c r="B60" s="296">
        <f>+'Ark1'!C2261</f>
        <v>2024</v>
      </c>
      <c r="C60" s="28">
        <f>+'Ark1'!L2261</f>
        <v>2</v>
      </c>
      <c r="D60" s="28" t="s">
        <v>29</v>
      </c>
      <c r="E60" s="28">
        <f>+'Ark1'!H2261</f>
        <v>2</v>
      </c>
      <c r="F60" s="28">
        <f>+'Ark1'!J2261</f>
        <v>629</v>
      </c>
      <c r="G60" s="28" t="str">
        <f>VLOOKUP(F60,RNR!$A$1:$B$25,2)</f>
        <v>Bø</v>
      </c>
      <c r="H60" s="28">
        <f>+IF(I60=0,"",'Ark1'!Q2261)</f>
        <v>3</v>
      </c>
      <c r="I60" s="337">
        <f>+'Ark1'!R2261</f>
        <v>10</v>
      </c>
      <c r="J60" s="29">
        <f>+IF(I60=0,"",'Ark1'!AG2261)</f>
        <v>2.5597558908289546</v>
      </c>
      <c r="K60" s="269">
        <f t="shared" si="8"/>
        <v>2.3923444976076556</v>
      </c>
      <c r="L60" s="29">
        <f>+IF(I60=0,"",'Ark1'!AH2261)</f>
        <v>0</v>
      </c>
      <c r="M60" s="96"/>
      <c r="N60" s="32">
        <f>+IF(I60=0,"",'Ark1'!U2264)</f>
        <v>0</v>
      </c>
      <c r="O60" s="96"/>
      <c r="P60" s="463">
        <f>'Ark1'!AI2264</f>
        <v>0</v>
      </c>
      <c r="Q60" s="96"/>
      <c r="R60" s="32" t="str">
        <f>+IF(P60=0,"",'Ark1'!AJ2264)</f>
        <v/>
      </c>
      <c r="S60" s="96"/>
      <c r="T60" s="32" t="str">
        <f>+IF(P60=0,"",'Ark1'!AK2264)</f>
        <v/>
      </c>
      <c r="U60" s="462"/>
      <c r="V60" s="27">
        <f>+IF(I60=0,"",'Ark1'!T2261)</f>
        <v>2.9</v>
      </c>
      <c r="W60" s="34">
        <f>+IF(I60=0,"",'Ark1'!W2261)</f>
        <v>0</v>
      </c>
      <c r="X60" s="34">
        <f>+IF(I60=0,"",'Ark1'!X2261)</f>
        <v>70</v>
      </c>
      <c r="Y60" s="34">
        <f>+IF(I60=0,"",'Ark1'!Y2261)</f>
        <v>0</v>
      </c>
      <c r="Z60" s="34">
        <f>+IF(I60=0,"",'Ark1'!Z2261)</f>
        <v>1.6052725625263553</v>
      </c>
      <c r="AA60" s="29">
        <f>+IF(I60=0,"",'Ark1'!Z2261)</f>
        <v>1.6052725625263553</v>
      </c>
      <c r="AB60" s="27">
        <f>+IF(I60=0,"",'Ark1'!AB2261)</f>
        <v>1.3747727084867527</v>
      </c>
      <c r="AC60" s="34">
        <f>+IF(I60=0,"",'Ark1'!AE2261)</f>
        <v>0</v>
      </c>
      <c r="AD60" s="34">
        <f t="shared" si="6"/>
        <v>0</v>
      </c>
      <c r="AE60" s="29">
        <f t="shared" si="9"/>
        <v>3.3333333333333335</v>
      </c>
      <c r="AF60" s="214"/>
      <c r="AG60" s="217"/>
      <c r="AI60" s="29"/>
      <c r="AJ60" s="27"/>
      <c r="AK60" s="218"/>
      <c r="AL60" s="28"/>
      <c r="AM60" s="238"/>
      <c r="AN60" s="238"/>
      <c r="AO60" s="238"/>
      <c r="AP60" s="28"/>
    </row>
    <row r="61" spans="1:60" ht="15" customHeight="1">
      <c r="A61" s="214"/>
      <c r="B61" s="296">
        <f>+'Ark1'!C2262</f>
        <v>2024</v>
      </c>
      <c r="C61" s="28">
        <f>+'Ark1'!L2262</f>
        <v>2</v>
      </c>
      <c r="D61" s="28" t="s">
        <v>29</v>
      </c>
      <c r="E61" s="28">
        <f>+'Ark1'!H2262</f>
        <v>1</v>
      </c>
      <c r="F61" s="28">
        <f>+'Ark1'!J2262</f>
        <v>643</v>
      </c>
      <c r="G61" s="28" t="str">
        <f>VLOOKUP(F61,RNR!$A$1:$B$25,2)</f>
        <v>Bjerka</v>
      </c>
      <c r="H61" s="28">
        <f>+IF(I61=0,"",'Ark1'!Q2262)</f>
        <v>9</v>
      </c>
      <c r="I61" s="337">
        <f>+'Ark1'!R2262</f>
        <v>25</v>
      </c>
      <c r="J61" s="29">
        <f>+IF(I61=0,"",'Ark1'!AG2262)</f>
        <v>5.3492563598090337</v>
      </c>
      <c r="K61" s="269">
        <f t="shared" si="8"/>
        <v>5.9808612440191391</v>
      </c>
      <c r="L61" s="29">
        <f>+IF(I61=0,"",'Ark1'!AH2262)</f>
        <v>0</v>
      </c>
      <c r="M61" s="96"/>
      <c r="N61" s="32">
        <f>+IF(I61=0,"",'Ark1'!U2265)</f>
        <v>0</v>
      </c>
      <c r="O61" s="96"/>
      <c r="P61" s="463">
        <f>'Ark1'!AI2265</f>
        <v>0</v>
      </c>
      <c r="Q61" s="96"/>
      <c r="R61" s="32" t="str">
        <f>+IF(P61=0,"",'Ark1'!AJ2265)</f>
        <v/>
      </c>
      <c r="S61" s="96"/>
      <c r="T61" s="32" t="str">
        <f>+IF(P61=0,"",'Ark1'!AK2265)</f>
        <v/>
      </c>
      <c r="U61" s="462"/>
      <c r="V61" s="27">
        <f>+IF(I61=0,"",'Ark1'!T2262)</f>
        <v>3.04</v>
      </c>
      <c r="W61" s="34">
        <f>+IF(I61=0,"",'Ark1'!W2262)</f>
        <v>0</v>
      </c>
      <c r="X61" s="34">
        <f>+IF(I61=0,"",'Ark1'!X2262)</f>
        <v>44</v>
      </c>
      <c r="Y61" s="34">
        <f>+IF(I61=0,"",'Ark1'!Y2262)</f>
        <v>0</v>
      </c>
      <c r="Z61" s="34">
        <f>+IF(I61=0,"",'Ark1'!Z2262)</f>
        <v>2.7945833320908569</v>
      </c>
      <c r="AA61" s="29">
        <f>+IF(I61=0,"",'Ark1'!Z2262)</f>
        <v>2.7945833320908569</v>
      </c>
      <c r="AB61" s="27">
        <f>+IF(I61=0,"",'Ark1'!AB2262)</f>
        <v>0.9991996797437438</v>
      </c>
      <c r="AC61" s="34">
        <f>+IF(I61=0,"",'Ark1'!AE2262)</f>
        <v>0</v>
      </c>
      <c r="AD61" s="34">
        <f t="shared" si="6"/>
        <v>0</v>
      </c>
      <c r="AE61" s="29">
        <f t="shared" si="9"/>
        <v>2.7777777777777777</v>
      </c>
      <c r="AF61" s="214"/>
      <c r="AG61" s="217"/>
      <c r="AI61" s="29"/>
      <c r="AJ61" s="27"/>
      <c r="AK61" s="218"/>
      <c r="AL61" s="28"/>
      <c r="AM61" s="238"/>
      <c r="AN61" s="238"/>
      <c r="AO61" s="238"/>
      <c r="AP61" s="28"/>
    </row>
    <row r="62" spans="1:60" ht="15" customHeight="1">
      <c r="A62" s="214"/>
      <c r="B62" s="296">
        <f>+'Ark1'!C2263</f>
        <v>2024</v>
      </c>
      <c r="C62" s="28">
        <f>+'Ark1'!L2263</f>
        <v>2</v>
      </c>
      <c r="D62" s="28" t="s">
        <v>29</v>
      </c>
      <c r="E62" s="28">
        <f>+'Ark1'!H2263</f>
        <v>2</v>
      </c>
      <c r="F62" s="28">
        <f>+'Ark1'!J2263</f>
        <v>704</v>
      </c>
      <c r="G62" s="28" t="str">
        <f>VLOOKUP(F62,RNR!$A$1:$B$25,2)</f>
        <v>Øre Vilt</v>
      </c>
      <c r="H62" s="28" t="str">
        <f>+IF(I62=0,"",'Ark1'!Q2263)</f>
        <v/>
      </c>
      <c r="I62" s="337">
        <f>+'Ark1'!R2263</f>
        <v>0</v>
      </c>
      <c r="J62" s="29" t="str">
        <f>+IF(I62=0,"",'Ark1'!AG2263)</f>
        <v/>
      </c>
      <c r="K62" s="269">
        <f t="shared" si="8"/>
        <v>0</v>
      </c>
      <c r="L62" s="29" t="str">
        <f>+IF(I62=0,"",'Ark1'!AH2263)</f>
        <v/>
      </c>
      <c r="M62" s="96"/>
      <c r="N62" s="32" t="str">
        <f>+IF(I62=0,"",'Ark1'!U2266)</f>
        <v/>
      </c>
      <c r="O62" s="96"/>
      <c r="P62" s="463">
        <f>'Ark1'!AI2266</f>
        <v>3</v>
      </c>
      <c r="Q62" s="96"/>
      <c r="R62" s="32">
        <f>+IF(P62=0,"",'Ark1'!AJ2266)</f>
        <v>114.2</v>
      </c>
      <c r="S62" s="96"/>
      <c r="T62" s="32">
        <f>+IF(P62=0,"",'Ark1'!AK2266)</f>
        <v>12.989977639619884</v>
      </c>
      <c r="U62" s="462"/>
      <c r="V62" s="27" t="str">
        <f>+IF(I62=0,"",'Ark1'!T2263)</f>
        <v/>
      </c>
      <c r="W62" s="34" t="str">
        <f>+IF(I62=0,"",'Ark1'!W2263)</f>
        <v/>
      </c>
      <c r="X62" s="34" t="str">
        <f>+IF(I62=0,"",'Ark1'!X2263)</f>
        <v/>
      </c>
      <c r="Y62" s="34" t="str">
        <f>+IF(I62=0,"",'Ark1'!Y2263)</f>
        <v/>
      </c>
      <c r="Z62" s="34" t="str">
        <f>+IF(I62=0,"",'Ark1'!Z2263)</f>
        <v/>
      </c>
      <c r="AA62" s="29" t="str">
        <f>+IF(I62=0,"",'Ark1'!Z2263)</f>
        <v/>
      </c>
      <c r="AB62" s="27" t="str">
        <f>+IF(I62=0,"",'Ark1'!AB2263)</f>
        <v/>
      </c>
      <c r="AC62" s="34" t="str">
        <f>+IF(I62=0,"",'Ark1'!AE2263)</f>
        <v/>
      </c>
      <c r="AD62" s="34" t="str">
        <f t="shared" si="6"/>
        <v/>
      </c>
      <c r="AE62" s="29" t="str">
        <f t="shared" si="9"/>
        <v/>
      </c>
      <c r="AF62" s="214"/>
      <c r="AG62" s="217"/>
      <c r="AI62" s="29"/>
      <c r="AJ62" s="27"/>
      <c r="AK62" s="218"/>
      <c r="AL62" s="28"/>
      <c r="AM62" s="238"/>
      <c r="AN62" s="238"/>
      <c r="AO62" s="238"/>
      <c r="AP62" s="28"/>
    </row>
    <row r="63" spans="1:60" ht="15" customHeight="1">
      <c r="A63" s="214"/>
      <c r="B63" s="296">
        <f>+'Ark1'!C2264</f>
        <v>2024</v>
      </c>
      <c r="C63" s="28">
        <f>+'Ark1'!L2264</f>
        <v>2</v>
      </c>
      <c r="D63" s="28" t="s">
        <v>29</v>
      </c>
      <c r="E63" s="28">
        <f>+'Ark1'!H2264</f>
        <v>1</v>
      </c>
      <c r="F63" s="28">
        <f>+'Ark1'!J2264</f>
        <v>802</v>
      </c>
      <c r="G63" s="28" t="str">
        <f>VLOOKUP(F63,RNR!$A$1:$B$25,2)</f>
        <v>Karasjok</v>
      </c>
      <c r="H63" s="28" t="str">
        <f>+IF(I63=0,"",'Ark1'!Q2264)</f>
        <v/>
      </c>
      <c r="I63" s="337">
        <f>+'Ark1'!R2264</f>
        <v>0</v>
      </c>
      <c r="J63" s="29" t="str">
        <f>+IF(I63=0,"",'Ark1'!AG2264)</f>
        <v/>
      </c>
      <c r="K63" s="269">
        <f t="shared" si="8"/>
        <v>0</v>
      </c>
      <c r="L63" s="29" t="str">
        <f>+IF(I63=0,"",'Ark1'!AH2264)</f>
        <v/>
      </c>
      <c r="M63" s="96"/>
      <c r="N63" s="32" t="str">
        <f>+IF(I63=0,"",'Ark1'!U2267)</f>
        <v/>
      </c>
      <c r="O63" s="96"/>
      <c r="P63" s="463">
        <f>'Ark1'!AI2267</f>
        <v>82</v>
      </c>
      <c r="Q63" s="96"/>
      <c r="R63" s="32">
        <f>+IF(P63=0,"",'Ark1'!AJ2267)</f>
        <v>110.36585365853659</v>
      </c>
      <c r="S63" s="96"/>
      <c r="T63" s="32">
        <f>+IF(P63=0,"",'Ark1'!AK2267)</f>
        <v>12.71509434785542</v>
      </c>
      <c r="U63" s="462"/>
      <c r="V63" s="27" t="str">
        <f>+IF(I63=0,"",'Ark1'!T2264)</f>
        <v/>
      </c>
      <c r="W63" s="34" t="str">
        <f>+IF(I63=0,"",'Ark1'!W2264)</f>
        <v/>
      </c>
      <c r="X63" s="34" t="str">
        <f>+IF(I63=0,"",'Ark1'!X2264)</f>
        <v/>
      </c>
      <c r="Y63" s="34" t="str">
        <f>+IF(I63=0,"",'Ark1'!Y2264)</f>
        <v/>
      </c>
      <c r="Z63" s="34" t="str">
        <f>+IF(I63=0,"",'Ark1'!Z2264)</f>
        <v/>
      </c>
      <c r="AA63" s="29" t="str">
        <f>+IF(I63=0,"",'Ark1'!Z2264)</f>
        <v/>
      </c>
      <c r="AB63" s="27" t="str">
        <f>+IF(I63=0,"",'Ark1'!AB2264)</f>
        <v/>
      </c>
      <c r="AC63" s="34" t="str">
        <f>+IF(I63=0,"",'Ark1'!AE2264)</f>
        <v/>
      </c>
      <c r="AD63" s="34" t="str">
        <f t="shared" si="6"/>
        <v/>
      </c>
      <c r="AE63" s="29" t="str">
        <f t="shared" si="9"/>
        <v/>
      </c>
      <c r="AF63" s="214"/>
      <c r="AG63" s="217"/>
      <c r="AI63" s="29"/>
      <c r="AJ63" s="27"/>
      <c r="AK63" s="218"/>
      <c r="AL63" s="28"/>
      <c r="AM63" s="238"/>
      <c r="AN63" s="238"/>
      <c r="AO63" s="238"/>
      <c r="AP63" s="28"/>
    </row>
    <row r="64" spans="1:60" ht="19.8">
      <c r="A64" s="214"/>
      <c r="B64" s="214"/>
      <c r="C64" s="214"/>
      <c r="D64" s="214"/>
      <c r="E64" s="214"/>
      <c r="F64" s="214"/>
      <c r="G64" s="214"/>
      <c r="H64" s="214"/>
      <c r="I64" s="331"/>
      <c r="J64" s="215"/>
      <c r="K64" s="215"/>
      <c r="L64" s="215"/>
      <c r="M64" s="215"/>
      <c r="N64" s="214"/>
      <c r="O64" s="449"/>
      <c r="P64" s="449"/>
      <c r="Q64" s="449"/>
      <c r="R64" s="449"/>
      <c r="S64" s="449"/>
      <c r="T64" s="449"/>
      <c r="U64" s="449"/>
      <c r="V64" s="214"/>
      <c r="W64" s="216"/>
      <c r="X64" s="216"/>
      <c r="Y64" s="216"/>
      <c r="Z64" s="216"/>
      <c r="AA64" s="216"/>
      <c r="AB64" s="214"/>
      <c r="AC64" s="216"/>
      <c r="AD64" s="216"/>
      <c r="AE64" s="216"/>
      <c r="AF64" s="231"/>
      <c r="AG64" s="217"/>
      <c r="AI64" s="29"/>
      <c r="AJ64" s="27"/>
      <c r="AK64" s="218"/>
      <c r="AL64" s="28"/>
      <c r="AP64" s="28"/>
      <c r="BH64" s="230"/>
    </row>
    <row r="65" spans="1:60" ht="21">
      <c r="A65" s="214"/>
      <c r="B65" s="214"/>
      <c r="C65" s="214"/>
      <c r="D65" s="267" t="str">
        <f>+D67</f>
        <v>P+</v>
      </c>
      <c r="E65" s="214"/>
      <c r="F65" s="214"/>
      <c r="G65" s="214"/>
      <c r="H65" s="214"/>
      <c r="I65" s="406">
        <f>SUM(I67:I90)</f>
        <v>695</v>
      </c>
      <c r="J65" s="264"/>
      <c r="K65" s="264"/>
      <c r="L65" s="264"/>
      <c r="M65" s="215"/>
      <c r="N65" s="266">
        <f>+Klasse!K12</f>
        <v>16.213956834532361</v>
      </c>
      <c r="O65" s="96"/>
      <c r="P65" s="459">
        <f>+Klasse!N12</f>
        <v>642</v>
      </c>
      <c r="Q65" s="96"/>
      <c r="R65" s="266">
        <f>+Klasse!S12</f>
        <v>107.55404984423676</v>
      </c>
      <c r="S65" s="96"/>
      <c r="T65" s="266">
        <f>+Klasse!U12</f>
        <v>12.873369517363519</v>
      </c>
      <c r="U65" s="462"/>
      <c r="V65" s="265"/>
      <c r="W65" s="216"/>
      <c r="X65" s="216"/>
      <c r="Y65" s="216"/>
      <c r="Z65" s="216"/>
      <c r="AA65" s="216"/>
      <c r="AB65" s="214"/>
      <c r="AC65" s="216"/>
      <c r="AD65" s="216"/>
      <c r="AE65" s="216"/>
      <c r="AF65" s="216"/>
      <c r="AG65" s="217"/>
      <c r="AI65" s="29"/>
      <c r="AJ65" s="27"/>
      <c r="AK65" s="218"/>
      <c r="AL65" s="28"/>
      <c r="AP65" s="28"/>
      <c r="BH65" s="230"/>
    </row>
    <row r="66" spans="1:60" ht="15" customHeight="1">
      <c r="A66" s="214"/>
      <c r="B66" s="214"/>
      <c r="C66" s="214"/>
      <c r="D66" s="214"/>
      <c r="E66" s="214"/>
      <c r="F66" s="214"/>
      <c r="G66" s="214"/>
      <c r="H66" s="232"/>
      <c r="I66" s="331"/>
      <c r="J66" s="215"/>
      <c r="K66" s="215"/>
      <c r="L66" s="215"/>
      <c r="M66" s="96"/>
      <c r="N66" s="449"/>
      <c r="O66" s="96"/>
      <c r="P66" s="449"/>
      <c r="Q66" s="96"/>
      <c r="R66" s="449"/>
      <c r="S66" s="96"/>
      <c r="T66" s="449"/>
      <c r="U66" s="462"/>
      <c r="V66" s="232"/>
      <c r="W66" s="216"/>
      <c r="X66" s="216"/>
      <c r="Y66" s="216"/>
      <c r="Z66" s="216"/>
      <c r="AA66" s="233"/>
      <c r="AB66" s="214"/>
      <c r="AC66" s="233"/>
      <c r="AD66" s="233"/>
      <c r="AE66" s="231"/>
      <c r="AF66" s="231"/>
      <c r="AG66" s="217"/>
      <c r="AI66" s="29"/>
      <c r="AJ66" s="27"/>
      <c r="AK66" s="218"/>
      <c r="AL66" s="28"/>
      <c r="AP66" s="28"/>
      <c r="BH66" s="230"/>
    </row>
    <row r="67" spans="1:60" ht="15.6">
      <c r="A67" s="214"/>
      <c r="B67" s="296">
        <f>+'Ark1'!C2265</f>
        <v>2024</v>
      </c>
      <c r="C67" s="234">
        <f>+'Ark1'!L2265</f>
        <v>3</v>
      </c>
      <c r="D67" s="234" t="s">
        <v>30</v>
      </c>
      <c r="E67" s="234">
        <f>+'Ark1'!H2265</f>
        <v>1</v>
      </c>
      <c r="F67" s="234">
        <f>+'Ark1'!J2265</f>
        <v>103</v>
      </c>
      <c r="G67" s="234" t="str">
        <f>VLOOKUP(F67,RNR!$A$1:$B$25,2)</f>
        <v>Rudshøgda</v>
      </c>
      <c r="H67" s="234" t="str">
        <f>+IF(I67=0,"",'Ark1'!Q2265)</f>
        <v/>
      </c>
      <c r="I67" s="464">
        <f>+'Ark1'!R2265</f>
        <v>0</v>
      </c>
      <c r="J67" s="235" t="str">
        <f>+IF(I67=0,"",'Ark1'!AG2265)</f>
        <v/>
      </c>
      <c r="K67" s="235"/>
      <c r="L67" s="235" t="str">
        <f>+IF(I67=0,"",'Ark1'!AH2265)</f>
        <v/>
      </c>
      <c r="M67" s="96"/>
      <c r="N67" s="32" t="str">
        <f>+IF(I67=0,"",'Ark1'!U2265)</f>
        <v/>
      </c>
      <c r="O67" s="96"/>
      <c r="P67" s="463">
        <f>'Ark1'!AI2265</f>
        <v>0</v>
      </c>
      <c r="Q67" s="96"/>
      <c r="R67" s="32" t="str">
        <f>+IF(P67=0,"",'Ark1'!AJ2265)</f>
        <v/>
      </c>
      <c r="S67" s="96"/>
      <c r="T67" s="32" t="str">
        <f>+IF(P67=0,"",'Ark1'!AK2265)</f>
        <v/>
      </c>
      <c r="U67" s="462"/>
      <c r="V67" s="236" t="str">
        <f>+IF(I67=0,"",'Ark1'!T2265)</f>
        <v/>
      </c>
      <c r="W67" s="237" t="str">
        <f>+IF(I67=0,"",'Ark1'!W2265)</f>
        <v/>
      </c>
      <c r="X67" s="237" t="str">
        <f>+IF(I67=0,"",'Ark1'!X2265)</f>
        <v/>
      </c>
      <c r="Y67" s="237" t="str">
        <f>+IF(I67=0,"",'Ark1'!Y2265)</f>
        <v/>
      </c>
      <c r="Z67" s="237" t="str">
        <f>+IF(I67=0,"",'Ark1'!Z2265)</f>
        <v/>
      </c>
      <c r="AA67" s="235" t="str">
        <f>+IF(I67=0,"",'Ark1'!Z2265)</f>
        <v/>
      </c>
      <c r="AB67" s="236" t="str">
        <f>+IF(I67=0,"",'Ark1'!AB2265)</f>
        <v/>
      </c>
      <c r="AC67" s="237" t="str">
        <f>+IF(I67=0,"",'Ark1'!AE2265)</f>
        <v/>
      </c>
      <c r="AD67" s="237" t="str">
        <f t="shared" ref="AD67:AD90" si="10">IF(I67=0,"",N67/C67)</f>
        <v/>
      </c>
      <c r="AE67" s="235" t="str">
        <f t="shared" ref="AE67:AE72" si="11">IF(I67=0,"",I67/H67)</f>
        <v/>
      </c>
      <c r="AF67" s="214"/>
      <c r="AG67" s="217"/>
      <c r="AI67" s="29"/>
      <c r="AJ67" s="27"/>
      <c r="AK67" s="218"/>
      <c r="AL67" s="28"/>
      <c r="AM67" s="27"/>
      <c r="AN67" s="27"/>
      <c r="AO67" s="34"/>
      <c r="AP67" s="34"/>
      <c r="AQ67" s="34"/>
    </row>
    <row r="68" spans="1:60" ht="15.6">
      <c r="A68" s="214"/>
      <c r="B68" s="296">
        <f>+'Ark1'!C2266</f>
        <v>2024</v>
      </c>
      <c r="C68" s="234">
        <f>+'Ark1'!L2266</f>
        <v>3</v>
      </c>
      <c r="D68" s="234" t="s">
        <v>30</v>
      </c>
      <c r="E68" s="234">
        <f>+'Ark1'!H2266</f>
        <v>2</v>
      </c>
      <c r="F68" s="234">
        <f>+'Ark1'!J2266</f>
        <v>106</v>
      </c>
      <c r="G68" s="234" t="str">
        <f>VLOOKUP(F68,RNR!$A$1:$B$25,2)</f>
        <v>Furuseth</v>
      </c>
      <c r="H68" s="234">
        <f>+IF(I68=0,"",'Ark1'!Q2266)</f>
        <v>3</v>
      </c>
      <c r="I68" s="464">
        <f>+'Ark1'!R2266</f>
        <v>3</v>
      </c>
      <c r="J68" s="235">
        <f>+IF(I68=0,"",'Ark1'!AG2266)</f>
        <v>2.5990588856150216</v>
      </c>
      <c r="K68" s="235"/>
      <c r="L68" s="235">
        <f>+IF(I68=0,"",'Ark1'!AH2266)</f>
        <v>0</v>
      </c>
      <c r="M68" s="96"/>
      <c r="N68" s="32">
        <f>+IF(I68=0,"",'Ark1'!U2266)</f>
        <v>19.7</v>
      </c>
      <c r="O68" s="96"/>
      <c r="P68" s="463">
        <f>'Ark1'!AI2266</f>
        <v>3</v>
      </c>
      <c r="Q68" s="96"/>
      <c r="R68" s="32">
        <f>+IF(P68=0,"",'Ark1'!AJ2266)</f>
        <v>114.2</v>
      </c>
      <c r="S68" s="96"/>
      <c r="T68" s="32">
        <f>+IF(P68=0,"",'Ark1'!AK2266)</f>
        <v>12.989977639619884</v>
      </c>
      <c r="U68" s="462"/>
      <c r="V68" s="236">
        <f>+IF(I68=0,"",'Ark1'!T2266)</f>
        <v>3.3333333333333344</v>
      </c>
      <c r="W68" s="237">
        <f>+IF(I68=0,"",'Ark1'!W2266)</f>
        <v>0</v>
      </c>
      <c r="X68" s="237">
        <f>+IF(I68=0,"",'Ark1'!X2266)</f>
        <v>66.666666666666686</v>
      </c>
      <c r="Y68" s="237">
        <f>+IF(I68=0,"",'Ark1'!Y2266)</f>
        <v>0</v>
      </c>
      <c r="Z68" s="237">
        <f>+IF(I68=0,"",'Ark1'!Z2266)</f>
        <v>4.1142030414974249</v>
      </c>
      <c r="AA68" s="235">
        <f>+IF(I68=0,"",'Ark1'!Z2266)</f>
        <v>4.1142030414974249</v>
      </c>
      <c r="AB68" s="236">
        <f>+IF(I68=0,"",'Ark1'!AB2266)</f>
        <v>0.4714045207910309</v>
      </c>
      <c r="AC68" s="237">
        <f>+IF(I68=0,"",'Ark1'!AE2266)</f>
        <v>0</v>
      </c>
      <c r="AD68" s="237">
        <f t="shared" si="10"/>
        <v>6.5666666666666664</v>
      </c>
      <c r="AE68" s="235">
        <f t="shared" si="11"/>
        <v>1</v>
      </c>
      <c r="AF68" s="214"/>
      <c r="AG68" s="217"/>
      <c r="AI68" s="29"/>
      <c r="AJ68" s="27"/>
      <c r="AK68" s="218"/>
      <c r="AL68" s="28"/>
      <c r="AM68" s="27"/>
      <c r="AN68" s="27"/>
      <c r="AO68" s="34"/>
      <c r="AP68" s="34"/>
      <c r="AQ68" s="34"/>
    </row>
    <row r="69" spans="1:60" ht="15.6">
      <c r="A69" s="214"/>
      <c r="B69" s="296">
        <f>+'Ark1'!C2267</f>
        <v>2024</v>
      </c>
      <c r="C69" s="234">
        <f>+'Ark1'!L2267</f>
        <v>3</v>
      </c>
      <c r="D69" s="234" t="s">
        <v>30</v>
      </c>
      <c r="E69" s="234">
        <f>+'Ark1'!H2267</f>
        <v>1</v>
      </c>
      <c r="F69" s="234">
        <f>+'Ark1'!J2267</f>
        <v>110</v>
      </c>
      <c r="G69" s="234" t="str">
        <f>VLOOKUP(F69,RNR!$A$1:$B$25,2)</f>
        <v>Gol</v>
      </c>
      <c r="H69" s="234">
        <f>+IF(I69=0,"",'Ark1'!Q2267)</f>
        <v>27</v>
      </c>
      <c r="I69" s="464">
        <f>+'Ark1'!R2267</f>
        <v>82</v>
      </c>
      <c r="J69" s="235">
        <f>+IF(I69=0,"",'Ark1'!AG2267)</f>
        <v>5.296190472624053</v>
      </c>
      <c r="K69" s="235"/>
      <c r="L69" s="235">
        <f>+IF(I69=0,"",'Ark1'!AH2267)</f>
        <v>1.2195121951219512</v>
      </c>
      <c r="M69" s="96"/>
      <c r="N69" s="32">
        <f>+IF(I69=0,"",'Ark1'!U2267)</f>
        <v>17.247560975609755</v>
      </c>
      <c r="O69" s="96"/>
      <c r="P69" s="463">
        <f>'Ark1'!AI2267</f>
        <v>82</v>
      </c>
      <c r="Q69" s="96"/>
      <c r="R69" s="32">
        <f>+IF(P69=0,"",'Ark1'!AJ2267)</f>
        <v>110.36585365853659</v>
      </c>
      <c r="S69" s="96"/>
      <c r="T69" s="32">
        <f>+IF(P69=0,"",'Ark1'!AK2267)</f>
        <v>12.71509434785542</v>
      </c>
      <c r="U69" s="462"/>
      <c r="V69" s="236">
        <f>+IF(I69=0,"",'Ark1'!T2267)</f>
        <v>4.2439024390243905</v>
      </c>
      <c r="W69" s="237">
        <f>+IF(I69=0,"",'Ark1'!W2267)</f>
        <v>0</v>
      </c>
      <c r="X69" s="237">
        <f>+IF(I69=0,"",'Ark1'!X2267)</f>
        <v>69.512195121951223</v>
      </c>
      <c r="Y69" s="237">
        <f>+IF(I69=0,"",'Ark1'!Y2267)</f>
        <v>7.3170731707317085</v>
      </c>
      <c r="Z69" s="237">
        <f>+IF(I69=0,"",'Ark1'!Z2267)</f>
        <v>3.4618909822684141</v>
      </c>
      <c r="AA69" s="235">
        <f>+IF(I69=0,"",'Ark1'!Z2267)</f>
        <v>3.4618909822684141</v>
      </c>
      <c r="AB69" s="236">
        <f>+IF(I69=0,"",'Ark1'!AB2267)</f>
        <v>1.0994563580082579</v>
      </c>
      <c r="AC69" s="237">
        <f>+IF(I69=0,"",'Ark1'!AE2267)</f>
        <v>0</v>
      </c>
      <c r="AD69" s="237">
        <f t="shared" si="10"/>
        <v>5.7491869918699186</v>
      </c>
      <c r="AE69" s="235">
        <f t="shared" si="11"/>
        <v>3.0370370370370372</v>
      </c>
      <c r="AF69" s="214"/>
      <c r="AG69" s="217"/>
      <c r="AI69" s="29"/>
      <c r="AJ69" s="27"/>
      <c r="AK69" s="218"/>
      <c r="AL69" s="28"/>
      <c r="AM69" s="27"/>
      <c r="AN69" s="27"/>
      <c r="AO69" s="34"/>
      <c r="AP69" s="34"/>
      <c r="AQ69" s="34"/>
    </row>
    <row r="70" spans="1:60" ht="15.6">
      <c r="A70" s="214"/>
      <c r="B70" s="296">
        <f>+'Ark1'!C2268</f>
        <v>2024</v>
      </c>
      <c r="C70" s="234">
        <f>+'Ark1'!L2268</f>
        <v>3</v>
      </c>
      <c r="D70" s="234" t="s">
        <v>30</v>
      </c>
      <c r="E70" s="234">
        <f>+'Ark1'!H2268</f>
        <v>1</v>
      </c>
      <c r="F70" s="234">
        <f>+'Ark1'!J2268</f>
        <v>111</v>
      </c>
      <c r="G70" s="234" t="str">
        <f>VLOOKUP(F70,RNR!$A$1:$B$25,2)</f>
        <v>Forus</v>
      </c>
      <c r="H70" s="234">
        <f>+IF(I70=0,"",'Ark1'!Q2268)</f>
        <v>3</v>
      </c>
      <c r="I70" s="464">
        <f>+'Ark1'!R2268</f>
        <v>9</v>
      </c>
      <c r="J70" s="235">
        <f>+IF(I70=0,"",'Ark1'!AG2268)</f>
        <v>4.2227327425883399</v>
      </c>
      <c r="K70" s="235"/>
      <c r="L70" s="235">
        <f>+IF(I70=0,"",'Ark1'!AH2268)</f>
        <v>0</v>
      </c>
      <c r="M70" s="96"/>
      <c r="N70" s="32">
        <f>+IF(I70=0,"",'Ark1'!U2268)</f>
        <v>12.866666666666671</v>
      </c>
      <c r="O70" s="96"/>
      <c r="P70" s="463">
        <f>'Ark1'!AI2268</f>
        <v>9</v>
      </c>
      <c r="Q70" s="96"/>
      <c r="R70" s="32">
        <f>+IF(P70=0,"",'Ark1'!AJ2268)</f>
        <v>97.688888888888883</v>
      </c>
      <c r="S70" s="96"/>
      <c r="T70" s="32">
        <f>+IF(P70=0,"",'Ark1'!AK2268)</f>
        <v>13.323026972203742</v>
      </c>
      <c r="U70" s="462"/>
      <c r="V70" s="236">
        <f>+IF(I70=0,"",'Ark1'!T2268)</f>
        <v>3.2222222222222219</v>
      </c>
      <c r="W70" s="237">
        <f>+IF(I70=0,"",'Ark1'!W2268)</f>
        <v>0</v>
      </c>
      <c r="X70" s="237">
        <f>+IF(I70=0,"",'Ark1'!X2268)</f>
        <v>33.333333333333343</v>
      </c>
      <c r="Y70" s="237">
        <f>+IF(I70=0,"",'Ark1'!Y2268)</f>
        <v>0</v>
      </c>
      <c r="Z70" s="237">
        <f>+IF(I70=0,"",'Ark1'!Z2268)</f>
        <v>4.4862753667899931</v>
      </c>
      <c r="AA70" s="235">
        <f>+IF(I70=0,"",'Ark1'!Z2268)</f>
        <v>4.4862753667899931</v>
      </c>
      <c r="AB70" s="236">
        <f>+IF(I70=0,"",'Ark1'!AB2268)</f>
        <v>1.1331154474650622</v>
      </c>
      <c r="AC70" s="237">
        <f>+IF(I70=0,"",'Ark1'!AE2268)</f>
        <v>0</v>
      </c>
      <c r="AD70" s="237">
        <f t="shared" si="10"/>
        <v>4.2888888888888905</v>
      </c>
      <c r="AE70" s="235">
        <f t="shared" si="11"/>
        <v>3</v>
      </c>
      <c r="AF70" s="214"/>
      <c r="AG70" s="217"/>
      <c r="AI70" s="29"/>
      <c r="AJ70" s="27"/>
      <c r="AK70" s="218"/>
      <c r="AL70" s="28"/>
      <c r="AM70" s="27"/>
      <c r="AN70" s="27"/>
      <c r="AO70" s="34"/>
      <c r="AP70" s="34"/>
      <c r="AQ70" s="34"/>
    </row>
    <row r="71" spans="1:60" ht="15.6">
      <c r="A71" s="214"/>
      <c r="B71" s="296">
        <f>+'Ark1'!C2269</f>
        <v>2024</v>
      </c>
      <c r="C71" s="234">
        <f>+'Ark1'!L2269</f>
        <v>3</v>
      </c>
      <c r="D71" s="234" t="s">
        <v>30</v>
      </c>
      <c r="E71" s="234">
        <f>+'Ark1'!H2269</f>
        <v>1</v>
      </c>
      <c r="F71" s="234">
        <f>+'Ark1'!J2269</f>
        <v>116</v>
      </c>
      <c r="G71" s="234" t="str">
        <f>VLOOKUP(F71,RNR!$A$1:$B$25,2)</f>
        <v>Sandeid</v>
      </c>
      <c r="H71" s="234">
        <f>+IF(I71=0,"",'Ark1'!Q2269)</f>
        <v>11</v>
      </c>
      <c r="I71" s="464">
        <f>+'Ark1'!R2269</f>
        <v>18</v>
      </c>
      <c r="J71" s="235">
        <f>+IF(I71=0,"",'Ark1'!AG2269)</f>
        <v>4.9394131101270142</v>
      </c>
      <c r="K71" s="235"/>
      <c r="L71" s="235">
        <f>+IF(I71=0,"",'Ark1'!AH2269)</f>
        <v>0</v>
      </c>
      <c r="M71" s="96"/>
      <c r="N71" s="32">
        <f>+IF(I71=0,"",'Ark1'!U2269)</f>
        <v>16.916666666666671</v>
      </c>
      <c r="O71" s="96"/>
      <c r="P71" s="463">
        <f>'Ark1'!AI2269</f>
        <v>16</v>
      </c>
      <c r="Q71" s="96"/>
      <c r="R71" s="32">
        <f>+IF(P71=0,"",'Ark1'!AJ2269)</f>
        <v>108.10000000000002</v>
      </c>
      <c r="S71" s="96"/>
      <c r="T71" s="32">
        <f>+IF(P71=0,"",'Ark1'!AK2269)</f>
        <v>13.224330949828651</v>
      </c>
      <c r="U71" s="462"/>
      <c r="V71" s="236">
        <f>+IF(I71=0,"",'Ark1'!T2269)</f>
        <v>3</v>
      </c>
      <c r="W71" s="237">
        <f>+IF(I71=0,"",'Ark1'!W2269)</f>
        <v>0</v>
      </c>
      <c r="X71" s="237">
        <f>+IF(I71=0,"",'Ark1'!X2269)</f>
        <v>77.777777777777771</v>
      </c>
      <c r="Y71" s="237">
        <f>+IF(I71=0,"",'Ark1'!Y2269)</f>
        <v>0</v>
      </c>
      <c r="Z71" s="237">
        <f>+IF(I71=0,"",'Ark1'!Z2269)</f>
        <v>2.7295196972686879</v>
      </c>
      <c r="AA71" s="235">
        <f>+IF(I71=0,"",'Ark1'!Z2269)</f>
        <v>2.7295196972686879</v>
      </c>
      <c r="AB71" s="236">
        <f>+IF(I71=0,"",'Ark1'!AB2269)</f>
        <v>1.333333333333333</v>
      </c>
      <c r="AC71" s="237">
        <f>+IF(I71=0,"",'Ark1'!AE2269)</f>
        <v>0</v>
      </c>
      <c r="AD71" s="237">
        <f t="shared" si="10"/>
        <v>5.6388888888888902</v>
      </c>
      <c r="AE71" s="235">
        <f t="shared" si="11"/>
        <v>1.6363636363636365</v>
      </c>
      <c r="AF71" s="214"/>
      <c r="AG71" s="217"/>
      <c r="AI71" s="29"/>
      <c r="AJ71" s="27"/>
      <c r="AK71" s="218"/>
      <c r="AL71" s="28"/>
      <c r="AM71" s="27"/>
      <c r="AN71" s="27"/>
      <c r="AO71" s="34"/>
      <c r="AP71" s="34"/>
      <c r="AQ71" s="34"/>
    </row>
    <row r="72" spans="1:60" ht="15.6">
      <c r="A72" s="214"/>
      <c r="B72" s="296">
        <f>+'Ark1'!C2270</f>
        <v>2024</v>
      </c>
      <c r="C72" s="234">
        <f>+'Ark1'!L2270</f>
        <v>3</v>
      </c>
      <c r="D72" s="234" t="s">
        <v>30</v>
      </c>
      <c r="E72" s="234">
        <f>+'Ark1'!H2270</f>
        <v>2</v>
      </c>
      <c r="F72" s="234">
        <f>+'Ark1'!J2270</f>
        <v>117</v>
      </c>
      <c r="G72" s="234" t="str">
        <f>VLOOKUP(F72,RNR!$A$1:$B$25,2)</f>
        <v>Jæren</v>
      </c>
      <c r="H72" s="234">
        <f>+IF(I72=0,"",'Ark1'!Q2270)</f>
        <v>4</v>
      </c>
      <c r="I72" s="464">
        <f>+'Ark1'!R2270</f>
        <v>15</v>
      </c>
      <c r="J72" s="235">
        <f>+IF(I72=0,"",'Ark1'!AG2270)</f>
        <v>8.5256831153088566</v>
      </c>
      <c r="K72" s="235"/>
      <c r="L72" s="235">
        <f>+IF(I72=0,"",'Ark1'!AH2270)</f>
        <v>0</v>
      </c>
      <c r="M72" s="96"/>
      <c r="N72" s="32">
        <f>+IF(I72=0,"",'Ark1'!U2270)</f>
        <v>11.25333333333333</v>
      </c>
      <c r="O72" s="96"/>
      <c r="P72" s="463">
        <f>'Ark1'!AI2270</f>
        <v>15</v>
      </c>
      <c r="Q72" s="96"/>
      <c r="R72" s="32">
        <f>+IF(P72=0,"",'Ark1'!AJ2270)</f>
        <v>95.166666666666686</v>
      </c>
      <c r="S72" s="96"/>
      <c r="T72" s="32">
        <f>+IF(P72=0,"",'Ark1'!AK2270)</f>
        <v>12.657594336848575</v>
      </c>
      <c r="U72" s="462"/>
      <c r="V72" s="236">
        <f>+IF(I72=0,"",'Ark1'!T2270)</f>
        <v>3.1333333333333324</v>
      </c>
      <c r="W72" s="237">
        <f>+IF(I72=0,"",'Ark1'!W2270)</f>
        <v>0</v>
      </c>
      <c r="X72" s="237">
        <f>+IF(I72=0,"",'Ark1'!X2270)</f>
        <v>6.6666666666666687</v>
      </c>
      <c r="Y72" s="237">
        <f>+IF(I72=0,"",'Ark1'!Y2270)</f>
        <v>0</v>
      </c>
      <c r="Z72" s="237">
        <f>+IF(I72=0,"",'Ark1'!Z2270)</f>
        <v>3.4469052141820713</v>
      </c>
      <c r="AA72" s="235">
        <f>+IF(I72=0,"",'Ark1'!Z2270)</f>
        <v>3.4469052141820713</v>
      </c>
      <c r="AB72" s="236">
        <f>+IF(I72=0,"",'Ark1'!AB2270)</f>
        <v>1.0241527663824816</v>
      </c>
      <c r="AC72" s="237">
        <f>+IF(I72=0,"",'Ark1'!AE2270)</f>
        <v>0</v>
      </c>
      <c r="AD72" s="237">
        <f t="shared" si="10"/>
        <v>3.75111111111111</v>
      </c>
      <c r="AE72" s="235">
        <f t="shared" si="11"/>
        <v>3.75</v>
      </c>
      <c r="AF72" s="214"/>
      <c r="AG72" s="217"/>
      <c r="AI72" s="29"/>
      <c r="AJ72" s="27"/>
      <c r="AK72" s="218"/>
      <c r="AL72" s="28"/>
      <c r="AM72" s="27"/>
      <c r="AN72" s="27"/>
      <c r="AO72" s="34"/>
      <c r="AP72" s="34"/>
      <c r="AQ72" s="34"/>
    </row>
    <row r="73" spans="1:60" ht="15.6">
      <c r="A73" s="214"/>
      <c r="B73" s="296">
        <f>+'Ark1'!C2271</f>
        <v>2024</v>
      </c>
      <c r="C73" s="234">
        <f>+'Ark1'!L2271</f>
        <v>3</v>
      </c>
      <c r="D73" s="234" t="s">
        <v>30</v>
      </c>
      <c r="E73" s="234">
        <f>+'Ark1'!H2271</f>
        <v>1</v>
      </c>
      <c r="F73" s="234">
        <f>+'Ark1'!J2271</f>
        <v>134</v>
      </c>
      <c r="G73" s="234" t="str">
        <f>VLOOKUP(F73,RNR!$A$1:$B$25,2)</f>
        <v>Førde</v>
      </c>
      <c r="H73" s="234">
        <f>+IF(I73=0,"",'Ark1'!Q2271)</f>
        <v>56</v>
      </c>
      <c r="I73" s="464">
        <f>+'Ark1'!R2271</f>
        <v>220</v>
      </c>
      <c r="J73" s="235">
        <f>+IF(I73=0,"",'Ark1'!AG2271)</f>
        <v>8.8445463799688344</v>
      </c>
      <c r="K73" s="235"/>
      <c r="L73" s="235">
        <f>+IF(I73=0,"",'Ark1'!AH2271)</f>
        <v>0</v>
      </c>
      <c r="M73" s="96"/>
      <c r="N73" s="32">
        <f>+IF(I73=0,"",'Ark1'!U2271)</f>
        <v>16.073636363636364</v>
      </c>
      <c r="O73" s="96"/>
      <c r="P73" s="463">
        <f>'Ark1'!AI2271</f>
        <v>217</v>
      </c>
      <c r="Q73" s="96"/>
      <c r="R73" s="32">
        <f>+IF(P73=0,"",'Ark1'!AJ2271)</f>
        <v>107.33271889400928</v>
      </c>
      <c r="S73" s="96"/>
      <c r="T73" s="32">
        <f>+IF(P73=0,"",'Ark1'!AK2271)</f>
        <v>12.88037979846721</v>
      </c>
      <c r="U73" s="462"/>
      <c r="V73" s="236">
        <f>+IF(I73=0,"",'Ark1'!T2271)</f>
        <v>3.3</v>
      </c>
      <c r="W73" s="237">
        <f>+IF(I73=0,"",'Ark1'!W2271)</f>
        <v>0</v>
      </c>
      <c r="X73" s="237">
        <f>+IF(I73=0,"",'Ark1'!X2271)</f>
        <v>58.181818181818173</v>
      </c>
      <c r="Y73" s="237">
        <f>+IF(I73=0,"",'Ark1'!Y2271)</f>
        <v>0</v>
      </c>
      <c r="Z73" s="237">
        <f>+IF(I73=0,"",'Ark1'!Z2271)</f>
        <v>3.407429777112112</v>
      </c>
      <c r="AA73" s="235">
        <f>+IF(I73=0,"",'Ark1'!Z2271)</f>
        <v>3.407429777112112</v>
      </c>
      <c r="AB73" s="236">
        <f>+IF(I73=0,"",'Ark1'!AB2271)</f>
        <v>0.84799228126847359</v>
      </c>
      <c r="AC73" s="237">
        <f>+IF(I73=0,"",'Ark1'!AE2271)</f>
        <v>0</v>
      </c>
      <c r="AD73" s="237">
        <f t="shared" si="10"/>
        <v>5.3578787878787884</v>
      </c>
      <c r="AE73" s="235">
        <f t="shared" ref="AE73:AE90" si="12">IF(I73=0,"",I73/H73)</f>
        <v>3.9285714285714284</v>
      </c>
      <c r="AF73" s="214"/>
      <c r="AG73" s="217"/>
      <c r="AI73" s="29"/>
      <c r="AJ73" s="27"/>
      <c r="AK73" s="218"/>
      <c r="AL73" s="28"/>
      <c r="AM73" s="27"/>
      <c r="AN73" s="27"/>
      <c r="AO73" s="34"/>
      <c r="AP73" s="34"/>
      <c r="AQ73" s="34"/>
    </row>
    <row r="74" spans="1:60" ht="15.6">
      <c r="A74" s="214"/>
      <c r="B74" s="296">
        <f>+'Ark1'!C2272</f>
        <v>2024</v>
      </c>
      <c r="C74" s="234">
        <f>+'Ark1'!L2272</f>
        <v>3</v>
      </c>
      <c r="D74" s="234" t="s">
        <v>30</v>
      </c>
      <c r="E74" s="234">
        <f>+'Ark1'!H2272</f>
        <v>2</v>
      </c>
      <c r="F74" s="234">
        <f>+'Ark1'!J2272</f>
        <v>141</v>
      </c>
      <c r="G74" s="234" t="str">
        <f>VLOOKUP(F74,RNR!$A$1:$B$25,2)</f>
        <v>Ølen</v>
      </c>
      <c r="H74" s="234">
        <f>+IF(I74=0,"",'Ark1'!Q2272)</f>
        <v>29</v>
      </c>
      <c r="I74" s="464">
        <f>+'Ark1'!R2272</f>
        <v>70</v>
      </c>
      <c r="J74" s="235">
        <f>+IF(I74=0,"",'Ark1'!AG2272)</f>
        <v>5.2696028593763424</v>
      </c>
      <c r="K74" s="235"/>
      <c r="L74" s="235">
        <f>+IF(I74=0,"",'Ark1'!AH2272)</f>
        <v>0</v>
      </c>
      <c r="M74" s="96"/>
      <c r="N74" s="32">
        <f>+IF(I74=0,"",'Ark1'!U2272)</f>
        <v>16.659999999999997</v>
      </c>
      <c r="O74" s="96"/>
      <c r="P74" s="463">
        <f>'Ark1'!AI2272</f>
        <v>70</v>
      </c>
      <c r="Q74" s="96"/>
      <c r="R74" s="32">
        <f>+IF(P74=0,"",'Ark1'!AJ2272)</f>
        <v>108.75857142857149</v>
      </c>
      <c r="S74" s="96"/>
      <c r="T74" s="32">
        <f>+IF(P74=0,"",'Ark1'!AK2272)</f>
        <v>12.835866638031076</v>
      </c>
      <c r="U74" s="462"/>
      <c r="V74" s="236">
        <f>+IF(I74=0,"",'Ark1'!T2272)</f>
        <v>3.5571428571428556</v>
      </c>
      <c r="W74" s="237">
        <f>+IF(I74=0,"",'Ark1'!W2272)</f>
        <v>0</v>
      </c>
      <c r="X74" s="237">
        <f>+IF(I74=0,"",'Ark1'!X2272)</f>
        <v>57.142857142857153</v>
      </c>
      <c r="Y74" s="237">
        <f>+IF(I74=0,"",'Ark1'!Y2272)</f>
        <v>2.8571428571428577</v>
      </c>
      <c r="Z74" s="237">
        <f>+IF(I74=0,"",'Ark1'!Z2272)</f>
        <v>3.3826194414557458</v>
      </c>
      <c r="AA74" s="235">
        <f>+IF(I74=0,"",'Ark1'!Z2272)</f>
        <v>3.3826194414557458</v>
      </c>
      <c r="AB74" s="236">
        <f>+IF(I74=0,"",'Ark1'!AB2272)</f>
        <v>1.0090407649377326</v>
      </c>
      <c r="AC74" s="237">
        <f>+IF(I74=0,"",'Ark1'!AE2272)</f>
        <v>0</v>
      </c>
      <c r="AD74" s="237">
        <f t="shared" si="10"/>
        <v>5.5533333333333319</v>
      </c>
      <c r="AE74" s="235">
        <f t="shared" si="12"/>
        <v>2.4137931034482758</v>
      </c>
      <c r="AF74" s="214"/>
      <c r="AG74" s="217"/>
      <c r="AI74" s="29"/>
      <c r="AJ74" s="27"/>
      <c r="AK74" s="218"/>
      <c r="AL74" s="28"/>
      <c r="AM74" s="27"/>
      <c r="AN74" s="27"/>
      <c r="AO74" s="34"/>
      <c r="AP74" s="34"/>
      <c r="AQ74" s="34"/>
    </row>
    <row r="75" spans="1:60" ht="15.6">
      <c r="A75" s="214"/>
      <c r="B75" s="296">
        <f>+'Ark1'!C2273</f>
        <v>2024</v>
      </c>
      <c r="C75" s="234">
        <f>+'Ark1'!L2273</f>
        <v>3</v>
      </c>
      <c r="D75" s="234" t="s">
        <v>30</v>
      </c>
      <c r="E75" s="234">
        <f>+'Ark1'!H2273</f>
        <v>2</v>
      </c>
      <c r="F75" s="234">
        <f>+'Ark1'!J2273</f>
        <v>143</v>
      </c>
      <c r="G75" s="234" t="str">
        <f>VLOOKUP(F75,RNR!$A$1:$B$25,2)</f>
        <v>Nordfjord</v>
      </c>
      <c r="H75" s="234" t="str">
        <f>+IF(I75=0,"",'Ark1'!Q2273)</f>
        <v/>
      </c>
      <c r="I75" s="464">
        <f>+'Ark1'!R2273</f>
        <v>0</v>
      </c>
      <c r="J75" s="235" t="str">
        <f>+IF(I75=0,"",'Ark1'!AG2273)</f>
        <v/>
      </c>
      <c r="K75" s="235"/>
      <c r="L75" s="235" t="str">
        <f>+IF(I75=0,"",'Ark1'!AH2273)</f>
        <v/>
      </c>
      <c r="M75" s="96"/>
      <c r="N75" s="32" t="str">
        <f>+IF(I75=0,"",'Ark1'!U2273)</f>
        <v/>
      </c>
      <c r="O75" s="96"/>
      <c r="P75" s="463">
        <f>'Ark1'!AI2273</f>
        <v>0</v>
      </c>
      <c r="Q75" s="96"/>
      <c r="R75" s="32" t="str">
        <f>+IF(P75=0,"",'Ark1'!AJ2273)</f>
        <v/>
      </c>
      <c r="S75" s="96"/>
      <c r="T75" s="32" t="str">
        <f>+IF(P75=0,"",'Ark1'!AK2273)</f>
        <v/>
      </c>
      <c r="U75" s="462"/>
      <c r="V75" s="236" t="str">
        <f>+IF(I75=0,"",'Ark1'!T2273)</f>
        <v/>
      </c>
      <c r="W75" s="237" t="str">
        <f>+IF(I75=0,"",'Ark1'!W2273)</f>
        <v/>
      </c>
      <c r="X75" s="237" t="str">
        <f>+IF(I75=0,"",'Ark1'!X2273)</f>
        <v/>
      </c>
      <c r="Y75" s="237" t="str">
        <f>+IF(I75=0,"",'Ark1'!Y2273)</f>
        <v/>
      </c>
      <c r="Z75" s="237" t="str">
        <f>+IF(I75=0,"",'Ark1'!Z2273)</f>
        <v/>
      </c>
      <c r="AA75" s="235" t="str">
        <f>+IF(I75=0,"",'Ark1'!Z2273)</f>
        <v/>
      </c>
      <c r="AB75" s="236" t="str">
        <f>+IF(I75=0,"",'Ark1'!AB2273)</f>
        <v/>
      </c>
      <c r="AC75" s="237" t="str">
        <f>+IF(I75=0,"",'Ark1'!AE2273)</f>
        <v/>
      </c>
      <c r="AD75" s="237" t="str">
        <f t="shared" si="10"/>
        <v/>
      </c>
      <c r="AE75" s="235" t="str">
        <f t="shared" si="12"/>
        <v/>
      </c>
      <c r="AF75" s="214"/>
      <c r="AG75" s="217"/>
      <c r="AI75" s="29"/>
      <c r="AJ75" s="27"/>
      <c r="AK75" s="218"/>
      <c r="AL75" s="28"/>
      <c r="AM75" s="27"/>
      <c r="AN75" s="27"/>
      <c r="AO75" s="34"/>
      <c r="AP75" s="34"/>
      <c r="AQ75" s="34"/>
    </row>
    <row r="76" spans="1:60" ht="15.6">
      <c r="A76" s="214"/>
      <c r="B76" s="296">
        <f>+'Ark1'!C2274</f>
        <v>2024</v>
      </c>
      <c r="C76" s="234">
        <f>+'Ark1'!L2274</f>
        <v>3</v>
      </c>
      <c r="D76" s="234" t="s">
        <v>30</v>
      </c>
      <c r="E76" s="234">
        <f>+'Ark1'!H2274</f>
        <v>2</v>
      </c>
      <c r="F76" s="234">
        <f>+'Ark1'!J2274</f>
        <v>147</v>
      </c>
      <c r="G76" s="234" t="str">
        <f>VLOOKUP(F76,RNR!$A$1:$B$25,2)</f>
        <v>Midt-Norge</v>
      </c>
      <c r="H76" s="234">
        <f>+IF(I76=0,"",'Ark1'!Q2274)</f>
        <v>1</v>
      </c>
      <c r="I76" s="464">
        <f>+'Ark1'!R2274</f>
        <v>1</v>
      </c>
      <c r="J76" s="235">
        <f>+IF(I76=0,"",'Ark1'!AG2274)</f>
        <v>2.8865390111460423</v>
      </c>
      <c r="K76" s="235"/>
      <c r="L76" s="235">
        <f>+IF(I76=0,"",'Ark1'!AH2274)</f>
        <v>0</v>
      </c>
      <c r="M76" s="96"/>
      <c r="N76" s="32">
        <f>+IF(I76=0,"",'Ark1'!U2274)</f>
        <v>10.1</v>
      </c>
      <c r="O76" s="96"/>
      <c r="P76" s="463">
        <f>'Ark1'!AI2274</f>
        <v>0</v>
      </c>
      <c r="Q76" s="96"/>
      <c r="R76" s="32" t="str">
        <f>+IF(P76=0,"",'Ark1'!AJ2274)</f>
        <v/>
      </c>
      <c r="S76" s="96"/>
      <c r="T76" s="32" t="str">
        <f>+IF(P76=0,"",'Ark1'!AK2274)</f>
        <v/>
      </c>
      <c r="U76" s="462"/>
      <c r="V76" s="236">
        <f>+IF(I76=0,"",'Ark1'!T2274)</f>
        <v>5</v>
      </c>
      <c r="W76" s="237">
        <f>+IF(I76=0,"",'Ark1'!W2274)</f>
        <v>0</v>
      </c>
      <c r="X76" s="237">
        <f>+IF(I76=0,"",'Ark1'!X2274)</f>
        <v>0</v>
      </c>
      <c r="Y76" s="237">
        <f>+IF(I76=0,"",'Ark1'!Y2274)</f>
        <v>0</v>
      </c>
      <c r="Z76" s="237">
        <f>+IF(I76=0,"",'Ark1'!Z2274)</f>
        <v>0</v>
      </c>
      <c r="AA76" s="235">
        <f>+IF(I76=0,"",'Ark1'!Z2274)</f>
        <v>0</v>
      </c>
      <c r="AB76" s="236">
        <f>+IF(I76=0,"",'Ark1'!AB2274)</f>
        <v>0</v>
      </c>
      <c r="AC76" s="237">
        <f>+IF(I76=0,"",'Ark1'!AE2274)</f>
        <v>0</v>
      </c>
      <c r="AD76" s="237">
        <f t="shared" si="10"/>
        <v>3.3666666666666667</v>
      </c>
      <c r="AE76" s="235">
        <f t="shared" si="12"/>
        <v>1</v>
      </c>
      <c r="AF76" s="214"/>
      <c r="AG76" s="217"/>
      <c r="AI76" s="29"/>
      <c r="AJ76" s="27"/>
      <c r="AK76" s="218"/>
      <c r="AL76" s="28"/>
      <c r="AM76" s="27"/>
      <c r="AN76" s="27"/>
      <c r="AO76" s="34"/>
      <c r="AP76" s="34"/>
      <c r="AQ76" s="34"/>
    </row>
    <row r="77" spans="1:60" ht="15.6">
      <c r="A77" s="214"/>
      <c r="B77" s="296">
        <f>+'Ark1'!C2275</f>
        <v>2024</v>
      </c>
      <c r="C77" s="234">
        <f>+'Ark1'!L2275</f>
        <v>3</v>
      </c>
      <c r="D77" s="234" t="s">
        <v>30</v>
      </c>
      <c r="E77" s="234">
        <f>+'Ark1'!H2275</f>
        <v>1</v>
      </c>
      <c r="F77" s="234">
        <f>+'Ark1'!J2275</f>
        <v>155</v>
      </c>
      <c r="G77" s="234" t="str">
        <f>VLOOKUP(F77,RNR!$A$1:$B$25,2)</f>
        <v>Målselv</v>
      </c>
      <c r="H77" s="234">
        <f>+IF(I77=0,"",'Ark1'!Q2275)</f>
        <v>33</v>
      </c>
      <c r="I77" s="464">
        <f>+'Ark1'!R2275</f>
        <v>81</v>
      </c>
      <c r="J77" s="235">
        <f>+IF(I77=0,"",'Ark1'!AG2275)</f>
        <v>3.887145230862187</v>
      </c>
      <c r="K77" s="235"/>
      <c r="L77" s="235">
        <f>+IF(I77=0,"",'Ark1'!AH2275)</f>
        <v>0</v>
      </c>
      <c r="M77" s="96"/>
      <c r="N77" s="32">
        <f>+IF(I77=0,"",'Ark1'!U2275)</f>
        <v>17.155555555555566</v>
      </c>
      <c r="O77" s="96"/>
      <c r="P77" s="463">
        <f>'Ark1'!AI2275</f>
        <v>72</v>
      </c>
      <c r="Q77" s="96"/>
      <c r="R77" s="32">
        <f>+IF(P77=0,"",'Ark1'!AJ2275)</f>
        <v>108.49166666666676</v>
      </c>
      <c r="S77" s="96"/>
      <c r="T77" s="32">
        <f>+IF(P77=0,"",'Ark1'!AK2275)</f>
        <v>13.504809348087599</v>
      </c>
      <c r="U77" s="462"/>
      <c r="V77" s="236">
        <f>+IF(I77=0,"",'Ark1'!T2275)</f>
        <v>3.6049382716049374</v>
      </c>
      <c r="W77" s="237">
        <f>+IF(I77=0,"",'Ark1'!W2275)</f>
        <v>0</v>
      </c>
      <c r="X77" s="237">
        <f>+IF(I77=0,"",'Ark1'!X2275)</f>
        <v>66.666666666666686</v>
      </c>
      <c r="Y77" s="237">
        <f>+IF(I77=0,"",'Ark1'!Y2275)</f>
        <v>1.2345679012345681</v>
      </c>
      <c r="Z77" s="237">
        <f>+IF(I77=0,"",'Ark1'!Z2275)</f>
        <v>3.2630365317304371</v>
      </c>
      <c r="AA77" s="235">
        <f>+IF(I77=0,"",'Ark1'!Z2275)</f>
        <v>3.2630365317304371</v>
      </c>
      <c r="AB77" s="236">
        <f>+IF(I77=0,"",'Ark1'!AB2275)</f>
        <v>1.1296127638220117</v>
      </c>
      <c r="AC77" s="237">
        <f>+IF(I77=0,"",'Ark1'!AE2275)</f>
        <v>0</v>
      </c>
      <c r="AD77" s="237">
        <f t="shared" si="10"/>
        <v>5.7185185185185219</v>
      </c>
      <c r="AE77" s="235">
        <f t="shared" si="12"/>
        <v>2.4545454545454546</v>
      </c>
      <c r="AF77" s="214"/>
      <c r="AG77" s="217"/>
      <c r="AI77" s="29"/>
      <c r="AJ77" s="27"/>
      <c r="AK77" s="218"/>
      <c r="AL77" s="28"/>
      <c r="AM77" s="27"/>
      <c r="AN77" s="27"/>
      <c r="AO77" s="34"/>
      <c r="AP77" s="34"/>
      <c r="AQ77" s="34"/>
    </row>
    <row r="78" spans="1:60" ht="15.6">
      <c r="A78" s="214"/>
      <c r="B78" s="296">
        <f>+'Ark1'!C2276</f>
        <v>2024</v>
      </c>
      <c r="C78" s="234">
        <f>+'Ark1'!L2276</f>
        <v>3</v>
      </c>
      <c r="D78" s="234" t="s">
        <v>30</v>
      </c>
      <c r="E78" s="234">
        <f>+'Ark1'!H2276</f>
        <v>2</v>
      </c>
      <c r="F78" s="234">
        <f>+'Ark1'!J2276</f>
        <v>160</v>
      </c>
      <c r="G78" s="234" t="str">
        <f>VLOOKUP(F78,RNR!$A$1:$B$25,2)</f>
        <v>Oslo</v>
      </c>
      <c r="H78" s="234">
        <f>+IF(I78=0,"",'Ark1'!Q2276)</f>
        <v>9</v>
      </c>
      <c r="I78" s="464">
        <f>+'Ark1'!R2276</f>
        <v>26</v>
      </c>
      <c r="J78" s="235">
        <f>+IF(I78=0,"",'Ark1'!AG2276)</f>
        <v>10.642639459387841</v>
      </c>
      <c r="K78" s="235"/>
      <c r="L78" s="235">
        <f>+IF(I78=0,"",'Ark1'!AH2276)</f>
        <v>0</v>
      </c>
      <c r="M78" s="96"/>
      <c r="N78" s="32">
        <f>+IF(I78=0,"",'Ark1'!U2276)</f>
        <v>15.44615384615385</v>
      </c>
      <c r="O78" s="96"/>
      <c r="P78" s="463">
        <f>'Ark1'!AI2276</f>
        <v>26</v>
      </c>
      <c r="Q78" s="96"/>
      <c r="R78" s="32">
        <f>+IF(P78=0,"",'Ark1'!AJ2276)</f>
        <v>107.18076923076919</v>
      </c>
      <c r="S78" s="96"/>
      <c r="T78" s="32">
        <f>+IF(P78=0,"",'Ark1'!AK2276)</f>
        <v>12.379763517897141</v>
      </c>
      <c r="U78" s="462"/>
      <c r="V78" s="236">
        <f>+IF(I78=0,"",'Ark1'!T2276)</f>
        <v>3.538461538461537</v>
      </c>
      <c r="W78" s="237">
        <f>+IF(I78=0,"",'Ark1'!W2276)</f>
        <v>0</v>
      </c>
      <c r="X78" s="237">
        <f>+IF(I78=0,"",'Ark1'!X2276)</f>
        <v>42.307692307692314</v>
      </c>
      <c r="Y78" s="237">
        <f>+IF(I78=0,"",'Ark1'!Y2276)</f>
        <v>3.8461538461538449</v>
      </c>
      <c r="Z78" s="237">
        <f>+IF(I78=0,"",'Ark1'!Z2276)</f>
        <v>3.5027715146757323</v>
      </c>
      <c r="AA78" s="235">
        <f>+IF(I78=0,"",'Ark1'!Z2276)</f>
        <v>3.5027715146757323</v>
      </c>
      <c r="AB78" s="236">
        <f>+IF(I78=0,"",'Ark1'!AB2276)</f>
        <v>1.0824036368823311</v>
      </c>
      <c r="AC78" s="237">
        <f>+IF(I78=0,"",'Ark1'!AE2276)</f>
        <v>0</v>
      </c>
      <c r="AD78" s="237">
        <f t="shared" si="10"/>
        <v>5.14871794871795</v>
      </c>
      <c r="AE78" s="235">
        <f t="shared" si="12"/>
        <v>2.8888888888888888</v>
      </c>
      <c r="AF78" s="214"/>
      <c r="AG78" s="217"/>
      <c r="AI78" s="29"/>
      <c r="AJ78" s="27"/>
      <c r="AK78" s="218"/>
      <c r="AL78" s="28"/>
      <c r="AM78" s="27"/>
      <c r="AN78" s="27"/>
      <c r="AO78" s="34"/>
      <c r="AP78" s="34"/>
      <c r="AQ78" s="34"/>
    </row>
    <row r="79" spans="1:60" ht="15.6">
      <c r="A79" s="214"/>
      <c r="B79" s="296">
        <f>+'Ark1'!C2277</f>
        <v>2024</v>
      </c>
      <c r="C79" s="234">
        <f>+'Ark1'!L2277</f>
        <v>3</v>
      </c>
      <c r="D79" s="234" t="s">
        <v>30</v>
      </c>
      <c r="E79" s="234">
        <f>+'Ark1'!H2277</f>
        <v>1</v>
      </c>
      <c r="F79" s="234">
        <f>+'Ark1'!J2277</f>
        <v>171</v>
      </c>
      <c r="G79" s="234" t="str">
        <f>VLOOKUP(F79,RNR!$A$1:$B$25,2)</f>
        <v>Prima</v>
      </c>
      <c r="H79" s="234" t="str">
        <f>+IF(I79=0,"",'Ark1'!Q2277)</f>
        <v/>
      </c>
      <c r="I79" s="464">
        <f>+'Ark1'!R2277</f>
        <v>0</v>
      </c>
      <c r="J79" s="235" t="str">
        <f>+IF(I79=0,"",'Ark1'!AG2277)</f>
        <v/>
      </c>
      <c r="K79" s="235"/>
      <c r="L79" s="235" t="str">
        <f>+IF(I79=0,"",'Ark1'!AH2277)</f>
        <v/>
      </c>
      <c r="M79" s="96"/>
      <c r="N79" s="32" t="str">
        <f>+IF(I79=0,"",'Ark1'!U2277)</f>
        <v/>
      </c>
      <c r="O79" s="96"/>
      <c r="P79" s="463">
        <f>'Ark1'!AI2277</f>
        <v>0</v>
      </c>
      <c r="Q79" s="96"/>
      <c r="R79" s="32" t="str">
        <f>+IF(P79=0,"",'Ark1'!AJ2277)</f>
        <v/>
      </c>
      <c r="S79" s="96"/>
      <c r="T79" s="32" t="str">
        <f>+IF(P79=0,"",'Ark1'!AK2277)</f>
        <v/>
      </c>
      <c r="U79" s="462"/>
      <c r="V79" s="236" t="str">
        <f>+IF(I79=0,"",'Ark1'!T2277)</f>
        <v/>
      </c>
      <c r="W79" s="237" t="str">
        <f>+IF(I79=0,"",'Ark1'!W2277)</f>
        <v/>
      </c>
      <c r="X79" s="237" t="str">
        <f>+IF(I79=0,"",'Ark1'!X2277)</f>
        <v/>
      </c>
      <c r="Y79" s="237" t="str">
        <f>+IF(I79=0,"",'Ark1'!Y2277)</f>
        <v/>
      </c>
      <c r="Z79" s="237" t="str">
        <f>+IF(I79=0,"",'Ark1'!Z2277)</f>
        <v/>
      </c>
      <c r="AA79" s="235" t="str">
        <f>+IF(I79=0,"",'Ark1'!Z2277)</f>
        <v/>
      </c>
      <c r="AB79" s="236" t="str">
        <f>+IF(I79=0,"",'Ark1'!AB2277)</f>
        <v/>
      </c>
      <c r="AC79" s="237" t="str">
        <f>+IF(I79=0,"",'Ark1'!AE2277)</f>
        <v/>
      </c>
      <c r="AD79" s="237" t="str">
        <f t="shared" si="10"/>
        <v/>
      </c>
      <c r="AE79" s="235" t="str">
        <f t="shared" si="12"/>
        <v/>
      </c>
      <c r="AF79" s="214"/>
      <c r="AG79" s="217"/>
      <c r="AI79" s="29"/>
      <c r="AJ79" s="27"/>
      <c r="AK79" s="218"/>
      <c r="AL79" s="28"/>
      <c r="AM79" s="27"/>
      <c r="AN79" s="27"/>
      <c r="AO79" s="34"/>
      <c r="AP79" s="34"/>
      <c r="AQ79" s="34"/>
    </row>
    <row r="80" spans="1:60" ht="15.6">
      <c r="A80" s="214"/>
      <c r="B80" s="296">
        <f>+'Ark1'!C2278</f>
        <v>2024</v>
      </c>
      <c r="C80" s="234">
        <f>+'Ark1'!L2278</f>
        <v>3</v>
      </c>
      <c r="D80" s="234" t="s">
        <v>30</v>
      </c>
      <c r="E80" s="234">
        <f>+'Ark1'!H2278</f>
        <v>2</v>
      </c>
      <c r="F80" s="234">
        <f>+'Ark1'!J2278</f>
        <v>175</v>
      </c>
      <c r="G80" s="234" t="str">
        <f>VLOOKUP(F80,RNR!$A$1:$B$25,2)</f>
        <v>Ole Ringdal</v>
      </c>
      <c r="H80" s="234">
        <f>+IF(I80=0,"",'Ark1'!Q2278)</f>
        <v>12</v>
      </c>
      <c r="I80" s="464">
        <f>+'Ark1'!R2278</f>
        <v>53</v>
      </c>
      <c r="J80" s="235">
        <f>+IF(I80=0,"",'Ark1'!AG2278)</f>
        <v>7.9415866063255551</v>
      </c>
      <c r="K80" s="235"/>
      <c r="L80" s="235">
        <f>+IF(I80=0,"",'Ark1'!AH2278)</f>
        <v>0</v>
      </c>
      <c r="M80" s="96"/>
      <c r="N80" s="32">
        <f>+IF(I80=0,"",'Ark1'!U2278)</f>
        <v>17.515094339622649</v>
      </c>
      <c r="O80" s="96"/>
      <c r="P80" s="463">
        <f>'Ark1'!AI2278</f>
        <v>38</v>
      </c>
      <c r="Q80" s="96"/>
      <c r="R80" s="32">
        <f>+IF(P80=0,"",'Ark1'!AJ2278)</f>
        <v>108.8315789473684</v>
      </c>
      <c r="S80" s="96"/>
      <c r="T80" s="32">
        <f>+IF(P80=0,"",'Ark1'!AK2278)</f>
        <v>13.588506168843155</v>
      </c>
      <c r="U80" s="462"/>
      <c r="V80" s="236">
        <f>+IF(I80=0,"",'Ark1'!T2278)</f>
        <v>3.4339622641509431</v>
      </c>
      <c r="W80" s="237">
        <f>+IF(I80=0,"",'Ark1'!W2278)</f>
        <v>0</v>
      </c>
      <c r="X80" s="237">
        <f>+IF(I80=0,"",'Ark1'!X2278)</f>
        <v>69.811320754716988</v>
      </c>
      <c r="Y80" s="237">
        <f>+IF(I80=0,"",'Ark1'!Y2278)</f>
        <v>5.6603773584905639</v>
      </c>
      <c r="Z80" s="237">
        <f>+IF(I80=0,"",'Ark1'!Z2278)</f>
        <v>3.0468911608091402</v>
      </c>
      <c r="AA80" s="235">
        <f>+IF(I80=0,"",'Ark1'!Z2278)</f>
        <v>3.0468911608091402</v>
      </c>
      <c r="AB80" s="236">
        <f>+IF(I80=0,"",'Ark1'!AB2278)</f>
        <v>1.2363890509740278</v>
      </c>
      <c r="AC80" s="237">
        <f>+IF(I80=0,"",'Ark1'!AE2278)</f>
        <v>0</v>
      </c>
      <c r="AD80" s="237">
        <f t="shared" si="10"/>
        <v>5.8383647798742162</v>
      </c>
      <c r="AE80" s="235">
        <f t="shared" si="12"/>
        <v>4.416666666666667</v>
      </c>
      <c r="AF80" s="214"/>
      <c r="AG80" s="217"/>
      <c r="AI80" s="29"/>
      <c r="AJ80" s="27"/>
      <c r="AK80" s="218"/>
      <c r="AL80" s="28"/>
      <c r="AM80" s="27"/>
      <c r="AN80" s="27"/>
      <c r="AO80" s="34"/>
      <c r="AP80" s="34"/>
      <c r="AQ80" s="34"/>
    </row>
    <row r="81" spans="1:60" ht="15.6">
      <c r="A81" s="214"/>
      <c r="B81" s="296">
        <f>+'Ark1'!C2279</f>
        <v>2024</v>
      </c>
      <c r="C81" s="234">
        <f>+'Ark1'!L2279</f>
        <v>3</v>
      </c>
      <c r="D81" s="234" t="s">
        <v>30</v>
      </c>
      <c r="E81" s="234">
        <f>+'Ark1'!H2279</f>
        <v>2</v>
      </c>
      <c r="F81" s="234">
        <f>+'Ark1'!J2279</f>
        <v>177</v>
      </c>
      <c r="G81" s="234" t="str">
        <f>VLOOKUP(F81,RNR!$A$1:$B$25,2)</f>
        <v>Slakthuset</v>
      </c>
      <c r="H81" s="234">
        <f>+IF(I81=0,"",'Ark1'!Q2279)</f>
        <v>7</v>
      </c>
      <c r="I81" s="464">
        <f>+'Ark1'!R2279</f>
        <v>8</v>
      </c>
      <c r="J81" s="235">
        <f>+IF(I81=0,"",'Ark1'!AG2279)</f>
        <v>3.6928452973229104</v>
      </c>
      <c r="K81" s="235"/>
      <c r="L81" s="235">
        <f>+IF(I81=0,"",'Ark1'!AH2279)</f>
        <v>12.5</v>
      </c>
      <c r="M81" s="96"/>
      <c r="N81" s="32">
        <f>+IF(I81=0,"",'Ark1'!U2279)</f>
        <v>15.5875</v>
      </c>
      <c r="O81" s="96"/>
      <c r="P81" s="463">
        <f>'Ark1'!AI2279</f>
        <v>8</v>
      </c>
      <c r="Q81" s="96"/>
      <c r="R81" s="32">
        <f>+IF(P81=0,"",'Ark1'!AJ2279)</f>
        <v>107.15</v>
      </c>
      <c r="S81" s="96"/>
      <c r="T81" s="32">
        <f>+IF(P81=0,"",'Ark1'!AK2279)</f>
        <v>12.625789806603597</v>
      </c>
      <c r="U81" s="462"/>
      <c r="V81" s="236">
        <f>+IF(I81=0,"",'Ark1'!T2279)</f>
        <v>3.625</v>
      </c>
      <c r="W81" s="237">
        <f>+IF(I81=0,"",'Ark1'!W2279)</f>
        <v>0</v>
      </c>
      <c r="X81" s="237">
        <f>+IF(I81=0,"",'Ark1'!X2279)</f>
        <v>50</v>
      </c>
      <c r="Y81" s="237">
        <f>+IF(I81=0,"",'Ark1'!Y2279)</f>
        <v>0</v>
      </c>
      <c r="Z81" s="237">
        <f>+IF(I81=0,"",'Ark1'!Z2279)</f>
        <v>2.847120255626729</v>
      </c>
      <c r="AA81" s="235">
        <f>+IF(I81=0,"",'Ark1'!Z2279)</f>
        <v>2.847120255626729</v>
      </c>
      <c r="AB81" s="236">
        <f>+IF(I81=0,"",'Ark1'!AB2279)</f>
        <v>0.69597054535375247</v>
      </c>
      <c r="AC81" s="237">
        <f>+IF(I81=0,"",'Ark1'!AE2279)</f>
        <v>0</v>
      </c>
      <c r="AD81" s="237">
        <f t="shared" si="10"/>
        <v>5.1958333333333337</v>
      </c>
      <c r="AE81" s="235">
        <f t="shared" si="12"/>
        <v>1.1428571428571428</v>
      </c>
      <c r="AF81" s="214"/>
      <c r="AG81" s="217"/>
      <c r="AI81" s="29"/>
      <c r="AJ81" s="27"/>
      <c r="AK81" s="218"/>
      <c r="AL81" s="28"/>
      <c r="AM81" s="27"/>
      <c r="AN81" s="27"/>
      <c r="AO81" s="34"/>
      <c r="AP81" s="34"/>
      <c r="AQ81" s="34"/>
    </row>
    <row r="82" spans="1:60" ht="15.6">
      <c r="A82" s="214"/>
      <c r="B82" s="296">
        <f>+'Ark1'!C2280</f>
        <v>2024</v>
      </c>
      <c r="C82" s="234">
        <f>+'Ark1'!L2280</f>
        <v>3</v>
      </c>
      <c r="D82" s="234" t="s">
        <v>30</v>
      </c>
      <c r="E82" s="234">
        <f>+'Ark1'!H2280</f>
        <v>2</v>
      </c>
      <c r="F82" s="234">
        <f>+'Ark1'!J2280</f>
        <v>178</v>
      </c>
      <c r="G82" s="234" t="str">
        <f>VLOOKUP(F82,RNR!$A$1:$B$25,2)</f>
        <v>Røros</v>
      </c>
      <c r="H82" s="234">
        <f>+IF(I82=0,"",'Ark1'!Q2280)</f>
        <v>5</v>
      </c>
      <c r="I82" s="464">
        <f>+'Ark1'!R2280</f>
        <v>13</v>
      </c>
      <c r="J82" s="235">
        <f>+IF(I82=0,"",'Ark1'!AG2280)</f>
        <v>5.8333582111830893</v>
      </c>
      <c r="K82" s="235"/>
      <c r="L82" s="235">
        <f>+IF(I82=0,"",'Ark1'!AH2280)</f>
        <v>15.38461538461538</v>
      </c>
      <c r="M82" s="96"/>
      <c r="N82" s="32">
        <f>+IF(I82=0,"",'Ark1'!U2280)</f>
        <v>15.030769230769236</v>
      </c>
      <c r="O82" s="96"/>
      <c r="P82" s="463">
        <f>'Ark1'!AI2280</f>
        <v>13</v>
      </c>
      <c r="Q82" s="96"/>
      <c r="R82" s="32">
        <f>+IF(P82=0,"",'Ark1'!AJ2280)</f>
        <v>107.00769230769228</v>
      </c>
      <c r="S82" s="96"/>
      <c r="T82" s="32">
        <f>+IF(P82=0,"",'Ark1'!AK2280)</f>
        <v>12.206517393755464</v>
      </c>
      <c r="U82" s="462"/>
      <c r="V82" s="236">
        <f>+IF(I82=0,"",'Ark1'!T2280)</f>
        <v>4.0769230769230758</v>
      </c>
      <c r="W82" s="237">
        <f>+IF(I82=0,"",'Ark1'!W2280)</f>
        <v>0</v>
      </c>
      <c r="X82" s="237">
        <f>+IF(I82=0,"",'Ark1'!X2280)</f>
        <v>38.461538461538446</v>
      </c>
      <c r="Y82" s="237">
        <f>+IF(I82=0,"",'Ark1'!Y2280)</f>
        <v>0</v>
      </c>
      <c r="Z82" s="237">
        <f>+IF(I82=0,"",'Ark1'!Z2280)</f>
        <v>2.3920974431479078</v>
      </c>
      <c r="AA82" s="235">
        <f>+IF(I82=0,"",'Ark1'!Z2280)</f>
        <v>2.3920974431479078</v>
      </c>
      <c r="AB82" s="236">
        <f>+IF(I82=0,"",'Ark1'!AB2280)</f>
        <v>0.82848689340531012</v>
      </c>
      <c r="AC82" s="237">
        <f>+IF(I82=0,"",'Ark1'!AE2280)</f>
        <v>0</v>
      </c>
      <c r="AD82" s="237">
        <f t="shared" si="10"/>
        <v>5.010256410256412</v>
      </c>
      <c r="AE82" s="235">
        <f t="shared" si="12"/>
        <v>2.6</v>
      </c>
      <c r="AF82" s="214"/>
      <c r="AG82" s="217"/>
      <c r="AI82" s="29"/>
      <c r="AJ82" s="27"/>
      <c r="AK82" s="218"/>
      <c r="AL82" s="28"/>
      <c r="AM82" s="27"/>
      <c r="AN82" s="27"/>
      <c r="AO82" s="34"/>
      <c r="AP82" s="34"/>
      <c r="AQ82" s="34"/>
    </row>
    <row r="83" spans="1:60" ht="15.6">
      <c r="A83" s="214"/>
      <c r="B83" s="296">
        <f>+'Ark1'!C2281</f>
        <v>2024</v>
      </c>
      <c r="C83" s="234">
        <f>+'Ark1'!L2281</f>
        <v>3</v>
      </c>
      <c r="D83" s="234" t="s">
        <v>30</v>
      </c>
      <c r="E83" s="234">
        <f>+'Ark1'!H2281</f>
        <v>2</v>
      </c>
      <c r="F83" s="234">
        <f>+'Ark1'!J2281</f>
        <v>181</v>
      </c>
      <c r="G83" s="234" t="str">
        <f>VLOOKUP(F83,RNR!$A$1:$B$25,2)</f>
        <v>Horns</v>
      </c>
      <c r="H83" s="234">
        <f>+IF(I83=0,"",'Ark1'!Q2281)</f>
        <v>6</v>
      </c>
      <c r="I83" s="464">
        <f>+'Ark1'!R2281</f>
        <v>11</v>
      </c>
      <c r="J83" s="235">
        <f>+IF(I83=0,"",'Ark1'!AG2281)</f>
        <v>2.5916011102169527</v>
      </c>
      <c r="K83" s="235"/>
      <c r="L83" s="235">
        <f>+IF(I83=0,"",'Ark1'!AH2281)</f>
        <v>0</v>
      </c>
      <c r="M83" s="96"/>
      <c r="N83" s="32">
        <f>+IF(I83=0,"",'Ark1'!U2281)</f>
        <v>14.345454545454547</v>
      </c>
      <c r="O83" s="96"/>
      <c r="P83" s="463">
        <f>'Ark1'!AI2281</f>
        <v>5</v>
      </c>
      <c r="Q83" s="96"/>
      <c r="R83" s="32">
        <f>+IF(P83=0,"",'Ark1'!AJ2281)</f>
        <v>105.6</v>
      </c>
      <c r="S83" s="96"/>
      <c r="T83" s="32">
        <f>+IF(P83=0,"",'Ark1'!AK2281)</f>
        <v>12.553292442101336</v>
      </c>
      <c r="U83" s="462"/>
      <c r="V83" s="236">
        <f>+IF(I83=0,"",'Ark1'!T2281)</f>
        <v>3.8181818181818192</v>
      </c>
      <c r="W83" s="237">
        <f>+IF(I83=0,"",'Ark1'!W2281)</f>
        <v>0</v>
      </c>
      <c r="X83" s="237">
        <f>+IF(I83=0,"",'Ark1'!X2281)</f>
        <v>27.272727272727277</v>
      </c>
      <c r="Y83" s="237">
        <f>+IF(I83=0,"",'Ark1'!Y2281)</f>
        <v>0</v>
      </c>
      <c r="Z83" s="237">
        <f>+IF(I83=0,"",'Ark1'!Z2281)</f>
        <v>2.5546263332392303</v>
      </c>
      <c r="AA83" s="235">
        <f>+IF(I83=0,"",'Ark1'!Z2281)</f>
        <v>2.5546263332392303</v>
      </c>
      <c r="AB83" s="236">
        <f>+IF(I83=0,"",'Ark1'!AB2281)</f>
        <v>1.1922615498730904</v>
      </c>
      <c r="AC83" s="237">
        <f>+IF(I83=0,"",'Ark1'!AE2281)</f>
        <v>0</v>
      </c>
      <c r="AD83" s="237">
        <f t="shared" si="10"/>
        <v>4.7818181818181822</v>
      </c>
      <c r="AE83" s="235">
        <f t="shared" si="12"/>
        <v>1.8333333333333333</v>
      </c>
      <c r="AF83" s="214"/>
      <c r="AG83" s="217"/>
      <c r="AI83" s="29"/>
      <c r="AJ83" s="27"/>
      <c r="AK83" s="218"/>
      <c r="AL83" s="28"/>
      <c r="AM83" s="27"/>
      <c r="AN83" s="27"/>
      <c r="AO83" s="34"/>
      <c r="AP83" s="34"/>
      <c r="AQ83" s="34"/>
    </row>
    <row r="84" spans="1:60" ht="15.6">
      <c r="A84" s="214"/>
      <c r="B84" s="296">
        <f>+'Ark1'!C2282</f>
        <v>2024</v>
      </c>
      <c r="C84" s="234">
        <f>+'Ark1'!L2282</f>
        <v>3</v>
      </c>
      <c r="D84" s="234" t="s">
        <v>30</v>
      </c>
      <c r="E84" s="234">
        <f>+'Ark1'!H2282</f>
        <v>1</v>
      </c>
      <c r="F84" s="234">
        <f>+'Ark1'!J2282</f>
        <v>262</v>
      </c>
      <c r="G84" s="234" t="str">
        <f>VLOOKUP(F84,RNR!$A$1:$B$25,2)</f>
        <v>Strilalam</v>
      </c>
      <c r="H84" s="234" t="str">
        <f>+IF(I84=0,"",'Ark1'!Q2282)</f>
        <v/>
      </c>
      <c r="I84" s="464">
        <f>+'Ark1'!R2282</f>
        <v>0</v>
      </c>
      <c r="J84" s="235" t="str">
        <f>+IF(I84=0,"",'Ark1'!AG2282)</f>
        <v/>
      </c>
      <c r="K84" s="235"/>
      <c r="L84" s="235" t="str">
        <f>+IF(I84=0,"",'Ark1'!AH2282)</f>
        <v/>
      </c>
      <c r="M84" s="96"/>
      <c r="N84" s="32" t="str">
        <f>+IF(I84=0,"",'Ark1'!U2282)</f>
        <v/>
      </c>
      <c r="O84" s="96"/>
      <c r="P84" s="463">
        <f>'Ark1'!AI2282</f>
        <v>0</v>
      </c>
      <c r="Q84" s="96"/>
      <c r="R84" s="32" t="str">
        <f>+IF(P84=0,"",'Ark1'!AJ2282)</f>
        <v/>
      </c>
      <c r="S84" s="96"/>
      <c r="T84" s="32" t="str">
        <f>+IF(P84=0,"",'Ark1'!AK2282)</f>
        <v/>
      </c>
      <c r="U84" s="462"/>
      <c r="V84" s="236" t="str">
        <f>+IF(I84=0,"",'Ark1'!T2282)</f>
        <v/>
      </c>
      <c r="W84" s="237" t="str">
        <f>+IF(I84=0,"",'Ark1'!W2282)</f>
        <v/>
      </c>
      <c r="X84" s="237" t="str">
        <f>+IF(I84=0,"",'Ark1'!X2282)</f>
        <v/>
      </c>
      <c r="Y84" s="237" t="str">
        <f>+IF(I84=0,"",'Ark1'!Y2282)</f>
        <v/>
      </c>
      <c r="Z84" s="237" t="str">
        <f>+IF(I84=0,"",'Ark1'!Z2282)</f>
        <v/>
      </c>
      <c r="AA84" s="235" t="str">
        <f>+IF(I84=0,"",'Ark1'!Z2282)</f>
        <v/>
      </c>
      <c r="AB84" s="236" t="str">
        <f>+IF(I84=0,"",'Ark1'!AB2282)</f>
        <v/>
      </c>
      <c r="AC84" s="237" t="str">
        <f>+IF(I84=0,"",'Ark1'!AE2282)</f>
        <v/>
      </c>
      <c r="AD84" s="237" t="str">
        <f t="shared" si="10"/>
        <v/>
      </c>
      <c r="AE84" s="235" t="str">
        <f t="shared" si="12"/>
        <v/>
      </c>
      <c r="AF84" s="214"/>
      <c r="AG84" s="217"/>
      <c r="AI84" s="29"/>
      <c r="AJ84" s="27"/>
      <c r="AK84" s="218"/>
      <c r="AL84" s="28"/>
      <c r="AM84" s="27"/>
      <c r="AN84" s="27"/>
      <c r="AO84" s="34"/>
      <c r="AP84" s="34"/>
      <c r="AQ84" s="34"/>
    </row>
    <row r="85" spans="1:60" ht="15.6">
      <c r="A85" s="214"/>
      <c r="B85" s="296">
        <f>+'Ark1'!C2283</f>
        <v>2024</v>
      </c>
      <c r="C85" s="234">
        <f>+'Ark1'!L2283</f>
        <v>3</v>
      </c>
      <c r="D85" s="234" t="s">
        <v>30</v>
      </c>
      <c r="E85" s="234">
        <f>+'Ark1'!H2283</f>
        <v>1</v>
      </c>
      <c r="F85" s="234">
        <f>+'Ark1'!J2283</f>
        <v>309</v>
      </c>
      <c r="G85" s="234" t="str">
        <f>VLOOKUP(F85,RNR!$A$1:$B$25,2)</f>
        <v>Malvik</v>
      </c>
      <c r="H85" s="234">
        <f>+IF(I85=0,"",'Ark1'!Q2283)</f>
        <v>11</v>
      </c>
      <c r="I85" s="464">
        <f>+'Ark1'!R2283</f>
        <v>30</v>
      </c>
      <c r="J85" s="235">
        <f>+IF(I85=0,"",'Ark1'!AG2283)</f>
        <v>4.9373096266912224</v>
      </c>
      <c r="K85" s="235"/>
      <c r="L85" s="235">
        <f>+IF(I85=0,"",'Ark1'!AH2283)</f>
        <v>0</v>
      </c>
      <c r="M85" s="96"/>
      <c r="N85" s="32">
        <f>+IF(I85=0,"",'Ark1'!U2283)</f>
        <v>13.940000000000001</v>
      </c>
      <c r="O85" s="96"/>
      <c r="P85" s="463">
        <f>'Ark1'!AI2283</f>
        <v>30</v>
      </c>
      <c r="Q85" s="96"/>
      <c r="R85" s="32">
        <f>+IF(P85=0,"",'Ark1'!AJ2283)</f>
        <v>103.37666666666668</v>
      </c>
      <c r="S85" s="96"/>
      <c r="T85" s="32">
        <f>+IF(P85=0,"",'Ark1'!AK2283)</f>
        <v>12.367230430108519</v>
      </c>
      <c r="U85" s="462"/>
      <c r="V85" s="236">
        <f>+IF(I85=0,"",'Ark1'!T2283)</f>
        <v>4.3</v>
      </c>
      <c r="W85" s="237">
        <f>+IF(I85=0,"",'Ark1'!W2283)</f>
        <v>0</v>
      </c>
      <c r="X85" s="237">
        <f>+IF(I85=0,"",'Ark1'!X2283)</f>
        <v>33.333333333333343</v>
      </c>
      <c r="Y85" s="237">
        <f>+IF(I85=0,"",'Ark1'!Y2283)</f>
        <v>0</v>
      </c>
      <c r="Z85" s="237">
        <f>+IF(I85=0,"",'Ark1'!Z2283)</f>
        <v>3.5958865388106882</v>
      </c>
      <c r="AA85" s="235">
        <f>+IF(I85=0,"",'Ark1'!Z2283)</f>
        <v>3.5958865388106882</v>
      </c>
      <c r="AB85" s="236">
        <f>+IF(I85=0,"",'Ark1'!AB2283)</f>
        <v>1.0049875621120901</v>
      </c>
      <c r="AC85" s="237">
        <f>+IF(I85=0,"",'Ark1'!AE2283)</f>
        <v>0</v>
      </c>
      <c r="AD85" s="237">
        <f t="shared" si="10"/>
        <v>4.6466666666666674</v>
      </c>
      <c r="AE85" s="235">
        <f t="shared" si="12"/>
        <v>2.7272727272727271</v>
      </c>
      <c r="AF85" s="214"/>
      <c r="AG85" s="217"/>
      <c r="AI85" s="29"/>
      <c r="AJ85" s="27"/>
      <c r="AK85" s="218"/>
      <c r="AL85" s="28"/>
      <c r="AM85" s="27"/>
      <c r="AN85" s="27"/>
      <c r="AO85" s="34"/>
      <c r="AP85" s="34"/>
      <c r="AQ85" s="34"/>
    </row>
    <row r="86" spans="1:60" ht="15.6">
      <c r="A86" s="214"/>
      <c r="B86" s="296">
        <f>+'Ark1'!C2284</f>
        <v>2024</v>
      </c>
      <c r="C86" s="234">
        <f>+'Ark1'!L2284</f>
        <v>3</v>
      </c>
      <c r="D86" s="234" t="s">
        <v>30</v>
      </c>
      <c r="E86" s="234">
        <f>+'Ark1'!H2284</f>
        <v>2</v>
      </c>
      <c r="F86" s="234">
        <f>+'Ark1'!J2284</f>
        <v>470</v>
      </c>
      <c r="G86" s="234" t="str">
        <f>VLOOKUP(F86,RNR!$A$1:$B$25,2)</f>
        <v>Jens Eide</v>
      </c>
      <c r="H86" s="234">
        <f>+IF(I86=0,"",'Ark1'!Q2284)</f>
        <v>6</v>
      </c>
      <c r="I86" s="464">
        <f>+'Ark1'!R2284</f>
        <v>10</v>
      </c>
      <c r="J86" s="235">
        <f>+IF(I86=0,"",'Ark1'!AG2284)</f>
        <v>3.0895912656543878</v>
      </c>
      <c r="K86" s="235"/>
      <c r="L86" s="235">
        <f>+IF(I86=0,"",'Ark1'!AH2284)</f>
        <v>30</v>
      </c>
      <c r="M86" s="96"/>
      <c r="N86" s="32">
        <f>+IF(I86=0,"",'Ark1'!U2284)</f>
        <v>13.470000000000002</v>
      </c>
      <c r="O86" s="96"/>
      <c r="P86" s="463">
        <f>'Ark1'!AI2284</f>
        <v>10</v>
      </c>
      <c r="Q86" s="96"/>
      <c r="R86" s="32">
        <f>+IF(P86=0,"",'Ark1'!AJ2284)</f>
        <v>101.8</v>
      </c>
      <c r="S86" s="96"/>
      <c r="T86" s="32">
        <f>+IF(P86=0,"",'Ark1'!AK2284)</f>
        <v>12.159745098681563</v>
      </c>
      <c r="U86" s="462"/>
      <c r="V86" s="236">
        <f>+IF(I86=0,"",'Ark1'!T2284)</f>
        <v>4.2</v>
      </c>
      <c r="W86" s="237">
        <f>+IF(I86=0,"",'Ark1'!W2284)</f>
        <v>0</v>
      </c>
      <c r="X86" s="237">
        <f>+IF(I86=0,"",'Ark1'!X2284)</f>
        <v>40</v>
      </c>
      <c r="Y86" s="237">
        <f>+IF(I86=0,"",'Ark1'!Y2284)</f>
        <v>10</v>
      </c>
      <c r="Z86" s="237">
        <f>+IF(I86=0,"",'Ark1'!Z2284)</f>
        <v>4.9906011661923033</v>
      </c>
      <c r="AA86" s="235">
        <f>+IF(I86=0,"",'Ark1'!Z2284)</f>
        <v>4.9906011661923033</v>
      </c>
      <c r="AB86" s="236">
        <f>+IF(I86=0,"",'Ark1'!AB2284)</f>
        <v>0.74833147735478811</v>
      </c>
      <c r="AC86" s="237">
        <f>+IF(I86=0,"",'Ark1'!AE2284)</f>
        <v>0</v>
      </c>
      <c r="AD86" s="237">
        <f t="shared" si="10"/>
        <v>4.4900000000000011</v>
      </c>
      <c r="AE86" s="235">
        <f t="shared" si="12"/>
        <v>1.6666666666666667</v>
      </c>
      <c r="AF86" s="214"/>
      <c r="AG86" s="217"/>
      <c r="AI86" s="29"/>
      <c r="AJ86" s="27"/>
      <c r="AK86" s="218"/>
      <c r="AL86" s="28"/>
      <c r="AM86" s="27"/>
      <c r="AN86" s="27"/>
      <c r="AO86" s="34"/>
      <c r="AP86" s="34"/>
      <c r="AQ86" s="34"/>
    </row>
    <row r="87" spans="1:60" ht="15.6">
      <c r="A87" s="214"/>
      <c r="B87" s="296">
        <f>+'Ark1'!C2285</f>
        <v>2024</v>
      </c>
      <c r="C87" s="234">
        <f>+'Ark1'!L2285</f>
        <v>3</v>
      </c>
      <c r="D87" s="234" t="s">
        <v>30</v>
      </c>
      <c r="E87" s="234">
        <f>+'Ark1'!H2285</f>
        <v>2</v>
      </c>
      <c r="F87" s="234">
        <f>+'Ark1'!J2285</f>
        <v>629</v>
      </c>
      <c r="G87" s="234" t="str">
        <f>VLOOKUP(F87,RNR!$A$1:$B$25,2)</f>
        <v>Bø</v>
      </c>
      <c r="H87" s="234">
        <f>+IF(I87=0,"",'Ark1'!Q2285)</f>
        <v>3</v>
      </c>
      <c r="I87" s="464">
        <f>+'Ark1'!R2285</f>
        <v>11</v>
      </c>
      <c r="J87" s="235">
        <f>+IF(I87=0,"",'Ark1'!AG2285)</f>
        <v>2.8587279816301687</v>
      </c>
      <c r="K87" s="235"/>
      <c r="L87" s="235">
        <f>+IF(I87=0,"",'Ark1'!AH2285)</f>
        <v>0</v>
      </c>
      <c r="M87" s="96"/>
      <c r="N87" s="32">
        <f>+IF(I87=0,"",'Ark1'!U2285)</f>
        <v>16.863636363636363</v>
      </c>
      <c r="O87" s="96"/>
      <c r="P87" s="463">
        <f>'Ark1'!AI2285</f>
        <v>0</v>
      </c>
      <c r="Q87" s="96"/>
      <c r="R87" s="32" t="str">
        <f>+IF(P87=0,"",'Ark1'!AJ2285)</f>
        <v/>
      </c>
      <c r="S87" s="96"/>
      <c r="T87" s="32" t="str">
        <f>+IF(P87=0,"",'Ark1'!AK2285)</f>
        <v/>
      </c>
      <c r="U87" s="462"/>
      <c r="V87" s="236">
        <f>+IF(I87=0,"",'Ark1'!T2285)</f>
        <v>3.2727272727272725</v>
      </c>
      <c r="W87" s="237">
        <f>+IF(I87=0,"",'Ark1'!W2285)</f>
        <v>0</v>
      </c>
      <c r="X87" s="237">
        <f>+IF(I87=0,"",'Ark1'!X2285)</f>
        <v>63.636363636363633</v>
      </c>
      <c r="Y87" s="237">
        <f>+IF(I87=0,"",'Ark1'!Y2285)</f>
        <v>0</v>
      </c>
      <c r="Z87" s="237">
        <f>+IF(I87=0,"",'Ark1'!Z2285)</f>
        <v>2.85092416508075</v>
      </c>
      <c r="AA87" s="235">
        <f>+IF(I87=0,"",'Ark1'!Z2285)</f>
        <v>2.85092416508075</v>
      </c>
      <c r="AB87" s="236">
        <f>+IF(I87=0,"",'Ark1'!AB2285)</f>
        <v>1.3545149477955758</v>
      </c>
      <c r="AC87" s="237">
        <f>+IF(I87=0,"",'Ark1'!AE2285)</f>
        <v>0</v>
      </c>
      <c r="AD87" s="237">
        <f t="shared" si="10"/>
        <v>5.6212121212121211</v>
      </c>
      <c r="AE87" s="235">
        <f t="shared" si="12"/>
        <v>3.6666666666666665</v>
      </c>
      <c r="AF87" s="214"/>
      <c r="AG87" s="217"/>
      <c r="AI87" s="29"/>
      <c r="AJ87" s="27"/>
      <c r="AK87" s="218"/>
      <c r="AL87" s="28"/>
      <c r="AM87" s="27"/>
      <c r="AN87" s="27"/>
      <c r="AO87" s="34"/>
      <c r="AP87" s="34"/>
      <c r="AQ87" s="34"/>
    </row>
    <row r="88" spans="1:60" ht="15.6">
      <c r="A88" s="214"/>
      <c r="B88" s="296">
        <f>+'Ark1'!C2286</f>
        <v>2024</v>
      </c>
      <c r="C88" s="234">
        <f>+'Ark1'!L2286</f>
        <v>3</v>
      </c>
      <c r="D88" s="234" t="s">
        <v>30</v>
      </c>
      <c r="E88" s="234">
        <f>+'Ark1'!H2286</f>
        <v>1</v>
      </c>
      <c r="F88" s="234">
        <f>+'Ark1'!J2286</f>
        <v>643</v>
      </c>
      <c r="G88" s="234" t="str">
        <f>VLOOKUP(F88,RNR!$A$1:$B$25,2)</f>
        <v>Bjerka</v>
      </c>
      <c r="H88" s="234">
        <f>+IF(I88=0,"",'Ark1'!Q2286)</f>
        <v>9</v>
      </c>
      <c r="I88" s="464">
        <f>+'Ark1'!R2286</f>
        <v>34</v>
      </c>
      <c r="J88" s="235">
        <f>+IF(I88=0,"",'Ark1'!AG2286)</f>
        <v>7.6757976418144516</v>
      </c>
      <c r="K88" s="235"/>
      <c r="L88" s="235">
        <f>+IF(I88=0,"",'Ark1'!AH2286)</f>
        <v>0</v>
      </c>
      <c r="M88" s="96"/>
      <c r="N88" s="32">
        <f>+IF(I88=0,"",'Ark1'!U2286)</f>
        <v>16.408823529411755</v>
      </c>
      <c r="O88" s="96"/>
      <c r="P88" s="463">
        <f>'Ark1'!AI2286</f>
        <v>28</v>
      </c>
      <c r="Q88" s="96"/>
      <c r="R88" s="32">
        <f>+IF(P88=0,"",'Ark1'!AJ2286)</f>
        <v>110.25714285714294</v>
      </c>
      <c r="S88" s="96"/>
      <c r="T88" s="32">
        <f>+IF(P88=0,"",'Ark1'!AK2286)</f>
        <v>12.233099898539352</v>
      </c>
      <c r="U88" s="462"/>
      <c r="V88" s="236">
        <f>+IF(I88=0,"",'Ark1'!T2286)</f>
        <v>3.3823529411764697</v>
      </c>
      <c r="W88" s="237">
        <f>+IF(I88=0,"",'Ark1'!W2286)</f>
        <v>0</v>
      </c>
      <c r="X88" s="237">
        <f>+IF(I88=0,"",'Ark1'!X2286)</f>
        <v>52.941176470588239</v>
      </c>
      <c r="Y88" s="237">
        <f>+IF(I88=0,"",'Ark1'!Y2286)</f>
        <v>0</v>
      </c>
      <c r="Z88" s="237">
        <f>+IF(I88=0,"",'Ark1'!Z2286)</f>
        <v>3.3605293391736022</v>
      </c>
      <c r="AA88" s="235">
        <f>+IF(I88=0,"",'Ark1'!Z2286)</f>
        <v>3.3605293391736022</v>
      </c>
      <c r="AB88" s="236">
        <f>+IF(I88=0,"",'Ark1'!AB2286)</f>
        <v>1.4351615175006884</v>
      </c>
      <c r="AC88" s="237">
        <f>+IF(I88=0,"",'Ark1'!AE2286)</f>
        <v>0</v>
      </c>
      <c r="AD88" s="237">
        <f t="shared" si="10"/>
        <v>5.4696078431372515</v>
      </c>
      <c r="AE88" s="235">
        <f t="shared" si="12"/>
        <v>3.7777777777777777</v>
      </c>
      <c r="AF88" s="214"/>
      <c r="AG88" s="217"/>
      <c r="AI88" s="29"/>
      <c r="AJ88" s="27"/>
      <c r="AK88" s="218"/>
      <c r="AL88" s="28"/>
      <c r="AM88" s="27"/>
      <c r="AN88" s="27"/>
      <c r="AO88" s="34"/>
      <c r="AP88" s="34"/>
      <c r="AQ88" s="34"/>
    </row>
    <row r="89" spans="1:60" ht="15.6">
      <c r="A89" s="214"/>
      <c r="B89" s="296">
        <f>+'Ark1'!C2287</f>
        <v>2024</v>
      </c>
      <c r="C89" s="234">
        <f>+'Ark1'!L2287</f>
        <v>3</v>
      </c>
      <c r="D89" s="234" t="s">
        <v>30</v>
      </c>
      <c r="E89" s="234">
        <f>+'Ark1'!H2287</f>
        <v>2</v>
      </c>
      <c r="F89" s="234">
        <f>+'Ark1'!J2287</f>
        <v>704</v>
      </c>
      <c r="G89" s="234" t="str">
        <f>VLOOKUP(F89,RNR!$A$1:$B$25,2)</f>
        <v>Øre Vilt</v>
      </c>
      <c r="H89" s="234" t="str">
        <f>+IF(I89=0,"",'Ark1'!Q2287)</f>
        <v/>
      </c>
      <c r="I89" s="464">
        <f>+'Ark1'!R2287</f>
        <v>0</v>
      </c>
      <c r="J89" s="235" t="str">
        <f>+IF(I89=0,"",'Ark1'!AG2287)</f>
        <v/>
      </c>
      <c r="K89" s="235"/>
      <c r="L89" s="235" t="str">
        <f>+IF(I89=0,"",'Ark1'!AH2287)</f>
        <v/>
      </c>
      <c r="M89" s="96"/>
      <c r="N89" s="32" t="str">
        <f>+IF(I89=0,"",'Ark1'!U2287)</f>
        <v/>
      </c>
      <c r="O89" s="96"/>
      <c r="P89" s="463">
        <f>'Ark1'!AI2287</f>
        <v>0</v>
      </c>
      <c r="Q89" s="96"/>
      <c r="R89" s="32" t="str">
        <f>+IF(P89=0,"",'Ark1'!AJ2287)</f>
        <v/>
      </c>
      <c r="S89" s="96"/>
      <c r="T89" s="32" t="str">
        <f>+IF(P89=0,"",'Ark1'!AK2287)</f>
        <v/>
      </c>
      <c r="U89" s="462"/>
      <c r="V89" s="236" t="str">
        <f>+IF(I89=0,"",'Ark1'!T2287)</f>
        <v/>
      </c>
      <c r="W89" s="237" t="str">
        <f>+IF(I89=0,"",'Ark1'!W2287)</f>
        <v/>
      </c>
      <c r="X89" s="237" t="str">
        <f>+IF(I89=0,"",'Ark1'!X2287)</f>
        <v/>
      </c>
      <c r="Y89" s="237" t="str">
        <f>+IF(I89=0,"",'Ark1'!Y2287)</f>
        <v/>
      </c>
      <c r="Z89" s="237" t="str">
        <f>+IF(I89=0,"",'Ark1'!Z2287)</f>
        <v/>
      </c>
      <c r="AA89" s="235" t="str">
        <f>+IF(I89=0,"",'Ark1'!Z2287)</f>
        <v/>
      </c>
      <c r="AB89" s="236" t="str">
        <f>+IF(I89=0,"",'Ark1'!AB2287)</f>
        <v/>
      </c>
      <c r="AC89" s="237" t="str">
        <f>+IF(I89=0,"",'Ark1'!AE2287)</f>
        <v/>
      </c>
      <c r="AD89" s="237" t="str">
        <f t="shared" si="10"/>
        <v/>
      </c>
      <c r="AE89" s="235" t="str">
        <f t="shared" si="12"/>
        <v/>
      </c>
      <c r="AF89" s="214"/>
      <c r="AG89" s="217"/>
      <c r="AI89" s="29"/>
      <c r="AJ89" s="27"/>
      <c r="AK89" s="218"/>
      <c r="AL89" s="28"/>
      <c r="AM89" s="27"/>
      <c r="AN89" s="27"/>
      <c r="AO89" s="34"/>
      <c r="AP89" s="34"/>
      <c r="AQ89" s="34"/>
    </row>
    <row r="90" spans="1:60" ht="15.6">
      <c r="A90" s="214"/>
      <c r="B90" s="296">
        <f>+'Ark1'!C2288</f>
        <v>2024</v>
      </c>
      <c r="C90" s="234">
        <f>+'Ark1'!L2288</f>
        <v>3</v>
      </c>
      <c r="D90" s="234" t="s">
        <v>30</v>
      </c>
      <c r="E90" s="234">
        <f>+'Ark1'!H2288</f>
        <v>1</v>
      </c>
      <c r="F90" s="234">
        <f>+'Ark1'!J2288</f>
        <v>802</v>
      </c>
      <c r="G90" s="234" t="str">
        <f>VLOOKUP(F90,RNR!$A$1:$B$25,2)</f>
        <v>Karasjok</v>
      </c>
      <c r="H90" s="234" t="str">
        <f>+IF(I90=0,"",'Ark1'!Q2288)</f>
        <v/>
      </c>
      <c r="I90" s="464">
        <f>+'Ark1'!R2288</f>
        <v>0</v>
      </c>
      <c r="J90" s="235" t="str">
        <f>+IF(I90=0,"",'Ark1'!AG2288)</f>
        <v/>
      </c>
      <c r="K90" s="235"/>
      <c r="L90" s="235" t="str">
        <f>+IF(I90=0,"",'Ark1'!AH2288)</f>
        <v/>
      </c>
      <c r="M90" s="96"/>
      <c r="N90" s="32" t="str">
        <f>+IF(I90=0,"",'Ark1'!U2288)</f>
        <v/>
      </c>
      <c r="O90" s="96"/>
      <c r="P90" s="463">
        <f>'Ark1'!AI2288</f>
        <v>0</v>
      </c>
      <c r="Q90" s="96"/>
      <c r="R90" s="32" t="str">
        <f>+IF(P90=0,"",'Ark1'!AJ2288)</f>
        <v/>
      </c>
      <c r="S90" s="96"/>
      <c r="T90" s="32" t="str">
        <f>+IF(P90=0,"",'Ark1'!AK2288)</f>
        <v/>
      </c>
      <c r="U90" s="462"/>
      <c r="V90" s="236" t="str">
        <f>+IF(I90=0,"",'Ark1'!T2288)</f>
        <v/>
      </c>
      <c r="W90" s="237" t="str">
        <f>+IF(I90=0,"",'Ark1'!W2288)</f>
        <v/>
      </c>
      <c r="X90" s="237" t="str">
        <f>+IF(I90=0,"",'Ark1'!X2288)</f>
        <v/>
      </c>
      <c r="Y90" s="237" t="str">
        <f>+IF(I90=0,"",'Ark1'!Y2288)</f>
        <v/>
      </c>
      <c r="Z90" s="237" t="str">
        <f>+IF(I90=0,"",'Ark1'!Z2288)</f>
        <v/>
      </c>
      <c r="AA90" s="235" t="str">
        <f>+IF(I90=0,"",'Ark1'!Z2288)</f>
        <v/>
      </c>
      <c r="AB90" s="236" t="str">
        <f>+IF(I90=0,"",'Ark1'!AB2288)</f>
        <v/>
      </c>
      <c r="AC90" s="237" t="str">
        <f>+IF(I90=0,"",'Ark1'!AE2288)</f>
        <v/>
      </c>
      <c r="AD90" s="237" t="str">
        <f t="shared" si="10"/>
        <v/>
      </c>
      <c r="AE90" s="235" t="str">
        <f t="shared" si="12"/>
        <v/>
      </c>
      <c r="AF90" s="214"/>
      <c r="AG90" s="217"/>
      <c r="AI90" s="29"/>
      <c r="AJ90" s="27"/>
      <c r="AK90" s="218"/>
      <c r="AL90" s="28"/>
      <c r="AM90" s="27"/>
      <c r="AN90" s="27"/>
      <c r="AO90" s="34"/>
      <c r="AP90" s="34"/>
      <c r="AQ90" s="34"/>
    </row>
    <row r="91" spans="1:60" ht="18" customHeight="1">
      <c r="A91" s="214"/>
      <c r="B91" s="214"/>
      <c r="C91" s="214"/>
      <c r="D91" s="214"/>
      <c r="E91" s="214"/>
      <c r="F91" s="214"/>
      <c r="G91" s="214"/>
      <c r="H91" s="214"/>
      <c r="I91" s="331"/>
      <c r="J91" s="215"/>
      <c r="K91" s="215"/>
      <c r="L91" s="215"/>
      <c r="M91" s="215"/>
      <c r="N91" s="214"/>
      <c r="O91" s="449"/>
      <c r="P91" s="449"/>
      <c r="Q91" s="449"/>
      <c r="R91" s="449"/>
      <c r="S91" s="449"/>
      <c r="T91" s="449"/>
      <c r="U91" s="449"/>
      <c r="V91" s="214"/>
      <c r="W91" s="216"/>
      <c r="X91" s="216"/>
      <c r="Y91" s="216"/>
      <c r="Z91" s="216"/>
      <c r="AA91" s="216"/>
      <c r="AB91" s="214"/>
      <c r="AC91" s="216"/>
      <c r="AD91" s="216"/>
      <c r="AE91" s="216"/>
      <c r="AF91" s="214"/>
      <c r="AG91" s="217"/>
      <c r="AI91" s="29"/>
      <c r="AJ91" s="27"/>
      <c r="AK91" s="218"/>
      <c r="AL91" s="28"/>
      <c r="AP91" s="28"/>
      <c r="BH91" s="230"/>
    </row>
    <row r="92" spans="1:60" ht="18" customHeight="1">
      <c r="A92" s="214"/>
      <c r="B92" s="214"/>
      <c r="C92" s="214"/>
      <c r="D92" s="263" t="str">
        <f>+D94</f>
        <v>O-</v>
      </c>
      <c r="E92" s="214"/>
      <c r="F92" s="214"/>
      <c r="G92" s="214"/>
      <c r="H92" s="214"/>
      <c r="I92" s="406">
        <f>SUM(I94:I117)</f>
        <v>1476</v>
      </c>
      <c r="J92" s="264"/>
      <c r="K92" s="264"/>
      <c r="L92" s="264"/>
      <c r="M92" s="264"/>
      <c r="N92" s="266">
        <f>+Klasse!K13</f>
        <v>17.244647696476964</v>
      </c>
      <c r="O92" s="266"/>
      <c r="P92" s="266"/>
      <c r="Q92" s="266"/>
      <c r="R92" s="266"/>
      <c r="S92" s="266"/>
      <c r="T92" s="266"/>
      <c r="U92" s="266"/>
      <c r="V92" s="265"/>
      <c r="W92" s="216"/>
      <c r="X92" s="216"/>
      <c r="Y92" s="216"/>
      <c r="Z92" s="216"/>
      <c r="AA92" s="216"/>
      <c r="AB92" s="214"/>
      <c r="AC92" s="214"/>
      <c r="AD92" s="214"/>
      <c r="AE92" s="214"/>
      <c r="AF92" s="214"/>
      <c r="AG92" s="217"/>
      <c r="AI92" s="29"/>
      <c r="AJ92" s="27"/>
      <c r="AK92" s="218"/>
      <c r="AL92" s="28"/>
      <c r="AP92" s="28"/>
      <c r="BH92" s="230"/>
    </row>
    <row r="93" spans="1:60" ht="18" customHeight="1">
      <c r="A93" s="214"/>
      <c r="B93" s="214"/>
      <c r="C93" s="214"/>
      <c r="D93" s="214"/>
      <c r="E93" s="214"/>
      <c r="F93" s="214"/>
      <c r="G93" s="214"/>
      <c r="H93" s="232"/>
      <c r="I93" s="331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32"/>
      <c r="W93" s="216"/>
      <c r="X93" s="216"/>
      <c r="Y93" s="216"/>
      <c r="Z93" s="216"/>
      <c r="AA93" s="233"/>
      <c r="AB93" s="214"/>
      <c r="AC93" s="233"/>
      <c r="AD93" s="233"/>
      <c r="AE93" s="231"/>
      <c r="AF93" s="214"/>
      <c r="AG93" s="217"/>
      <c r="AI93" s="29"/>
      <c r="AJ93" s="27"/>
      <c r="AK93" s="218"/>
      <c r="AL93" s="28"/>
      <c r="AP93" s="28"/>
      <c r="BH93" s="230"/>
    </row>
    <row r="94" spans="1:60" ht="16.5" customHeight="1">
      <c r="A94" s="214"/>
      <c r="B94" s="296">
        <f>+'Ark1'!C2289</f>
        <v>2024</v>
      </c>
      <c r="C94" s="234">
        <f>+'Ark1'!L2289</f>
        <v>4</v>
      </c>
      <c r="D94" s="234" t="s">
        <v>31</v>
      </c>
      <c r="E94" s="28">
        <f>+'Ark1'!H2289</f>
        <v>1</v>
      </c>
      <c r="F94" s="28">
        <f>+'Ark1'!J2289</f>
        <v>103</v>
      </c>
      <c r="G94" s="28" t="str">
        <f>VLOOKUP(F94,RNR!$A$1:$B$25,2)</f>
        <v>Rudshøgda</v>
      </c>
      <c r="H94" s="28" t="str">
        <f>+IF(I94=0,"",'Ark1'!Q2289)</f>
        <v/>
      </c>
      <c r="I94" s="337">
        <f>+'Ark1'!R2289</f>
        <v>0</v>
      </c>
      <c r="J94" s="29" t="str">
        <f>+IF(I94=0,"",'Ark1'!AG2289)</f>
        <v/>
      </c>
      <c r="L94" s="29" t="str">
        <f>+IF(I94=0,"",'Ark1'!AH2289)</f>
        <v/>
      </c>
      <c r="N94" s="32" t="str">
        <f>+IF(I94=0,"",'Ark1'!U2289)</f>
        <v/>
      </c>
      <c r="O94" s="32"/>
      <c r="P94" s="32"/>
      <c r="Q94" s="32"/>
      <c r="R94" s="32"/>
      <c r="S94" s="32"/>
      <c r="T94" s="32"/>
      <c r="U94" s="32"/>
      <c r="V94" s="27" t="str">
        <f>+IF(I94=0,"",'Ark1'!T2289)</f>
        <v/>
      </c>
      <c r="W94" s="34" t="str">
        <f>+IF(I94=0,"",'Ark1'!W2289)</f>
        <v/>
      </c>
      <c r="X94" s="34" t="str">
        <f>+IF(I94=0,"",'Ark1'!X2289)</f>
        <v/>
      </c>
      <c r="Y94" s="34" t="str">
        <f>+IF(I94=0,"",'Ark1'!Y2289)</f>
        <v/>
      </c>
      <c r="Z94" s="34" t="str">
        <f>+IF(I94=0,"",'Ark1'!Z2289)</f>
        <v/>
      </c>
      <c r="AA94" s="29" t="str">
        <f>+IF(I94=0,"",'Ark1'!Z2289)</f>
        <v/>
      </c>
      <c r="AB94" s="27" t="str">
        <f>+IF(I94=0,"",'Ark1'!AB2289)</f>
        <v/>
      </c>
      <c r="AC94" s="34" t="str">
        <f>+IF(I94=0,"",'Ark1'!AE2289)</f>
        <v/>
      </c>
      <c r="AD94" s="29" t="str">
        <f t="shared" ref="AD94:AD117" si="13">IF(I94=0,"",N94/C94)</f>
        <v/>
      </c>
      <c r="AE94" s="29" t="str">
        <f t="shared" ref="AE94:AE102" si="14">IF(I94=0,"",I94/H94)</f>
        <v/>
      </c>
      <c r="AF94" s="214"/>
      <c r="AG94" s="217"/>
      <c r="AI94" s="29"/>
      <c r="AJ94" s="27"/>
      <c r="AK94" s="218"/>
      <c r="AL94" s="28"/>
      <c r="AM94" s="27"/>
      <c r="AN94" s="27"/>
      <c r="AO94" s="34"/>
      <c r="AP94" s="34"/>
      <c r="AQ94" s="34"/>
    </row>
    <row r="95" spans="1:60" ht="16.5" customHeight="1">
      <c r="A95" s="214"/>
      <c r="B95" s="296">
        <f>+'Ark1'!C2290</f>
        <v>2024</v>
      </c>
      <c r="C95" s="234">
        <f>+'Ark1'!L2290</f>
        <v>4</v>
      </c>
      <c r="D95" s="234" t="s">
        <v>31</v>
      </c>
      <c r="E95" s="28">
        <f>+'Ark1'!H2290</f>
        <v>2</v>
      </c>
      <c r="F95" s="28">
        <f>+'Ark1'!J2290</f>
        <v>106</v>
      </c>
      <c r="G95" s="28" t="str">
        <f>VLOOKUP(F95,RNR!$A$1:$B$25,2)</f>
        <v>Furuseth</v>
      </c>
      <c r="H95" s="28">
        <f>+IF(I95=0,"",'Ark1'!Q2290)</f>
        <v>4</v>
      </c>
      <c r="I95" s="337">
        <f>+'Ark1'!R2290</f>
        <v>13</v>
      </c>
      <c r="J95" s="29">
        <f>+IF(I95=0,"",'Ark1'!AG2290)</f>
        <v>10.620519811777122</v>
      </c>
      <c r="L95" s="29">
        <f>+IF(I95=0,"",'Ark1'!AH2290)</f>
        <v>0</v>
      </c>
      <c r="N95" s="32">
        <f>+IF(I95=0,"",'Ark1'!U2290)</f>
        <v>18.576923076923073</v>
      </c>
      <c r="O95" s="32"/>
      <c r="P95" s="32"/>
      <c r="Q95" s="32"/>
      <c r="R95" s="32"/>
      <c r="S95" s="32"/>
      <c r="T95" s="32"/>
      <c r="U95" s="32"/>
      <c r="V95" s="27">
        <f>+IF(I95=0,"",'Ark1'!T2290)</f>
        <v>4.6923076923076943</v>
      </c>
      <c r="W95" s="34">
        <f>+IF(I95=0,"",'Ark1'!W2290)</f>
        <v>0</v>
      </c>
      <c r="X95" s="34">
        <f>+IF(I95=0,"",'Ark1'!X2290)</f>
        <v>84.615384615384627</v>
      </c>
      <c r="Y95" s="34">
        <f>+IF(I95=0,"",'Ark1'!Y2290)</f>
        <v>0</v>
      </c>
      <c r="Z95" s="34">
        <f>+IF(I95=0,"",'Ark1'!Z2290)</f>
        <v>3.0171698012321762</v>
      </c>
      <c r="AA95" s="29">
        <f>+IF(I95=0,"",'Ark1'!Z2290)</f>
        <v>3.0171698012321762</v>
      </c>
      <c r="AB95" s="27">
        <f>+IF(I95=0,"",'Ark1'!AB2290)</f>
        <v>0.91016612047686396</v>
      </c>
      <c r="AC95" s="34">
        <f>+IF(I95=0,"",'Ark1'!AE2290)</f>
        <v>0</v>
      </c>
      <c r="AD95" s="29">
        <f t="shared" si="13"/>
        <v>4.6442307692307683</v>
      </c>
      <c r="AE95" s="29">
        <f t="shared" si="14"/>
        <v>3.25</v>
      </c>
      <c r="AF95" s="214"/>
      <c r="AG95" s="217"/>
      <c r="AI95" s="29"/>
      <c r="AJ95" s="27"/>
      <c r="AK95" s="218"/>
      <c r="AL95" s="28"/>
      <c r="AM95" s="27"/>
      <c r="AN95" s="27"/>
      <c r="AO95" s="34"/>
      <c r="AP95" s="34"/>
      <c r="AQ95" s="34"/>
    </row>
    <row r="96" spans="1:60" ht="16.5" customHeight="1">
      <c r="A96" s="214"/>
      <c r="B96" s="296">
        <f>+'Ark1'!C2291</f>
        <v>2024</v>
      </c>
      <c r="C96" s="234">
        <f>+'Ark1'!L2291</f>
        <v>4</v>
      </c>
      <c r="D96" s="234" t="s">
        <v>31</v>
      </c>
      <c r="E96" s="28">
        <f>+'Ark1'!H2291</f>
        <v>1</v>
      </c>
      <c r="F96" s="28">
        <f>+'Ark1'!J2291</f>
        <v>110</v>
      </c>
      <c r="G96" s="28" t="str">
        <f>VLOOKUP(F96,RNR!$A$1:$B$25,2)</f>
        <v>Gol</v>
      </c>
      <c r="H96" s="28">
        <f>+IF(I96=0,"",'Ark1'!Q2291)</f>
        <v>49</v>
      </c>
      <c r="I96" s="337">
        <f>+'Ark1'!R2291</f>
        <v>281</v>
      </c>
      <c r="J96" s="29">
        <f>+IF(I96=0,"",'Ark1'!AG2291)</f>
        <v>18.975737808051942</v>
      </c>
      <c r="L96" s="29">
        <f>+IF(I96=0,"",'Ark1'!AH2291)</f>
        <v>1.7793594306049825</v>
      </c>
      <c r="N96" s="32">
        <f>+IF(I96=0,"",'Ark1'!U2291)</f>
        <v>18.033096085409252</v>
      </c>
      <c r="O96" s="32"/>
      <c r="P96" s="32"/>
      <c r="Q96" s="32"/>
      <c r="R96" s="32"/>
      <c r="S96" s="32"/>
      <c r="T96" s="32"/>
      <c r="U96" s="32"/>
      <c r="V96" s="27">
        <f>+IF(I96=0,"",'Ark1'!T2291)</f>
        <v>4.8327402135231319</v>
      </c>
      <c r="W96" s="34">
        <f>+IF(I96=0,"",'Ark1'!W2291)</f>
        <v>0</v>
      </c>
      <c r="X96" s="34">
        <f>+IF(I96=0,"",'Ark1'!X2291)</f>
        <v>73.665480427046262</v>
      </c>
      <c r="Y96" s="34">
        <f>+IF(I96=0,"",'Ark1'!Y2291)</f>
        <v>4.2704626334519569</v>
      </c>
      <c r="Z96" s="34">
        <f>+IF(I96=0,"",'Ark1'!Z2291)</f>
        <v>3.073756558712287</v>
      </c>
      <c r="AA96" s="29">
        <f>+IF(I96=0,"",'Ark1'!Z2291)</f>
        <v>3.073756558712287</v>
      </c>
      <c r="AB96" s="27">
        <f>+IF(I96=0,"",'Ark1'!AB2291)</f>
        <v>0.98591285813083429</v>
      </c>
      <c r="AC96" s="34">
        <f>+IF(I96=0,"",'Ark1'!AE2291)</f>
        <v>0</v>
      </c>
      <c r="AD96" s="29">
        <f t="shared" si="13"/>
        <v>4.5082740213523129</v>
      </c>
      <c r="AE96" s="29">
        <f t="shared" si="14"/>
        <v>5.7346938775510203</v>
      </c>
      <c r="AF96" s="214"/>
      <c r="AG96" s="217"/>
      <c r="AI96" s="29"/>
      <c r="AJ96" s="27"/>
      <c r="AK96" s="218"/>
      <c r="AL96" s="28"/>
      <c r="AM96" s="27"/>
      <c r="AN96" s="27"/>
      <c r="AO96" s="34"/>
      <c r="AP96" s="34"/>
      <c r="AQ96" s="34"/>
    </row>
    <row r="97" spans="1:43" ht="16.5" customHeight="1">
      <c r="A97" s="214"/>
      <c r="B97" s="296">
        <f>+'Ark1'!C2292</f>
        <v>2024</v>
      </c>
      <c r="C97" s="234">
        <f>+'Ark1'!L2292</f>
        <v>4</v>
      </c>
      <c r="D97" s="234" t="s">
        <v>31</v>
      </c>
      <c r="E97" s="28">
        <f>+'Ark1'!H2292</f>
        <v>1</v>
      </c>
      <c r="F97" s="28">
        <f>+'Ark1'!J2292</f>
        <v>111</v>
      </c>
      <c r="G97" s="28" t="str">
        <f>VLOOKUP(F97,RNR!$A$1:$B$25,2)</f>
        <v>Forus</v>
      </c>
      <c r="H97" s="28">
        <f>+IF(I97=0,"",'Ark1'!Q2292)</f>
        <v>7</v>
      </c>
      <c r="I97" s="337">
        <f>+'Ark1'!R2292</f>
        <v>21</v>
      </c>
      <c r="J97" s="29">
        <f>+IF(I97=0,"",'Ark1'!AG2292)</f>
        <v>10.750100280786201</v>
      </c>
      <c r="L97" s="29">
        <f>+IF(I97=0,"",'Ark1'!AH2292)</f>
        <v>0</v>
      </c>
      <c r="N97" s="32">
        <f>+IF(I97=0,"",'Ark1'!U2292)</f>
        <v>14.038095238095242</v>
      </c>
      <c r="O97" s="32"/>
      <c r="P97" s="32"/>
      <c r="Q97" s="32"/>
      <c r="R97" s="32"/>
      <c r="S97" s="32"/>
      <c r="T97" s="32"/>
      <c r="U97" s="32"/>
      <c r="V97" s="27">
        <f>+IF(I97=0,"",'Ark1'!T2292)</f>
        <v>4.2380952380952364</v>
      </c>
      <c r="W97" s="34">
        <f>+IF(I97=0,"",'Ark1'!W2292)</f>
        <v>0</v>
      </c>
      <c r="X97" s="34">
        <f>+IF(I97=0,"",'Ark1'!X2292)</f>
        <v>38.095238095238109</v>
      </c>
      <c r="Y97" s="34">
        <f>+IF(I97=0,"",'Ark1'!Y2292)</f>
        <v>0</v>
      </c>
      <c r="Z97" s="34">
        <f>+IF(I97=0,"",'Ark1'!Z2292)</f>
        <v>4.448057488331413</v>
      </c>
      <c r="AA97" s="29">
        <f>+IF(I97=0,"",'Ark1'!Z2292)</f>
        <v>4.448057488331413</v>
      </c>
      <c r="AB97" s="27">
        <f>+IF(I97=0,"",'Ark1'!AB2292)</f>
        <v>1.0647942749998998</v>
      </c>
      <c r="AC97" s="34">
        <f>+IF(I97=0,"",'Ark1'!AE2292)</f>
        <v>0</v>
      </c>
      <c r="AD97" s="29">
        <f t="shared" si="13"/>
        <v>3.5095238095238104</v>
      </c>
      <c r="AE97" s="29">
        <f t="shared" si="14"/>
        <v>3</v>
      </c>
      <c r="AF97" s="214"/>
      <c r="AG97" s="217"/>
      <c r="AI97" s="29"/>
      <c r="AJ97" s="27"/>
      <c r="AK97" s="218"/>
      <c r="AL97" s="28"/>
      <c r="AM97" s="27"/>
      <c r="AN97" s="27"/>
      <c r="AO97" s="34"/>
      <c r="AP97" s="34"/>
      <c r="AQ97" s="34"/>
    </row>
    <row r="98" spans="1:43" ht="16.5" customHeight="1">
      <c r="A98" s="214"/>
      <c r="B98" s="296">
        <f>+'Ark1'!C2293</f>
        <v>2024</v>
      </c>
      <c r="C98" s="234">
        <f>+'Ark1'!L2293</f>
        <v>4</v>
      </c>
      <c r="D98" s="234" t="s">
        <v>31</v>
      </c>
      <c r="E98" s="28">
        <f>+'Ark1'!H2293</f>
        <v>1</v>
      </c>
      <c r="F98" s="28">
        <f>+'Ark1'!J2293</f>
        <v>116</v>
      </c>
      <c r="G98" s="28" t="str">
        <f>VLOOKUP(F98,RNR!$A$1:$B$25,2)</f>
        <v>Sandeid</v>
      </c>
      <c r="H98" s="28">
        <f>+IF(I98=0,"",'Ark1'!Q2293)</f>
        <v>18</v>
      </c>
      <c r="I98" s="337">
        <f>+'Ark1'!R2293</f>
        <v>29</v>
      </c>
      <c r="J98" s="29">
        <f>+IF(I98=0,"",'Ark1'!AG2293)</f>
        <v>8.3004850195467768</v>
      </c>
      <c r="L98" s="29">
        <f>+IF(I98=0,"",'Ark1'!AH2293)</f>
        <v>0</v>
      </c>
      <c r="N98" s="32">
        <f>+IF(I98=0,"",'Ark1'!U2293)</f>
        <v>17.644827586206905</v>
      </c>
      <c r="O98" s="32"/>
      <c r="P98" s="32"/>
      <c r="Q98" s="32"/>
      <c r="R98" s="32"/>
      <c r="S98" s="32"/>
      <c r="T98" s="32"/>
      <c r="U98" s="32"/>
      <c r="V98" s="27">
        <f>+IF(I98=0,"",'Ark1'!T2293)</f>
        <v>4.4827586206896548</v>
      </c>
      <c r="W98" s="34">
        <f>+IF(I98=0,"",'Ark1'!W2293)</f>
        <v>0</v>
      </c>
      <c r="X98" s="34">
        <f>+IF(I98=0,"",'Ark1'!X2293)</f>
        <v>58.620689655172413</v>
      </c>
      <c r="Y98" s="34">
        <f>+IF(I98=0,"",'Ark1'!Y2293)</f>
        <v>6.8965517241379306</v>
      </c>
      <c r="Z98" s="34">
        <f>+IF(I98=0,"",'Ark1'!Z2293)</f>
        <v>4.0035834127300411</v>
      </c>
      <c r="AA98" s="29">
        <f>+IF(I98=0,"",'Ark1'!Z2293)</f>
        <v>4.0035834127300411</v>
      </c>
      <c r="AB98" s="27">
        <f>+IF(I98=0,"",'Ark1'!AB2293)</f>
        <v>1.133219084493448</v>
      </c>
      <c r="AC98" s="34">
        <f>+IF(I98=0,"",'Ark1'!AE2293)</f>
        <v>0</v>
      </c>
      <c r="AD98" s="29">
        <f t="shared" si="13"/>
        <v>4.4112068965517262</v>
      </c>
      <c r="AE98" s="29">
        <f t="shared" si="14"/>
        <v>1.6111111111111112</v>
      </c>
      <c r="AF98" s="214"/>
      <c r="AG98" s="217"/>
      <c r="AI98" s="29"/>
      <c r="AJ98" s="27"/>
      <c r="AK98" s="218"/>
      <c r="AL98" s="28"/>
      <c r="AM98" s="27"/>
      <c r="AN98" s="27"/>
      <c r="AO98" s="34"/>
      <c r="AP98" s="34"/>
      <c r="AQ98" s="34"/>
    </row>
    <row r="99" spans="1:43" ht="16.5" customHeight="1">
      <c r="A99" s="214"/>
      <c r="B99" s="296">
        <f>+'Ark1'!C2294</f>
        <v>2024</v>
      </c>
      <c r="C99" s="234">
        <f>+'Ark1'!L2294</f>
        <v>4</v>
      </c>
      <c r="D99" s="234" t="s">
        <v>31</v>
      </c>
      <c r="E99" s="28">
        <f>+'Ark1'!H2294</f>
        <v>2</v>
      </c>
      <c r="F99" s="28">
        <f>+'Ark1'!J2294</f>
        <v>117</v>
      </c>
      <c r="G99" s="28" t="str">
        <f>VLOOKUP(F99,RNR!$A$1:$B$25,2)</f>
        <v>Jæren</v>
      </c>
      <c r="H99" s="28">
        <f>+IF(I99=0,"",'Ark1'!Q2294)</f>
        <v>6</v>
      </c>
      <c r="I99" s="337">
        <f>+'Ark1'!R2294</f>
        <v>29</v>
      </c>
      <c r="J99" s="29">
        <f>+IF(I99=0,"",'Ark1'!AG2294)</f>
        <v>19.59694934087581</v>
      </c>
      <c r="L99" s="29">
        <f>+IF(I99=0,"",'Ark1'!AH2294)</f>
        <v>0</v>
      </c>
      <c r="N99" s="32">
        <f>+IF(I99=0,"",'Ark1'!U2294)</f>
        <v>13.37931034482758</v>
      </c>
      <c r="O99" s="32"/>
      <c r="P99" s="32"/>
      <c r="Q99" s="32"/>
      <c r="R99" s="32"/>
      <c r="S99" s="32"/>
      <c r="T99" s="32"/>
      <c r="U99" s="32"/>
      <c r="V99" s="27">
        <f>+IF(I99=0,"",'Ark1'!T2294)</f>
        <v>4.3448275862068977</v>
      </c>
      <c r="W99" s="34">
        <f>+IF(I99=0,"",'Ark1'!W2294)</f>
        <v>0</v>
      </c>
      <c r="X99" s="34">
        <f>+IF(I99=0,"",'Ark1'!X2294)</f>
        <v>31.03448275862068</v>
      </c>
      <c r="Y99" s="34">
        <f>+IF(I99=0,"",'Ark1'!Y2294)</f>
        <v>0</v>
      </c>
      <c r="Z99" s="34">
        <f>+IF(I99=0,"",'Ark1'!Z2294)</f>
        <v>4.4307218459411244</v>
      </c>
      <c r="AA99" s="29">
        <f>+IF(I99=0,"",'Ark1'!Z2294)</f>
        <v>4.4307218459411244</v>
      </c>
      <c r="AB99" s="27">
        <f>+IF(I99=0,"",'Ark1'!AB2294)</f>
        <v>0.75547938966229855</v>
      </c>
      <c r="AC99" s="34">
        <f>+IF(I99=0,"",'Ark1'!AE2294)</f>
        <v>0</v>
      </c>
      <c r="AD99" s="29">
        <f t="shared" si="13"/>
        <v>3.344827586206895</v>
      </c>
      <c r="AE99" s="29">
        <f t="shared" si="14"/>
        <v>4.833333333333333</v>
      </c>
      <c r="AF99" s="214"/>
      <c r="AG99" s="217"/>
      <c r="AI99" s="29"/>
      <c r="AJ99" s="27"/>
      <c r="AK99" s="218"/>
      <c r="AL99" s="28"/>
      <c r="AM99" s="27"/>
      <c r="AN99" s="27"/>
      <c r="AO99" s="34"/>
      <c r="AP99" s="34"/>
      <c r="AQ99" s="34"/>
    </row>
    <row r="100" spans="1:43" ht="16.5" customHeight="1">
      <c r="A100" s="214"/>
      <c r="B100" s="296">
        <f>+'Ark1'!C2295</f>
        <v>2024</v>
      </c>
      <c r="C100" s="234">
        <f>+'Ark1'!L2295</f>
        <v>4</v>
      </c>
      <c r="D100" s="234" t="s">
        <v>31</v>
      </c>
      <c r="E100" s="28">
        <f>+'Ark1'!H2295</f>
        <v>1</v>
      </c>
      <c r="F100" s="28">
        <f>+'Ark1'!J2295</f>
        <v>134</v>
      </c>
      <c r="G100" s="28" t="str">
        <f>VLOOKUP(F100,RNR!$A$1:$B$25,2)</f>
        <v>Førde</v>
      </c>
      <c r="H100" s="28">
        <f>+IF(I100=0,"",'Ark1'!Q2295)</f>
        <v>79</v>
      </c>
      <c r="I100" s="337">
        <f>+'Ark1'!R2295</f>
        <v>341</v>
      </c>
      <c r="J100" s="29">
        <f>+IF(I100=0,"",'Ark1'!AG2295)</f>
        <v>14.903568382535003</v>
      </c>
      <c r="L100" s="29">
        <f>+IF(I100=0,"",'Ark1'!AH2295)</f>
        <v>0</v>
      </c>
      <c r="N100" s="32">
        <f>+IF(I100=0,"",'Ark1'!U2295)</f>
        <v>17.474193548387088</v>
      </c>
      <c r="O100" s="32"/>
      <c r="P100" s="32"/>
      <c r="Q100" s="32"/>
      <c r="R100" s="32"/>
      <c r="S100" s="32"/>
      <c r="T100" s="32"/>
      <c r="U100" s="32"/>
      <c r="V100" s="27">
        <f>+IF(I100=0,"",'Ark1'!T2295)</f>
        <v>4.290322580645161</v>
      </c>
      <c r="W100" s="34">
        <f>+IF(I100=0,"",'Ark1'!W2295)</f>
        <v>0</v>
      </c>
      <c r="X100" s="34">
        <f>+IF(I100=0,"",'Ark1'!X2295)</f>
        <v>70.967741935483886</v>
      </c>
      <c r="Y100" s="34">
        <f>+IF(I100=0,"",'Ark1'!Y2295)</f>
        <v>4.1055718475073313</v>
      </c>
      <c r="Z100" s="34">
        <f>+IF(I100=0,"",'Ark1'!Z2295)</f>
        <v>3.7655456479845553</v>
      </c>
      <c r="AA100" s="29">
        <f>+IF(I100=0,"",'Ark1'!Z2295)</f>
        <v>3.7655456479845553</v>
      </c>
      <c r="AB100" s="27">
        <f>+IF(I100=0,"",'Ark1'!AB2295)</f>
        <v>1.0363737600057874</v>
      </c>
      <c r="AC100" s="34">
        <f>+IF(I100=0,"",'Ark1'!AE2295)</f>
        <v>0</v>
      </c>
      <c r="AD100" s="29">
        <f t="shared" si="13"/>
        <v>4.3685483870967721</v>
      </c>
      <c r="AE100" s="29">
        <f t="shared" si="14"/>
        <v>4.3164556962025316</v>
      </c>
      <c r="AF100" s="214"/>
      <c r="AG100" s="217"/>
      <c r="AI100" s="29"/>
      <c r="AJ100" s="27"/>
      <c r="AK100" s="218"/>
      <c r="AL100" s="28"/>
      <c r="AM100" s="27"/>
      <c r="AN100" s="27"/>
      <c r="AO100" s="34"/>
      <c r="AP100" s="34"/>
      <c r="AQ100" s="34"/>
    </row>
    <row r="101" spans="1:43" ht="16.5" customHeight="1">
      <c r="A101" s="214"/>
      <c r="B101" s="296">
        <f>+'Ark1'!C2296</f>
        <v>2024</v>
      </c>
      <c r="C101" s="234">
        <f>+'Ark1'!L2296</f>
        <v>4</v>
      </c>
      <c r="D101" s="234" t="s">
        <v>31</v>
      </c>
      <c r="E101" s="28">
        <f>+'Ark1'!H2296</f>
        <v>2</v>
      </c>
      <c r="F101" s="28">
        <f>+'Ark1'!J2296</f>
        <v>141</v>
      </c>
      <c r="G101" s="28" t="str">
        <f>VLOOKUP(F101,RNR!$A$1:$B$25,2)</f>
        <v>Ølen</v>
      </c>
      <c r="H101" s="28">
        <f>+IF(I101=0,"",'Ark1'!Q2296)</f>
        <v>52</v>
      </c>
      <c r="I101" s="337">
        <f>+'Ark1'!R2296</f>
        <v>180</v>
      </c>
      <c r="J101" s="29">
        <f>+IF(I101=0,"",'Ark1'!AG2296)</f>
        <v>13.499798921859671</v>
      </c>
      <c r="L101" s="29">
        <f>+IF(I101=0,"",'Ark1'!AH2296)</f>
        <v>2.7777777777777781</v>
      </c>
      <c r="N101" s="32">
        <f>+IF(I101=0,"",'Ark1'!U2296)</f>
        <v>16.597777777777772</v>
      </c>
      <c r="O101" s="32"/>
      <c r="P101" s="32"/>
      <c r="Q101" s="32"/>
      <c r="R101" s="32"/>
      <c r="S101" s="32"/>
      <c r="T101" s="32"/>
      <c r="U101" s="32"/>
      <c r="V101" s="27">
        <f>+IF(I101=0,"",'Ark1'!T2296)</f>
        <v>4.5777777777777775</v>
      </c>
      <c r="W101" s="34">
        <f>+IF(I101=0,"",'Ark1'!W2296)</f>
        <v>0</v>
      </c>
      <c r="X101" s="34">
        <f>+IF(I101=0,"",'Ark1'!X2296)</f>
        <v>58.888888888888879</v>
      </c>
      <c r="Y101" s="34">
        <f>+IF(I101=0,"",'Ark1'!Y2296)</f>
        <v>2.2222222222222223</v>
      </c>
      <c r="Z101" s="34">
        <f>+IF(I101=0,"",'Ark1'!Z2296)</f>
        <v>3.531649843526989</v>
      </c>
      <c r="AA101" s="29">
        <f>+IF(I101=0,"",'Ark1'!Z2296)</f>
        <v>3.531649843526989</v>
      </c>
      <c r="AB101" s="27">
        <f>+IF(I101=0,"",'Ark1'!AB2296)</f>
        <v>0.97727259676871492</v>
      </c>
      <c r="AC101" s="34">
        <f>+IF(I101=0,"",'Ark1'!AE2296)</f>
        <v>0</v>
      </c>
      <c r="AD101" s="29">
        <f t="shared" si="13"/>
        <v>4.1494444444444429</v>
      </c>
      <c r="AE101" s="29">
        <f t="shared" si="14"/>
        <v>3.4615384615384617</v>
      </c>
      <c r="AF101" s="214"/>
      <c r="AG101" s="217"/>
      <c r="AI101" s="29"/>
      <c r="AJ101" s="27"/>
      <c r="AK101" s="218"/>
      <c r="AL101" s="28"/>
      <c r="AM101" s="27"/>
      <c r="AN101" s="27"/>
      <c r="AO101" s="34"/>
      <c r="AP101" s="34"/>
      <c r="AQ101" s="34"/>
    </row>
    <row r="102" spans="1:43" ht="16.5" customHeight="1">
      <c r="A102" s="214"/>
      <c r="B102" s="296">
        <f>+'Ark1'!C2297</f>
        <v>2024</v>
      </c>
      <c r="C102" s="234">
        <f>+'Ark1'!L2297</f>
        <v>4</v>
      </c>
      <c r="D102" s="234" t="s">
        <v>31</v>
      </c>
      <c r="E102" s="28">
        <f>+'Ark1'!H2297</f>
        <v>2</v>
      </c>
      <c r="F102" s="28">
        <f>+'Ark1'!J2297</f>
        <v>143</v>
      </c>
      <c r="G102" s="28" t="str">
        <f>VLOOKUP(F102,RNR!$A$1:$B$25,2)</f>
        <v>Nordfjord</v>
      </c>
      <c r="H102" s="28" t="str">
        <f>+IF(I102=0,"",'Ark1'!Q2297)</f>
        <v/>
      </c>
      <c r="I102" s="337">
        <f>+'Ark1'!R2297</f>
        <v>0</v>
      </c>
      <c r="J102" s="29" t="str">
        <f>+IF(I102=0,"",'Ark1'!AG2297)</f>
        <v/>
      </c>
      <c r="L102" s="29" t="str">
        <f>+IF(I102=0,"",'Ark1'!AH2297)</f>
        <v/>
      </c>
      <c r="N102" s="32" t="str">
        <f>+IF(I102=0,"",'Ark1'!U2297)</f>
        <v/>
      </c>
      <c r="O102" s="32"/>
      <c r="P102" s="32"/>
      <c r="Q102" s="32"/>
      <c r="R102" s="32"/>
      <c r="S102" s="32"/>
      <c r="T102" s="32"/>
      <c r="U102" s="32"/>
      <c r="V102" s="27" t="str">
        <f>+IF(I102=0,"",'Ark1'!T2297)</f>
        <v/>
      </c>
      <c r="W102" s="34" t="str">
        <f>+IF(I102=0,"",'Ark1'!W2297)</f>
        <v/>
      </c>
      <c r="X102" s="34" t="str">
        <f>+IF(I102=0,"",'Ark1'!X2297)</f>
        <v/>
      </c>
      <c r="Y102" s="34" t="str">
        <f>+IF(I102=0,"",'Ark1'!Y2297)</f>
        <v/>
      </c>
      <c r="Z102" s="34" t="str">
        <f>+IF(I102=0,"",'Ark1'!Z2297)</f>
        <v/>
      </c>
      <c r="AA102" s="29" t="str">
        <f>+IF(I102=0,"",'Ark1'!Z2297)</f>
        <v/>
      </c>
      <c r="AB102" s="27" t="str">
        <f>+IF(I102=0,"",'Ark1'!AB2297)</f>
        <v/>
      </c>
      <c r="AC102" s="34" t="str">
        <f>+IF(I102=0,"",'Ark1'!AE2297)</f>
        <v/>
      </c>
      <c r="AD102" s="29" t="str">
        <f t="shared" si="13"/>
        <v/>
      </c>
      <c r="AE102" s="29" t="str">
        <f t="shared" si="14"/>
        <v/>
      </c>
      <c r="AF102" s="214"/>
      <c r="AG102" s="217"/>
      <c r="AI102" s="29"/>
      <c r="AJ102" s="27"/>
      <c r="AK102" s="218"/>
      <c r="AL102" s="28"/>
      <c r="AM102" s="27"/>
      <c r="AN102" s="27"/>
      <c r="AO102" s="34"/>
      <c r="AP102" s="34"/>
      <c r="AQ102" s="34"/>
    </row>
    <row r="103" spans="1:43" ht="16.5" customHeight="1">
      <c r="A103" s="214"/>
      <c r="B103" s="296">
        <f>+'Ark1'!C2298</f>
        <v>2024</v>
      </c>
      <c r="C103" s="234">
        <f>+'Ark1'!L2298</f>
        <v>4</v>
      </c>
      <c r="D103" s="234" t="s">
        <v>31</v>
      </c>
      <c r="E103" s="28">
        <f>+'Ark1'!H2298</f>
        <v>2</v>
      </c>
      <c r="F103" s="28">
        <f>+'Ark1'!J2298</f>
        <v>147</v>
      </c>
      <c r="G103" s="28" t="str">
        <f>VLOOKUP(F103,RNR!$A$1:$B$25,2)</f>
        <v>Midt-Norge</v>
      </c>
      <c r="H103" s="28">
        <f>+IF(I103=0,"",'Ark1'!Q2298)</f>
        <v>2</v>
      </c>
      <c r="I103" s="337">
        <f>+'Ark1'!R2298</f>
        <v>3</v>
      </c>
      <c r="J103" s="29">
        <f>+IF(I103=0,"",'Ark1'!AG2298)</f>
        <v>11.088882537867963</v>
      </c>
      <c r="L103" s="29">
        <f>+IF(I103=0,"",'Ark1'!AH2298)</f>
        <v>0</v>
      </c>
      <c r="N103" s="32">
        <f>+IF(I103=0,"",'Ark1'!U2298)</f>
        <v>12.93333333333333</v>
      </c>
      <c r="O103" s="32"/>
      <c r="P103" s="32"/>
      <c r="Q103" s="32"/>
      <c r="R103" s="32"/>
      <c r="S103" s="32"/>
      <c r="T103" s="32"/>
      <c r="U103" s="32"/>
      <c r="V103" s="27">
        <f>+IF(I103=0,"",'Ark1'!T2298)</f>
        <v>6</v>
      </c>
      <c r="W103" s="34">
        <f>+IF(I103=0,"",'Ark1'!W2298)</f>
        <v>0</v>
      </c>
      <c r="X103" s="34">
        <f>+IF(I103=0,"",'Ark1'!X2298)</f>
        <v>0</v>
      </c>
      <c r="Y103" s="34">
        <f>+IF(I103=0,"",'Ark1'!Y2298)</f>
        <v>0</v>
      </c>
      <c r="Z103" s="34">
        <f>+IF(I103=0,"",'Ark1'!Z2298)</f>
        <v>0.82192186706254866</v>
      </c>
      <c r="AA103" s="29">
        <f>+IF(I103=0,"",'Ark1'!Z2298)</f>
        <v>0.82192186706254866</v>
      </c>
      <c r="AB103" s="27">
        <f>+IF(I103=0,"",'Ark1'!AB2298)</f>
        <v>0</v>
      </c>
      <c r="AC103" s="34">
        <f>+IF(I103=0,"",'Ark1'!AE2298)</f>
        <v>0</v>
      </c>
      <c r="AD103" s="29">
        <f t="shared" si="13"/>
        <v>3.2333333333333325</v>
      </c>
      <c r="AE103" s="29">
        <f t="shared" ref="AE103:AE117" si="15">IF(I103=0,"",I103/H103)</f>
        <v>1.5</v>
      </c>
      <c r="AF103" s="214"/>
      <c r="AG103" s="217"/>
      <c r="AI103" s="29"/>
      <c r="AJ103" s="27"/>
      <c r="AK103" s="218"/>
      <c r="AL103" s="28"/>
      <c r="AM103" s="27"/>
      <c r="AN103" s="27"/>
      <c r="AO103" s="34"/>
      <c r="AP103" s="34"/>
      <c r="AQ103" s="34"/>
    </row>
    <row r="104" spans="1:43" ht="16.5" customHeight="1">
      <c r="A104" s="214"/>
      <c r="B104" s="296">
        <f>+'Ark1'!C2299</f>
        <v>2024</v>
      </c>
      <c r="C104" s="234">
        <f>+'Ark1'!L2299</f>
        <v>4</v>
      </c>
      <c r="D104" s="234" t="s">
        <v>31</v>
      </c>
      <c r="E104" s="28">
        <f>+'Ark1'!H2299</f>
        <v>1</v>
      </c>
      <c r="F104" s="28">
        <f>+'Ark1'!J2299</f>
        <v>155</v>
      </c>
      <c r="G104" s="28" t="str">
        <f>VLOOKUP(F104,RNR!$A$1:$B$25,2)</f>
        <v>Målselv</v>
      </c>
      <c r="H104" s="28">
        <f>+IF(I104=0,"",'Ark1'!Q2299)</f>
        <v>44</v>
      </c>
      <c r="I104" s="337">
        <f>+'Ark1'!R2299</f>
        <v>226</v>
      </c>
      <c r="J104" s="29">
        <f>+IF(I104=0,"",'Ark1'!AG2299)</f>
        <v>11.397928869941763</v>
      </c>
      <c r="L104" s="29">
        <f>+IF(I104=0,"",'Ark1'!AH2299)</f>
        <v>0</v>
      </c>
      <c r="N104" s="32">
        <f>+IF(I104=0,"",'Ark1'!U2299)</f>
        <v>18.029203539823023</v>
      </c>
      <c r="O104" s="32"/>
      <c r="P104" s="32"/>
      <c r="Q104" s="32"/>
      <c r="R104" s="32"/>
      <c r="S104" s="32"/>
      <c r="T104" s="32"/>
      <c r="U104" s="32"/>
      <c r="V104" s="27">
        <f>+IF(I104=0,"",'Ark1'!T2299)</f>
        <v>4.6194690265486722</v>
      </c>
      <c r="W104" s="34">
        <f>+IF(I104=0,"",'Ark1'!W2299)</f>
        <v>0</v>
      </c>
      <c r="X104" s="34">
        <f>+IF(I104=0,"",'Ark1'!X2299)</f>
        <v>80.088495575221245</v>
      </c>
      <c r="Y104" s="34">
        <f>+IF(I104=0,"",'Ark1'!Y2299)</f>
        <v>2.6548672566371678</v>
      </c>
      <c r="Z104" s="34">
        <f>+IF(I104=0,"",'Ark1'!Z2299)</f>
        <v>2.7271717469444821</v>
      </c>
      <c r="AA104" s="29">
        <f>+IF(I104=0,"",'Ark1'!Z2299)</f>
        <v>2.7271717469444821</v>
      </c>
      <c r="AB104" s="27">
        <f>+IF(I104=0,"",'Ark1'!AB2299)</f>
        <v>1.0752121344164598</v>
      </c>
      <c r="AC104" s="34">
        <f>+IF(I104=0,"",'Ark1'!AE2299)</f>
        <v>0</v>
      </c>
      <c r="AD104" s="29">
        <f t="shared" si="13"/>
        <v>4.5073008849557556</v>
      </c>
      <c r="AE104" s="29">
        <f t="shared" si="15"/>
        <v>5.1363636363636367</v>
      </c>
      <c r="AF104" s="214"/>
      <c r="AG104" s="217"/>
      <c r="AI104" s="29"/>
      <c r="AJ104" s="27"/>
      <c r="AK104" s="218"/>
      <c r="AL104" s="28"/>
      <c r="AM104" s="27"/>
      <c r="AN104" s="27"/>
      <c r="AO104" s="34"/>
      <c r="AP104" s="34"/>
      <c r="AQ104" s="34"/>
    </row>
    <row r="105" spans="1:43" ht="16.5" customHeight="1">
      <c r="A105" s="214"/>
      <c r="B105" s="296">
        <f>+'Ark1'!C2300</f>
        <v>2024</v>
      </c>
      <c r="C105" s="234">
        <f>+'Ark1'!L2300</f>
        <v>4</v>
      </c>
      <c r="D105" s="234" t="s">
        <v>31</v>
      </c>
      <c r="E105" s="28">
        <f>+'Ark1'!H2300</f>
        <v>2</v>
      </c>
      <c r="F105" s="28">
        <f>+'Ark1'!J2300</f>
        <v>160</v>
      </c>
      <c r="G105" s="28" t="str">
        <f>VLOOKUP(F105,RNR!$A$1:$B$25,2)</f>
        <v>Oslo</v>
      </c>
      <c r="H105" s="28">
        <f>+IF(I105=0,"",'Ark1'!Q2300)</f>
        <v>11</v>
      </c>
      <c r="I105" s="337">
        <f>+'Ark1'!R2300</f>
        <v>33</v>
      </c>
      <c r="J105" s="29">
        <f>+IF(I105=0,"",'Ark1'!AG2300)</f>
        <v>13.43050218629919</v>
      </c>
      <c r="L105" s="29">
        <f>+IF(I105=0,"",'Ark1'!AH2300)</f>
        <v>0</v>
      </c>
      <c r="N105" s="32">
        <f>+IF(I105=0,"",'Ark1'!U2300)</f>
        <v>15.357575757575759</v>
      </c>
      <c r="O105" s="32"/>
      <c r="P105" s="32"/>
      <c r="Q105" s="32"/>
      <c r="R105" s="32"/>
      <c r="S105" s="32"/>
      <c r="T105" s="32"/>
      <c r="U105" s="32"/>
      <c r="V105" s="27">
        <f>+IF(I105=0,"",'Ark1'!T2300)</f>
        <v>4.1212121212121211</v>
      </c>
      <c r="W105" s="34">
        <f>+IF(I105=0,"",'Ark1'!W2300)</f>
        <v>0</v>
      </c>
      <c r="X105" s="34">
        <f>+IF(I105=0,"",'Ark1'!X2300)</f>
        <v>39.393939393939391</v>
      </c>
      <c r="Y105" s="34">
        <f>+IF(I105=0,"",'Ark1'!Y2300)</f>
        <v>0</v>
      </c>
      <c r="Z105" s="34">
        <f>+IF(I105=0,"",'Ark1'!Z2300)</f>
        <v>3.3697432959536244</v>
      </c>
      <c r="AA105" s="29">
        <f>+IF(I105=0,"",'Ark1'!Z2300)</f>
        <v>3.3697432959536244</v>
      </c>
      <c r="AB105" s="27">
        <f>+IF(I105=0,"",'Ark1'!AB2300)</f>
        <v>0.94572645662589283</v>
      </c>
      <c r="AC105" s="34">
        <f>+IF(I105=0,"",'Ark1'!AE2300)</f>
        <v>0</v>
      </c>
      <c r="AD105" s="29">
        <f t="shared" si="13"/>
        <v>3.8393939393939398</v>
      </c>
      <c r="AE105" s="29">
        <f t="shared" si="15"/>
        <v>3</v>
      </c>
      <c r="AF105" s="214"/>
      <c r="AG105" s="217"/>
      <c r="AI105" s="29"/>
      <c r="AJ105" s="27"/>
      <c r="AK105" s="218"/>
      <c r="AL105" s="28"/>
      <c r="AM105" s="27"/>
      <c r="AN105" s="27"/>
      <c r="AO105" s="34"/>
      <c r="AP105" s="34"/>
      <c r="AQ105" s="34"/>
    </row>
    <row r="106" spans="1:43" ht="16.5" customHeight="1">
      <c r="A106" s="214"/>
      <c r="B106" s="296">
        <f>+'Ark1'!C2301</f>
        <v>2024</v>
      </c>
      <c r="C106" s="234">
        <f>+'Ark1'!L2301</f>
        <v>4</v>
      </c>
      <c r="D106" s="234" t="s">
        <v>31</v>
      </c>
      <c r="E106" s="28">
        <f>+'Ark1'!H2301</f>
        <v>1</v>
      </c>
      <c r="F106" s="28">
        <f>+'Ark1'!J2301</f>
        <v>171</v>
      </c>
      <c r="G106" s="28" t="str">
        <f>VLOOKUP(F106,RNR!$A$1:$B$25,2)</f>
        <v>Prima</v>
      </c>
      <c r="H106" s="28" t="str">
        <f>+IF(I106=0,"",'Ark1'!Q2301)</f>
        <v/>
      </c>
      <c r="I106" s="337">
        <f>+'Ark1'!R2301</f>
        <v>0</v>
      </c>
      <c r="J106" s="29" t="str">
        <f>+IF(I106=0,"",'Ark1'!AG2301)</f>
        <v/>
      </c>
      <c r="L106" s="29" t="str">
        <f>+IF(I106=0,"",'Ark1'!AH2301)</f>
        <v/>
      </c>
      <c r="N106" s="32" t="str">
        <f>+IF(I106=0,"",'Ark1'!U2301)</f>
        <v/>
      </c>
      <c r="O106" s="32"/>
      <c r="P106" s="32"/>
      <c r="Q106" s="32"/>
      <c r="R106" s="32"/>
      <c r="S106" s="32"/>
      <c r="T106" s="32"/>
      <c r="U106" s="32"/>
      <c r="V106" s="27" t="str">
        <f>+IF(I106=0,"",'Ark1'!T2301)</f>
        <v/>
      </c>
      <c r="W106" s="34" t="str">
        <f>+IF(I106=0,"",'Ark1'!W2301)</f>
        <v/>
      </c>
      <c r="X106" s="34" t="str">
        <f>+IF(I106=0,"",'Ark1'!X2301)</f>
        <v/>
      </c>
      <c r="Y106" s="34" t="str">
        <f>+IF(I106=0,"",'Ark1'!Y2301)</f>
        <v/>
      </c>
      <c r="Z106" s="34" t="str">
        <f>+IF(I106=0,"",'Ark1'!Z2301)</f>
        <v/>
      </c>
      <c r="AA106" s="29" t="str">
        <f>+IF(I106=0,"",'Ark1'!Z2301)</f>
        <v/>
      </c>
      <c r="AB106" s="27" t="str">
        <f>+IF(I106=0,"",'Ark1'!AB2301)</f>
        <v/>
      </c>
      <c r="AC106" s="34" t="str">
        <f>+IF(I106=0,"",'Ark1'!AE2301)</f>
        <v/>
      </c>
      <c r="AD106" s="29" t="str">
        <f t="shared" si="13"/>
        <v/>
      </c>
      <c r="AE106" s="29" t="str">
        <f t="shared" si="15"/>
        <v/>
      </c>
      <c r="AF106" s="214"/>
      <c r="AG106" s="217"/>
      <c r="AI106" s="29"/>
      <c r="AJ106" s="27"/>
      <c r="AK106" s="218"/>
      <c r="AL106" s="28"/>
      <c r="AM106" s="27"/>
      <c r="AN106" s="27"/>
      <c r="AO106" s="34"/>
      <c r="AP106" s="34"/>
      <c r="AQ106" s="34"/>
    </row>
    <row r="107" spans="1:43" ht="16.5" customHeight="1">
      <c r="A107" s="214"/>
      <c r="B107" s="296">
        <f>+'Ark1'!C2302</f>
        <v>2024</v>
      </c>
      <c r="C107" s="234">
        <f>+'Ark1'!L2302</f>
        <v>4</v>
      </c>
      <c r="D107" s="234" t="s">
        <v>31</v>
      </c>
      <c r="E107" s="28">
        <f>+'Ark1'!H2302</f>
        <v>2</v>
      </c>
      <c r="F107" s="28">
        <f>+'Ark1'!J2302</f>
        <v>175</v>
      </c>
      <c r="G107" s="28" t="str">
        <f>VLOOKUP(F107,RNR!$A$1:$B$25,2)</f>
        <v>Ole Ringdal</v>
      </c>
      <c r="H107" s="28">
        <f>+IF(I107=0,"",'Ark1'!Q2302)</f>
        <v>17</v>
      </c>
      <c r="I107" s="337">
        <f>+'Ark1'!R2302</f>
        <v>73</v>
      </c>
      <c r="J107" s="29">
        <f>+IF(I107=0,"",'Ark1'!AG2302)</f>
        <v>11.43543985422316</v>
      </c>
      <c r="L107" s="29">
        <f>+IF(I107=0,"",'Ark1'!AH2302)</f>
        <v>0</v>
      </c>
      <c r="N107" s="32">
        <f>+IF(I107=0,"",'Ark1'!U2302)</f>
        <v>18.310958904109579</v>
      </c>
      <c r="O107" s="32"/>
      <c r="P107" s="32"/>
      <c r="Q107" s="32"/>
      <c r="R107" s="32"/>
      <c r="S107" s="32"/>
      <c r="T107" s="32"/>
      <c r="U107" s="32"/>
      <c r="V107" s="27">
        <f>+IF(I107=0,"",'Ark1'!T2302)</f>
        <v>4.0136986301369859</v>
      </c>
      <c r="W107" s="34">
        <f>+IF(I107=0,"",'Ark1'!W2302)</f>
        <v>0</v>
      </c>
      <c r="X107" s="34">
        <f>+IF(I107=0,"",'Ark1'!X2302)</f>
        <v>71.232876712328746</v>
      </c>
      <c r="Y107" s="34">
        <f>+IF(I107=0,"",'Ark1'!Y2302)</f>
        <v>6.8493150684931505</v>
      </c>
      <c r="Z107" s="34">
        <f>+IF(I107=0,"",'Ark1'!Z2302)</f>
        <v>4.1281712307800689</v>
      </c>
      <c r="AA107" s="29">
        <f>+IF(I107=0,"",'Ark1'!Z2302)</f>
        <v>4.1281712307800689</v>
      </c>
      <c r="AB107" s="27">
        <f>+IF(I107=0,"",'Ark1'!AB2302)</f>
        <v>1.2550517173749449</v>
      </c>
      <c r="AC107" s="34">
        <f>+IF(I107=0,"",'Ark1'!AE2302)</f>
        <v>0</v>
      </c>
      <c r="AD107" s="29">
        <f t="shared" si="13"/>
        <v>4.5777397260273949</v>
      </c>
      <c r="AE107" s="29">
        <f t="shared" si="15"/>
        <v>4.2941176470588234</v>
      </c>
      <c r="AF107" s="214"/>
      <c r="AG107" s="217"/>
      <c r="AI107" s="29"/>
      <c r="AJ107" s="27"/>
      <c r="AK107" s="218"/>
      <c r="AL107" s="28"/>
      <c r="AM107" s="27"/>
      <c r="AN107" s="27"/>
      <c r="AO107" s="34"/>
      <c r="AP107" s="34"/>
      <c r="AQ107" s="34"/>
    </row>
    <row r="108" spans="1:43" ht="16.5" customHeight="1">
      <c r="A108" s="214"/>
      <c r="B108" s="296">
        <f>+'Ark1'!C2303</f>
        <v>2024</v>
      </c>
      <c r="C108" s="234">
        <f>+'Ark1'!L2303</f>
        <v>4</v>
      </c>
      <c r="D108" s="234" t="s">
        <v>31</v>
      </c>
      <c r="E108" s="28">
        <f>+'Ark1'!H2303</f>
        <v>2</v>
      </c>
      <c r="F108" s="28">
        <f>+'Ark1'!J2303</f>
        <v>177</v>
      </c>
      <c r="G108" s="28" t="str">
        <f>VLOOKUP(F108,RNR!$A$1:$B$25,2)</f>
        <v>Slakthuset</v>
      </c>
      <c r="H108" s="28">
        <f>+IF(I108=0,"",'Ark1'!Q2303)</f>
        <v>12</v>
      </c>
      <c r="I108" s="337">
        <f>+'Ark1'!R2303</f>
        <v>27</v>
      </c>
      <c r="J108" s="29">
        <f>+IF(I108=0,"",'Ark1'!AG2303)</f>
        <v>13.622364368633022</v>
      </c>
      <c r="L108" s="29">
        <f>+IF(I108=0,"",'Ark1'!AH2303)</f>
        <v>11.111111111111112</v>
      </c>
      <c r="N108" s="32">
        <f>+IF(I108=0,"",'Ark1'!U2303)</f>
        <v>17.037037037037035</v>
      </c>
      <c r="O108" s="32"/>
      <c r="P108" s="32"/>
      <c r="Q108" s="32"/>
      <c r="R108" s="32"/>
      <c r="S108" s="32"/>
      <c r="T108" s="32"/>
      <c r="U108" s="32"/>
      <c r="V108" s="27">
        <f>+IF(I108=0,"",'Ark1'!T2303)</f>
        <v>4.5185185185185182</v>
      </c>
      <c r="W108" s="34">
        <f>+IF(I108=0,"",'Ark1'!W2303)</f>
        <v>0</v>
      </c>
      <c r="X108" s="34">
        <f>+IF(I108=0,"",'Ark1'!X2303)</f>
        <v>48.148148148148145</v>
      </c>
      <c r="Y108" s="34">
        <f>+IF(I108=0,"",'Ark1'!Y2303)</f>
        <v>7.4074074074074083</v>
      </c>
      <c r="Z108" s="34">
        <f>+IF(I108=0,"",'Ark1'!Z2303)</f>
        <v>3.6824054284351977</v>
      </c>
      <c r="AA108" s="29">
        <f>+IF(I108=0,"",'Ark1'!Z2303)</f>
        <v>3.6824054284351977</v>
      </c>
      <c r="AB108" s="27">
        <f>+IF(I108=0,"",'Ark1'!AB2303)</f>
        <v>0.56897375910137893</v>
      </c>
      <c r="AC108" s="34">
        <f>+IF(I108=0,"",'Ark1'!AE2303)</f>
        <v>0</v>
      </c>
      <c r="AD108" s="29">
        <f t="shared" si="13"/>
        <v>4.2592592592592586</v>
      </c>
      <c r="AE108" s="29">
        <f t="shared" si="15"/>
        <v>2.25</v>
      </c>
      <c r="AF108" s="214"/>
      <c r="AG108" s="217"/>
      <c r="AI108" s="29"/>
      <c r="AJ108" s="27"/>
      <c r="AK108" s="218"/>
      <c r="AL108" s="28"/>
      <c r="AM108" s="27"/>
      <c r="AN108" s="27"/>
      <c r="AO108" s="34"/>
      <c r="AP108" s="34"/>
      <c r="AQ108" s="34"/>
    </row>
    <row r="109" spans="1:43" ht="16.5" customHeight="1">
      <c r="A109" s="214"/>
      <c r="B109" s="296">
        <f>+'Ark1'!C2304</f>
        <v>2024</v>
      </c>
      <c r="C109" s="234">
        <f>+'Ark1'!L2304</f>
        <v>4</v>
      </c>
      <c r="D109" s="234" t="s">
        <v>31</v>
      </c>
      <c r="E109" s="28">
        <f>+'Ark1'!H2304</f>
        <v>2</v>
      </c>
      <c r="F109" s="28">
        <f>+'Ark1'!J2304</f>
        <v>178</v>
      </c>
      <c r="G109" s="28" t="str">
        <f>VLOOKUP(F109,RNR!$A$1:$B$25,2)</f>
        <v>Røros</v>
      </c>
      <c r="H109" s="28">
        <f>+IF(I109=0,"",'Ark1'!Q2304)</f>
        <v>9</v>
      </c>
      <c r="I109" s="337">
        <f>+'Ark1'!R2304</f>
        <v>28</v>
      </c>
      <c r="J109" s="29">
        <f>+IF(I109=0,"",'Ark1'!AG2304)</f>
        <v>13.86691345493626</v>
      </c>
      <c r="L109" s="29">
        <f>+IF(I109=0,"",'Ark1'!AH2304)</f>
        <v>25</v>
      </c>
      <c r="N109" s="32">
        <f>+IF(I109=0,"",'Ark1'!U2304)</f>
        <v>16.589285714285701</v>
      </c>
      <c r="O109" s="32"/>
      <c r="P109" s="32"/>
      <c r="Q109" s="32"/>
      <c r="R109" s="32"/>
      <c r="S109" s="32"/>
      <c r="T109" s="32"/>
      <c r="U109" s="32"/>
      <c r="V109" s="27">
        <f>+IF(I109=0,"",'Ark1'!T2304)</f>
        <v>4.5357142857142847</v>
      </c>
      <c r="W109" s="34">
        <f>+IF(I109=0,"",'Ark1'!W2304)</f>
        <v>0</v>
      </c>
      <c r="X109" s="34">
        <f>+IF(I109=0,"",'Ark1'!X2304)</f>
        <v>53.571428571428562</v>
      </c>
      <c r="Y109" s="34">
        <f>+IF(I109=0,"",'Ark1'!Y2304)</f>
        <v>3.5714285714285721</v>
      </c>
      <c r="Z109" s="34">
        <f>+IF(I109=0,"",'Ark1'!Z2304)</f>
        <v>2.9984923932958503</v>
      </c>
      <c r="AA109" s="29">
        <f>+IF(I109=0,"",'Ark1'!Z2304)</f>
        <v>2.9984923932958503</v>
      </c>
      <c r="AB109" s="27">
        <f>+IF(I109=0,"",'Ark1'!AB2304)</f>
        <v>0.90562302379328485</v>
      </c>
      <c r="AC109" s="34">
        <f>+IF(I109=0,"",'Ark1'!AE2304)</f>
        <v>0</v>
      </c>
      <c r="AD109" s="29">
        <f t="shared" si="13"/>
        <v>4.1473214285714253</v>
      </c>
      <c r="AE109" s="29">
        <f t="shared" si="15"/>
        <v>3.1111111111111112</v>
      </c>
      <c r="AF109" s="214"/>
      <c r="AG109" s="217"/>
      <c r="AI109" s="29"/>
      <c r="AJ109" s="27"/>
      <c r="AK109" s="218"/>
      <c r="AL109" s="28"/>
      <c r="AM109" s="27"/>
      <c r="AN109" s="27"/>
      <c r="AO109" s="34"/>
      <c r="AP109" s="34"/>
      <c r="AQ109" s="34"/>
    </row>
    <row r="110" spans="1:43" ht="16.5" customHeight="1">
      <c r="A110" s="214"/>
      <c r="B110" s="296">
        <f>+'Ark1'!C2305</f>
        <v>2024</v>
      </c>
      <c r="C110" s="234">
        <f>+'Ark1'!L2305</f>
        <v>4</v>
      </c>
      <c r="D110" s="234" t="s">
        <v>31</v>
      </c>
      <c r="E110" s="28">
        <f>+'Ark1'!H2305</f>
        <v>2</v>
      </c>
      <c r="F110" s="28">
        <f>+'Ark1'!J2305</f>
        <v>181</v>
      </c>
      <c r="G110" s="28" t="str">
        <f>VLOOKUP(F110,RNR!$A$1:$B$25,2)</f>
        <v>Horns</v>
      </c>
      <c r="H110" s="28">
        <f>+IF(I110=0,"",'Ark1'!Q2305)</f>
        <v>11</v>
      </c>
      <c r="I110" s="337">
        <f>+'Ark1'!R2305</f>
        <v>35</v>
      </c>
      <c r="J110" s="29">
        <f>+IF(I110=0,"",'Ark1'!AG2305)</f>
        <v>9.6946903381563239</v>
      </c>
      <c r="L110" s="29">
        <f>+IF(I110=0,"",'Ark1'!AH2305)</f>
        <v>0</v>
      </c>
      <c r="N110" s="32">
        <f>+IF(I110=0,"",'Ark1'!U2305)</f>
        <v>16.865714285714297</v>
      </c>
      <c r="O110" s="32"/>
      <c r="P110" s="32"/>
      <c r="Q110" s="32"/>
      <c r="R110" s="32"/>
      <c r="S110" s="32"/>
      <c r="T110" s="32"/>
      <c r="U110" s="32"/>
      <c r="V110" s="27">
        <f>+IF(I110=0,"",'Ark1'!T2305)</f>
        <v>4.7714285714285722</v>
      </c>
      <c r="W110" s="34">
        <f>+IF(I110=0,"",'Ark1'!W2305)</f>
        <v>0</v>
      </c>
      <c r="X110" s="34">
        <f>+IF(I110=0,"",'Ark1'!X2305)</f>
        <v>71.428571428571445</v>
      </c>
      <c r="Y110" s="34">
        <f>+IF(I110=0,"",'Ark1'!Y2305)</f>
        <v>0</v>
      </c>
      <c r="Z110" s="34">
        <f>+IF(I110=0,"",'Ark1'!Z2305)</f>
        <v>3.2337455379299049</v>
      </c>
      <c r="AA110" s="29">
        <f>+IF(I110=0,"",'Ark1'!Z2305)</f>
        <v>3.2337455379299049</v>
      </c>
      <c r="AB110" s="27">
        <f>+IF(I110=0,"",'Ark1'!AB2305)</f>
        <v>0.48318670072251113</v>
      </c>
      <c r="AC110" s="34">
        <f>+IF(I110=0,"",'Ark1'!AE2305)</f>
        <v>0</v>
      </c>
      <c r="AD110" s="29">
        <f t="shared" si="13"/>
        <v>4.2164285714285743</v>
      </c>
      <c r="AE110" s="29">
        <f t="shared" si="15"/>
        <v>3.1818181818181817</v>
      </c>
      <c r="AF110" s="214"/>
      <c r="AG110" s="217"/>
      <c r="AI110" s="29"/>
      <c r="AJ110" s="27"/>
      <c r="AK110" s="218"/>
      <c r="AL110" s="28"/>
      <c r="AM110" s="27"/>
      <c r="AN110" s="27"/>
      <c r="AO110" s="34"/>
      <c r="AP110" s="34"/>
      <c r="AQ110" s="34"/>
    </row>
    <row r="111" spans="1:43" ht="16.5" customHeight="1">
      <c r="A111" s="214"/>
      <c r="B111" s="296">
        <f>+'Ark1'!C2306</f>
        <v>2024</v>
      </c>
      <c r="C111" s="234">
        <f>+'Ark1'!L2306</f>
        <v>4</v>
      </c>
      <c r="D111" s="234" t="s">
        <v>31</v>
      </c>
      <c r="E111" s="28">
        <f>+'Ark1'!H2306</f>
        <v>1</v>
      </c>
      <c r="F111" s="28">
        <f>+'Ark1'!J2306</f>
        <v>262</v>
      </c>
      <c r="G111" s="28" t="str">
        <f>VLOOKUP(F111,RNR!$A$1:$B$25,2)</f>
        <v>Strilalam</v>
      </c>
      <c r="H111" s="28" t="str">
        <f>+IF(I111=0,"",'Ark1'!Q2306)</f>
        <v/>
      </c>
      <c r="I111" s="337">
        <f>+'Ark1'!R2306</f>
        <v>0</v>
      </c>
      <c r="J111" s="29" t="str">
        <f>+IF(I111=0,"",'Ark1'!AG2306)</f>
        <v/>
      </c>
      <c r="L111" s="29" t="str">
        <f>+IF(I111=0,"",'Ark1'!AH2306)</f>
        <v/>
      </c>
      <c r="N111" s="32" t="str">
        <f>+IF(I111=0,"",'Ark1'!U2306)</f>
        <v/>
      </c>
      <c r="O111" s="32"/>
      <c r="P111" s="32"/>
      <c r="Q111" s="32"/>
      <c r="R111" s="32"/>
      <c r="S111" s="32"/>
      <c r="T111" s="32"/>
      <c r="U111" s="32"/>
      <c r="V111" s="27" t="str">
        <f>+IF(I111=0,"",'Ark1'!T2306)</f>
        <v/>
      </c>
      <c r="W111" s="34" t="str">
        <f>+IF(I111=0,"",'Ark1'!W2306)</f>
        <v/>
      </c>
      <c r="X111" s="34" t="str">
        <f>+IF(I111=0,"",'Ark1'!X2306)</f>
        <v/>
      </c>
      <c r="Y111" s="34" t="str">
        <f>+IF(I111=0,"",'Ark1'!Y2306)</f>
        <v/>
      </c>
      <c r="Z111" s="34" t="str">
        <f>+IF(I111=0,"",'Ark1'!Z2306)</f>
        <v/>
      </c>
      <c r="AA111" s="29" t="str">
        <f>+IF(I111=0,"",'Ark1'!Z2306)</f>
        <v/>
      </c>
      <c r="AB111" s="27" t="str">
        <f>+IF(I111=0,"",'Ark1'!AB2306)</f>
        <v/>
      </c>
      <c r="AC111" s="34" t="str">
        <f>+IF(I111=0,"",'Ark1'!AE2306)</f>
        <v/>
      </c>
      <c r="AD111" s="29" t="str">
        <f t="shared" si="13"/>
        <v/>
      </c>
      <c r="AE111" s="29" t="str">
        <f t="shared" si="15"/>
        <v/>
      </c>
      <c r="AF111" s="214"/>
      <c r="AG111" s="217"/>
      <c r="AI111" s="29"/>
      <c r="AJ111" s="27"/>
      <c r="AK111" s="218"/>
      <c r="AL111" s="28"/>
      <c r="AM111" s="27"/>
      <c r="AN111" s="27"/>
      <c r="AO111" s="34"/>
      <c r="AP111" s="34"/>
      <c r="AQ111" s="34"/>
    </row>
    <row r="112" spans="1:43" ht="16.5" customHeight="1">
      <c r="A112" s="214"/>
      <c r="B112" s="296">
        <f>+'Ark1'!C2307</f>
        <v>2024</v>
      </c>
      <c r="C112" s="234">
        <f>+'Ark1'!L2307</f>
        <v>4</v>
      </c>
      <c r="D112" s="234" t="s">
        <v>31</v>
      </c>
      <c r="E112" s="28">
        <f>+'Ark1'!H2307</f>
        <v>1</v>
      </c>
      <c r="F112" s="28">
        <f>+'Ark1'!J2307</f>
        <v>309</v>
      </c>
      <c r="G112" s="28" t="str">
        <f>VLOOKUP(F112,RNR!$A$1:$B$25,2)</f>
        <v>Malvik</v>
      </c>
      <c r="H112" s="28">
        <f>+IF(I112=0,"",'Ark1'!Q2307)</f>
        <v>21</v>
      </c>
      <c r="I112" s="337">
        <f>+'Ark1'!R2307</f>
        <v>55</v>
      </c>
      <c r="J112" s="29">
        <f>+IF(I112=0,"",'Ark1'!AG2307)</f>
        <v>9.6514840263512092</v>
      </c>
      <c r="L112" s="29">
        <f>+IF(I112=0,"",'Ark1'!AH2307)</f>
        <v>0</v>
      </c>
      <c r="N112" s="32">
        <f>+IF(I112=0,"",'Ark1'!U2307)</f>
        <v>14.863636363636363</v>
      </c>
      <c r="O112" s="32"/>
      <c r="P112" s="32"/>
      <c r="Q112" s="32"/>
      <c r="R112" s="32"/>
      <c r="S112" s="32"/>
      <c r="T112" s="32"/>
      <c r="U112" s="32"/>
      <c r="V112" s="27">
        <f>+IF(I112=0,"",'Ark1'!T2307)</f>
        <v>5.0181818181818194</v>
      </c>
      <c r="W112" s="34">
        <f>+IF(I112=0,"",'Ark1'!W2307)</f>
        <v>0</v>
      </c>
      <c r="X112" s="34">
        <f>+IF(I112=0,"",'Ark1'!X2307)</f>
        <v>32.727272727272727</v>
      </c>
      <c r="Y112" s="34">
        <f>+IF(I112=0,"",'Ark1'!Y2307)</f>
        <v>3.6363636363636358</v>
      </c>
      <c r="Z112" s="34">
        <f>+IF(I112=0,"",'Ark1'!Z2307)</f>
        <v>3.7092201403511753</v>
      </c>
      <c r="AA112" s="29">
        <f>+IF(I112=0,"",'Ark1'!Z2307)</f>
        <v>3.7092201403511753</v>
      </c>
      <c r="AB112" s="27">
        <f>+IF(I112=0,"",'Ark1'!AB2307)</f>
        <v>0.77438325232897409</v>
      </c>
      <c r="AC112" s="34">
        <f>+IF(I112=0,"",'Ark1'!AE2307)</f>
        <v>0</v>
      </c>
      <c r="AD112" s="29">
        <f t="shared" si="13"/>
        <v>3.7159090909090908</v>
      </c>
      <c r="AE112" s="29">
        <f t="shared" si="15"/>
        <v>2.6190476190476191</v>
      </c>
      <c r="AF112" s="214"/>
      <c r="AG112" s="217"/>
      <c r="AI112" s="29"/>
      <c r="AJ112" s="27"/>
      <c r="AK112" s="218"/>
      <c r="AL112" s="28"/>
      <c r="AM112" s="27"/>
      <c r="AN112" s="27"/>
      <c r="AO112" s="34"/>
      <c r="AP112" s="34"/>
      <c r="AQ112" s="34"/>
    </row>
    <row r="113" spans="1:60" ht="16.5" customHeight="1">
      <c r="A113" s="214"/>
      <c r="B113" s="296">
        <f>+'Ark1'!C2308</f>
        <v>2024</v>
      </c>
      <c r="C113" s="234">
        <f>+'Ark1'!L2308</f>
        <v>4</v>
      </c>
      <c r="D113" s="234" t="s">
        <v>31</v>
      </c>
      <c r="E113" s="28">
        <f>+'Ark1'!H2308</f>
        <v>2</v>
      </c>
      <c r="F113" s="28">
        <f>+'Ark1'!J2308</f>
        <v>470</v>
      </c>
      <c r="G113" s="28" t="str">
        <f>VLOOKUP(F113,RNR!$A$1:$B$25,2)</f>
        <v>Jens Eide</v>
      </c>
      <c r="H113" s="28">
        <f>+IF(I113=0,"",'Ark1'!Q2308)</f>
        <v>7</v>
      </c>
      <c r="I113" s="337">
        <f>+'Ark1'!R2308</f>
        <v>26</v>
      </c>
      <c r="J113" s="29">
        <f>+IF(I113=0,"",'Ark1'!AG2308)</f>
        <v>9.2756548465525981</v>
      </c>
      <c r="L113" s="29">
        <f>+IF(I113=0,"",'Ark1'!AH2308)</f>
        <v>30.769230769230759</v>
      </c>
      <c r="N113" s="32">
        <f>+IF(I113=0,"",'Ark1'!U2308)</f>
        <v>15.55384615384615</v>
      </c>
      <c r="O113" s="32"/>
      <c r="P113" s="32"/>
      <c r="Q113" s="32"/>
      <c r="R113" s="32"/>
      <c r="S113" s="32"/>
      <c r="T113" s="32"/>
      <c r="U113" s="32"/>
      <c r="V113" s="27">
        <f>+IF(I113=0,"",'Ark1'!T2308)</f>
        <v>4.8846153846153859</v>
      </c>
      <c r="W113" s="34">
        <f>+IF(I113=0,"",'Ark1'!W2308)</f>
        <v>0</v>
      </c>
      <c r="X113" s="34">
        <f>+IF(I113=0,"",'Ark1'!X2308)</f>
        <v>53.84615384615384</v>
      </c>
      <c r="Y113" s="34">
        <f>+IF(I113=0,"",'Ark1'!Y2308)</f>
        <v>0</v>
      </c>
      <c r="Z113" s="34">
        <f>+IF(I113=0,"",'Ark1'!Z2308)</f>
        <v>3.7882643447312496</v>
      </c>
      <c r="AA113" s="29">
        <f>+IF(I113=0,"",'Ark1'!Z2308)</f>
        <v>3.7882643447312496</v>
      </c>
      <c r="AB113" s="27">
        <f>+IF(I113=0,"",'Ark1'!AB2308)</f>
        <v>0.69762912104680785</v>
      </c>
      <c r="AC113" s="34">
        <f>+IF(I113=0,"",'Ark1'!AE2308)</f>
        <v>0</v>
      </c>
      <c r="AD113" s="29">
        <f t="shared" si="13"/>
        <v>3.8884615384615375</v>
      </c>
      <c r="AE113" s="29">
        <f t="shared" si="15"/>
        <v>3.7142857142857144</v>
      </c>
      <c r="AF113" s="214"/>
      <c r="AG113" s="217"/>
      <c r="AI113" s="29"/>
      <c r="AJ113" s="27"/>
      <c r="AK113" s="218"/>
      <c r="AL113" s="28"/>
      <c r="AM113" s="27"/>
      <c r="AN113" s="27"/>
      <c r="AO113" s="34"/>
      <c r="AP113" s="34"/>
      <c r="AQ113" s="34"/>
    </row>
    <row r="114" spans="1:60" ht="16.5" customHeight="1">
      <c r="A114" s="214"/>
      <c r="B114" s="296">
        <f>+'Ark1'!C2309</f>
        <v>2024</v>
      </c>
      <c r="C114" s="234">
        <f>+'Ark1'!L2309</f>
        <v>4</v>
      </c>
      <c r="D114" s="234" t="s">
        <v>31</v>
      </c>
      <c r="E114" s="28">
        <f>+'Ark1'!H2309</f>
        <v>2</v>
      </c>
      <c r="F114" s="28">
        <f>+'Ark1'!J2309</f>
        <v>629</v>
      </c>
      <c r="G114" s="28" t="str">
        <f>VLOOKUP(F114,RNR!$A$1:$B$25,2)</f>
        <v>Bø</v>
      </c>
      <c r="H114" s="28">
        <f>+IF(I114=0,"",'Ark1'!Q2309)</f>
        <v>4</v>
      </c>
      <c r="I114" s="337">
        <f>+'Ark1'!R2309</f>
        <v>23</v>
      </c>
      <c r="J114" s="29">
        <f>+IF(I114=0,"",'Ark1'!AG2309)</f>
        <v>6.4587218172571603</v>
      </c>
      <c r="L114" s="29">
        <f>+IF(I114=0,"",'Ark1'!AH2309)</f>
        <v>0</v>
      </c>
      <c r="N114" s="32">
        <f>+IF(I114=0,"",'Ark1'!U2309)</f>
        <v>18.221739130434777</v>
      </c>
      <c r="O114" s="32"/>
      <c r="P114" s="32"/>
      <c r="Q114" s="32"/>
      <c r="R114" s="32"/>
      <c r="S114" s="32"/>
      <c r="T114" s="32"/>
      <c r="U114" s="32"/>
      <c r="V114" s="27">
        <f>+IF(I114=0,"",'Ark1'!T2309)</f>
        <v>4.3913043478260869</v>
      </c>
      <c r="W114" s="34">
        <f>+IF(I114=0,"",'Ark1'!W2309)</f>
        <v>0</v>
      </c>
      <c r="X114" s="34">
        <f>+IF(I114=0,"",'Ark1'!X2309)</f>
        <v>91.304347826086953</v>
      </c>
      <c r="Y114" s="34">
        <f>+IF(I114=0,"",'Ark1'!Y2309)</f>
        <v>0</v>
      </c>
      <c r="Z114" s="34">
        <f>+IF(I114=0,"",'Ark1'!Z2309)</f>
        <v>2.2043349626586775</v>
      </c>
      <c r="AA114" s="29">
        <f>+IF(I114=0,"",'Ark1'!Z2309)</f>
        <v>2.2043349626586775</v>
      </c>
      <c r="AB114" s="27">
        <f>+IF(I114=0,"",'Ark1'!AB2309)</f>
        <v>1.7628812984968076</v>
      </c>
      <c r="AC114" s="34">
        <f>+IF(I114=0,"",'Ark1'!AE2309)</f>
        <v>0</v>
      </c>
      <c r="AD114" s="29">
        <f t="shared" si="13"/>
        <v>4.5554347826086943</v>
      </c>
      <c r="AE114" s="29">
        <f t="shared" si="15"/>
        <v>5.75</v>
      </c>
      <c r="AF114" s="214"/>
      <c r="AG114" s="217"/>
      <c r="AI114" s="29"/>
      <c r="AJ114" s="27"/>
      <c r="AK114" s="218"/>
      <c r="AL114" s="28"/>
      <c r="AM114" s="27"/>
      <c r="AN114" s="27"/>
      <c r="AO114" s="34"/>
      <c r="AP114" s="34"/>
      <c r="AQ114" s="34"/>
    </row>
    <row r="115" spans="1:60" ht="16.5" customHeight="1">
      <c r="A115" s="214"/>
      <c r="B115" s="296">
        <f>+'Ark1'!C2310</f>
        <v>2024</v>
      </c>
      <c r="C115" s="234">
        <f>+'Ark1'!L2310</f>
        <v>4</v>
      </c>
      <c r="D115" s="234" t="s">
        <v>31</v>
      </c>
      <c r="E115" s="28">
        <f>+'Ark1'!H2310</f>
        <v>1</v>
      </c>
      <c r="F115" s="28">
        <f>+'Ark1'!J2310</f>
        <v>643</v>
      </c>
      <c r="G115" s="28" t="str">
        <f>VLOOKUP(F115,RNR!$A$1:$B$25,2)</f>
        <v>Bjerka</v>
      </c>
      <c r="H115" s="28">
        <f>+IF(I115=0,"",'Ark1'!Q2310)</f>
        <v>14</v>
      </c>
      <c r="I115" s="337">
        <f>+'Ark1'!R2310</f>
        <v>53</v>
      </c>
      <c r="J115" s="29">
        <f>+IF(I115=0,"",'Ark1'!AG2310)</f>
        <v>12.255960816146835</v>
      </c>
      <c r="L115" s="29">
        <f>+IF(I115=0,"",'Ark1'!AH2310)</f>
        <v>0</v>
      </c>
      <c r="N115" s="32">
        <f>+IF(I115=0,"",'Ark1'!U2310)</f>
        <v>16.807547169811325</v>
      </c>
      <c r="O115" s="32"/>
      <c r="P115" s="32"/>
      <c r="Q115" s="32"/>
      <c r="R115" s="32"/>
      <c r="S115" s="32"/>
      <c r="T115" s="32"/>
      <c r="U115" s="32"/>
      <c r="V115" s="27">
        <f>+IF(I115=0,"",'Ark1'!T2310)</f>
        <v>4.3584905660377355</v>
      </c>
      <c r="W115" s="34">
        <f>+IF(I115=0,"",'Ark1'!W2310)</f>
        <v>0</v>
      </c>
      <c r="X115" s="34">
        <f>+IF(I115=0,"",'Ark1'!X2310)</f>
        <v>60.377358490566017</v>
      </c>
      <c r="Y115" s="34">
        <f>+IF(I115=0,"",'Ark1'!Y2310)</f>
        <v>3.7735849056603761</v>
      </c>
      <c r="Z115" s="34">
        <f>+IF(I115=0,"",'Ark1'!Z2310)</f>
        <v>3.0003049566136553</v>
      </c>
      <c r="AA115" s="29">
        <f>+IF(I115=0,"",'Ark1'!Z2310)</f>
        <v>3.0003049566136553</v>
      </c>
      <c r="AB115" s="27">
        <f>+IF(I115=0,"",'Ark1'!AB2310)</f>
        <v>1.1005031374654874</v>
      </c>
      <c r="AC115" s="34">
        <f>+IF(I115=0,"",'Ark1'!AE2310)</f>
        <v>0</v>
      </c>
      <c r="AD115" s="29">
        <f t="shared" si="13"/>
        <v>4.2018867924528314</v>
      </c>
      <c r="AE115" s="29">
        <f t="shared" si="15"/>
        <v>3.7857142857142856</v>
      </c>
      <c r="AF115" s="214"/>
      <c r="AG115" s="217"/>
      <c r="AI115" s="29"/>
      <c r="AJ115" s="27"/>
      <c r="AK115" s="218"/>
      <c r="AL115" s="28"/>
      <c r="AM115" s="27"/>
      <c r="AN115" s="27"/>
      <c r="AO115" s="34"/>
      <c r="AP115" s="34"/>
      <c r="AQ115" s="34"/>
    </row>
    <row r="116" spans="1:60" ht="16.5" customHeight="1">
      <c r="A116" s="214"/>
      <c r="B116" s="296">
        <f>+'Ark1'!C2311</f>
        <v>2024</v>
      </c>
      <c r="C116" s="234">
        <f>+'Ark1'!L2311</f>
        <v>4</v>
      </c>
      <c r="D116" s="234" t="s">
        <v>31</v>
      </c>
      <c r="E116" s="28">
        <f>+'Ark1'!H2311</f>
        <v>2</v>
      </c>
      <c r="F116" s="28">
        <f>+'Ark1'!J2311</f>
        <v>704</v>
      </c>
      <c r="G116" s="28" t="str">
        <f>VLOOKUP(F116,RNR!$A$1:$B$25,2)</f>
        <v>Øre Vilt</v>
      </c>
      <c r="H116" s="28" t="str">
        <f>+IF(I116=0,"",'Ark1'!Q2311)</f>
        <v/>
      </c>
      <c r="I116" s="337">
        <f>+'Ark1'!R2311</f>
        <v>0</v>
      </c>
      <c r="J116" s="29" t="str">
        <f>+IF(I116=0,"",'Ark1'!AG2311)</f>
        <v/>
      </c>
      <c r="L116" s="29" t="str">
        <f>+IF(I116=0,"",'Ark1'!AH2311)</f>
        <v/>
      </c>
      <c r="N116" s="32" t="str">
        <f>+IF(I116=0,"",'Ark1'!U2311)</f>
        <v/>
      </c>
      <c r="O116" s="32"/>
      <c r="P116" s="32"/>
      <c r="Q116" s="32"/>
      <c r="R116" s="32"/>
      <c r="S116" s="32"/>
      <c r="T116" s="32"/>
      <c r="U116" s="32"/>
      <c r="V116" s="27" t="str">
        <f>+IF(I116=0,"",'Ark1'!T2311)</f>
        <v/>
      </c>
      <c r="W116" s="34" t="str">
        <f>+IF(I116=0,"",'Ark1'!W2311)</f>
        <v/>
      </c>
      <c r="X116" s="34" t="str">
        <f>+IF(I116=0,"",'Ark1'!X2311)</f>
        <v/>
      </c>
      <c r="Y116" s="34" t="str">
        <f>+IF(I116=0,"",'Ark1'!Y2311)</f>
        <v/>
      </c>
      <c r="Z116" s="34" t="str">
        <f>+IF(I116=0,"",'Ark1'!Z2311)</f>
        <v/>
      </c>
      <c r="AA116" s="29" t="str">
        <f>+IF(I116=0,"",'Ark1'!Z2311)</f>
        <v/>
      </c>
      <c r="AB116" s="27" t="str">
        <f>+IF(I116=0,"",'Ark1'!AB2311)</f>
        <v/>
      </c>
      <c r="AC116" s="34" t="str">
        <f>+IF(I116=0,"",'Ark1'!AE2311)</f>
        <v/>
      </c>
      <c r="AD116" s="29" t="str">
        <f t="shared" si="13"/>
        <v/>
      </c>
      <c r="AE116" s="29" t="str">
        <f t="shared" si="15"/>
        <v/>
      </c>
      <c r="AF116" s="214"/>
      <c r="AG116" s="217"/>
      <c r="AI116" s="29"/>
      <c r="AJ116" s="27"/>
      <c r="AK116" s="218"/>
      <c r="AL116" s="28"/>
      <c r="AM116" s="27"/>
      <c r="AN116" s="27"/>
      <c r="AO116" s="34"/>
      <c r="AP116" s="34"/>
      <c r="AQ116" s="34"/>
    </row>
    <row r="117" spans="1:60" ht="16.5" customHeight="1">
      <c r="A117" s="214"/>
      <c r="B117" s="296">
        <f>+'Ark1'!C2312</f>
        <v>2024</v>
      </c>
      <c r="C117" s="234">
        <f>+'Ark1'!L2312</f>
        <v>4</v>
      </c>
      <c r="D117" s="234" t="s">
        <v>31</v>
      </c>
      <c r="E117" s="28">
        <f>+'Ark1'!H2312</f>
        <v>1</v>
      </c>
      <c r="F117" s="28">
        <f>+'Ark1'!J2312</f>
        <v>802</v>
      </c>
      <c r="G117" s="28" t="str">
        <f>VLOOKUP(F117,RNR!$A$1:$B$25,2)</f>
        <v>Karasjok</v>
      </c>
      <c r="H117" s="28" t="str">
        <f>+IF(I117=0,"",'Ark1'!Q2312)</f>
        <v/>
      </c>
      <c r="I117" s="337">
        <f>+'Ark1'!R2312</f>
        <v>0</v>
      </c>
      <c r="J117" s="29" t="str">
        <f>+IF(I117=0,"",'Ark1'!AG2312)</f>
        <v/>
      </c>
      <c r="L117" s="29" t="str">
        <f>+IF(I117=0,"",'Ark1'!AH2312)</f>
        <v/>
      </c>
      <c r="N117" s="32" t="str">
        <f>+IF(I117=0,"",'Ark1'!U2312)</f>
        <v/>
      </c>
      <c r="O117" s="32"/>
      <c r="P117" s="32"/>
      <c r="Q117" s="32"/>
      <c r="R117" s="32"/>
      <c r="S117" s="32"/>
      <c r="T117" s="32"/>
      <c r="U117" s="32"/>
      <c r="V117" s="27" t="str">
        <f>+IF(I117=0,"",'Ark1'!T2312)</f>
        <v/>
      </c>
      <c r="W117" s="34" t="str">
        <f>+IF(I117=0,"",'Ark1'!W2312)</f>
        <v/>
      </c>
      <c r="X117" s="34" t="str">
        <f>+IF(I117=0,"",'Ark1'!X2312)</f>
        <v/>
      </c>
      <c r="Y117" s="34" t="str">
        <f>+IF(I117=0,"",'Ark1'!Y2312)</f>
        <v/>
      </c>
      <c r="Z117" s="34" t="str">
        <f>+IF(I117=0,"",'Ark1'!Z2312)</f>
        <v/>
      </c>
      <c r="AA117" s="29" t="str">
        <f>+IF(I117=0,"",'Ark1'!Z2312)</f>
        <v/>
      </c>
      <c r="AB117" s="27" t="str">
        <f>+IF(I117=0,"",'Ark1'!AB2312)</f>
        <v/>
      </c>
      <c r="AC117" s="34" t="str">
        <f>+IF(I117=0,"",'Ark1'!AE2312)</f>
        <v/>
      </c>
      <c r="AD117" s="29" t="str">
        <f t="shared" si="13"/>
        <v/>
      </c>
      <c r="AE117" s="29" t="str">
        <f t="shared" si="15"/>
        <v/>
      </c>
      <c r="AF117" s="214"/>
      <c r="AG117" s="217"/>
      <c r="AI117" s="29"/>
      <c r="AJ117" s="27"/>
      <c r="AK117" s="218"/>
      <c r="AL117" s="28"/>
      <c r="AM117" s="27"/>
      <c r="AN117" s="27"/>
      <c r="AO117" s="34"/>
      <c r="AP117" s="34"/>
      <c r="AQ117" s="34"/>
    </row>
    <row r="118" spans="1:60" ht="19.8">
      <c r="A118" s="214"/>
      <c r="B118" s="214"/>
      <c r="C118" s="214"/>
      <c r="D118" s="214"/>
      <c r="E118" s="214"/>
      <c r="F118" s="214"/>
      <c r="G118" s="214"/>
      <c r="H118" s="214"/>
      <c r="I118" s="331"/>
      <c r="J118" s="215"/>
      <c r="K118" s="215"/>
      <c r="L118" s="215"/>
      <c r="M118" s="215"/>
      <c r="N118" s="214"/>
      <c r="O118" s="449"/>
      <c r="P118" s="449"/>
      <c r="Q118" s="449"/>
      <c r="R118" s="449"/>
      <c r="S118" s="449"/>
      <c r="T118" s="449"/>
      <c r="U118" s="449"/>
      <c r="V118" s="214"/>
      <c r="W118" s="216"/>
      <c r="X118" s="216"/>
      <c r="Y118" s="216"/>
      <c r="Z118" s="216"/>
      <c r="AA118" s="216"/>
      <c r="AB118" s="214"/>
      <c r="AC118" s="216"/>
      <c r="AD118" s="216"/>
      <c r="AE118" s="216"/>
      <c r="AF118" s="214"/>
      <c r="AG118" s="217"/>
      <c r="AI118" s="29"/>
      <c r="AJ118" s="27"/>
      <c r="AK118" s="218"/>
      <c r="AL118" s="28"/>
      <c r="AP118" s="28"/>
      <c r="BH118" s="230"/>
    </row>
    <row r="119" spans="1:60" ht="22.8">
      <c r="A119" s="214"/>
      <c r="B119" s="214"/>
      <c r="C119" s="214"/>
      <c r="D119" s="263" t="str">
        <f>+D121</f>
        <v>O</v>
      </c>
      <c r="E119" s="214"/>
      <c r="F119" s="214"/>
      <c r="G119" s="214"/>
      <c r="H119" s="214"/>
      <c r="I119" s="406">
        <f>SUM(I121:I144)</f>
        <v>2458</v>
      </c>
      <c r="J119" s="264"/>
      <c r="K119" s="264"/>
      <c r="L119" s="264"/>
      <c r="M119" s="264"/>
      <c r="N119" s="266">
        <f>+Klasse!K14</f>
        <v>19.788608624898274</v>
      </c>
      <c r="O119" s="266"/>
      <c r="P119" s="266"/>
      <c r="Q119" s="266"/>
      <c r="R119" s="266"/>
      <c r="S119" s="266"/>
      <c r="T119" s="266"/>
      <c r="U119" s="266"/>
      <c r="V119" s="265"/>
      <c r="W119" s="216"/>
      <c r="X119" s="216"/>
      <c r="Y119" s="216"/>
      <c r="Z119" s="216"/>
      <c r="AA119" s="216"/>
      <c r="AB119" s="214"/>
      <c r="AC119" s="216"/>
      <c r="AD119" s="216"/>
      <c r="AE119" s="216"/>
      <c r="AF119" s="214"/>
      <c r="AG119" s="217"/>
      <c r="AI119" s="29"/>
      <c r="AJ119" s="27"/>
      <c r="AK119" s="218"/>
      <c r="AL119" s="28"/>
      <c r="AP119" s="28"/>
      <c r="BH119" s="230"/>
    </row>
    <row r="120" spans="1:60" ht="19.8">
      <c r="A120" s="214"/>
      <c r="B120" s="214"/>
      <c r="C120" s="214"/>
      <c r="D120" s="214"/>
      <c r="E120" s="214"/>
      <c r="F120" s="214"/>
      <c r="G120" s="214"/>
      <c r="H120" s="232"/>
      <c r="I120" s="331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32"/>
      <c r="W120" s="216"/>
      <c r="X120" s="216"/>
      <c r="Y120" s="216"/>
      <c r="Z120" s="216"/>
      <c r="AA120" s="233"/>
      <c r="AB120" s="214"/>
      <c r="AC120" s="233"/>
      <c r="AD120" s="233"/>
      <c r="AE120" s="231"/>
      <c r="AF120" s="214"/>
      <c r="AG120" s="217"/>
      <c r="AI120" s="29"/>
      <c r="AJ120" s="27"/>
      <c r="AK120" s="218"/>
      <c r="AL120" s="28"/>
      <c r="AP120" s="28"/>
      <c r="BH120" s="230"/>
    </row>
    <row r="121" spans="1:60" ht="15.6">
      <c r="A121" s="214"/>
      <c r="B121" s="296">
        <f>+'Ark1'!C2313</f>
        <v>2024</v>
      </c>
      <c r="C121" s="234">
        <f>+'Ark1'!L2313</f>
        <v>5</v>
      </c>
      <c r="D121" s="234" t="s">
        <v>398</v>
      </c>
      <c r="E121" s="234">
        <f>+'Ark1'!H2313</f>
        <v>1</v>
      </c>
      <c r="F121" s="234">
        <f>+'Ark1'!J2313</f>
        <v>103</v>
      </c>
      <c r="G121" s="234" t="str">
        <f>+G94</f>
        <v>Rudshøgda</v>
      </c>
      <c r="H121" s="234" t="str">
        <f>+IF(I121=0,"",'Ark1'!Q2313)</f>
        <v/>
      </c>
      <c r="I121" s="336">
        <f>+'Ark1'!R2313</f>
        <v>0</v>
      </c>
      <c r="J121" s="235" t="str">
        <f>+IF(I121=0,"",'Ark1'!AG2313)</f>
        <v/>
      </c>
      <c r="K121" s="235"/>
      <c r="L121" s="235" t="str">
        <f>+IF(I121=0,"",'Ark1'!AH2313)</f>
        <v/>
      </c>
      <c r="M121" s="235"/>
      <c r="N121" s="32" t="str">
        <f>+IF(I121=0,"",'Ark1'!U2313)</f>
        <v/>
      </c>
      <c r="O121" s="32"/>
      <c r="P121" s="32"/>
      <c r="Q121" s="32"/>
      <c r="R121" s="32"/>
      <c r="S121" s="32"/>
      <c r="T121" s="32"/>
      <c r="U121" s="32"/>
      <c r="V121" s="236" t="str">
        <f>+IF(I121=0,"",'Ark1'!T2313)</f>
        <v/>
      </c>
      <c r="W121" s="237" t="str">
        <f>+IF(I121=0,"",'Ark1'!W2313)</f>
        <v/>
      </c>
      <c r="X121" s="237" t="str">
        <f>+IF(I121=0,"",'Ark1'!X2313)</f>
        <v/>
      </c>
      <c r="Y121" s="237" t="str">
        <f>+IF(I121=0,"",'Ark1'!Y2313)</f>
        <v/>
      </c>
      <c r="Z121" s="237" t="str">
        <f>+IF(I121=0,"",'Ark1'!Z2313)</f>
        <v/>
      </c>
      <c r="AA121" s="235" t="str">
        <f>+IF(I121=0,"",'Ark1'!Z2313)</f>
        <v/>
      </c>
      <c r="AB121" s="236" t="str">
        <f>+IF(I121=0,"",'Ark1'!AB2313)</f>
        <v/>
      </c>
      <c r="AC121" s="237" t="str">
        <f>+IF(I121=0,"",'Ark1'!AE2313)</f>
        <v/>
      </c>
      <c r="AD121" s="235" t="str">
        <f t="shared" ref="AD121:AD144" si="16">IF(I121=0,"",N121/C121)</f>
        <v/>
      </c>
      <c r="AE121" s="235" t="str">
        <f t="shared" ref="AE121" si="17">IF(I121=0,"",I121/H121)</f>
        <v/>
      </c>
      <c r="AF121" s="214"/>
      <c r="AG121" s="217"/>
      <c r="AI121" s="29"/>
      <c r="AJ121" s="27"/>
      <c r="AK121" s="241"/>
      <c r="AL121" s="28"/>
      <c r="AP121" s="28"/>
    </row>
    <row r="122" spans="1:60" ht="15.6">
      <c r="A122" s="214"/>
      <c r="B122" s="296">
        <f>+'Ark1'!C2314</f>
        <v>2024</v>
      </c>
      <c r="C122" s="234">
        <f>+'Ark1'!L2314</f>
        <v>5</v>
      </c>
      <c r="D122" s="234" t="s">
        <v>398</v>
      </c>
      <c r="E122" s="234">
        <f>+'Ark1'!H2314</f>
        <v>2</v>
      </c>
      <c r="F122" s="234">
        <f>+'Ark1'!J2314</f>
        <v>106</v>
      </c>
      <c r="G122" s="234" t="str">
        <f t="shared" ref="G122:G144" si="18">+G95</f>
        <v>Furuseth</v>
      </c>
      <c r="H122" s="234">
        <f>+IF(I122=0,"",'Ark1'!Q2314)</f>
        <v>8</v>
      </c>
      <c r="I122" s="336">
        <f>+'Ark1'!R2314</f>
        <v>30</v>
      </c>
      <c r="J122" s="235">
        <f>+IF(I122=0,"",'Ark1'!AG2314)</f>
        <v>24.03359866308984</v>
      </c>
      <c r="K122" s="235"/>
      <c r="L122" s="235">
        <f>+IF(I122=0,"",'Ark1'!AH2314)</f>
        <v>0</v>
      </c>
      <c r="M122" s="235"/>
      <c r="N122" s="32">
        <f>+IF(I122=0,"",'Ark1'!U2314)</f>
        <v>18.216666666666665</v>
      </c>
      <c r="O122" s="32"/>
      <c r="P122" s="32"/>
      <c r="Q122" s="32"/>
      <c r="R122" s="32"/>
      <c r="S122" s="32"/>
      <c r="T122" s="32"/>
      <c r="U122" s="32"/>
      <c r="V122" s="236">
        <f>+IF(I122=0,"",'Ark1'!T2314)</f>
        <v>4.5999999999999996</v>
      </c>
      <c r="W122" s="237">
        <f>+IF(I122=0,"",'Ark1'!W2314)</f>
        <v>0</v>
      </c>
      <c r="X122" s="237">
        <f>+IF(I122=0,"",'Ark1'!X2314)</f>
        <v>66.666666666666686</v>
      </c>
      <c r="Y122" s="237">
        <f>+IF(I122=0,"",'Ark1'!Y2314)</f>
        <v>20</v>
      </c>
      <c r="Z122" s="237">
        <f>+IF(I122=0,"",'Ark1'!Z2314)</f>
        <v>5.2978664468717005</v>
      </c>
      <c r="AA122" s="235">
        <f>+IF(I122=0,"",'Ark1'!Z2314)</f>
        <v>5.2978664468717005</v>
      </c>
      <c r="AB122" s="236">
        <f>+IF(I122=0,"",'Ark1'!AB2314)</f>
        <v>1.5620499351813317</v>
      </c>
      <c r="AC122" s="237">
        <f>+IF(I122=0,"",'Ark1'!AE2314)</f>
        <v>0</v>
      </c>
      <c r="AD122" s="235">
        <f t="shared" si="16"/>
        <v>3.6433333333333331</v>
      </c>
      <c r="AE122" s="235">
        <f t="shared" ref="AE122:AE144" si="19">IF(I122=0,"",I122/H122)</f>
        <v>3.75</v>
      </c>
      <c r="AF122" s="214"/>
      <c r="AG122" s="217"/>
      <c r="AI122" s="29"/>
      <c r="AJ122" s="27"/>
      <c r="AK122" s="241"/>
      <c r="AL122" s="28"/>
      <c r="AP122" s="28"/>
    </row>
    <row r="123" spans="1:60" ht="15.6">
      <c r="A123" s="214"/>
      <c r="B123" s="296">
        <f>+'Ark1'!C2315</f>
        <v>2024</v>
      </c>
      <c r="C123" s="234">
        <f>+'Ark1'!L2315</f>
        <v>5</v>
      </c>
      <c r="D123" s="234" t="s">
        <v>398</v>
      </c>
      <c r="E123" s="234">
        <f>+'Ark1'!H2315</f>
        <v>1</v>
      </c>
      <c r="F123" s="234">
        <f>+'Ark1'!J2315</f>
        <v>110</v>
      </c>
      <c r="G123" s="234" t="str">
        <f t="shared" si="18"/>
        <v>Gol</v>
      </c>
      <c r="H123" s="234">
        <f>+IF(I123=0,"",'Ark1'!Q2315)</f>
        <v>60</v>
      </c>
      <c r="I123" s="336">
        <f>+'Ark1'!R2315</f>
        <v>369</v>
      </c>
      <c r="J123" s="235">
        <f>+IF(I123=0,"",'Ark1'!AG2315)</f>
        <v>27.57891110353842</v>
      </c>
      <c r="K123" s="235"/>
      <c r="L123" s="235">
        <f>+IF(I123=0,"",'Ark1'!AH2315)</f>
        <v>1.0840108401084014</v>
      </c>
      <c r="M123" s="235"/>
      <c r="N123" s="32">
        <f>+IF(I123=0,"",'Ark1'!U2315)</f>
        <v>19.958536585365863</v>
      </c>
      <c r="O123" s="32"/>
      <c r="P123" s="32"/>
      <c r="Q123" s="32"/>
      <c r="R123" s="32"/>
      <c r="S123" s="32"/>
      <c r="T123" s="32"/>
      <c r="U123" s="32"/>
      <c r="V123" s="236">
        <f>+IF(I123=0,"",'Ark1'!T2315)</f>
        <v>5.6016260162601608</v>
      </c>
      <c r="W123" s="237">
        <f>+IF(I123=0,"",'Ark1'!W2315)</f>
        <v>1.3550135501355018</v>
      </c>
      <c r="X123" s="237">
        <f>+IF(I123=0,"",'Ark1'!X2315)</f>
        <v>90.514905149051486</v>
      </c>
      <c r="Y123" s="237">
        <f>+IF(I123=0,"",'Ark1'!Y2315)</f>
        <v>14.092140921409216</v>
      </c>
      <c r="Z123" s="237">
        <f>+IF(I123=0,"",'Ark1'!Z2315)</f>
        <v>3.5629589457645641</v>
      </c>
      <c r="AA123" s="235">
        <f>+IF(I123=0,"",'Ark1'!Z2315)</f>
        <v>3.5629589457645641</v>
      </c>
      <c r="AB123" s="236">
        <f>+IF(I123=0,"",'Ark1'!AB2315)</f>
        <v>1.1481563215551038</v>
      </c>
      <c r="AC123" s="237">
        <f>+IF(I123=0,"",'Ark1'!AE2315)</f>
        <v>0</v>
      </c>
      <c r="AD123" s="235">
        <f t="shared" si="16"/>
        <v>3.9917073170731725</v>
      </c>
      <c r="AE123" s="235">
        <f t="shared" si="19"/>
        <v>6.15</v>
      </c>
      <c r="AF123" s="214"/>
      <c r="AG123" s="217"/>
      <c r="AI123" s="29"/>
      <c r="AJ123" s="27"/>
      <c r="AK123" s="241"/>
      <c r="AL123" s="28"/>
      <c r="AP123" s="28"/>
    </row>
    <row r="124" spans="1:60" ht="15.6">
      <c r="A124" s="214"/>
      <c r="B124" s="296">
        <f>+'Ark1'!C2316</f>
        <v>2024</v>
      </c>
      <c r="C124" s="234">
        <f>+'Ark1'!L2316</f>
        <v>5</v>
      </c>
      <c r="D124" s="234" t="s">
        <v>398</v>
      </c>
      <c r="E124" s="234">
        <f>+'Ark1'!H2316</f>
        <v>1</v>
      </c>
      <c r="F124" s="234">
        <f>+'Ark1'!J2316</f>
        <v>111</v>
      </c>
      <c r="G124" s="234" t="str">
        <f t="shared" si="18"/>
        <v>Forus</v>
      </c>
      <c r="H124" s="234">
        <f>+IF(I124=0,"",'Ark1'!Q2316)</f>
        <v>11</v>
      </c>
      <c r="I124" s="336">
        <f>+'Ark1'!R2316</f>
        <v>23</v>
      </c>
      <c r="J124" s="235">
        <f>+IF(I124=0,"",'Ark1'!AG2316)</f>
        <v>15.428654778835297</v>
      </c>
      <c r="K124" s="235"/>
      <c r="L124" s="235">
        <f>+IF(I124=0,"",'Ark1'!AH2316)</f>
        <v>0</v>
      </c>
      <c r="M124" s="235"/>
      <c r="N124" s="32">
        <f>+IF(I124=0,"",'Ark1'!U2316)</f>
        <v>18.395652173913049</v>
      </c>
      <c r="O124" s="32"/>
      <c r="P124" s="32"/>
      <c r="Q124" s="32"/>
      <c r="R124" s="32"/>
      <c r="S124" s="32"/>
      <c r="T124" s="32"/>
      <c r="U124" s="32"/>
      <c r="V124" s="236">
        <f>+IF(I124=0,"",'Ark1'!T2316)</f>
        <v>4.7826086956521747</v>
      </c>
      <c r="W124" s="237">
        <f>+IF(I124=0,"",'Ark1'!W2316)</f>
        <v>0</v>
      </c>
      <c r="X124" s="237">
        <f>+IF(I124=0,"",'Ark1'!X2316)</f>
        <v>73.913043478260875</v>
      </c>
      <c r="Y124" s="237">
        <f>+IF(I124=0,"",'Ark1'!Y2316)</f>
        <v>17.391304347826086</v>
      </c>
      <c r="Z124" s="237">
        <f>+IF(I124=0,"",'Ark1'!Z2316)</f>
        <v>5.4355095166050305</v>
      </c>
      <c r="AA124" s="235">
        <f>+IF(I124=0,"",'Ark1'!Z2316)</f>
        <v>5.4355095166050305</v>
      </c>
      <c r="AB124" s="236">
        <f>+IF(I124=0,"",'Ark1'!AB2316)</f>
        <v>1.2838976574115999</v>
      </c>
      <c r="AC124" s="237">
        <f>+IF(I124=0,"",'Ark1'!AE2316)</f>
        <v>0</v>
      </c>
      <c r="AD124" s="235">
        <f t="shared" si="16"/>
        <v>3.6791304347826097</v>
      </c>
      <c r="AE124" s="235">
        <f t="shared" si="19"/>
        <v>2.0909090909090908</v>
      </c>
      <c r="AF124" s="214"/>
      <c r="AG124" s="217"/>
      <c r="AI124" s="29"/>
      <c r="AJ124" s="27"/>
      <c r="AK124" s="241"/>
      <c r="AL124" s="28"/>
      <c r="AP124" s="28"/>
    </row>
    <row r="125" spans="1:60" ht="15.6">
      <c r="A125" s="214"/>
      <c r="B125" s="296">
        <f>+'Ark1'!C2317</f>
        <v>2024</v>
      </c>
      <c r="C125" s="234">
        <f>+'Ark1'!L2317</f>
        <v>5</v>
      </c>
      <c r="D125" s="234" t="s">
        <v>398</v>
      </c>
      <c r="E125" s="234">
        <f>+'Ark1'!H2317</f>
        <v>1</v>
      </c>
      <c r="F125" s="234">
        <f>+'Ark1'!J2317</f>
        <v>116</v>
      </c>
      <c r="G125" s="234" t="str">
        <f t="shared" si="18"/>
        <v>Sandeid</v>
      </c>
      <c r="H125" s="234">
        <f>+IF(I125=0,"",'Ark1'!Q2317)</f>
        <v>24</v>
      </c>
      <c r="I125" s="336">
        <f>+'Ark1'!R2317</f>
        <v>50</v>
      </c>
      <c r="J125" s="235">
        <f>+IF(I125=0,"",'Ark1'!AG2317)</f>
        <v>15.875873927360614</v>
      </c>
      <c r="K125" s="235"/>
      <c r="L125" s="235">
        <f>+IF(I125=0,"",'Ark1'!AH2317)</f>
        <v>0</v>
      </c>
      <c r="M125" s="235"/>
      <c r="N125" s="32">
        <f>+IF(I125=0,"",'Ark1'!U2317)</f>
        <v>19.574000000000002</v>
      </c>
      <c r="O125" s="32"/>
      <c r="P125" s="32"/>
      <c r="Q125" s="32"/>
      <c r="R125" s="32"/>
      <c r="S125" s="32"/>
      <c r="T125" s="32"/>
      <c r="U125" s="32"/>
      <c r="V125" s="236">
        <f>+IF(I125=0,"",'Ark1'!T2317)</f>
        <v>5.26</v>
      </c>
      <c r="W125" s="237">
        <f>+IF(I125=0,"",'Ark1'!W2317)</f>
        <v>0</v>
      </c>
      <c r="X125" s="237">
        <f>+IF(I125=0,"",'Ark1'!X2317)</f>
        <v>90</v>
      </c>
      <c r="Y125" s="237">
        <f>+IF(I125=0,"",'Ark1'!Y2317)</f>
        <v>14</v>
      </c>
      <c r="Z125" s="237">
        <f>+IF(I125=0,"",'Ark1'!Z2317)</f>
        <v>3.1249198389719082</v>
      </c>
      <c r="AA125" s="235">
        <f>+IF(I125=0,"",'Ark1'!Z2317)</f>
        <v>3.1249198389719082</v>
      </c>
      <c r="AB125" s="236">
        <f>+IF(I125=0,"",'Ark1'!AB2317)</f>
        <v>1.1101351269102342</v>
      </c>
      <c r="AC125" s="237">
        <f>+IF(I125=0,"",'Ark1'!AE2317)</f>
        <v>0</v>
      </c>
      <c r="AD125" s="235">
        <f t="shared" si="16"/>
        <v>3.9148000000000005</v>
      </c>
      <c r="AE125" s="235">
        <f t="shared" si="19"/>
        <v>2.0833333333333335</v>
      </c>
      <c r="AF125" s="214"/>
      <c r="AG125" s="217"/>
      <c r="AI125" s="29"/>
      <c r="AJ125" s="27"/>
      <c r="AK125" s="241"/>
      <c r="AL125" s="28"/>
      <c r="AP125" s="28"/>
    </row>
    <row r="126" spans="1:60" ht="15.6">
      <c r="A126" s="214"/>
      <c r="B126" s="296">
        <f>+'Ark1'!C2318</f>
        <v>2024</v>
      </c>
      <c r="C126" s="234">
        <f>+'Ark1'!L2318</f>
        <v>5</v>
      </c>
      <c r="D126" s="234" t="s">
        <v>398</v>
      </c>
      <c r="E126" s="234">
        <f>+'Ark1'!H2318</f>
        <v>2</v>
      </c>
      <c r="F126" s="234">
        <f>+'Ark1'!J2318</f>
        <v>117</v>
      </c>
      <c r="G126" s="234" t="str">
        <f t="shared" si="18"/>
        <v>Jæren</v>
      </c>
      <c r="H126" s="234">
        <f>+IF(I126=0,"",'Ark1'!Q2318)</f>
        <v>8</v>
      </c>
      <c r="I126" s="336">
        <f>+'Ark1'!R2318</f>
        <v>40</v>
      </c>
      <c r="J126" s="235">
        <f>+IF(I126=0,"",'Ark1'!AG2318)</f>
        <v>30.243951714733068</v>
      </c>
      <c r="K126" s="235"/>
      <c r="L126" s="235">
        <f>+IF(I126=0,"",'Ark1'!AH2318)</f>
        <v>0</v>
      </c>
      <c r="M126" s="235"/>
      <c r="N126" s="32">
        <f>+IF(I126=0,"",'Ark1'!U2318)</f>
        <v>14.97</v>
      </c>
      <c r="O126" s="32"/>
      <c r="P126" s="32"/>
      <c r="Q126" s="32"/>
      <c r="R126" s="32"/>
      <c r="S126" s="32"/>
      <c r="T126" s="32"/>
      <c r="U126" s="32"/>
      <c r="V126" s="236">
        <f>+IF(I126=0,"",'Ark1'!T2318)</f>
        <v>5.2</v>
      </c>
      <c r="W126" s="237">
        <f>+IF(I126=0,"",'Ark1'!W2318)</f>
        <v>0</v>
      </c>
      <c r="X126" s="237">
        <f>+IF(I126=0,"",'Ark1'!X2318)</f>
        <v>30</v>
      </c>
      <c r="Y126" s="237">
        <f>+IF(I126=0,"",'Ark1'!Y2318)</f>
        <v>7.5</v>
      </c>
      <c r="Z126" s="237">
        <f>+IF(I126=0,"",'Ark1'!Z2318)</f>
        <v>5.3096233388066336</v>
      </c>
      <c r="AA126" s="235">
        <f>+IF(I126=0,"",'Ark1'!Z2318)</f>
        <v>5.3096233388066336</v>
      </c>
      <c r="AB126" s="236">
        <f>+IF(I126=0,"",'Ark1'!AB2318)</f>
        <v>1.1224972160321811</v>
      </c>
      <c r="AC126" s="237">
        <f>+IF(I126=0,"",'Ark1'!AE2318)</f>
        <v>0</v>
      </c>
      <c r="AD126" s="235">
        <f t="shared" si="16"/>
        <v>2.9940000000000002</v>
      </c>
      <c r="AE126" s="235">
        <f t="shared" si="19"/>
        <v>5</v>
      </c>
      <c r="AF126" s="214"/>
      <c r="AG126" s="217"/>
      <c r="AI126" s="29"/>
      <c r="AJ126" s="27"/>
      <c r="AK126" s="241"/>
      <c r="AL126" s="28"/>
      <c r="AP126" s="28"/>
    </row>
    <row r="127" spans="1:60" ht="15.6">
      <c r="A127" s="214"/>
      <c r="B127" s="296">
        <f>+'Ark1'!C2319</f>
        <v>2024</v>
      </c>
      <c r="C127" s="234">
        <f>+'Ark1'!L2319</f>
        <v>5</v>
      </c>
      <c r="D127" s="234" t="s">
        <v>398</v>
      </c>
      <c r="E127" s="234">
        <f>+'Ark1'!H2319</f>
        <v>1</v>
      </c>
      <c r="F127" s="234">
        <f>+'Ark1'!J2319</f>
        <v>134</v>
      </c>
      <c r="G127" s="234" t="str">
        <f t="shared" si="18"/>
        <v>Førde</v>
      </c>
      <c r="H127" s="234">
        <f>+IF(I127=0,"",'Ark1'!Q2319)</f>
        <v>89</v>
      </c>
      <c r="I127" s="336">
        <f>+'Ark1'!R2319</f>
        <v>474</v>
      </c>
      <c r="J127" s="235">
        <f>+IF(I127=0,"",'Ark1'!AG2319)</f>
        <v>23.876173349307297</v>
      </c>
      <c r="K127" s="235"/>
      <c r="L127" s="235">
        <f>+IF(I127=0,"",'Ark1'!AH2319)</f>
        <v>0</v>
      </c>
      <c r="M127" s="235"/>
      <c r="N127" s="32">
        <f>+IF(I127=0,"",'Ark1'!U2319)</f>
        <v>20.139451476793255</v>
      </c>
      <c r="O127" s="32"/>
      <c r="P127" s="32"/>
      <c r="Q127" s="32"/>
      <c r="R127" s="32"/>
      <c r="S127" s="32"/>
      <c r="T127" s="32"/>
      <c r="U127" s="32"/>
      <c r="V127" s="236">
        <f>+IF(I127=0,"",'Ark1'!T2319)</f>
        <v>5.0822784810126578</v>
      </c>
      <c r="W127" s="237">
        <f>+IF(I127=0,"",'Ark1'!W2319)</f>
        <v>0</v>
      </c>
      <c r="X127" s="237">
        <f>+IF(I127=0,"",'Ark1'!X2319)</f>
        <v>88.396624472573819</v>
      </c>
      <c r="Y127" s="237">
        <f>+IF(I127=0,"",'Ark1'!Y2319)</f>
        <v>18.14345991561181</v>
      </c>
      <c r="Z127" s="237">
        <f>+IF(I127=0,"",'Ark1'!Z2319)</f>
        <v>3.6764940008030247</v>
      </c>
      <c r="AA127" s="235">
        <f>+IF(I127=0,"",'Ark1'!Z2319)</f>
        <v>3.6764940008030247</v>
      </c>
      <c r="AB127" s="236">
        <f>+IF(I127=0,"",'Ark1'!AB2319)</f>
        <v>1.1563356381701331</v>
      </c>
      <c r="AC127" s="237">
        <f>+IF(I127=0,"",'Ark1'!AE2319)</f>
        <v>0</v>
      </c>
      <c r="AD127" s="235">
        <f t="shared" si="16"/>
        <v>4.0278902953586506</v>
      </c>
      <c r="AE127" s="235">
        <f t="shared" si="19"/>
        <v>5.3258426966292136</v>
      </c>
      <c r="AF127" s="214"/>
      <c r="AG127" s="217"/>
      <c r="AI127" s="29"/>
      <c r="AJ127" s="27"/>
      <c r="AK127" s="241"/>
      <c r="AL127" s="28"/>
      <c r="AP127" s="28"/>
    </row>
    <row r="128" spans="1:60" ht="15.6">
      <c r="A128" s="214"/>
      <c r="B128" s="296">
        <f>+'Ark1'!C2320</f>
        <v>2024</v>
      </c>
      <c r="C128" s="234">
        <f>+'Ark1'!L2320</f>
        <v>5</v>
      </c>
      <c r="D128" s="234" t="s">
        <v>398</v>
      </c>
      <c r="E128" s="234">
        <f>+'Ark1'!H2320</f>
        <v>2</v>
      </c>
      <c r="F128" s="234">
        <f>+'Ark1'!J2320</f>
        <v>141</v>
      </c>
      <c r="G128" s="234" t="str">
        <f t="shared" si="18"/>
        <v>Ølen</v>
      </c>
      <c r="H128" s="234">
        <f>+IF(I128=0,"",'Ark1'!Q2320)</f>
        <v>61</v>
      </c>
      <c r="I128" s="336">
        <f>+'Ark1'!R2320</f>
        <v>267</v>
      </c>
      <c r="J128" s="235">
        <f>+IF(I128=0,"",'Ark1'!AG2320)</f>
        <v>23.454748381208017</v>
      </c>
      <c r="K128" s="235"/>
      <c r="L128" s="235">
        <f>+IF(I128=0,"",'Ark1'!AH2320)</f>
        <v>0.74906367041198507</v>
      </c>
      <c r="M128" s="235"/>
      <c r="N128" s="32">
        <f>+IF(I128=0,"",'Ark1'!U2320)</f>
        <v>19.440823970037464</v>
      </c>
      <c r="O128" s="32"/>
      <c r="P128" s="32"/>
      <c r="Q128" s="32"/>
      <c r="R128" s="32"/>
      <c r="S128" s="32"/>
      <c r="T128" s="32"/>
      <c r="U128" s="32"/>
      <c r="V128" s="236">
        <f>+IF(I128=0,"",'Ark1'!T2320)</f>
        <v>5.3483146067415746</v>
      </c>
      <c r="W128" s="237">
        <f>+IF(I128=0,"",'Ark1'!W2320)</f>
        <v>0</v>
      </c>
      <c r="X128" s="237">
        <f>+IF(I128=0,"",'Ark1'!X2320)</f>
        <v>83.146067415730357</v>
      </c>
      <c r="Y128" s="237">
        <f>+IF(I128=0,"",'Ark1'!Y2320)</f>
        <v>14.232209737827713</v>
      </c>
      <c r="Z128" s="237">
        <f>+IF(I128=0,"",'Ark1'!Z2320)</f>
        <v>4.0526243491200091</v>
      </c>
      <c r="AA128" s="235">
        <f>+IF(I128=0,"",'Ark1'!Z2320)</f>
        <v>4.0526243491200091</v>
      </c>
      <c r="AB128" s="236">
        <f>+IF(I128=0,"",'Ark1'!AB2320)</f>
        <v>1.0957984819334359</v>
      </c>
      <c r="AC128" s="237">
        <f>+IF(I128=0,"",'Ark1'!AE2320)</f>
        <v>0</v>
      </c>
      <c r="AD128" s="235">
        <f t="shared" si="16"/>
        <v>3.8881647940074928</v>
      </c>
      <c r="AE128" s="235">
        <f t="shared" si="19"/>
        <v>4.3770491803278686</v>
      </c>
      <c r="AF128" s="214"/>
      <c r="AG128" s="217"/>
      <c r="AI128" s="29"/>
      <c r="AJ128" s="27"/>
      <c r="AK128" s="241"/>
      <c r="AL128" s="28"/>
      <c r="AP128" s="28"/>
    </row>
    <row r="129" spans="1:42" ht="15.6">
      <c r="A129" s="214"/>
      <c r="B129" s="296">
        <f>+'Ark1'!C2321</f>
        <v>2024</v>
      </c>
      <c r="C129" s="234">
        <f>+'Ark1'!L2321</f>
        <v>5</v>
      </c>
      <c r="D129" s="234" t="s">
        <v>398</v>
      </c>
      <c r="E129" s="234">
        <f>+'Ark1'!H2321</f>
        <v>2</v>
      </c>
      <c r="F129" s="234">
        <f>+'Ark1'!J2321</f>
        <v>143</v>
      </c>
      <c r="G129" s="234" t="str">
        <f t="shared" si="18"/>
        <v>Nordfjord</v>
      </c>
      <c r="H129" s="234" t="str">
        <f>+IF(I129=0,"",'Ark1'!Q2321)</f>
        <v/>
      </c>
      <c r="I129" s="336">
        <f>+'Ark1'!R2321</f>
        <v>0</v>
      </c>
      <c r="J129" s="235" t="str">
        <f>+IF(I129=0,"",'Ark1'!AG2321)</f>
        <v/>
      </c>
      <c r="K129" s="235"/>
      <c r="L129" s="235" t="str">
        <f>+IF(I129=0,"",'Ark1'!AH2321)</f>
        <v/>
      </c>
      <c r="M129" s="235"/>
      <c r="N129" s="32" t="str">
        <f>+IF(I129=0,"",'Ark1'!U2321)</f>
        <v/>
      </c>
      <c r="O129" s="32"/>
      <c r="P129" s="32"/>
      <c r="Q129" s="32"/>
      <c r="R129" s="32"/>
      <c r="S129" s="32"/>
      <c r="T129" s="32"/>
      <c r="U129" s="32"/>
      <c r="V129" s="236" t="str">
        <f>+IF(I129=0,"",'Ark1'!T2321)</f>
        <v/>
      </c>
      <c r="W129" s="237" t="str">
        <f>+IF(I129=0,"",'Ark1'!W2321)</f>
        <v/>
      </c>
      <c r="X129" s="237" t="str">
        <f>+IF(I129=0,"",'Ark1'!X2321)</f>
        <v/>
      </c>
      <c r="Y129" s="237" t="str">
        <f>+IF(I129=0,"",'Ark1'!Y2321)</f>
        <v/>
      </c>
      <c r="Z129" s="237" t="str">
        <f>+IF(I129=0,"",'Ark1'!Z2321)</f>
        <v/>
      </c>
      <c r="AA129" s="235" t="str">
        <f>+IF(I129=0,"",'Ark1'!Z2321)</f>
        <v/>
      </c>
      <c r="AB129" s="236" t="str">
        <f>+IF(I129=0,"",'Ark1'!AB2321)</f>
        <v/>
      </c>
      <c r="AC129" s="237" t="str">
        <f>+IF(I129=0,"",'Ark1'!AE2321)</f>
        <v/>
      </c>
      <c r="AD129" s="235" t="str">
        <f t="shared" si="16"/>
        <v/>
      </c>
      <c r="AE129" s="235" t="str">
        <f t="shared" si="19"/>
        <v/>
      </c>
      <c r="AF129" s="214"/>
      <c r="AG129" s="217"/>
      <c r="AI129" s="29"/>
      <c r="AJ129" s="27"/>
      <c r="AK129" s="241"/>
      <c r="AL129" s="28"/>
      <c r="AP129" s="28"/>
    </row>
    <row r="130" spans="1:42" ht="15.6">
      <c r="A130" s="214"/>
      <c r="B130" s="296">
        <f>+'Ark1'!C2322</f>
        <v>2024</v>
      </c>
      <c r="C130" s="234">
        <f>+'Ark1'!L2322</f>
        <v>5</v>
      </c>
      <c r="D130" s="234" t="s">
        <v>398</v>
      </c>
      <c r="E130" s="234">
        <f>+'Ark1'!H2322</f>
        <v>2</v>
      </c>
      <c r="F130" s="234">
        <f>+'Ark1'!J2322</f>
        <v>147</v>
      </c>
      <c r="G130" s="234" t="str">
        <f t="shared" si="18"/>
        <v>Midt-Norge</v>
      </c>
      <c r="H130" s="234">
        <f>+IF(I130=0,"",'Ark1'!Q2322)</f>
        <v>3</v>
      </c>
      <c r="I130" s="336">
        <f>+'Ark1'!R2322</f>
        <v>3</v>
      </c>
      <c r="J130" s="235">
        <f>+IF(I130=0,"",'Ark1'!AG2322)</f>
        <v>12.48928265218634</v>
      </c>
      <c r="K130" s="235"/>
      <c r="L130" s="235">
        <f>+IF(I130=0,"",'Ark1'!AH2322)</f>
        <v>0</v>
      </c>
      <c r="M130" s="235"/>
      <c r="N130" s="32">
        <f>+IF(I130=0,"",'Ark1'!U2322)</f>
        <v>14.566666666666668</v>
      </c>
      <c r="O130" s="32"/>
      <c r="P130" s="32"/>
      <c r="Q130" s="32"/>
      <c r="R130" s="32"/>
      <c r="S130" s="32"/>
      <c r="T130" s="32"/>
      <c r="U130" s="32"/>
      <c r="V130" s="236">
        <f>+IF(I130=0,"",'Ark1'!T2322)</f>
        <v>5</v>
      </c>
      <c r="W130" s="237">
        <f>+IF(I130=0,"",'Ark1'!W2322)</f>
        <v>0</v>
      </c>
      <c r="X130" s="237">
        <f>+IF(I130=0,"",'Ark1'!X2322)</f>
        <v>0</v>
      </c>
      <c r="Y130" s="237">
        <f>+IF(I130=0,"",'Ark1'!Y2322)</f>
        <v>0</v>
      </c>
      <c r="Z130" s="237">
        <f>+IF(I130=0,"",'Ark1'!Z2322)</f>
        <v>0.75424723326560927</v>
      </c>
      <c r="AA130" s="235">
        <f>+IF(I130=0,"",'Ark1'!Z2322)</f>
        <v>0.75424723326560927</v>
      </c>
      <c r="AB130" s="236">
        <f>+IF(I130=0,"",'Ark1'!AB2322)</f>
        <v>0</v>
      </c>
      <c r="AC130" s="237">
        <f>+IF(I130=0,"",'Ark1'!AE2322)</f>
        <v>0</v>
      </c>
      <c r="AD130" s="235">
        <f t="shared" si="16"/>
        <v>2.9133333333333336</v>
      </c>
      <c r="AE130" s="235">
        <f t="shared" si="19"/>
        <v>1</v>
      </c>
      <c r="AF130" s="214"/>
      <c r="AG130" s="217"/>
      <c r="AI130" s="29"/>
      <c r="AJ130" s="27"/>
      <c r="AK130" s="241"/>
      <c r="AL130" s="28"/>
      <c r="AP130" s="28"/>
    </row>
    <row r="131" spans="1:42" ht="15.6">
      <c r="A131" s="214"/>
      <c r="B131" s="296">
        <f>+'Ark1'!C2323</f>
        <v>2024</v>
      </c>
      <c r="C131" s="234">
        <f>+'Ark1'!L2323</f>
        <v>5</v>
      </c>
      <c r="D131" s="234" t="s">
        <v>398</v>
      </c>
      <c r="E131" s="234">
        <f>+'Ark1'!H2323</f>
        <v>1</v>
      </c>
      <c r="F131" s="234">
        <f>+'Ark1'!J2323</f>
        <v>155</v>
      </c>
      <c r="G131" s="234" t="str">
        <f t="shared" si="18"/>
        <v>Målselv</v>
      </c>
      <c r="H131" s="234">
        <f>+IF(I131=0,"",'Ark1'!Q2323)</f>
        <v>48</v>
      </c>
      <c r="I131" s="336">
        <f>+'Ark1'!R2323</f>
        <v>490</v>
      </c>
      <c r="J131" s="235">
        <f>+IF(I131=0,"",'Ark1'!AG2323)</f>
        <v>29.1091119652238</v>
      </c>
      <c r="K131" s="235"/>
      <c r="L131" s="235">
        <f>+IF(I131=0,"",'Ark1'!AH2323)</f>
        <v>0</v>
      </c>
      <c r="M131" s="235"/>
      <c r="N131" s="32">
        <f>+IF(I131=0,"",'Ark1'!U2323)</f>
        <v>21.236938775510204</v>
      </c>
      <c r="O131" s="32"/>
      <c r="P131" s="32"/>
      <c r="Q131" s="32"/>
      <c r="R131" s="32"/>
      <c r="S131" s="32"/>
      <c r="T131" s="32"/>
      <c r="U131" s="32"/>
      <c r="V131" s="236">
        <f>+IF(I131=0,"",'Ark1'!T2323)</f>
        <v>5.1163265306122447</v>
      </c>
      <c r="W131" s="237">
        <f>+IF(I131=0,"",'Ark1'!W2323)</f>
        <v>0</v>
      </c>
      <c r="X131" s="237">
        <f>+IF(I131=0,"",'Ark1'!X2323)</f>
        <v>93.877551020408163</v>
      </c>
      <c r="Y131" s="237">
        <f>+IF(I131=0,"",'Ark1'!Y2323)</f>
        <v>26.326530612244905</v>
      </c>
      <c r="Z131" s="237">
        <f>+IF(I131=0,"",'Ark1'!Z2323)</f>
        <v>3.7448035855316553</v>
      </c>
      <c r="AA131" s="235">
        <f>+IF(I131=0,"",'Ark1'!Z2323)</f>
        <v>3.7448035855316553</v>
      </c>
      <c r="AB131" s="236">
        <f>+IF(I131=0,"",'Ark1'!AB2323)</f>
        <v>0.99423787626616389</v>
      </c>
      <c r="AC131" s="237">
        <f>+IF(I131=0,"",'Ark1'!AE2323)</f>
        <v>0</v>
      </c>
      <c r="AD131" s="235">
        <f t="shared" si="16"/>
        <v>4.2473877551020411</v>
      </c>
      <c r="AE131" s="235">
        <f t="shared" si="19"/>
        <v>10.208333333333334</v>
      </c>
      <c r="AF131" s="214"/>
      <c r="AG131" s="217"/>
      <c r="AI131" s="29"/>
      <c r="AJ131" s="27"/>
      <c r="AK131" s="241"/>
      <c r="AL131" s="28"/>
      <c r="AP131" s="28"/>
    </row>
    <row r="132" spans="1:42" ht="15.6">
      <c r="A132" s="214"/>
      <c r="B132" s="296">
        <f>+'Ark1'!C2324</f>
        <v>2024</v>
      </c>
      <c r="C132" s="234">
        <f>+'Ark1'!L2324</f>
        <v>5</v>
      </c>
      <c r="D132" s="234" t="s">
        <v>398</v>
      </c>
      <c r="E132" s="234">
        <f>+'Ark1'!H2324</f>
        <v>2</v>
      </c>
      <c r="F132" s="234">
        <f>+'Ark1'!J2324</f>
        <v>160</v>
      </c>
      <c r="G132" s="234" t="str">
        <f t="shared" si="18"/>
        <v>Oslo</v>
      </c>
      <c r="H132" s="234">
        <f>+IF(I132=0,"",'Ark1'!Q2324)</f>
        <v>23</v>
      </c>
      <c r="I132" s="336">
        <f>+'Ark1'!R2324</f>
        <v>63</v>
      </c>
      <c r="J132" s="235">
        <f>+IF(I132=0,"",'Ark1'!AG2324)</f>
        <v>26.121637736849081</v>
      </c>
      <c r="K132" s="235"/>
      <c r="L132" s="235">
        <f>+IF(I132=0,"",'Ark1'!AH2324)</f>
        <v>1.5873015873015868</v>
      </c>
      <c r="M132" s="235"/>
      <c r="N132" s="32">
        <f>+IF(I132=0,"",'Ark1'!U2324)</f>
        <v>15.646031746031751</v>
      </c>
      <c r="O132" s="32"/>
      <c r="P132" s="32"/>
      <c r="Q132" s="32"/>
      <c r="R132" s="32"/>
      <c r="S132" s="32"/>
      <c r="T132" s="32"/>
      <c r="U132" s="32"/>
      <c r="V132" s="236">
        <f>+IF(I132=0,"",'Ark1'!T2324)</f>
        <v>4.9365079365079358</v>
      </c>
      <c r="W132" s="237">
        <f>+IF(I132=0,"",'Ark1'!W2324)</f>
        <v>0</v>
      </c>
      <c r="X132" s="237">
        <f>+IF(I132=0,"",'Ark1'!X2324)</f>
        <v>46.031746031746032</v>
      </c>
      <c r="Y132" s="237">
        <f>+IF(I132=0,"",'Ark1'!Y2324)</f>
        <v>7.9365079365079394</v>
      </c>
      <c r="Z132" s="237">
        <f>+IF(I132=0,"",'Ark1'!Z2324)</f>
        <v>5.406428431038794</v>
      </c>
      <c r="AA132" s="235">
        <f>+IF(I132=0,"",'Ark1'!Z2324)</f>
        <v>5.406428431038794</v>
      </c>
      <c r="AB132" s="236">
        <f>+IF(I132=0,"",'Ark1'!AB2324)</f>
        <v>1.0059034614447517</v>
      </c>
      <c r="AC132" s="237">
        <f>+IF(I132=0,"",'Ark1'!AE2324)</f>
        <v>0</v>
      </c>
      <c r="AD132" s="235">
        <f t="shared" si="16"/>
        <v>3.12920634920635</v>
      </c>
      <c r="AE132" s="235">
        <f t="shared" si="19"/>
        <v>2.7391304347826089</v>
      </c>
      <c r="AF132" s="214"/>
      <c r="AG132" s="217"/>
      <c r="AI132" s="29"/>
      <c r="AJ132" s="27"/>
      <c r="AK132" s="241"/>
      <c r="AL132" s="28"/>
      <c r="AP132" s="28"/>
    </row>
    <row r="133" spans="1:42" ht="15.6">
      <c r="A133" s="214"/>
      <c r="B133" s="296">
        <f>+'Ark1'!C2325</f>
        <v>2024</v>
      </c>
      <c r="C133" s="234">
        <f>+'Ark1'!L2325</f>
        <v>5</v>
      </c>
      <c r="D133" s="234" t="s">
        <v>398</v>
      </c>
      <c r="E133" s="234">
        <f>+'Ark1'!H2325</f>
        <v>1</v>
      </c>
      <c r="F133" s="234">
        <f>+'Ark1'!J2325</f>
        <v>171</v>
      </c>
      <c r="G133" s="234" t="str">
        <f t="shared" si="18"/>
        <v>Prima</v>
      </c>
      <c r="H133" s="234" t="str">
        <f>+IF(I133=0,"",'Ark1'!Q2325)</f>
        <v/>
      </c>
      <c r="I133" s="336">
        <f>+'Ark1'!R2325</f>
        <v>0</v>
      </c>
      <c r="J133" s="235" t="str">
        <f>+IF(I133=0,"",'Ark1'!AG2325)</f>
        <v/>
      </c>
      <c r="K133" s="235"/>
      <c r="L133" s="235" t="str">
        <f>+IF(I133=0,"",'Ark1'!AH2325)</f>
        <v/>
      </c>
      <c r="M133" s="235"/>
      <c r="N133" s="32" t="str">
        <f>+IF(I133=0,"",'Ark1'!U2325)</f>
        <v/>
      </c>
      <c r="O133" s="32"/>
      <c r="P133" s="32"/>
      <c r="Q133" s="32"/>
      <c r="R133" s="32"/>
      <c r="S133" s="32"/>
      <c r="T133" s="32"/>
      <c r="U133" s="32"/>
      <c r="V133" s="236" t="str">
        <f>+IF(I133=0,"",'Ark1'!T2325)</f>
        <v/>
      </c>
      <c r="W133" s="237" t="str">
        <f>+IF(I133=0,"",'Ark1'!W2325)</f>
        <v/>
      </c>
      <c r="X133" s="237" t="str">
        <f>+IF(I133=0,"",'Ark1'!X2325)</f>
        <v/>
      </c>
      <c r="Y133" s="237" t="str">
        <f>+IF(I133=0,"",'Ark1'!Y2325)</f>
        <v/>
      </c>
      <c r="Z133" s="237" t="str">
        <f>+IF(I133=0,"",'Ark1'!Z2325)</f>
        <v/>
      </c>
      <c r="AA133" s="235" t="str">
        <f>+IF(I133=0,"",'Ark1'!Z2325)</f>
        <v/>
      </c>
      <c r="AB133" s="236" t="str">
        <f>+IF(I133=0,"",'Ark1'!AB2325)</f>
        <v/>
      </c>
      <c r="AC133" s="237" t="str">
        <f>+IF(I133=0,"",'Ark1'!AE2325)</f>
        <v/>
      </c>
      <c r="AD133" s="235" t="str">
        <f t="shared" si="16"/>
        <v/>
      </c>
      <c r="AE133" s="235" t="str">
        <f t="shared" si="19"/>
        <v/>
      </c>
      <c r="AF133" s="214"/>
      <c r="AG133" s="217"/>
      <c r="AI133" s="29"/>
      <c r="AJ133" s="27"/>
      <c r="AK133" s="241"/>
      <c r="AL133" s="28"/>
      <c r="AP133" s="28"/>
    </row>
    <row r="134" spans="1:42" ht="15.6">
      <c r="A134" s="214"/>
      <c r="B134" s="296">
        <f>+'Ark1'!C2326</f>
        <v>2024</v>
      </c>
      <c r="C134" s="234">
        <f>+'Ark1'!L2326</f>
        <v>5</v>
      </c>
      <c r="D134" s="234" t="s">
        <v>398</v>
      </c>
      <c r="E134" s="234">
        <f>+'Ark1'!H2326</f>
        <v>2</v>
      </c>
      <c r="F134" s="234">
        <f>+'Ark1'!J2326</f>
        <v>175</v>
      </c>
      <c r="G134" s="234" t="str">
        <f t="shared" si="18"/>
        <v>Ole Ringdal</v>
      </c>
      <c r="H134" s="234">
        <f>+IF(I134=0,"",'Ark1'!Q2326)</f>
        <v>23</v>
      </c>
      <c r="I134" s="336">
        <f>+'Ark1'!R2326</f>
        <v>172</v>
      </c>
      <c r="J134" s="235">
        <f>+IF(I134=0,"",'Ark1'!AG2326)</f>
        <v>29.953546466366099</v>
      </c>
      <c r="K134" s="235"/>
      <c r="L134" s="235">
        <f>+IF(I134=0,"",'Ark1'!AH2326)</f>
        <v>0</v>
      </c>
      <c r="M134" s="235"/>
      <c r="N134" s="32">
        <f>+IF(I134=0,"",'Ark1'!U2326)</f>
        <v>20.356395348837211</v>
      </c>
      <c r="O134" s="32"/>
      <c r="P134" s="32"/>
      <c r="Q134" s="32"/>
      <c r="R134" s="32"/>
      <c r="S134" s="32"/>
      <c r="T134" s="32"/>
      <c r="U134" s="32"/>
      <c r="V134" s="236">
        <f>+IF(I134=0,"",'Ark1'!T2326)</f>
        <v>5.1918604651162781</v>
      </c>
      <c r="W134" s="237">
        <f>+IF(I134=0,"",'Ark1'!W2326)</f>
        <v>0.58139534883720945</v>
      </c>
      <c r="X134" s="237">
        <f>+IF(I134=0,"",'Ark1'!X2326)</f>
        <v>85.465116279069804</v>
      </c>
      <c r="Y134" s="237">
        <f>+IF(I134=0,"",'Ark1'!Y2326)</f>
        <v>16.279069767441861</v>
      </c>
      <c r="Z134" s="237">
        <f>+IF(I134=0,"",'Ark1'!Z2326)</f>
        <v>4.2041528230998306</v>
      </c>
      <c r="AA134" s="235">
        <f>+IF(I134=0,"",'Ark1'!Z2326)</f>
        <v>4.2041528230998306</v>
      </c>
      <c r="AB134" s="236">
        <f>+IF(I134=0,"",'Ark1'!AB2326)</f>
        <v>1.5032302517686182</v>
      </c>
      <c r="AC134" s="237">
        <f>+IF(I134=0,"",'Ark1'!AE2326)</f>
        <v>0</v>
      </c>
      <c r="AD134" s="235">
        <f t="shared" si="16"/>
        <v>4.0712790697674421</v>
      </c>
      <c r="AE134" s="235">
        <f t="shared" si="19"/>
        <v>7.4782608695652177</v>
      </c>
      <c r="AF134" s="214"/>
      <c r="AG134" s="217"/>
      <c r="AI134" s="29"/>
      <c r="AJ134" s="27"/>
      <c r="AK134" s="241"/>
      <c r="AL134" s="28"/>
      <c r="AP134" s="28"/>
    </row>
    <row r="135" spans="1:42" ht="15.6">
      <c r="A135" s="214"/>
      <c r="B135" s="296">
        <f>+'Ark1'!C2327</f>
        <v>2024</v>
      </c>
      <c r="C135" s="234">
        <f>+'Ark1'!L2327</f>
        <v>5</v>
      </c>
      <c r="D135" s="234" t="s">
        <v>398</v>
      </c>
      <c r="E135" s="234">
        <f>+'Ark1'!H2327</f>
        <v>2</v>
      </c>
      <c r="F135" s="234">
        <f>+'Ark1'!J2327</f>
        <v>177</v>
      </c>
      <c r="G135" s="234" t="str">
        <f t="shared" si="18"/>
        <v>Slakthuset</v>
      </c>
      <c r="H135" s="234">
        <f>+IF(I135=0,"",'Ark1'!Q2327)</f>
        <v>18</v>
      </c>
      <c r="I135" s="336">
        <f>+'Ark1'!R2327</f>
        <v>57</v>
      </c>
      <c r="J135" s="235">
        <f>+IF(I135=0,"",'Ark1'!AG2327)</f>
        <v>30.828002842928225</v>
      </c>
      <c r="K135" s="235"/>
      <c r="L135" s="235">
        <f>+IF(I135=0,"",'Ark1'!AH2327)</f>
        <v>10.526315789473689</v>
      </c>
      <c r="M135" s="235"/>
      <c r="N135" s="32">
        <f>+IF(I135=0,"",'Ark1'!U2327)</f>
        <v>18.26315789473685</v>
      </c>
      <c r="O135" s="32"/>
      <c r="P135" s="32"/>
      <c r="Q135" s="32"/>
      <c r="R135" s="32"/>
      <c r="S135" s="32"/>
      <c r="T135" s="32"/>
      <c r="U135" s="32"/>
      <c r="V135" s="236">
        <f>+IF(I135=0,"",'Ark1'!T2327)</f>
        <v>4.912280701754387</v>
      </c>
      <c r="W135" s="237">
        <f>+IF(I135=0,"",'Ark1'!W2327)</f>
        <v>0</v>
      </c>
      <c r="X135" s="237">
        <f>+IF(I135=0,"",'Ark1'!X2327)</f>
        <v>77.192982456140356</v>
      </c>
      <c r="Y135" s="237">
        <f>+IF(I135=0,"",'Ark1'!Y2327)</f>
        <v>3.5087719298245608</v>
      </c>
      <c r="Z135" s="237">
        <f>+IF(I135=0,"",'Ark1'!Z2327)</f>
        <v>2.833300200773067</v>
      </c>
      <c r="AA135" s="235">
        <f>+IF(I135=0,"",'Ark1'!Z2327)</f>
        <v>2.833300200773067</v>
      </c>
      <c r="AB135" s="236">
        <f>+IF(I135=0,"",'Ark1'!AB2327)</f>
        <v>0.97837498200692508</v>
      </c>
      <c r="AC135" s="237">
        <f>+IF(I135=0,"",'Ark1'!AE2327)</f>
        <v>0</v>
      </c>
      <c r="AD135" s="235">
        <f t="shared" si="16"/>
        <v>3.65263157894737</v>
      </c>
      <c r="AE135" s="235">
        <f t="shared" si="19"/>
        <v>3.1666666666666665</v>
      </c>
      <c r="AF135" s="214"/>
      <c r="AG135" s="217"/>
      <c r="AI135" s="29"/>
      <c r="AJ135" s="27"/>
      <c r="AK135" s="241"/>
      <c r="AL135" s="28"/>
      <c r="AP135" s="28"/>
    </row>
    <row r="136" spans="1:42" ht="15.6">
      <c r="A136" s="214"/>
      <c r="B136" s="296">
        <f>+'Ark1'!C2328</f>
        <v>2024</v>
      </c>
      <c r="C136" s="234">
        <f>+'Ark1'!L2328</f>
        <v>5</v>
      </c>
      <c r="D136" s="234" t="s">
        <v>398</v>
      </c>
      <c r="E136" s="234">
        <f>+'Ark1'!H2328</f>
        <v>2</v>
      </c>
      <c r="F136" s="234">
        <f>+'Ark1'!J2328</f>
        <v>178</v>
      </c>
      <c r="G136" s="234" t="str">
        <f t="shared" si="18"/>
        <v>Røros</v>
      </c>
      <c r="H136" s="234">
        <f>+IF(I136=0,"",'Ark1'!Q2328)</f>
        <v>11</v>
      </c>
      <c r="I136" s="336">
        <f>+'Ark1'!R2328</f>
        <v>45</v>
      </c>
      <c r="J136" s="235">
        <f>+IF(I136=0,"",'Ark1'!AG2328)</f>
        <v>24.894766695524961</v>
      </c>
      <c r="K136" s="235"/>
      <c r="L136" s="235">
        <f>+IF(I136=0,"",'Ark1'!AH2328)</f>
        <v>15.555555555555555</v>
      </c>
      <c r="M136" s="235"/>
      <c r="N136" s="32">
        <f>+IF(I136=0,"",'Ark1'!U2328)</f>
        <v>18.531111111111112</v>
      </c>
      <c r="O136" s="32"/>
      <c r="P136" s="32"/>
      <c r="Q136" s="32"/>
      <c r="R136" s="32"/>
      <c r="S136" s="32"/>
      <c r="T136" s="32"/>
      <c r="U136" s="32"/>
      <c r="V136" s="236">
        <f>+IF(I136=0,"",'Ark1'!T2328)</f>
        <v>4.7777777777777777</v>
      </c>
      <c r="W136" s="237">
        <f>+IF(I136=0,"",'Ark1'!W2328)</f>
        <v>0</v>
      </c>
      <c r="X136" s="237">
        <f>+IF(I136=0,"",'Ark1'!X2328)</f>
        <v>77.777777777777771</v>
      </c>
      <c r="Y136" s="237">
        <f>+IF(I136=0,"",'Ark1'!Y2328)</f>
        <v>6.6666666666666687</v>
      </c>
      <c r="Z136" s="237">
        <f>+IF(I136=0,"",'Ark1'!Z2328)</f>
        <v>3.5467557772152856</v>
      </c>
      <c r="AA136" s="235">
        <f>+IF(I136=0,"",'Ark1'!Z2328)</f>
        <v>3.5467557772152856</v>
      </c>
      <c r="AB136" s="236">
        <f>+IF(I136=0,"",'Ark1'!AB2328)</f>
        <v>1.245237842321947</v>
      </c>
      <c r="AC136" s="237">
        <f>+IF(I136=0,"",'Ark1'!AE2328)</f>
        <v>0</v>
      </c>
      <c r="AD136" s="235">
        <f t="shared" si="16"/>
        <v>3.7062222222222223</v>
      </c>
      <c r="AE136" s="235">
        <f t="shared" si="19"/>
        <v>4.0909090909090908</v>
      </c>
      <c r="AF136" s="214"/>
      <c r="AG136" s="217"/>
      <c r="AI136" s="29"/>
      <c r="AJ136" s="27"/>
      <c r="AK136" s="241"/>
      <c r="AL136" s="28"/>
      <c r="AP136" s="28"/>
    </row>
    <row r="137" spans="1:42" ht="15.6">
      <c r="A137" s="214"/>
      <c r="B137" s="296">
        <f>+'Ark1'!C2329</f>
        <v>2024</v>
      </c>
      <c r="C137" s="234">
        <f>+'Ark1'!L2329</f>
        <v>5</v>
      </c>
      <c r="D137" s="234" t="s">
        <v>398</v>
      </c>
      <c r="E137" s="234">
        <f>+'Ark1'!H2329</f>
        <v>2</v>
      </c>
      <c r="F137" s="234">
        <f>+'Ark1'!J2329</f>
        <v>181</v>
      </c>
      <c r="G137" s="234" t="str">
        <f t="shared" si="18"/>
        <v>Horns</v>
      </c>
      <c r="H137" s="234">
        <f>+IF(I137=0,"",'Ark1'!Q2329)</f>
        <v>11</v>
      </c>
      <c r="I137" s="336">
        <f>+'Ark1'!R2329</f>
        <v>61</v>
      </c>
      <c r="J137" s="235">
        <f>+IF(I137=0,"",'Ark1'!AG2329)</f>
        <v>19.253067056446984</v>
      </c>
      <c r="K137" s="235"/>
      <c r="L137" s="235">
        <f>+IF(I137=0,"",'Ark1'!AH2329)</f>
        <v>0</v>
      </c>
      <c r="M137" s="235"/>
      <c r="N137" s="32">
        <f>+IF(I137=0,"",'Ark1'!U2329)</f>
        <v>19.218032786885249</v>
      </c>
      <c r="O137" s="32"/>
      <c r="P137" s="32"/>
      <c r="Q137" s="32"/>
      <c r="R137" s="32"/>
      <c r="S137" s="32"/>
      <c r="T137" s="32"/>
      <c r="U137" s="32"/>
      <c r="V137" s="236">
        <f>+IF(I137=0,"",'Ark1'!T2329)</f>
        <v>5.2295081967213122</v>
      </c>
      <c r="W137" s="237">
        <f>+IF(I137=0,"",'Ark1'!W2329)</f>
        <v>0</v>
      </c>
      <c r="X137" s="237">
        <f>+IF(I137=0,"",'Ark1'!X2329)</f>
        <v>86.885245901639351</v>
      </c>
      <c r="Y137" s="237">
        <f>+IF(I137=0,"",'Ark1'!Y2329)</f>
        <v>4.918032786885246</v>
      </c>
      <c r="Z137" s="237">
        <f>+IF(I137=0,"",'Ark1'!Z2329)</f>
        <v>2.9867196873373087</v>
      </c>
      <c r="AA137" s="235">
        <f>+IF(I137=0,"",'Ark1'!Z2329)</f>
        <v>2.9867196873373087</v>
      </c>
      <c r="AB137" s="236">
        <f>+IF(I137=0,"",'Ark1'!AB2329)</f>
        <v>1.206450458555679</v>
      </c>
      <c r="AC137" s="237">
        <f>+IF(I137=0,"",'Ark1'!AE2329)</f>
        <v>0</v>
      </c>
      <c r="AD137" s="235">
        <f t="shared" si="16"/>
        <v>3.8436065573770497</v>
      </c>
      <c r="AE137" s="235">
        <f t="shared" si="19"/>
        <v>5.5454545454545459</v>
      </c>
      <c r="AF137" s="214"/>
      <c r="AG137" s="217"/>
      <c r="AI137" s="29"/>
      <c r="AJ137" s="27"/>
      <c r="AK137" s="241"/>
      <c r="AL137" s="28"/>
      <c r="AP137" s="28"/>
    </row>
    <row r="138" spans="1:42" ht="15.6">
      <c r="A138" s="214"/>
      <c r="B138" s="296">
        <f>+'Ark1'!C2330</f>
        <v>2024</v>
      </c>
      <c r="C138" s="234">
        <f>+'Ark1'!L2330</f>
        <v>5</v>
      </c>
      <c r="D138" s="234" t="s">
        <v>398</v>
      </c>
      <c r="E138" s="234">
        <f>+'Ark1'!H2330</f>
        <v>1</v>
      </c>
      <c r="F138" s="234">
        <f>+'Ark1'!J2330</f>
        <v>262</v>
      </c>
      <c r="G138" s="234" t="str">
        <f t="shared" si="18"/>
        <v>Strilalam</v>
      </c>
      <c r="H138" s="234" t="str">
        <f>+IF(I138=0,"",'Ark1'!Q2330)</f>
        <v/>
      </c>
      <c r="I138" s="336">
        <f>+'Ark1'!R2330</f>
        <v>0</v>
      </c>
      <c r="J138" s="235" t="str">
        <f>+IF(I138=0,"",'Ark1'!AG2330)</f>
        <v/>
      </c>
      <c r="K138" s="235"/>
      <c r="L138" s="235" t="str">
        <f>+IF(I138=0,"",'Ark1'!AH2330)</f>
        <v/>
      </c>
      <c r="M138" s="235"/>
      <c r="N138" s="32" t="str">
        <f>+IF(I138=0,"",'Ark1'!U2330)</f>
        <v/>
      </c>
      <c r="O138" s="32"/>
      <c r="P138" s="32"/>
      <c r="Q138" s="32"/>
      <c r="R138" s="32"/>
      <c r="S138" s="32"/>
      <c r="T138" s="32"/>
      <c r="U138" s="32"/>
      <c r="V138" s="236" t="str">
        <f>+IF(I138=0,"",'Ark1'!T2330)</f>
        <v/>
      </c>
      <c r="W138" s="237" t="str">
        <f>+IF(I138=0,"",'Ark1'!W2330)</f>
        <v/>
      </c>
      <c r="X138" s="237" t="str">
        <f>+IF(I138=0,"",'Ark1'!X2330)</f>
        <v/>
      </c>
      <c r="Y138" s="237" t="str">
        <f>+IF(I138=0,"",'Ark1'!Y2330)</f>
        <v/>
      </c>
      <c r="Z138" s="237" t="str">
        <f>+IF(I138=0,"",'Ark1'!Z2330)</f>
        <v/>
      </c>
      <c r="AA138" s="235" t="str">
        <f>+IF(I138=0,"",'Ark1'!Z2330)</f>
        <v/>
      </c>
      <c r="AB138" s="236" t="str">
        <f>+IF(I138=0,"",'Ark1'!AB2330)</f>
        <v/>
      </c>
      <c r="AC138" s="237" t="str">
        <f>+IF(I138=0,"",'Ark1'!AE2330)</f>
        <v/>
      </c>
      <c r="AD138" s="235" t="str">
        <f t="shared" si="16"/>
        <v/>
      </c>
      <c r="AE138" s="235" t="str">
        <f t="shared" si="19"/>
        <v/>
      </c>
      <c r="AF138" s="214"/>
      <c r="AG138" s="217"/>
      <c r="AI138" s="29"/>
      <c r="AJ138" s="27"/>
      <c r="AK138" s="241"/>
      <c r="AL138" s="28"/>
      <c r="AP138" s="28"/>
    </row>
    <row r="139" spans="1:42" ht="15.6">
      <c r="A139" s="214"/>
      <c r="B139" s="296">
        <f>+'Ark1'!C2331</f>
        <v>2024</v>
      </c>
      <c r="C139" s="234">
        <f>+'Ark1'!L2331</f>
        <v>5</v>
      </c>
      <c r="D139" s="234" t="s">
        <v>398</v>
      </c>
      <c r="E139" s="234">
        <f>+'Ark1'!H2331</f>
        <v>1</v>
      </c>
      <c r="F139" s="234">
        <f>+'Ark1'!J2331</f>
        <v>309</v>
      </c>
      <c r="G139" s="234" t="str">
        <f t="shared" si="18"/>
        <v>Malvik</v>
      </c>
      <c r="H139" s="234">
        <f>+IF(I139=0,"",'Ark1'!Q2331)</f>
        <v>36</v>
      </c>
      <c r="I139" s="336">
        <f>+'Ark1'!R2331</f>
        <v>105</v>
      </c>
      <c r="J139" s="235">
        <f>+IF(I139=0,"",'Ark1'!AG2331)</f>
        <v>20.83658000991711</v>
      </c>
      <c r="K139" s="235"/>
      <c r="L139" s="235">
        <f>+IF(I139=0,"",'Ark1'!AH2331)</f>
        <v>0</v>
      </c>
      <c r="M139" s="235"/>
      <c r="N139" s="32">
        <f>+IF(I139=0,"",'Ark1'!U2331)</f>
        <v>16.808571428571423</v>
      </c>
      <c r="O139" s="32"/>
      <c r="P139" s="32"/>
      <c r="Q139" s="32"/>
      <c r="R139" s="32"/>
      <c r="S139" s="32"/>
      <c r="T139" s="32"/>
      <c r="U139" s="32"/>
      <c r="V139" s="236">
        <f>+IF(I139=0,"",'Ark1'!T2331)</f>
        <v>5.5428571428571436</v>
      </c>
      <c r="W139" s="237">
        <f>+IF(I139=0,"",'Ark1'!W2331)</f>
        <v>0</v>
      </c>
      <c r="X139" s="237">
        <f>+IF(I139=0,"",'Ark1'!X2331)</f>
        <v>54.285714285714306</v>
      </c>
      <c r="Y139" s="237">
        <f>+IF(I139=0,"",'Ark1'!Y2331)</f>
        <v>6.6666666666666687</v>
      </c>
      <c r="Z139" s="237">
        <f>+IF(I139=0,"",'Ark1'!Z2331)</f>
        <v>4.049059015569501</v>
      </c>
      <c r="AA139" s="235">
        <f>+IF(I139=0,"",'Ark1'!Z2331)</f>
        <v>4.049059015569501</v>
      </c>
      <c r="AB139" s="236">
        <f>+IF(I139=0,"",'Ark1'!AB2331)</f>
        <v>0.98588680339866963</v>
      </c>
      <c r="AC139" s="237">
        <f>+IF(I139=0,"",'Ark1'!AE2331)</f>
        <v>0</v>
      </c>
      <c r="AD139" s="235">
        <f t="shared" si="16"/>
        <v>3.3617142857142843</v>
      </c>
      <c r="AE139" s="235">
        <f t="shared" si="19"/>
        <v>2.9166666666666665</v>
      </c>
      <c r="AF139" s="214"/>
      <c r="AG139" s="217"/>
      <c r="AI139" s="29"/>
      <c r="AJ139" s="27"/>
      <c r="AK139" s="241"/>
      <c r="AL139" s="28"/>
      <c r="AP139" s="28"/>
    </row>
    <row r="140" spans="1:42" ht="15.6">
      <c r="A140" s="214"/>
      <c r="B140" s="296">
        <f>+'Ark1'!C2332</f>
        <v>2024</v>
      </c>
      <c r="C140" s="234">
        <f>+'Ark1'!L2332</f>
        <v>5</v>
      </c>
      <c r="D140" s="234" t="s">
        <v>398</v>
      </c>
      <c r="E140" s="234">
        <f>+'Ark1'!H2332</f>
        <v>2</v>
      </c>
      <c r="F140" s="234">
        <f>+'Ark1'!J2332</f>
        <v>470</v>
      </c>
      <c r="G140" s="234" t="str">
        <f t="shared" si="18"/>
        <v>Jens Eide</v>
      </c>
      <c r="H140" s="234">
        <f>+IF(I140=0,"",'Ark1'!Q2332)</f>
        <v>15</v>
      </c>
      <c r="I140" s="336">
        <f>+'Ark1'!R2332</f>
        <v>44</v>
      </c>
      <c r="J140" s="235">
        <f>+IF(I140=0,"",'Ark1'!AG2332)</f>
        <v>19.395385109408689</v>
      </c>
      <c r="K140" s="235"/>
      <c r="L140" s="235">
        <f>+IF(I140=0,"",'Ark1'!AH2332)</f>
        <v>11.363636363636362</v>
      </c>
      <c r="M140" s="235"/>
      <c r="N140" s="32">
        <f>+IF(I140=0,"",'Ark1'!U2332)</f>
        <v>19.218181818181822</v>
      </c>
      <c r="O140" s="32"/>
      <c r="P140" s="32"/>
      <c r="Q140" s="32"/>
      <c r="R140" s="32"/>
      <c r="S140" s="32"/>
      <c r="T140" s="32"/>
      <c r="U140" s="32"/>
      <c r="V140" s="236">
        <f>+IF(I140=0,"",'Ark1'!T2332)</f>
        <v>5.3181818181818192</v>
      </c>
      <c r="W140" s="237">
        <f>+IF(I140=0,"",'Ark1'!W2332)</f>
        <v>2.2727272727272729</v>
      </c>
      <c r="X140" s="237">
        <f>+IF(I140=0,"",'Ark1'!X2332)</f>
        <v>75</v>
      </c>
      <c r="Y140" s="237">
        <f>+IF(I140=0,"",'Ark1'!Y2332)</f>
        <v>18.181818181818183</v>
      </c>
      <c r="Z140" s="237">
        <f>+IF(I140=0,"",'Ark1'!Z2332)</f>
        <v>3.7996574443250366</v>
      </c>
      <c r="AA140" s="235">
        <f>+IF(I140=0,"",'Ark1'!Z2332)</f>
        <v>3.7996574443250366</v>
      </c>
      <c r="AB140" s="236">
        <f>+IF(I140=0,"",'Ark1'!AB2332)</f>
        <v>1.0823528090718775</v>
      </c>
      <c r="AC140" s="237">
        <f>+IF(I140=0,"",'Ark1'!AE2332)</f>
        <v>0</v>
      </c>
      <c r="AD140" s="235">
        <f t="shared" si="16"/>
        <v>3.8436363636363646</v>
      </c>
      <c r="AE140" s="235">
        <f t="shared" si="19"/>
        <v>2.9333333333333331</v>
      </c>
      <c r="AF140" s="214"/>
      <c r="AG140" s="217"/>
      <c r="AI140" s="29"/>
      <c r="AJ140" s="27"/>
      <c r="AK140" s="241"/>
      <c r="AL140" s="28"/>
      <c r="AP140" s="28"/>
    </row>
    <row r="141" spans="1:42" ht="15.6">
      <c r="A141" s="214"/>
      <c r="B141" s="296">
        <f>+'Ark1'!C2333</f>
        <v>2024</v>
      </c>
      <c r="C141" s="234">
        <f>+'Ark1'!L2333</f>
        <v>5</v>
      </c>
      <c r="D141" s="234" t="s">
        <v>398</v>
      </c>
      <c r="E141" s="234">
        <f>+'Ark1'!H2333</f>
        <v>2</v>
      </c>
      <c r="F141" s="234">
        <f>+'Ark1'!J2333</f>
        <v>629</v>
      </c>
      <c r="G141" s="234" t="str">
        <f t="shared" si="18"/>
        <v>Bø</v>
      </c>
      <c r="H141" s="234">
        <f>+IF(I141=0,"",'Ark1'!Q2333)</f>
        <v>4</v>
      </c>
      <c r="I141" s="336">
        <f>+'Ark1'!R2333</f>
        <v>61</v>
      </c>
      <c r="J141" s="235">
        <f>+IF(I141=0,"",'Ark1'!AG2333)</f>
        <v>19.43935027508515</v>
      </c>
      <c r="K141" s="235"/>
      <c r="L141" s="235">
        <f>+IF(I141=0,"",'Ark1'!AH2333)</f>
        <v>0</v>
      </c>
      <c r="M141" s="235"/>
      <c r="N141" s="32">
        <f>+IF(I141=0,"",'Ark1'!U2333)</f>
        <v>20.678688524590164</v>
      </c>
      <c r="O141" s="32"/>
      <c r="P141" s="32"/>
      <c r="Q141" s="32"/>
      <c r="R141" s="32"/>
      <c r="S141" s="32"/>
      <c r="T141" s="32"/>
      <c r="U141" s="32"/>
      <c r="V141" s="236">
        <f>+IF(I141=0,"",'Ark1'!T2333)</f>
        <v>4.8688524590163933</v>
      </c>
      <c r="W141" s="237">
        <f>+IF(I141=0,"",'Ark1'!W2333)</f>
        <v>0</v>
      </c>
      <c r="X141" s="237">
        <f>+IF(I141=0,"",'Ark1'!X2333)</f>
        <v>96.721311475409834</v>
      </c>
      <c r="Y141" s="237">
        <f>+IF(I141=0,"",'Ark1'!Y2333)</f>
        <v>19.672131147540984</v>
      </c>
      <c r="Z141" s="237">
        <f>+IF(I141=0,"",'Ark1'!Z2333)</f>
        <v>2.6678483228015017</v>
      </c>
      <c r="AA141" s="235">
        <f>+IF(I141=0,"",'Ark1'!Z2333)</f>
        <v>2.6678483228015017</v>
      </c>
      <c r="AB141" s="236">
        <f>+IF(I141=0,"",'Ark1'!AB2333)</f>
        <v>1.8771744535474928</v>
      </c>
      <c r="AC141" s="237">
        <f>+IF(I141=0,"",'Ark1'!AE2333)</f>
        <v>0</v>
      </c>
      <c r="AD141" s="235">
        <f t="shared" si="16"/>
        <v>4.1357377049180331</v>
      </c>
      <c r="AE141" s="235">
        <f t="shared" si="19"/>
        <v>15.25</v>
      </c>
      <c r="AF141" s="214"/>
      <c r="AG141" s="217"/>
      <c r="AI141" s="29"/>
      <c r="AJ141" s="27"/>
      <c r="AK141" s="241"/>
      <c r="AL141" s="28"/>
      <c r="AP141" s="28"/>
    </row>
    <row r="142" spans="1:42" ht="15.6">
      <c r="A142" s="214"/>
      <c r="B142" s="296">
        <f>+'Ark1'!C2334</f>
        <v>2024</v>
      </c>
      <c r="C142" s="234">
        <f>+'Ark1'!L2334</f>
        <v>5</v>
      </c>
      <c r="D142" s="234" t="s">
        <v>398</v>
      </c>
      <c r="E142" s="234">
        <f>+'Ark1'!H2334</f>
        <v>1</v>
      </c>
      <c r="F142" s="234">
        <f>+'Ark1'!J2334</f>
        <v>643</v>
      </c>
      <c r="G142" s="234" t="str">
        <f t="shared" si="18"/>
        <v>Bjerka</v>
      </c>
      <c r="H142" s="234">
        <f>+IF(I142=0,"",'Ark1'!Q2334)</f>
        <v>17</v>
      </c>
      <c r="I142" s="336">
        <f>+'Ark1'!R2334</f>
        <v>104</v>
      </c>
      <c r="J142" s="235">
        <f>+IF(I142=0,"",'Ark1'!AG2334)</f>
        <v>29.386514040422114</v>
      </c>
      <c r="K142" s="235"/>
      <c r="L142" s="235">
        <f>+IF(I142=0,"",'Ark1'!AH2334)</f>
        <v>0</v>
      </c>
      <c r="M142" s="235"/>
      <c r="N142" s="32">
        <f>+IF(I142=0,"",'Ark1'!U2334)</f>
        <v>20.537500000000005</v>
      </c>
      <c r="O142" s="32"/>
      <c r="P142" s="32"/>
      <c r="Q142" s="32"/>
      <c r="R142" s="32"/>
      <c r="S142" s="32"/>
      <c r="T142" s="32"/>
      <c r="U142" s="32"/>
      <c r="V142" s="236">
        <f>+IF(I142=0,"",'Ark1'!T2334)</f>
        <v>5.2115384615384626</v>
      </c>
      <c r="W142" s="237">
        <f>+IF(I142=0,"",'Ark1'!W2334)</f>
        <v>0</v>
      </c>
      <c r="X142" s="237">
        <f>+IF(I142=0,"",'Ark1'!X2334)</f>
        <v>90.384615384615358</v>
      </c>
      <c r="Y142" s="237">
        <f>+IF(I142=0,"",'Ark1'!Y2334)</f>
        <v>21.153846153846157</v>
      </c>
      <c r="Z142" s="237">
        <f>+IF(I142=0,"",'Ark1'!Z2334)</f>
        <v>4.2897280597868708</v>
      </c>
      <c r="AA142" s="235">
        <f>+IF(I142=0,"",'Ark1'!Z2334)</f>
        <v>4.2897280597868708</v>
      </c>
      <c r="AB142" s="236">
        <f>+IF(I142=0,"",'Ark1'!AB2334)</f>
        <v>1.5170383401363943</v>
      </c>
      <c r="AC142" s="237">
        <f>+IF(I142=0,"",'Ark1'!AE2334)</f>
        <v>0</v>
      </c>
      <c r="AD142" s="235">
        <f t="shared" si="16"/>
        <v>4.1075000000000008</v>
      </c>
      <c r="AE142" s="235">
        <f t="shared" si="19"/>
        <v>6.117647058823529</v>
      </c>
      <c r="AF142" s="214"/>
      <c r="AG142" s="217"/>
      <c r="AI142" s="29"/>
      <c r="AJ142" s="27"/>
      <c r="AK142" s="241"/>
      <c r="AL142" s="28"/>
      <c r="AP142" s="28"/>
    </row>
    <row r="143" spans="1:42" ht="15.6">
      <c r="A143" s="214"/>
      <c r="B143" s="296">
        <f>+'Ark1'!C2335</f>
        <v>2024</v>
      </c>
      <c r="C143" s="234">
        <f>+'Ark1'!L2335</f>
        <v>5</v>
      </c>
      <c r="D143" s="234" t="s">
        <v>398</v>
      </c>
      <c r="E143" s="234">
        <f>+'Ark1'!H2335</f>
        <v>2</v>
      </c>
      <c r="F143" s="234">
        <f>+'Ark1'!J2335</f>
        <v>704</v>
      </c>
      <c r="G143" s="234" t="str">
        <f t="shared" si="18"/>
        <v>Øre Vilt</v>
      </c>
      <c r="H143" s="234" t="str">
        <f>+IF(I143=0,"",'Ark1'!Q2335)</f>
        <v/>
      </c>
      <c r="I143" s="336">
        <f>+'Ark1'!R2335</f>
        <v>0</v>
      </c>
      <c r="J143" s="235" t="str">
        <f>+IF(I143=0,"",'Ark1'!AG2335)</f>
        <v/>
      </c>
      <c r="K143" s="235"/>
      <c r="L143" s="235" t="str">
        <f>+IF(I143=0,"",'Ark1'!AH2335)</f>
        <v/>
      </c>
      <c r="M143" s="235"/>
      <c r="N143" s="32" t="str">
        <f>+IF(I143=0,"",'Ark1'!U2335)</f>
        <v/>
      </c>
      <c r="O143" s="32"/>
      <c r="P143" s="32"/>
      <c r="Q143" s="32"/>
      <c r="R143" s="32"/>
      <c r="S143" s="32"/>
      <c r="T143" s="32"/>
      <c r="U143" s="32"/>
      <c r="V143" s="236" t="str">
        <f>+IF(I143=0,"",'Ark1'!T2335)</f>
        <v/>
      </c>
      <c r="W143" s="237" t="str">
        <f>+IF(I143=0,"",'Ark1'!W2335)</f>
        <v/>
      </c>
      <c r="X143" s="237" t="str">
        <f>+IF(I143=0,"",'Ark1'!X2335)</f>
        <v/>
      </c>
      <c r="Y143" s="237" t="str">
        <f>+IF(I143=0,"",'Ark1'!Y2335)</f>
        <v/>
      </c>
      <c r="Z143" s="237" t="str">
        <f>+IF(I143=0,"",'Ark1'!Z2335)</f>
        <v/>
      </c>
      <c r="AA143" s="235" t="str">
        <f>+IF(I143=0,"",'Ark1'!Z2335)</f>
        <v/>
      </c>
      <c r="AB143" s="236" t="str">
        <f>+IF(I143=0,"",'Ark1'!AB2335)</f>
        <v/>
      </c>
      <c r="AC143" s="237" t="str">
        <f>+IF(I143=0,"",'Ark1'!AE2335)</f>
        <v/>
      </c>
      <c r="AD143" s="235" t="str">
        <f t="shared" si="16"/>
        <v/>
      </c>
      <c r="AE143" s="235" t="str">
        <f t="shared" si="19"/>
        <v/>
      </c>
      <c r="AF143" s="214"/>
      <c r="AG143" s="217"/>
      <c r="AI143" s="29"/>
      <c r="AJ143" s="27"/>
      <c r="AK143" s="241"/>
      <c r="AL143" s="28"/>
      <c r="AP143" s="28"/>
    </row>
    <row r="144" spans="1:42" ht="15.6">
      <c r="A144" s="214"/>
      <c r="B144" s="296">
        <f>+'Ark1'!C2336</f>
        <v>2024</v>
      </c>
      <c r="C144" s="234">
        <f>+'Ark1'!L2336</f>
        <v>5</v>
      </c>
      <c r="D144" s="234" t="s">
        <v>398</v>
      </c>
      <c r="E144" s="234">
        <f>+'Ark1'!H2336</f>
        <v>1</v>
      </c>
      <c r="F144" s="234">
        <f>+'Ark1'!J2336</f>
        <v>802</v>
      </c>
      <c r="G144" s="234" t="str">
        <f t="shared" si="18"/>
        <v>Karasjok</v>
      </c>
      <c r="H144" s="234" t="str">
        <f>+IF(I144=0,"",'Ark1'!Q2336)</f>
        <v/>
      </c>
      <c r="I144" s="336">
        <f>+'Ark1'!R2336</f>
        <v>0</v>
      </c>
      <c r="J144" s="235" t="str">
        <f>+IF(I144=0,"",'Ark1'!AG2336)</f>
        <v/>
      </c>
      <c r="K144" s="235"/>
      <c r="L144" s="235" t="str">
        <f>+IF(I144=0,"",'Ark1'!AH2336)</f>
        <v/>
      </c>
      <c r="M144" s="235"/>
      <c r="N144" s="32" t="str">
        <f>+IF(I144=0,"",'Ark1'!U2336)</f>
        <v/>
      </c>
      <c r="O144" s="32"/>
      <c r="P144" s="32"/>
      <c r="Q144" s="32"/>
      <c r="R144" s="32"/>
      <c r="S144" s="32"/>
      <c r="T144" s="32"/>
      <c r="U144" s="32"/>
      <c r="V144" s="236" t="str">
        <f>+IF(I144=0,"",'Ark1'!T2336)</f>
        <v/>
      </c>
      <c r="W144" s="237" t="str">
        <f>+IF(I144=0,"",'Ark1'!W2336)</f>
        <v/>
      </c>
      <c r="X144" s="237" t="str">
        <f>+IF(I144=0,"",'Ark1'!X2336)</f>
        <v/>
      </c>
      <c r="Y144" s="237" t="str">
        <f>+IF(I144=0,"",'Ark1'!Y2336)</f>
        <v/>
      </c>
      <c r="Z144" s="237" t="str">
        <f>+IF(I144=0,"",'Ark1'!Z2336)</f>
        <v/>
      </c>
      <c r="AA144" s="235" t="str">
        <f>+IF(I144=0,"",'Ark1'!Z2336)</f>
        <v/>
      </c>
      <c r="AB144" s="236" t="str">
        <f>+IF(I144=0,"",'Ark1'!AB2336)</f>
        <v/>
      </c>
      <c r="AC144" s="237" t="str">
        <f>+IF(I144=0,"",'Ark1'!AE2336)</f>
        <v/>
      </c>
      <c r="AD144" s="235" t="str">
        <f t="shared" si="16"/>
        <v/>
      </c>
      <c r="AE144" s="235" t="str">
        <f t="shared" si="19"/>
        <v/>
      </c>
      <c r="AF144" s="214"/>
      <c r="AG144" s="217"/>
      <c r="AI144" s="29"/>
      <c r="AJ144" s="27"/>
      <c r="AK144" s="241"/>
      <c r="AL144" s="28"/>
      <c r="AP144" s="28"/>
    </row>
    <row r="145" spans="1:60" ht="15.6">
      <c r="A145" s="214"/>
      <c r="B145" s="214"/>
      <c r="C145" s="214"/>
      <c r="D145" s="214"/>
      <c r="E145" s="214"/>
      <c r="F145" s="214"/>
      <c r="G145" s="214"/>
      <c r="H145" s="214"/>
      <c r="I145" s="331"/>
      <c r="J145" s="214"/>
      <c r="K145" s="214"/>
      <c r="L145" s="214"/>
      <c r="M145" s="449"/>
      <c r="N145" s="214"/>
      <c r="O145" s="449"/>
      <c r="P145" s="449"/>
      <c r="Q145" s="449"/>
      <c r="R145" s="449"/>
      <c r="S145" s="449"/>
      <c r="T145" s="449"/>
      <c r="U145" s="449"/>
      <c r="V145" s="214"/>
      <c r="W145" s="214"/>
      <c r="X145" s="214"/>
      <c r="Y145" s="214"/>
      <c r="Z145" s="214"/>
      <c r="AA145" s="214"/>
      <c r="AB145" s="214"/>
      <c r="AC145" s="214"/>
      <c r="AD145" s="214"/>
      <c r="AE145" s="214"/>
      <c r="AF145" s="214"/>
      <c r="AG145" s="217"/>
      <c r="AI145" s="29"/>
      <c r="AJ145" s="27"/>
      <c r="AK145" s="241"/>
      <c r="AL145" s="28"/>
      <c r="AP145" s="28"/>
    </row>
    <row r="146" spans="1:60" ht="22.8">
      <c r="A146" s="214"/>
      <c r="B146" s="214"/>
      <c r="C146" s="214"/>
      <c r="D146" s="263" t="str">
        <f>+D148</f>
        <v>O+</v>
      </c>
      <c r="E146" s="214"/>
      <c r="F146" s="214"/>
      <c r="G146" s="214"/>
      <c r="H146" s="214"/>
      <c r="I146" s="406">
        <f>SUM(I148:I171)</f>
        <v>2230</v>
      </c>
      <c r="J146" s="265"/>
      <c r="K146" s="265"/>
      <c r="L146" s="265"/>
      <c r="M146" s="265"/>
      <c r="N146" s="266">
        <f>+Klasse!K15</f>
        <v>22.513363228699529</v>
      </c>
      <c r="O146" s="266"/>
      <c r="P146" s="266"/>
      <c r="Q146" s="266"/>
      <c r="R146" s="266"/>
      <c r="S146" s="266"/>
      <c r="T146" s="266"/>
      <c r="U146" s="266"/>
      <c r="V146" s="265"/>
      <c r="W146" s="214"/>
      <c r="X146" s="214"/>
      <c r="Y146" s="214"/>
      <c r="Z146" s="214"/>
      <c r="AA146" s="214"/>
      <c r="AB146" s="214"/>
      <c r="AC146" s="214"/>
      <c r="AD146" s="214"/>
      <c r="AE146" s="214"/>
      <c r="AF146" s="214"/>
      <c r="AG146" s="217"/>
      <c r="AI146" s="29"/>
      <c r="AJ146" s="27"/>
      <c r="AK146" s="241"/>
      <c r="AL146" s="28"/>
      <c r="AP146" s="28"/>
    </row>
    <row r="147" spans="1:60" ht="19.8">
      <c r="A147" s="214"/>
      <c r="B147" s="214"/>
      <c r="C147" s="214"/>
      <c r="D147" s="214"/>
      <c r="E147" s="214"/>
      <c r="F147" s="214"/>
      <c r="G147" s="214"/>
      <c r="H147" s="232"/>
      <c r="I147" s="331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32"/>
      <c r="W147" s="216"/>
      <c r="X147" s="216"/>
      <c r="Y147" s="216"/>
      <c r="Z147" s="216"/>
      <c r="AA147" s="233"/>
      <c r="AB147" s="214"/>
      <c r="AC147" s="233"/>
      <c r="AD147" s="233"/>
      <c r="AE147" s="231"/>
      <c r="AF147" s="214"/>
      <c r="AG147" s="217"/>
      <c r="AI147" s="29"/>
      <c r="AJ147" s="27"/>
      <c r="AK147" s="218"/>
      <c r="AL147" s="28"/>
      <c r="AP147" s="28"/>
      <c r="BH147" s="230"/>
    </row>
    <row r="148" spans="1:60" ht="15.6">
      <c r="A148" s="214"/>
      <c r="B148" s="296">
        <f>+'Ark1'!C2337</f>
        <v>2024</v>
      </c>
      <c r="C148" s="234">
        <f>+'Ark1'!L2337</f>
        <v>6</v>
      </c>
      <c r="D148" s="234" t="s">
        <v>32</v>
      </c>
      <c r="E148" s="28">
        <f>+'Ark1'!H2337</f>
        <v>1</v>
      </c>
      <c r="F148" s="28">
        <f>+'Ark1'!J2337</f>
        <v>103</v>
      </c>
      <c r="G148" s="28" t="str">
        <f>+G121</f>
        <v>Rudshøgda</v>
      </c>
      <c r="H148" s="28" t="str">
        <f>+IF(I148=0,"",'Ark1'!Q2337)</f>
        <v/>
      </c>
      <c r="I148" s="337">
        <f>+'Ark1'!R2337</f>
        <v>0</v>
      </c>
      <c r="J148" s="29" t="str">
        <f>+IF(I148=0,"",'Ark1'!AG2337)</f>
        <v/>
      </c>
      <c r="L148" s="29" t="str">
        <f>+IF(I148=0,"",'Ark1'!AH2337)</f>
        <v/>
      </c>
      <c r="N148" s="32" t="str">
        <f>+IF(I148=0,"",'Ark1'!U2337)</f>
        <v/>
      </c>
      <c r="O148" s="32"/>
      <c r="P148" s="32"/>
      <c r="Q148" s="32"/>
      <c r="R148" s="32"/>
      <c r="S148" s="32"/>
      <c r="T148" s="32"/>
      <c r="U148" s="32"/>
      <c r="V148" s="27" t="str">
        <f>+IF(I148=0,"",'Ark1'!T2337)</f>
        <v/>
      </c>
      <c r="W148" s="34" t="str">
        <f>+IF(I148=0,"",'Ark1'!W2337)</f>
        <v/>
      </c>
      <c r="X148" s="34" t="str">
        <f>+IF(I148=0,"",'Ark1'!X2337)</f>
        <v/>
      </c>
      <c r="Y148" s="34" t="str">
        <f>+IF(I148=0,"",'Ark1'!Y2337)</f>
        <v/>
      </c>
      <c r="Z148" s="34" t="str">
        <f>+IF(I148=0,"",'Ark1'!Z2337)</f>
        <v/>
      </c>
      <c r="AA148" s="29" t="str">
        <f>+IF(I148=0,"",'Ark1'!Z2337)</f>
        <v/>
      </c>
      <c r="AB148" s="27" t="str">
        <f>+IF(I148=0,"",'Ark1'!AB2337)</f>
        <v/>
      </c>
      <c r="AC148" s="34" t="str">
        <f>+IF(I148=0,"",'Ark1'!AE2337)</f>
        <v/>
      </c>
      <c r="AD148" s="29" t="str">
        <f t="shared" ref="AD148:AD171" si="20">IF(I148=0,"",N148/C148)</f>
        <v/>
      </c>
      <c r="AE148" s="29" t="str">
        <f t="shared" ref="AE148" si="21">IF(I148=0,"",I148/H148)</f>
        <v/>
      </c>
      <c r="AF148" s="214"/>
      <c r="AG148" s="217"/>
      <c r="AI148" s="29"/>
      <c r="AJ148" s="27"/>
      <c r="AK148" s="241"/>
      <c r="AL148" s="28"/>
      <c r="AP148" s="28"/>
    </row>
    <row r="149" spans="1:60" ht="15.6">
      <c r="A149" s="214"/>
      <c r="B149" s="296">
        <f>+'Ark1'!C2338</f>
        <v>2024</v>
      </c>
      <c r="C149" s="234">
        <f>+'Ark1'!L2338</f>
        <v>6</v>
      </c>
      <c r="D149" s="234" t="s">
        <v>32</v>
      </c>
      <c r="E149" s="28">
        <f>+'Ark1'!H2338</f>
        <v>2</v>
      </c>
      <c r="F149" s="28">
        <f>+'Ark1'!J2338</f>
        <v>106</v>
      </c>
      <c r="G149" s="28" t="str">
        <f t="shared" ref="G149:G171" si="22">+G122</f>
        <v>Furuseth</v>
      </c>
      <c r="H149" s="28">
        <f>+IF(I149=0,"",'Ark1'!Q2338)</f>
        <v>4</v>
      </c>
      <c r="I149" s="337">
        <f>+'Ark1'!R2338</f>
        <v>15</v>
      </c>
      <c r="J149" s="29">
        <f>+IF(I149=0,"",'Ark1'!AG2338)</f>
        <v>14.864330005717044</v>
      </c>
      <c r="L149" s="29">
        <f>+IF(I149=0,"",'Ark1'!AH2338)</f>
        <v>0</v>
      </c>
      <c r="N149" s="32">
        <f>+IF(I149=0,"",'Ark1'!U2338)</f>
        <v>22.533333333333339</v>
      </c>
      <c r="O149" s="32"/>
      <c r="P149" s="32"/>
      <c r="Q149" s="32"/>
      <c r="R149" s="32"/>
      <c r="S149" s="32"/>
      <c r="T149" s="32"/>
      <c r="U149" s="32"/>
      <c r="V149" s="27">
        <f>+IF(I149=0,"",'Ark1'!T2338)</f>
        <v>6.4666666666666668</v>
      </c>
      <c r="W149" s="34">
        <f>+IF(I149=0,"",'Ark1'!W2338)</f>
        <v>0</v>
      </c>
      <c r="X149" s="34">
        <f>+IF(I149=0,"",'Ark1'!X2338)</f>
        <v>100</v>
      </c>
      <c r="Y149" s="34">
        <f>+IF(I149=0,"",'Ark1'!Y2338)</f>
        <v>46.666666666666657</v>
      </c>
      <c r="Z149" s="34">
        <f>+IF(I149=0,"",'Ark1'!Z2338)</f>
        <v>3.1714700411989067</v>
      </c>
      <c r="AA149" s="29">
        <f>+IF(I149=0,"",'Ark1'!Z2338)</f>
        <v>3.1714700411989067</v>
      </c>
      <c r="AB149" s="27">
        <f>+IF(I149=0,"",'Ark1'!AB2338)</f>
        <v>0.95684667296048831</v>
      </c>
      <c r="AC149" s="34">
        <f>+IF(I149=0,"",'Ark1'!AE2338)</f>
        <v>0</v>
      </c>
      <c r="AD149" s="29">
        <f t="shared" si="20"/>
        <v>3.7555555555555564</v>
      </c>
      <c r="AE149" s="29">
        <f t="shared" ref="AE149:AE171" si="23">IF(I149=0,"",I149/H149)</f>
        <v>3.75</v>
      </c>
      <c r="AF149" s="214"/>
      <c r="AG149" s="217"/>
      <c r="AI149" s="29"/>
      <c r="AJ149" s="27"/>
      <c r="AK149" s="241"/>
      <c r="AL149" s="28"/>
      <c r="AP149" s="28"/>
    </row>
    <row r="150" spans="1:60" ht="15.6">
      <c r="A150" s="214"/>
      <c r="B150" s="296">
        <f>+'Ark1'!C2339</f>
        <v>2024</v>
      </c>
      <c r="C150" s="234">
        <f>+'Ark1'!L2339</f>
        <v>6</v>
      </c>
      <c r="D150" s="234" t="s">
        <v>32</v>
      </c>
      <c r="E150" s="28">
        <f>+'Ark1'!H2339</f>
        <v>1</v>
      </c>
      <c r="F150" s="28">
        <f>+'Ark1'!J2339</f>
        <v>110</v>
      </c>
      <c r="G150" s="28" t="str">
        <f t="shared" si="22"/>
        <v>Gol</v>
      </c>
      <c r="H150" s="28">
        <f>+IF(I150=0,"",'Ark1'!Q2339)</f>
        <v>68</v>
      </c>
      <c r="I150" s="337">
        <f>+'Ark1'!R2339</f>
        <v>274</v>
      </c>
      <c r="J150" s="29">
        <f>+IF(I150=0,"",'Ark1'!AG2339)</f>
        <v>22.903599072801555</v>
      </c>
      <c r="L150" s="29">
        <f>+IF(I150=0,"",'Ark1'!AH2339)</f>
        <v>4.3795620437956222</v>
      </c>
      <c r="N150" s="32">
        <f>+IF(I150=0,"",'Ark1'!U2339)</f>
        <v>22.321897810218967</v>
      </c>
      <c r="O150" s="32"/>
      <c r="P150" s="32"/>
      <c r="Q150" s="32"/>
      <c r="R150" s="32"/>
      <c r="S150" s="32"/>
      <c r="T150" s="32"/>
      <c r="U150" s="32"/>
      <c r="V150" s="27">
        <f>+IF(I150=0,"",'Ark1'!T2339)</f>
        <v>6.7518248175182487</v>
      </c>
      <c r="W150" s="34">
        <f>+IF(I150=0,"",'Ark1'!W2339)</f>
        <v>4.3795620437956222</v>
      </c>
      <c r="X150" s="34">
        <f>+IF(I150=0,"",'Ark1'!X2339)</f>
        <v>93.065693430656893</v>
      </c>
      <c r="Y150" s="34">
        <f>+IF(I150=0,"",'Ark1'!Y2339)</f>
        <v>43.065693430656943</v>
      </c>
      <c r="Z150" s="34">
        <f>+IF(I150=0,"",'Ark1'!Z2339)</f>
        <v>4.7198712609015505</v>
      </c>
      <c r="AA150" s="29">
        <f>+IF(I150=0,"",'Ark1'!Z2339)</f>
        <v>4.7198712609015505</v>
      </c>
      <c r="AB150" s="27">
        <f>+IF(I150=0,"",'Ark1'!AB2339)</f>
        <v>1.2426779529944798</v>
      </c>
      <c r="AC150" s="34">
        <f>+IF(I150=0,"",'Ark1'!AE2339)</f>
        <v>0</v>
      </c>
      <c r="AD150" s="29">
        <f t="shared" si="20"/>
        <v>3.7203163017031611</v>
      </c>
      <c r="AE150" s="29">
        <f t="shared" si="23"/>
        <v>4.0294117647058822</v>
      </c>
      <c r="AF150" s="214"/>
      <c r="AG150" s="217"/>
      <c r="AI150" s="29"/>
      <c r="AJ150" s="27"/>
      <c r="AK150" s="241"/>
      <c r="AL150" s="28"/>
      <c r="AP150" s="28"/>
    </row>
    <row r="151" spans="1:60" ht="15.6">
      <c r="A151" s="214"/>
      <c r="B151" s="296">
        <f>+'Ark1'!C2340</f>
        <v>2024</v>
      </c>
      <c r="C151" s="234">
        <f>+'Ark1'!L2340</f>
        <v>6</v>
      </c>
      <c r="D151" s="234" t="s">
        <v>32</v>
      </c>
      <c r="E151" s="28">
        <f>+'Ark1'!H2340</f>
        <v>1</v>
      </c>
      <c r="F151" s="28">
        <f>+'Ark1'!J2340</f>
        <v>111</v>
      </c>
      <c r="G151" s="28" t="str">
        <f t="shared" si="22"/>
        <v>Forus</v>
      </c>
      <c r="H151" s="28">
        <f>+IF(I151=0,"",'Ark1'!Q2340)</f>
        <v>14</v>
      </c>
      <c r="I151" s="337">
        <f>+'Ark1'!R2340</f>
        <v>82</v>
      </c>
      <c r="J151" s="29">
        <f>+IF(I151=0,"",'Ark1'!AG2340)</f>
        <v>47.697188491412312</v>
      </c>
      <c r="L151" s="29">
        <f>+IF(I151=0,"",'Ark1'!AH2340)</f>
        <v>0</v>
      </c>
      <c r="N151" s="32">
        <f>+IF(I151=0,"",'Ark1'!U2340)</f>
        <v>15.95121951219512</v>
      </c>
      <c r="O151" s="32"/>
      <c r="P151" s="32"/>
      <c r="Q151" s="32"/>
      <c r="R151" s="32"/>
      <c r="S151" s="32"/>
      <c r="T151" s="32"/>
      <c r="U151" s="32"/>
      <c r="V151" s="27">
        <f>+IF(I151=0,"",'Ark1'!T2340)</f>
        <v>5.3414634146341484</v>
      </c>
      <c r="W151" s="34">
        <f>+IF(I151=0,"",'Ark1'!W2340)</f>
        <v>1.2195121951219512</v>
      </c>
      <c r="X151" s="34">
        <f>+IF(I151=0,"",'Ark1'!X2340)</f>
        <v>48.780487804878049</v>
      </c>
      <c r="Y151" s="34">
        <f>+IF(I151=0,"",'Ark1'!Y2340)</f>
        <v>14.634146341463419</v>
      </c>
      <c r="Z151" s="34">
        <f>+IF(I151=0,"",'Ark1'!Z2340)</f>
        <v>7.5332797233900015</v>
      </c>
      <c r="AA151" s="29">
        <f>+IF(I151=0,"",'Ark1'!Z2340)</f>
        <v>7.5332797233900015</v>
      </c>
      <c r="AB151" s="27">
        <f>+IF(I151=0,"",'Ark1'!AB2340)</f>
        <v>1.3900299364658544</v>
      </c>
      <c r="AC151" s="34">
        <f>+IF(I151=0,"",'Ark1'!AE2340)</f>
        <v>0</v>
      </c>
      <c r="AD151" s="29">
        <f t="shared" si="20"/>
        <v>2.6585365853658534</v>
      </c>
      <c r="AE151" s="29">
        <f t="shared" si="23"/>
        <v>5.8571428571428568</v>
      </c>
      <c r="AF151" s="214"/>
      <c r="AG151" s="217"/>
      <c r="AI151" s="29"/>
      <c r="AJ151" s="27"/>
      <c r="AK151" s="241"/>
      <c r="AL151" s="28"/>
      <c r="AP151" s="28"/>
    </row>
    <row r="152" spans="1:60" ht="15.6">
      <c r="A152" s="214"/>
      <c r="B152" s="296">
        <f>+'Ark1'!C2341</f>
        <v>2024</v>
      </c>
      <c r="C152" s="234">
        <f>+'Ark1'!L2341</f>
        <v>6</v>
      </c>
      <c r="D152" s="234" t="s">
        <v>32</v>
      </c>
      <c r="E152" s="28">
        <f>+'Ark1'!H2341</f>
        <v>1</v>
      </c>
      <c r="F152" s="28">
        <f>+'Ark1'!J2341</f>
        <v>116</v>
      </c>
      <c r="G152" s="28" t="str">
        <f t="shared" si="22"/>
        <v>Sandeid</v>
      </c>
      <c r="H152" s="28">
        <f>+IF(I152=0,"",'Ark1'!Q2341)</f>
        <v>25</v>
      </c>
      <c r="I152" s="337">
        <f>+'Ark1'!R2341</f>
        <v>78</v>
      </c>
      <c r="J152" s="29">
        <f>+IF(I152=0,"",'Ark1'!AG2341)</f>
        <v>29.359092899897803</v>
      </c>
      <c r="L152" s="29">
        <f>+IF(I152=0,"",'Ark1'!AH2341)</f>
        <v>0</v>
      </c>
      <c r="N152" s="32">
        <f>+IF(I152=0,"",'Ark1'!U2341)</f>
        <v>23.203846153846161</v>
      </c>
      <c r="O152" s="32"/>
      <c r="P152" s="32"/>
      <c r="Q152" s="32"/>
      <c r="R152" s="32"/>
      <c r="S152" s="32"/>
      <c r="T152" s="32"/>
      <c r="U152" s="32"/>
      <c r="V152" s="27">
        <f>+IF(I152=0,"",'Ark1'!T2341)</f>
        <v>6.3076923076923057</v>
      </c>
      <c r="W152" s="34">
        <f>+IF(I152=0,"",'Ark1'!W2341)</f>
        <v>1.2820512820512819</v>
      </c>
      <c r="X152" s="34">
        <f>+IF(I152=0,"",'Ark1'!X2341)</f>
        <v>93.589743589743605</v>
      </c>
      <c r="Y152" s="34">
        <f>+IF(I152=0,"",'Ark1'!Y2341)</f>
        <v>50</v>
      </c>
      <c r="Z152" s="34">
        <f>+IF(I152=0,"",'Ark1'!Z2341)</f>
        <v>4.8095109380799377</v>
      </c>
      <c r="AA152" s="29">
        <f>+IF(I152=0,"",'Ark1'!Z2341)</f>
        <v>4.8095109380799377</v>
      </c>
      <c r="AB152" s="27">
        <f>+IF(I152=0,"",'Ark1'!AB2341)</f>
        <v>1.2740777691081897</v>
      </c>
      <c r="AC152" s="34">
        <f>+IF(I152=0,"",'Ark1'!AE2341)</f>
        <v>0</v>
      </c>
      <c r="AD152" s="29">
        <f t="shared" si="20"/>
        <v>3.8673076923076937</v>
      </c>
      <c r="AE152" s="29">
        <f t="shared" si="23"/>
        <v>3.12</v>
      </c>
      <c r="AF152" s="214"/>
      <c r="AG152" s="217"/>
      <c r="AI152" s="29"/>
      <c r="AJ152" s="27"/>
      <c r="AK152" s="241"/>
      <c r="AL152" s="28"/>
      <c r="AP152" s="28"/>
    </row>
    <row r="153" spans="1:60" ht="15.6">
      <c r="A153" s="214"/>
      <c r="B153" s="296">
        <f>+'Ark1'!C2342</f>
        <v>2024</v>
      </c>
      <c r="C153" s="234">
        <f>+'Ark1'!L2342</f>
        <v>6</v>
      </c>
      <c r="D153" s="234" t="s">
        <v>32</v>
      </c>
      <c r="E153" s="28">
        <f>+'Ark1'!H2342</f>
        <v>2</v>
      </c>
      <c r="F153" s="28">
        <f>+'Ark1'!J2342</f>
        <v>117</v>
      </c>
      <c r="G153" s="28" t="str">
        <f t="shared" si="22"/>
        <v>Jæren</v>
      </c>
      <c r="H153" s="28">
        <f>+IF(I153=0,"",'Ark1'!Q2342)</f>
        <v>6</v>
      </c>
      <c r="I153" s="337">
        <f>+'Ark1'!R2342</f>
        <v>17</v>
      </c>
      <c r="J153" s="29">
        <f>+IF(I153=0,"",'Ark1'!AG2342)</f>
        <v>16.980655588666096</v>
      </c>
      <c r="L153" s="29">
        <f>+IF(I153=0,"",'Ark1'!AH2342)</f>
        <v>0</v>
      </c>
      <c r="N153" s="32">
        <f>+IF(I153=0,"",'Ark1'!U2342)</f>
        <v>19.776470588235295</v>
      </c>
      <c r="O153" s="32"/>
      <c r="P153" s="32"/>
      <c r="Q153" s="32"/>
      <c r="R153" s="32"/>
      <c r="S153" s="32"/>
      <c r="T153" s="32"/>
      <c r="U153" s="32"/>
      <c r="V153" s="27">
        <f>+IF(I153=0,"",'Ark1'!T2342)</f>
        <v>6.0588235294117645</v>
      </c>
      <c r="W153" s="34">
        <f>+IF(I153=0,"",'Ark1'!W2342)</f>
        <v>5.882352941176471</v>
      </c>
      <c r="X153" s="34">
        <f>+IF(I153=0,"",'Ark1'!X2342)</f>
        <v>64.705882352941188</v>
      </c>
      <c r="Y153" s="34">
        <f>+IF(I153=0,"",'Ark1'!Y2342)</f>
        <v>17.647058823529413</v>
      </c>
      <c r="Z153" s="34">
        <f>+IF(I153=0,"",'Ark1'!Z2342)</f>
        <v>7.1253094390402625</v>
      </c>
      <c r="AA153" s="29">
        <f>+IF(I153=0,"",'Ark1'!Z2342)</f>
        <v>7.1253094390402625</v>
      </c>
      <c r="AB153" s="27">
        <f>+IF(I153=0,"",'Ark1'!AB2342)</f>
        <v>1.764705882352942</v>
      </c>
      <c r="AC153" s="34">
        <f>+IF(I153=0,"",'Ark1'!AE2342)</f>
        <v>0</v>
      </c>
      <c r="AD153" s="29">
        <f t="shared" si="20"/>
        <v>3.2960784313725493</v>
      </c>
      <c r="AE153" s="29">
        <f t="shared" si="23"/>
        <v>2.8333333333333335</v>
      </c>
      <c r="AF153" s="214"/>
      <c r="AG153" s="217"/>
      <c r="AI153" s="29"/>
      <c r="AJ153" s="27"/>
      <c r="AK153" s="241"/>
      <c r="AL153" s="28"/>
      <c r="AP153" s="28"/>
    </row>
    <row r="154" spans="1:60" ht="15.6">
      <c r="A154" s="214"/>
      <c r="B154" s="296">
        <f>+'Ark1'!C2343</f>
        <v>2024</v>
      </c>
      <c r="C154" s="234">
        <f>+'Ark1'!L2343</f>
        <v>6</v>
      </c>
      <c r="D154" s="234" t="s">
        <v>32</v>
      </c>
      <c r="E154" s="28">
        <f>+'Ark1'!H2343</f>
        <v>1</v>
      </c>
      <c r="F154" s="28">
        <f>+'Ark1'!J2343</f>
        <v>134</v>
      </c>
      <c r="G154" s="28" t="str">
        <f t="shared" si="22"/>
        <v>Førde</v>
      </c>
      <c r="H154" s="28">
        <f>+IF(I154=0,"",'Ark1'!Q2343)</f>
        <v>91</v>
      </c>
      <c r="I154" s="337">
        <f>+'Ark1'!R2343</f>
        <v>404</v>
      </c>
      <c r="J154" s="29">
        <f>+IF(I154=0,"",'Ark1'!AG2343)</f>
        <v>23.464735116315723</v>
      </c>
      <c r="L154" s="29">
        <f>+IF(I154=0,"",'Ark1'!AH2343)</f>
        <v>0</v>
      </c>
      <c r="N154" s="32">
        <f>+IF(I154=0,"",'Ark1'!U2343)</f>
        <v>23.221782178217843</v>
      </c>
      <c r="O154" s="32"/>
      <c r="P154" s="32"/>
      <c r="Q154" s="32"/>
      <c r="R154" s="32"/>
      <c r="S154" s="32"/>
      <c r="T154" s="32"/>
      <c r="U154" s="32"/>
      <c r="V154" s="27">
        <f>+IF(I154=0,"",'Ark1'!T2343)</f>
        <v>6.3094059405940595</v>
      </c>
      <c r="W154" s="34">
        <f>+IF(I154=0,"",'Ark1'!W2343)</f>
        <v>2.2277227722772284</v>
      </c>
      <c r="X154" s="34">
        <f>+IF(I154=0,"",'Ark1'!X2343)</f>
        <v>94.306930693069319</v>
      </c>
      <c r="Y154" s="34">
        <f>+IF(I154=0,"",'Ark1'!Y2343)</f>
        <v>52.227722772277218</v>
      </c>
      <c r="Z154" s="34">
        <f>+IF(I154=0,"",'Ark1'!Z2343)</f>
        <v>4.5789089011280524</v>
      </c>
      <c r="AA154" s="29">
        <f>+IF(I154=0,"",'Ark1'!Z2343)</f>
        <v>4.5789089011280524</v>
      </c>
      <c r="AB154" s="27">
        <f>+IF(I154=0,"",'Ark1'!AB2343)</f>
        <v>1.2995850988956601</v>
      </c>
      <c r="AC154" s="34">
        <f>+IF(I154=0,"",'Ark1'!AE2343)</f>
        <v>0</v>
      </c>
      <c r="AD154" s="29">
        <f t="shared" si="20"/>
        <v>3.8702970297029737</v>
      </c>
      <c r="AE154" s="29">
        <f t="shared" si="23"/>
        <v>4.4395604395604398</v>
      </c>
      <c r="AF154" s="214"/>
      <c r="AG154" s="217"/>
      <c r="AI154" s="29"/>
      <c r="AJ154" s="27"/>
      <c r="AK154" s="241"/>
      <c r="AL154" s="28"/>
      <c r="AP154" s="28"/>
    </row>
    <row r="155" spans="1:60" ht="15.6">
      <c r="A155" s="214"/>
      <c r="B155" s="296">
        <f>+'Ark1'!C2344</f>
        <v>2024</v>
      </c>
      <c r="C155" s="234">
        <f>+'Ark1'!L2344</f>
        <v>6</v>
      </c>
      <c r="D155" s="234" t="s">
        <v>32</v>
      </c>
      <c r="E155" s="28">
        <f>+'Ark1'!H2344</f>
        <v>2</v>
      </c>
      <c r="F155" s="28">
        <f>+'Ark1'!J2344</f>
        <v>141</v>
      </c>
      <c r="G155" s="28" t="str">
        <f t="shared" si="22"/>
        <v>Ølen</v>
      </c>
      <c r="H155" s="28">
        <f>+IF(I155=0,"",'Ark1'!Q2344)</f>
        <v>60</v>
      </c>
      <c r="I155" s="337">
        <f>+'Ark1'!R2344</f>
        <v>260</v>
      </c>
      <c r="J155" s="29">
        <f>+IF(I155=0,"",'Ark1'!AG2344)</f>
        <v>26.655731630721128</v>
      </c>
      <c r="L155" s="29">
        <f>+IF(I155=0,"",'Ark1'!AH2344)</f>
        <v>0</v>
      </c>
      <c r="N155" s="32">
        <f>+IF(I155=0,"",'Ark1'!U2344)</f>
        <v>22.688846153846168</v>
      </c>
      <c r="O155" s="32"/>
      <c r="P155" s="32"/>
      <c r="Q155" s="32"/>
      <c r="R155" s="32"/>
      <c r="S155" s="32"/>
      <c r="T155" s="32"/>
      <c r="U155" s="32"/>
      <c r="V155" s="27">
        <f>+IF(I155=0,"",'Ark1'!T2344)</f>
        <v>6.4269230769230781</v>
      </c>
      <c r="W155" s="34">
        <f>+IF(I155=0,"",'Ark1'!W2344)</f>
        <v>0.38461538461538447</v>
      </c>
      <c r="X155" s="34">
        <f>+IF(I155=0,"",'Ark1'!X2344)</f>
        <v>92.307692307692321</v>
      </c>
      <c r="Y155" s="34">
        <f>+IF(I155=0,"",'Ark1'!Y2344)</f>
        <v>44.615384615384606</v>
      </c>
      <c r="Z155" s="34">
        <f>+IF(I155=0,"",'Ark1'!Z2344)</f>
        <v>4.6893732785481186</v>
      </c>
      <c r="AA155" s="29">
        <f>+IF(I155=0,"",'Ark1'!Z2344)</f>
        <v>4.6893732785481186</v>
      </c>
      <c r="AB155" s="27">
        <f>+IF(I155=0,"",'Ark1'!AB2344)</f>
        <v>1.300312889064573</v>
      </c>
      <c r="AC155" s="34">
        <f>+IF(I155=0,"",'Ark1'!AE2344)</f>
        <v>0</v>
      </c>
      <c r="AD155" s="29">
        <f t="shared" si="20"/>
        <v>3.7814743589743611</v>
      </c>
      <c r="AE155" s="29">
        <f t="shared" si="23"/>
        <v>4.333333333333333</v>
      </c>
      <c r="AF155" s="214"/>
      <c r="AG155" s="217"/>
      <c r="AI155" s="29"/>
      <c r="AJ155" s="27"/>
      <c r="AK155" s="241"/>
      <c r="AL155" s="28"/>
      <c r="AP155" s="28"/>
    </row>
    <row r="156" spans="1:60" ht="15.6">
      <c r="A156" s="214"/>
      <c r="B156" s="296">
        <f>+'Ark1'!C2345</f>
        <v>2024</v>
      </c>
      <c r="C156" s="234">
        <f>+'Ark1'!L2345</f>
        <v>6</v>
      </c>
      <c r="D156" s="234" t="s">
        <v>32</v>
      </c>
      <c r="E156" s="28">
        <f>+'Ark1'!H2345</f>
        <v>2</v>
      </c>
      <c r="F156" s="28">
        <f>+'Ark1'!J2345</f>
        <v>143</v>
      </c>
      <c r="G156" s="28" t="str">
        <f t="shared" si="22"/>
        <v>Nordfjord</v>
      </c>
      <c r="H156" s="28" t="str">
        <f>+IF(I156=0,"",'Ark1'!Q2345)</f>
        <v/>
      </c>
      <c r="I156" s="337">
        <f>+'Ark1'!R2345</f>
        <v>0</v>
      </c>
      <c r="J156" s="29" t="str">
        <f>+IF(I156=0,"",'Ark1'!AG2345)</f>
        <v/>
      </c>
      <c r="L156" s="29" t="str">
        <f>+IF(I156=0,"",'Ark1'!AH2345)</f>
        <v/>
      </c>
      <c r="N156" s="32" t="str">
        <f>+IF(I156=0,"",'Ark1'!U2345)</f>
        <v/>
      </c>
      <c r="O156" s="32"/>
      <c r="P156" s="32"/>
      <c r="Q156" s="32"/>
      <c r="R156" s="32"/>
      <c r="S156" s="32"/>
      <c r="T156" s="32"/>
      <c r="U156" s="32"/>
      <c r="V156" s="27" t="str">
        <f>+IF(I156=0,"",'Ark1'!T2345)</f>
        <v/>
      </c>
      <c r="W156" s="34" t="str">
        <f>+IF(I156=0,"",'Ark1'!W2345)</f>
        <v/>
      </c>
      <c r="X156" s="34" t="str">
        <f>+IF(I156=0,"",'Ark1'!X2345)</f>
        <v/>
      </c>
      <c r="Y156" s="34" t="str">
        <f>+IF(I156=0,"",'Ark1'!Y2345)</f>
        <v/>
      </c>
      <c r="Z156" s="34" t="str">
        <f>+IF(I156=0,"",'Ark1'!Z2345)</f>
        <v/>
      </c>
      <c r="AA156" s="29" t="str">
        <f>+IF(I156=0,"",'Ark1'!Z2345)</f>
        <v/>
      </c>
      <c r="AB156" s="27" t="str">
        <f>+IF(I156=0,"",'Ark1'!AB2345)</f>
        <v/>
      </c>
      <c r="AC156" s="34" t="str">
        <f>+IF(I156=0,"",'Ark1'!AE2345)</f>
        <v/>
      </c>
      <c r="AD156" s="29" t="str">
        <f t="shared" si="20"/>
        <v/>
      </c>
      <c r="AE156" s="29" t="str">
        <f t="shared" si="23"/>
        <v/>
      </c>
      <c r="AF156" s="214"/>
      <c r="AG156" s="217"/>
      <c r="AI156" s="29"/>
      <c r="AJ156" s="27"/>
      <c r="AK156" s="241"/>
      <c r="AL156" s="28"/>
      <c r="AP156" s="28"/>
    </row>
    <row r="157" spans="1:60" ht="15.6">
      <c r="A157" s="214"/>
      <c r="B157" s="296">
        <f>+'Ark1'!C2346</f>
        <v>2024</v>
      </c>
      <c r="C157" s="234">
        <f>+'Ark1'!L2346</f>
        <v>6</v>
      </c>
      <c r="D157" s="234" t="s">
        <v>32</v>
      </c>
      <c r="E157" s="28">
        <f>+'Ark1'!H2346</f>
        <v>2</v>
      </c>
      <c r="F157" s="28">
        <f>+'Ark1'!J2346</f>
        <v>147</v>
      </c>
      <c r="G157" s="28" t="str">
        <f t="shared" si="22"/>
        <v>Midt-Norge</v>
      </c>
      <c r="H157" s="28">
        <f>+IF(I157=0,"",'Ark1'!Q2346)</f>
        <v>4</v>
      </c>
      <c r="I157" s="337">
        <f>+'Ark1'!R2346</f>
        <v>5</v>
      </c>
      <c r="J157" s="29">
        <f>+IF(I157=0,"",'Ark1'!AG2346)</f>
        <v>26.093169476993442</v>
      </c>
      <c r="L157" s="29">
        <f>+IF(I157=0,"",'Ark1'!AH2346)</f>
        <v>0</v>
      </c>
      <c r="N157" s="32">
        <f>+IF(I157=0,"",'Ark1'!U2346)</f>
        <v>18.260000000000005</v>
      </c>
      <c r="O157" s="32"/>
      <c r="P157" s="32"/>
      <c r="Q157" s="32"/>
      <c r="R157" s="32"/>
      <c r="S157" s="32"/>
      <c r="T157" s="32"/>
      <c r="U157" s="32"/>
      <c r="V157" s="27">
        <f>+IF(I157=0,"",'Ark1'!T2346)</f>
        <v>5.8</v>
      </c>
      <c r="W157" s="34">
        <f>+IF(I157=0,"",'Ark1'!W2346)</f>
        <v>0</v>
      </c>
      <c r="X157" s="34">
        <f>+IF(I157=0,"",'Ark1'!X2346)</f>
        <v>60</v>
      </c>
      <c r="Y157" s="34">
        <f>+IF(I157=0,"",'Ark1'!Y2346)</f>
        <v>20</v>
      </c>
      <c r="Z157" s="34">
        <f>+IF(I157=0,"",'Ark1'!Z2346)</f>
        <v>4.8853249636027316</v>
      </c>
      <c r="AA157" s="29">
        <f>+IF(I157=0,"",'Ark1'!Z2346)</f>
        <v>4.8853249636027316</v>
      </c>
      <c r="AB157" s="27">
        <f>+IF(I157=0,"",'Ark1'!AB2346)</f>
        <v>0.74833147735479011</v>
      </c>
      <c r="AC157" s="34">
        <f>+IF(I157=0,"",'Ark1'!AE2346)</f>
        <v>0</v>
      </c>
      <c r="AD157" s="29">
        <f t="shared" si="20"/>
        <v>3.0433333333333343</v>
      </c>
      <c r="AE157" s="29">
        <f t="shared" si="23"/>
        <v>1.25</v>
      </c>
      <c r="AF157" s="214"/>
      <c r="AG157" s="217"/>
      <c r="AI157" s="29"/>
      <c r="AJ157" s="27"/>
      <c r="AK157" s="241"/>
      <c r="AL157" s="28"/>
      <c r="AP157" s="28"/>
    </row>
    <row r="158" spans="1:60" ht="15.6">
      <c r="A158" s="214"/>
      <c r="B158" s="296">
        <f>+'Ark1'!C2347</f>
        <v>2024</v>
      </c>
      <c r="C158" s="234">
        <f>+'Ark1'!L2347</f>
        <v>6</v>
      </c>
      <c r="D158" s="234" t="s">
        <v>32</v>
      </c>
      <c r="E158" s="28">
        <f>+'Ark1'!H2347</f>
        <v>1</v>
      </c>
      <c r="F158" s="28">
        <f>+'Ark1'!J2347</f>
        <v>155</v>
      </c>
      <c r="G158" s="28" t="str">
        <f t="shared" si="22"/>
        <v>Målselv</v>
      </c>
      <c r="H158" s="28">
        <f>+IF(I158=0,"",'Ark1'!Q2347)</f>
        <v>48</v>
      </c>
      <c r="I158" s="337">
        <f>+'Ark1'!R2347</f>
        <v>400</v>
      </c>
      <c r="J158" s="29">
        <f>+IF(I158=0,"",'Ark1'!AG2347)</f>
        <v>26.699786844799515</v>
      </c>
      <c r="L158" s="29">
        <f>+IF(I158=0,"",'Ark1'!AH2347)</f>
        <v>0</v>
      </c>
      <c r="N158" s="32">
        <f>+IF(I158=0,"",'Ark1'!U2347)</f>
        <v>23.861999999999998</v>
      </c>
      <c r="O158" s="32"/>
      <c r="P158" s="32"/>
      <c r="Q158" s="32"/>
      <c r="R158" s="32"/>
      <c r="S158" s="32"/>
      <c r="T158" s="32"/>
      <c r="U158" s="32"/>
      <c r="V158" s="27">
        <f>+IF(I158=0,"",'Ark1'!T2347)</f>
        <v>6.3150000000000004</v>
      </c>
      <c r="W158" s="34">
        <f>+IF(I158=0,"",'Ark1'!W2347)</f>
        <v>1.25</v>
      </c>
      <c r="X158" s="34">
        <f>+IF(I158=0,"",'Ark1'!X2347)</f>
        <v>97.5</v>
      </c>
      <c r="Y158" s="34">
        <f>+IF(I158=0,"",'Ark1'!Y2347)</f>
        <v>58.25</v>
      </c>
      <c r="Z158" s="34">
        <f>+IF(I158=0,"",'Ark1'!Z2347)</f>
        <v>3.771837218120599</v>
      </c>
      <c r="AA158" s="29">
        <f>+IF(I158=0,"",'Ark1'!Z2347)</f>
        <v>3.771837218120599</v>
      </c>
      <c r="AB158" s="27">
        <f>+IF(I158=0,"",'Ark1'!AB2347)</f>
        <v>1.4215396582579023</v>
      </c>
      <c r="AC158" s="34">
        <f>+IF(I158=0,"",'Ark1'!AE2347)</f>
        <v>0</v>
      </c>
      <c r="AD158" s="29">
        <f t="shared" si="20"/>
        <v>3.9769999999999999</v>
      </c>
      <c r="AE158" s="29">
        <f t="shared" si="23"/>
        <v>8.3333333333333339</v>
      </c>
      <c r="AF158" s="214"/>
      <c r="AG158" s="217"/>
      <c r="AI158" s="29"/>
      <c r="AJ158" s="27"/>
      <c r="AK158" s="241"/>
      <c r="AL158" s="28"/>
      <c r="AP158" s="28"/>
    </row>
    <row r="159" spans="1:60" ht="15.6">
      <c r="A159" s="214"/>
      <c r="B159" s="296">
        <f>+'Ark1'!C2348</f>
        <v>2024</v>
      </c>
      <c r="C159" s="234">
        <f>+'Ark1'!L2348</f>
        <v>6</v>
      </c>
      <c r="D159" s="234" t="s">
        <v>32</v>
      </c>
      <c r="E159" s="28">
        <f>+'Ark1'!H2348</f>
        <v>2</v>
      </c>
      <c r="F159" s="28">
        <f>+'Ark1'!J2348</f>
        <v>160</v>
      </c>
      <c r="G159" s="28" t="str">
        <f t="shared" si="22"/>
        <v>Oslo</v>
      </c>
      <c r="H159" s="28">
        <f>+IF(I159=0,"",'Ark1'!Q2348)</f>
        <v>16</v>
      </c>
      <c r="I159" s="337">
        <f>+'Ark1'!R2348</f>
        <v>53</v>
      </c>
      <c r="J159" s="29">
        <f>+IF(I159=0,"",'Ark1'!AG2348)</f>
        <v>26.765602226050081</v>
      </c>
      <c r="L159" s="29">
        <f>+IF(I159=0,"",'Ark1'!AH2348)</f>
        <v>0</v>
      </c>
      <c r="N159" s="32">
        <f>+IF(I159=0,"",'Ark1'!U2348)</f>
        <v>19.056603773584904</v>
      </c>
      <c r="O159" s="32"/>
      <c r="P159" s="32"/>
      <c r="Q159" s="32"/>
      <c r="R159" s="32"/>
      <c r="S159" s="32"/>
      <c r="T159" s="32"/>
      <c r="U159" s="32"/>
      <c r="V159" s="27">
        <f>+IF(I159=0,"",'Ark1'!T2348)</f>
        <v>6.0377358490566015</v>
      </c>
      <c r="W159" s="34">
        <f>+IF(I159=0,"",'Ark1'!W2348)</f>
        <v>5.6603773584905639</v>
      </c>
      <c r="X159" s="34">
        <f>+IF(I159=0,"",'Ark1'!X2348)</f>
        <v>77.358490566037744</v>
      </c>
      <c r="Y159" s="34">
        <f>+IF(I159=0,"",'Ark1'!Y2348)</f>
        <v>24.528301886792455</v>
      </c>
      <c r="Z159" s="34">
        <f>+IF(I159=0,"",'Ark1'!Z2348)</f>
        <v>4.6868144805486116</v>
      </c>
      <c r="AA159" s="29">
        <f>+IF(I159=0,"",'Ark1'!Z2348)</f>
        <v>4.6868144805486116</v>
      </c>
      <c r="AB159" s="27">
        <f>+IF(I159=0,"",'Ark1'!AB2348)</f>
        <v>1.6478947593130597</v>
      </c>
      <c r="AC159" s="34">
        <f>+IF(I159=0,"",'Ark1'!AE2348)</f>
        <v>0</v>
      </c>
      <c r="AD159" s="29">
        <f t="shared" si="20"/>
        <v>3.1761006289308171</v>
      </c>
      <c r="AE159" s="29">
        <f t="shared" si="23"/>
        <v>3.3125</v>
      </c>
      <c r="AF159" s="214"/>
      <c r="AG159" s="217"/>
      <c r="AI159" s="29"/>
      <c r="AJ159" s="27"/>
      <c r="AK159" s="241"/>
      <c r="AL159" s="28"/>
      <c r="AP159" s="28"/>
    </row>
    <row r="160" spans="1:60" ht="15.6">
      <c r="A160" s="214"/>
      <c r="B160" s="296">
        <f>+'Ark1'!C2349</f>
        <v>2024</v>
      </c>
      <c r="C160" s="234">
        <f>+'Ark1'!L2349</f>
        <v>6</v>
      </c>
      <c r="D160" s="234" t="s">
        <v>32</v>
      </c>
      <c r="E160" s="28">
        <f>+'Ark1'!H2349</f>
        <v>1</v>
      </c>
      <c r="F160" s="28">
        <f>+'Ark1'!J2349</f>
        <v>171</v>
      </c>
      <c r="G160" s="28" t="str">
        <f t="shared" si="22"/>
        <v>Prima</v>
      </c>
      <c r="H160" s="28" t="str">
        <f>+IF(I160=0,"",'Ark1'!Q2349)</f>
        <v/>
      </c>
      <c r="I160" s="337">
        <f>+'Ark1'!R2349</f>
        <v>0</v>
      </c>
      <c r="J160" s="29" t="str">
        <f>+IF(I160=0,"",'Ark1'!AG2349)</f>
        <v/>
      </c>
      <c r="L160" s="29" t="str">
        <f>+IF(I160=0,"",'Ark1'!AH2349)</f>
        <v/>
      </c>
      <c r="N160" s="32" t="str">
        <f>+IF(I160=0,"",'Ark1'!U2349)</f>
        <v/>
      </c>
      <c r="O160" s="32"/>
      <c r="P160" s="32"/>
      <c r="Q160" s="32"/>
      <c r="R160" s="32"/>
      <c r="S160" s="32"/>
      <c r="T160" s="32"/>
      <c r="U160" s="32"/>
      <c r="V160" s="27" t="str">
        <f>+IF(I160=0,"",'Ark1'!T2349)</f>
        <v/>
      </c>
      <c r="W160" s="34" t="str">
        <f>+IF(I160=0,"",'Ark1'!W2349)</f>
        <v/>
      </c>
      <c r="X160" s="34" t="str">
        <f>+IF(I160=0,"",'Ark1'!X2349)</f>
        <v/>
      </c>
      <c r="Y160" s="34" t="str">
        <f>+IF(I160=0,"",'Ark1'!Y2349)</f>
        <v/>
      </c>
      <c r="Z160" s="34" t="str">
        <f>+IF(I160=0,"",'Ark1'!Z2349)</f>
        <v/>
      </c>
      <c r="AA160" s="29" t="str">
        <f>+IF(I160=0,"",'Ark1'!Z2349)</f>
        <v/>
      </c>
      <c r="AB160" s="27" t="str">
        <f>+IF(I160=0,"",'Ark1'!AB2349)</f>
        <v/>
      </c>
      <c r="AC160" s="34" t="str">
        <f>+IF(I160=0,"",'Ark1'!AE2349)</f>
        <v/>
      </c>
      <c r="AD160" s="29" t="str">
        <f t="shared" si="20"/>
        <v/>
      </c>
      <c r="AE160" s="29" t="str">
        <f t="shared" si="23"/>
        <v/>
      </c>
      <c r="AF160" s="214"/>
      <c r="AG160" s="217"/>
      <c r="AI160" s="29"/>
      <c r="AJ160" s="27"/>
      <c r="AK160" s="241"/>
      <c r="AL160" s="28"/>
      <c r="AP160" s="28"/>
    </row>
    <row r="161" spans="1:60" ht="15.6">
      <c r="A161" s="214"/>
      <c r="B161" s="296">
        <f>+'Ark1'!C2350</f>
        <v>2024</v>
      </c>
      <c r="C161" s="234">
        <f>+'Ark1'!L2350</f>
        <v>6</v>
      </c>
      <c r="D161" s="234" t="s">
        <v>32</v>
      </c>
      <c r="E161" s="28">
        <f>+'Ark1'!H2350</f>
        <v>2</v>
      </c>
      <c r="F161" s="28">
        <f>+'Ark1'!J2350</f>
        <v>175</v>
      </c>
      <c r="G161" s="28" t="str">
        <f t="shared" si="22"/>
        <v>Ole Ringdal</v>
      </c>
      <c r="H161" s="28">
        <f>+IF(I161=0,"",'Ark1'!Q2350)</f>
        <v>21</v>
      </c>
      <c r="I161" s="337">
        <f>+'Ark1'!R2350</f>
        <v>154</v>
      </c>
      <c r="J161" s="29">
        <f>+IF(I161=0,"",'Ark1'!AG2350)</f>
        <v>30.512186566972641</v>
      </c>
      <c r="L161" s="29">
        <f>+IF(I161=0,"",'Ark1'!AH2350)</f>
        <v>0</v>
      </c>
      <c r="N161" s="32">
        <f>+IF(I161=0,"",'Ark1'!U2350)</f>
        <v>23.159740259740257</v>
      </c>
      <c r="O161" s="32"/>
      <c r="P161" s="32"/>
      <c r="Q161" s="32"/>
      <c r="R161" s="32"/>
      <c r="S161" s="32"/>
      <c r="T161" s="32"/>
      <c r="U161" s="32"/>
      <c r="V161" s="27">
        <f>+IF(I161=0,"",'Ark1'!T2350)</f>
        <v>5.824675324675324</v>
      </c>
      <c r="W161" s="34">
        <f>+IF(I161=0,"",'Ark1'!W2350)</f>
        <v>2.5974025974025969</v>
      </c>
      <c r="X161" s="34">
        <f>+IF(I161=0,"",'Ark1'!X2350)</f>
        <v>97.402597402597422</v>
      </c>
      <c r="Y161" s="34">
        <f>+IF(I161=0,"",'Ark1'!Y2350)</f>
        <v>49.350649350649341</v>
      </c>
      <c r="Z161" s="34">
        <f>+IF(I161=0,"",'Ark1'!Z2350)</f>
        <v>4.6218498500526239</v>
      </c>
      <c r="AA161" s="29">
        <f>+IF(I161=0,"",'Ark1'!Z2350)</f>
        <v>4.6218498500526239</v>
      </c>
      <c r="AB161" s="27">
        <f>+IF(I161=0,"",'Ark1'!AB2350)</f>
        <v>1.5547711105735949</v>
      </c>
      <c r="AC161" s="34">
        <f>+IF(I161=0,"",'Ark1'!AE2350)</f>
        <v>0</v>
      </c>
      <c r="AD161" s="29">
        <f t="shared" si="20"/>
        <v>3.8599567099567094</v>
      </c>
      <c r="AE161" s="29">
        <f t="shared" si="23"/>
        <v>7.333333333333333</v>
      </c>
      <c r="AF161" s="214"/>
      <c r="AG161" s="217"/>
      <c r="AI161" s="29"/>
      <c r="AJ161" s="27"/>
      <c r="AK161" s="241"/>
      <c r="AL161" s="28"/>
      <c r="AP161" s="28"/>
    </row>
    <row r="162" spans="1:60" ht="15.6">
      <c r="A162" s="214"/>
      <c r="B162" s="296">
        <f>+'Ark1'!C2351</f>
        <v>2024</v>
      </c>
      <c r="C162" s="234">
        <f>+'Ark1'!L2351</f>
        <v>6</v>
      </c>
      <c r="D162" s="234" t="s">
        <v>32</v>
      </c>
      <c r="E162" s="28">
        <f>+'Ark1'!H2351</f>
        <v>2</v>
      </c>
      <c r="F162" s="28">
        <f>+'Ark1'!J2351</f>
        <v>177</v>
      </c>
      <c r="G162" s="28" t="str">
        <f t="shared" si="22"/>
        <v>Slakthuset</v>
      </c>
      <c r="H162" s="28">
        <f>+IF(I162=0,"",'Ark1'!Q2351)</f>
        <v>13</v>
      </c>
      <c r="I162" s="337">
        <f>+'Ark1'!R2351</f>
        <v>33</v>
      </c>
      <c r="J162" s="29">
        <f>+IF(I162=0,"",'Ark1'!AG2351)</f>
        <v>22.062307510068702</v>
      </c>
      <c r="L162" s="29">
        <f>+IF(I162=0,"",'Ark1'!AH2351)</f>
        <v>18.181818181818183</v>
      </c>
      <c r="N162" s="32">
        <f>+IF(I162=0,"",'Ark1'!U2351)</f>
        <v>22.575757575757581</v>
      </c>
      <c r="O162" s="32"/>
      <c r="P162" s="32"/>
      <c r="Q162" s="32"/>
      <c r="R162" s="32"/>
      <c r="S162" s="32"/>
      <c r="T162" s="32"/>
      <c r="U162" s="32"/>
      <c r="V162" s="27">
        <f>+IF(I162=0,"",'Ark1'!T2351)</f>
        <v>6.0909090909090899</v>
      </c>
      <c r="W162" s="34">
        <f>+IF(I162=0,"",'Ark1'!W2351)</f>
        <v>0</v>
      </c>
      <c r="X162" s="34">
        <f>+IF(I162=0,"",'Ark1'!X2351)</f>
        <v>96.969696969696983</v>
      </c>
      <c r="Y162" s="34">
        <f>+IF(I162=0,"",'Ark1'!Y2351)</f>
        <v>42.424242424242429</v>
      </c>
      <c r="Z162" s="34">
        <f>+IF(I162=0,"",'Ark1'!Z2351)</f>
        <v>4.2241032975654393</v>
      </c>
      <c r="AA162" s="29">
        <f>+IF(I162=0,"",'Ark1'!Z2351)</f>
        <v>4.2241032975654393</v>
      </c>
      <c r="AB162" s="27">
        <f>+IF(I162=0,"",'Ark1'!AB2351)</f>
        <v>1.0833068443466352</v>
      </c>
      <c r="AC162" s="34">
        <f>+IF(I162=0,"",'Ark1'!AE2351)</f>
        <v>0</v>
      </c>
      <c r="AD162" s="29">
        <f t="shared" si="20"/>
        <v>3.7626262626262634</v>
      </c>
      <c r="AE162" s="29">
        <f t="shared" si="23"/>
        <v>2.5384615384615383</v>
      </c>
      <c r="AF162" s="214"/>
      <c r="AG162" s="217"/>
      <c r="AI162" s="29"/>
      <c r="AJ162" s="27"/>
      <c r="AK162" s="241"/>
      <c r="AL162" s="28"/>
      <c r="AP162" s="28"/>
    </row>
    <row r="163" spans="1:60" ht="15.6">
      <c r="A163" s="214"/>
      <c r="B163" s="296">
        <f>+'Ark1'!C2352</f>
        <v>2024</v>
      </c>
      <c r="C163" s="234">
        <f>+'Ark1'!L2352</f>
        <v>6</v>
      </c>
      <c r="D163" s="234" t="s">
        <v>32</v>
      </c>
      <c r="E163" s="28">
        <f>+'Ark1'!H2352</f>
        <v>2</v>
      </c>
      <c r="F163" s="28">
        <f>+'Ark1'!J2352</f>
        <v>178</v>
      </c>
      <c r="G163" s="28" t="str">
        <f t="shared" si="22"/>
        <v>Røros</v>
      </c>
      <c r="H163" s="28">
        <f>+IF(I163=0,"",'Ark1'!Q2352)</f>
        <v>9</v>
      </c>
      <c r="I163" s="337">
        <f>+'Ark1'!R2352</f>
        <v>34</v>
      </c>
      <c r="J163" s="29">
        <f>+IF(I163=0,"",'Ark1'!AG2352)</f>
        <v>20.813804221273546</v>
      </c>
      <c r="L163" s="29">
        <f>+IF(I163=0,"",'Ark1'!AH2352)</f>
        <v>11.76470588235294</v>
      </c>
      <c r="N163" s="32">
        <f>+IF(I163=0,"",'Ark1'!U2352)</f>
        <v>20.505882352941175</v>
      </c>
      <c r="O163" s="32"/>
      <c r="P163" s="32"/>
      <c r="Q163" s="32"/>
      <c r="R163" s="32"/>
      <c r="S163" s="32"/>
      <c r="T163" s="32"/>
      <c r="U163" s="32"/>
      <c r="V163" s="27">
        <f>+IF(I163=0,"",'Ark1'!T2352)</f>
        <v>6.0294117647058814</v>
      </c>
      <c r="W163" s="34">
        <f>+IF(I163=0,"",'Ark1'!W2352)</f>
        <v>0</v>
      </c>
      <c r="X163" s="34">
        <f>+IF(I163=0,"",'Ark1'!X2352)</f>
        <v>73.529411764705884</v>
      </c>
      <c r="Y163" s="34">
        <f>+IF(I163=0,"",'Ark1'!Y2352)</f>
        <v>35.294117647058826</v>
      </c>
      <c r="Z163" s="34">
        <f>+IF(I163=0,"",'Ark1'!Z2352)</f>
        <v>4.7705555957395012</v>
      </c>
      <c r="AA163" s="29">
        <f>+IF(I163=0,"",'Ark1'!Z2352)</f>
        <v>4.7705555957395012</v>
      </c>
      <c r="AB163" s="27">
        <f>+IF(I163=0,"",'Ark1'!AB2352)</f>
        <v>1.2715274306598408</v>
      </c>
      <c r="AC163" s="34">
        <f>+IF(I163=0,"",'Ark1'!AE2352)</f>
        <v>0</v>
      </c>
      <c r="AD163" s="29">
        <f t="shared" si="20"/>
        <v>3.4176470588235293</v>
      </c>
      <c r="AE163" s="29">
        <f t="shared" si="23"/>
        <v>3.7777777777777777</v>
      </c>
      <c r="AF163" s="214"/>
      <c r="AG163" s="217"/>
      <c r="AI163" s="29"/>
      <c r="AJ163" s="27"/>
      <c r="AK163" s="241"/>
      <c r="AL163" s="28"/>
      <c r="AP163" s="28"/>
    </row>
    <row r="164" spans="1:60" ht="15.6">
      <c r="A164" s="214"/>
      <c r="B164" s="296">
        <f>+'Ark1'!C2353</f>
        <v>2024</v>
      </c>
      <c r="C164" s="234">
        <f>+'Ark1'!L2353</f>
        <v>6</v>
      </c>
      <c r="D164" s="234" t="s">
        <v>32</v>
      </c>
      <c r="E164" s="28">
        <f>+'Ark1'!H2353</f>
        <v>2</v>
      </c>
      <c r="F164" s="28">
        <f>+'Ark1'!J2353</f>
        <v>181</v>
      </c>
      <c r="G164" s="28" t="str">
        <f t="shared" si="22"/>
        <v>Horns</v>
      </c>
      <c r="H164" s="28">
        <f>+IF(I164=0,"",'Ark1'!Q2353)</f>
        <v>13</v>
      </c>
      <c r="I164" s="337">
        <f>+'Ark1'!R2353</f>
        <v>112</v>
      </c>
      <c r="J164" s="29">
        <f>+IF(I164=0,"",'Ark1'!AG2353)</f>
        <v>42.421455435300302</v>
      </c>
      <c r="L164" s="29">
        <f>+IF(I164=0,"",'Ark1'!AH2353)</f>
        <v>0</v>
      </c>
      <c r="N164" s="32">
        <f>+IF(I164=0,"",'Ark1'!U2353)</f>
        <v>23.062499999999996</v>
      </c>
      <c r="O164" s="32"/>
      <c r="P164" s="32"/>
      <c r="Q164" s="32"/>
      <c r="R164" s="32"/>
      <c r="S164" s="32"/>
      <c r="T164" s="32"/>
      <c r="U164" s="32"/>
      <c r="V164" s="27">
        <f>+IF(I164=0,"",'Ark1'!T2353)</f>
        <v>6.1696428571428559</v>
      </c>
      <c r="W164" s="34">
        <f>+IF(I164=0,"",'Ark1'!W2353)</f>
        <v>0</v>
      </c>
      <c r="X164" s="34">
        <f>+IF(I164=0,"",'Ark1'!X2353)</f>
        <v>96.428571428571445</v>
      </c>
      <c r="Y164" s="34">
        <f>+IF(I164=0,"",'Ark1'!Y2353)</f>
        <v>46.428571428571438</v>
      </c>
      <c r="Z164" s="34">
        <f>+IF(I164=0,"",'Ark1'!Z2353)</f>
        <v>3.7826465838842926</v>
      </c>
      <c r="AA164" s="29">
        <f>+IF(I164=0,"",'Ark1'!Z2353)</f>
        <v>3.7826465838842926</v>
      </c>
      <c r="AB164" s="27">
        <f>+IF(I164=0,"",'Ark1'!AB2353)</f>
        <v>1.5805084673313612</v>
      </c>
      <c r="AC164" s="34">
        <f>+IF(I164=0,"",'Ark1'!AE2353)</f>
        <v>0</v>
      </c>
      <c r="AD164" s="29">
        <f t="shared" si="20"/>
        <v>3.8437499999999996</v>
      </c>
      <c r="AE164" s="29">
        <f t="shared" si="23"/>
        <v>8.615384615384615</v>
      </c>
      <c r="AF164" s="214"/>
      <c r="AG164" s="217"/>
      <c r="AI164" s="29"/>
      <c r="AJ164" s="27"/>
      <c r="AK164" s="241"/>
      <c r="AL164" s="28"/>
      <c r="AP164" s="28"/>
    </row>
    <row r="165" spans="1:60" ht="15.6">
      <c r="A165" s="214"/>
      <c r="B165" s="296">
        <f>+'Ark1'!C2354</f>
        <v>2024</v>
      </c>
      <c r="C165" s="234">
        <f>+'Ark1'!L2354</f>
        <v>6</v>
      </c>
      <c r="D165" s="234" t="s">
        <v>32</v>
      </c>
      <c r="E165" s="28">
        <f>+'Ark1'!H2354</f>
        <v>1</v>
      </c>
      <c r="F165" s="28">
        <f>+'Ark1'!J2354</f>
        <v>262</v>
      </c>
      <c r="G165" s="28" t="str">
        <f t="shared" si="22"/>
        <v>Strilalam</v>
      </c>
      <c r="H165" s="28" t="str">
        <f>+IF(I165=0,"",'Ark1'!Q2354)</f>
        <v/>
      </c>
      <c r="I165" s="337">
        <f>+'Ark1'!R2354</f>
        <v>0</v>
      </c>
      <c r="J165" s="29" t="str">
        <f>+IF(I165=0,"",'Ark1'!AG2354)</f>
        <v/>
      </c>
      <c r="L165" s="29" t="str">
        <f>+IF(I165=0,"",'Ark1'!AH2354)</f>
        <v/>
      </c>
      <c r="N165" s="32" t="str">
        <f>+IF(I165=0,"",'Ark1'!U2354)</f>
        <v/>
      </c>
      <c r="O165" s="32"/>
      <c r="P165" s="32"/>
      <c r="Q165" s="32"/>
      <c r="R165" s="32"/>
      <c r="S165" s="32"/>
      <c r="T165" s="32"/>
      <c r="U165" s="32"/>
      <c r="V165" s="27" t="str">
        <f>+IF(I165=0,"",'Ark1'!T2354)</f>
        <v/>
      </c>
      <c r="W165" s="34" t="str">
        <f>+IF(I165=0,"",'Ark1'!W2354)</f>
        <v/>
      </c>
      <c r="X165" s="34" t="str">
        <f>+IF(I165=0,"",'Ark1'!X2354)</f>
        <v/>
      </c>
      <c r="Y165" s="34" t="str">
        <f>+IF(I165=0,"",'Ark1'!Y2354)</f>
        <v/>
      </c>
      <c r="Z165" s="34" t="str">
        <f>+IF(I165=0,"",'Ark1'!Z2354)</f>
        <v/>
      </c>
      <c r="AA165" s="29" t="str">
        <f>+IF(I165=0,"",'Ark1'!Z2354)</f>
        <v/>
      </c>
      <c r="AB165" s="27" t="str">
        <f>+IF(I165=0,"",'Ark1'!AB2354)</f>
        <v/>
      </c>
      <c r="AC165" s="34" t="str">
        <f>+IF(I165=0,"",'Ark1'!AE2354)</f>
        <v/>
      </c>
      <c r="AD165" s="29" t="str">
        <f t="shared" si="20"/>
        <v/>
      </c>
      <c r="AE165" s="29" t="str">
        <f t="shared" si="23"/>
        <v/>
      </c>
      <c r="AF165" s="214"/>
      <c r="AG165" s="217"/>
      <c r="AI165" s="29"/>
      <c r="AJ165" s="27"/>
      <c r="AK165" s="241"/>
      <c r="AL165" s="28"/>
      <c r="AP165" s="28"/>
    </row>
    <row r="166" spans="1:60" ht="15.6">
      <c r="A166" s="214"/>
      <c r="B166" s="296">
        <f>+'Ark1'!C2355</f>
        <v>2024</v>
      </c>
      <c r="C166" s="234">
        <f>+'Ark1'!L2355</f>
        <v>6</v>
      </c>
      <c r="D166" s="234" t="s">
        <v>32</v>
      </c>
      <c r="E166" s="28">
        <f>+'Ark1'!H2355</f>
        <v>1</v>
      </c>
      <c r="F166" s="28">
        <f>+'Ark1'!J2355</f>
        <v>309</v>
      </c>
      <c r="G166" s="28" t="str">
        <f t="shared" si="22"/>
        <v>Malvik</v>
      </c>
      <c r="H166" s="28">
        <f>+IF(I166=0,"",'Ark1'!Q2355)</f>
        <v>38</v>
      </c>
      <c r="I166" s="337">
        <f>+'Ark1'!R2355</f>
        <v>111</v>
      </c>
      <c r="J166" s="29">
        <f>+IF(I166=0,"",'Ark1'!AG2355)</f>
        <v>25.069065665509672</v>
      </c>
      <c r="L166" s="29">
        <f>+IF(I166=0,"",'Ark1'!AH2355)</f>
        <v>0</v>
      </c>
      <c r="N166" s="32">
        <f>+IF(I166=0,"",'Ark1'!U2355)</f>
        <v>19.129729729729736</v>
      </c>
      <c r="O166" s="32"/>
      <c r="P166" s="32"/>
      <c r="Q166" s="32"/>
      <c r="R166" s="32"/>
      <c r="S166" s="32"/>
      <c r="T166" s="32"/>
      <c r="U166" s="32"/>
      <c r="V166" s="27">
        <f>+IF(I166=0,"",'Ark1'!T2355)</f>
        <v>6.153153153153152</v>
      </c>
      <c r="W166" s="34">
        <f>+IF(I166=0,"",'Ark1'!W2355)</f>
        <v>1.8018018018018012</v>
      </c>
      <c r="X166" s="34">
        <f>+IF(I166=0,"",'Ark1'!X2355)</f>
        <v>74.774774774774784</v>
      </c>
      <c r="Y166" s="34">
        <f>+IF(I166=0,"",'Ark1'!Y2355)</f>
        <v>18.018018018018012</v>
      </c>
      <c r="Z166" s="34">
        <f>+IF(I166=0,"",'Ark1'!Z2355)</f>
        <v>6.5682089183751025</v>
      </c>
      <c r="AA166" s="29">
        <f>+IF(I166=0,"",'Ark1'!Z2355)</f>
        <v>6.5682089183751025</v>
      </c>
      <c r="AB166" s="27">
        <f>+IF(I166=0,"",'Ark1'!AB2355)</f>
        <v>1.756317801477671</v>
      </c>
      <c r="AC166" s="34">
        <f>+IF(I166=0,"",'Ark1'!AE2355)</f>
        <v>0</v>
      </c>
      <c r="AD166" s="29">
        <f t="shared" si="20"/>
        <v>3.1882882882882893</v>
      </c>
      <c r="AE166" s="29">
        <f t="shared" si="23"/>
        <v>2.9210526315789473</v>
      </c>
      <c r="AF166" s="214"/>
      <c r="AG166" s="217"/>
      <c r="AI166" s="29"/>
      <c r="AJ166" s="27"/>
      <c r="AK166" s="241"/>
      <c r="AL166" s="28"/>
      <c r="AP166" s="28"/>
    </row>
    <row r="167" spans="1:60" ht="15.6">
      <c r="A167" s="214"/>
      <c r="B167" s="296">
        <f>+'Ark1'!C2356</f>
        <v>2024</v>
      </c>
      <c r="C167" s="234">
        <f>+'Ark1'!L2356</f>
        <v>6</v>
      </c>
      <c r="D167" s="234" t="s">
        <v>32</v>
      </c>
      <c r="E167" s="28">
        <f>+'Ark1'!H2356</f>
        <v>2</v>
      </c>
      <c r="F167" s="28">
        <f>+'Ark1'!J2356</f>
        <v>470</v>
      </c>
      <c r="G167" s="28" t="str">
        <f t="shared" si="22"/>
        <v>Jens Eide</v>
      </c>
      <c r="H167" s="28">
        <f>+IF(I167=0,"",'Ark1'!Q2356)</f>
        <v>15</v>
      </c>
      <c r="I167" s="337">
        <f>+'Ark1'!R2356</f>
        <v>43</v>
      </c>
      <c r="J167" s="29">
        <f>+IF(I167=0,"",'Ark1'!AG2356)</f>
        <v>23.274003394651125</v>
      </c>
      <c r="L167" s="29">
        <f>+IF(I167=0,"",'Ark1'!AH2356)</f>
        <v>2.3255813953488378</v>
      </c>
      <c r="N167" s="32">
        <f>+IF(I167=0,"",'Ark1'!U2356)</f>
        <v>23.597674418604647</v>
      </c>
      <c r="O167" s="32"/>
      <c r="P167" s="32"/>
      <c r="Q167" s="32"/>
      <c r="R167" s="32"/>
      <c r="S167" s="32"/>
      <c r="T167" s="32"/>
      <c r="U167" s="32"/>
      <c r="V167" s="27">
        <f>+IF(I167=0,"",'Ark1'!T2356)</f>
        <v>6</v>
      </c>
      <c r="W167" s="34">
        <f>+IF(I167=0,"",'Ark1'!W2356)</f>
        <v>2.3255813953488378</v>
      </c>
      <c r="X167" s="34">
        <f>+IF(I167=0,"",'Ark1'!X2356)</f>
        <v>93.023255813953469</v>
      </c>
      <c r="Y167" s="34">
        <f>+IF(I167=0,"",'Ark1'!Y2356)</f>
        <v>55.813953488372078</v>
      </c>
      <c r="Z167" s="34">
        <f>+IF(I167=0,"",'Ark1'!Z2356)</f>
        <v>3.9660470843639928</v>
      </c>
      <c r="AA167" s="29">
        <f>+IF(I167=0,"",'Ark1'!Z2356)</f>
        <v>3.9660470843639928</v>
      </c>
      <c r="AB167" s="27">
        <f>+IF(I167=0,"",'Ark1'!AB2356)</f>
        <v>1.2199885626608375</v>
      </c>
      <c r="AC167" s="34">
        <f>+IF(I167=0,"",'Ark1'!AE2356)</f>
        <v>0</v>
      </c>
      <c r="AD167" s="29">
        <f t="shared" si="20"/>
        <v>3.9329457364341081</v>
      </c>
      <c r="AE167" s="29">
        <f t="shared" si="23"/>
        <v>2.8666666666666667</v>
      </c>
      <c r="AF167" s="214"/>
      <c r="AG167" s="217"/>
      <c r="AI167" s="29"/>
      <c r="AJ167" s="27"/>
      <c r="AK167" s="241"/>
      <c r="AL167" s="28"/>
      <c r="AP167" s="28"/>
    </row>
    <row r="168" spans="1:60" ht="15.6">
      <c r="A168" s="214"/>
      <c r="B168" s="296">
        <f>+'Ark1'!C2357</f>
        <v>2024</v>
      </c>
      <c r="C168" s="234">
        <f>+'Ark1'!L2357</f>
        <v>6</v>
      </c>
      <c r="D168" s="234" t="s">
        <v>32</v>
      </c>
      <c r="E168" s="28">
        <f>+'Ark1'!H2357</f>
        <v>2</v>
      </c>
      <c r="F168" s="28">
        <f>+'Ark1'!J2357</f>
        <v>629</v>
      </c>
      <c r="G168" s="28" t="str">
        <f t="shared" si="22"/>
        <v>Bø</v>
      </c>
      <c r="H168" s="28">
        <f>+IF(I168=0,"",'Ark1'!Q2357)</f>
        <v>4</v>
      </c>
      <c r="I168" s="337">
        <f>+'Ark1'!R2357</f>
        <v>80</v>
      </c>
      <c r="J168" s="29">
        <f>+IF(I168=0,"",'Ark1'!AG2357)</f>
        <v>29.140532293609088</v>
      </c>
      <c r="L168" s="29">
        <f>+IF(I168=0,"",'Ark1'!AH2357)</f>
        <v>0</v>
      </c>
      <c r="N168" s="32">
        <f>+IF(I168=0,"",'Ark1'!U2357)</f>
        <v>23.636249999999997</v>
      </c>
      <c r="O168" s="32"/>
      <c r="P168" s="32"/>
      <c r="Q168" s="32"/>
      <c r="R168" s="32"/>
      <c r="S168" s="32"/>
      <c r="T168" s="32"/>
      <c r="U168" s="32"/>
      <c r="V168" s="27">
        <f>+IF(I168=0,"",'Ark1'!T2357)</f>
        <v>6.7125000000000004</v>
      </c>
      <c r="W168" s="34">
        <f>+IF(I168=0,"",'Ark1'!W2357)</f>
        <v>5</v>
      </c>
      <c r="X168" s="34">
        <f>+IF(I168=0,"",'Ark1'!X2357)</f>
        <v>97.5</v>
      </c>
      <c r="Y168" s="34">
        <f>+IF(I168=0,"",'Ark1'!Y2357)</f>
        <v>63.75</v>
      </c>
      <c r="Z168" s="34">
        <f>+IF(I168=0,"",'Ark1'!Z2357)</f>
        <v>3.1305847596735448</v>
      </c>
      <c r="AA168" s="29">
        <f>+IF(I168=0,"",'Ark1'!Z2357)</f>
        <v>3.1305847596735448</v>
      </c>
      <c r="AB168" s="27">
        <f>+IF(I168=0,"",'Ark1'!AB2357)</f>
        <v>1.8587209984287565</v>
      </c>
      <c r="AC168" s="34">
        <f>+IF(I168=0,"",'Ark1'!AE2357)</f>
        <v>0</v>
      </c>
      <c r="AD168" s="29">
        <f t="shared" si="20"/>
        <v>3.9393749999999996</v>
      </c>
      <c r="AE168" s="29">
        <f t="shared" si="23"/>
        <v>20</v>
      </c>
      <c r="AF168" s="214"/>
      <c r="AG168" s="217"/>
      <c r="AI168" s="29"/>
      <c r="AJ168" s="27"/>
      <c r="AK168" s="241"/>
      <c r="AL168" s="28"/>
      <c r="AP168" s="28"/>
    </row>
    <row r="169" spans="1:60" ht="15.6">
      <c r="A169" s="214"/>
      <c r="B169" s="296">
        <f>+'Ark1'!C2358</f>
        <v>2024</v>
      </c>
      <c r="C169" s="234">
        <f>+'Ark1'!L2358</f>
        <v>6</v>
      </c>
      <c r="D169" s="234" t="s">
        <v>32</v>
      </c>
      <c r="E169" s="28">
        <f>+'Ark1'!H2358</f>
        <v>1</v>
      </c>
      <c r="F169" s="28">
        <f>+'Ark1'!J2358</f>
        <v>643</v>
      </c>
      <c r="G169" s="28" t="str">
        <f t="shared" si="22"/>
        <v>Bjerka</v>
      </c>
      <c r="H169" s="28">
        <f>+IF(I169=0,"",'Ark1'!Q2358)</f>
        <v>21</v>
      </c>
      <c r="I169" s="337">
        <f>+'Ark1'!R2358</f>
        <v>75</v>
      </c>
      <c r="J169" s="29">
        <f>+IF(I169=0,"",'Ark1'!AG2358)</f>
        <v>24.062022756352938</v>
      </c>
      <c r="L169" s="29">
        <f>+IF(I169=0,"",'Ark1'!AH2358)</f>
        <v>0</v>
      </c>
      <c r="N169" s="32">
        <f>+IF(I169=0,"",'Ark1'!U2358)</f>
        <v>23.31866666666668</v>
      </c>
      <c r="O169" s="32"/>
      <c r="P169" s="32"/>
      <c r="Q169" s="32"/>
      <c r="R169" s="32"/>
      <c r="S169" s="32"/>
      <c r="T169" s="32"/>
      <c r="U169" s="32"/>
      <c r="V169" s="27">
        <f>+IF(I169=0,"",'Ark1'!T2358)</f>
        <v>5.8666666666666645</v>
      </c>
      <c r="W169" s="34">
        <f>+IF(I169=0,"",'Ark1'!W2358)</f>
        <v>0</v>
      </c>
      <c r="X169" s="34">
        <f>+IF(I169=0,"",'Ark1'!X2358)</f>
        <v>98.666666666666686</v>
      </c>
      <c r="Y169" s="34">
        <f>+IF(I169=0,"",'Ark1'!Y2358)</f>
        <v>50.666666666666657</v>
      </c>
      <c r="Z169" s="34">
        <f>+IF(I169=0,"",'Ark1'!Z2358)</f>
        <v>4.3487835336128073</v>
      </c>
      <c r="AA169" s="29">
        <f>+IF(I169=0,"",'Ark1'!Z2358)</f>
        <v>4.3487835336128073</v>
      </c>
      <c r="AB169" s="27">
        <f>+IF(I169=0,"",'Ark1'!AB2358)</f>
        <v>1.5860503004493771</v>
      </c>
      <c r="AC169" s="34">
        <f>+IF(I169=0,"",'Ark1'!AE2358)</f>
        <v>0</v>
      </c>
      <c r="AD169" s="29">
        <f t="shared" si="20"/>
        <v>3.8864444444444466</v>
      </c>
      <c r="AE169" s="29">
        <f t="shared" si="23"/>
        <v>3.5714285714285716</v>
      </c>
      <c r="AF169" s="214"/>
      <c r="AG169" s="217"/>
      <c r="AI169" s="29"/>
      <c r="AJ169" s="27"/>
      <c r="AK169" s="241"/>
      <c r="AL169" s="28"/>
      <c r="AP169" s="28"/>
    </row>
    <row r="170" spans="1:60" ht="15.6">
      <c r="A170" s="214"/>
      <c r="B170" s="296">
        <f>+'Ark1'!C2359</f>
        <v>2024</v>
      </c>
      <c r="C170" s="234">
        <f>+'Ark1'!L2359</f>
        <v>6</v>
      </c>
      <c r="D170" s="234" t="s">
        <v>32</v>
      </c>
      <c r="E170" s="28">
        <f>+'Ark1'!H2359</f>
        <v>2</v>
      </c>
      <c r="F170" s="28">
        <f>+'Ark1'!J2359</f>
        <v>704</v>
      </c>
      <c r="G170" s="28" t="str">
        <f t="shared" si="22"/>
        <v>Øre Vilt</v>
      </c>
      <c r="H170" s="28" t="str">
        <f>+IF(I170=0,"",'Ark1'!Q2359)</f>
        <v/>
      </c>
      <c r="I170" s="337">
        <f>+'Ark1'!R2359</f>
        <v>0</v>
      </c>
      <c r="J170" s="29" t="str">
        <f>+IF(I170=0,"",'Ark1'!AG2359)</f>
        <v/>
      </c>
      <c r="L170" s="29" t="str">
        <f>+IF(I170=0,"",'Ark1'!AH2359)</f>
        <v/>
      </c>
      <c r="N170" s="32" t="str">
        <f>+IF(I170=0,"",'Ark1'!U2359)</f>
        <v/>
      </c>
      <c r="O170" s="32"/>
      <c r="P170" s="32"/>
      <c r="Q170" s="32"/>
      <c r="R170" s="32"/>
      <c r="S170" s="32"/>
      <c r="T170" s="32"/>
      <c r="U170" s="32"/>
      <c r="V170" s="27" t="str">
        <f>+IF(I170=0,"",'Ark1'!T2359)</f>
        <v/>
      </c>
      <c r="W170" s="34" t="str">
        <f>+IF(I170=0,"",'Ark1'!W2359)</f>
        <v/>
      </c>
      <c r="X170" s="34" t="str">
        <f>+IF(I170=0,"",'Ark1'!X2359)</f>
        <v/>
      </c>
      <c r="Y170" s="34" t="str">
        <f>+IF(I170=0,"",'Ark1'!Y2359)</f>
        <v/>
      </c>
      <c r="Z170" s="34" t="str">
        <f>+IF(I170=0,"",'Ark1'!Z2359)</f>
        <v/>
      </c>
      <c r="AA170" s="29" t="str">
        <f>+IF(I170=0,"",'Ark1'!Z2359)</f>
        <v/>
      </c>
      <c r="AB170" s="27" t="str">
        <f>+IF(I170=0,"",'Ark1'!AB2359)</f>
        <v/>
      </c>
      <c r="AC170" s="34" t="str">
        <f>+IF(I170=0,"",'Ark1'!AE2359)</f>
        <v/>
      </c>
      <c r="AD170" s="29" t="str">
        <f t="shared" si="20"/>
        <v/>
      </c>
      <c r="AE170" s="29" t="str">
        <f t="shared" si="23"/>
        <v/>
      </c>
      <c r="AF170" s="214"/>
      <c r="AG170" s="217"/>
      <c r="AI170" s="29"/>
      <c r="AJ170" s="27"/>
      <c r="AK170" s="241"/>
      <c r="AL170" s="28"/>
      <c r="AP170" s="28"/>
    </row>
    <row r="171" spans="1:60" ht="15.6">
      <c r="A171" s="214"/>
      <c r="B171" s="296">
        <f>+'Ark1'!C2360</f>
        <v>2024</v>
      </c>
      <c r="C171" s="234">
        <f>+'Ark1'!L2360</f>
        <v>6</v>
      </c>
      <c r="D171" s="234" t="s">
        <v>32</v>
      </c>
      <c r="E171" s="28">
        <f>+'Ark1'!H2360</f>
        <v>1</v>
      </c>
      <c r="F171" s="28">
        <f>+'Ark1'!J2360</f>
        <v>802</v>
      </c>
      <c r="G171" s="28" t="str">
        <f t="shared" si="22"/>
        <v>Karasjok</v>
      </c>
      <c r="H171" s="28" t="str">
        <f>+IF(I171=0,"",'Ark1'!Q2360)</f>
        <v/>
      </c>
      <c r="I171" s="337">
        <f>+'Ark1'!R2360</f>
        <v>0</v>
      </c>
      <c r="J171" s="29" t="str">
        <f>+IF(I171=0,"",'Ark1'!AG2360)</f>
        <v/>
      </c>
      <c r="L171" s="29" t="str">
        <f>+IF(I171=0,"",'Ark1'!AH2360)</f>
        <v/>
      </c>
      <c r="N171" s="32" t="str">
        <f>+IF(I171=0,"",'Ark1'!U2360)</f>
        <v/>
      </c>
      <c r="O171" s="32"/>
      <c r="P171" s="32"/>
      <c r="Q171" s="32"/>
      <c r="R171" s="32"/>
      <c r="S171" s="32"/>
      <c r="T171" s="32"/>
      <c r="U171" s="32"/>
      <c r="V171" s="27" t="str">
        <f>+IF(I171=0,"",'Ark1'!T2360)</f>
        <v/>
      </c>
      <c r="W171" s="34" t="str">
        <f>+IF(I171=0,"",'Ark1'!W2360)</f>
        <v/>
      </c>
      <c r="X171" s="34" t="str">
        <f>+IF(I171=0,"",'Ark1'!X2360)</f>
        <v/>
      </c>
      <c r="Y171" s="34" t="str">
        <f>+IF(I171=0,"",'Ark1'!Y2360)</f>
        <v/>
      </c>
      <c r="Z171" s="34" t="str">
        <f>+IF(I171=0,"",'Ark1'!Z2360)</f>
        <v/>
      </c>
      <c r="AA171" s="29" t="str">
        <f>+IF(I171=0,"",'Ark1'!Z2360)</f>
        <v/>
      </c>
      <c r="AB171" s="27" t="str">
        <f>+IF(I171=0,"",'Ark1'!AB2360)</f>
        <v/>
      </c>
      <c r="AC171" s="34" t="str">
        <f>+IF(I171=0,"",'Ark1'!AE2360)</f>
        <v/>
      </c>
      <c r="AD171" s="29" t="str">
        <f t="shared" si="20"/>
        <v/>
      </c>
      <c r="AE171" s="29" t="str">
        <f t="shared" si="23"/>
        <v/>
      </c>
      <c r="AF171" s="214"/>
      <c r="AG171" s="217"/>
      <c r="AI171" s="29"/>
      <c r="AJ171" s="27"/>
      <c r="AK171" s="241"/>
      <c r="AL171" s="28"/>
      <c r="AP171" s="28"/>
    </row>
    <row r="172" spans="1:60" ht="19.8">
      <c r="A172" s="214"/>
      <c r="B172" s="214"/>
      <c r="C172" s="214"/>
      <c r="D172" s="214"/>
      <c r="E172" s="214"/>
      <c r="F172" s="214"/>
      <c r="G172" s="214"/>
      <c r="H172" s="214"/>
      <c r="I172" s="331"/>
      <c r="J172" s="215"/>
      <c r="K172" s="215"/>
      <c r="L172" s="215"/>
      <c r="M172" s="215"/>
      <c r="N172" s="214"/>
      <c r="O172" s="449"/>
      <c r="P172" s="449"/>
      <c r="Q172" s="449"/>
      <c r="R172" s="449"/>
      <c r="S172" s="449"/>
      <c r="T172" s="449"/>
      <c r="U172" s="449"/>
      <c r="V172" s="214"/>
      <c r="W172" s="216"/>
      <c r="X172" s="216"/>
      <c r="Y172" s="216"/>
      <c r="Z172" s="216"/>
      <c r="AA172" s="216"/>
      <c r="AB172" s="214"/>
      <c r="AC172" s="216"/>
      <c r="AD172" s="216"/>
      <c r="AE172" s="216"/>
      <c r="AF172" s="216"/>
      <c r="AG172" s="217"/>
      <c r="AI172" s="29"/>
      <c r="AJ172" s="27"/>
      <c r="AK172" s="218"/>
      <c r="AL172" s="28"/>
      <c r="AP172" s="28"/>
      <c r="BH172" s="230"/>
    </row>
    <row r="173" spans="1:60" ht="22.8">
      <c r="A173" s="214"/>
      <c r="B173" s="214"/>
      <c r="C173" s="214"/>
      <c r="D173" s="263" t="s">
        <v>33</v>
      </c>
      <c r="E173" s="214"/>
      <c r="F173" s="214"/>
      <c r="G173" s="214"/>
      <c r="H173" s="214"/>
      <c r="I173" s="406">
        <f>SUM(I175:I198)</f>
        <v>846</v>
      </c>
      <c r="J173" s="264"/>
      <c r="K173" s="264"/>
      <c r="L173" s="264"/>
      <c r="M173" s="264"/>
      <c r="N173" s="266">
        <f>+Klasse!K16</f>
        <v>25.922550177095658</v>
      </c>
      <c r="O173" s="266"/>
      <c r="P173" s="266"/>
      <c r="Q173" s="266"/>
      <c r="R173" s="266"/>
      <c r="S173" s="266"/>
      <c r="T173" s="266"/>
      <c r="U173" s="266"/>
      <c r="V173" s="265"/>
      <c r="W173" s="216"/>
      <c r="X173" s="216"/>
      <c r="Y173" s="216"/>
      <c r="Z173" s="216"/>
      <c r="AA173" s="216"/>
      <c r="AB173" s="214"/>
      <c r="AC173" s="216"/>
      <c r="AD173" s="216"/>
      <c r="AE173" s="216"/>
      <c r="AF173" s="216"/>
      <c r="AG173" s="217"/>
      <c r="AI173" s="29"/>
      <c r="AJ173" s="27"/>
      <c r="AK173" s="218"/>
      <c r="AL173" s="28"/>
      <c r="AP173" s="28"/>
      <c r="BH173" s="230"/>
    </row>
    <row r="174" spans="1:60" ht="19.8">
      <c r="A174" s="214"/>
      <c r="B174" s="214"/>
      <c r="C174" s="214"/>
      <c r="D174" s="214"/>
      <c r="E174" s="214"/>
      <c r="F174" s="214"/>
      <c r="G174" s="214"/>
      <c r="H174" s="232"/>
      <c r="I174" s="331"/>
      <c r="J174" s="215"/>
      <c r="K174" s="215"/>
      <c r="L174" s="215"/>
      <c r="M174" s="215"/>
      <c r="N174" s="215"/>
      <c r="O174" s="215"/>
      <c r="P174" s="215"/>
      <c r="Q174" s="215"/>
      <c r="R174" s="215"/>
      <c r="S174" s="215"/>
      <c r="T174" s="215"/>
      <c r="U174" s="215"/>
      <c r="V174" s="232"/>
      <c r="W174" s="216"/>
      <c r="X174" s="216"/>
      <c r="Y174" s="216"/>
      <c r="Z174" s="216"/>
      <c r="AA174" s="233"/>
      <c r="AB174" s="214"/>
      <c r="AC174" s="233"/>
      <c r="AD174" s="233"/>
      <c r="AE174" s="231"/>
      <c r="AF174" s="214"/>
      <c r="AG174" s="217"/>
      <c r="AI174" s="29"/>
      <c r="AJ174" s="27"/>
      <c r="AK174" s="218"/>
      <c r="AL174" s="28"/>
      <c r="AP174" s="28"/>
      <c r="BH174" s="230"/>
    </row>
    <row r="175" spans="1:60" ht="15.6">
      <c r="A175" s="214"/>
      <c r="B175" s="296">
        <f>+'Ark1'!C2361</f>
        <v>2024</v>
      </c>
      <c r="C175" s="234">
        <f>+'Ark1'!L2361</f>
        <v>7</v>
      </c>
      <c r="D175" s="234" t="s">
        <v>33</v>
      </c>
      <c r="E175" s="234">
        <f>+'Ark1'!H2361</f>
        <v>1</v>
      </c>
      <c r="F175" s="234">
        <f>+'Ark1'!J2361</f>
        <v>103</v>
      </c>
      <c r="G175" s="234" t="str">
        <f>+G148</f>
        <v>Rudshøgda</v>
      </c>
      <c r="H175" s="234" t="str">
        <f>+IF(I175=0,"",'Ark1'!Q2361)</f>
        <v/>
      </c>
      <c r="I175" s="336">
        <f>+'Ark1'!R2361</f>
        <v>0</v>
      </c>
      <c r="J175" s="235" t="str">
        <f>+IF(I175=0,"",'Ark1'!AG2361)</f>
        <v/>
      </c>
      <c r="K175" s="235"/>
      <c r="L175" s="235" t="str">
        <f>+IF(I175=0,"",'Ark1'!AH2361)</f>
        <v/>
      </c>
      <c r="M175" s="235"/>
      <c r="N175" s="32" t="str">
        <f>+IF(I175=0,"",'Ark1'!U2361)</f>
        <v/>
      </c>
      <c r="O175" s="32"/>
      <c r="P175" s="32"/>
      <c r="Q175" s="32"/>
      <c r="R175" s="32"/>
      <c r="S175" s="32"/>
      <c r="T175" s="32"/>
      <c r="U175" s="32"/>
      <c r="V175" s="236" t="str">
        <f>+IF(I175=0,"",'Ark1'!T2361)</f>
        <v/>
      </c>
      <c r="W175" s="237" t="str">
        <f>+IF(I175=0,"",'Ark1'!W2361)</f>
        <v/>
      </c>
      <c r="X175" s="237" t="str">
        <f>+IF(I175=0,"",'Ark1'!X2361)</f>
        <v/>
      </c>
      <c r="Y175" s="237" t="str">
        <f>+IF(I175=0,"",'Ark1'!Y2361)</f>
        <v/>
      </c>
      <c r="Z175" s="237" t="str">
        <f>+IF(I175=0,"",'Ark1'!Z2361)</f>
        <v/>
      </c>
      <c r="AA175" s="235" t="str">
        <f>+IF(I175=0,"",'Ark1'!Z2361)</f>
        <v/>
      </c>
      <c r="AB175" s="236" t="str">
        <f>+IF(I175=0,"",'Ark1'!AB2361)</f>
        <v/>
      </c>
      <c r="AC175" s="237" t="str">
        <f>+IF(I175=0,"",'Ark1'!AE2361)</f>
        <v/>
      </c>
      <c r="AD175" s="235" t="str">
        <f t="shared" ref="AD175:AD198" si="24">IF(I175=0,"",N175/C175)</f>
        <v/>
      </c>
      <c r="AE175" s="235" t="str">
        <f t="shared" ref="AE175" si="25">IF(I175=0,"",I175/H175)</f>
        <v/>
      </c>
      <c r="AF175" s="214"/>
      <c r="AG175" s="217"/>
      <c r="AI175" s="29"/>
      <c r="AJ175" s="27"/>
      <c r="AK175" s="241"/>
      <c r="AL175" s="28"/>
      <c r="AP175" s="28"/>
    </row>
    <row r="176" spans="1:60" ht="15.6">
      <c r="A176" s="214"/>
      <c r="B176" s="296">
        <f>+'Ark1'!C2362</f>
        <v>2024</v>
      </c>
      <c r="C176" s="234">
        <f>+'Ark1'!L2362</f>
        <v>7</v>
      </c>
      <c r="D176" s="234" t="s">
        <v>33</v>
      </c>
      <c r="E176" s="234">
        <f>+'Ark1'!H2362</f>
        <v>2</v>
      </c>
      <c r="F176" s="234">
        <f>+'Ark1'!J2362</f>
        <v>106</v>
      </c>
      <c r="G176" s="234" t="str">
        <f t="shared" ref="G176:G198" si="26">+G149</f>
        <v>Furuseth</v>
      </c>
      <c r="H176" s="234">
        <f>+IF(I176=0,"",'Ark1'!Q2362)</f>
        <v>4</v>
      </c>
      <c r="I176" s="336">
        <f>+'Ark1'!R2362</f>
        <v>10</v>
      </c>
      <c r="J176" s="235">
        <f>+IF(I176=0,"",'Ark1'!AG2362)</f>
        <v>10.207133119310438</v>
      </c>
      <c r="K176" s="235"/>
      <c r="L176" s="235">
        <f>+IF(I176=0,"",'Ark1'!AH2362)</f>
        <v>0</v>
      </c>
      <c r="M176" s="235"/>
      <c r="N176" s="32">
        <f>+IF(I176=0,"",'Ark1'!U2362)</f>
        <v>23.21</v>
      </c>
      <c r="O176" s="32"/>
      <c r="P176" s="32"/>
      <c r="Q176" s="32"/>
      <c r="R176" s="32"/>
      <c r="S176" s="32"/>
      <c r="T176" s="32"/>
      <c r="U176" s="32"/>
      <c r="V176" s="236">
        <f>+IF(I176=0,"",'Ark1'!T2362)</f>
        <v>6.9</v>
      </c>
      <c r="W176" s="237">
        <f>+IF(I176=0,"",'Ark1'!W2362)</f>
        <v>10</v>
      </c>
      <c r="X176" s="237">
        <f>+IF(I176=0,"",'Ark1'!X2362)</f>
        <v>100</v>
      </c>
      <c r="Y176" s="237">
        <f>+IF(I176=0,"",'Ark1'!Y2362)</f>
        <v>50</v>
      </c>
      <c r="Z176" s="237">
        <f>+IF(I176=0,"",'Ark1'!Z2362)</f>
        <v>3.7771550140284256</v>
      </c>
      <c r="AA176" s="235">
        <f>+IF(I176=0,"",'Ark1'!Z2362)</f>
        <v>3.7771550140284256</v>
      </c>
      <c r="AB176" s="236">
        <f>+IF(I176=0,"",'Ark1'!AB2362)</f>
        <v>1.1357816691600513</v>
      </c>
      <c r="AC176" s="237">
        <f>+IF(I176=0,"",'Ark1'!AE2362)</f>
        <v>0</v>
      </c>
      <c r="AD176" s="235">
        <f t="shared" si="24"/>
        <v>3.3157142857142858</v>
      </c>
      <c r="AE176" s="235">
        <f t="shared" ref="AE176:AE198" si="27">IF(I176=0,"",I176/H176)</f>
        <v>2.5</v>
      </c>
      <c r="AF176" s="214"/>
      <c r="AG176" s="217"/>
      <c r="AI176" s="29"/>
      <c r="AJ176" s="27"/>
      <c r="AK176" s="241"/>
      <c r="AL176" s="28"/>
      <c r="AP176" s="28"/>
    </row>
    <row r="177" spans="1:42" ht="15.6">
      <c r="A177" s="214"/>
      <c r="B177" s="296">
        <f>+'Ark1'!C2363</f>
        <v>2024</v>
      </c>
      <c r="C177" s="234">
        <f>+'Ark1'!L2363</f>
        <v>7</v>
      </c>
      <c r="D177" s="234" t="s">
        <v>33</v>
      </c>
      <c r="E177" s="234">
        <f>+'Ark1'!H2363</f>
        <v>1</v>
      </c>
      <c r="F177" s="234">
        <f>+'Ark1'!J2363</f>
        <v>110</v>
      </c>
      <c r="G177" s="234" t="str">
        <f t="shared" si="26"/>
        <v>Gol</v>
      </c>
      <c r="H177" s="234">
        <f>+IF(I177=0,"",'Ark1'!Q2363)</f>
        <v>49</v>
      </c>
      <c r="I177" s="336">
        <f>+'Ark1'!R2363</f>
        <v>123</v>
      </c>
      <c r="J177" s="235">
        <f>+IF(I177=0,"",'Ark1'!AG2363)</f>
        <v>12.041222134428798</v>
      </c>
      <c r="K177" s="235"/>
      <c r="L177" s="235">
        <f>+IF(I177=0,"",'Ark1'!AH2363)</f>
        <v>3.2520325203252023</v>
      </c>
      <c r="M177" s="235"/>
      <c r="N177" s="32">
        <f>+IF(I177=0,"",'Ark1'!U2363)</f>
        <v>26.142276422764223</v>
      </c>
      <c r="O177" s="32"/>
      <c r="P177" s="32"/>
      <c r="Q177" s="32"/>
      <c r="R177" s="32"/>
      <c r="S177" s="32"/>
      <c r="T177" s="32"/>
      <c r="U177" s="32"/>
      <c r="V177" s="236">
        <f>+IF(I177=0,"",'Ark1'!T2363)</f>
        <v>7.52032520325203</v>
      </c>
      <c r="W177" s="237">
        <f>+IF(I177=0,"",'Ark1'!W2363)</f>
        <v>17.886178861788618</v>
      </c>
      <c r="X177" s="237">
        <f>+IF(I177=0,"",'Ark1'!X2363)</f>
        <v>97.560975609756099</v>
      </c>
      <c r="Y177" s="237">
        <f>+IF(I177=0,"",'Ark1'!Y2363)</f>
        <v>71.544715447154474</v>
      </c>
      <c r="Z177" s="237">
        <f>+IF(I177=0,"",'Ark1'!Z2363)</f>
        <v>6.3946497978710042</v>
      </c>
      <c r="AA177" s="235">
        <f>+IF(I177=0,"",'Ark1'!Z2363)</f>
        <v>6.3946497978710042</v>
      </c>
      <c r="AB177" s="236">
        <f>+IF(I177=0,"",'Ark1'!AB2363)</f>
        <v>1.3273213657829737</v>
      </c>
      <c r="AC177" s="237">
        <f>+IF(I177=0,"",'Ark1'!AE2363)</f>
        <v>0</v>
      </c>
      <c r="AD177" s="235">
        <f t="shared" si="24"/>
        <v>3.7346109175377462</v>
      </c>
      <c r="AE177" s="235">
        <f t="shared" si="27"/>
        <v>2.510204081632653</v>
      </c>
      <c r="AF177" s="214"/>
      <c r="AG177" s="217"/>
      <c r="AI177" s="29"/>
      <c r="AJ177" s="27"/>
      <c r="AK177" s="241"/>
      <c r="AL177" s="28"/>
      <c r="AP177" s="28"/>
    </row>
    <row r="178" spans="1:42" ht="15.6">
      <c r="A178" s="214"/>
      <c r="B178" s="296">
        <f>+'Ark1'!C2364</f>
        <v>2024</v>
      </c>
      <c r="C178" s="234">
        <f>+'Ark1'!L2364</f>
        <v>7</v>
      </c>
      <c r="D178" s="234" t="s">
        <v>33</v>
      </c>
      <c r="E178" s="234">
        <f>+'Ark1'!H2364</f>
        <v>1</v>
      </c>
      <c r="F178" s="234">
        <f>+'Ark1'!J2364</f>
        <v>111</v>
      </c>
      <c r="G178" s="234" t="str">
        <f t="shared" si="26"/>
        <v>Forus</v>
      </c>
      <c r="H178" s="234">
        <f>+IF(I178=0,"",'Ark1'!Q2364)</f>
        <v>8</v>
      </c>
      <c r="I178" s="336">
        <f>+'Ark1'!R2364</f>
        <v>11</v>
      </c>
      <c r="J178" s="235">
        <f>+IF(I178=0,"",'Ark1'!AG2364)</f>
        <v>9.2622980709623324</v>
      </c>
      <c r="K178" s="235"/>
      <c r="L178" s="235">
        <f>+IF(I178=0,"",'Ark1'!AH2364)</f>
        <v>0</v>
      </c>
      <c r="M178" s="235"/>
      <c r="N178" s="32">
        <f>+IF(I178=0,"",'Ark1'!U2364)</f>
        <v>23.090909090909097</v>
      </c>
      <c r="O178" s="32"/>
      <c r="P178" s="32"/>
      <c r="Q178" s="32"/>
      <c r="R178" s="32"/>
      <c r="S178" s="32"/>
      <c r="T178" s="32"/>
      <c r="U178" s="32"/>
      <c r="V178" s="236">
        <f>+IF(I178=0,"",'Ark1'!T2364)</f>
        <v>6.3636363636363633</v>
      </c>
      <c r="W178" s="237">
        <f>+IF(I178=0,"",'Ark1'!W2364)</f>
        <v>0</v>
      </c>
      <c r="X178" s="237">
        <f>+IF(I178=0,"",'Ark1'!X2364)</f>
        <v>100</v>
      </c>
      <c r="Y178" s="237">
        <f>+IF(I178=0,"",'Ark1'!Y2364)</f>
        <v>36.363636363636367</v>
      </c>
      <c r="Z178" s="237">
        <f>+IF(I178=0,"",'Ark1'!Z2364)</f>
        <v>5.4797900665585439</v>
      </c>
      <c r="AA178" s="235">
        <f>+IF(I178=0,"",'Ark1'!Z2364)</f>
        <v>5.4797900665585439</v>
      </c>
      <c r="AB178" s="236">
        <f>+IF(I178=0,"",'Ark1'!AB2364)</f>
        <v>1.2264306875665498</v>
      </c>
      <c r="AC178" s="237">
        <f>+IF(I178=0,"",'Ark1'!AE2364)</f>
        <v>0</v>
      </c>
      <c r="AD178" s="235">
        <f t="shared" si="24"/>
        <v>3.2987012987012996</v>
      </c>
      <c r="AE178" s="235">
        <f t="shared" si="27"/>
        <v>1.375</v>
      </c>
      <c r="AF178" s="214"/>
      <c r="AG178" s="217"/>
      <c r="AI178" s="29"/>
      <c r="AJ178" s="27"/>
      <c r="AK178" s="241"/>
      <c r="AL178" s="28"/>
      <c r="AP178" s="28"/>
    </row>
    <row r="179" spans="1:42" ht="15.6">
      <c r="A179" s="214"/>
      <c r="B179" s="296">
        <f>+'Ark1'!C2365</f>
        <v>2024</v>
      </c>
      <c r="C179" s="234">
        <f>+'Ark1'!L2365</f>
        <v>7</v>
      </c>
      <c r="D179" s="234" t="s">
        <v>33</v>
      </c>
      <c r="E179" s="234">
        <f>+'Ark1'!H2365</f>
        <v>1</v>
      </c>
      <c r="F179" s="234">
        <f>+'Ark1'!J2365</f>
        <v>116</v>
      </c>
      <c r="G179" s="234" t="str">
        <f t="shared" si="26"/>
        <v>Sandeid</v>
      </c>
      <c r="H179" s="234">
        <f>+IF(I179=0,"",'Ark1'!Q2365)</f>
        <v>19</v>
      </c>
      <c r="I179" s="336">
        <f>+'Ark1'!R2365</f>
        <v>45</v>
      </c>
      <c r="J179" s="235">
        <f>+IF(I179=0,"",'Ark1'!AG2365)</f>
        <v>19.210991613541612</v>
      </c>
      <c r="K179" s="235"/>
      <c r="L179" s="235">
        <f>+IF(I179=0,"",'Ark1'!AH2365)</f>
        <v>0</v>
      </c>
      <c r="M179" s="235"/>
      <c r="N179" s="32">
        <f>+IF(I179=0,"",'Ark1'!U2365)</f>
        <v>26.317777777777781</v>
      </c>
      <c r="O179" s="32"/>
      <c r="P179" s="32"/>
      <c r="Q179" s="32"/>
      <c r="R179" s="32"/>
      <c r="S179" s="32"/>
      <c r="T179" s="32"/>
      <c r="U179" s="32"/>
      <c r="V179" s="236">
        <f>+IF(I179=0,"",'Ark1'!T2365)</f>
        <v>7.1333333333333355</v>
      </c>
      <c r="W179" s="237">
        <f>+IF(I179=0,"",'Ark1'!W2365)</f>
        <v>24.444444444444443</v>
      </c>
      <c r="X179" s="237">
        <f>+IF(I179=0,"",'Ark1'!X2365)</f>
        <v>97.777777777777771</v>
      </c>
      <c r="Y179" s="237">
        <f>+IF(I179=0,"",'Ark1'!Y2365)</f>
        <v>77.777777777777771</v>
      </c>
      <c r="Z179" s="237">
        <f>+IF(I179=0,"",'Ark1'!Z2365)</f>
        <v>4.9757763833681183</v>
      </c>
      <c r="AA179" s="235">
        <f>+IF(I179=0,"",'Ark1'!Z2365)</f>
        <v>4.9757763833681183</v>
      </c>
      <c r="AB179" s="236">
        <f>+IF(I179=0,"",'Ark1'!AB2365)</f>
        <v>1.3432961119739912</v>
      </c>
      <c r="AC179" s="237">
        <f>+IF(I179=0,"",'Ark1'!AE2365)</f>
        <v>0</v>
      </c>
      <c r="AD179" s="235">
        <f t="shared" si="24"/>
        <v>3.7596825396825402</v>
      </c>
      <c r="AE179" s="235">
        <f t="shared" si="27"/>
        <v>2.3684210526315788</v>
      </c>
      <c r="AF179" s="214"/>
      <c r="AG179" s="217"/>
      <c r="AI179" s="29"/>
      <c r="AJ179" s="27"/>
      <c r="AK179" s="241"/>
      <c r="AL179" s="28"/>
      <c r="AP179" s="28"/>
    </row>
    <row r="180" spans="1:42" ht="15.6">
      <c r="A180" s="214"/>
      <c r="B180" s="296">
        <f>+'Ark1'!C2366</f>
        <v>2024</v>
      </c>
      <c r="C180" s="234">
        <f>+'Ark1'!L2366</f>
        <v>7</v>
      </c>
      <c r="D180" s="234" t="s">
        <v>33</v>
      </c>
      <c r="E180" s="234">
        <f>+'Ark1'!H2366</f>
        <v>2</v>
      </c>
      <c r="F180" s="234">
        <f>+'Ark1'!J2366</f>
        <v>117</v>
      </c>
      <c r="G180" s="234" t="str">
        <f t="shared" si="26"/>
        <v>Jæren</v>
      </c>
      <c r="H180" s="234">
        <f>+IF(I180=0,"",'Ark1'!Q2366)</f>
        <v>6</v>
      </c>
      <c r="I180" s="336">
        <f>+'Ark1'!R2366</f>
        <v>8</v>
      </c>
      <c r="J180" s="235">
        <f>+IF(I180=0,"",'Ark1'!AG2366)</f>
        <v>9.4146168998434234</v>
      </c>
      <c r="K180" s="235"/>
      <c r="L180" s="235">
        <f>+IF(I180=0,"",'Ark1'!AH2366)</f>
        <v>0</v>
      </c>
      <c r="M180" s="235"/>
      <c r="N180" s="32">
        <f>+IF(I180=0,"",'Ark1'!U2366)</f>
        <v>23.299999999999997</v>
      </c>
      <c r="O180" s="32"/>
      <c r="P180" s="32"/>
      <c r="Q180" s="32"/>
      <c r="R180" s="32"/>
      <c r="S180" s="32"/>
      <c r="T180" s="32"/>
      <c r="U180" s="32"/>
      <c r="V180" s="236">
        <f>+IF(I180=0,"",'Ark1'!T2366)</f>
        <v>7.125</v>
      </c>
      <c r="W180" s="237">
        <f>+IF(I180=0,"",'Ark1'!W2366)</f>
        <v>12.5</v>
      </c>
      <c r="X180" s="237">
        <f>+IF(I180=0,"",'Ark1'!X2366)</f>
        <v>87.5</v>
      </c>
      <c r="Y180" s="237">
        <f>+IF(I180=0,"",'Ark1'!Y2366)</f>
        <v>62.5</v>
      </c>
      <c r="Z180" s="237">
        <f>+IF(I180=0,"",'Ark1'!Z2366)</f>
        <v>6.212487424534558</v>
      </c>
      <c r="AA180" s="235">
        <f>+IF(I180=0,"",'Ark1'!Z2366)</f>
        <v>6.212487424534558</v>
      </c>
      <c r="AB180" s="236">
        <f>+IF(I180=0,"",'Ark1'!AB2366)</f>
        <v>1.0532687216470451</v>
      </c>
      <c r="AC180" s="237">
        <f>+IF(I180=0,"",'Ark1'!AE2366)</f>
        <v>0</v>
      </c>
      <c r="AD180" s="235">
        <f t="shared" si="24"/>
        <v>3.3285714285714283</v>
      </c>
      <c r="AE180" s="235">
        <f t="shared" si="27"/>
        <v>1.3333333333333333</v>
      </c>
      <c r="AF180" s="214"/>
      <c r="AG180" s="217"/>
      <c r="AI180" s="29"/>
      <c r="AJ180" s="27"/>
      <c r="AK180" s="241"/>
      <c r="AL180" s="28"/>
      <c r="AP180" s="28"/>
    </row>
    <row r="181" spans="1:42" ht="15.6">
      <c r="A181" s="214"/>
      <c r="B181" s="296">
        <f>+'Ark1'!C2367</f>
        <v>2024</v>
      </c>
      <c r="C181" s="234">
        <f>+'Ark1'!L2367</f>
        <v>7</v>
      </c>
      <c r="D181" s="234" t="s">
        <v>33</v>
      </c>
      <c r="E181" s="234">
        <f>+'Ark1'!H2367</f>
        <v>1</v>
      </c>
      <c r="F181" s="234">
        <f>+'Ark1'!J2367</f>
        <v>134</v>
      </c>
      <c r="G181" s="234" t="str">
        <f t="shared" si="26"/>
        <v>Førde</v>
      </c>
      <c r="H181" s="234">
        <f>+IF(I181=0,"",'Ark1'!Q2367)</f>
        <v>58</v>
      </c>
      <c r="I181" s="336">
        <f>+'Ark1'!R2367</f>
        <v>159</v>
      </c>
      <c r="J181" s="235">
        <f>+IF(I181=0,"",'Ark1'!AG2367)</f>
        <v>10.50655674971299</v>
      </c>
      <c r="K181" s="235"/>
      <c r="L181" s="235">
        <f>+IF(I181=0,"",'Ark1'!AH2367)</f>
        <v>0</v>
      </c>
      <c r="M181" s="235"/>
      <c r="N181" s="32">
        <f>+IF(I181=0,"",'Ark1'!U2367)</f>
        <v>26.419496855345919</v>
      </c>
      <c r="O181" s="32"/>
      <c r="P181" s="32"/>
      <c r="Q181" s="32"/>
      <c r="R181" s="32"/>
      <c r="S181" s="32"/>
      <c r="T181" s="32"/>
      <c r="U181" s="32"/>
      <c r="V181" s="236">
        <f>+IF(I181=0,"",'Ark1'!T2367)</f>
        <v>7.1383647798742169</v>
      </c>
      <c r="W181" s="237">
        <f>+IF(I181=0,"",'Ark1'!W2367)</f>
        <v>9.4339622641509404</v>
      </c>
      <c r="X181" s="237">
        <f>+IF(I181=0,"",'Ark1'!X2367)</f>
        <v>98.742138364779876</v>
      </c>
      <c r="Y181" s="237">
        <f>+IF(I181=0,"",'Ark1'!Y2367)</f>
        <v>77.987421383647813</v>
      </c>
      <c r="Z181" s="237">
        <f>+IF(I181=0,"",'Ark1'!Z2367)</f>
        <v>4.4667391055904773</v>
      </c>
      <c r="AA181" s="235">
        <f>+IF(I181=0,"",'Ark1'!Z2367)</f>
        <v>4.4667391055904773</v>
      </c>
      <c r="AB181" s="236">
        <f>+IF(I181=0,"",'Ark1'!AB2367)</f>
        <v>1.1947368196358141</v>
      </c>
      <c r="AC181" s="237">
        <f>+IF(I181=0,"",'Ark1'!AE2367)</f>
        <v>0</v>
      </c>
      <c r="AD181" s="235">
        <f t="shared" si="24"/>
        <v>3.7742138364779882</v>
      </c>
      <c r="AE181" s="235">
        <f t="shared" si="27"/>
        <v>2.7413793103448274</v>
      </c>
      <c r="AF181" s="214"/>
      <c r="AG181" s="217"/>
      <c r="AI181" s="29"/>
      <c r="AJ181" s="27"/>
      <c r="AK181" s="241"/>
      <c r="AL181" s="28"/>
      <c r="AP181" s="28"/>
    </row>
    <row r="182" spans="1:42" ht="15.6">
      <c r="A182" s="214"/>
      <c r="B182" s="296">
        <f>+'Ark1'!C2368</f>
        <v>2024</v>
      </c>
      <c r="C182" s="234">
        <f>+'Ark1'!L2368</f>
        <v>7</v>
      </c>
      <c r="D182" s="234" t="s">
        <v>33</v>
      </c>
      <c r="E182" s="234">
        <f>+'Ark1'!H2368</f>
        <v>2</v>
      </c>
      <c r="F182" s="234">
        <f>+'Ark1'!J2368</f>
        <v>141</v>
      </c>
      <c r="G182" s="234" t="str">
        <f t="shared" si="26"/>
        <v>Ølen</v>
      </c>
      <c r="H182" s="234">
        <f>+IF(I182=0,"",'Ark1'!Q2368)</f>
        <v>37</v>
      </c>
      <c r="I182" s="336">
        <f>+'Ark1'!R2368</f>
        <v>115</v>
      </c>
      <c r="J182" s="235">
        <f>+IF(I182=0,"",'Ark1'!AG2368)</f>
        <v>13.790345538098649</v>
      </c>
      <c r="K182" s="235"/>
      <c r="L182" s="235">
        <f>+IF(I182=0,"",'Ark1'!AH2368)</f>
        <v>0</v>
      </c>
      <c r="M182" s="235"/>
      <c r="N182" s="32">
        <f>+IF(I182=0,"",'Ark1'!U2368)</f>
        <v>26.538260869565196</v>
      </c>
      <c r="O182" s="32"/>
      <c r="P182" s="32"/>
      <c r="Q182" s="32"/>
      <c r="R182" s="32"/>
      <c r="S182" s="32"/>
      <c r="T182" s="32"/>
      <c r="U182" s="32"/>
      <c r="V182" s="236">
        <f>+IF(I182=0,"",'Ark1'!T2368)</f>
        <v>7.2869565217391292</v>
      </c>
      <c r="W182" s="237">
        <f>+IF(I182=0,"",'Ark1'!W2368)</f>
        <v>6.0869565217391308</v>
      </c>
      <c r="X182" s="237">
        <f>+IF(I182=0,"",'Ark1'!X2368)</f>
        <v>98.260869565217376</v>
      </c>
      <c r="Y182" s="237">
        <f>+IF(I182=0,"",'Ark1'!Y2368)</f>
        <v>82.608695652173907</v>
      </c>
      <c r="Z182" s="237">
        <f>+IF(I182=0,"",'Ark1'!Z2368)</f>
        <v>4.4015329860856447</v>
      </c>
      <c r="AA182" s="235">
        <f>+IF(I182=0,"",'Ark1'!Z2368)</f>
        <v>4.4015329860856447</v>
      </c>
      <c r="AB182" s="236">
        <f>+IF(I182=0,"",'Ark1'!AB2368)</f>
        <v>0.93961340238192381</v>
      </c>
      <c r="AC182" s="237">
        <f>+IF(I182=0,"",'Ark1'!AE2368)</f>
        <v>0</v>
      </c>
      <c r="AD182" s="235">
        <f t="shared" si="24"/>
        <v>3.7911801242235996</v>
      </c>
      <c r="AE182" s="235">
        <f t="shared" si="27"/>
        <v>3.1081081081081079</v>
      </c>
      <c r="AF182" s="214"/>
      <c r="AG182" s="217"/>
      <c r="AI182" s="29"/>
      <c r="AJ182" s="27"/>
      <c r="AK182" s="241"/>
      <c r="AL182" s="28"/>
      <c r="AP182" s="28"/>
    </row>
    <row r="183" spans="1:42" ht="15.6">
      <c r="A183" s="214"/>
      <c r="B183" s="296">
        <f>+'Ark1'!C2369</f>
        <v>2024</v>
      </c>
      <c r="C183" s="234">
        <f>+'Ark1'!L2369</f>
        <v>7</v>
      </c>
      <c r="D183" s="234" t="s">
        <v>33</v>
      </c>
      <c r="E183" s="234">
        <f>+'Ark1'!H2369</f>
        <v>2</v>
      </c>
      <c r="F183" s="234">
        <f>+'Ark1'!J2369</f>
        <v>143</v>
      </c>
      <c r="G183" s="234" t="str">
        <f t="shared" si="26"/>
        <v>Nordfjord</v>
      </c>
      <c r="H183" s="234" t="str">
        <f>+IF(I183=0,"",'Ark1'!Q2369)</f>
        <v/>
      </c>
      <c r="I183" s="336">
        <f>+'Ark1'!R2369</f>
        <v>0</v>
      </c>
      <c r="J183" s="235" t="str">
        <f>+IF(I183=0,"",'Ark1'!AG2369)</f>
        <v/>
      </c>
      <c r="K183" s="235"/>
      <c r="L183" s="235" t="str">
        <f>+IF(I183=0,"",'Ark1'!AH2369)</f>
        <v/>
      </c>
      <c r="M183" s="235"/>
      <c r="N183" s="32" t="str">
        <f>+IF(I183=0,"",'Ark1'!U2369)</f>
        <v/>
      </c>
      <c r="O183" s="32"/>
      <c r="P183" s="32"/>
      <c r="Q183" s="32"/>
      <c r="R183" s="32"/>
      <c r="S183" s="32"/>
      <c r="T183" s="32"/>
      <c r="U183" s="32"/>
      <c r="V183" s="236" t="str">
        <f>+IF(I183=0,"",'Ark1'!T2369)</f>
        <v/>
      </c>
      <c r="W183" s="237" t="str">
        <f>+IF(I183=0,"",'Ark1'!W2369)</f>
        <v/>
      </c>
      <c r="X183" s="237" t="str">
        <f>+IF(I183=0,"",'Ark1'!X2369)</f>
        <v/>
      </c>
      <c r="Y183" s="237" t="str">
        <f>+IF(I183=0,"",'Ark1'!Y2369)</f>
        <v/>
      </c>
      <c r="Z183" s="237" t="str">
        <f>+IF(I183=0,"",'Ark1'!Z2369)</f>
        <v/>
      </c>
      <c r="AA183" s="235" t="str">
        <f>+IF(I183=0,"",'Ark1'!Z2369)</f>
        <v/>
      </c>
      <c r="AB183" s="236" t="str">
        <f>+IF(I183=0,"",'Ark1'!AB2369)</f>
        <v/>
      </c>
      <c r="AC183" s="237" t="str">
        <f>+IF(I183=0,"",'Ark1'!AE2369)</f>
        <v/>
      </c>
      <c r="AD183" s="235" t="str">
        <f t="shared" si="24"/>
        <v/>
      </c>
      <c r="AE183" s="235" t="str">
        <f t="shared" si="27"/>
        <v/>
      </c>
      <c r="AF183" s="214"/>
      <c r="AG183" s="217"/>
      <c r="AI183" s="29"/>
      <c r="AJ183" s="27"/>
      <c r="AK183" s="241"/>
      <c r="AL183" s="28"/>
      <c r="AP183" s="28"/>
    </row>
    <row r="184" spans="1:42" ht="15.6">
      <c r="A184" s="214"/>
      <c r="B184" s="296">
        <f>+'Ark1'!C2370</f>
        <v>2024</v>
      </c>
      <c r="C184" s="234">
        <f>+'Ark1'!L2370</f>
        <v>7</v>
      </c>
      <c r="D184" s="234" t="s">
        <v>33</v>
      </c>
      <c r="E184" s="234">
        <f>+'Ark1'!H2370</f>
        <v>2</v>
      </c>
      <c r="F184" s="234">
        <f>+'Ark1'!J2370</f>
        <v>147</v>
      </c>
      <c r="G184" s="234" t="str">
        <f t="shared" si="26"/>
        <v>Midt-Norge</v>
      </c>
      <c r="H184" s="234" t="str">
        <f>+IF(I184=0,"",'Ark1'!Q2370)</f>
        <v/>
      </c>
      <c r="I184" s="336">
        <f>+'Ark1'!R2370</f>
        <v>0</v>
      </c>
      <c r="J184" s="235" t="str">
        <f>+IF(I184=0,"",'Ark1'!AG2370)</f>
        <v/>
      </c>
      <c r="K184" s="235"/>
      <c r="L184" s="235" t="str">
        <f>+IF(I184=0,"",'Ark1'!AH2370)</f>
        <v/>
      </c>
      <c r="M184" s="235"/>
      <c r="N184" s="32" t="str">
        <f>+IF(I184=0,"",'Ark1'!U2370)</f>
        <v/>
      </c>
      <c r="O184" s="32"/>
      <c r="P184" s="32"/>
      <c r="Q184" s="32"/>
      <c r="R184" s="32"/>
      <c r="S184" s="32"/>
      <c r="T184" s="32"/>
      <c r="U184" s="32"/>
      <c r="V184" s="236" t="str">
        <f>+IF(I184=0,"",'Ark1'!T2370)</f>
        <v/>
      </c>
      <c r="W184" s="237" t="str">
        <f>+IF(I184=0,"",'Ark1'!W2370)</f>
        <v/>
      </c>
      <c r="X184" s="237" t="str">
        <f>+IF(I184=0,"",'Ark1'!X2370)</f>
        <v/>
      </c>
      <c r="Y184" s="237" t="str">
        <f>+IF(I184=0,"",'Ark1'!Y2370)</f>
        <v/>
      </c>
      <c r="Z184" s="237" t="str">
        <f>+IF(I184=0,"",'Ark1'!Z2370)</f>
        <v/>
      </c>
      <c r="AA184" s="235" t="str">
        <f>+IF(I184=0,"",'Ark1'!Z2370)</f>
        <v/>
      </c>
      <c r="AB184" s="236" t="str">
        <f>+IF(I184=0,"",'Ark1'!AB2370)</f>
        <v/>
      </c>
      <c r="AC184" s="237" t="str">
        <f>+IF(I184=0,"",'Ark1'!AE2370)</f>
        <v/>
      </c>
      <c r="AD184" s="235" t="str">
        <f t="shared" si="24"/>
        <v/>
      </c>
      <c r="AE184" s="235" t="str">
        <f t="shared" si="27"/>
        <v/>
      </c>
      <c r="AF184" s="214"/>
      <c r="AG184" s="217"/>
      <c r="AI184" s="29"/>
      <c r="AJ184" s="27"/>
      <c r="AK184" s="241"/>
      <c r="AL184" s="28"/>
      <c r="AP184" s="28"/>
    </row>
    <row r="185" spans="1:42" ht="15.6">
      <c r="A185" s="214"/>
      <c r="B185" s="296">
        <f>+'Ark1'!C2371</f>
        <v>2024</v>
      </c>
      <c r="C185" s="234">
        <f>+'Ark1'!L2371</f>
        <v>7</v>
      </c>
      <c r="D185" s="234" t="s">
        <v>33</v>
      </c>
      <c r="E185" s="234">
        <f>+'Ark1'!H2371</f>
        <v>1</v>
      </c>
      <c r="F185" s="234">
        <f>+'Ark1'!J2371</f>
        <v>155</v>
      </c>
      <c r="G185" s="234" t="str">
        <f t="shared" si="26"/>
        <v>Målselv</v>
      </c>
      <c r="H185" s="234">
        <f>+IF(I185=0,"",'Ark1'!Q2371)</f>
        <v>28</v>
      </c>
      <c r="I185" s="336">
        <f>+'Ark1'!R2371</f>
        <v>131</v>
      </c>
      <c r="J185" s="235">
        <f>+IF(I185=0,"",'Ark1'!AG2371)</f>
        <v>9.7491929753892457</v>
      </c>
      <c r="K185" s="235"/>
      <c r="L185" s="235">
        <f>+IF(I185=0,"",'Ark1'!AH2371)</f>
        <v>0</v>
      </c>
      <c r="M185" s="235"/>
      <c r="N185" s="32">
        <f>+IF(I185=0,"",'Ark1'!U2371)</f>
        <v>26.604580152671751</v>
      </c>
      <c r="O185" s="32"/>
      <c r="P185" s="32"/>
      <c r="Q185" s="32"/>
      <c r="R185" s="32"/>
      <c r="S185" s="32"/>
      <c r="T185" s="32"/>
      <c r="U185" s="32"/>
      <c r="V185" s="236">
        <f>+IF(I185=0,"",'Ark1'!T2371)</f>
        <v>7.3282442748091601</v>
      </c>
      <c r="W185" s="237">
        <f>+IF(I185=0,"",'Ark1'!W2371)</f>
        <v>7.6335877862595458</v>
      </c>
      <c r="X185" s="237">
        <f>+IF(I185=0,"",'Ark1'!X2371)</f>
        <v>99.236641221374043</v>
      </c>
      <c r="Y185" s="237">
        <f>+IF(I185=0,"",'Ark1'!Y2371)</f>
        <v>89.31297709923669</v>
      </c>
      <c r="Z185" s="237">
        <f>+IF(I185=0,"",'Ark1'!Z2371)</f>
        <v>3.9933123979595799</v>
      </c>
      <c r="AA185" s="235">
        <f>+IF(I185=0,"",'Ark1'!Z2371)</f>
        <v>3.9933123979595799</v>
      </c>
      <c r="AB185" s="236">
        <f>+IF(I185=0,"",'Ark1'!AB2371)</f>
        <v>1.0071708398455375</v>
      </c>
      <c r="AC185" s="237">
        <f>+IF(I185=0,"",'Ark1'!AE2371)</f>
        <v>0</v>
      </c>
      <c r="AD185" s="235">
        <f t="shared" si="24"/>
        <v>3.8006543075245358</v>
      </c>
      <c r="AE185" s="235">
        <f t="shared" si="27"/>
        <v>4.6785714285714288</v>
      </c>
      <c r="AF185" s="214"/>
      <c r="AG185" s="217"/>
      <c r="AI185" s="29"/>
      <c r="AJ185" s="27"/>
      <c r="AK185" s="241"/>
      <c r="AL185" s="28"/>
      <c r="AP185" s="28"/>
    </row>
    <row r="186" spans="1:42" ht="15.6">
      <c r="A186" s="214"/>
      <c r="B186" s="296">
        <f>+'Ark1'!C2372</f>
        <v>2024</v>
      </c>
      <c r="C186" s="234">
        <f>+'Ark1'!L2372</f>
        <v>7</v>
      </c>
      <c r="D186" s="234" t="s">
        <v>33</v>
      </c>
      <c r="E186" s="234">
        <f>+'Ark1'!H2372</f>
        <v>2</v>
      </c>
      <c r="F186" s="234">
        <f>+'Ark1'!J2372</f>
        <v>160</v>
      </c>
      <c r="G186" s="234" t="str">
        <f t="shared" si="26"/>
        <v>Oslo</v>
      </c>
      <c r="H186" s="234">
        <f>+IF(I186=0,"",'Ark1'!Q2372)</f>
        <v>5</v>
      </c>
      <c r="I186" s="336">
        <f>+'Ark1'!R2372</f>
        <v>19</v>
      </c>
      <c r="J186" s="235">
        <f>+IF(I186=0,"",'Ark1'!AG2372)</f>
        <v>10.920895720153702</v>
      </c>
      <c r="K186" s="235"/>
      <c r="L186" s="235">
        <f>+IF(I186=0,"",'Ark1'!AH2372)</f>
        <v>0</v>
      </c>
      <c r="M186" s="235"/>
      <c r="N186" s="32">
        <f>+IF(I186=0,"",'Ark1'!U2372)</f>
        <v>21.689473684210515</v>
      </c>
      <c r="O186" s="32"/>
      <c r="P186" s="32"/>
      <c r="Q186" s="32"/>
      <c r="R186" s="32"/>
      <c r="S186" s="32"/>
      <c r="T186" s="32"/>
      <c r="U186" s="32"/>
      <c r="V186" s="236">
        <f>+IF(I186=0,"",'Ark1'!T2372)</f>
        <v>5.8947368421052628</v>
      </c>
      <c r="W186" s="237">
        <f>+IF(I186=0,"",'Ark1'!W2372)</f>
        <v>5.2631578947368443</v>
      </c>
      <c r="X186" s="237">
        <f>+IF(I186=0,"",'Ark1'!X2372)</f>
        <v>89.473684210526301</v>
      </c>
      <c r="Y186" s="237">
        <f>+IF(I186=0,"",'Ark1'!Y2372)</f>
        <v>31.578947368421055</v>
      </c>
      <c r="Z186" s="237">
        <f>+IF(I186=0,"",'Ark1'!Z2372)</f>
        <v>4.8520093219030436</v>
      </c>
      <c r="AA186" s="235">
        <f>+IF(I186=0,"",'Ark1'!Z2372)</f>
        <v>4.8520093219030436</v>
      </c>
      <c r="AB186" s="236">
        <f>+IF(I186=0,"",'Ark1'!AB2372)</f>
        <v>1.5524085477634362</v>
      </c>
      <c r="AC186" s="237">
        <f>+IF(I186=0,"",'Ark1'!AE2372)</f>
        <v>0</v>
      </c>
      <c r="AD186" s="235">
        <f t="shared" si="24"/>
        <v>3.0984962406015022</v>
      </c>
      <c r="AE186" s="235">
        <f t="shared" si="27"/>
        <v>3.8</v>
      </c>
      <c r="AF186" s="214"/>
      <c r="AG186" s="217"/>
      <c r="AI186" s="29"/>
      <c r="AJ186" s="27"/>
      <c r="AK186" s="241"/>
      <c r="AL186" s="28"/>
      <c r="AP186" s="28"/>
    </row>
    <row r="187" spans="1:42" ht="15.6">
      <c r="A187" s="214"/>
      <c r="B187" s="296">
        <f>+'Ark1'!C2373</f>
        <v>2024</v>
      </c>
      <c r="C187" s="234">
        <f>+'Ark1'!L2373</f>
        <v>7</v>
      </c>
      <c r="D187" s="234" t="s">
        <v>33</v>
      </c>
      <c r="E187" s="234">
        <f>+'Ark1'!H2373</f>
        <v>1</v>
      </c>
      <c r="F187" s="234">
        <f>+'Ark1'!J2373</f>
        <v>171</v>
      </c>
      <c r="G187" s="234" t="str">
        <f t="shared" si="26"/>
        <v>Prima</v>
      </c>
      <c r="H187" s="234" t="str">
        <f>+IF(I187=0,"",'Ark1'!Q2373)</f>
        <v/>
      </c>
      <c r="I187" s="336">
        <f>+'Ark1'!R2373</f>
        <v>0</v>
      </c>
      <c r="J187" s="235" t="str">
        <f>+IF(I187=0,"",'Ark1'!AG2373)</f>
        <v/>
      </c>
      <c r="K187" s="235"/>
      <c r="L187" s="235" t="str">
        <f>+IF(I187=0,"",'Ark1'!AH2373)</f>
        <v/>
      </c>
      <c r="M187" s="235"/>
      <c r="N187" s="32" t="str">
        <f>+IF(I187=0,"",'Ark1'!U2373)</f>
        <v/>
      </c>
      <c r="O187" s="32"/>
      <c r="P187" s="32"/>
      <c r="Q187" s="32"/>
      <c r="R187" s="32"/>
      <c r="S187" s="32"/>
      <c r="T187" s="32"/>
      <c r="U187" s="32"/>
      <c r="V187" s="236" t="str">
        <f>+IF(I187=0,"",'Ark1'!T2373)</f>
        <v/>
      </c>
      <c r="W187" s="237" t="str">
        <f>+IF(I187=0,"",'Ark1'!W2373)</f>
        <v/>
      </c>
      <c r="X187" s="237" t="str">
        <f>+IF(I187=0,"",'Ark1'!X2373)</f>
        <v/>
      </c>
      <c r="Y187" s="237" t="str">
        <f>+IF(I187=0,"",'Ark1'!Y2373)</f>
        <v/>
      </c>
      <c r="Z187" s="237" t="str">
        <f>+IF(I187=0,"",'Ark1'!Z2373)</f>
        <v/>
      </c>
      <c r="AA187" s="235" t="str">
        <f>+IF(I187=0,"",'Ark1'!Z2373)</f>
        <v/>
      </c>
      <c r="AB187" s="236" t="str">
        <f>+IF(I187=0,"",'Ark1'!AB2373)</f>
        <v/>
      </c>
      <c r="AC187" s="237" t="str">
        <f>+IF(I187=0,"",'Ark1'!AE2373)</f>
        <v/>
      </c>
      <c r="AD187" s="235" t="str">
        <f t="shared" si="24"/>
        <v/>
      </c>
      <c r="AE187" s="235" t="str">
        <f t="shared" si="27"/>
        <v/>
      </c>
      <c r="AF187" s="214"/>
      <c r="AG187" s="217"/>
      <c r="AI187" s="29"/>
      <c r="AJ187" s="27"/>
      <c r="AK187" s="241"/>
      <c r="AL187" s="28"/>
      <c r="AP187" s="28"/>
    </row>
    <row r="188" spans="1:42" ht="15.6">
      <c r="A188" s="214"/>
      <c r="B188" s="296">
        <f>+'Ark1'!C2374</f>
        <v>2024</v>
      </c>
      <c r="C188" s="234">
        <f>+'Ark1'!L2374</f>
        <v>7</v>
      </c>
      <c r="D188" s="234" t="s">
        <v>33</v>
      </c>
      <c r="E188" s="234">
        <f>+'Ark1'!H2374</f>
        <v>2</v>
      </c>
      <c r="F188" s="234">
        <f>+'Ark1'!J2374</f>
        <v>175</v>
      </c>
      <c r="G188" s="234" t="str">
        <f t="shared" si="26"/>
        <v>Ole Ringdal</v>
      </c>
      <c r="H188" s="234">
        <f>+IF(I188=0,"",'Ark1'!Q2374)</f>
        <v>14</v>
      </c>
      <c r="I188" s="336">
        <f>+'Ark1'!R2374</f>
        <v>35</v>
      </c>
      <c r="J188" s="235">
        <f>+IF(I188=0,"",'Ark1'!AG2374)</f>
        <v>8.0057489455988904</v>
      </c>
      <c r="K188" s="235"/>
      <c r="L188" s="235">
        <f>+IF(I188=0,"",'Ark1'!AH2374)</f>
        <v>0</v>
      </c>
      <c r="M188" s="235"/>
      <c r="N188" s="32">
        <f>+IF(I188=0,"",'Ark1'!U2374)</f>
        <v>26.73714285714286</v>
      </c>
      <c r="O188" s="32"/>
      <c r="P188" s="32"/>
      <c r="Q188" s="32"/>
      <c r="R188" s="32"/>
      <c r="S188" s="32"/>
      <c r="T188" s="32"/>
      <c r="U188" s="32"/>
      <c r="V188" s="236">
        <f>+IF(I188=0,"",'Ark1'!T2374)</f>
        <v>6.6285714285714308</v>
      </c>
      <c r="W188" s="237">
        <f>+IF(I188=0,"",'Ark1'!W2374)</f>
        <v>14.285714285714288</v>
      </c>
      <c r="X188" s="237">
        <f>+IF(I188=0,"",'Ark1'!X2374)</f>
        <v>97.142857142857125</v>
      </c>
      <c r="Y188" s="237">
        <f>+IF(I188=0,"",'Ark1'!Y2374)</f>
        <v>77.142857142857125</v>
      </c>
      <c r="Z188" s="237">
        <f>+IF(I188=0,"",'Ark1'!Z2374)</f>
        <v>5.0012618815818195</v>
      </c>
      <c r="AA188" s="235">
        <f>+IF(I188=0,"",'Ark1'!Z2374)</f>
        <v>5.0012618815818195</v>
      </c>
      <c r="AB188" s="236">
        <f>+IF(I188=0,"",'Ark1'!AB2374)</f>
        <v>1.7085618728829757</v>
      </c>
      <c r="AC188" s="237">
        <f>+IF(I188=0,"",'Ark1'!AE2374)</f>
        <v>0</v>
      </c>
      <c r="AD188" s="235">
        <f t="shared" si="24"/>
        <v>3.8195918367346944</v>
      </c>
      <c r="AE188" s="235">
        <f t="shared" si="27"/>
        <v>2.5</v>
      </c>
      <c r="AF188" s="214"/>
      <c r="AG188" s="217"/>
      <c r="AI188" s="29"/>
      <c r="AJ188" s="27"/>
      <c r="AK188" s="241"/>
      <c r="AL188" s="28"/>
      <c r="AP188" s="28"/>
    </row>
    <row r="189" spans="1:42" ht="15.6">
      <c r="A189" s="214"/>
      <c r="B189" s="296">
        <f>+'Ark1'!C2375</f>
        <v>2024</v>
      </c>
      <c r="C189" s="234">
        <f>+'Ark1'!L2375</f>
        <v>7</v>
      </c>
      <c r="D189" s="234" t="s">
        <v>33</v>
      </c>
      <c r="E189" s="234">
        <f>+'Ark1'!H2375</f>
        <v>2</v>
      </c>
      <c r="F189" s="234">
        <f>+'Ark1'!J2375</f>
        <v>177</v>
      </c>
      <c r="G189" s="234" t="str">
        <f t="shared" si="26"/>
        <v>Slakthuset</v>
      </c>
      <c r="H189" s="234">
        <f>+IF(I189=0,"",'Ark1'!Q2375)</f>
        <v>10</v>
      </c>
      <c r="I189" s="336">
        <f>+'Ark1'!R2375</f>
        <v>12</v>
      </c>
      <c r="J189" s="235">
        <f>+IF(I189=0,"",'Ark1'!AG2375)</f>
        <v>9.3313195925136245</v>
      </c>
      <c r="K189" s="235"/>
      <c r="L189" s="235">
        <f>+IF(I189=0,"",'Ark1'!AH2375)</f>
        <v>0</v>
      </c>
      <c r="M189" s="235"/>
      <c r="N189" s="32">
        <f>+IF(I189=0,"",'Ark1'!U2375)</f>
        <v>26.25833333333334</v>
      </c>
      <c r="O189" s="32"/>
      <c r="P189" s="32"/>
      <c r="Q189" s="32"/>
      <c r="R189" s="32"/>
      <c r="S189" s="32"/>
      <c r="T189" s="32"/>
      <c r="U189" s="32"/>
      <c r="V189" s="236">
        <f>+IF(I189=0,"",'Ark1'!T2375)</f>
        <v>7.1666666666666687</v>
      </c>
      <c r="W189" s="237">
        <f>+IF(I189=0,"",'Ark1'!W2375)</f>
        <v>8.3333333333333357</v>
      </c>
      <c r="X189" s="237">
        <f>+IF(I189=0,"",'Ark1'!X2375)</f>
        <v>100</v>
      </c>
      <c r="Y189" s="237">
        <f>+IF(I189=0,"",'Ark1'!Y2375)</f>
        <v>83.333333333333314</v>
      </c>
      <c r="Z189" s="237">
        <f>+IF(I189=0,"",'Ark1'!Z2375)</f>
        <v>6.0352379590387502</v>
      </c>
      <c r="AA189" s="235">
        <f>+IF(I189=0,"",'Ark1'!Z2375)</f>
        <v>6.0352379590387502</v>
      </c>
      <c r="AB189" s="236">
        <f>+IF(I189=0,"",'Ark1'!AB2375)</f>
        <v>0.79930525388545137</v>
      </c>
      <c r="AC189" s="237">
        <f>+IF(I189=0,"",'Ark1'!AE2375)</f>
        <v>0</v>
      </c>
      <c r="AD189" s="235">
        <f t="shared" si="24"/>
        <v>3.7511904761904771</v>
      </c>
      <c r="AE189" s="235">
        <f t="shared" si="27"/>
        <v>1.2</v>
      </c>
      <c r="AF189" s="214"/>
      <c r="AG189" s="217"/>
      <c r="AI189" s="29"/>
      <c r="AJ189" s="27"/>
      <c r="AK189" s="241"/>
      <c r="AL189" s="28"/>
      <c r="AP189" s="28"/>
    </row>
    <row r="190" spans="1:42" ht="15.6">
      <c r="A190" s="214"/>
      <c r="B190" s="296">
        <f>+'Ark1'!C2376</f>
        <v>2024</v>
      </c>
      <c r="C190" s="234">
        <f>+'Ark1'!L2376</f>
        <v>7</v>
      </c>
      <c r="D190" s="234" t="s">
        <v>33</v>
      </c>
      <c r="E190" s="234">
        <f>+'Ark1'!H2376</f>
        <v>2</v>
      </c>
      <c r="F190" s="234">
        <f>+'Ark1'!J2376</f>
        <v>178</v>
      </c>
      <c r="G190" s="234" t="str">
        <f t="shared" si="26"/>
        <v>Røros</v>
      </c>
      <c r="H190" s="234">
        <f>+IF(I190=0,"",'Ark1'!Q2376)</f>
        <v>9</v>
      </c>
      <c r="I190" s="336">
        <f>+'Ark1'!R2376</f>
        <v>16</v>
      </c>
      <c r="J190" s="235">
        <f>+IF(I190=0,"",'Ark1'!AG2376)</f>
        <v>12.248858106696122</v>
      </c>
      <c r="K190" s="235"/>
      <c r="L190" s="235">
        <f>+IF(I190=0,"",'Ark1'!AH2376)</f>
        <v>6.25</v>
      </c>
      <c r="M190" s="235"/>
      <c r="N190" s="32">
        <f>+IF(I190=0,"",'Ark1'!U2376)</f>
        <v>25.643750000000001</v>
      </c>
      <c r="O190" s="32"/>
      <c r="P190" s="32"/>
      <c r="Q190" s="32"/>
      <c r="R190" s="32"/>
      <c r="S190" s="32"/>
      <c r="T190" s="32"/>
      <c r="U190" s="32"/>
      <c r="V190" s="236">
        <f>+IF(I190=0,"",'Ark1'!T2376)</f>
        <v>6.5625</v>
      </c>
      <c r="W190" s="237">
        <f>+IF(I190=0,"",'Ark1'!W2376)</f>
        <v>0</v>
      </c>
      <c r="X190" s="237">
        <f>+IF(I190=0,"",'Ark1'!X2376)</f>
        <v>100</v>
      </c>
      <c r="Y190" s="237">
        <f>+IF(I190=0,"",'Ark1'!Y2376)</f>
        <v>81.25</v>
      </c>
      <c r="Z190" s="237">
        <f>+IF(I190=0,"",'Ark1'!Z2376)</f>
        <v>3.5147846217798246</v>
      </c>
      <c r="AA190" s="235">
        <f>+IF(I190=0,"",'Ark1'!Z2376)</f>
        <v>3.5147846217798246</v>
      </c>
      <c r="AB190" s="236">
        <f>+IF(I190=0,"",'Ark1'!AB2376)</f>
        <v>0.99804496391695696</v>
      </c>
      <c r="AC190" s="237">
        <f>+IF(I190=0,"",'Ark1'!AE2376)</f>
        <v>0</v>
      </c>
      <c r="AD190" s="235">
        <f t="shared" si="24"/>
        <v>3.6633928571428571</v>
      </c>
      <c r="AE190" s="235">
        <f t="shared" si="27"/>
        <v>1.7777777777777777</v>
      </c>
      <c r="AF190" s="214"/>
      <c r="AG190" s="217"/>
      <c r="AI190" s="29"/>
      <c r="AJ190" s="27"/>
      <c r="AK190" s="241"/>
      <c r="AL190" s="28"/>
      <c r="AP190" s="28"/>
    </row>
    <row r="191" spans="1:42" ht="15.6">
      <c r="A191" s="214"/>
      <c r="B191" s="296">
        <f>+'Ark1'!C2377</f>
        <v>2024</v>
      </c>
      <c r="C191" s="234">
        <f>+'Ark1'!L2377</f>
        <v>7</v>
      </c>
      <c r="D191" s="234" t="s">
        <v>33</v>
      </c>
      <c r="E191" s="234">
        <f>+'Ark1'!H2377</f>
        <v>2</v>
      </c>
      <c r="F191" s="234">
        <f>+'Ark1'!J2377</f>
        <v>181</v>
      </c>
      <c r="G191" s="234" t="str">
        <f t="shared" si="26"/>
        <v>Horns</v>
      </c>
      <c r="H191" s="234">
        <f>+IF(I191=0,"",'Ark1'!Q2377)</f>
        <v>9</v>
      </c>
      <c r="I191" s="336">
        <f>+'Ark1'!R2377</f>
        <v>26</v>
      </c>
      <c r="J191" s="235">
        <f>+IF(I191=0,"",'Ark1'!AG2377)</f>
        <v>11.062753535121288</v>
      </c>
      <c r="K191" s="235"/>
      <c r="L191" s="235">
        <f>+IF(I191=0,"",'Ark1'!AH2377)</f>
        <v>0</v>
      </c>
      <c r="M191" s="235"/>
      <c r="N191" s="32">
        <f>+IF(I191=0,"",'Ark1'!U2377)</f>
        <v>25.907692307692304</v>
      </c>
      <c r="O191" s="32"/>
      <c r="P191" s="32"/>
      <c r="Q191" s="32"/>
      <c r="R191" s="32"/>
      <c r="S191" s="32"/>
      <c r="T191" s="32"/>
      <c r="U191" s="32"/>
      <c r="V191" s="236">
        <f>+IF(I191=0,"",'Ark1'!T2377)</f>
        <v>6.807692307692311</v>
      </c>
      <c r="W191" s="237">
        <f>+IF(I191=0,"",'Ark1'!W2377)</f>
        <v>0</v>
      </c>
      <c r="X191" s="237">
        <f>+IF(I191=0,"",'Ark1'!X2377)</f>
        <v>100</v>
      </c>
      <c r="Y191" s="237">
        <f>+IF(I191=0,"",'Ark1'!Y2377)</f>
        <v>73.076923076923109</v>
      </c>
      <c r="Z191" s="237">
        <f>+IF(I191=0,"",'Ark1'!Z2377)</f>
        <v>4.2369186078966612</v>
      </c>
      <c r="AA191" s="235">
        <f>+IF(I191=0,"",'Ark1'!Z2377)</f>
        <v>4.2369186078966612</v>
      </c>
      <c r="AB191" s="236">
        <f>+IF(I191=0,"",'Ark1'!AB2377)</f>
        <v>1.3306802993850939</v>
      </c>
      <c r="AC191" s="237">
        <f>+IF(I191=0,"",'Ark1'!AE2377)</f>
        <v>0</v>
      </c>
      <c r="AD191" s="235">
        <f t="shared" si="24"/>
        <v>3.7010989010989008</v>
      </c>
      <c r="AE191" s="235">
        <f t="shared" si="27"/>
        <v>2.8888888888888888</v>
      </c>
      <c r="AF191" s="214"/>
      <c r="AG191" s="217"/>
      <c r="AI191" s="29"/>
      <c r="AJ191" s="27"/>
      <c r="AK191" s="241"/>
      <c r="AL191" s="28"/>
      <c r="AP191" s="28"/>
    </row>
    <row r="192" spans="1:42" ht="15.6">
      <c r="A192" s="214"/>
      <c r="B192" s="296">
        <f>+'Ark1'!C2378</f>
        <v>2024</v>
      </c>
      <c r="C192" s="234">
        <f>+'Ark1'!L2378</f>
        <v>7</v>
      </c>
      <c r="D192" s="234" t="s">
        <v>33</v>
      </c>
      <c r="E192" s="234">
        <f>+'Ark1'!H2378</f>
        <v>1</v>
      </c>
      <c r="F192" s="234">
        <f>+'Ark1'!J2378</f>
        <v>262</v>
      </c>
      <c r="G192" s="234" t="str">
        <f t="shared" si="26"/>
        <v>Strilalam</v>
      </c>
      <c r="H192" s="234" t="str">
        <f>+IF(I192=0,"",'Ark1'!Q2378)</f>
        <v/>
      </c>
      <c r="I192" s="336">
        <f>+'Ark1'!R2378</f>
        <v>0</v>
      </c>
      <c r="J192" s="235" t="str">
        <f>+IF(I192=0,"",'Ark1'!AG2378)</f>
        <v/>
      </c>
      <c r="K192" s="235"/>
      <c r="L192" s="235" t="str">
        <f>+IF(I192=0,"",'Ark1'!AH2378)</f>
        <v/>
      </c>
      <c r="M192" s="235"/>
      <c r="N192" s="32" t="str">
        <f>+IF(I192=0,"",'Ark1'!U2378)</f>
        <v/>
      </c>
      <c r="O192" s="32"/>
      <c r="P192" s="32"/>
      <c r="Q192" s="32"/>
      <c r="R192" s="32"/>
      <c r="S192" s="32"/>
      <c r="T192" s="32"/>
      <c r="U192" s="32"/>
      <c r="V192" s="236" t="str">
        <f>+IF(I192=0,"",'Ark1'!T2378)</f>
        <v/>
      </c>
      <c r="W192" s="237" t="str">
        <f>+IF(I192=0,"",'Ark1'!W2378)</f>
        <v/>
      </c>
      <c r="X192" s="237" t="str">
        <f>+IF(I192=0,"",'Ark1'!X2378)</f>
        <v/>
      </c>
      <c r="Y192" s="237" t="str">
        <f>+IF(I192=0,"",'Ark1'!Y2378)</f>
        <v/>
      </c>
      <c r="Z192" s="237" t="str">
        <f>+IF(I192=0,"",'Ark1'!Z2378)</f>
        <v/>
      </c>
      <c r="AA192" s="235" t="str">
        <f>+IF(I192=0,"",'Ark1'!Z2378)</f>
        <v/>
      </c>
      <c r="AB192" s="236" t="str">
        <f>+IF(I192=0,"",'Ark1'!AB2378)</f>
        <v/>
      </c>
      <c r="AC192" s="237" t="str">
        <f>+IF(I192=0,"",'Ark1'!AE2378)</f>
        <v/>
      </c>
      <c r="AD192" s="235" t="str">
        <f t="shared" si="24"/>
        <v/>
      </c>
      <c r="AE192" s="235" t="str">
        <f t="shared" si="27"/>
        <v/>
      </c>
      <c r="AF192" s="214"/>
      <c r="AG192" s="217"/>
      <c r="AI192" s="29"/>
      <c r="AJ192" s="27"/>
      <c r="AK192" s="241"/>
      <c r="AL192" s="28"/>
      <c r="AP192" s="28"/>
    </row>
    <row r="193" spans="1:60" ht="15.6">
      <c r="A193" s="214"/>
      <c r="B193" s="296">
        <f>+'Ark1'!C2379</f>
        <v>2024</v>
      </c>
      <c r="C193" s="234">
        <f>+'Ark1'!L2379</f>
        <v>7</v>
      </c>
      <c r="D193" s="234" t="s">
        <v>33</v>
      </c>
      <c r="E193" s="234">
        <f>+'Ark1'!H2379</f>
        <v>1</v>
      </c>
      <c r="F193" s="234">
        <f>+'Ark1'!J2379</f>
        <v>309</v>
      </c>
      <c r="G193" s="234" t="str">
        <f t="shared" si="26"/>
        <v>Malvik</v>
      </c>
      <c r="H193" s="234">
        <f>+IF(I193=0,"",'Ark1'!Q2379)</f>
        <v>21</v>
      </c>
      <c r="I193" s="336">
        <f>+'Ark1'!R2379</f>
        <v>51</v>
      </c>
      <c r="J193" s="235">
        <f>+IF(I193=0,"",'Ark1'!AG2379)</f>
        <v>14.88984911808458</v>
      </c>
      <c r="K193" s="235"/>
      <c r="L193" s="235">
        <f>+IF(I193=0,"",'Ark1'!AH2379)</f>
        <v>0</v>
      </c>
      <c r="M193" s="235"/>
      <c r="N193" s="32">
        <f>+IF(I193=0,"",'Ark1'!U2379)</f>
        <v>24.729411764705887</v>
      </c>
      <c r="O193" s="32"/>
      <c r="P193" s="32"/>
      <c r="Q193" s="32"/>
      <c r="R193" s="32"/>
      <c r="S193" s="32"/>
      <c r="T193" s="32"/>
      <c r="U193" s="32"/>
      <c r="V193" s="236">
        <f>+IF(I193=0,"",'Ark1'!T2379)</f>
        <v>7.0980392156862742</v>
      </c>
      <c r="W193" s="237">
        <f>+IF(I193=0,"",'Ark1'!W2379)</f>
        <v>5.882352941176471</v>
      </c>
      <c r="X193" s="237">
        <f>+IF(I193=0,"",'Ark1'!X2379)</f>
        <v>100</v>
      </c>
      <c r="Y193" s="237">
        <f>+IF(I193=0,"",'Ark1'!Y2379)</f>
        <v>56.862745098039241</v>
      </c>
      <c r="Z193" s="237">
        <f>+IF(I193=0,"",'Ark1'!Z2379)</f>
        <v>4.8949070818814677</v>
      </c>
      <c r="AA193" s="235">
        <f>+IF(I193=0,"",'Ark1'!Z2379)</f>
        <v>4.8949070818814677</v>
      </c>
      <c r="AB193" s="236">
        <f>+IF(I193=0,"",'Ark1'!AB2379)</f>
        <v>0.91297621386845595</v>
      </c>
      <c r="AC193" s="237">
        <f>+IF(I193=0,"",'Ark1'!AE2379)</f>
        <v>0</v>
      </c>
      <c r="AD193" s="235">
        <f t="shared" si="24"/>
        <v>3.5327731092436983</v>
      </c>
      <c r="AE193" s="235">
        <f t="shared" si="27"/>
        <v>2.4285714285714284</v>
      </c>
      <c r="AF193" s="214"/>
      <c r="AG193" s="217"/>
      <c r="AI193" s="29"/>
      <c r="AJ193" s="27"/>
      <c r="AK193" s="241"/>
      <c r="AL193" s="28"/>
      <c r="AP193" s="28"/>
    </row>
    <row r="194" spans="1:60" ht="15.6">
      <c r="A194" s="214"/>
      <c r="B194" s="296">
        <f>+'Ark1'!C2380</f>
        <v>2024</v>
      </c>
      <c r="C194" s="234">
        <f>+'Ark1'!L2380</f>
        <v>7</v>
      </c>
      <c r="D194" s="234" t="s">
        <v>33</v>
      </c>
      <c r="E194" s="234">
        <f>+'Ark1'!H2380</f>
        <v>2</v>
      </c>
      <c r="F194" s="234">
        <f>+'Ark1'!J2380</f>
        <v>470</v>
      </c>
      <c r="G194" s="234" t="str">
        <f t="shared" si="26"/>
        <v>Jens Eide</v>
      </c>
      <c r="H194" s="234">
        <f>+IF(I194=0,"",'Ark1'!Q2380)</f>
        <v>16</v>
      </c>
      <c r="I194" s="336">
        <f>+'Ark1'!R2380</f>
        <v>31</v>
      </c>
      <c r="J194" s="235">
        <f>+IF(I194=0,"",'Ark1'!AG2380)</f>
        <v>16.631496857654017</v>
      </c>
      <c r="K194" s="235"/>
      <c r="L194" s="235">
        <f>+IF(I194=0,"",'Ark1'!AH2380)</f>
        <v>9.6774193548387117</v>
      </c>
      <c r="M194" s="235"/>
      <c r="N194" s="32">
        <f>+IF(I194=0,"",'Ark1'!U2380)</f>
        <v>23.390322580645162</v>
      </c>
      <c r="O194" s="32"/>
      <c r="P194" s="32"/>
      <c r="Q194" s="32"/>
      <c r="R194" s="32"/>
      <c r="S194" s="32"/>
      <c r="T194" s="32"/>
      <c r="U194" s="32"/>
      <c r="V194" s="236">
        <f>+IF(I194=0,"",'Ark1'!T2380)</f>
        <v>7.0322580645161281</v>
      </c>
      <c r="W194" s="237">
        <f>+IF(I194=0,"",'Ark1'!W2380)</f>
        <v>6.4516129032258052</v>
      </c>
      <c r="X194" s="237">
        <f>+IF(I194=0,"",'Ark1'!X2380)</f>
        <v>90.322580645161281</v>
      </c>
      <c r="Y194" s="237">
        <f>+IF(I194=0,"",'Ark1'!Y2380)</f>
        <v>58.064516129032242</v>
      </c>
      <c r="Z194" s="237">
        <f>+IF(I194=0,"",'Ark1'!Z2380)</f>
        <v>4.9915641635831598</v>
      </c>
      <c r="AA194" s="235">
        <f>+IF(I194=0,"",'Ark1'!Z2380)</f>
        <v>4.9915641635831598</v>
      </c>
      <c r="AB194" s="236">
        <f>+IF(I194=0,"",'Ark1'!AB2380)</f>
        <v>1.0312495072997283</v>
      </c>
      <c r="AC194" s="237">
        <f>+IF(I194=0,"",'Ark1'!AE2380)</f>
        <v>0</v>
      </c>
      <c r="AD194" s="235">
        <f t="shared" si="24"/>
        <v>3.3414746543778802</v>
      </c>
      <c r="AE194" s="235">
        <f t="shared" si="27"/>
        <v>1.9375</v>
      </c>
      <c r="AF194" s="214"/>
      <c r="AG194" s="217"/>
      <c r="AI194" s="29"/>
      <c r="AJ194" s="27"/>
      <c r="AK194" s="241"/>
      <c r="AL194" s="28"/>
      <c r="AP194" s="28"/>
    </row>
    <row r="195" spans="1:60" ht="15.6">
      <c r="A195" s="214"/>
      <c r="B195" s="296">
        <f>+'Ark1'!C2381</f>
        <v>2024</v>
      </c>
      <c r="C195" s="234">
        <f>+'Ark1'!L2381</f>
        <v>7</v>
      </c>
      <c r="D195" s="234" t="s">
        <v>33</v>
      </c>
      <c r="E195" s="234">
        <f>+'Ark1'!H2381</f>
        <v>2</v>
      </c>
      <c r="F195" s="234">
        <f>+'Ark1'!J2381</f>
        <v>629</v>
      </c>
      <c r="G195" s="234" t="str">
        <f t="shared" si="26"/>
        <v>Bø</v>
      </c>
      <c r="H195" s="234">
        <f>+IF(I195=0,"",'Ark1'!Q2381)</f>
        <v>4</v>
      </c>
      <c r="I195" s="336">
        <f>+'Ark1'!R2381</f>
        <v>32</v>
      </c>
      <c r="J195" s="235">
        <f>+IF(I195=0,"",'Ark1'!AG2381)</f>
        <v>12.265561189107551</v>
      </c>
      <c r="K195" s="235"/>
      <c r="L195" s="235">
        <f>+IF(I195=0,"",'Ark1'!AH2381)</f>
        <v>0</v>
      </c>
      <c r="M195" s="235"/>
      <c r="N195" s="32">
        <f>+IF(I195=0,"",'Ark1'!U2381)</f>
        <v>24.871874999999996</v>
      </c>
      <c r="O195" s="32"/>
      <c r="P195" s="32"/>
      <c r="Q195" s="32"/>
      <c r="R195" s="32"/>
      <c r="S195" s="32"/>
      <c r="T195" s="32"/>
      <c r="U195" s="32"/>
      <c r="V195" s="236">
        <f>+IF(I195=0,"",'Ark1'!T2381)</f>
        <v>6.625</v>
      </c>
      <c r="W195" s="237">
        <f>+IF(I195=0,"",'Ark1'!W2381)</f>
        <v>3.125</v>
      </c>
      <c r="X195" s="237">
        <f>+IF(I195=0,"",'Ark1'!X2381)</f>
        <v>96.875</v>
      </c>
      <c r="Y195" s="237">
        <f>+IF(I195=0,"",'Ark1'!Y2381)</f>
        <v>68.75</v>
      </c>
      <c r="Z195" s="237">
        <f>+IF(I195=0,"",'Ark1'!Z2381)</f>
        <v>3.9659672823127576</v>
      </c>
      <c r="AA195" s="235">
        <f>+IF(I195=0,"",'Ark1'!Z2381)</f>
        <v>3.9659672823127576</v>
      </c>
      <c r="AB195" s="236">
        <f>+IF(I195=0,"",'Ark1'!AB2381)</f>
        <v>2.1323402636539974</v>
      </c>
      <c r="AC195" s="237">
        <f>+IF(I195=0,"",'Ark1'!AE2381)</f>
        <v>0</v>
      </c>
      <c r="AD195" s="235">
        <f t="shared" si="24"/>
        <v>3.5531249999999992</v>
      </c>
      <c r="AE195" s="235">
        <f t="shared" si="27"/>
        <v>8</v>
      </c>
      <c r="AF195" s="214"/>
      <c r="AG195" s="27"/>
      <c r="AI195" s="29"/>
      <c r="AJ195" s="27"/>
      <c r="AK195" s="28"/>
      <c r="AL195" s="28"/>
      <c r="AP195" s="28"/>
    </row>
    <row r="196" spans="1:60" ht="15.6">
      <c r="A196" s="214"/>
      <c r="B196" s="296">
        <f>+'Ark1'!C2382</f>
        <v>2024</v>
      </c>
      <c r="C196" s="234">
        <f>+'Ark1'!L2382</f>
        <v>7</v>
      </c>
      <c r="D196" s="234" t="s">
        <v>33</v>
      </c>
      <c r="E196" s="234">
        <f>+'Ark1'!H2382</f>
        <v>1</v>
      </c>
      <c r="F196" s="234">
        <f>+'Ark1'!J2382</f>
        <v>643</v>
      </c>
      <c r="G196" s="234" t="str">
        <f t="shared" si="26"/>
        <v>Bjerka</v>
      </c>
      <c r="H196" s="234">
        <f>+IF(I196=0,"",'Ark1'!Q2382)</f>
        <v>11</v>
      </c>
      <c r="I196" s="336">
        <f>+'Ark1'!R2382</f>
        <v>22</v>
      </c>
      <c r="J196" s="235">
        <f>+IF(I196=0,"",'Ark1'!AG2382)</f>
        <v>8.1724749941526902</v>
      </c>
      <c r="K196" s="235"/>
      <c r="L196" s="235">
        <f>+IF(I196=0,"",'Ark1'!AH2382)</f>
        <v>0</v>
      </c>
      <c r="M196" s="235"/>
      <c r="N196" s="32">
        <f>+IF(I196=0,"",'Ark1'!U2382)</f>
        <v>27</v>
      </c>
      <c r="O196" s="32"/>
      <c r="P196" s="32"/>
      <c r="Q196" s="32"/>
      <c r="R196" s="32"/>
      <c r="S196" s="32"/>
      <c r="T196" s="32"/>
      <c r="U196" s="32"/>
      <c r="V196" s="236">
        <f>+IF(I196=0,"",'Ark1'!T2382)</f>
        <v>7.0909090909090899</v>
      </c>
      <c r="W196" s="237">
        <f>+IF(I196=0,"",'Ark1'!W2382)</f>
        <v>13.636363636363638</v>
      </c>
      <c r="X196" s="237">
        <f>+IF(I196=0,"",'Ark1'!X2382)</f>
        <v>100</v>
      </c>
      <c r="Y196" s="237">
        <f>+IF(I196=0,"",'Ark1'!Y2382)</f>
        <v>81.818181818181813</v>
      </c>
      <c r="Z196" s="237">
        <f>+IF(I196=0,"",'Ark1'!Z2382)</f>
        <v>4.3650471204371195</v>
      </c>
      <c r="AA196" s="235">
        <f>+IF(I196=0,"",'Ark1'!Z2382)</f>
        <v>4.3650471204371195</v>
      </c>
      <c r="AB196" s="236">
        <f>+IF(I196=0,"",'Ark1'!AB2382)</f>
        <v>1.2398346997259859</v>
      </c>
      <c r="AC196" s="237">
        <f>+IF(I196=0,"",'Ark1'!AE2382)</f>
        <v>0</v>
      </c>
      <c r="AD196" s="235">
        <f t="shared" si="24"/>
        <v>3.8571428571428572</v>
      </c>
      <c r="AE196" s="235">
        <f t="shared" si="27"/>
        <v>2</v>
      </c>
      <c r="AF196" s="214"/>
      <c r="AG196" s="218"/>
      <c r="AI196" s="29"/>
      <c r="AJ196" s="27"/>
      <c r="AK196" s="241"/>
      <c r="AL196" s="28"/>
      <c r="AP196" s="28"/>
    </row>
    <row r="197" spans="1:60" ht="15.6">
      <c r="A197" s="214"/>
      <c r="B197" s="296">
        <f>+'Ark1'!C2383</f>
        <v>2024</v>
      </c>
      <c r="C197" s="234">
        <f>+'Ark1'!L2383</f>
        <v>7</v>
      </c>
      <c r="D197" s="234" t="s">
        <v>33</v>
      </c>
      <c r="E197" s="234">
        <f>+'Ark1'!H2383</f>
        <v>2</v>
      </c>
      <c r="F197" s="234">
        <f>+'Ark1'!J2383</f>
        <v>704</v>
      </c>
      <c r="G197" s="234" t="str">
        <f t="shared" si="26"/>
        <v>Øre Vilt</v>
      </c>
      <c r="H197" s="234" t="str">
        <f>+IF(I197=0,"",'Ark1'!Q2383)</f>
        <v/>
      </c>
      <c r="I197" s="336">
        <f>+'Ark1'!R2383</f>
        <v>0</v>
      </c>
      <c r="J197" s="235" t="str">
        <f>+IF(I197=0,"",'Ark1'!AG2383)</f>
        <v/>
      </c>
      <c r="K197" s="235"/>
      <c r="L197" s="235" t="str">
        <f>+IF(I197=0,"",'Ark1'!AH2383)</f>
        <v/>
      </c>
      <c r="M197" s="235"/>
      <c r="N197" s="32" t="str">
        <f>+IF(I197=0,"",'Ark1'!U2383)</f>
        <v/>
      </c>
      <c r="O197" s="32"/>
      <c r="P197" s="32"/>
      <c r="Q197" s="32"/>
      <c r="R197" s="32"/>
      <c r="S197" s="32"/>
      <c r="T197" s="32"/>
      <c r="U197" s="32"/>
      <c r="V197" s="236" t="str">
        <f>+IF(I197=0,"",'Ark1'!T2383)</f>
        <v/>
      </c>
      <c r="W197" s="237" t="str">
        <f>+IF(I197=0,"",'Ark1'!W2383)</f>
        <v/>
      </c>
      <c r="X197" s="237" t="str">
        <f>+IF(I197=0,"",'Ark1'!X2383)</f>
        <v/>
      </c>
      <c r="Y197" s="237" t="str">
        <f>+IF(I197=0,"",'Ark1'!Y2383)</f>
        <v/>
      </c>
      <c r="Z197" s="237" t="str">
        <f>+IF(I197=0,"",'Ark1'!Z2383)</f>
        <v/>
      </c>
      <c r="AA197" s="235" t="str">
        <f>+IF(I197=0,"",'Ark1'!Z2383)</f>
        <v/>
      </c>
      <c r="AB197" s="236" t="str">
        <f>+IF(I197=0,"",'Ark1'!AB2383)</f>
        <v/>
      </c>
      <c r="AC197" s="237" t="str">
        <f>+IF(I197=0,"",'Ark1'!AE2383)</f>
        <v/>
      </c>
      <c r="AD197" s="235" t="str">
        <f t="shared" si="24"/>
        <v/>
      </c>
      <c r="AE197" s="235" t="str">
        <f t="shared" si="27"/>
        <v/>
      </c>
      <c r="AF197" s="214"/>
      <c r="AG197" s="27"/>
      <c r="AI197" s="29"/>
      <c r="AJ197" s="27"/>
      <c r="AK197" s="28"/>
      <c r="AL197" s="28"/>
      <c r="AP197" s="28"/>
    </row>
    <row r="198" spans="1:60" ht="15.6">
      <c r="A198" s="214"/>
      <c r="B198" s="296">
        <f>+'Ark1'!C2384</f>
        <v>2024</v>
      </c>
      <c r="C198" s="234">
        <f>+'Ark1'!L2384</f>
        <v>7</v>
      </c>
      <c r="D198" s="234" t="s">
        <v>33</v>
      </c>
      <c r="E198" s="234">
        <f>+'Ark1'!H2384</f>
        <v>1</v>
      </c>
      <c r="F198" s="234">
        <f>+'Ark1'!J2384</f>
        <v>802</v>
      </c>
      <c r="G198" s="234" t="str">
        <f t="shared" si="26"/>
        <v>Karasjok</v>
      </c>
      <c r="H198" s="234" t="str">
        <f>+IF(I198=0,"",'Ark1'!Q2384)</f>
        <v/>
      </c>
      <c r="I198" s="336">
        <f>+'Ark1'!R2384</f>
        <v>0</v>
      </c>
      <c r="J198" s="235" t="str">
        <f>+IF(I198=0,"",'Ark1'!AG2384)</f>
        <v/>
      </c>
      <c r="K198" s="235"/>
      <c r="L198" s="235" t="str">
        <f>+IF(I198=0,"",'Ark1'!AH2384)</f>
        <v/>
      </c>
      <c r="M198" s="235"/>
      <c r="N198" s="32" t="str">
        <f>+IF(I198=0,"",'Ark1'!U2384)</f>
        <v/>
      </c>
      <c r="O198" s="32"/>
      <c r="P198" s="32"/>
      <c r="Q198" s="32"/>
      <c r="R198" s="32"/>
      <c r="S198" s="32"/>
      <c r="T198" s="32"/>
      <c r="U198" s="32"/>
      <c r="V198" s="236" t="str">
        <f>+IF(I198=0,"",'Ark1'!T2384)</f>
        <v/>
      </c>
      <c r="W198" s="237" t="str">
        <f>+IF(I198=0,"",'Ark1'!W2384)</f>
        <v/>
      </c>
      <c r="X198" s="237" t="str">
        <f>+IF(I198=0,"",'Ark1'!X2384)</f>
        <v/>
      </c>
      <c r="Y198" s="237" t="str">
        <f>+IF(I198=0,"",'Ark1'!Y2384)</f>
        <v/>
      </c>
      <c r="Z198" s="237" t="str">
        <f>+IF(I198=0,"",'Ark1'!Z2384)</f>
        <v/>
      </c>
      <c r="AA198" s="235" t="str">
        <f>+IF(I198=0,"",'Ark1'!Z2384)</f>
        <v/>
      </c>
      <c r="AB198" s="236" t="str">
        <f>+IF(I198=0,"",'Ark1'!AB2384)</f>
        <v/>
      </c>
      <c r="AC198" s="237" t="str">
        <f>+IF(I198=0,"",'Ark1'!AE2384)</f>
        <v/>
      </c>
      <c r="AD198" s="235" t="str">
        <f t="shared" si="24"/>
        <v/>
      </c>
      <c r="AE198" s="235" t="str">
        <f t="shared" si="27"/>
        <v/>
      </c>
      <c r="AF198" s="214"/>
      <c r="AG198" s="27"/>
      <c r="AI198" s="29"/>
      <c r="AJ198" s="27"/>
      <c r="AK198" s="28"/>
      <c r="AL198" s="28"/>
      <c r="AP198" s="28"/>
    </row>
    <row r="199" spans="1:60" ht="19.8">
      <c r="A199" s="214"/>
      <c r="B199" s="214"/>
      <c r="C199" s="214"/>
      <c r="D199" s="214"/>
      <c r="E199" s="214"/>
      <c r="F199" s="214"/>
      <c r="G199" s="214"/>
      <c r="H199" s="214"/>
      <c r="I199" s="331"/>
      <c r="J199" s="215"/>
      <c r="K199" s="215"/>
      <c r="L199" s="215"/>
      <c r="M199" s="215"/>
      <c r="N199" s="214"/>
      <c r="O199" s="449"/>
      <c r="P199" s="449"/>
      <c r="Q199" s="449"/>
      <c r="R199" s="449"/>
      <c r="S199" s="449"/>
      <c r="T199" s="449"/>
      <c r="U199" s="449"/>
      <c r="V199" s="214"/>
      <c r="W199" s="216"/>
      <c r="X199" s="216"/>
      <c r="Y199" s="216"/>
      <c r="Z199" s="216"/>
      <c r="AA199" s="216"/>
      <c r="AB199" s="214"/>
      <c r="AC199" s="216"/>
      <c r="AD199" s="216"/>
      <c r="AE199" s="216"/>
      <c r="AF199" s="216"/>
      <c r="AG199" s="217"/>
      <c r="AI199" s="29"/>
      <c r="AJ199" s="27"/>
      <c r="AK199" s="218"/>
      <c r="AL199" s="28"/>
      <c r="AP199" s="28"/>
      <c r="BH199" s="230"/>
    </row>
    <row r="200" spans="1:60" ht="22.8">
      <c r="A200" s="214"/>
      <c r="B200" s="214"/>
      <c r="C200" s="214"/>
      <c r="D200" s="263" t="str">
        <f>+D202</f>
        <v>R</v>
      </c>
      <c r="E200" s="214"/>
      <c r="F200" s="214"/>
      <c r="G200" s="214"/>
      <c r="H200" s="214"/>
      <c r="I200" s="406">
        <f>SUM(I202:I226)</f>
        <v>771</v>
      </c>
      <c r="J200" s="264"/>
      <c r="K200" s="264"/>
      <c r="L200" s="264"/>
      <c r="M200" s="264"/>
      <c r="N200" s="266">
        <f>+Klasse!K17</f>
        <v>28.436316472114175</v>
      </c>
      <c r="O200" s="266"/>
      <c r="P200" s="266"/>
      <c r="Q200" s="266"/>
      <c r="R200" s="266"/>
      <c r="S200" s="266"/>
      <c r="T200" s="266"/>
      <c r="U200" s="266"/>
      <c r="V200" s="265"/>
      <c r="W200" s="216"/>
      <c r="X200" s="216"/>
      <c r="Y200" s="216"/>
      <c r="Z200" s="216"/>
      <c r="AA200" s="216"/>
      <c r="AB200" s="214"/>
      <c r="AC200" s="216"/>
      <c r="AD200" s="216"/>
      <c r="AE200" s="216"/>
      <c r="AF200" s="214"/>
      <c r="AG200" s="217"/>
      <c r="AI200" s="29"/>
      <c r="AJ200" s="27"/>
      <c r="AK200" s="218"/>
      <c r="AL200" s="28"/>
      <c r="AP200" s="28"/>
      <c r="BH200" s="230"/>
    </row>
    <row r="201" spans="1:60" ht="19.8">
      <c r="A201" s="214"/>
      <c r="B201" s="214"/>
      <c r="C201" s="214"/>
      <c r="D201" s="214"/>
      <c r="E201" s="214"/>
      <c r="F201" s="214"/>
      <c r="G201" s="214"/>
      <c r="H201" s="232"/>
      <c r="I201" s="331"/>
      <c r="J201" s="215"/>
      <c r="K201" s="215"/>
      <c r="L201" s="215"/>
      <c r="M201" s="215"/>
      <c r="N201" s="215"/>
      <c r="O201" s="215"/>
      <c r="P201" s="215"/>
      <c r="Q201" s="215"/>
      <c r="R201" s="215"/>
      <c r="S201" s="215"/>
      <c r="T201" s="215"/>
      <c r="U201" s="215"/>
      <c r="V201" s="232"/>
      <c r="W201" s="216"/>
      <c r="X201" s="216"/>
      <c r="Y201" s="216"/>
      <c r="Z201" s="216"/>
      <c r="AA201" s="233"/>
      <c r="AB201" s="214"/>
      <c r="AC201" s="233"/>
      <c r="AD201" s="233"/>
      <c r="AE201" s="231"/>
      <c r="AF201" s="214"/>
      <c r="AG201" s="217"/>
      <c r="AI201" s="29"/>
      <c r="AJ201" s="27"/>
      <c r="AK201" s="218"/>
      <c r="AL201" s="28"/>
      <c r="AP201" s="28"/>
      <c r="BH201" s="230"/>
    </row>
    <row r="202" spans="1:60" ht="15.6">
      <c r="A202" s="214"/>
      <c r="B202" s="296">
        <f>+'Ark1'!C2385</f>
        <v>2024</v>
      </c>
      <c r="C202" s="28">
        <f>+'Ark1'!L2385</f>
        <v>8</v>
      </c>
      <c r="D202" s="28" t="s">
        <v>34</v>
      </c>
      <c r="E202" s="28">
        <f>+'Ark1'!H2385</f>
        <v>1</v>
      </c>
      <c r="F202" s="28">
        <f>+'Ark1'!J2385</f>
        <v>103</v>
      </c>
      <c r="G202" s="28" t="str">
        <f>+G175</f>
        <v>Rudshøgda</v>
      </c>
      <c r="H202" s="28" t="str">
        <f>+IF(I202=0,"",'Ark1'!Q2385)</f>
        <v/>
      </c>
      <c r="I202" s="337">
        <f>+'Ark1'!R2385</f>
        <v>0</v>
      </c>
      <c r="J202" s="29" t="str">
        <f>+IF(I202=0,"",'Ark1'!AG2385)</f>
        <v/>
      </c>
      <c r="L202" s="29" t="str">
        <f>+IF(I202=0,"",'Ark1'!AH2385)</f>
        <v/>
      </c>
      <c r="N202" s="32" t="str">
        <f>+IF(I202=0,"",'Ark1'!U2385)</f>
        <v/>
      </c>
      <c r="O202" s="32"/>
      <c r="P202" s="32"/>
      <c r="Q202" s="32"/>
      <c r="R202" s="32"/>
      <c r="S202" s="32"/>
      <c r="T202" s="32"/>
      <c r="U202" s="32"/>
      <c r="V202" s="27" t="str">
        <f>+IF(I202=0,"",'Ark1'!T2385)</f>
        <v/>
      </c>
      <c r="W202" s="34" t="str">
        <f>+IF(I202=0,"",'Ark1'!W2385)</f>
        <v/>
      </c>
      <c r="X202" s="34" t="str">
        <f>+IF(I202=0,"",'Ark1'!X2385)</f>
        <v/>
      </c>
      <c r="Y202" s="34" t="str">
        <f>+IF(I202=0,"",'Ark1'!Y2385)</f>
        <v/>
      </c>
      <c r="Z202" s="34" t="str">
        <f>+IF(I202=0,"",'Ark1'!Z2385)</f>
        <v/>
      </c>
      <c r="AA202" s="29" t="str">
        <f>+IF(I202=0,"",'Ark1'!Z2385)</f>
        <v/>
      </c>
      <c r="AB202" s="27" t="str">
        <f>+IF(I202=0,"",'Ark1'!AB2385)</f>
        <v/>
      </c>
      <c r="AC202" s="34" t="str">
        <f>+IF(I202=0,"",'Ark1'!AE2385)</f>
        <v/>
      </c>
      <c r="AD202" s="29" t="str">
        <f t="shared" ref="AD202:AD225" si="28">IF(I202=0,"",N202/C202)</f>
        <v/>
      </c>
      <c r="AE202" s="29" t="str">
        <f t="shared" ref="AE202" si="29">IF(I202=0,"",I202/H202)</f>
        <v/>
      </c>
      <c r="AF202" s="214"/>
      <c r="AG202" s="217"/>
      <c r="AI202" s="29"/>
      <c r="AJ202" s="27"/>
      <c r="AK202" s="218"/>
      <c r="AL202" s="28"/>
      <c r="AP202" s="28"/>
    </row>
    <row r="203" spans="1:60" ht="15.6">
      <c r="A203" s="214"/>
      <c r="B203" s="296">
        <f>+'Ark1'!C2386</f>
        <v>2024</v>
      </c>
      <c r="C203" s="28">
        <f>+'Ark1'!L2386</f>
        <v>8</v>
      </c>
      <c r="D203" s="28" t="s">
        <v>34</v>
      </c>
      <c r="E203" s="28">
        <f>+'Ark1'!H2386</f>
        <v>2</v>
      </c>
      <c r="F203" s="28">
        <f>+'Ark1'!J2386</f>
        <v>106</v>
      </c>
      <c r="G203" s="28" t="str">
        <f t="shared" ref="G203:G225" si="30">+G176</f>
        <v>Furuseth</v>
      </c>
      <c r="H203" s="28">
        <f>+IF(I203=0,"",'Ark1'!Q2386)</f>
        <v>9</v>
      </c>
      <c r="I203" s="337">
        <f>+'Ark1'!R2386</f>
        <v>26</v>
      </c>
      <c r="J203" s="29">
        <f>+IF(I203=0,"",'Ark1'!AG2386)</f>
        <v>25.06266766348563</v>
      </c>
      <c r="L203" s="29">
        <f>+IF(I203=0,"",'Ark1'!AH2386)</f>
        <v>0</v>
      </c>
      <c r="N203" s="32">
        <f>+IF(I203=0,"",'Ark1'!U2386)</f>
        <v>21.919230769230765</v>
      </c>
      <c r="O203" s="32"/>
      <c r="P203" s="32"/>
      <c r="Q203" s="32"/>
      <c r="R203" s="32"/>
      <c r="S203" s="32"/>
      <c r="T203" s="32"/>
      <c r="U203" s="32"/>
      <c r="V203" s="27">
        <f>+IF(I203=0,"",'Ark1'!T2386)</f>
        <v>7.1538461538461551</v>
      </c>
      <c r="W203" s="34">
        <f>+IF(I203=0,"",'Ark1'!W2386)</f>
        <v>15.38461538461538</v>
      </c>
      <c r="X203" s="34">
        <f>+IF(I203=0,"",'Ark1'!X2386)</f>
        <v>69.230769230769269</v>
      </c>
      <c r="Y203" s="34">
        <f>+IF(I203=0,"",'Ark1'!Y2386)</f>
        <v>38.461538461538446</v>
      </c>
      <c r="Z203" s="34">
        <f>+IF(I203=0,"",'Ark1'!Z2386)</f>
        <v>7.1859916734825804</v>
      </c>
      <c r="AA203" s="29">
        <f>+IF(I203=0,"",'Ark1'!Z2386)</f>
        <v>7.1859916734825804</v>
      </c>
      <c r="AB203" s="27">
        <f>+IF(I203=0,"",'Ark1'!AB2386)</f>
        <v>1.7692307692307681</v>
      </c>
      <c r="AC203" s="34">
        <f>+IF(I203=0,"",'Ark1'!AE2386)</f>
        <v>0</v>
      </c>
      <c r="AD203" s="29">
        <f t="shared" si="28"/>
        <v>2.7399038461538456</v>
      </c>
      <c r="AE203" s="29">
        <f t="shared" ref="AE203:AE225" si="31">IF(I203=0,"",I203/H203)</f>
        <v>2.8888888888888888</v>
      </c>
      <c r="AF203" s="214"/>
      <c r="AG203" s="217"/>
      <c r="AI203" s="29"/>
      <c r="AJ203" s="27"/>
      <c r="AK203" s="218"/>
      <c r="AL203" s="28"/>
      <c r="AP203" s="28"/>
    </row>
    <row r="204" spans="1:60" ht="15.6">
      <c r="A204" s="214"/>
      <c r="B204" s="296">
        <f>+'Ark1'!C2387</f>
        <v>2024</v>
      </c>
      <c r="C204" s="28">
        <f>+'Ark1'!L2387</f>
        <v>8</v>
      </c>
      <c r="D204" s="28" t="s">
        <v>34</v>
      </c>
      <c r="E204" s="28">
        <f>+'Ark1'!H2387</f>
        <v>1</v>
      </c>
      <c r="F204" s="28">
        <f>+'Ark1'!J2387</f>
        <v>110</v>
      </c>
      <c r="G204" s="28" t="str">
        <f t="shared" si="30"/>
        <v>Gol</v>
      </c>
      <c r="H204" s="28">
        <f>+IF(I204=0,"",'Ark1'!Q2387)</f>
        <v>32</v>
      </c>
      <c r="I204" s="337">
        <f>+'Ark1'!R2387</f>
        <v>70</v>
      </c>
      <c r="J204" s="29">
        <f>+IF(I204=0,"",'Ark1'!AG2387)</f>
        <v>7.205260615411115</v>
      </c>
      <c r="L204" s="29">
        <f>+IF(I204=0,"",'Ark1'!AH2387)</f>
        <v>10</v>
      </c>
      <c r="N204" s="32">
        <f>+IF(I204=0,"",'Ark1'!U2387)</f>
        <v>27.487142857142871</v>
      </c>
      <c r="O204" s="32"/>
      <c r="P204" s="32"/>
      <c r="Q204" s="32"/>
      <c r="R204" s="32"/>
      <c r="S204" s="32"/>
      <c r="T204" s="32"/>
      <c r="U204" s="32"/>
      <c r="V204" s="27">
        <f>+IF(I204=0,"",'Ark1'!T2387)</f>
        <v>8.2142857142857117</v>
      </c>
      <c r="W204" s="34">
        <f>+IF(I204=0,"",'Ark1'!W2387)</f>
        <v>38.571428571428562</v>
      </c>
      <c r="X204" s="34">
        <f>+IF(I204=0,"",'Ark1'!X2387)</f>
        <v>95.714285714285694</v>
      </c>
      <c r="Y204" s="34">
        <f>+IF(I204=0,"",'Ark1'!Y2387)</f>
        <v>78.571428571428555</v>
      </c>
      <c r="Z204" s="34">
        <f>+IF(I204=0,"",'Ark1'!Z2387)</f>
        <v>7.9932278734397633</v>
      </c>
      <c r="AA204" s="29">
        <f>+IF(I204=0,"",'Ark1'!Z2387)</f>
        <v>7.9932278734397633</v>
      </c>
      <c r="AB204" s="27">
        <f>+IF(I204=0,"",'Ark1'!AB2387)</f>
        <v>1.4431400005628341</v>
      </c>
      <c r="AC204" s="34">
        <f>+IF(I204=0,"",'Ark1'!AE2387)</f>
        <v>0</v>
      </c>
      <c r="AD204" s="29">
        <f t="shared" si="28"/>
        <v>3.4358928571428589</v>
      </c>
      <c r="AE204" s="29">
        <f t="shared" si="31"/>
        <v>2.1875</v>
      </c>
      <c r="AF204" s="214"/>
      <c r="AG204" s="217"/>
      <c r="AI204" s="29"/>
      <c r="AJ204" s="27"/>
      <c r="AK204" s="218"/>
      <c r="AL204" s="28"/>
      <c r="AP204" s="28"/>
    </row>
    <row r="205" spans="1:60" ht="15.6">
      <c r="A205" s="214"/>
      <c r="B205" s="296">
        <f>+'Ark1'!C2388</f>
        <v>2024</v>
      </c>
      <c r="C205" s="28">
        <f>+'Ark1'!L2388</f>
        <v>8</v>
      </c>
      <c r="D205" s="28" t="s">
        <v>34</v>
      </c>
      <c r="E205" s="28">
        <f>+'Ark1'!H2388</f>
        <v>1</v>
      </c>
      <c r="F205" s="28">
        <f>+'Ark1'!J2388</f>
        <v>111</v>
      </c>
      <c r="G205" s="28" t="str">
        <f t="shared" si="30"/>
        <v>Forus</v>
      </c>
      <c r="H205" s="28">
        <f>+IF(I205=0,"",'Ark1'!Q2388)</f>
        <v>5</v>
      </c>
      <c r="I205" s="337">
        <f>+'Ark1'!R2388</f>
        <v>8</v>
      </c>
      <c r="J205" s="29">
        <f>+IF(I205=0,"",'Ark1'!AG2388)</f>
        <v>7.4645370674251552</v>
      </c>
      <c r="L205" s="29">
        <f>+IF(I205=0,"",'Ark1'!AH2388)</f>
        <v>12.5</v>
      </c>
      <c r="N205" s="32">
        <f>+IF(I205=0,"",'Ark1'!U2388)</f>
        <v>25.587499999999999</v>
      </c>
      <c r="O205" s="32"/>
      <c r="P205" s="32"/>
      <c r="Q205" s="32"/>
      <c r="R205" s="32"/>
      <c r="S205" s="32"/>
      <c r="T205" s="32"/>
      <c r="U205" s="32"/>
      <c r="V205" s="27">
        <f>+IF(I205=0,"",'Ark1'!T2388)</f>
        <v>7</v>
      </c>
      <c r="W205" s="34">
        <f>+IF(I205=0,"",'Ark1'!W2388)</f>
        <v>0</v>
      </c>
      <c r="X205" s="34">
        <f>+IF(I205=0,"",'Ark1'!X2388)</f>
        <v>100</v>
      </c>
      <c r="Y205" s="34">
        <f>+IF(I205=0,"",'Ark1'!Y2388)</f>
        <v>75</v>
      </c>
      <c r="Z205" s="34">
        <f>+IF(I205=0,"",'Ark1'!Z2388)</f>
        <v>5.39732283173797</v>
      </c>
      <c r="AA205" s="29">
        <f>+IF(I205=0,"",'Ark1'!Z2388)</f>
        <v>5.39732283173797</v>
      </c>
      <c r="AB205" s="27">
        <f>+IF(I205=0,"",'Ark1'!AB2388)</f>
        <v>1</v>
      </c>
      <c r="AC205" s="34">
        <f>+IF(I205=0,"",'Ark1'!AE2388)</f>
        <v>0</v>
      </c>
      <c r="AD205" s="29">
        <f t="shared" si="28"/>
        <v>3.1984374999999998</v>
      </c>
      <c r="AE205" s="29">
        <f t="shared" si="31"/>
        <v>1.6</v>
      </c>
      <c r="AF205" s="214"/>
      <c r="AG205" s="217"/>
      <c r="AI205" s="29"/>
      <c r="AJ205" s="27"/>
      <c r="AK205" s="218"/>
      <c r="AL205" s="28"/>
      <c r="AP205" s="28"/>
    </row>
    <row r="206" spans="1:60" ht="15.6">
      <c r="A206" s="214"/>
      <c r="B206" s="296">
        <f>+'Ark1'!C2389</f>
        <v>2024</v>
      </c>
      <c r="C206" s="28">
        <f>+'Ark1'!L2389</f>
        <v>8</v>
      </c>
      <c r="D206" s="28" t="s">
        <v>34</v>
      </c>
      <c r="E206" s="28">
        <f>+'Ark1'!H2389</f>
        <v>1</v>
      </c>
      <c r="F206" s="28">
        <f>+'Ark1'!J2389</f>
        <v>116</v>
      </c>
      <c r="G206" s="28" t="str">
        <f t="shared" si="30"/>
        <v>Sandeid</v>
      </c>
      <c r="H206" s="28">
        <f>+IF(I206=0,"",'Ark1'!Q2389)</f>
        <v>8</v>
      </c>
      <c r="I206" s="337">
        <f>+'Ark1'!R2389</f>
        <v>22</v>
      </c>
      <c r="J206" s="29">
        <f>+IF(I206=0,"",'Ark1'!AG2389)</f>
        <v>11.921099161354162</v>
      </c>
      <c r="L206" s="29">
        <f>+IF(I206=0,"",'Ark1'!AH2389)</f>
        <v>0</v>
      </c>
      <c r="N206" s="32">
        <f>+IF(I206=0,"",'Ark1'!U2389)</f>
        <v>33.404545454545463</v>
      </c>
      <c r="O206" s="32"/>
      <c r="P206" s="32"/>
      <c r="Q206" s="32"/>
      <c r="R206" s="32"/>
      <c r="S206" s="32"/>
      <c r="T206" s="32"/>
      <c r="U206" s="32"/>
      <c r="V206" s="27">
        <f>+IF(I206=0,"",'Ark1'!T2389)</f>
        <v>8.3181818181818183</v>
      </c>
      <c r="W206" s="34">
        <f>+IF(I206=0,"",'Ark1'!W2389)</f>
        <v>50</v>
      </c>
      <c r="X206" s="34">
        <f>+IF(I206=0,"",'Ark1'!X2389)</f>
        <v>100</v>
      </c>
      <c r="Y206" s="34">
        <f>+IF(I206=0,"",'Ark1'!Y2389)</f>
        <v>100</v>
      </c>
      <c r="Z206" s="34">
        <f>+IF(I206=0,"",'Ark1'!Z2389)</f>
        <v>6.5816188442943515</v>
      </c>
      <c r="AA206" s="29">
        <f>+IF(I206=0,"",'Ark1'!Z2389)</f>
        <v>6.5816188442943515</v>
      </c>
      <c r="AB206" s="27">
        <f>+IF(I206=0,"",'Ark1'!AB2389)</f>
        <v>1.3943510591070878</v>
      </c>
      <c r="AC206" s="34">
        <f>+IF(I206=0,"",'Ark1'!AE2389)</f>
        <v>0</v>
      </c>
      <c r="AD206" s="29">
        <f t="shared" si="28"/>
        <v>4.1755681818181829</v>
      </c>
      <c r="AE206" s="29">
        <f t="shared" si="31"/>
        <v>2.75</v>
      </c>
      <c r="AF206" s="214"/>
      <c r="AG206" s="217"/>
      <c r="AI206" s="29"/>
      <c r="AJ206" s="27"/>
      <c r="AK206" s="218"/>
      <c r="AL206" s="28"/>
      <c r="AP206" s="28"/>
    </row>
    <row r="207" spans="1:60" ht="15.6">
      <c r="A207" s="214"/>
      <c r="B207" s="296">
        <f>+'Ark1'!C2390</f>
        <v>2024</v>
      </c>
      <c r="C207" s="28">
        <f>+'Ark1'!L2390</f>
        <v>8</v>
      </c>
      <c r="D207" s="28" t="s">
        <v>34</v>
      </c>
      <c r="E207" s="28">
        <f>+'Ark1'!H2390</f>
        <v>2</v>
      </c>
      <c r="F207" s="28">
        <f>+'Ark1'!J2390</f>
        <v>117</v>
      </c>
      <c r="G207" s="28" t="str">
        <f t="shared" si="30"/>
        <v>Jæren</v>
      </c>
      <c r="H207" s="28">
        <f>+IF(I207=0,"",'Ark1'!Q2390)</f>
        <v>3</v>
      </c>
      <c r="I207" s="337">
        <f>+'Ark1'!R2390</f>
        <v>3</v>
      </c>
      <c r="J207" s="29">
        <f>+IF(I207=0,"",'Ark1'!AG2390)</f>
        <v>4.5406333653214839</v>
      </c>
      <c r="L207" s="29">
        <f>+IF(I207=0,"",'Ark1'!AH2390)</f>
        <v>0</v>
      </c>
      <c r="N207" s="32">
        <f>+IF(I207=0,"",'Ark1'!U2390)</f>
        <v>29.966666666666676</v>
      </c>
      <c r="O207" s="32"/>
      <c r="P207" s="32"/>
      <c r="Q207" s="32"/>
      <c r="R207" s="32"/>
      <c r="S207" s="32"/>
      <c r="T207" s="32"/>
      <c r="U207" s="32"/>
      <c r="V207" s="27">
        <f>+IF(I207=0,"",'Ark1'!T2390)</f>
        <v>7.3333333333333313</v>
      </c>
      <c r="W207" s="34">
        <f>+IF(I207=0,"",'Ark1'!W2390)</f>
        <v>0</v>
      </c>
      <c r="X207" s="34">
        <f>+IF(I207=0,"",'Ark1'!X2390)</f>
        <v>100</v>
      </c>
      <c r="Y207" s="34">
        <f>+IF(I207=0,"",'Ark1'!Y2390)</f>
        <v>100</v>
      </c>
      <c r="Z207" s="34">
        <f>+IF(I207=0,"",'Ark1'!Z2390)</f>
        <v>6.9767869077072655</v>
      </c>
      <c r="AA207" s="29">
        <f>+IF(I207=0,"",'Ark1'!Z2390)</f>
        <v>6.9767869077072655</v>
      </c>
      <c r="AB207" s="27">
        <f>+IF(I207=0,"",'Ark1'!AB2390)</f>
        <v>0.4714045207910384</v>
      </c>
      <c r="AC207" s="34">
        <f>+IF(I207=0,"",'Ark1'!AE2390)</f>
        <v>0</v>
      </c>
      <c r="AD207" s="29">
        <f t="shared" si="28"/>
        <v>3.7458333333333345</v>
      </c>
      <c r="AE207" s="29">
        <f t="shared" si="31"/>
        <v>1</v>
      </c>
      <c r="AF207" s="214"/>
      <c r="AG207" s="217"/>
      <c r="AI207" s="29"/>
      <c r="AJ207" s="27"/>
      <c r="AK207" s="218"/>
      <c r="AL207" s="28"/>
      <c r="AP207" s="28"/>
    </row>
    <row r="208" spans="1:60" ht="15.6">
      <c r="A208" s="214"/>
      <c r="B208" s="296">
        <f>+'Ark1'!C2391</f>
        <v>2024</v>
      </c>
      <c r="C208" s="28">
        <f>+'Ark1'!L2391</f>
        <v>8</v>
      </c>
      <c r="D208" s="28" t="s">
        <v>34</v>
      </c>
      <c r="E208" s="28">
        <f>+'Ark1'!H2391</f>
        <v>1</v>
      </c>
      <c r="F208" s="28">
        <f>+'Ark1'!J2391</f>
        <v>134</v>
      </c>
      <c r="G208" s="28" t="str">
        <f t="shared" si="30"/>
        <v>Førde</v>
      </c>
      <c r="H208" s="28">
        <f>+IF(I208=0,"",'Ark1'!Q2391)</f>
        <v>51</v>
      </c>
      <c r="I208" s="337">
        <f>+'Ark1'!R2391</f>
        <v>125</v>
      </c>
      <c r="J208" s="29">
        <f>+IF(I208=0,"",'Ark1'!AG2391)</f>
        <v>8.8100305889944615</v>
      </c>
      <c r="L208" s="29">
        <f>+IF(I208=0,"",'Ark1'!AH2391)</f>
        <v>0</v>
      </c>
      <c r="N208" s="32">
        <f>+IF(I208=0,"",'Ark1'!U2391)</f>
        <v>28.179199999999994</v>
      </c>
      <c r="O208" s="32"/>
      <c r="P208" s="32"/>
      <c r="Q208" s="32"/>
      <c r="R208" s="32"/>
      <c r="S208" s="32"/>
      <c r="T208" s="32"/>
      <c r="U208" s="32"/>
      <c r="V208" s="27">
        <f>+IF(I208=0,"",'Ark1'!T2391)</f>
        <v>7.9039999999999981</v>
      </c>
      <c r="W208" s="34">
        <f>+IF(I208=0,"",'Ark1'!W2391)</f>
        <v>24.8</v>
      </c>
      <c r="X208" s="34">
        <f>+IF(I208=0,"",'Ark1'!X2391)</f>
        <v>100</v>
      </c>
      <c r="Y208" s="34">
        <f>+IF(I208=0,"",'Ark1'!Y2391)</f>
        <v>88.8</v>
      </c>
      <c r="Z208" s="34">
        <f>+IF(I208=0,"",'Ark1'!Z2391)</f>
        <v>5.044034829380176</v>
      </c>
      <c r="AA208" s="29">
        <f>+IF(I208=0,"",'Ark1'!Z2391)</f>
        <v>5.044034829380176</v>
      </c>
      <c r="AB208" s="27">
        <f>+IF(I208=0,"",'Ark1'!AB2391)</f>
        <v>1.3110240272397753</v>
      </c>
      <c r="AC208" s="34">
        <f>+IF(I208=0,"",'Ark1'!AE2391)</f>
        <v>0</v>
      </c>
      <c r="AD208" s="29">
        <f t="shared" si="28"/>
        <v>3.5223999999999993</v>
      </c>
      <c r="AE208" s="29">
        <f t="shared" si="31"/>
        <v>2.4509803921568629</v>
      </c>
      <c r="AF208" s="214"/>
      <c r="AG208" s="217"/>
      <c r="AI208" s="29"/>
      <c r="AJ208" s="27"/>
      <c r="AK208" s="218"/>
      <c r="AL208" s="28"/>
      <c r="AP208" s="28"/>
    </row>
    <row r="209" spans="1:42" ht="15.6">
      <c r="A209" s="214"/>
      <c r="B209" s="296">
        <f>+'Ark1'!C2392</f>
        <v>2024</v>
      </c>
      <c r="C209" s="28">
        <f>+'Ark1'!L2392</f>
        <v>8</v>
      </c>
      <c r="D209" s="28" t="s">
        <v>34</v>
      </c>
      <c r="E209" s="28">
        <f>+'Ark1'!H2392</f>
        <v>2</v>
      </c>
      <c r="F209" s="28">
        <f>+'Ark1'!J2392</f>
        <v>141</v>
      </c>
      <c r="G209" s="28" t="str">
        <f t="shared" si="30"/>
        <v>Ølen</v>
      </c>
      <c r="H209" s="28">
        <f>+IF(I209=0,"",'Ark1'!Q2392)</f>
        <v>19</v>
      </c>
      <c r="I209" s="337">
        <f>+'Ark1'!R2392</f>
        <v>74</v>
      </c>
      <c r="J209" s="29">
        <f>+IF(I209=0,"",'Ark1'!AG2392)</f>
        <v>9.7303745475741881</v>
      </c>
      <c r="L209" s="29">
        <f>+IF(I209=0,"",'Ark1'!AH2392)</f>
        <v>0</v>
      </c>
      <c r="N209" s="32">
        <f>+IF(I209=0,"",'Ark1'!U2392)</f>
        <v>29.100000000000009</v>
      </c>
      <c r="O209" s="32"/>
      <c r="P209" s="32"/>
      <c r="Q209" s="32"/>
      <c r="R209" s="32"/>
      <c r="S209" s="32"/>
      <c r="T209" s="32"/>
      <c r="U209" s="32"/>
      <c r="V209" s="27">
        <f>+IF(I209=0,"",'Ark1'!T2392)</f>
        <v>7.783783783783786</v>
      </c>
      <c r="W209" s="34">
        <f>+IF(I209=0,"",'Ark1'!W2392)</f>
        <v>16.216216216216221</v>
      </c>
      <c r="X209" s="34">
        <f>+IF(I209=0,"",'Ark1'!X2392)</f>
        <v>100</v>
      </c>
      <c r="Y209" s="34">
        <f>+IF(I209=0,"",'Ark1'!Y2392)</f>
        <v>95.945945945945937</v>
      </c>
      <c r="Z209" s="34">
        <f>+IF(I209=0,"",'Ark1'!Z2392)</f>
        <v>4.0147027085249132</v>
      </c>
      <c r="AA209" s="29">
        <f>+IF(I209=0,"",'Ark1'!Z2392)</f>
        <v>4.0147027085249132</v>
      </c>
      <c r="AB209" s="27">
        <f>+IF(I209=0,"",'Ark1'!AB2392)</f>
        <v>1.1656139812350139</v>
      </c>
      <c r="AC209" s="34">
        <f>+IF(I209=0,"",'Ark1'!AE2392)</f>
        <v>0</v>
      </c>
      <c r="AD209" s="29">
        <f t="shared" si="28"/>
        <v>3.6375000000000011</v>
      </c>
      <c r="AE209" s="29">
        <f t="shared" si="31"/>
        <v>3.8947368421052633</v>
      </c>
      <c r="AF209" s="214"/>
      <c r="AG209" s="217"/>
      <c r="AI209" s="29"/>
      <c r="AJ209" s="27"/>
      <c r="AK209" s="218"/>
      <c r="AL209" s="28"/>
      <c r="AP209" s="28"/>
    </row>
    <row r="210" spans="1:42" ht="15.6">
      <c r="A210" s="214"/>
      <c r="B210" s="296">
        <f>+'Ark1'!C2393</f>
        <v>2024</v>
      </c>
      <c r="C210" s="28">
        <f>+'Ark1'!L2393</f>
        <v>8</v>
      </c>
      <c r="D210" s="28" t="s">
        <v>34</v>
      </c>
      <c r="E210" s="28">
        <f>+'Ark1'!H2393</f>
        <v>2</v>
      </c>
      <c r="F210" s="28">
        <f>+'Ark1'!J2393</f>
        <v>143</v>
      </c>
      <c r="G210" s="28" t="str">
        <f t="shared" si="30"/>
        <v>Nordfjord</v>
      </c>
      <c r="H210" s="28">
        <f>+IF(I210=0,"",'Ark1'!Q2393)</f>
        <v>1</v>
      </c>
      <c r="I210" s="337">
        <f>+'Ark1'!R2393</f>
        <v>1</v>
      </c>
      <c r="J210" s="29">
        <f>+IF(I210=0,"",'Ark1'!AG2393)</f>
        <v>100</v>
      </c>
      <c r="L210" s="29">
        <f>+IF(I210=0,"",'Ark1'!AH2393)</f>
        <v>0</v>
      </c>
      <c r="N210" s="32">
        <f>+IF(I210=0,"",'Ark1'!U2393)</f>
        <v>40.800000000000011</v>
      </c>
      <c r="O210" s="32"/>
      <c r="P210" s="32"/>
      <c r="Q210" s="32"/>
      <c r="R210" s="32"/>
      <c r="S210" s="32"/>
      <c r="T210" s="32"/>
      <c r="U210" s="32"/>
      <c r="V210" s="27">
        <f>+IF(I210=0,"",'Ark1'!T2393)</f>
        <v>5</v>
      </c>
      <c r="W210" s="34">
        <f>+IF(I210=0,"",'Ark1'!W2393)</f>
        <v>0</v>
      </c>
      <c r="X210" s="34">
        <f>+IF(I210=0,"",'Ark1'!X2393)</f>
        <v>100</v>
      </c>
      <c r="Y210" s="34">
        <f>+IF(I210=0,"",'Ark1'!Y2393)</f>
        <v>100</v>
      </c>
      <c r="Z210" s="34">
        <f>+IF(I210=0,"",'Ark1'!Z2393)</f>
        <v>0</v>
      </c>
      <c r="AA210" s="29">
        <f>+IF(I210=0,"",'Ark1'!Z2393)</f>
        <v>0</v>
      </c>
      <c r="AB210" s="27">
        <f>+IF(I210=0,"",'Ark1'!AB2393)</f>
        <v>0</v>
      </c>
      <c r="AC210" s="34">
        <f>+IF(I210=0,"",'Ark1'!AE2393)</f>
        <v>0</v>
      </c>
      <c r="AD210" s="29">
        <f t="shared" si="28"/>
        <v>5.1000000000000014</v>
      </c>
      <c r="AE210" s="29">
        <f t="shared" si="31"/>
        <v>1</v>
      </c>
      <c r="AF210" s="214"/>
      <c r="AG210" s="217"/>
      <c r="AI210" s="29"/>
      <c r="AJ210" s="27"/>
      <c r="AK210" s="218"/>
      <c r="AL210" s="28"/>
      <c r="AP210" s="28"/>
    </row>
    <row r="211" spans="1:42" ht="15.6">
      <c r="A211" s="214"/>
      <c r="B211" s="296">
        <f>+'Ark1'!C2394</f>
        <v>2024</v>
      </c>
      <c r="C211" s="28">
        <f>+'Ark1'!L2394</f>
        <v>8</v>
      </c>
      <c r="D211" s="28" t="s">
        <v>34</v>
      </c>
      <c r="E211" s="28">
        <f>+'Ark1'!H2394</f>
        <v>2</v>
      </c>
      <c r="F211" s="28">
        <f>+'Ark1'!J2394</f>
        <v>147</v>
      </c>
      <c r="G211" s="28" t="str">
        <f t="shared" si="30"/>
        <v>Midt-Norge</v>
      </c>
      <c r="H211" s="28">
        <f>+IF(I211=0,"",'Ark1'!Q2394)</f>
        <v>4</v>
      </c>
      <c r="I211" s="337">
        <f>+'Ark1'!R2394</f>
        <v>5</v>
      </c>
      <c r="J211" s="29">
        <f>+IF(I211=0,"",'Ark1'!AG2394)</f>
        <v>45.184338382394969</v>
      </c>
      <c r="L211" s="29">
        <f>+IF(I211=0,"",'Ark1'!AH2394)</f>
        <v>0</v>
      </c>
      <c r="N211" s="32">
        <f>+IF(I211=0,"",'Ark1'!U2394)</f>
        <v>31.62</v>
      </c>
      <c r="O211" s="32"/>
      <c r="P211" s="32"/>
      <c r="Q211" s="32"/>
      <c r="R211" s="32"/>
      <c r="S211" s="32"/>
      <c r="T211" s="32"/>
      <c r="U211" s="32"/>
      <c r="V211" s="27">
        <f>+IF(I211=0,"",'Ark1'!T2394)</f>
        <v>8.4</v>
      </c>
      <c r="W211" s="34">
        <f>+IF(I211=0,"",'Ark1'!W2394)</f>
        <v>40</v>
      </c>
      <c r="X211" s="34">
        <f>+IF(I211=0,"",'Ark1'!X2394)</f>
        <v>100</v>
      </c>
      <c r="Y211" s="34">
        <f>+IF(I211=0,"",'Ark1'!Y2394)</f>
        <v>80</v>
      </c>
      <c r="Z211" s="34">
        <f>+IF(I211=0,"",'Ark1'!Z2394)</f>
        <v>7.3857701020272817</v>
      </c>
      <c r="AA211" s="29">
        <f>+IF(I211=0,"",'Ark1'!Z2394)</f>
        <v>7.3857701020272817</v>
      </c>
      <c r="AB211" s="27">
        <f>+IF(I211=0,"",'Ark1'!AB2394)</f>
        <v>1.624807680927191</v>
      </c>
      <c r="AC211" s="34">
        <f>+IF(I211=0,"",'Ark1'!AE2394)</f>
        <v>0</v>
      </c>
      <c r="AD211" s="29">
        <f t="shared" si="28"/>
        <v>3.9525000000000001</v>
      </c>
      <c r="AE211" s="29">
        <f t="shared" si="31"/>
        <v>1.25</v>
      </c>
      <c r="AF211" s="214"/>
      <c r="AG211" s="217"/>
      <c r="AI211" s="29"/>
      <c r="AJ211" s="27"/>
      <c r="AK211" s="218"/>
      <c r="AL211" s="28"/>
      <c r="AP211" s="28"/>
    </row>
    <row r="212" spans="1:42" ht="15.6">
      <c r="A212" s="214"/>
      <c r="B212" s="296">
        <f>+'Ark1'!C2395</f>
        <v>2024</v>
      </c>
      <c r="C212" s="28">
        <f>+'Ark1'!L2395</f>
        <v>8</v>
      </c>
      <c r="D212" s="28" t="s">
        <v>34</v>
      </c>
      <c r="E212" s="28">
        <f>+'Ark1'!H2395</f>
        <v>1</v>
      </c>
      <c r="F212" s="28">
        <f>+'Ark1'!J2395</f>
        <v>155</v>
      </c>
      <c r="G212" s="28" t="str">
        <f t="shared" si="30"/>
        <v>Målselv</v>
      </c>
      <c r="H212" s="28">
        <f>+IF(I212=0,"",'Ark1'!Q2395)</f>
        <v>38</v>
      </c>
      <c r="I212" s="337">
        <f>+'Ark1'!R2395</f>
        <v>153</v>
      </c>
      <c r="J212" s="29">
        <f>+IF(I212=0,"",'Ark1'!AG2395)</f>
        <v>12.76917138013796</v>
      </c>
      <c r="L212" s="29">
        <f>+IF(I212=0,"",'Ark1'!AH2395)</f>
        <v>0</v>
      </c>
      <c r="N212" s="32">
        <f>+IF(I212=0,"",'Ark1'!U2395)</f>
        <v>29.835294117647049</v>
      </c>
      <c r="O212" s="32"/>
      <c r="P212" s="32"/>
      <c r="Q212" s="32"/>
      <c r="R212" s="32"/>
      <c r="S212" s="32"/>
      <c r="T212" s="32"/>
      <c r="U212" s="32"/>
      <c r="V212" s="27">
        <f>+IF(I212=0,"",'Ark1'!T2395)</f>
        <v>8.3529411764705888</v>
      </c>
      <c r="W212" s="34">
        <f>+IF(I212=0,"",'Ark1'!W2395)</f>
        <v>32.026143790849673</v>
      </c>
      <c r="X212" s="34">
        <f>+IF(I212=0,"",'Ark1'!X2395)</f>
        <v>100</v>
      </c>
      <c r="Y212" s="34">
        <f>+IF(I212=0,"",'Ark1'!Y2395)</f>
        <v>95.42483660130722</v>
      </c>
      <c r="Z212" s="34">
        <f>+IF(I212=0,"",'Ark1'!Z2395)</f>
        <v>5.3026996526585934</v>
      </c>
      <c r="AA212" s="29">
        <f>+IF(I212=0,"",'Ark1'!Z2395)</f>
        <v>5.3026996526585934</v>
      </c>
      <c r="AB212" s="27">
        <f>+IF(I212=0,"",'Ark1'!AB2395)</f>
        <v>1.6547439753601625</v>
      </c>
      <c r="AC212" s="34">
        <f>+IF(I212=0,"",'Ark1'!AE2395)</f>
        <v>0</v>
      </c>
      <c r="AD212" s="29">
        <f t="shared" si="28"/>
        <v>3.7294117647058811</v>
      </c>
      <c r="AE212" s="29">
        <f t="shared" si="31"/>
        <v>4.0263157894736841</v>
      </c>
      <c r="AF212" s="214"/>
      <c r="AG212" s="217"/>
      <c r="AI212" s="29"/>
      <c r="AJ212" s="27"/>
      <c r="AK212" s="218"/>
      <c r="AL212" s="28"/>
      <c r="AP212" s="28"/>
    </row>
    <row r="213" spans="1:42" ht="15.6">
      <c r="A213" s="214"/>
      <c r="B213" s="296">
        <f>+'Ark1'!C2396</f>
        <v>2024</v>
      </c>
      <c r="C213" s="28">
        <f>+'Ark1'!L2396</f>
        <v>8</v>
      </c>
      <c r="D213" s="28" t="s">
        <v>34</v>
      </c>
      <c r="E213" s="28">
        <f>+'Ark1'!H2396</f>
        <v>2</v>
      </c>
      <c r="F213" s="28">
        <f>+'Ark1'!J2396</f>
        <v>160</v>
      </c>
      <c r="G213" s="28" t="str">
        <f t="shared" si="30"/>
        <v>Oslo</v>
      </c>
      <c r="H213" s="28">
        <f>+IF(I213=0,"",'Ark1'!Q2396)</f>
        <v>7</v>
      </c>
      <c r="I213" s="337">
        <f>+'Ark1'!R2396</f>
        <v>9</v>
      </c>
      <c r="J213" s="29">
        <f>+IF(I213=0,"",'Ark1'!AG2396)</f>
        <v>6.3018417914403058</v>
      </c>
      <c r="L213" s="29">
        <f>+IF(I213=0,"",'Ark1'!AH2396)</f>
        <v>0</v>
      </c>
      <c r="N213" s="32">
        <f>+IF(I213=0,"",'Ark1'!U2396)</f>
        <v>26.422222222222221</v>
      </c>
      <c r="O213" s="32"/>
      <c r="P213" s="32"/>
      <c r="Q213" s="32"/>
      <c r="R213" s="32"/>
      <c r="S213" s="32"/>
      <c r="T213" s="32"/>
      <c r="U213" s="32"/>
      <c r="V213" s="27">
        <f>+IF(I213=0,"",'Ark1'!T2396)</f>
        <v>7.5555555555555554</v>
      </c>
      <c r="W213" s="34">
        <f>+IF(I213=0,"",'Ark1'!W2396)</f>
        <v>11.111111111111112</v>
      </c>
      <c r="X213" s="34">
        <f>+IF(I213=0,"",'Ark1'!X2396)</f>
        <v>88.8888888888889</v>
      </c>
      <c r="Y213" s="34">
        <f>+IF(I213=0,"",'Ark1'!Y2396)</f>
        <v>77.777777777777771</v>
      </c>
      <c r="Z213" s="34">
        <f>+IF(I213=0,"",'Ark1'!Z2396)</f>
        <v>6.8860209083778612</v>
      </c>
      <c r="AA213" s="29">
        <f>+IF(I213=0,"",'Ark1'!Z2396)</f>
        <v>6.8860209083778612</v>
      </c>
      <c r="AB213" s="27">
        <f>+IF(I213=0,"",'Ark1'!AB2396)</f>
        <v>1.1653431646335048</v>
      </c>
      <c r="AC213" s="34">
        <f>+IF(I213=0,"",'Ark1'!AE2396)</f>
        <v>0</v>
      </c>
      <c r="AD213" s="29">
        <f t="shared" si="28"/>
        <v>3.3027777777777776</v>
      </c>
      <c r="AE213" s="29">
        <f t="shared" si="31"/>
        <v>1.2857142857142858</v>
      </c>
      <c r="AF213" s="214"/>
      <c r="AG213" s="217"/>
      <c r="AI213" s="29"/>
      <c r="AJ213" s="27"/>
      <c r="AK213" s="218"/>
      <c r="AL213" s="28"/>
      <c r="AP213" s="28"/>
    </row>
    <row r="214" spans="1:42" ht="15.6">
      <c r="A214" s="214"/>
      <c r="B214" s="296">
        <f>+'Ark1'!C2397</f>
        <v>2024</v>
      </c>
      <c r="C214" s="28">
        <f>+'Ark1'!L2397</f>
        <v>8</v>
      </c>
      <c r="D214" s="28" t="s">
        <v>34</v>
      </c>
      <c r="E214" s="28">
        <f>+'Ark1'!H2397</f>
        <v>1</v>
      </c>
      <c r="F214" s="28">
        <f>+'Ark1'!J2397</f>
        <v>171</v>
      </c>
      <c r="G214" s="28" t="str">
        <f t="shared" si="30"/>
        <v>Prima</v>
      </c>
      <c r="H214" s="28" t="str">
        <f>+IF(I214=0,"",'Ark1'!Q2397)</f>
        <v/>
      </c>
      <c r="I214" s="337">
        <f>+'Ark1'!R2397</f>
        <v>0</v>
      </c>
      <c r="J214" s="29" t="str">
        <f>+IF(I214=0,"",'Ark1'!AG2397)</f>
        <v/>
      </c>
      <c r="L214" s="29" t="str">
        <f>+IF(I214=0,"",'Ark1'!AH2397)</f>
        <v/>
      </c>
      <c r="N214" s="32" t="str">
        <f>+IF(I214=0,"",'Ark1'!U2397)</f>
        <v/>
      </c>
      <c r="O214" s="32"/>
      <c r="P214" s="32"/>
      <c r="Q214" s="32"/>
      <c r="R214" s="32"/>
      <c r="S214" s="32"/>
      <c r="T214" s="32"/>
      <c r="U214" s="32"/>
      <c r="V214" s="27" t="str">
        <f>+IF(I214=0,"",'Ark1'!T2397)</f>
        <v/>
      </c>
      <c r="W214" s="34" t="str">
        <f>+IF(I214=0,"",'Ark1'!W2397)</f>
        <v/>
      </c>
      <c r="X214" s="34" t="str">
        <f>+IF(I214=0,"",'Ark1'!X2397)</f>
        <v/>
      </c>
      <c r="Y214" s="34" t="str">
        <f>+IF(I214=0,"",'Ark1'!Y2397)</f>
        <v/>
      </c>
      <c r="Z214" s="34" t="str">
        <f>+IF(I214=0,"",'Ark1'!Z2397)</f>
        <v/>
      </c>
      <c r="AA214" s="29" t="str">
        <f>+IF(I214=0,"",'Ark1'!Z2397)</f>
        <v/>
      </c>
      <c r="AB214" s="27" t="str">
        <f>+IF(I214=0,"",'Ark1'!AB2397)</f>
        <v/>
      </c>
      <c r="AC214" s="34" t="str">
        <f>+IF(I214=0,"",'Ark1'!AE2397)</f>
        <v/>
      </c>
      <c r="AD214" s="29" t="str">
        <f t="shared" si="28"/>
        <v/>
      </c>
      <c r="AE214" s="29" t="str">
        <f t="shared" si="31"/>
        <v/>
      </c>
      <c r="AF214" s="214"/>
      <c r="AG214" s="217"/>
      <c r="AI214" s="29"/>
      <c r="AJ214" s="27"/>
      <c r="AK214" s="218"/>
      <c r="AL214" s="28"/>
      <c r="AP214" s="28"/>
    </row>
    <row r="215" spans="1:42" ht="15.6">
      <c r="A215" s="214"/>
      <c r="B215" s="296">
        <f>+'Ark1'!C2398</f>
        <v>2024</v>
      </c>
      <c r="C215" s="28">
        <f>+'Ark1'!L2398</f>
        <v>8</v>
      </c>
      <c r="D215" s="28" t="s">
        <v>34</v>
      </c>
      <c r="E215" s="28">
        <f>+'Ark1'!H2398</f>
        <v>2</v>
      </c>
      <c r="F215" s="28">
        <f>+'Ark1'!J2398</f>
        <v>175</v>
      </c>
      <c r="G215" s="28" t="str">
        <f t="shared" si="30"/>
        <v>Ole Ringdal</v>
      </c>
      <c r="H215" s="28">
        <f>+IF(I215=0,"",'Ark1'!Q2398)</f>
        <v>14</v>
      </c>
      <c r="I215" s="337">
        <f>+'Ark1'!R2398</f>
        <v>37</v>
      </c>
      <c r="J215" s="29">
        <f>+IF(I215=0,"",'Ark1'!AG2398)</f>
        <v>8.9964154639792628</v>
      </c>
      <c r="L215" s="29">
        <f>+IF(I215=0,"",'Ark1'!AH2398)</f>
        <v>0</v>
      </c>
      <c r="N215" s="32">
        <f>+IF(I215=0,"",'Ark1'!U2398)</f>
        <v>28.421621621621622</v>
      </c>
      <c r="O215" s="32"/>
      <c r="P215" s="32"/>
      <c r="Q215" s="32"/>
      <c r="R215" s="32"/>
      <c r="S215" s="32"/>
      <c r="T215" s="32"/>
      <c r="U215" s="32"/>
      <c r="V215" s="27">
        <f>+IF(I215=0,"",'Ark1'!T2398)</f>
        <v>7.9729729729729746</v>
      </c>
      <c r="W215" s="34">
        <f>+IF(I215=0,"",'Ark1'!W2398)</f>
        <v>16.216216216216221</v>
      </c>
      <c r="X215" s="34">
        <f>+IF(I215=0,"",'Ark1'!X2398)</f>
        <v>100</v>
      </c>
      <c r="Y215" s="34">
        <f>+IF(I215=0,"",'Ark1'!Y2398)</f>
        <v>86.486486486486498</v>
      </c>
      <c r="Z215" s="34">
        <f>+IF(I215=0,"",'Ark1'!Z2398)</f>
        <v>5.5100466047538763</v>
      </c>
      <c r="AA215" s="29">
        <f>+IF(I215=0,"",'Ark1'!Z2398)</f>
        <v>5.5100466047538763</v>
      </c>
      <c r="AB215" s="27">
        <f>+IF(I215=0,"",'Ark1'!AB2398)</f>
        <v>1.8081868847219165</v>
      </c>
      <c r="AC215" s="34">
        <f>+IF(I215=0,"",'Ark1'!AE2398)</f>
        <v>0</v>
      </c>
      <c r="AD215" s="29">
        <f t="shared" si="28"/>
        <v>3.5527027027027027</v>
      </c>
      <c r="AE215" s="29">
        <f t="shared" si="31"/>
        <v>2.6428571428571428</v>
      </c>
      <c r="AF215" s="214"/>
      <c r="AG215" s="217"/>
      <c r="AI215" s="29"/>
      <c r="AJ215" s="27"/>
      <c r="AK215" s="218"/>
      <c r="AL215" s="28"/>
      <c r="AP215" s="28"/>
    </row>
    <row r="216" spans="1:42" ht="15.6">
      <c r="A216" s="214"/>
      <c r="B216" s="296">
        <f>+'Ark1'!C2399</f>
        <v>2024</v>
      </c>
      <c r="C216" s="28">
        <f>+'Ark1'!L2399</f>
        <v>8</v>
      </c>
      <c r="D216" s="28" t="s">
        <v>34</v>
      </c>
      <c r="E216" s="28">
        <f>+'Ark1'!H2399</f>
        <v>2</v>
      </c>
      <c r="F216" s="28">
        <f>+'Ark1'!J2399</f>
        <v>177</v>
      </c>
      <c r="G216" s="28" t="str">
        <f t="shared" si="30"/>
        <v>Slakthuset</v>
      </c>
      <c r="H216" s="28">
        <f>+IF(I216=0,"",'Ark1'!Q2399)</f>
        <v>6</v>
      </c>
      <c r="I216" s="337">
        <f>+'Ark1'!R2399</f>
        <v>19</v>
      </c>
      <c r="J216" s="29">
        <f>+IF(I216=0,"",'Ark1'!AG2399)</f>
        <v>16.876924899312961</v>
      </c>
      <c r="L216" s="29">
        <f>+IF(I216=0,"",'Ark1'!AH2399)</f>
        <v>10.526315789473689</v>
      </c>
      <c r="N216" s="32">
        <f>+IF(I216=0,"",'Ark1'!U2399)</f>
        <v>29.994736842105254</v>
      </c>
      <c r="O216" s="32"/>
      <c r="P216" s="32"/>
      <c r="Q216" s="32"/>
      <c r="R216" s="32"/>
      <c r="S216" s="32"/>
      <c r="T216" s="32"/>
      <c r="U216" s="32"/>
      <c r="V216" s="27">
        <f>+IF(I216=0,"",'Ark1'!T2399)</f>
        <v>7.3684210526315779</v>
      </c>
      <c r="W216" s="34">
        <f>+IF(I216=0,"",'Ark1'!W2399)</f>
        <v>0</v>
      </c>
      <c r="X216" s="34">
        <f>+IF(I216=0,"",'Ark1'!X2399)</f>
        <v>100</v>
      </c>
      <c r="Y216" s="34">
        <f>+IF(I216=0,"",'Ark1'!Y2399)</f>
        <v>100</v>
      </c>
      <c r="Z216" s="34">
        <f>+IF(I216=0,"",'Ark1'!Z2399)</f>
        <v>3.7963242172299889</v>
      </c>
      <c r="AA216" s="29">
        <f>+IF(I216=0,"",'Ark1'!Z2399)</f>
        <v>3.7963242172299889</v>
      </c>
      <c r="AB216" s="27">
        <f>+IF(I216=0,"",'Ark1'!AB2399)</f>
        <v>0.98464668072998529</v>
      </c>
      <c r="AC216" s="34">
        <f>+IF(I216=0,"",'Ark1'!AE2399)</f>
        <v>0</v>
      </c>
      <c r="AD216" s="29">
        <f t="shared" si="28"/>
        <v>3.7493421052631568</v>
      </c>
      <c r="AE216" s="29">
        <f t="shared" si="31"/>
        <v>3.1666666666666665</v>
      </c>
      <c r="AF216" s="214"/>
      <c r="AG216" s="217"/>
      <c r="AI216" s="29"/>
      <c r="AJ216" s="27"/>
      <c r="AK216" s="218"/>
      <c r="AL216" s="28"/>
      <c r="AP216" s="28"/>
    </row>
    <row r="217" spans="1:42" ht="15.6">
      <c r="A217" s="214"/>
      <c r="B217" s="296">
        <f>+'Ark1'!C2400</f>
        <v>2024</v>
      </c>
      <c r="C217" s="28">
        <f>+'Ark1'!L2400</f>
        <v>8</v>
      </c>
      <c r="D217" s="28" t="s">
        <v>34</v>
      </c>
      <c r="E217" s="28">
        <f>+'Ark1'!H2400</f>
        <v>2</v>
      </c>
      <c r="F217" s="28">
        <f>+'Ark1'!J2400</f>
        <v>178</v>
      </c>
      <c r="G217" s="28" t="str">
        <f t="shared" si="30"/>
        <v>Røros</v>
      </c>
      <c r="H217" s="28">
        <f>+IF(I217=0,"",'Ark1'!Q2400)</f>
        <v>7</v>
      </c>
      <c r="I217" s="337">
        <f>+'Ark1'!R2400</f>
        <v>21</v>
      </c>
      <c r="J217" s="29">
        <f>+IF(I217=0,"",'Ark1'!AG2400)</f>
        <v>14.520703346568348</v>
      </c>
      <c r="L217" s="29">
        <f>+IF(I217=0,"",'Ark1'!AH2400)</f>
        <v>14.285714285714288</v>
      </c>
      <c r="N217" s="32">
        <f>+IF(I217=0,"",'Ark1'!U2400)</f>
        <v>23.161904761904754</v>
      </c>
      <c r="O217" s="32"/>
      <c r="P217" s="32"/>
      <c r="Q217" s="32"/>
      <c r="R217" s="32"/>
      <c r="S217" s="32"/>
      <c r="T217" s="32"/>
      <c r="U217" s="32"/>
      <c r="V217" s="27">
        <f>+IF(I217=0,"",'Ark1'!T2400)</f>
        <v>6.4285714285714306</v>
      </c>
      <c r="W217" s="34">
        <f>+IF(I217=0,"",'Ark1'!W2400)</f>
        <v>4.7619047619047636</v>
      </c>
      <c r="X217" s="34">
        <f>+IF(I217=0,"",'Ark1'!X2400)</f>
        <v>76.190476190476218</v>
      </c>
      <c r="Y217" s="34">
        <f>+IF(I217=0,"",'Ark1'!Y2400)</f>
        <v>47.619047619047642</v>
      </c>
      <c r="Z217" s="34">
        <f>+IF(I217=0,"",'Ark1'!Z2400)</f>
        <v>6.7673921396563212</v>
      </c>
      <c r="AA217" s="29">
        <f>+IF(I217=0,"",'Ark1'!Z2400)</f>
        <v>6.7673921396563212</v>
      </c>
      <c r="AB217" s="27">
        <f>+IF(I217=0,"",'Ark1'!AB2400)</f>
        <v>1.4661718398419663</v>
      </c>
      <c r="AC217" s="34">
        <f>+IF(I217=0,"",'Ark1'!AE2400)</f>
        <v>0</v>
      </c>
      <c r="AD217" s="29">
        <f t="shared" si="28"/>
        <v>2.8952380952380943</v>
      </c>
      <c r="AE217" s="29">
        <f t="shared" si="31"/>
        <v>3</v>
      </c>
      <c r="AF217" s="214"/>
      <c r="AG217" s="217"/>
      <c r="AI217" s="29"/>
      <c r="AJ217" s="27"/>
      <c r="AK217" s="218"/>
      <c r="AL217" s="28"/>
      <c r="AP217" s="28"/>
    </row>
    <row r="218" spans="1:42" ht="15.6">
      <c r="A218" s="214"/>
      <c r="B218" s="296">
        <f>+'Ark1'!C2401</f>
        <v>2024</v>
      </c>
      <c r="C218" s="28">
        <f>+'Ark1'!L2401</f>
        <v>8</v>
      </c>
      <c r="D218" s="28" t="s">
        <v>34</v>
      </c>
      <c r="E218" s="28">
        <f>+'Ark1'!H2401</f>
        <v>2</v>
      </c>
      <c r="F218" s="28">
        <f>+'Ark1'!J2401</f>
        <v>181</v>
      </c>
      <c r="G218" s="28" t="str">
        <f t="shared" si="30"/>
        <v>Horns</v>
      </c>
      <c r="H218" s="28">
        <f>+IF(I218=0,"",'Ark1'!Q2401)</f>
        <v>8</v>
      </c>
      <c r="I218" s="337">
        <f>+'Ark1'!R2401</f>
        <v>24</v>
      </c>
      <c r="J218" s="29">
        <f>+IF(I218=0,"",'Ark1'!AG2401)</f>
        <v>11.001987222651051</v>
      </c>
      <c r="L218" s="29">
        <f>+IF(I218=0,"",'Ark1'!AH2401)</f>
        <v>0</v>
      </c>
      <c r="N218" s="32">
        <f>+IF(I218=0,"",'Ark1'!U2401)</f>
        <v>27.912499999999994</v>
      </c>
      <c r="O218" s="32"/>
      <c r="P218" s="32"/>
      <c r="Q218" s="32"/>
      <c r="R218" s="32"/>
      <c r="S218" s="32"/>
      <c r="T218" s="32"/>
      <c r="U218" s="32"/>
      <c r="V218" s="27">
        <f>+IF(I218=0,"",'Ark1'!T2401)</f>
        <v>7.4166666666666687</v>
      </c>
      <c r="W218" s="34">
        <f>+IF(I218=0,"",'Ark1'!W2401)</f>
        <v>8.3333333333333357</v>
      </c>
      <c r="X218" s="34">
        <f>+IF(I218=0,"",'Ark1'!X2401)</f>
        <v>100</v>
      </c>
      <c r="Y218" s="34">
        <f>+IF(I218=0,"",'Ark1'!Y2401)</f>
        <v>91.666666666666686</v>
      </c>
      <c r="Z218" s="34">
        <f>+IF(I218=0,"",'Ark1'!Z2401)</f>
        <v>4.8641813716870246</v>
      </c>
      <c r="AA218" s="29">
        <f>+IF(I218=0,"",'Ark1'!Z2401)</f>
        <v>4.8641813716870246</v>
      </c>
      <c r="AB218" s="27">
        <f>+IF(I218=0,"",'Ark1'!AB2401)</f>
        <v>1.5789412767913671</v>
      </c>
      <c r="AC218" s="34">
        <f>+IF(I218=0,"",'Ark1'!AE2401)</f>
        <v>0</v>
      </c>
      <c r="AD218" s="29">
        <f t="shared" si="28"/>
        <v>3.4890624999999993</v>
      </c>
      <c r="AE218" s="29">
        <f t="shared" si="31"/>
        <v>3</v>
      </c>
      <c r="AF218" s="214"/>
      <c r="AG218" s="217"/>
      <c r="AI218" s="29"/>
      <c r="AJ218" s="27"/>
      <c r="AK218" s="218"/>
      <c r="AL218" s="28"/>
      <c r="AP218" s="28"/>
    </row>
    <row r="219" spans="1:42" ht="15.6">
      <c r="A219" s="214"/>
      <c r="B219" s="296">
        <f>+'Ark1'!C2402</f>
        <v>2024</v>
      </c>
      <c r="C219" s="28">
        <f>+'Ark1'!L2402</f>
        <v>8</v>
      </c>
      <c r="D219" s="28" t="s">
        <v>34</v>
      </c>
      <c r="E219" s="28">
        <f>+'Ark1'!H2402</f>
        <v>1</v>
      </c>
      <c r="F219" s="28">
        <f>+'Ark1'!J2402</f>
        <v>262</v>
      </c>
      <c r="G219" s="28" t="str">
        <f t="shared" si="30"/>
        <v>Strilalam</v>
      </c>
      <c r="H219" s="28" t="str">
        <f>+IF(I219=0,"",'Ark1'!Q2402)</f>
        <v/>
      </c>
      <c r="I219" s="337">
        <f>+'Ark1'!R2402</f>
        <v>0</v>
      </c>
      <c r="J219" s="29" t="str">
        <f>+IF(I219=0,"",'Ark1'!AG2402)</f>
        <v/>
      </c>
      <c r="L219" s="29" t="str">
        <f>+IF(I219=0,"",'Ark1'!AH2402)</f>
        <v/>
      </c>
      <c r="N219" s="32" t="str">
        <f>+IF(I219=0,"",'Ark1'!U2402)</f>
        <v/>
      </c>
      <c r="O219" s="32"/>
      <c r="P219" s="32"/>
      <c r="Q219" s="32"/>
      <c r="R219" s="32"/>
      <c r="S219" s="32"/>
      <c r="T219" s="32"/>
      <c r="U219" s="32"/>
      <c r="V219" s="27" t="str">
        <f>+IF(I219=0,"",'Ark1'!T2402)</f>
        <v/>
      </c>
      <c r="W219" s="34" t="str">
        <f>+IF(I219=0,"",'Ark1'!W2402)</f>
        <v/>
      </c>
      <c r="X219" s="34" t="str">
        <f>+IF(I219=0,"",'Ark1'!X2402)</f>
        <v/>
      </c>
      <c r="Y219" s="34" t="str">
        <f>+IF(I219=0,"",'Ark1'!Y2402)</f>
        <v/>
      </c>
      <c r="Z219" s="34" t="str">
        <f>+IF(I219=0,"",'Ark1'!Z2402)</f>
        <v/>
      </c>
      <c r="AA219" s="29" t="str">
        <f>+IF(I219=0,"",'Ark1'!Z2402)</f>
        <v/>
      </c>
      <c r="AB219" s="27" t="str">
        <f>+IF(I219=0,"",'Ark1'!AB2402)</f>
        <v/>
      </c>
      <c r="AC219" s="34" t="str">
        <f>+IF(I219=0,"",'Ark1'!AE2402)</f>
        <v/>
      </c>
      <c r="AD219" s="29" t="str">
        <f t="shared" si="28"/>
        <v/>
      </c>
      <c r="AE219" s="29" t="str">
        <f t="shared" si="31"/>
        <v/>
      </c>
      <c r="AF219" s="214"/>
      <c r="AG219" s="217"/>
      <c r="AI219" s="29"/>
      <c r="AJ219" s="27"/>
      <c r="AK219" s="218"/>
      <c r="AL219" s="28"/>
      <c r="AP219" s="28"/>
    </row>
    <row r="220" spans="1:42" ht="15.6">
      <c r="A220" s="214"/>
      <c r="B220" s="296">
        <f>+'Ark1'!C2403</f>
        <v>2024</v>
      </c>
      <c r="C220" s="28">
        <f>+'Ark1'!L2403</f>
        <v>8</v>
      </c>
      <c r="D220" s="28" t="s">
        <v>34</v>
      </c>
      <c r="E220" s="28">
        <f>+'Ark1'!H2403</f>
        <v>1</v>
      </c>
      <c r="F220" s="28">
        <f>+'Ark1'!J2403</f>
        <v>309</v>
      </c>
      <c r="G220" s="28" t="str">
        <f t="shared" si="30"/>
        <v>Malvik</v>
      </c>
      <c r="H220" s="28">
        <f>+IF(I220=0,"",'Ark1'!Q2403)</f>
        <v>28</v>
      </c>
      <c r="I220" s="337">
        <f>+'Ark1'!R2403</f>
        <v>61</v>
      </c>
      <c r="J220" s="29">
        <f>+IF(I220=0,"",'Ark1'!AG2403)</f>
        <v>19.919246298788696</v>
      </c>
      <c r="L220" s="29">
        <f>+IF(I220=0,"",'Ark1'!AH2403)</f>
        <v>0</v>
      </c>
      <c r="N220" s="32">
        <f>+IF(I220=0,"",'Ark1'!U2403)</f>
        <v>27.659016393442631</v>
      </c>
      <c r="O220" s="32"/>
      <c r="P220" s="32"/>
      <c r="Q220" s="32"/>
      <c r="R220" s="32"/>
      <c r="S220" s="32"/>
      <c r="T220" s="32"/>
      <c r="U220" s="32"/>
      <c r="V220" s="27">
        <f>+IF(I220=0,"",'Ark1'!T2403)</f>
        <v>8.278688524590164</v>
      </c>
      <c r="W220" s="34">
        <f>+IF(I220=0,"",'Ark1'!W2403)</f>
        <v>31.147540983606561</v>
      </c>
      <c r="X220" s="34">
        <f>+IF(I220=0,"",'Ark1'!X2403)</f>
        <v>96.721311475409834</v>
      </c>
      <c r="Y220" s="34">
        <f>+IF(I220=0,"",'Ark1'!Y2403)</f>
        <v>63.934426229508198</v>
      </c>
      <c r="Z220" s="34">
        <f>+IF(I220=0,"",'Ark1'!Z2403)</f>
        <v>7.5856719349474364</v>
      </c>
      <c r="AA220" s="29">
        <f>+IF(I220=0,"",'Ark1'!Z2403)</f>
        <v>7.5856719349474364</v>
      </c>
      <c r="AB220" s="27">
        <f>+IF(I220=0,"",'Ark1'!AB2403)</f>
        <v>1.483583914327705</v>
      </c>
      <c r="AC220" s="34">
        <f>+IF(I220=0,"",'Ark1'!AE2403)</f>
        <v>0</v>
      </c>
      <c r="AD220" s="29">
        <f t="shared" si="28"/>
        <v>3.4573770491803288</v>
      </c>
      <c r="AE220" s="29">
        <f t="shared" si="31"/>
        <v>2.1785714285714284</v>
      </c>
      <c r="AF220" s="214"/>
      <c r="AG220" s="217"/>
      <c r="AI220" s="29"/>
      <c r="AJ220" s="27"/>
      <c r="AK220" s="218"/>
      <c r="AL220" s="28"/>
      <c r="AP220" s="28"/>
    </row>
    <row r="221" spans="1:42" ht="15.6">
      <c r="A221" s="214"/>
      <c r="B221" s="296">
        <f>+'Ark1'!C2404</f>
        <v>2024</v>
      </c>
      <c r="C221" s="28">
        <f>+'Ark1'!L2404</f>
        <v>8</v>
      </c>
      <c r="D221" s="28" t="s">
        <v>34</v>
      </c>
      <c r="E221" s="28">
        <f>+'Ark1'!H2404</f>
        <v>2</v>
      </c>
      <c r="F221" s="28">
        <f>+'Ark1'!J2404</f>
        <v>470</v>
      </c>
      <c r="G221" s="28" t="str">
        <f t="shared" si="30"/>
        <v>Jens Eide</v>
      </c>
      <c r="H221" s="28">
        <f>+IF(I221=0,"",'Ark1'!Q2404)</f>
        <v>14</v>
      </c>
      <c r="I221" s="337">
        <f>+'Ark1'!R2404</f>
        <v>39</v>
      </c>
      <c r="J221" s="29">
        <f>+IF(I221=0,"",'Ark1'!AG2404)</f>
        <v>25.003440524794719</v>
      </c>
      <c r="L221" s="29">
        <f>+IF(I221=0,"",'Ark1'!AH2404)</f>
        <v>0</v>
      </c>
      <c r="N221" s="32">
        <f>+IF(I221=0,"",'Ark1'!U2404)</f>
        <v>27.95128205128205</v>
      </c>
      <c r="O221" s="32"/>
      <c r="P221" s="32"/>
      <c r="Q221" s="32"/>
      <c r="R221" s="32"/>
      <c r="S221" s="32"/>
      <c r="T221" s="32"/>
      <c r="U221" s="32"/>
      <c r="V221" s="27">
        <f>+IF(I221=0,"",'Ark1'!T2404)</f>
        <v>7.6923076923076898</v>
      </c>
      <c r="W221" s="34">
        <f>+IF(I221=0,"",'Ark1'!W2404)</f>
        <v>20.512820512820511</v>
      </c>
      <c r="X221" s="34">
        <f>+IF(I221=0,"",'Ark1'!X2404)</f>
        <v>94.871794871794876</v>
      </c>
      <c r="Y221" s="34">
        <f>+IF(I221=0,"",'Ark1'!Y2404)</f>
        <v>79.487179487179503</v>
      </c>
      <c r="Z221" s="34">
        <f>+IF(I221=0,"",'Ark1'!Z2404)</f>
        <v>6.3635529422369297</v>
      </c>
      <c r="AA221" s="29">
        <f>+IF(I221=0,"",'Ark1'!Z2404)</f>
        <v>6.3635529422369297</v>
      </c>
      <c r="AB221" s="27">
        <f>+IF(I221=0,"",'Ark1'!AB2404)</f>
        <v>1.7120065623203695</v>
      </c>
      <c r="AC221" s="34">
        <f>+IF(I221=0,"",'Ark1'!AE2404)</f>
        <v>0</v>
      </c>
      <c r="AD221" s="29">
        <f t="shared" si="28"/>
        <v>3.4939102564102562</v>
      </c>
      <c r="AE221" s="29">
        <f t="shared" si="31"/>
        <v>2.7857142857142856</v>
      </c>
      <c r="AF221" s="214"/>
      <c r="AG221" s="217"/>
      <c r="AI221" s="29"/>
      <c r="AJ221" s="27"/>
      <c r="AK221" s="218"/>
      <c r="AL221" s="28"/>
      <c r="AP221" s="28"/>
    </row>
    <row r="222" spans="1:42" ht="15.6">
      <c r="A222" s="214"/>
      <c r="B222" s="296">
        <f>+'Ark1'!C2405</f>
        <v>2024</v>
      </c>
      <c r="C222" s="28">
        <f>+'Ark1'!L2405</f>
        <v>8</v>
      </c>
      <c r="D222" s="28" t="s">
        <v>34</v>
      </c>
      <c r="E222" s="28">
        <f>+'Ark1'!H2405</f>
        <v>2</v>
      </c>
      <c r="F222" s="28">
        <f>+'Ark1'!J2405</f>
        <v>629</v>
      </c>
      <c r="G222" s="28" t="str">
        <f t="shared" si="30"/>
        <v>Bø</v>
      </c>
      <c r="H222" s="28">
        <f>+IF(I222=0,"",'Ark1'!Q2405)</f>
        <v>3</v>
      </c>
      <c r="I222" s="337">
        <f>+'Ark1'!R2405</f>
        <v>53</v>
      </c>
      <c r="J222" s="29">
        <f>+IF(I222=0,"",'Ark1'!AG2405)</f>
        <v>23.863829000292807</v>
      </c>
      <c r="L222" s="29">
        <f>+IF(I222=0,"",'Ark1'!AH2405)</f>
        <v>0</v>
      </c>
      <c r="N222" s="32">
        <f>+IF(I222=0,"",'Ark1'!U2405)</f>
        <v>29.216981132075468</v>
      </c>
      <c r="O222" s="32"/>
      <c r="P222" s="32"/>
      <c r="Q222" s="32"/>
      <c r="R222" s="32"/>
      <c r="S222" s="32"/>
      <c r="T222" s="32"/>
      <c r="U222" s="32"/>
      <c r="V222" s="27">
        <f>+IF(I222=0,"",'Ark1'!T2405)</f>
        <v>8.981132075471697</v>
      </c>
      <c r="W222" s="34">
        <f>+IF(I222=0,"",'Ark1'!W2405)</f>
        <v>43.396226415094347</v>
      </c>
      <c r="X222" s="34">
        <f>+IF(I222=0,"",'Ark1'!X2405)</f>
        <v>100</v>
      </c>
      <c r="Y222" s="34">
        <f>+IF(I222=0,"",'Ark1'!Y2405)</f>
        <v>96.226415094339615</v>
      </c>
      <c r="Z222" s="34">
        <f>+IF(I222=0,"",'Ark1'!Z2405)</f>
        <v>3.7503074514999666</v>
      </c>
      <c r="AA222" s="29">
        <f>+IF(I222=0,"",'Ark1'!Z2405)</f>
        <v>3.7503074514999666</v>
      </c>
      <c r="AB222" s="27">
        <f>+IF(I222=0,"",'Ark1'!AB2405)</f>
        <v>2.1674310159659393</v>
      </c>
      <c r="AC222" s="34">
        <f>+IF(I222=0,"",'Ark1'!AE2405)</f>
        <v>0</v>
      </c>
      <c r="AD222" s="29">
        <f t="shared" si="28"/>
        <v>3.6521226415094334</v>
      </c>
      <c r="AE222" s="29">
        <f t="shared" si="31"/>
        <v>17.666666666666668</v>
      </c>
      <c r="AF222" s="214"/>
      <c r="AG222" s="217"/>
      <c r="AI222" s="29"/>
      <c r="AJ222" s="27"/>
      <c r="AK222" s="218"/>
      <c r="AL222" s="28"/>
      <c r="AP222" s="28"/>
    </row>
    <row r="223" spans="1:42" ht="15.6">
      <c r="A223" s="214"/>
      <c r="B223" s="296">
        <f>+'Ark1'!C2406</f>
        <v>2024</v>
      </c>
      <c r="C223" s="28">
        <f>+'Ark1'!L2406</f>
        <v>8</v>
      </c>
      <c r="D223" s="28" t="s">
        <v>34</v>
      </c>
      <c r="E223" s="28">
        <f>+'Ark1'!H2406</f>
        <v>1</v>
      </c>
      <c r="F223" s="28">
        <f>+'Ark1'!J2406</f>
        <v>643</v>
      </c>
      <c r="G223" s="28" t="str">
        <f t="shared" si="30"/>
        <v>Bjerka</v>
      </c>
      <c r="H223" s="28">
        <f>+IF(I223=0,"",'Ark1'!Q2406)</f>
        <v>11</v>
      </c>
      <c r="I223" s="337">
        <f>+'Ark1'!R2406</f>
        <v>21</v>
      </c>
      <c r="J223" s="29">
        <f>+IF(I223=0,"",'Ark1'!AG2406)</f>
        <v>8.530192754839506</v>
      </c>
      <c r="L223" s="29">
        <f>+IF(I223=0,"",'Ark1'!AH2406)</f>
        <v>0</v>
      </c>
      <c r="N223" s="32">
        <f>+IF(I223=0,"",'Ark1'!U2406)</f>
        <v>29.523809523809511</v>
      </c>
      <c r="O223" s="32"/>
      <c r="P223" s="32"/>
      <c r="Q223" s="32"/>
      <c r="R223" s="32"/>
      <c r="S223" s="32"/>
      <c r="T223" s="32"/>
      <c r="U223" s="32"/>
      <c r="V223" s="27">
        <f>+IF(I223=0,"",'Ark1'!T2406)</f>
        <v>8.2857142857142883</v>
      </c>
      <c r="W223" s="34">
        <f>+IF(I223=0,"",'Ark1'!W2406)</f>
        <v>42.857142857142847</v>
      </c>
      <c r="X223" s="34">
        <f>+IF(I223=0,"",'Ark1'!X2406)</f>
        <v>100</v>
      </c>
      <c r="Y223" s="34">
        <f>+IF(I223=0,"",'Ark1'!Y2406)</f>
        <v>90.476190476190439</v>
      </c>
      <c r="Z223" s="34">
        <f>+IF(I223=0,"",'Ark1'!Z2406)</f>
        <v>4.8744137388051136</v>
      </c>
      <c r="AA223" s="29">
        <f>+IF(I223=0,"",'Ark1'!Z2406)</f>
        <v>4.8744137388051136</v>
      </c>
      <c r="AB223" s="27">
        <f>+IF(I223=0,"",'Ark1'!AB2406)</f>
        <v>1.2399253872658595</v>
      </c>
      <c r="AC223" s="34">
        <f>+IF(I223=0,"",'Ark1'!AE2406)</f>
        <v>0</v>
      </c>
      <c r="AD223" s="29">
        <f t="shared" si="28"/>
        <v>3.6904761904761889</v>
      </c>
      <c r="AE223" s="29">
        <f t="shared" si="31"/>
        <v>1.9090909090909092</v>
      </c>
      <c r="AF223" s="214"/>
      <c r="AG223" s="217"/>
      <c r="AI223" s="29"/>
      <c r="AJ223" s="27"/>
      <c r="AK223" s="218"/>
      <c r="AL223" s="28"/>
      <c r="AP223" s="28"/>
    </row>
    <row r="224" spans="1:42" ht="15.6">
      <c r="A224" s="214"/>
      <c r="B224" s="296">
        <f>+'Ark1'!C2407</f>
        <v>2024</v>
      </c>
      <c r="C224" s="28">
        <f>+'Ark1'!L2407</f>
        <v>8</v>
      </c>
      <c r="D224" s="28" t="s">
        <v>34</v>
      </c>
      <c r="E224" s="28">
        <f>+'Ark1'!H2407</f>
        <v>2</v>
      </c>
      <c r="F224" s="28">
        <f>+'Ark1'!J2407</f>
        <v>704</v>
      </c>
      <c r="G224" s="28" t="str">
        <f t="shared" si="30"/>
        <v>Øre Vilt</v>
      </c>
      <c r="H224" s="28" t="str">
        <f>+IF(I224=0,"",'Ark1'!Q2407)</f>
        <v/>
      </c>
      <c r="I224" s="337">
        <f>+'Ark1'!R2407</f>
        <v>0</v>
      </c>
      <c r="J224" s="29" t="str">
        <f>+IF(I224=0,"",'Ark1'!AG2407)</f>
        <v/>
      </c>
      <c r="L224" s="29" t="str">
        <f>+IF(I224=0,"",'Ark1'!AH2407)</f>
        <v/>
      </c>
      <c r="N224" s="32" t="str">
        <f>+IF(I224=0,"",'Ark1'!U2407)</f>
        <v/>
      </c>
      <c r="O224" s="32"/>
      <c r="P224" s="32"/>
      <c r="Q224" s="32"/>
      <c r="R224" s="32"/>
      <c r="S224" s="32"/>
      <c r="T224" s="32"/>
      <c r="U224" s="32"/>
      <c r="V224" s="27" t="str">
        <f>+IF(I224=0,"",'Ark1'!T2407)</f>
        <v/>
      </c>
      <c r="W224" s="34" t="str">
        <f>+IF(I224=0,"",'Ark1'!W2407)</f>
        <v/>
      </c>
      <c r="X224" s="34" t="str">
        <f>+IF(I224=0,"",'Ark1'!X2407)</f>
        <v/>
      </c>
      <c r="Y224" s="34" t="str">
        <f>+IF(I224=0,"",'Ark1'!Y2407)</f>
        <v/>
      </c>
      <c r="Z224" s="34" t="str">
        <f>+IF(I224=0,"",'Ark1'!Z2407)</f>
        <v/>
      </c>
      <c r="AA224" s="29" t="str">
        <f>+IF(I224=0,"",'Ark1'!Z2407)</f>
        <v/>
      </c>
      <c r="AB224" s="27" t="str">
        <f>+IF(I224=0,"",'Ark1'!AB2407)</f>
        <v/>
      </c>
      <c r="AC224" s="34" t="str">
        <f>+IF(I224=0,"",'Ark1'!AE2407)</f>
        <v/>
      </c>
      <c r="AD224" s="29" t="str">
        <f t="shared" si="28"/>
        <v/>
      </c>
      <c r="AE224" s="29" t="str">
        <f t="shared" si="31"/>
        <v/>
      </c>
      <c r="AF224" s="214"/>
      <c r="AG224" s="217"/>
      <c r="AI224" s="29"/>
      <c r="AJ224" s="27"/>
      <c r="AK224" s="218"/>
      <c r="AL224" s="28"/>
      <c r="AP224" s="28"/>
    </row>
    <row r="225" spans="1:60" ht="15.6">
      <c r="A225" s="214"/>
      <c r="B225" s="296">
        <f>+'Ark1'!C2408</f>
        <v>2024</v>
      </c>
      <c r="C225" s="28">
        <f>+'Ark1'!L2408</f>
        <v>8</v>
      </c>
      <c r="D225" s="28" t="s">
        <v>34</v>
      </c>
      <c r="E225" s="28">
        <f>+'Ark1'!H2408</f>
        <v>1</v>
      </c>
      <c r="F225" s="28">
        <f>+'Ark1'!J2408</f>
        <v>802</v>
      </c>
      <c r="G225" s="28" t="str">
        <f t="shared" si="30"/>
        <v>Karasjok</v>
      </c>
      <c r="H225" s="28" t="str">
        <f>+IF(I225=0,"",'Ark1'!Q2408)</f>
        <v/>
      </c>
      <c r="I225" s="337">
        <f>+'Ark1'!R2408</f>
        <v>0</v>
      </c>
      <c r="J225" s="29" t="str">
        <f>+IF(I225=0,"",'Ark1'!AG2408)</f>
        <v/>
      </c>
      <c r="L225" s="29" t="str">
        <f>+IF(I225=0,"",'Ark1'!AH2408)</f>
        <v/>
      </c>
      <c r="N225" s="32" t="str">
        <f>+IF(I225=0,"",'Ark1'!U2408)</f>
        <v/>
      </c>
      <c r="O225" s="32"/>
      <c r="P225" s="32"/>
      <c r="Q225" s="32"/>
      <c r="R225" s="32"/>
      <c r="S225" s="32"/>
      <c r="T225" s="32"/>
      <c r="U225" s="32"/>
      <c r="V225" s="27" t="str">
        <f>+IF(I225=0,"",'Ark1'!T2408)</f>
        <v/>
      </c>
      <c r="W225" s="34" t="str">
        <f>+IF(I225=0,"",'Ark1'!W2408)</f>
        <v/>
      </c>
      <c r="X225" s="34" t="str">
        <f>+IF(I225=0,"",'Ark1'!X2408)</f>
        <v/>
      </c>
      <c r="Y225" s="34" t="str">
        <f>+IF(I225=0,"",'Ark1'!Y2408)</f>
        <v/>
      </c>
      <c r="Z225" s="34" t="str">
        <f>+IF(I225=0,"",'Ark1'!Z2408)</f>
        <v/>
      </c>
      <c r="AA225" s="29" t="str">
        <f>+IF(I225=0,"",'Ark1'!Z2408)</f>
        <v/>
      </c>
      <c r="AB225" s="27" t="str">
        <f>+IF(I225=0,"",'Ark1'!AB2408)</f>
        <v/>
      </c>
      <c r="AC225" s="34" t="str">
        <f>+IF(I225=0,"",'Ark1'!AE2408)</f>
        <v/>
      </c>
      <c r="AD225" s="29" t="str">
        <f t="shared" si="28"/>
        <v/>
      </c>
      <c r="AE225" s="29" t="str">
        <f t="shared" si="31"/>
        <v/>
      </c>
      <c r="AF225" s="214"/>
      <c r="AG225" s="217"/>
      <c r="AI225" s="29"/>
      <c r="AJ225" s="27"/>
      <c r="AK225" s="218"/>
      <c r="AL225" s="28"/>
      <c r="AP225" s="28"/>
    </row>
    <row r="226" spans="1:60" ht="19.8">
      <c r="A226" s="214"/>
      <c r="B226" s="214"/>
      <c r="C226" s="214"/>
      <c r="D226" s="214"/>
      <c r="E226" s="214"/>
      <c r="F226" s="214"/>
      <c r="G226" s="214"/>
      <c r="H226" s="214"/>
      <c r="I226" s="331"/>
      <c r="J226" s="215"/>
      <c r="K226" s="215"/>
      <c r="L226" s="215"/>
      <c r="M226" s="215"/>
      <c r="N226" s="214"/>
      <c r="O226" s="449"/>
      <c r="P226" s="449"/>
      <c r="Q226" s="449"/>
      <c r="R226" s="449"/>
      <c r="S226" s="449"/>
      <c r="T226" s="449"/>
      <c r="U226" s="449"/>
      <c r="V226" s="214"/>
      <c r="W226" s="216"/>
      <c r="X226" s="216"/>
      <c r="Y226" s="216"/>
      <c r="Z226" s="216"/>
      <c r="AA226" s="216"/>
      <c r="AB226" s="214"/>
      <c r="AC226" s="216"/>
      <c r="AD226" s="216"/>
      <c r="AE226" s="216"/>
      <c r="AF226" s="214"/>
      <c r="AG226" s="217"/>
      <c r="AI226" s="29"/>
      <c r="AJ226" s="27"/>
      <c r="AK226" s="218"/>
      <c r="AL226" s="28"/>
      <c r="AP226" s="28"/>
      <c r="BH226" s="230"/>
    </row>
    <row r="227" spans="1:60" ht="22.8">
      <c r="A227" s="214"/>
      <c r="B227" s="214"/>
      <c r="C227" s="214"/>
      <c r="D227" s="263" t="str">
        <f>+D229</f>
        <v>R+</v>
      </c>
      <c r="E227" s="214"/>
      <c r="F227" s="214"/>
      <c r="G227" s="214"/>
      <c r="H227" s="214"/>
      <c r="I227" s="406">
        <f>SUM(I229:I252)</f>
        <v>110</v>
      </c>
      <c r="J227" s="264"/>
      <c r="K227" s="264"/>
      <c r="L227" s="264"/>
      <c r="M227" s="264"/>
      <c r="N227" s="266">
        <f>+Klasse!K18</f>
        <v>32.374545454545462</v>
      </c>
      <c r="O227" s="266"/>
      <c r="P227" s="266"/>
      <c r="Q227" s="266"/>
      <c r="R227" s="266"/>
      <c r="S227" s="266"/>
      <c r="T227" s="266"/>
      <c r="U227" s="266"/>
      <c r="V227" s="265"/>
      <c r="W227" s="216"/>
      <c r="X227" s="216"/>
      <c r="Y227" s="216"/>
      <c r="Z227" s="216"/>
      <c r="AA227" s="216"/>
      <c r="AB227" s="214"/>
      <c r="AC227" s="216"/>
      <c r="AD227" s="216"/>
      <c r="AE227" s="216"/>
      <c r="AF227" s="214"/>
      <c r="AG227" s="217"/>
      <c r="AI227" s="29"/>
      <c r="AJ227" s="27"/>
      <c r="AK227" s="218"/>
      <c r="AL227" s="28"/>
      <c r="AP227" s="28"/>
      <c r="BH227" s="230"/>
    </row>
    <row r="228" spans="1:60" ht="19.8">
      <c r="A228" s="214"/>
      <c r="B228" s="214"/>
      <c r="C228" s="214"/>
      <c r="D228" s="214"/>
      <c r="E228" s="214"/>
      <c r="F228" s="214"/>
      <c r="G228" s="214"/>
      <c r="H228" s="232"/>
      <c r="I228" s="331"/>
      <c r="J228" s="215"/>
      <c r="K228" s="215"/>
      <c r="L228" s="215"/>
      <c r="M228" s="215"/>
      <c r="N228" s="215"/>
      <c r="O228" s="215"/>
      <c r="P228" s="215"/>
      <c r="Q228" s="215"/>
      <c r="R228" s="215"/>
      <c r="S228" s="215"/>
      <c r="T228" s="215"/>
      <c r="U228" s="215"/>
      <c r="V228" s="232"/>
      <c r="W228" s="216"/>
      <c r="X228" s="216"/>
      <c r="Y228" s="216"/>
      <c r="Z228" s="216"/>
      <c r="AA228" s="233"/>
      <c r="AB228" s="214"/>
      <c r="AC228" s="233"/>
      <c r="AD228" s="233"/>
      <c r="AE228" s="231"/>
      <c r="AF228" s="214"/>
      <c r="AG228" s="217"/>
      <c r="AI228" s="29"/>
      <c r="AJ228" s="27"/>
      <c r="AK228" s="218"/>
      <c r="AL228" s="28"/>
      <c r="AP228" s="28"/>
      <c r="BH228" s="230"/>
    </row>
    <row r="229" spans="1:60" ht="15.6">
      <c r="A229" s="214"/>
      <c r="B229" s="296">
        <f>+'Ark1'!C2409</f>
        <v>2024</v>
      </c>
      <c r="C229" s="234">
        <f>+'Ark1'!L2409</f>
        <v>9</v>
      </c>
      <c r="D229" s="234" t="s">
        <v>35</v>
      </c>
      <c r="E229" s="234">
        <f>+'Ark1'!H2409</f>
        <v>1</v>
      </c>
      <c r="F229" s="234">
        <f>+'Ark1'!J2409</f>
        <v>103</v>
      </c>
      <c r="G229" s="234" t="str">
        <f>+G202</f>
        <v>Rudshøgda</v>
      </c>
      <c r="H229" s="234" t="str">
        <f>+IF(I229=0,"",'Ark1'!Q2409)</f>
        <v/>
      </c>
      <c r="I229" s="336">
        <f>+'Ark1'!R2409</f>
        <v>0</v>
      </c>
      <c r="J229" s="235" t="str">
        <f>+IF(I229=0,"",'Ark1'!AG2409)</f>
        <v/>
      </c>
      <c r="K229" s="235"/>
      <c r="L229" s="235" t="str">
        <f>+IF(I229=0,"",'Ark1'!AH2409)</f>
        <v/>
      </c>
      <c r="M229" s="235"/>
      <c r="N229" s="32" t="str">
        <f>+IF(I229=0,"",'Ark1'!U2409)</f>
        <v/>
      </c>
      <c r="O229" s="32"/>
      <c r="P229" s="32"/>
      <c r="Q229" s="32"/>
      <c r="R229" s="32"/>
      <c r="S229" s="32"/>
      <c r="T229" s="32"/>
      <c r="U229" s="32"/>
      <c r="V229" s="236" t="str">
        <f>+IF(I229=0,"",'Ark1'!T2409)</f>
        <v/>
      </c>
      <c r="W229" s="237" t="str">
        <f>+IF(I229=0,"",'Ark1'!W2409)</f>
        <v/>
      </c>
      <c r="X229" s="237" t="str">
        <f>+IF(I229=0,"",'Ark1'!X2409)</f>
        <v/>
      </c>
      <c r="Y229" s="237" t="str">
        <f>+IF(I229=0,"",'Ark1'!Y2409)</f>
        <v/>
      </c>
      <c r="Z229" s="237" t="str">
        <f>+IF(I229=0,"",'Ark1'!Z2409)</f>
        <v/>
      </c>
      <c r="AA229" s="235" t="str">
        <f>+IF(I229=0,"",'Ark1'!Z2409)</f>
        <v/>
      </c>
      <c r="AB229" s="236" t="str">
        <f>+IF(I229=0,"",'Ark1'!AB2409)</f>
        <v/>
      </c>
      <c r="AC229" s="237" t="str">
        <f>+IF(I229=0,"",'Ark1'!AE2409)</f>
        <v/>
      </c>
      <c r="AD229" s="235" t="str">
        <f t="shared" ref="AD229:AD252" si="32">IF(I229=0,"",N229/C229)</f>
        <v/>
      </c>
      <c r="AE229" s="235" t="str">
        <f t="shared" ref="AE229" si="33">IF(I229=0,"",I229/H229)</f>
        <v/>
      </c>
      <c r="AF229" s="214"/>
      <c r="AG229" s="217"/>
      <c r="AI229" s="29"/>
      <c r="AJ229" s="27"/>
      <c r="AK229" s="217"/>
      <c r="AL229" s="28"/>
      <c r="AP229" s="28"/>
    </row>
    <row r="230" spans="1:60" ht="15.6">
      <c r="A230" s="214"/>
      <c r="B230" s="296">
        <f>+'Ark1'!C2410</f>
        <v>2024</v>
      </c>
      <c r="C230" s="234">
        <f>+'Ark1'!L2410</f>
        <v>9</v>
      </c>
      <c r="D230" s="234" t="s">
        <v>35</v>
      </c>
      <c r="E230" s="234">
        <f>+'Ark1'!H2410</f>
        <v>2</v>
      </c>
      <c r="F230" s="234">
        <f>+'Ark1'!J2410</f>
        <v>106</v>
      </c>
      <c r="G230" s="234" t="str">
        <f t="shared" ref="G230:G252" si="34">+G203</f>
        <v>Furuseth</v>
      </c>
      <c r="H230" s="234">
        <f>+IF(I230=0,"",'Ark1'!Q2410)</f>
        <v>2</v>
      </c>
      <c r="I230" s="336">
        <f>+'Ark1'!R2410</f>
        <v>2</v>
      </c>
      <c r="J230" s="235">
        <f>+IF(I230=0,"",'Ark1'!AG2410)</f>
        <v>2.41435419323629</v>
      </c>
      <c r="K230" s="235"/>
      <c r="L230" s="235">
        <f>+IF(I230=0,"",'Ark1'!AH2410)</f>
        <v>0</v>
      </c>
      <c r="M230" s="235"/>
      <c r="N230" s="32">
        <f>+IF(I230=0,"",'Ark1'!U2410)</f>
        <v>27.45</v>
      </c>
      <c r="O230" s="32"/>
      <c r="P230" s="32"/>
      <c r="Q230" s="32"/>
      <c r="R230" s="32"/>
      <c r="S230" s="32"/>
      <c r="T230" s="32"/>
      <c r="U230" s="32"/>
      <c r="V230" s="236">
        <f>+IF(I230=0,"",'Ark1'!T2410)</f>
        <v>8.5</v>
      </c>
      <c r="W230" s="237">
        <f>+IF(I230=0,"",'Ark1'!W2410)</f>
        <v>50</v>
      </c>
      <c r="X230" s="237">
        <f>+IF(I230=0,"",'Ark1'!X2410)</f>
        <v>100</v>
      </c>
      <c r="Y230" s="237">
        <f>+IF(I230=0,"",'Ark1'!Y2410)</f>
        <v>50</v>
      </c>
      <c r="Z230" s="237">
        <f>+IF(I230=0,"",'Ark1'!Z2410)</f>
        <v>6.0499999999999856</v>
      </c>
      <c r="AA230" s="235">
        <f>+IF(I230=0,"",'Ark1'!Z2410)</f>
        <v>6.0499999999999856</v>
      </c>
      <c r="AB230" s="236">
        <f>+IF(I230=0,"",'Ark1'!AB2410)</f>
        <v>1.5</v>
      </c>
      <c r="AC230" s="237">
        <f>+IF(I230=0,"",'Ark1'!AE2410)</f>
        <v>0</v>
      </c>
      <c r="AD230" s="235">
        <f t="shared" si="32"/>
        <v>3.05</v>
      </c>
      <c r="AE230" s="235">
        <f t="shared" ref="AE230:AE252" si="35">IF(I230=0,"",I230/H230)</f>
        <v>1</v>
      </c>
      <c r="AF230" s="214"/>
      <c r="AG230" s="217"/>
      <c r="AI230" s="29"/>
      <c r="AJ230" s="27"/>
      <c r="AK230" s="218"/>
      <c r="AL230" s="28"/>
      <c r="AP230" s="28"/>
    </row>
    <row r="231" spans="1:60" ht="15.6">
      <c r="A231" s="214"/>
      <c r="B231" s="296">
        <f>+'Ark1'!C2411</f>
        <v>2024</v>
      </c>
      <c r="C231" s="234">
        <f>+'Ark1'!L2411</f>
        <v>9</v>
      </c>
      <c r="D231" s="234" t="s">
        <v>35</v>
      </c>
      <c r="E231" s="234">
        <f>+'Ark1'!H2411</f>
        <v>1</v>
      </c>
      <c r="F231" s="234">
        <f>+'Ark1'!J2411</f>
        <v>110</v>
      </c>
      <c r="G231" s="234" t="str">
        <f t="shared" si="34"/>
        <v>Gol</v>
      </c>
      <c r="H231" s="234">
        <f>+IF(I231=0,"",'Ark1'!Q2411)</f>
        <v>7</v>
      </c>
      <c r="I231" s="336">
        <f>+'Ark1'!R2411</f>
        <v>11</v>
      </c>
      <c r="J231" s="235">
        <f>+IF(I231=0,"",'Ark1'!AG2411)</f>
        <v>1.1627427997947888</v>
      </c>
      <c r="K231" s="235"/>
      <c r="L231" s="235">
        <f>+IF(I231=0,"",'Ark1'!AH2411)</f>
        <v>9.0909090909090917</v>
      </c>
      <c r="M231" s="235"/>
      <c r="N231" s="32">
        <f>+IF(I231=0,"",'Ark1'!U2411)</f>
        <v>28.227272727272744</v>
      </c>
      <c r="O231" s="32"/>
      <c r="P231" s="32"/>
      <c r="Q231" s="32"/>
      <c r="R231" s="32"/>
      <c r="S231" s="32"/>
      <c r="T231" s="32"/>
      <c r="U231" s="32"/>
      <c r="V231" s="236">
        <f>+IF(I231=0,"",'Ark1'!T2411)</f>
        <v>9.4545454545454568</v>
      </c>
      <c r="W231" s="237">
        <f>+IF(I231=0,"",'Ark1'!W2411)</f>
        <v>90.909090909090892</v>
      </c>
      <c r="X231" s="237">
        <f>+IF(I231=0,"",'Ark1'!X2411)</f>
        <v>90.909090909090892</v>
      </c>
      <c r="Y231" s="237">
        <f>+IF(I231=0,"",'Ark1'!Y2411)</f>
        <v>81.818181818181813</v>
      </c>
      <c r="Z231" s="237">
        <f>+IF(I231=0,"",'Ark1'!Z2411)</f>
        <v>9.9685041194837734</v>
      </c>
      <c r="AA231" s="235">
        <f>+IF(I231=0,"",'Ark1'!Z2411)</f>
        <v>9.9685041194837734</v>
      </c>
      <c r="AB231" s="236">
        <f>+IF(I231=0,"",'Ark1'!AB2411)</f>
        <v>0.9875254992000102</v>
      </c>
      <c r="AC231" s="237">
        <f>+IF(I231=0,"",'Ark1'!AE2411)</f>
        <v>0</v>
      </c>
      <c r="AD231" s="235">
        <f t="shared" si="32"/>
        <v>3.1363636363636385</v>
      </c>
      <c r="AE231" s="235">
        <f t="shared" si="35"/>
        <v>1.5714285714285714</v>
      </c>
      <c r="AF231" s="214"/>
      <c r="AG231" s="217"/>
      <c r="AI231" s="29"/>
      <c r="AJ231" s="27"/>
      <c r="AK231" s="218"/>
      <c r="AL231" s="28"/>
      <c r="AP231" s="28"/>
    </row>
    <row r="232" spans="1:60" ht="15.6">
      <c r="A232" s="214"/>
      <c r="B232" s="296">
        <f>+'Ark1'!C2412</f>
        <v>2024</v>
      </c>
      <c r="C232" s="234">
        <f>+'Ark1'!L2412</f>
        <v>9</v>
      </c>
      <c r="D232" s="234" t="s">
        <v>35</v>
      </c>
      <c r="E232" s="234">
        <f>+'Ark1'!H2412</f>
        <v>1</v>
      </c>
      <c r="F232" s="234">
        <f>+'Ark1'!J2412</f>
        <v>111</v>
      </c>
      <c r="G232" s="234" t="str">
        <f t="shared" si="34"/>
        <v>Forus</v>
      </c>
      <c r="H232" s="234">
        <f>+IF(I232=0,"",'Ark1'!Q2412)</f>
        <v>2</v>
      </c>
      <c r="I232" s="336">
        <f>+'Ark1'!R2412</f>
        <v>2</v>
      </c>
      <c r="J232" s="235">
        <f>+IF(I232=0,"",'Ark1'!AG2412)</f>
        <v>1.9545636874156724</v>
      </c>
      <c r="K232" s="235"/>
      <c r="L232" s="235">
        <f>+IF(I232=0,"",'Ark1'!AH2412)</f>
        <v>0</v>
      </c>
      <c r="M232" s="235"/>
      <c r="N232" s="32">
        <f>+IF(I232=0,"",'Ark1'!U2412)</f>
        <v>26.8</v>
      </c>
      <c r="O232" s="32"/>
      <c r="P232" s="32"/>
      <c r="Q232" s="32"/>
      <c r="R232" s="32"/>
      <c r="S232" s="32"/>
      <c r="T232" s="32"/>
      <c r="U232" s="32"/>
      <c r="V232" s="236">
        <f>+IF(I232=0,"",'Ark1'!T2412)</f>
        <v>8</v>
      </c>
      <c r="W232" s="237">
        <f>+IF(I232=0,"",'Ark1'!W2412)</f>
        <v>50</v>
      </c>
      <c r="X232" s="237">
        <f>+IF(I232=0,"",'Ark1'!X2412)</f>
        <v>100</v>
      </c>
      <c r="Y232" s="237">
        <f>+IF(I232=0,"",'Ark1'!Y2412)</f>
        <v>50</v>
      </c>
      <c r="Z232" s="237">
        <f>+IF(I232=0,"",'Ark1'!Z2412)</f>
        <v>4.1000000000000085</v>
      </c>
      <c r="AA232" s="235">
        <f>+IF(I232=0,"",'Ark1'!Z2412)</f>
        <v>4.1000000000000085</v>
      </c>
      <c r="AB232" s="236">
        <f>+IF(I232=0,"",'Ark1'!AB2412)</f>
        <v>1</v>
      </c>
      <c r="AC232" s="237">
        <f>+IF(I232=0,"",'Ark1'!AE2412)</f>
        <v>0</v>
      </c>
      <c r="AD232" s="235">
        <f t="shared" si="32"/>
        <v>2.9777777777777779</v>
      </c>
      <c r="AE232" s="235">
        <f t="shared" si="35"/>
        <v>1</v>
      </c>
      <c r="AF232" s="214"/>
      <c r="AG232" s="217"/>
      <c r="AI232" s="29"/>
      <c r="AJ232" s="27"/>
      <c r="AK232" s="218"/>
      <c r="AL232" s="28"/>
      <c r="AP232" s="28"/>
    </row>
    <row r="233" spans="1:60" ht="15.6">
      <c r="A233" s="214"/>
      <c r="B233" s="296">
        <f>+'Ark1'!C2413</f>
        <v>2024</v>
      </c>
      <c r="C233" s="234">
        <f>+'Ark1'!L2413</f>
        <v>9</v>
      </c>
      <c r="D233" s="234" t="s">
        <v>35</v>
      </c>
      <c r="E233" s="234">
        <f>+'Ark1'!H2413</f>
        <v>1</v>
      </c>
      <c r="F233" s="234">
        <f>+'Ark1'!J2413</f>
        <v>116</v>
      </c>
      <c r="G233" s="234" t="str">
        <f t="shared" si="34"/>
        <v>Sandeid</v>
      </c>
      <c r="H233" s="234">
        <f>+IF(I233=0,"",'Ark1'!Q2413)</f>
        <v>4</v>
      </c>
      <c r="I233" s="336">
        <f>+'Ark1'!R2413</f>
        <v>6</v>
      </c>
      <c r="J233" s="235">
        <f>+IF(I233=0,"",'Ark1'!AG2413)</f>
        <v>3.2118351257968758</v>
      </c>
      <c r="K233" s="235"/>
      <c r="L233" s="235">
        <f>+IF(I233=0,"",'Ark1'!AH2413)</f>
        <v>0</v>
      </c>
      <c r="M233" s="235"/>
      <c r="N233" s="32">
        <f>+IF(I233=0,"",'Ark1'!U2413)</f>
        <v>33</v>
      </c>
      <c r="O233" s="32"/>
      <c r="P233" s="32"/>
      <c r="Q233" s="32"/>
      <c r="R233" s="32"/>
      <c r="S233" s="32"/>
      <c r="T233" s="32"/>
      <c r="U233" s="32"/>
      <c r="V233" s="236">
        <f>+IF(I233=0,"",'Ark1'!T2413)</f>
        <v>9.6666666666666643</v>
      </c>
      <c r="W233" s="237">
        <f>+IF(I233=0,"",'Ark1'!W2413)</f>
        <v>100</v>
      </c>
      <c r="X233" s="237">
        <f>+IF(I233=0,"",'Ark1'!X2413)</f>
        <v>100</v>
      </c>
      <c r="Y233" s="237">
        <f>+IF(I233=0,"",'Ark1'!Y2413)</f>
        <v>100</v>
      </c>
      <c r="Z233" s="237">
        <f>+IF(I233=0,"",'Ark1'!Z2413)</f>
        <v>2.3086792761230561</v>
      </c>
      <c r="AA233" s="235">
        <f>+IF(I233=0,"",'Ark1'!Z2413)</f>
        <v>2.3086792761230561</v>
      </c>
      <c r="AB233" s="236">
        <f>+IF(I233=0,"",'Ark1'!AB2413)</f>
        <v>0.74535599249994655</v>
      </c>
      <c r="AC233" s="237">
        <f>+IF(I233=0,"",'Ark1'!AE2413)</f>
        <v>0</v>
      </c>
      <c r="AD233" s="235">
        <f t="shared" si="32"/>
        <v>3.6666666666666665</v>
      </c>
      <c r="AE233" s="235">
        <f t="shared" si="35"/>
        <v>1.5</v>
      </c>
      <c r="AF233" s="214"/>
      <c r="AG233" s="217"/>
      <c r="AI233" s="29"/>
      <c r="AJ233" s="27"/>
      <c r="AK233" s="218"/>
      <c r="AL233" s="28"/>
      <c r="AP233" s="28"/>
    </row>
    <row r="234" spans="1:60" ht="15.6">
      <c r="A234" s="214"/>
      <c r="B234" s="296">
        <f>+'Ark1'!C2414</f>
        <v>2024</v>
      </c>
      <c r="C234" s="234">
        <f>+'Ark1'!L2414</f>
        <v>9</v>
      </c>
      <c r="D234" s="234" t="s">
        <v>35</v>
      </c>
      <c r="E234" s="234">
        <f>+'Ark1'!H2414</f>
        <v>2</v>
      </c>
      <c r="F234" s="234">
        <f>+'Ark1'!J2414</f>
        <v>117</v>
      </c>
      <c r="G234" s="234" t="str">
        <f t="shared" si="34"/>
        <v>Jæren</v>
      </c>
      <c r="H234" s="234">
        <f>+IF(I234=0,"",'Ark1'!Q2414)</f>
        <v>2</v>
      </c>
      <c r="I234" s="336">
        <f>+'Ark1'!R2414</f>
        <v>2</v>
      </c>
      <c r="J234" s="235">
        <f>+IF(I234=0,"",'Ark1'!AG2414)</f>
        <v>3.1112682458710039</v>
      </c>
      <c r="K234" s="235"/>
      <c r="L234" s="235">
        <f>+IF(I234=0,"",'Ark1'!AH2414)</f>
        <v>0</v>
      </c>
      <c r="M234" s="235"/>
      <c r="N234" s="32">
        <f>+IF(I234=0,"",'Ark1'!U2414)</f>
        <v>30.8</v>
      </c>
      <c r="O234" s="32"/>
      <c r="P234" s="32"/>
      <c r="Q234" s="32"/>
      <c r="R234" s="32"/>
      <c r="S234" s="32"/>
      <c r="T234" s="32"/>
      <c r="U234" s="32"/>
      <c r="V234" s="236">
        <f>+IF(I234=0,"",'Ark1'!T2414)</f>
        <v>8.5</v>
      </c>
      <c r="W234" s="237">
        <f>+IF(I234=0,"",'Ark1'!W2414)</f>
        <v>50</v>
      </c>
      <c r="X234" s="237">
        <f>+IF(I234=0,"",'Ark1'!X2414)</f>
        <v>100</v>
      </c>
      <c r="Y234" s="237">
        <f>+IF(I234=0,"",'Ark1'!Y2414)</f>
        <v>100</v>
      </c>
      <c r="Z234" s="237">
        <f>+IF(I234=0,"",'Ark1'!Z2414)</f>
        <v>6.6999999999999886</v>
      </c>
      <c r="AA234" s="235">
        <f>+IF(I234=0,"",'Ark1'!Z2414)</f>
        <v>6.6999999999999886</v>
      </c>
      <c r="AB234" s="236">
        <f>+IF(I234=0,"",'Ark1'!AB2414)</f>
        <v>1.5</v>
      </c>
      <c r="AC234" s="237">
        <f>+IF(I234=0,"",'Ark1'!AE2414)</f>
        <v>0</v>
      </c>
      <c r="AD234" s="235">
        <f t="shared" si="32"/>
        <v>3.4222222222222225</v>
      </c>
      <c r="AE234" s="235">
        <f t="shared" si="35"/>
        <v>1</v>
      </c>
      <c r="AF234" s="214"/>
      <c r="AG234" s="217"/>
      <c r="AI234" s="29"/>
      <c r="AJ234" s="27"/>
      <c r="AK234" s="218"/>
      <c r="AL234" s="28"/>
      <c r="AP234" s="28"/>
    </row>
    <row r="235" spans="1:60" ht="15.6">
      <c r="A235" s="214"/>
      <c r="B235" s="296">
        <f>+'Ark1'!C2415</f>
        <v>2024</v>
      </c>
      <c r="C235" s="234">
        <f>+'Ark1'!L2415</f>
        <v>9</v>
      </c>
      <c r="D235" s="234" t="s">
        <v>35</v>
      </c>
      <c r="E235" s="234">
        <f>+'Ark1'!H2415</f>
        <v>1</v>
      </c>
      <c r="F235" s="234">
        <f>+'Ark1'!J2415</f>
        <v>134</v>
      </c>
      <c r="G235" s="234" t="str">
        <f t="shared" si="34"/>
        <v>Førde</v>
      </c>
      <c r="H235" s="234">
        <f>+IF(I235=0,"",'Ark1'!Q2415)</f>
        <v>12</v>
      </c>
      <c r="I235" s="336">
        <f>+'Ark1'!R2415</f>
        <v>19</v>
      </c>
      <c r="J235" s="235">
        <f>+IF(I235=0,"",'Ark1'!AG2415)</f>
        <v>1.6502549916586837</v>
      </c>
      <c r="K235" s="235"/>
      <c r="L235" s="235">
        <f>+IF(I235=0,"",'Ark1'!AH2415)</f>
        <v>0</v>
      </c>
      <c r="M235" s="235"/>
      <c r="N235" s="32">
        <f>+IF(I235=0,"",'Ark1'!U2415)</f>
        <v>34.726315789473659</v>
      </c>
      <c r="O235" s="32"/>
      <c r="P235" s="32"/>
      <c r="Q235" s="32"/>
      <c r="R235" s="32"/>
      <c r="S235" s="32"/>
      <c r="T235" s="32"/>
      <c r="U235" s="32"/>
      <c r="V235" s="236">
        <f>+IF(I235=0,"",'Ark1'!T2415)</f>
        <v>8.7894736842105274</v>
      </c>
      <c r="W235" s="237">
        <f>+IF(I235=0,"",'Ark1'!W2415)</f>
        <v>73.68421052631578</v>
      </c>
      <c r="X235" s="237">
        <f>+IF(I235=0,"",'Ark1'!X2415)</f>
        <v>100</v>
      </c>
      <c r="Y235" s="237">
        <f>+IF(I235=0,"",'Ark1'!Y2415)</f>
        <v>100</v>
      </c>
      <c r="Z235" s="237">
        <f>+IF(I235=0,"",'Ark1'!Z2415)</f>
        <v>4.6261092104049837</v>
      </c>
      <c r="AA235" s="235">
        <f>+IF(I235=0,"",'Ark1'!Z2415)</f>
        <v>4.6261092104049837</v>
      </c>
      <c r="AB235" s="236">
        <f>+IF(I235=0,"",'Ark1'!AB2415)</f>
        <v>1.0041465278073165</v>
      </c>
      <c r="AC235" s="237">
        <f>+IF(I235=0,"",'Ark1'!AE2415)</f>
        <v>0</v>
      </c>
      <c r="AD235" s="235">
        <f t="shared" si="32"/>
        <v>3.8584795321637397</v>
      </c>
      <c r="AE235" s="235">
        <f t="shared" si="35"/>
        <v>1.5833333333333333</v>
      </c>
      <c r="AF235" s="214"/>
      <c r="AG235" s="217"/>
      <c r="AI235" s="29"/>
      <c r="AJ235" s="27"/>
      <c r="AK235" s="218"/>
      <c r="AL235" s="28"/>
      <c r="AP235" s="28"/>
    </row>
    <row r="236" spans="1:60" ht="15.6">
      <c r="A236" s="214"/>
      <c r="B236" s="296">
        <f>+'Ark1'!C2416</f>
        <v>2024</v>
      </c>
      <c r="C236" s="234">
        <f>+'Ark1'!L2416</f>
        <v>9</v>
      </c>
      <c r="D236" s="234" t="s">
        <v>35</v>
      </c>
      <c r="E236" s="234">
        <f>+'Ark1'!H2416</f>
        <v>2</v>
      </c>
      <c r="F236" s="234">
        <f>+'Ark1'!J2416</f>
        <v>141</v>
      </c>
      <c r="G236" s="234" t="str">
        <f t="shared" si="34"/>
        <v>Ølen</v>
      </c>
      <c r="H236" s="234">
        <f>+IF(I236=0,"",'Ark1'!Q2416)</f>
        <v>4</v>
      </c>
      <c r="I236" s="336">
        <f>+'Ark1'!R2416</f>
        <v>12</v>
      </c>
      <c r="J236" s="235">
        <f>+IF(I236=0,"",'Ark1'!AG2416)</f>
        <v>1.8860677701112027</v>
      </c>
      <c r="K236" s="235"/>
      <c r="L236" s="235">
        <f>+IF(I236=0,"",'Ark1'!AH2416)</f>
        <v>0</v>
      </c>
      <c r="M236" s="235"/>
      <c r="N236" s="32">
        <f>+IF(I236=0,"",'Ark1'!U2416)</f>
        <v>34.783333333333346</v>
      </c>
      <c r="O236" s="32"/>
      <c r="P236" s="32"/>
      <c r="Q236" s="32"/>
      <c r="R236" s="32"/>
      <c r="S236" s="32"/>
      <c r="T236" s="32"/>
      <c r="U236" s="32"/>
      <c r="V236" s="236">
        <f>+IF(I236=0,"",'Ark1'!T2416)</f>
        <v>8.8333333333333357</v>
      </c>
      <c r="W236" s="237">
        <f>+IF(I236=0,"",'Ark1'!W2416)</f>
        <v>58.33333333333335</v>
      </c>
      <c r="X236" s="237">
        <f>+IF(I236=0,"",'Ark1'!X2416)</f>
        <v>100</v>
      </c>
      <c r="Y236" s="237">
        <f>+IF(I236=0,"",'Ark1'!Y2416)</f>
        <v>100</v>
      </c>
      <c r="Z236" s="237">
        <f>+IF(I236=0,"",'Ark1'!Z2416)</f>
        <v>3.0889138688037638</v>
      </c>
      <c r="AA236" s="235">
        <f>+IF(I236=0,"",'Ark1'!Z2416)</f>
        <v>3.0889138688037638</v>
      </c>
      <c r="AB236" s="236">
        <f>+IF(I236=0,"",'Ark1'!AB2416)</f>
        <v>1.0671873729054688</v>
      </c>
      <c r="AC236" s="237">
        <f>+IF(I236=0,"",'Ark1'!AE2416)</f>
        <v>0</v>
      </c>
      <c r="AD236" s="235">
        <f t="shared" si="32"/>
        <v>3.864814814814816</v>
      </c>
      <c r="AE236" s="235">
        <f t="shared" si="35"/>
        <v>3</v>
      </c>
      <c r="AF236" s="214"/>
      <c r="AG236" s="217"/>
      <c r="AI236" s="29"/>
      <c r="AJ236" s="27"/>
      <c r="AK236" s="218"/>
      <c r="AL236" s="28"/>
      <c r="AP236" s="28"/>
    </row>
    <row r="237" spans="1:60" ht="15.6">
      <c r="A237" s="214"/>
      <c r="B237" s="296">
        <f>+'Ark1'!C2417</f>
        <v>2024</v>
      </c>
      <c r="C237" s="234">
        <f>+'Ark1'!L2417</f>
        <v>9</v>
      </c>
      <c r="D237" s="234" t="s">
        <v>35</v>
      </c>
      <c r="E237" s="234">
        <f>+'Ark1'!H2417</f>
        <v>2</v>
      </c>
      <c r="F237" s="234">
        <f>+'Ark1'!J2417</f>
        <v>143</v>
      </c>
      <c r="G237" s="234" t="str">
        <f t="shared" si="34"/>
        <v>Nordfjord</v>
      </c>
      <c r="H237" s="234" t="str">
        <f>+IF(I237=0,"",'Ark1'!Q2417)</f>
        <v/>
      </c>
      <c r="I237" s="336">
        <f>+'Ark1'!R2417</f>
        <v>0</v>
      </c>
      <c r="J237" s="235" t="str">
        <f>+IF(I237=0,"",'Ark1'!AG2417)</f>
        <v/>
      </c>
      <c r="K237" s="235"/>
      <c r="L237" s="235" t="str">
        <f>+IF(I237=0,"",'Ark1'!AH2417)</f>
        <v/>
      </c>
      <c r="M237" s="235"/>
      <c r="N237" s="32" t="str">
        <f>+IF(I237=0,"",'Ark1'!U2417)</f>
        <v/>
      </c>
      <c r="O237" s="32"/>
      <c r="P237" s="32"/>
      <c r="Q237" s="32"/>
      <c r="R237" s="32"/>
      <c r="S237" s="32"/>
      <c r="T237" s="32"/>
      <c r="U237" s="32"/>
      <c r="V237" s="236" t="str">
        <f>+IF(I237=0,"",'Ark1'!T2417)</f>
        <v/>
      </c>
      <c r="W237" s="237" t="str">
        <f>+IF(I237=0,"",'Ark1'!W2417)</f>
        <v/>
      </c>
      <c r="X237" s="237" t="str">
        <f>+IF(I237=0,"",'Ark1'!X2417)</f>
        <v/>
      </c>
      <c r="Y237" s="237" t="str">
        <f>+IF(I237=0,"",'Ark1'!Y2417)</f>
        <v/>
      </c>
      <c r="Z237" s="237" t="str">
        <f>+IF(I237=0,"",'Ark1'!Z2417)</f>
        <v/>
      </c>
      <c r="AA237" s="235" t="str">
        <f>+IF(I237=0,"",'Ark1'!Z2417)</f>
        <v/>
      </c>
      <c r="AB237" s="236" t="str">
        <f>+IF(I237=0,"",'Ark1'!AB2417)</f>
        <v/>
      </c>
      <c r="AC237" s="237" t="str">
        <f>+IF(I237=0,"",'Ark1'!AE2417)</f>
        <v/>
      </c>
      <c r="AD237" s="235" t="str">
        <f t="shared" si="32"/>
        <v/>
      </c>
      <c r="AE237" s="235" t="str">
        <f t="shared" si="35"/>
        <v/>
      </c>
      <c r="AF237" s="214"/>
      <c r="AG237" s="217"/>
      <c r="AI237" s="29"/>
      <c r="AJ237" s="27"/>
      <c r="AK237" s="218"/>
      <c r="AL237" s="28"/>
      <c r="AP237" s="28"/>
    </row>
    <row r="238" spans="1:60" ht="15.6">
      <c r="A238" s="214"/>
      <c r="B238" s="296">
        <f>+'Ark1'!C2418</f>
        <v>2024</v>
      </c>
      <c r="C238" s="234">
        <f>+'Ark1'!L2418</f>
        <v>9</v>
      </c>
      <c r="D238" s="234" t="s">
        <v>35</v>
      </c>
      <c r="E238" s="234">
        <f>+'Ark1'!H2418</f>
        <v>2</v>
      </c>
      <c r="F238" s="234">
        <f>+'Ark1'!J2418</f>
        <v>147</v>
      </c>
      <c r="G238" s="234" t="str">
        <f t="shared" si="34"/>
        <v>Midt-Norge</v>
      </c>
      <c r="H238" s="234" t="str">
        <f>+IF(I238=0,"",'Ark1'!Q2418)</f>
        <v/>
      </c>
      <c r="I238" s="336">
        <f>+'Ark1'!R2418</f>
        <v>0</v>
      </c>
      <c r="J238" s="235" t="str">
        <f>+IF(I238=0,"",'Ark1'!AG2418)</f>
        <v/>
      </c>
      <c r="K238" s="235"/>
      <c r="L238" s="235" t="str">
        <f>+IF(I238=0,"",'Ark1'!AH2418)</f>
        <v/>
      </c>
      <c r="M238" s="235"/>
      <c r="N238" s="32" t="str">
        <f>+IF(I238=0,"",'Ark1'!U2418)</f>
        <v/>
      </c>
      <c r="O238" s="32"/>
      <c r="P238" s="32"/>
      <c r="Q238" s="32"/>
      <c r="R238" s="32"/>
      <c r="S238" s="32"/>
      <c r="T238" s="32"/>
      <c r="U238" s="32"/>
      <c r="V238" s="236" t="str">
        <f>+IF(I238=0,"",'Ark1'!T2418)</f>
        <v/>
      </c>
      <c r="W238" s="237" t="str">
        <f>+IF(I238=0,"",'Ark1'!W2418)</f>
        <v/>
      </c>
      <c r="X238" s="237" t="str">
        <f>+IF(I238=0,"",'Ark1'!X2418)</f>
        <v/>
      </c>
      <c r="Y238" s="237" t="str">
        <f>+IF(I238=0,"",'Ark1'!Y2418)</f>
        <v/>
      </c>
      <c r="Z238" s="237" t="str">
        <f>+IF(I238=0,"",'Ark1'!Z2418)</f>
        <v/>
      </c>
      <c r="AA238" s="235" t="str">
        <f>+IF(I238=0,"",'Ark1'!Z2418)</f>
        <v/>
      </c>
      <c r="AB238" s="236" t="str">
        <f>+IF(I238=0,"",'Ark1'!AB2418)</f>
        <v/>
      </c>
      <c r="AC238" s="237" t="str">
        <f>+IF(I238=0,"",'Ark1'!AE2418)</f>
        <v/>
      </c>
      <c r="AD238" s="235" t="str">
        <f t="shared" si="32"/>
        <v/>
      </c>
      <c r="AE238" s="235" t="str">
        <f t="shared" si="35"/>
        <v/>
      </c>
      <c r="AF238" s="214"/>
      <c r="AG238" s="217"/>
      <c r="AI238" s="29"/>
      <c r="AJ238" s="27"/>
      <c r="AK238" s="218"/>
      <c r="AL238" s="28"/>
      <c r="AP238" s="28"/>
    </row>
    <row r="239" spans="1:60" ht="15.6">
      <c r="A239" s="214"/>
      <c r="B239" s="296">
        <f>+'Ark1'!C2419</f>
        <v>2024</v>
      </c>
      <c r="C239" s="234">
        <f>+'Ark1'!L2419</f>
        <v>9</v>
      </c>
      <c r="D239" s="234" t="s">
        <v>35</v>
      </c>
      <c r="E239" s="234">
        <f>+'Ark1'!H2419</f>
        <v>1</v>
      </c>
      <c r="F239" s="234">
        <f>+'Ark1'!J2419</f>
        <v>155</v>
      </c>
      <c r="G239" s="234" t="str">
        <f t="shared" si="34"/>
        <v>Målselv</v>
      </c>
      <c r="H239" s="234">
        <f>+IF(I239=0,"",'Ark1'!Q2419)</f>
        <v>7</v>
      </c>
      <c r="I239" s="336">
        <f>+'Ark1'!R2419</f>
        <v>24</v>
      </c>
      <c r="J239" s="235">
        <f>+IF(I239=0,"",'Ark1'!AG2419)</f>
        <v>2.1094532373295727</v>
      </c>
      <c r="K239" s="235"/>
      <c r="L239" s="235">
        <f>+IF(I239=0,"",'Ark1'!AH2419)</f>
        <v>0</v>
      </c>
      <c r="M239" s="235"/>
      <c r="N239" s="32">
        <f>+IF(I239=0,"",'Ark1'!U2419)</f>
        <v>31.420833333333324</v>
      </c>
      <c r="O239" s="32"/>
      <c r="P239" s="32"/>
      <c r="Q239" s="32"/>
      <c r="R239" s="32"/>
      <c r="S239" s="32"/>
      <c r="T239" s="32"/>
      <c r="U239" s="32"/>
      <c r="V239" s="236">
        <f>+IF(I239=0,"",'Ark1'!T2419)</f>
        <v>10.125</v>
      </c>
      <c r="W239" s="237">
        <f>+IF(I239=0,"",'Ark1'!W2419)</f>
        <v>79.166666666666686</v>
      </c>
      <c r="X239" s="237">
        <f>+IF(I239=0,"",'Ark1'!X2419)</f>
        <v>100</v>
      </c>
      <c r="Y239" s="237">
        <f>+IF(I239=0,"",'Ark1'!Y2419)</f>
        <v>95.833333333333314</v>
      </c>
      <c r="Z239" s="237">
        <f>+IF(I239=0,"",'Ark1'!Z2419)</f>
        <v>4.8745922194123779</v>
      </c>
      <c r="AA239" s="235">
        <f>+IF(I239=0,"",'Ark1'!Z2419)</f>
        <v>4.8745922194123779</v>
      </c>
      <c r="AB239" s="236">
        <f>+IF(I239=0,"",'Ark1'!AB2419)</f>
        <v>1.6153559979150101</v>
      </c>
      <c r="AC239" s="237">
        <f>+IF(I239=0,"",'Ark1'!AE2419)</f>
        <v>0</v>
      </c>
      <c r="AD239" s="235">
        <f t="shared" si="32"/>
        <v>3.4912037037037025</v>
      </c>
      <c r="AE239" s="235">
        <f t="shared" si="35"/>
        <v>3.4285714285714284</v>
      </c>
      <c r="AF239" s="214"/>
      <c r="AG239" s="217"/>
      <c r="AI239" s="29"/>
      <c r="AJ239" s="27"/>
      <c r="AK239" s="218"/>
      <c r="AL239" s="28"/>
      <c r="AP239" s="28"/>
    </row>
    <row r="240" spans="1:60" ht="15.6">
      <c r="A240" s="214"/>
      <c r="B240" s="296">
        <f>+'Ark1'!C2420</f>
        <v>2024</v>
      </c>
      <c r="C240" s="234">
        <f>+'Ark1'!L2420</f>
        <v>9</v>
      </c>
      <c r="D240" s="234" t="s">
        <v>35</v>
      </c>
      <c r="E240" s="234">
        <f>+'Ark1'!H2420</f>
        <v>2</v>
      </c>
      <c r="F240" s="234">
        <f>+'Ark1'!J2420</f>
        <v>160</v>
      </c>
      <c r="G240" s="234" t="str">
        <f t="shared" si="34"/>
        <v>Oslo</v>
      </c>
      <c r="H240" s="234" t="str">
        <f>+IF(I240=0,"",'Ark1'!Q2420)</f>
        <v/>
      </c>
      <c r="I240" s="336">
        <f>+'Ark1'!R2420</f>
        <v>0</v>
      </c>
      <c r="J240" s="235" t="str">
        <f>+IF(I240=0,"",'Ark1'!AG2420)</f>
        <v/>
      </c>
      <c r="K240" s="235"/>
      <c r="L240" s="235" t="str">
        <f>+IF(I240=0,"",'Ark1'!AH2420)</f>
        <v/>
      </c>
      <c r="M240" s="235"/>
      <c r="N240" s="32" t="str">
        <f>+IF(I240=0,"",'Ark1'!U2420)</f>
        <v/>
      </c>
      <c r="O240" s="32"/>
      <c r="P240" s="32"/>
      <c r="Q240" s="32"/>
      <c r="R240" s="32"/>
      <c r="S240" s="32"/>
      <c r="T240" s="32"/>
      <c r="U240" s="32"/>
      <c r="V240" s="236" t="str">
        <f>+IF(I240=0,"",'Ark1'!T2420)</f>
        <v/>
      </c>
      <c r="W240" s="237" t="str">
        <f>+IF(I240=0,"",'Ark1'!W2420)</f>
        <v/>
      </c>
      <c r="X240" s="237" t="str">
        <f>+IF(I240=0,"",'Ark1'!X2420)</f>
        <v/>
      </c>
      <c r="Y240" s="237" t="str">
        <f>+IF(I240=0,"",'Ark1'!Y2420)</f>
        <v/>
      </c>
      <c r="Z240" s="237" t="str">
        <f>+IF(I240=0,"",'Ark1'!Z2420)</f>
        <v/>
      </c>
      <c r="AA240" s="235" t="str">
        <f>+IF(I240=0,"",'Ark1'!Z2420)</f>
        <v/>
      </c>
      <c r="AB240" s="236" t="str">
        <f>+IF(I240=0,"",'Ark1'!AB2420)</f>
        <v/>
      </c>
      <c r="AC240" s="237" t="str">
        <f>+IF(I240=0,"",'Ark1'!AE2420)</f>
        <v/>
      </c>
      <c r="AD240" s="235" t="str">
        <f t="shared" si="32"/>
        <v/>
      </c>
      <c r="AE240" s="235" t="str">
        <f t="shared" si="35"/>
        <v/>
      </c>
      <c r="AF240" s="214"/>
      <c r="AG240" s="217"/>
      <c r="AI240" s="29"/>
      <c r="AJ240" s="27"/>
      <c r="AK240" s="218"/>
      <c r="AL240" s="28"/>
      <c r="AP240" s="28"/>
    </row>
    <row r="241" spans="1:60" ht="15.6">
      <c r="A241" s="214"/>
      <c r="B241" s="296">
        <f>+'Ark1'!C2421</f>
        <v>2024</v>
      </c>
      <c r="C241" s="234">
        <f>+'Ark1'!L2421</f>
        <v>9</v>
      </c>
      <c r="D241" s="234" t="s">
        <v>35</v>
      </c>
      <c r="E241" s="234">
        <f>+'Ark1'!H2421</f>
        <v>1</v>
      </c>
      <c r="F241" s="234">
        <f>+'Ark1'!J2421</f>
        <v>171</v>
      </c>
      <c r="G241" s="234" t="str">
        <f t="shared" si="34"/>
        <v>Prima</v>
      </c>
      <c r="H241" s="234" t="str">
        <f>+IF(I241=0,"",'Ark1'!Q2421)</f>
        <v/>
      </c>
      <c r="I241" s="336">
        <f>+'Ark1'!R2421</f>
        <v>0</v>
      </c>
      <c r="J241" s="235" t="str">
        <f>+IF(I241=0,"",'Ark1'!AG2421)</f>
        <v/>
      </c>
      <c r="K241" s="235"/>
      <c r="L241" s="235" t="str">
        <f>+IF(I241=0,"",'Ark1'!AH2421)</f>
        <v/>
      </c>
      <c r="M241" s="235"/>
      <c r="N241" s="32" t="str">
        <f>+IF(I241=0,"",'Ark1'!U2421)</f>
        <v/>
      </c>
      <c r="O241" s="32"/>
      <c r="P241" s="32"/>
      <c r="Q241" s="32"/>
      <c r="R241" s="32"/>
      <c r="S241" s="32"/>
      <c r="T241" s="32"/>
      <c r="U241" s="32"/>
      <c r="V241" s="236" t="str">
        <f>+IF(I241=0,"",'Ark1'!T2421)</f>
        <v/>
      </c>
      <c r="W241" s="237" t="str">
        <f>+IF(I241=0,"",'Ark1'!W2421)</f>
        <v/>
      </c>
      <c r="X241" s="237" t="str">
        <f>+IF(I241=0,"",'Ark1'!X2421)</f>
        <v/>
      </c>
      <c r="Y241" s="237" t="str">
        <f>+IF(I241=0,"",'Ark1'!Y2421)</f>
        <v/>
      </c>
      <c r="Z241" s="237" t="str">
        <f>+IF(I241=0,"",'Ark1'!Z2421)</f>
        <v/>
      </c>
      <c r="AA241" s="235" t="str">
        <f>+IF(I241=0,"",'Ark1'!Z2421)</f>
        <v/>
      </c>
      <c r="AB241" s="236" t="str">
        <f>+IF(I241=0,"",'Ark1'!AB2421)</f>
        <v/>
      </c>
      <c r="AC241" s="237" t="str">
        <f>+IF(I241=0,"",'Ark1'!AE2421)</f>
        <v/>
      </c>
      <c r="AD241" s="235" t="str">
        <f t="shared" si="32"/>
        <v/>
      </c>
      <c r="AE241" s="235" t="str">
        <f t="shared" si="35"/>
        <v/>
      </c>
      <c r="AF241" s="214"/>
      <c r="AG241" s="217"/>
      <c r="AI241" s="29"/>
      <c r="AJ241" s="27"/>
      <c r="AK241" s="218"/>
      <c r="AL241" s="28"/>
      <c r="AP241" s="28"/>
    </row>
    <row r="242" spans="1:60" ht="15.6">
      <c r="A242" s="214"/>
      <c r="B242" s="296">
        <f>+'Ark1'!C2422</f>
        <v>2024</v>
      </c>
      <c r="C242" s="234">
        <f>+'Ark1'!L2422</f>
        <v>9</v>
      </c>
      <c r="D242" s="234" t="s">
        <v>35</v>
      </c>
      <c r="E242" s="234">
        <f>+'Ark1'!H2422</f>
        <v>2</v>
      </c>
      <c r="F242" s="234">
        <f>+'Ark1'!J2422</f>
        <v>175</v>
      </c>
      <c r="G242" s="234" t="str">
        <f t="shared" si="34"/>
        <v>Ole Ringdal</v>
      </c>
      <c r="H242" s="234">
        <f>+IF(I242=0,"",'Ark1'!Q2422)</f>
        <v>1</v>
      </c>
      <c r="I242" s="336">
        <f>+'Ark1'!R2422</f>
        <v>2</v>
      </c>
      <c r="J242" s="235">
        <f>+IF(I242=0,"",'Ark1'!AG2422)</f>
        <v>0.46795732776689392</v>
      </c>
      <c r="K242" s="235"/>
      <c r="L242" s="235">
        <f>+IF(I242=0,"",'Ark1'!AH2422)</f>
        <v>0</v>
      </c>
      <c r="M242" s="235"/>
      <c r="N242" s="32">
        <f>+IF(I242=0,"",'Ark1'!U2422)</f>
        <v>27.35</v>
      </c>
      <c r="O242" s="32"/>
      <c r="P242" s="32"/>
      <c r="Q242" s="32"/>
      <c r="R242" s="32"/>
      <c r="S242" s="32"/>
      <c r="T242" s="32"/>
      <c r="U242" s="32"/>
      <c r="V242" s="236">
        <f>+IF(I242=0,"",'Ark1'!T2422)</f>
        <v>7</v>
      </c>
      <c r="W242" s="237">
        <f>+IF(I242=0,"",'Ark1'!W2422)</f>
        <v>0</v>
      </c>
      <c r="X242" s="237">
        <f>+IF(I242=0,"",'Ark1'!X2422)</f>
        <v>100</v>
      </c>
      <c r="Y242" s="237">
        <f>+IF(I242=0,"",'Ark1'!Y2422)</f>
        <v>100</v>
      </c>
      <c r="Z242" s="237">
        <f>+IF(I242=0,"",'Ark1'!Z2422)</f>
        <v>0.45000000000011126</v>
      </c>
      <c r="AA242" s="235">
        <f>+IF(I242=0,"",'Ark1'!Z2422)</f>
        <v>0.45000000000011126</v>
      </c>
      <c r="AB242" s="236">
        <f>+IF(I242=0,"",'Ark1'!AB2422)</f>
        <v>0</v>
      </c>
      <c r="AC242" s="237">
        <f>+IF(I242=0,"",'Ark1'!AE2422)</f>
        <v>0</v>
      </c>
      <c r="AD242" s="235">
        <f t="shared" si="32"/>
        <v>3.0388888888888892</v>
      </c>
      <c r="AE242" s="235">
        <f t="shared" si="35"/>
        <v>2</v>
      </c>
      <c r="AF242" s="214"/>
      <c r="AG242" s="217"/>
      <c r="AI242" s="29"/>
      <c r="AJ242" s="27"/>
      <c r="AK242" s="218"/>
      <c r="AL242" s="28"/>
      <c r="AP242" s="28"/>
    </row>
    <row r="243" spans="1:60" ht="15.6">
      <c r="A243" s="214"/>
      <c r="B243" s="296">
        <f>+'Ark1'!C2423</f>
        <v>2024</v>
      </c>
      <c r="C243" s="234">
        <f>+'Ark1'!L2423</f>
        <v>9</v>
      </c>
      <c r="D243" s="234" t="s">
        <v>35</v>
      </c>
      <c r="E243" s="234">
        <f>+'Ark1'!H2423</f>
        <v>2</v>
      </c>
      <c r="F243" s="234">
        <f>+'Ark1'!J2423</f>
        <v>177</v>
      </c>
      <c r="G243" s="234" t="str">
        <f t="shared" si="34"/>
        <v>Slakthuset</v>
      </c>
      <c r="H243" s="234">
        <f>+IF(I243=0,"",'Ark1'!Q2423)</f>
        <v>2</v>
      </c>
      <c r="I243" s="336">
        <f>+'Ark1'!R2423</f>
        <v>2</v>
      </c>
      <c r="J243" s="235">
        <f>+IF(I243=0,"",'Ark1'!AG2423)</f>
        <v>1.8094053541814727</v>
      </c>
      <c r="K243" s="235"/>
      <c r="L243" s="235">
        <f>+IF(I243=0,"",'Ark1'!AH2423)</f>
        <v>0</v>
      </c>
      <c r="M243" s="235"/>
      <c r="N243" s="32">
        <f>+IF(I243=0,"",'Ark1'!U2423)</f>
        <v>30.55</v>
      </c>
      <c r="O243" s="32"/>
      <c r="P243" s="32"/>
      <c r="Q243" s="32"/>
      <c r="R243" s="32"/>
      <c r="S243" s="32"/>
      <c r="T243" s="32"/>
      <c r="U243" s="32"/>
      <c r="V243" s="236">
        <f>+IF(I243=0,"",'Ark1'!T2423)</f>
        <v>8</v>
      </c>
      <c r="W243" s="237">
        <f>+IF(I243=0,"",'Ark1'!W2423)</f>
        <v>50</v>
      </c>
      <c r="X243" s="237">
        <f>+IF(I243=0,"",'Ark1'!X2423)</f>
        <v>100</v>
      </c>
      <c r="Y243" s="237">
        <f>+IF(I243=0,"",'Ark1'!Y2423)</f>
        <v>100</v>
      </c>
      <c r="Z243" s="237">
        <f>+IF(I243=0,"",'Ark1'!Z2423)</f>
        <v>1.3499999999999961</v>
      </c>
      <c r="AA243" s="235">
        <f>+IF(I243=0,"",'Ark1'!Z2423)</f>
        <v>1.3499999999999961</v>
      </c>
      <c r="AB243" s="236">
        <f>+IF(I243=0,"",'Ark1'!AB2423)</f>
        <v>1</v>
      </c>
      <c r="AC243" s="237">
        <f>+IF(I243=0,"",'Ark1'!AE2423)</f>
        <v>0</v>
      </c>
      <c r="AD243" s="235">
        <f t="shared" si="32"/>
        <v>3.3944444444444444</v>
      </c>
      <c r="AE243" s="235">
        <f t="shared" si="35"/>
        <v>1</v>
      </c>
      <c r="AF243" s="214"/>
      <c r="AG243" s="217"/>
      <c r="AI243" s="29"/>
      <c r="AJ243" s="27"/>
      <c r="AK243" s="218"/>
      <c r="AL243" s="28"/>
      <c r="AP243" s="28"/>
    </row>
    <row r="244" spans="1:60" ht="15.6">
      <c r="A244" s="214"/>
      <c r="B244" s="296">
        <f>+'Ark1'!C2424</f>
        <v>2024</v>
      </c>
      <c r="C244" s="234">
        <f>+'Ark1'!L2424</f>
        <v>9</v>
      </c>
      <c r="D244" s="234" t="s">
        <v>35</v>
      </c>
      <c r="E244" s="234">
        <f>+'Ark1'!H2424</f>
        <v>2</v>
      </c>
      <c r="F244" s="234">
        <f>+'Ark1'!J2424</f>
        <v>178</v>
      </c>
      <c r="G244" s="234" t="str">
        <f t="shared" si="34"/>
        <v>Røros</v>
      </c>
      <c r="H244" s="234">
        <f>+IF(I244=0,"",'Ark1'!Q2424)</f>
        <v>3</v>
      </c>
      <c r="I244" s="336">
        <f>+'Ark1'!R2424</f>
        <v>5</v>
      </c>
      <c r="J244" s="235">
        <f>+IF(I244=0,"",'Ark1'!AG2424)</f>
        <v>4.9198435680807213</v>
      </c>
      <c r="K244" s="235"/>
      <c r="L244" s="235">
        <f>+IF(I244=0,"",'Ark1'!AH2424)</f>
        <v>0</v>
      </c>
      <c r="M244" s="235"/>
      <c r="N244" s="32">
        <f>+IF(I244=0,"",'Ark1'!U2424)</f>
        <v>32.959999999999994</v>
      </c>
      <c r="O244" s="32"/>
      <c r="P244" s="32"/>
      <c r="Q244" s="32"/>
      <c r="R244" s="32"/>
      <c r="S244" s="32"/>
      <c r="T244" s="32"/>
      <c r="U244" s="32"/>
      <c r="V244" s="236">
        <f>+IF(I244=0,"",'Ark1'!T2424)</f>
        <v>7.8</v>
      </c>
      <c r="W244" s="237">
        <f>+IF(I244=0,"",'Ark1'!W2424)</f>
        <v>20</v>
      </c>
      <c r="X244" s="237">
        <f>+IF(I244=0,"",'Ark1'!X2424)</f>
        <v>100</v>
      </c>
      <c r="Y244" s="237">
        <f>+IF(I244=0,"",'Ark1'!Y2424)</f>
        <v>100</v>
      </c>
      <c r="Z244" s="237">
        <f>+IF(I244=0,"",'Ark1'!Z2424)</f>
        <v>5.0843288642652196</v>
      </c>
      <c r="AA244" s="235">
        <f>+IF(I244=0,"",'Ark1'!Z2424)</f>
        <v>5.0843288642652196</v>
      </c>
      <c r="AB244" s="236">
        <f>+IF(I244=0,"",'Ark1'!AB2424)</f>
        <v>0.97979589711327197</v>
      </c>
      <c r="AC244" s="237">
        <f>+IF(I244=0,"",'Ark1'!AE2424)</f>
        <v>0</v>
      </c>
      <c r="AD244" s="235">
        <f t="shared" si="32"/>
        <v>3.6622222222222214</v>
      </c>
      <c r="AE244" s="235">
        <f t="shared" si="35"/>
        <v>1.6666666666666667</v>
      </c>
      <c r="AF244" s="214"/>
      <c r="AG244" s="217"/>
      <c r="AI244" s="29"/>
      <c r="AJ244" s="27"/>
      <c r="AK244" s="218"/>
      <c r="AL244" s="28"/>
      <c r="AP244" s="28"/>
    </row>
    <row r="245" spans="1:60" ht="15.6">
      <c r="A245" s="214"/>
      <c r="B245" s="296">
        <f>+'Ark1'!C2425</f>
        <v>2024</v>
      </c>
      <c r="C245" s="234">
        <f>+'Ark1'!L2425</f>
        <v>9</v>
      </c>
      <c r="D245" s="234" t="s">
        <v>35</v>
      </c>
      <c r="E245" s="234">
        <f>+'Ark1'!H2425</f>
        <v>2</v>
      </c>
      <c r="F245" s="234">
        <f>+'Ark1'!J2425</f>
        <v>181</v>
      </c>
      <c r="G245" s="234" t="str">
        <f t="shared" si="34"/>
        <v>Horns</v>
      </c>
      <c r="H245" s="234">
        <f>+IF(I245=0,"",'Ark1'!Q2425)</f>
        <v>3</v>
      </c>
      <c r="I245" s="336">
        <f>+'Ark1'!R2425</f>
        <v>3</v>
      </c>
      <c r="J245" s="235">
        <f>+IF(I245=0,"",'Ark1'!AG2425)</f>
        <v>1.4567491665161196</v>
      </c>
      <c r="K245" s="235"/>
      <c r="L245" s="235">
        <f>+IF(I245=0,"",'Ark1'!AH2425)</f>
        <v>0</v>
      </c>
      <c r="M245" s="235"/>
      <c r="N245" s="32">
        <f>+IF(I245=0,"",'Ark1'!U2425)</f>
        <v>29.566666666666677</v>
      </c>
      <c r="O245" s="32"/>
      <c r="P245" s="32"/>
      <c r="Q245" s="32"/>
      <c r="R245" s="32"/>
      <c r="S245" s="32"/>
      <c r="T245" s="32"/>
      <c r="U245" s="32"/>
      <c r="V245" s="236">
        <f>+IF(I245=0,"",'Ark1'!T2425)</f>
        <v>8</v>
      </c>
      <c r="W245" s="237">
        <f>+IF(I245=0,"",'Ark1'!W2425)</f>
        <v>0</v>
      </c>
      <c r="X245" s="237">
        <f>+IF(I245=0,"",'Ark1'!X2425)</f>
        <v>100</v>
      </c>
      <c r="Y245" s="237">
        <f>+IF(I245=0,"",'Ark1'!Y2425)</f>
        <v>100</v>
      </c>
      <c r="Z245" s="237">
        <f>+IF(I245=0,"",'Ark1'!Z2425)</f>
        <v>1.7133463034528256</v>
      </c>
      <c r="AA245" s="235">
        <f>+IF(I245=0,"",'Ark1'!Z2425)</f>
        <v>1.7133463034528256</v>
      </c>
      <c r="AB245" s="236">
        <f>+IF(I245=0,"",'Ark1'!AB2425)</f>
        <v>0</v>
      </c>
      <c r="AC245" s="237">
        <f>+IF(I245=0,"",'Ark1'!AE2425)</f>
        <v>0</v>
      </c>
      <c r="AD245" s="235">
        <f t="shared" si="32"/>
        <v>3.2851851851851865</v>
      </c>
      <c r="AE245" s="235">
        <f t="shared" si="35"/>
        <v>1</v>
      </c>
      <c r="AF245" s="214"/>
      <c r="AG245" s="217"/>
      <c r="AI245" s="29"/>
      <c r="AJ245" s="27"/>
      <c r="AK245" s="218"/>
      <c r="AL245" s="28"/>
      <c r="AP245" s="28"/>
    </row>
    <row r="246" spans="1:60" ht="15.6">
      <c r="A246" s="214"/>
      <c r="B246" s="296">
        <f>+'Ark1'!C2426</f>
        <v>2024</v>
      </c>
      <c r="C246" s="234">
        <f>+'Ark1'!L2426</f>
        <v>9</v>
      </c>
      <c r="D246" s="234" t="s">
        <v>35</v>
      </c>
      <c r="E246" s="234">
        <f>+'Ark1'!H2426</f>
        <v>1</v>
      </c>
      <c r="F246" s="234">
        <f>+'Ark1'!J2426</f>
        <v>262</v>
      </c>
      <c r="G246" s="234" t="str">
        <f t="shared" si="34"/>
        <v>Strilalam</v>
      </c>
      <c r="H246" s="234" t="str">
        <f>+IF(I246=0,"",'Ark1'!Q2426)</f>
        <v/>
      </c>
      <c r="I246" s="336">
        <f>+'Ark1'!R2426</f>
        <v>0</v>
      </c>
      <c r="J246" s="235" t="str">
        <f>+IF(I246=0,"",'Ark1'!AG2426)</f>
        <v/>
      </c>
      <c r="K246" s="235"/>
      <c r="L246" s="235" t="str">
        <f>+IF(I246=0,"",'Ark1'!AH2426)</f>
        <v/>
      </c>
      <c r="M246" s="235"/>
      <c r="N246" s="32" t="str">
        <f>+IF(I246=0,"",'Ark1'!U2426)</f>
        <v/>
      </c>
      <c r="O246" s="32"/>
      <c r="P246" s="32"/>
      <c r="Q246" s="32"/>
      <c r="R246" s="32"/>
      <c r="S246" s="32"/>
      <c r="T246" s="32"/>
      <c r="U246" s="32"/>
      <c r="V246" s="236" t="str">
        <f>+IF(I246=0,"",'Ark1'!T2426)</f>
        <v/>
      </c>
      <c r="W246" s="237" t="str">
        <f>+IF(I246=0,"",'Ark1'!W2426)</f>
        <v/>
      </c>
      <c r="X246" s="237" t="str">
        <f>+IF(I246=0,"",'Ark1'!X2426)</f>
        <v/>
      </c>
      <c r="Y246" s="237" t="str">
        <f>+IF(I246=0,"",'Ark1'!Y2426)</f>
        <v/>
      </c>
      <c r="Z246" s="237" t="str">
        <f>+IF(I246=0,"",'Ark1'!Z2426)</f>
        <v/>
      </c>
      <c r="AA246" s="235" t="str">
        <f>+IF(I246=0,"",'Ark1'!Z2426)</f>
        <v/>
      </c>
      <c r="AB246" s="236" t="str">
        <f>+IF(I246=0,"",'Ark1'!AB2426)</f>
        <v/>
      </c>
      <c r="AC246" s="237" t="str">
        <f>+IF(I246=0,"",'Ark1'!AE2426)</f>
        <v/>
      </c>
      <c r="AD246" s="235" t="str">
        <f t="shared" si="32"/>
        <v/>
      </c>
      <c r="AE246" s="235" t="str">
        <f t="shared" si="35"/>
        <v/>
      </c>
      <c r="AF246" s="214"/>
      <c r="AG246" s="217"/>
      <c r="AI246" s="29"/>
      <c r="AJ246" s="27"/>
      <c r="AK246" s="218"/>
      <c r="AL246" s="28"/>
      <c r="AP246" s="28"/>
    </row>
    <row r="247" spans="1:60" ht="15.6">
      <c r="A247" s="214"/>
      <c r="B247" s="296">
        <f>+'Ark1'!C2427</f>
        <v>2024</v>
      </c>
      <c r="C247" s="234">
        <f>+'Ark1'!L2427</f>
        <v>9</v>
      </c>
      <c r="D247" s="234" t="s">
        <v>35</v>
      </c>
      <c r="E247" s="234">
        <f>+'Ark1'!H2427</f>
        <v>1</v>
      </c>
      <c r="F247" s="234">
        <f>+'Ark1'!J2427</f>
        <v>309</v>
      </c>
      <c r="G247" s="234" t="str">
        <f t="shared" si="34"/>
        <v>Malvik</v>
      </c>
      <c r="H247" s="234">
        <f>+IF(I247=0,"",'Ark1'!Q2427)</f>
        <v>7</v>
      </c>
      <c r="I247" s="336">
        <f>+'Ark1'!R2427</f>
        <v>7</v>
      </c>
      <c r="J247" s="235">
        <f>+IF(I247=0,"",'Ark1'!AG2427)</f>
        <v>2.7130410143798249</v>
      </c>
      <c r="K247" s="235"/>
      <c r="L247" s="235">
        <f>+IF(I247=0,"",'Ark1'!AH2427)</f>
        <v>0</v>
      </c>
      <c r="M247" s="235"/>
      <c r="N247" s="32">
        <f>+IF(I247=0,"",'Ark1'!U2427)</f>
        <v>32.828571428571422</v>
      </c>
      <c r="O247" s="32"/>
      <c r="P247" s="32"/>
      <c r="Q247" s="32"/>
      <c r="R247" s="32"/>
      <c r="S247" s="32"/>
      <c r="T247" s="32"/>
      <c r="U247" s="32"/>
      <c r="V247" s="236">
        <f>+IF(I247=0,"",'Ark1'!T2427)</f>
        <v>8.7142857142857117</v>
      </c>
      <c r="W247" s="237">
        <f>+IF(I247=0,"",'Ark1'!W2427)</f>
        <v>42.857142857142847</v>
      </c>
      <c r="X247" s="237">
        <f>+IF(I247=0,"",'Ark1'!X2427)</f>
        <v>100</v>
      </c>
      <c r="Y247" s="237">
        <f>+IF(I247=0,"",'Ark1'!Y2427)</f>
        <v>85.714285714285694</v>
      </c>
      <c r="Z247" s="237">
        <f>+IF(I247=0,"",'Ark1'!Z2427)</f>
        <v>6.5246158695281045</v>
      </c>
      <c r="AA247" s="235">
        <f>+IF(I247=0,"",'Ark1'!Z2427)</f>
        <v>6.5246158695281045</v>
      </c>
      <c r="AB247" s="236">
        <f>+IF(I247=0,"",'Ark1'!AB2427)</f>
        <v>1.0301575072754348</v>
      </c>
      <c r="AC247" s="237">
        <f>+IF(I247=0,"",'Ark1'!AE2427)</f>
        <v>0</v>
      </c>
      <c r="AD247" s="235">
        <f t="shared" si="32"/>
        <v>3.6476190476190471</v>
      </c>
      <c r="AE247" s="235">
        <f t="shared" si="35"/>
        <v>1</v>
      </c>
      <c r="AF247" s="214"/>
      <c r="AG247" s="217"/>
      <c r="AI247" s="29"/>
      <c r="AJ247" s="27"/>
      <c r="AK247" s="218"/>
      <c r="AL247" s="28"/>
      <c r="AP247" s="28"/>
    </row>
    <row r="248" spans="1:60" ht="15.6">
      <c r="A248" s="214"/>
      <c r="B248" s="296">
        <f>+'Ark1'!C2428</f>
        <v>2024</v>
      </c>
      <c r="C248" s="234">
        <f>+'Ark1'!L2428</f>
        <v>9</v>
      </c>
      <c r="D248" s="234" t="s">
        <v>35</v>
      </c>
      <c r="E248" s="234">
        <f>+'Ark1'!H2428</f>
        <v>2</v>
      </c>
      <c r="F248" s="234">
        <f>+'Ark1'!J2428</f>
        <v>470</v>
      </c>
      <c r="G248" s="234" t="str">
        <f t="shared" si="34"/>
        <v>Jens Eide</v>
      </c>
      <c r="H248" s="234">
        <f>+IF(I248=0,"",'Ark1'!Q2428)</f>
        <v>1</v>
      </c>
      <c r="I248" s="336">
        <f>+'Ark1'!R2428</f>
        <v>1</v>
      </c>
      <c r="J248" s="235">
        <f>+IF(I248=0,"",'Ark1'!AG2428)</f>
        <v>0.53213450158264131</v>
      </c>
      <c r="K248" s="235"/>
      <c r="L248" s="235">
        <f>+IF(I248=0,"",'Ark1'!AH2428)</f>
        <v>0</v>
      </c>
      <c r="M248" s="235"/>
      <c r="N248" s="32">
        <f>+IF(I248=0,"",'Ark1'!U2428)</f>
        <v>23.2</v>
      </c>
      <c r="O248" s="32"/>
      <c r="P248" s="32"/>
      <c r="Q248" s="32"/>
      <c r="R248" s="32"/>
      <c r="S248" s="32"/>
      <c r="T248" s="32"/>
      <c r="U248" s="32"/>
      <c r="V248" s="236">
        <f>+IF(I248=0,"",'Ark1'!T2428)</f>
        <v>7</v>
      </c>
      <c r="W248" s="237">
        <f>+IF(I248=0,"",'Ark1'!W2428)</f>
        <v>0</v>
      </c>
      <c r="X248" s="237">
        <f>+IF(I248=0,"",'Ark1'!X2428)</f>
        <v>100</v>
      </c>
      <c r="Y248" s="237">
        <f>+IF(I248=0,"",'Ark1'!Y2428)</f>
        <v>100</v>
      </c>
      <c r="Z248" s="237">
        <f>+IF(I248=0,"",'Ark1'!Z2428)</f>
        <v>0</v>
      </c>
      <c r="AA248" s="235">
        <f>+IF(I248=0,"",'Ark1'!Z2428)</f>
        <v>0</v>
      </c>
      <c r="AB248" s="236">
        <f>+IF(I248=0,"",'Ark1'!AB2428)</f>
        <v>0</v>
      </c>
      <c r="AC248" s="237">
        <f>+IF(I248=0,"",'Ark1'!AE2428)</f>
        <v>0</v>
      </c>
      <c r="AD248" s="235">
        <f t="shared" si="32"/>
        <v>2.5777777777777775</v>
      </c>
      <c r="AE248" s="235">
        <f t="shared" si="35"/>
        <v>1</v>
      </c>
      <c r="AF248" s="214"/>
      <c r="AG248" s="217"/>
      <c r="AI248" s="29"/>
      <c r="AJ248" s="27"/>
      <c r="AK248" s="218"/>
      <c r="AL248" s="28"/>
      <c r="AP248" s="28"/>
    </row>
    <row r="249" spans="1:60" ht="15.6">
      <c r="A249" s="214"/>
      <c r="B249" s="296">
        <f>+'Ark1'!C2429</f>
        <v>2024</v>
      </c>
      <c r="C249" s="234">
        <f>+'Ark1'!L2429</f>
        <v>9</v>
      </c>
      <c r="D249" s="234" t="s">
        <v>35</v>
      </c>
      <c r="E249" s="234">
        <f>+'Ark1'!H2429</f>
        <v>2</v>
      </c>
      <c r="F249" s="234">
        <f>+'Ark1'!J2429</f>
        <v>629</v>
      </c>
      <c r="G249" s="234" t="str">
        <f t="shared" si="34"/>
        <v>Bø</v>
      </c>
      <c r="H249" s="234">
        <f>+IF(I249=0,"",'Ark1'!Q2429)</f>
        <v>3</v>
      </c>
      <c r="I249" s="336">
        <f>+'Ark1'!R2429</f>
        <v>5</v>
      </c>
      <c r="J249" s="235">
        <f>+IF(I249=0,"",'Ark1'!AG2429)</f>
        <v>2.7678034797885633</v>
      </c>
      <c r="K249" s="235"/>
      <c r="L249" s="235">
        <f>+IF(I249=0,"",'Ark1'!AH2429)</f>
        <v>0</v>
      </c>
      <c r="M249" s="235"/>
      <c r="N249" s="32">
        <f>+IF(I249=0,"",'Ark1'!U2429)</f>
        <v>35.920000000000009</v>
      </c>
      <c r="O249" s="32"/>
      <c r="P249" s="32"/>
      <c r="Q249" s="32"/>
      <c r="R249" s="32"/>
      <c r="S249" s="32"/>
      <c r="T249" s="32"/>
      <c r="U249" s="32"/>
      <c r="V249" s="236">
        <f>+IF(I249=0,"",'Ark1'!T2429)</f>
        <v>9.8000000000000007</v>
      </c>
      <c r="W249" s="237">
        <f>+IF(I249=0,"",'Ark1'!W2429)</f>
        <v>60</v>
      </c>
      <c r="X249" s="237">
        <f>+IF(I249=0,"",'Ark1'!X2429)</f>
        <v>100</v>
      </c>
      <c r="Y249" s="237">
        <f>+IF(I249=0,"",'Ark1'!Y2429)</f>
        <v>100</v>
      </c>
      <c r="Z249" s="237">
        <f>+IF(I249=0,"",'Ark1'!Z2429)</f>
        <v>4.4664975092347152</v>
      </c>
      <c r="AA249" s="235">
        <f>+IF(I249=0,"",'Ark1'!Z2429)</f>
        <v>4.4664975092347152</v>
      </c>
      <c r="AB249" s="236">
        <f>+IF(I249=0,"",'Ark1'!AB2429)</f>
        <v>1.4696938456699002</v>
      </c>
      <c r="AC249" s="237">
        <f>+IF(I249=0,"",'Ark1'!AE2429)</f>
        <v>0</v>
      </c>
      <c r="AD249" s="235">
        <f t="shared" si="32"/>
        <v>3.9911111111111119</v>
      </c>
      <c r="AE249" s="235">
        <f t="shared" si="35"/>
        <v>1.6666666666666667</v>
      </c>
      <c r="AF249" s="214"/>
      <c r="AG249" s="217"/>
      <c r="AI249" s="29"/>
      <c r="AJ249" s="27"/>
      <c r="AK249" s="218"/>
      <c r="AL249" s="28"/>
      <c r="AP249" s="28"/>
    </row>
    <row r="250" spans="1:60" ht="15.6">
      <c r="A250" s="214"/>
      <c r="B250" s="296">
        <f>+'Ark1'!C2430</f>
        <v>2024</v>
      </c>
      <c r="C250" s="234">
        <f>+'Ark1'!L2430</f>
        <v>9</v>
      </c>
      <c r="D250" s="234" t="s">
        <v>35</v>
      </c>
      <c r="E250" s="234">
        <f>+'Ark1'!H2430</f>
        <v>1</v>
      </c>
      <c r="F250" s="234">
        <f>+'Ark1'!J2430</f>
        <v>643</v>
      </c>
      <c r="G250" s="234" t="str">
        <f t="shared" si="34"/>
        <v>Bjerka</v>
      </c>
      <c r="H250" s="234">
        <f>+IF(I250=0,"",'Ark1'!Q2430)</f>
        <v>5</v>
      </c>
      <c r="I250" s="336">
        <f>+'Ark1'!R2430</f>
        <v>7</v>
      </c>
      <c r="J250" s="235">
        <f>+IF(I250=0,"",'Ark1'!AG2430)</f>
        <v>3.43133882751125</v>
      </c>
      <c r="K250" s="235"/>
      <c r="L250" s="235">
        <f>+IF(I250=0,"",'Ark1'!AH2430)</f>
        <v>0</v>
      </c>
      <c r="M250" s="235"/>
      <c r="N250" s="32">
        <f>+IF(I250=0,"",'Ark1'!U2430)</f>
        <v>35.628571428571441</v>
      </c>
      <c r="O250" s="32"/>
      <c r="P250" s="32"/>
      <c r="Q250" s="32"/>
      <c r="R250" s="32"/>
      <c r="S250" s="32"/>
      <c r="T250" s="32"/>
      <c r="U250" s="32"/>
      <c r="V250" s="236">
        <f>+IF(I250=0,"",'Ark1'!T2430)</f>
        <v>9</v>
      </c>
      <c r="W250" s="237">
        <f>+IF(I250=0,"",'Ark1'!W2430)</f>
        <v>71.428571428571445</v>
      </c>
      <c r="X250" s="237">
        <f>+IF(I250=0,"",'Ark1'!X2430)</f>
        <v>100</v>
      </c>
      <c r="Y250" s="237">
        <f>+IF(I250=0,"",'Ark1'!Y2430)</f>
        <v>100</v>
      </c>
      <c r="Z250" s="237">
        <f>+IF(I250=0,"",'Ark1'!Z2430)</f>
        <v>3.6113765819042376</v>
      </c>
      <c r="AA250" s="235">
        <f>+IF(I250=0,"",'Ark1'!Z2430)</f>
        <v>3.6113765819042376</v>
      </c>
      <c r="AB250" s="236">
        <f>+IF(I250=0,"",'Ark1'!AB2430)</f>
        <v>1.690308509457034</v>
      </c>
      <c r="AC250" s="237">
        <f>+IF(I250=0,"",'Ark1'!AE2430)</f>
        <v>0</v>
      </c>
      <c r="AD250" s="235">
        <f t="shared" si="32"/>
        <v>3.9587301587301602</v>
      </c>
      <c r="AE250" s="235">
        <f t="shared" si="35"/>
        <v>1.4</v>
      </c>
      <c r="AF250" s="214"/>
      <c r="AG250" s="217"/>
      <c r="AI250" s="29"/>
      <c r="AJ250" s="27"/>
      <c r="AK250" s="218"/>
      <c r="AL250" s="28"/>
      <c r="AP250" s="28"/>
    </row>
    <row r="251" spans="1:60" ht="15.6">
      <c r="A251" s="214"/>
      <c r="B251" s="296">
        <f>+'Ark1'!C2431</f>
        <v>2024</v>
      </c>
      <c r="C251" s="234">
        <f>+'Ark1'!L2431</f>
        <v>9</v>
      </c>
      <c r="D251" s="234" t="s">
        <v>35</v>
      </c>
      <c r="E251" s="234">
        <f>+'Ark1'!H2431</f>
        <v>2</v>
      </c>
      <c r="F251" s="234">
        <f>+'Ark1'!J2431</f>
        <v>704</v>
      </c>
      <c r="G251" s="234" t="str">
        <f t="shared" si="34"/>
        <v>Øre Vilt</v>
      </c>
      <c r="H251" s="234" t="str">
        <f>+IF(I251=0,"",'Ark1'!Q2431)</f>
        <v/>
      </c>
      <c r="I251" s="336">
        <f>+'Ark1'!R2431</f>
        <v>0</v>
      </c>
      <c r="J251" s="235" t="str">
        <f>+IF(I251=0,"",'Ark1'!AG2431)</f>
        <v/>
      </c>
      <c r="K251" s="235"/>
      <c r="L251" s="235" t="str">
        <f>+IF(I251=0,"",'Ark1'!AH2431)</f>
        <v/>
      </c>
      <c r="M251" s="235"/>
      <c r="N251" s="32" t="str">
        <f>+IF(I251=0,"",'Ark1'!U2431)</f>
        <v/>
      </c>
      <c r="O251" s="32"/>
      <c r="P251" s="32"/>
      <c r="Q251" s="32"/>
      <c r="R251" s="32"/>
      <c r="S251" s="32"/>
      <c r="T251" s="32"/>
      <c r="U251" s="32"/>
      <c r="V251" s="236" t="str">
        <f>+IF(I251=0,"",'Ark1'!T2431)</f>
        <v/>
      </c>
      <c r="W251" s="237" t="str">
        <f>+IF(I251=0,"",'Ark1'!W2431)</f>
        <v/>
      </c>
      <c r="X251" s="237" t="str">
        <f>+IF(I251=0,"",'Ark1'!X2431)</f>
        <v/>
      </c>
      <c r="Y251" s="237" t="str">
        <f>+IF(I251=0,"",'Ark1'!Y2431)</f>
        <v/>
      </c>
      <c r="Z251" s="237" t="str">
        <f>+IF(I251=0,"",'Ark1'!Z2431)</f>
        <v/>
      </c>
      <c r="AA251" s="235" t="str">
        <f>+IF(I251=0,"",'Ark1'!Z2431)</f>
        <v/>
      </c>
      <c r="AB251" s="236" t="str">
        <f>+IF(I251=0,"",'Ark1'!AB2431)</f>
        <v/>
      </c>
      <c r="AC251" s="237" t="str">
        <f>+IF(I251=0,"",'Ark1'!AE2431)</f>
        <v/>
      </c>
      <c r="AD251" s="235" t="str">
        <f t="shared" si="32"/>
        <v/>
      </c>
      <c r="AE251" s="235" t="str">
        <f t="shared" si="35"/>
        <v/>
      </c>
      <c r="AF251" s="214"/>
      <c r="AG251" s="217"/>
      <c r="AI251" s="29"/>
      <c r="AJ251" s="27"/>
      <c r="AK251" s="218"/>
      <c r="AL251" s="28"/>
      <c r="AP251" s="28"/>
    </row>
    <row r="252" spans="1:60" ht="15.6">
      <c r="A252" s="214"/>
      <c r="B252" s="296">
        <f>+'Ark1'!C2432</f>
        <v>2024</v>
      </c>
      <c r="C252" s="234">
        <f>+'Ark1'!L2432</f>
        <v>9</v>
      </c>
      <c r="D252" s="234" t="s">
        <v>35</v>
      </c>
      <c r="E252" s="234">
        <f>+'Ark1'!H2432</f>
        <v>1</v>
      </c>
      <c r="F252" s="234">
        <f>+'Ark1'!J2432</f>
        <v>802</v>
      </c>
      <c r="G252" s="234" t="str">
        <f t="shared" si="34"/>
        <v>Karasjok</v>
      </c>
      <c r="H252" s="234" t="str">
        <f>+IF(I252=0,"",'Ark1'!Q2432)</f>
        <v/>
      </c>
      <c r="I252" s="336">
        <f>+'Ark1'!R2432</f>
        <v>0</v>
      </c>
      <c r="J252" s="235" t="str">
        <f>+IF(I252=0,"",'Ark1'!AG2432)</f>
        <v/>
      </c>
      <c r="K252" s="235"/>
      <c r="L252" s="235" t="str">
        <f>+IF(I252=0,"",'Ark1'!AH2432)</f>
        <v/>
      </c>
      <c r="M252" s="235"/>
      <c r="N252" s="32" t="str">
        <f>+IF(I252=0,"",'Ark1'!U2432)</f>
        <v/>
      </c>
      <c r="O252" s="32"/>
      <c r="P252" s="32"/>
      <c r="Q252" s="32"/>
      <c r="R252" s="32"/>
      <c r="S252" s="32"/>
      <c r="T252" s="32"/>
      <c r="U252" s="32"/>
      <c r="V252" s="236" t="str">
        <f>+IF(I252=0,"",'Ark1'!T2432)</f>
        <v/>
      </c>
      <c r="W252" s="237" t="str">
        <f>+IF(I252=0,"",'Ark1'!W2432)</f>
        <v/>
      </c>
      <c r="X252" s="237" t="str">
        <f>+IF(I252=0,"",'Ark1'!X2432)</f>
        <v/>
      </c>
      <c r="Y252" s="237" t="str">
        <f>+IF(I252=0,"",'Ark1'!Y2432)</f>
        <v/>
      </c>
      <c r="Z252" s="237" t="str">
        <f>+IF(I252=0,"",'Ark1'!Z2432)</f>
        <v/>
      </c>
      <c r="AA252" s="235" t="str">
        <f>+IF(I252=0,"",'Ark1'!Z2432)</f>
        <v/>
      </c>
      <c r="AB252" s="236" t="str">
        <f>+IF(I252=0,"",'Ark1'!AB2432)</f>
        <v/>
      </c>
      <c r="AC252" s="237" t="str">
        <f>+IF(I252=0,"",'Ark1'!AE2432)</f>
        <v/>
      </c>
      <c r="AD252" s="235" t="str">
        <f t="shared" si="32"/>
        <v/>
      </c>
      <c r="AE252" s="235" t="str">
        <f t="shared" si="35"/>
        <v/>
      </c>
      <c r="AF252" s="214"/>
      <c r="AG252" s="217"/>
      <c r="AI252" s="29"/>
      <c r="AJ252" s="27"/>
      <c r="AK252" s="218"/>
      <c r="AL252" s="28"/>
      <c r="AP252" s="28"/>
    </row>
    <row r="253" spans="1:60" ht="19.8">
      <c r="A253" s="214"/>
      <c r="B253" s="214"/>
      <c r="C253" s="214"/>
      <c r="D253" s="214"/>
      <c r="E253" s="214"/>
      <c r="F253" s="214"/>
      <c r="G253" s="214"/>
      <c r="H253" s="214"/>
      <c r="I253" s="331"/>
      <c r="J253" s="215"/>
      <c r="K253" s="215"/>
      <c r="L253" s="215"/>
      <c r="M253" s="215"/>
      <c r="N253" s="214"/>
      <c r="O253" s="449"/>
      <c r="P253" s="449"/>
      <c r="Q253" s="449"/>
      <c r="R253" s="449"/>
      <c r="S253" s="449"/>
      <c r="T253" s="449"/>
      <c r="U253" s="449"/>
      <c r="V253" s="214"/>
      <c r="W253" s="216"/>
      <c r="X253" s="216"/>
      <c r="Y253" s="216"/>
      <c r="Z253" s="216"/>
      <c r="AA253" s="216"/>
      <c r="AB253" s="214"/>
      <c r="AC253" s="216"/>
      <c r="AD253" s="216"/>
      <c r="AE253" s="216"/>
      <c r="AF253" s="214"/>
      <c r="AG253" s="217"/>
      <c r="AI253" s="29"/>
      <c r="AJ253" s="27"/>
      <c r="AK253" s="218"/>
      <c r="AL253" s="28"/>
      <c r="AP253" s="28"/>
      <c r="BH253" s="230"/>
    </row>
    <row r="254" spans="1:60" ht="22.8">
      <c r="A254" s="214"/>
      <c r="B254" s="214"/>
      <c r="C254" s="214"/>
      <c r="D254" s="263" t="str">
        <f>+D256</f>
        <v>U-</v>
      </c>
      <c r="E254" s="214"/>
      <c r="F254" s="214"/>
      <c r="G254" s="214"/>
      <c r="H254" s="214"/>
      <c r="I254" s="406">
        <f>SUM(I256:I279)</f>
        <v>25</v>
      </c>
      <c r="J254" s="264"/>
      <c r="K254" s="264"/>
      <c r="L254" s="264"/>
      <c r="M254" s="264"/>
      <c r="N254" s="266">
        <f>+Klasse!K19</f>
        <v>36.069230769230778</v>
      </c>
      <c r="O254" s="266"/>
      <c r="P254" s="266"/>
      <c r="Q254" s="266"/>
      <c r="R254" s="266"/>
      <c r="S254" s="266"/>
      <c r="T254" s="266"/>
      <c r="U254" s="266"/>
      <c r="V254" s="265"/>
      <c r="W254" s="216"/>
      <c r="X254" s="216"/>
      <c r="Y254" s="216"/>
      <c r="Z254" s="216"/>
      <c r="AA254" s="216"/>
      <c r="AB254" s="214"/>
      <c r="AC254" s="216"/>
      <c r="AD254" s="216"/>
      <c r="AE254" s="216"/>
      <c r="AF254" s="214"/>
      <c r="AG254" s="217"/>
      <c r="AI254" s="29"/>
      <c r="AJ254" s="27"/>
      <c r="AK254" s="218"/>
      <c r="AL254" s="28"/>
      <c r="AP254" s="28"/>
      <c r="BH254" s="230"/>
    </row>
    <row r="255" spans="1:60" ht="19.8">
      <c r="A255" s="214"/>
      <c r="B255" s="214"/>
      <c r="C255" s="214"/>
      <c r="D255" s="214"/>
      <c r="E255" s="214"/>
      <c r="F255" s="214"/>
      <c r="G255" s="214"/>
      <c r="H255" s="232"/>
      <c r="I255" s="331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32"/>
      <c r="W255" s="216"/>
      <c r="X255" s="216"/>
      <c r="Y255" s="216"/>
      <c r="Z255" s="216"/>
      <c r="AA255" s="233"/>
      <c r="AB255" s="214"/>
      <c r="AC255" s="233"/>
      <c r="AD255" s="233"/>
      <c r="AE255" s="231"/>
      <c r="AF255" s="214"/>
      <c r="AG255" s="217"/>
      <c r="AI255" s="29"/>
      <c r="AJ255" s="27"/>
      <c r="AK255" s="218"/>
      <c r="AL255" s="28"/>
      <c r="AP255" s="28"/>
      <c r="BH255" s="230"/>
    </row>
    <row r="256" spans="1:60" ht="15.6">
      <c r="A256" s="214"/>
      <c r="B256" s="296">
        <f>+'Ark1'!C2433</f>
        <v>2024</v>
      </c>
      <c r="C256" s="234">
        <f>+'Ark1'!L2433</f>
        <v>10</v>
      </c>
      <c r="D256" s="234" t="s">
        <v>36</v>
      </c>
      <c r="E256" s="28">
        <f>+'Ark1'!H2433</f>
        <v>1</v>
      </c>
      <c r="F256" s="28">
        <f>+'Ark1'!J2433</f>
        <v>103</v>
      </c>
      <c r="G256" s="28" t="str">
        <f>+G229</f>
        <v>Rudshøgda</v>
      </c>
      <c r="H256" s="28" t="str">
        <f>+IF(I256=0,"",'Ark1'!Q2433)</f>
        <v/>
      </c>
      <c r="I256" s="337">
        <f>+'Ark1'!R2433</f>
        <v>0</v>
      </c>
      <c r="J256" s="29" t="str">
        <f>+IF(I256=0,"",'Ark1'!AG2433)</f>
        <v/>
      </c>
      <c r="L256" s="29" t="str">
        <f>+IF(I256=0,"",'Ark1'!AH2433)</f>
        <v/>
      </c>
      <c r="N256" s="32" t="str">
        <f>+IF(I256=0,"",'Ark1'!U2433)</f>
        <v/>
      </c>
      <c r="O256" s="32"/>
      <c r="P256" s="32"/>
      <c r="Q256" s="32"/>
      <c r="R256" s="32"/>
      <c r="S256" s="32"/>
      <c r="T256" s="32"/>
      <c r="U256" s="32"/>
      <c r="V256" s="27" t="str">
        <f>+IF(I256=0,"",'Ark1'!T2433)</f>
        <v/>
      </c>
      <c r="W256" s="34" t="str">
        <f>+IF(I256=0,"",'Ark1'!W2433)</f>
        <v/>
      </c>
      <c r="X256" s="34" t="str">
        <f>+IF(I256=0,"",'Ark1'!X2433)</f>
        <v/>
      </c>
      <c r="Y256" s="34" t="str">
        <f>+IF(I256=0,"",'Ark1'!Y2433)</f>
        <v/>
      </c>
      <c r="Z256" s="34" t="str">
        <f>+IF(I256=0,"",'Ark1'!Z2433)</f>
        <v/>
      </c>
      <c r="AA256" s="29" t="str">
        <f>+IF(I256=0,"",'Ark1'!Z2433)</f>
        <v/>
      </c>
      <c r="AB256" s="27" t="str">
        <f>+IF(I256=0,"",'Ark1'!AB2433)</f>
        <v/>
      </c>
      <c r="AC256" s="34" t="str">
        <f>+IF(I256=0,"",'Ark1'!AE2433)</f>
        <v/>
      </c>
      <c r="AD256" s="29" t="str">
        <f t="shared" ref="AD256:AD279" si="36">IF(I256=0,"",N256/C256)</f>
        <v/>
      </c>
      <c r="AE256" s="29" t="str">
        <f t="shared" ref="AE256" si="37">IF(I256=0,"",I256/H256)</f>
        <v/>
      </c>
      <c r="AF256" s="214"/>
      <c r="AG256" s="217"/>
      <c r="AI256" s="29"/>
      <c r="AJ256" s="27"/>
      <c r="AK256" s="218"/>
      <c r="AL256" s="28"/>
      <c r="AP256" s="28"/>
    </row>
    <row r="257" spans="1:42" ht="15.6">
      <c r="A257" s="214"/>
      <c r="B257" s="296">
        <f>+'Ark1'!C2434</f>
        <v>2024</v>
      </c>
      <c r="C257" s="234">
        <f>+'Ark1'!L2434</f>
        <v>10</v>
      </c>
      <c r="D257" s="234" t="s">
        <v>36</v>
      </c>
      <c r="E257" s="28">
        <f>+'Ark1'!H2434</f>
        <v>2</v>
      </c>
      <c r="F257" s="28">
        <f>+'Ark1'!J2434</f>
        <v>106</v>
      </c>
      <c r="G257" s="28" t="str">
        <f t="shared" ref="G257:G279" si="38">+G230</f>
        <v>Furuseth</v>
      </c>
      <c r="H257" s="28">
        <f>+IF(I257=0,"",'Ark1'!Q2434)</f>
        <v>2</v>
      </c>
      <c r="I257" s="337">
        <f>+'Ark1'!R2434</f>
        <v>2</v>
      </c>
      <c r="J257" s="29">
        <f>+IF(I257=0,"",'Ark1'!AG2434)</f>
        <v>4.265798847794537</v>
      </c>
      <c r="L257" s="29">
        <f>+IF(I257=0,"",'Ark1'!AH2434)</f>
        <v>0</v>
      </c>
      <c r="N257" s="32">
        <f>+IF(I257=0,"",'Ark1'!U2434)</f>
        <v>48.5</v>
      </c>
      <c r="O257" s="32"/>
      <c r="P257" s="32"/>
      <c r="Q257" s="32"/>
      <c r="R257" s="32"/>
      <c r="S257" s="32"/>
      <c r="T257" s="32"/>
      <c r="U257" s="32"/>
      <c r="V257" s="27">
        <f>+IF(I257=0,"",'Ark1'!T2434)</f>
        <v>10.5</v>
      </c>
      <c r="W257" s="34">
        <f>+IF(I257=0,"",'Ark1'!W2434)</f>
        <v>100</v>
      </c>
      <c r="X257" s="34">
        <f>+IF(I257=0,"",'Ark1'!X2434)</f>
        <v>100</v>
      </c>
      <c r="Y257" s="34">
        <f>+IF(I257=0,"",'Ark1'!Y2434)</f>
        <v>100</v>
      </c>
      <c r="Z257" s="34">
        <f>+IF(I257=0,"",'Ark1'!Z2434)</f>
        <v>8.5</v>
      </c>
      <c r="AA257" s="29">
        <f>+IF(I257=0,"",'Ark1'!Z2434)</f>
        <v>8.5</v>
      </c>
      <c r="AB257" s="27">
        <f>+IF(I257=0,"",'Ark1'!AB2434)</f>
        <v>1.5</v>
      </c>
      <c r="AC257" s="34">
        <f>+IF(I257=0,"",'Ark1'!AE2434)</f>
        <v>0</v>
      </c>
      <c r="AD257" s="29">
        <f t="shared" si="36"/>
        <v>4.8499999999999996</v>
      </c>
      <c r="AE257" s="29">
        <f t="shared" ref="AE257:AE279" si="39">IF(I257=0,"",I257/H257)</f>
        <v>1</v>
      </c>
      <c r="AF257" s="214"/>
      <c r="AG257" s="217"/>
      <c r="AI257" s="29"/>
      <c r="AJ257" s="27"/>
      <c r="AK257" s="218"/>
      <c r="AL257" s="28"/>
      <c r="AP257" s="28"/>
    </row>
    <row r="258" spans="1:42" ht="15.6">
      <c r="A258" s="214"/>
      <c r="B258" s="296">
        <f>+'Ark1'!C2435</f>
        <v>2024</v>
      </c>
      <c r="C258" s="234">
        <f>+'Ark1'!L2435</f>
        <v>10</v>
      </c>
      <c r="D258" s="234" t="s">
        <v>36</v>
      </c>
      <c r="E258" s="28">
        <f>+'Ark1'!H2435</f>
        <v>1</v>
      </c>
      <c r="F258" s="28">
        <f>+'Ark1'!J2435</f>
        <v>110</v>
      </c>
      <c r="G258" s="28" t="str">
        <f t="shared" si="38"/>
        <v>Gol</v>
      </c>
      <c r="H258" s="28">
        <f>+IF(I258=0,"",'Ark1'!Q2435)</f>
        <v>1</v>
      </c>
      <c r="I258" s="337">
        <f>+'Ark1'!R2435</f>
        <v>1</v>
      </c>
      <c r="J258" s="29">
        <f>+IF(I258=0,"",'Ark1'!AG2435)</f>
        <v>0.11458914548702256</v>
      </c>
      <c r="L258" s="29">
        <f>+IF(I258=0,"",'Ark1'!AH2435)</f>
        <v>0</v>
      </c>
      <c r="N258" s="32">
        <f>+IF(I258=0,"",'Ark1'!U2435)</f>
        <v>30.6</v>
      </c>
      <c r="O258" s="32"/>
      <c r="P258" s="32"/>
      <c r="Q258" s="32"/>
      <c r="R258" s="32"/>
      <c r="S258" s="32"/>
      <c r="T258" s="32"/>
      <c r="U258" s="32"/>
      <c r="V258" s="27">
        <f>+IF(I258=0,"",'Ark1'!T2435)</f>
        <v>10</v>
      </c>
      <c r="W258" s="34">
        <f>+IF(I258=0,"",'Ark1'!W2435)</f>
        <v>100</v>
      </c>
      <c r="X258" s="34">
        <f>+IF(I258=0,"",'Ark1'!X2435)</f>
        <v>100</v>
      </c>
      <c r="Y258" s="34">
        <f>+IF(I258=0,"",'Ark1'!Y2435)</f>
        <v>100</v>
      </c>
      <c r="Z258" s="34">
        <f>+IF(I258=0,"",'Ark1'!Z2435)</f>
        <v>0</v>
      </c>
      <c r="AA258" s="29">
        <f>+IF(I258=0,"",'Ark1'!Z2435)</f>
        <v>0</v>
      </c>
      <c r="AB258" s="27">
        <f>+IF(I258=0,"",'Ark1'!AB2435)</f>
        <v>0</v>
      </c>
      <c r="AC258" s="34">
        <f>+IF(I258=0,"",'Ark1'!AE2435)</f>
        <v>0</v>
      </c>
      <c r="AD258" s="29">
        <f t="shared" si="36"/>
        <v>3.06</v>
      </c>
      <c r="AE258" s="29">
        <f t="shared" si="39"/>
        <v>1</v>
      </c>
      <c r="AF258" s="214"/>
      <c r="AG258" s="27"/>
      <c r="AI258" s="29"/>
      <c r="AJ258" s="27"/>
      <c r="AK258" s="28"/>
      <c r="AL258" s="28"/>
      <c r="AP258" s="28"/>
    </row>
    <row r="259" spans="1:42" ht="15.6">
      <c r="A259" s="214"/>
      <c r="B259" s="296">
        <f>+'Ark1'!C2436</f>
        <v>2024</v>
      </c>
      <c r="C259" s="234">
        <f>+'Ark1'!L2436</f>
        <v>10</v>
      </c>
      <c r="D259" s="234" t="s">
        <v>36</v>
      </c>
      <c r="E259" s="28">
        <f>+'Ark1'!H2436</f>
        <v>1</v>
      </c>
      <c r="F259" s="28">
        <f>+'Ark1'!J2436</f>
        <v>111</v>
      </c>
      <c r="G259" s="28" t="str">
        <f t="shared" si="38"/>
        <v>Forus</v>
      </c>
      <c r="H259" s="28" t="str">
        <f>+IF(I259=0,"",'Ark1'!Q2436)</f>
        <v/>
      </c>
      <c r="I259" s="337">
        <f>+'Ark1'!R2436</f>
        <v>0</v>
      </c>
      <c r="J259" s="29" t="str">
        <f>+IF(I259=0,"",'Ark1'!AG2436)</f>
        <v/>
      </c>
      <c r="L259" s="29" t="str">
        <f>+IF(I259=0,"",'Ark1'!AH2436)</f>
        <v/>
      </c>
      <c r="N259" s="32" t="str">
        <f>+IF(I259=0,"",'Ark1'!U2436)</f>
        <v/>
      </c>
      <c r="O259" s="32"/>
      <c r="P259" s="32"/>
      <c r="Q259" s="32"/>
      <c r="R259" s="32"/>
      <c r="S259" s="32"/>
      <c r="T259" s="32"/>
      <c r="U259" s="32"/>
      <c r="V259" s="27" t="str">
        <f>+IF(I259=0,"",'Ark1'!T2436)</f>
        <v/>
      </c>
      <c r="W259" s="34" t="str">
        <f>+IF(I259=0,"",'Ark1'!W2436)</f>
        <v/>
      </c>
      <c r="X259" s="34" t="str">
        <f>+IF(I259=0,"",'Ark1'!X2436)</f>
        <v/>
      </c>
      <c r="Y259" s="34" t="str">
        <f>+IF(I259=0,"",'Ark1'!Y2436)</f>
        <v/>
      </c>
      <c r="Z259" s="34" t="str">
        <f>+IF(I259=0,"",'Ark1'!Z2436)</f>
        <v/>
      </c>
      <c r="AA259" s="29" t="str">
        <f>+IF(I259=0,"",'Ark1'!Z2436)</f>
        <v/>
      </c>
      <c r="AB259" s="27" t="str">
        <f>+IF(I259=0,"",'Ark1'!AB2436)</f>
        <v/>
      </c>
      <c r="AC259" s="34" t="str">
        <f>+IF(I259=0,"",'Ark1'!AE2436)</f>
        <v/>
      </c>
      <c r="AD259" s="29" t="str">
        <f t="shared" si="36"/>
        <v/>
      </c>
      <c r="AE259" s="29" t="str">
        <f t="shared" si="39"/>
        <v/>
      </c>
      <c r="AF259" s="214"/>
      <c r="AG259" s="27"/>
      <c r="AI259" s="29"/>
      <c r="AJ259" s="27"/>
      <c r="AK259" s="28"/>
      <c r="AL259" s="28"/>
      <c r="AP259" s="28"/>
    </row>
    <row r="260" spans="1:42" ht="15.6">
      <c r="A260" s="214"/>
      <c r="B260" s="296">
        <f>+'Ark1'!C2437</f>
        <v>2024</v>
      </c>
      <c r="C260" s="234">
        <f>+'Ark1'!L2437</f>
        <v>10</v>
      </c>
      <c r="D260" s="234" t="s">
        <v>36</v>
      </c>
      <c r="E260" s="28">
        <f>+'Ark1'!H2437</f>
        <v>1</v>
      </c>
      <c r="F260" s="28">
        <f>+'Ark1'!J2437</f>
        <v>116</v>
      </c>
      <c r="G260" s="28" t="str">
        <f t="shared" si="38"/>
        <v>Sandeid</v>
      </c>
      <c r="H260" s="28">
        <f>+IF(I260=0,"",'Ark1'!Q2437)</f>
        <v>1</v>
      </c>
      <c r="I260" s="337">
        <f>+'Ark1'!R2437</f>
        <v>1</v>
      </c>
      <c r="J260" s="29">
        <f>+IF(I260=0,"",'Ark1'!AG2437)</f>
        <v>0.6212792187778805</v>
      </c>
      <c r="L260" s="29">
        <f>+IF(I260=0,"",'Ark1'!AH2437)</f>
        <v>0</v>
      </c>
      <c r="N260" s="32">
        <f>+IF(I260=0,"",'Ark1'!U2437)</f>
        <v>38.300000000000011</v>
      </c>
      <c r="O260" s="32"/>
      <c r="P260" s="32"/>
      <c r="Q260" s="32"/>
      <c r="R260" s="32"/>
      <c r="S260" s="32"/>
      <c r="T260" s="32"/>
      <c r="U260" s="32"/>
      <c r="V260" s="27">
        <f>+IF(I260=0,"",'Ark1'!T2437)</f>
        <v>12</v>
      </c>
      <c r="W260" s="34">
        <f>+IF(I260=0,"",'Ark1'!W2437)</f>
        <v>100</v>
      </c>
      <c r="X260" s="34">
        <f>+IF(I260=0,"",'Ark1'!X2437)</f>
        <v>100</v>
      </c>
      <c r="Y260" s="34">
        <f>+IF(I260=0,"",'Ark1'!Y2437)</f>
        <v>100</v>
      </c>
      <c r="Z260" s="34">
        <f>+IF(I260=0,"",'Ark1'!Z2437)</f>
        <v>0</v>
      </c>
      <c r="AA260" s="29">
        <f>+IF(I260=0,"",'Ark1'!Z2437)</f>
        <v>0</v>
      </c>
      <c r="AB260" s="27">
        <f>+IF(I260=0,"",'Ark1'!AB2437)</f>
        <v>0</v>
      </c>
      <c r="AC260" s="34">
        <f>+IF(I260=0,"",'Ark1'!AE2437)</f>
        <v>0</v>
      </c>
      <c r="AD260" s="29">
        <f t="shared" si="36"/>
        <v>3.830000000000001</v>
      </c>
      <c r="AE260" s="29">
        <f t="shared" si="39"/>
        <v>1</v>
      </c>
      <c r="AF260" s="214"/>
      <c r="AG260" s="27"/>
      <c r="AI260" s="29"/>
      <c r="AJ260" s="27"/>
      <c r="AK260" s="28"/>
      <c r="AL260" s="28"/>
      <c r="AP260" s="28"/>
    </row>
    <row r="261" spans="1:42" ht="15.6">
      <c r="A261" s="214"/>
      <c r="B261" s="296">
        <f>+'Ark1'!C2438</f>
        <v>2024</v>
      </c>
      <c r="C261" s="234">
        <f>+'Ark1'!L2438</f>
        <v>10</v>
      </c>
      <c r="D261" s="234" t="s">
        <v>36</v>
      </c>
      <c r="E261" s="28">
        <f>+'Ark1'!H2438</f>
        <v>2</v>
      </c>
      <c r="F261" s="28">
        <f>+'Ark1'!J2438</f>
        <v>117</v>
      </c>
      <c r="G261" s="28" t="str">
        <f t="shared" si="38"/>
        <v>Jæren</v>
      </c>
      <c r="H261" s="28">
        <f>+IF(I261=0,"",'Ark1'!Q2438)</f>
        <v>1</v>
      </c>
      <c r="I261" s="337">
        <f>+'Ark1'!R2438</f>
        <v>1</v>
      </c>
      <c r="J261" s="29">
        <f>+IF(I261=0,"",'Ark1'!AG2438)</f>
        <v>1.5455326026567002</v>
      </c>
      <c r="L261" s="29">
        <f>+IF(I261=0,"",'Ark1'!AH2438)</f>
        <v>0</v>
      </c>
      <c r="N261" s="32">
        <f>+IF(I261=0,"",'Ark1'!U2438)</f>
        <v>30.6</v>
      </c>
      <c r="O261" s="32"/>
      <c r="P261" s="32"/>
      <c r="Q261" s="32"/>
      <c r="R261" s="32"/>
      <c r="S261" s="32"/>
      <c r="T261" s="32"/>
      <c r="U261" s="32"/>
      <c r="V261" s="27">
        <f>+IF(I261=0,"",'Ark1'!T2438)</f>
        <v>11</v>
      </c>
      <c r="W261" s="34">
        <f>+IF(I261=0,"",'Ark1'!W2438)</f>
        <v>100</v>
      </c>
      <c r="X261" s="34">
        <f>+IF(I261=0,"",'Ark1'!X2438)</f>
        <v>100</v>
      </c>
      <c r="Y261" s="34">
        <f>+IF(I261=0,"",'Ark1'!Y2438)</f>
        <v>100</v>
      </c>
      <c r="Z261" s="34">
        <f>+IF(I261=0,"",'Ark1'!Z2438)</f>
        <v>0</v>
      </c>
      <c r="AA261" s="29">
        <f>+IF(I261=0,"",'Ark1'!Z2438)</f>
        <v>0</v>
      </c>
      <c r="AB261" s="27">
        <f>+IF(I261=0,"",'Ark1'!AB2438)</f>
        <v>0</v>
      </c>
      <c r="AC261" s="34">
        <f>+IF(I261=0,"",'Ark1'!AE2438)</f>
        <v>0</v>
      </c>
      <c r="AD261" s="29">
        <f t="shared" si="36"/>
        <v>3.06</v>
      </c>
      <c r="AE261" s="29">
        <f t="shared" si="39"/>
        <v>1</v>
      </c>
      <c r="AF261" s="214"/>
      <c r="AG261" s="218"/>
      <c r="AI261" s="29"/>
      <c r="AJ261" s="27"/>
      <c r="AK261" s="218"/>
      <c r="AL261" s="28"/>
      <c r="AP261" s="28"/>
    </row>
    <row r="262" spans="1:42" ht="15.6">
      <c r="A262" s="214"/>
      <c r="B262" s="296">
        <f>+'Ark1'!C2439</f>
        <v>2024</v>
      </c>
      <c r="C262" s="234">
        <f>+'Ark1'!L2439</f>
        <v>10</v>
      </c>
      <c r="D262" s="234" t="s">
        <v>36</v>
      </c>
      <c r="E262" s="28">
        <f>+'Ark1'!H2439</f>
        <v>1</v>
      </c>
      <c r="F262" s="28">
        <f>+'Ark1'!J2439</f>
        <v>134</v>
      </c>
      <c r="G262" s="28" t="str">
        <f t="shared" si="38"/>
        <v>Førde</v>
      </c>
      <c r="H262" s="28">
        <f>+IF(I262=0,"",'Ark1'!Q2439)</f>
        <v>4</v>
      </c>
      <c r="I262" s="337">
        <f>+'Ark1'!R2439</f>
        <v>4</v>
      </c>
      <c r="J262" s="29">
        <f>+IF(I262=0,"",'Ark1'!AG2439)</f>
        <v>0.36216569080354249</v>
      </c>
      <c r="L262" s="29">
        <f>+IF(I262=0,"",'Ark1'!AH2439)</f>
        <v>0</v>
      </c>
      <c r="N262" s="32">
        <f>+IF(I262=0,"",'Ark1'!U2439)</f>
        <v>36.200000000000003</v>
      </c>
      <c r="O262" s="32"/>
      <c r="P262" s="32"/>
      <c r="Q262" s="32"/>
      <c r="R262" s="32"/>
      <c r="S262" s="32"/>
      <c r="T262" s="32"/>
      <c r="U262" s="32"/>
      <c r="V262" s="27">
        <f>+IF(I262=0,"",'Ark1'!T2439)</f>
        <v>10</v>
      </c>
      <c r="W262" s="34">
        <f>+IF(I262=0,"",'Ark1'!W2439)</f>
        <v>100</v>
      </c>
      <c r="X262" s="34">
        <f>+IF(I262=0,"",'Ark1'!X2439)</f>
        <v>100</v>
      </c>
      <c r="Y262" s="34">
        <f>+IF(I262=0,"",'Ark1'!Y2439)</f>
        <v>100</v>
      </c>
      <c r="Z262" s="34">
        <f>+IF(I262=0,"",'Ark1'!Z2439)</f>
        <v>4.960846701924976</v>
      </c>
      <c r="AA262" s="29">
        <f>+IF(I262=0,"",'Ark1'!Z2439)</f>
        <v>4.960846701924976</v>
      </c>
      <c r="AB262" s="27">
        <f>+IF(I262=0,"",'Ark1'!AB2439)</f>
        <v>0</v>
      </c>
      <c r="AC262" s="34">
        <f>+IF(I262=0,"",'Ark1'!AE2439)</f>
        <v>0</v>
      </c>
      <c r="AD262" s="29">
        <f t="shared" si="36"/>
        <v>3.62</v>
      </c>
      <c r="AE262" s="29">
        <f t="shared" si="39"/>
        <v>1</v>
      </c>
      <c r="AF262" s="214"/>
      <c r="AG262" s="218"/>
      <c r="AI262" s="29"/>
      <c r="AJ262" s="27"/>
      <c r="AK262" s="218"/>
      <c r="AL262" s="28"/>
      <c r="AP262" s="28"/>
    </row>
    <row r="263" spans="1:42" ht="15.6">
      <c r="A263" s="214"/>
      <c r="B263" s="296">
        <f>+'Ark1'!C2440</f>
        <v>2024</v>
      </c>
      <c r="C263" s="234">
        <f>+'Ark1'!L2440</f>
        <v>10</v>
      </c>
      <c r="D263" s="234" t="s">
        <v>36</v>
      </c>
      <c r="E263" s="28">
        <f>+'Ark1'!H2440</f>
        <v>2</v>
      </c>
      <c r="F263" s="28">
        <f>+'Ark1'!J2440</f>
        <v>141</v>
      </c>
      <c r="G263" s="28" t="str">
        <f t="shared" si="38"/>
        <v>Ølen</v>
      </c>
      <c r="H263" s="28">
        <f>+IF(I263=0,"",'Ark1'!Q2440)</f>
        <v>2</v>
      </c>
      <c r="I263" s="337">
        <f>+'Ark1'!R2440</f>
        <v>3</v>
      </c>
      <c r="J263" s="29">
        <f>+IF(I263=0,"",'Ark1'!AG2440)</f>
        <v>0.46586868015923583</v>
      </c>
      <c r="L263" s="29">
        <f>+IF(I263=0,"",'Ark1'!AH2440)</f>
        <v>0</v>
      </c>
      <c r="N263" s="32">
        <f>+IF(I263=0,"",'Ark1'!U2440)</f>
        <v>34.366666666666674</v>
      </c>
      <c r="O263" s="32"/>
      <c r="P263" s="32"/>
      <c r="Q263" s="32"/>
      <c r="R263" s="32"/>
      <c r="S263" s="32"/>
      <c r="T263" s="32"/>
      <c r="U263" s="32"/>
      <c r="V263" s="27">
        <f>+IF(I263=0,"",'Ark1'!T2440)</f>
        <v>10</v>
      </c>
      <c r="W263" s="34">
        <f>+IF(I263=0,"",'Ark1'!W2440)</f>
        <v>100</v>
      </c>
      <c r="X263" s="34">
        <f>+IF(I263=0,"",'Ark1'!X2440)</f>
        <v>100</v>
      </c>
      <c r="Y263" s="34">
        <f>+IF(I263=0,"",'Ark1'!Y2440)</f>
        <v>100</v>
      </c>
      <c r="Z263" s="34">
        <f>+IF(I263=0,"",'Ark1'!Z2440)</f>
        <v>0.24944382578511984</v>
      </c>
      <c r="AA263" s="29">
        <f>+IF(I263=0,"",'Ark1'!Z2440)</f>
        <v>0.24944382578511984</v>
      </c>
      <c r="AB263" s="27">
        <f>+IF(I263=0,"",'Ark1'!AB2440)</f>
        <v>0.81649658092772603</v>
      </c>
      <c r="AC263" s="34">
        <f>+IF(I263=0,"",'Ark1'!AE2440)</f>
        <v>0</v>
      </c>
      <c r="AD263" s="29">
        <f t="shared" si="36"/>
        <v>3.4366666666666674</v>
      </c>
      <c r="AE263" s="29">
        <f t="shared" si="39"/>
        <v>1.5</v>
      </c>
      <c r="AF263" s="214"/>
      <c r="AG263" s="218"/>
      <c r="AI263" s="29"/>
      <c r="AJ263" s="27"/>
      <c r="AK263" s="218"/>
      <c r="AL263" s="28"/>
      <c r="AP263" s="28"/>
    </row>
    <row r="264" spans="1:42" ht="15.6">
      <c r="A264" s="214"/>
      <c r="B264" s="296">
        <f>+'Ark1'!C2441</f>
        <v>2024</v>
      </c>
      <c r="C264" s="234">
        <f>+'Ark1'!L2441</f>
        <v>10</v>
      </c>
      <c r="D264" s="234" t="s">
        <v>36</v>
      </c>
      <c r="E264" s="28">
        <f>+'Ark1'!H2441</f>
        <v>2</v>
      </c>
      <c r="F264" s="28">
        <f>+'Ark1'!J2441</f>
        <v>143</v>
      </c>
      <c r="G264" s="28" t="str">
        <f t="shared" si="38"/>
        <v>Nordfjord</v>
      </c>
      <c r="H264" s="28" t="str">
        <f>+IF(I264=0,"",'Ark1'!Q2441)</f>
        <v/>
      </c>
      <c r="I264" s="337">
        <f>+'Ark1'!R2441</f>
        <v>0</v>
      </c>
      <c r="J264" s="29" t="str">
        <f>+IF(I264=0,"",'Ark1'!AG2441)</f>
        <v/>
      </c>
      <c r="L264" s="29" t="str">
        <f>+IF(I264=0,"",'Ark1'!AH2441)</f>
        <v/>
      </c>
      <c r="N264" s="32" t="str">
        <f>+IF(I264=0,"",'Ark1'!U2441)</f>
        <v/>
      </c>
      <c r="O264" s="32"/>
      <c r="P264" s="32"/>
      <c r="Q264" s="32"/>
      <c r="R264" s="32"/>
      <c r="S264" s="32"/>
      <c r="T264" s="32"/>
      <c r="U264" s="32"/>
      <c r="V264" s="27" t="str">
        <f>+IF(I264=0,"",'Ark1'!T2441)</f>
        <v/>
      </c>
      <c r="W264" s="34" t="str">
        <f>+IF(I264=0,"",'Ark1'!W2441)</f>
        <v/>
      </c>
      <c r="X264" s="34" t="str">
        <f>+IF(I264=0,"",'Ark1'!X2441)</f>
        <v/>
      </c>
      <c r="Y264" s="34" t="str">
        <f>+IF(I264=0,"",'Ark1'!Y2441)</f>
        <v/>
      </c>
      <c r="Z264" s="34" t="str">
        <f>+IF(I264=0,"",'Ark1'!Z2441)</f>
        <v/>
      </c>
      <c r="AA264" s="29" t="str">
        <f>+IF(I264=0,"",'Ark1'!Z2441)</f>
        <v/>
      </c>
      <c r="AB264" s="27" t="str">
        <f>+IF(I264=0,"",'Ark1'!AB2441)</f>
        <v/>
      </c>
      <c r="AC264" s="34" t="str">
        <f>+IF(I264=0,"",'Ark1'!AE2441)</f>
        <v/>
      </c>
      <c r="AD264" s="29" t="str">
        <f t="shared" si="36"/>
        <v/>
      </c>
      <c r="AE264" s="29" t="str">
        <f t="shared" si="39"/>
        <v/>
      </c>
      <c r="AF264" s="214"/>
      <c r="AG264" s="27"/>
      <c r="AI264" s="29"/>
      <c r="AJ264" s="27"/>
      <c r="AK264" s="28"/>
      <c r="AL264" s="28"/>
      <c r="AP264" s="28"/>
    </row>
    <row r="265" spans="1:42" ht="15.6">
      <c r="A265" s="214"/>
      <c r="B265" s="296">
        <f>+'Ark1'!C2442</f>
        <v>2024</v>
      </c>
      <c r="C265" s="234">
        <f>+'Ark1'!L2442</f>
        <v>10</v>
      </c>
      <c r="D265" s="234" t="s">
        <v>36</v>
      </c>
      <c r="E265" s="28">
        <f>+'Ark1'!H2442</f>
        <v>2</v>
      </c>
      <c r="F265" s="28">
        <f>+'Ark1'!J2442</f>
        <v>147</v>
      </c>
      <c r="G265" s="28" t="str">
        <f t="shared" si="38"/>
        <v>Midt-Norge</v>
      </c>
      <c r="H265" s="28" t="str">
        <f>+IF(I265=0,"",'Ark1'!Q2442)</f>
        <v/>
      </c>
      <c r="I265" s="337">
        <f>+'Ark1'!R2442</f>
        <v>0</v>
      </c>
      <c r="J265" s="29" t="str">
        <f>+IF(I265=0,"",'Ark1'!AG2442)</f>
        <v/>
      </c>
      <c r="L265" s="29" t="str">
        <f>+IF(I265=0,"",'Ark1'!AH2442)</f>
        <v/>
      </c>
      <c r="N265" s="32" t="str">
        <f>+IF(I265=0,"",'Ark1'!U2442)</f>
        <v/>
      </c>
      <c r="O265" s="32"/>
      <c r="P265" s="32"/>
      <c r="Q265" s="32"/>
      <c r="R265" s="32"/>
      <c r="S265" s="32"/>
      <c r="T265" s="32"/>
      <c r="U265" s="32"/>
      <c r="V265" s="27" t="str">
        <f>+IF(I265=0,"",'Ark1'!T2442)</f>
        <v/>
      </c>
      <c r="W265" s="34" t="str">
        <f>+IF(I265=0,"",'Ark1'!W2442)</f>
        <v/>
      </c>
      <c r="X265" s="34" t="str">
        <f>+IF(I265=0,"",'Ark1'!X2442)</f>
        <v/>
      </c>
      <c r="Y265" s="34" t="str">
        <f>+IF(I265=0,"",'Ark1'!Y2442)</f>
        <v/>
      </c>
      <c r="Z265" s="34" t="str">
        <f>+IF(I265=0,"",'Ark1'!Z2442)</f>
        <v/>
      </c>
      <c r="AA265" s="29" t="str">
        <f>+IF(I265=0,"",'Ark1'!Z2442)</f>
        <v/>
      </c>
      <c r="AB265" s="27" t="str">
        <f>+IF(I265=0,"",'Ark1'!AB2442)</f>
        <v/>
      </c>
      <c r="AC265" s="34" t="str">
        <f>+IF(I265=0,"",'Ark1'!AE2442)</f>
        <v/>
      </c>
      <c r="AD265" s="29" t="str">
        <f t="shared" si="36"/>
        <v/>
      </c>
      <c r="AE265" s="29" t="str">
        <f t="shared" si="39"/>
        <v/>
      </c>
      <c r="AF265" s="214"/>
      <c r="AG265" s="27"/>
      <c r="AI265" s="29"/>
      <c r="AJ265" s="27"/>
      <c r="AK265" s="28"/>
      <c r="AL265" s="28"/>
      <c r="AP265" s="28"/>
    </row>
    <row r="266" spans="1:42" ht="15.6">
      <c r="A266" s="214"/>
      <c r="B266" s="296">
        <f>+'Ark1'!C2443</f>
        <v>2024</v>
      </c>
      <c r="C266" s="234">
        <f>+'Ark1'!L2443</f>
        <v>10</v>
      </c>
      <c r="D266" s="234" t="s">
        <v>36</v>
      </c>
      <c r="E266" s="28">
        <f>+'Ark1'!H2443</f>
        <v>1</v>
      </c>
      <c r="F266" s="28">
        <f>+'Ark1'!J2443</f>
        <v>155</v>
      </c>
      <c r="G266" s="28" t="str">
        <f t="shared" si="38"/>
        <v>Målselv</v>
      </c>
      <c r="H266" s="28">
        <f>+IF(I266=0,"",'Ark1'!Q2443)</f>
        <v>3</v>
      </c>
      <c r="I266" s="337">
        <f>+'Ark1'!R2443</f>
        <v>9</v>
      </c>
      <c r="J266" s="29">
        <f>+IF(I266=0,"",'Ark1'!AG2443)</f>
        <v>0.85513838304157375</v>
      </c>
      <c r="L266" s="29">
        <f>+IF(I266=0,"",'Ark1'!AH2443)</f>
        <v>0</v>
      </c>
      <c r="N266" s="32">
        <f>+IF(I266=0,"",'Ark1'!U2443)</f>
        <v>33.966666666666676</v>
      </c>
      <c r="O266" s="32"/>
      <c r="P266" s="32"/>
      <c r="Q266" s="32"/>
      <c r="R266" s="32"/>
      <c r="S266" s="32"/>
      <c r="T266" s="32"/>
      <c r="U266" s="32"/>
      <c r="V266" s="27">
        <f>+IF(I266=0,"",'Ark1'!T2443)</f>
        <v>11.333333333333336</v>
      </c>
      <c r="W266" s="34">
        <f>+IF(I266=0,"",'Ark1'!W2443)</f>
        <v>100</v>
      </c>
      <c r="X266" s="34">
        <f>+IF(I266=0,"",'Ark1'!X2443)</f>
        <v>100</v>
      </c>
      <c r="Y266" s="34">
        <f>+IF(I266=0,"",'Ark1'!Y2443)</f>
        <v>100</v>
      </c>
      <c r="Z266" s="34">
        <f>+IF(I266=0,"",'Ark1'!Z2443)</f>
        <v>3.5112517552703322</v>
      </c>
      <c r="AA266" s="29">
        <f>+IF(I266=0,"",'Ark1'!Z2443)</f>
        <v>3.5112517552703322</v>
      </c>
      <c r="AB266" s="27">
        <f>+IF(I266=0,"",'Ark1'!AB2443)</f>
        <v>0.66666666666666652</v>
      </c>
      <c r="AC266" s="34">
        <f>+IF(I266=0,"",'Ark1'!AE2443)</f>
        <v>0</v>
      </c>
      <c r="AD266" s="29">
        <f t="shared" si="36"/>
        <v>3.3966666666666674</v>
      </c>
      <c r="AE266" s="29">
        <f t="shared" si="39"/>
        <v>3</v>
      </c>
      <c r="AF266" s="214"/>
      <c r="AG266" s="27"/>
      <c r="AI266" s="29"/>
      <c r="AJ266" s="27"/>
      <c r="AK266" s="28"/>
      <c r="AL266" s="28"/>
      <c r="AP266" s="28"/>
    </row>
    <row r="267" spans="1:42" ht="15.6">
      <c r="A267" s="214"/>
      <c r="B267" s="296">
        <f>+'Ark1'!C2444</f>
        <v>2024</v>
      </c>
      <c r="C267" s="234">
        <f>+'Ark1'!L2444</f>
        <v>10</v>
      </c>
      <c r="D267" s="234" t="s">
        <v>36</v>
      </c>
      <c r="E267" s="28">
        <f>+'Ark1'!H2444</f>
        <v>2</v>
      </c>
      <c r="F267" s="28">
        <f>+'Ark1'!J2444</f>
        <v>160</v>
      </c>
      <c r="G267" s="28" t="str">
        <f t="shared" si="38"/>
        <v>Oslo</v>
      </c>
      <c r="H267" s="28" t="str">
        <f>+IF(I267=0,"",'Ark1'!Q2444)</f>
        <v/>
      </c>
      <c r="I267" s="337">
        <f>+'Ark1'!R2444</f>
        <v>0</v>
      </c>
      <c r="J267" s="29" t="str">
        <f>+IF(I267=0,"",'Ark1'!AG2444)</f>
        <v/>
      </c>
      <c r="L267" s="29" t="str">
        <f>+IF(I267=0,"",'Ark1'!AH2444)</f>
        <v/>
      </c>
      <c r="N267" s="32" t="str">
        <f>+IF(I267=0,"",'Ark1'!U2444)</f>
        <v/>
      </c>
      <c r="O267" s="32"/>
      <c r="P267" s="32"/>
      <c r="Q267" s="32"/>
      <c r="R267" s="32"/>
      <c r="S267" s="32"/>
      <c r="T267" s="32"/>
      <c r="U267" s="32"/>
      <c r="V267" s="27" t="str">
        <f>+IF(I267=0,"",'Ark1'!T2444)</f>
        <v/>
      </c>
      <c r="W267" s="34" t="str">
        <f>+IF(I267=0,"",'Ark1'!W2444)</f>
        <v/>
      </c>
      <c r="X267" s="34" t="str">
        <f>+IF(I267=0,"",'Ark1'!X2444)</f>
        <v/>
      </c>
      <c r="Y267" s="34" t="str">
        <f>+IF(I267=0,"",'Ark1'!Y2444)</f>
        <v/>
      </c>
      <c r="Z267" s="34" t="str">
        <f>+IF(I267=0,"",'Ark1'!Z2444)</f>
        <v/>
      </c>
      <c r="AA267" s="29" t="str">
        <f>+IF(I267=0,"",'Ark1'!Z2444)</f>
        <v/>
      </c>
      <c r="AB267" s="27" t="str">
        <f>+IF(I267=0,"",'Ark1'!AB2444)</f>
        <v/>
      </c>
      <c r="AC267" s="34" t="str">
        <f>+IF(I267=0,"",'Ark1'!AE2444)</f>
        <v/>
      </c>
      <c r="AD267" s="29" t="str">
        <f t="shared" si="36"/>
        <v/>
      </c>
      <c r="AE267" s="29" t="str">
        <f t="shared" si="39"/>
        <v/>
      </c>
      <c r="AF267" s="214"/>
      <c r="AG267" s="27"/>
      <c r="AI267" s="29"/>
      <c r="AJ267" s="27"/>
      <c r="AK267" s="28"/>
      <c r="AL267" s="28"/>
      <c r="AP267" s="28"/>
    </row>
    <row r="268" spans="1:42" ht="15.6">
      <c r="A268" s="214"/>
      <c r="B268" s="296">
        <f>+'Ark1'!C2445</f>
        <v>2024</v>
      </c>
      <c r="C268" s="234">
        <f>+'Ark1'!L2445</f>
        <v>10</v>
      </c>
      <c r="D268" s="234" t="s">
        <v>36</v>
      </c>
      <c r="E268" s="28">
        <f>+'Ark1'!H2445</f>
        <v>1</v>
      </c>
      <c r="F268" s="28">
        <f>+'Ark1'!J2445</f>
        <v>171</v>
      </c>
      <c r="G268" s="28" t="str">
        <f t="shared" si="38"/>
        <v>Prima</v>
      </c>
      <c r="H268" s="28" t="str">
        <f>+IF(I268=0,"",'Ark1'!Q2445)</f>
        <v/>
      </c>
      <c r="I268" s="337">
        <f>+'Ark1'!R2445</f>
        <v>0</v>
      </c>
      <c r="J268" s="29" t="str">
        <f>+IF(I268=0,"",'Ark1'!AG2445)</f>
        <v/>
      </c>
      <c r="L268" s="29" t="str">
        <f>+IF(I268=0,"",'Ark1'!AH2445)</f>
        <v/>
      </c>
      <c r="N268" s="32" t="str">
        <f>+IF(I268=0,"",'Ark1'!U2445)</f>
        <v/>
      </c>
      <c r="O268" s="32"/>
      <c r="P268" s="32"/>
      <c r="Q268" s="32"/>
      <c r="R268" s="32"/>
      <c r="S268" s="32"/>
      <c r="T268" s="32"/>
      <c r="U268" s="32"/>
      <c r="V268" s="27" t="str">
        <f>+IF(I268=0,"",'Ark1'!T2445)</f>
        <v/>
      </c>
      <c r="W268" s="34" t="str">
        <f>+IF(I268=0,"",'Ark1'!W2445)</f>
        <v/>
      </c>
      <c r="X268" s="34" t="str">
        <f>+IF(I268=0,"",'Ark1'!X2445)</f>
        <v/>
      </c>
      <c r="Y268" s="34" t="str">
        <f>+IF(I268=0,"",'Ark1'!Y2445)</f>
        <v/>
      </c>
      <c r="Z268" s="34" t="str">
        <f>+IF(I268=0,"",'Ark1'!Z2445)</f>
        <v/>
      </c>
      <c r="AA268" s="29" t="str">
        <f>+IF(I268=0,"",'Ark1'!Z2445)</f>
        <v/>
      </c>
      <c r="AB268" s="27" t="str">
        <f>+IF(I268=0,"",'Ark1'!AB2445)</f>
        <v/>
      </c>
      <c r="AC268" s="34" t="str">
        <f>+IF(I268=0,"",'Ark1'!AE2445)</f>
        <v/>
      </c>
      <c r="AD268" s="29" t="str">
        <f t="shared" si="36"/>
        <v/>
      </c>
      <c r="AE268" s="29" t="str">
        <f t="shared" si="39"/>
        <v/>
      </c>
      <c r="AF268" s="214"/>
      <c r="AG268" s="27"/>
      <c r="AI268" s="29"/>
      <c r="AJ268" s="27"/>
      <c r="AK268" s="28"/>
      <c r="AL268" s="28"/>
      <c r="AP268" s="28"/>
    </row>
    <row r="269" spans="1:42" ht="15.6">
      <c r="A269" s="214"/>
      <c r="B269" s="296">
        <f>+'Ark1'!C2446</f>
        <v>2024</v>
      </c>
      <c r="C269" s="234">
        <f>+'Ark1'!L2446</f>
        <v>10</v>
      </c>
      <c r="D269" s="234" t="s">
        <v>36</v>
      </c>
      <c r="E269" s="28">
        <f>+'Ark1'!H2446</f>
        <v>2</v>
      </c>
      <c r="F269" s="28">
        <f>+'Ark1'!J2446</f>
        <v>175</v>
      </c>
      <c r="G269" s="28" t="str">
        <f t="shared" si="38"/>
        <v>Ole Ringdal</v>
      </c>
      <c r="H269" s="28" t="str">
        <f>+IF(I269=0,"",'Ark1'!Q2446)</f>
        <v/>
      </c>
      <c r="I269" s="337">
        <f>+'Ark1'!R2446</f>
        <v>0</v>
      </c>
      <c r="J269" s="29" t="str">
        <f>+IF(I269=0,"",'Ark1'!AG2446)</f>
        <v/>
      </c>
      <c r="L269" s="29" t="str">
        <f>+IF(I269=0,"",'Ark1'!AH2446)</f>
        <v/>
      </c>
      <c r="N269" s="32" t="str">
        <f>+IF(I269=0,"",'Ark1'!U2446)</f>
        <v/>
      </c>
      <c r="O269" s="32"/>
      <c r="P269" s="32"/>
      <c r="Q269" s="32"/>
      <c r="R269" s="32"/>
      <c r="S269" s="32"/>
      <c r="T269" s="32"/>
      <c r="U269" s="32"/>
      <c r="V269" s="27" t="str">
        <f>+IF(I269=0,"",'Ark1'!T2446)</f>
        <v/>
      </c>
      <c r="W269" s="34" t="str">
        <f>+IF(I269=0,"",'Ark1'!W2446)</f>
        <v/>
      </c>
      <c r="X269" s="34" t="str">
        <f>+IF(I269=0,"",'Ark1'!X2446)</f>
        <v/>
      </c>
      <c r="Y269" s="34" t="str">
        <f>+IF(I269=0,"",'Ark1'!Y2446)</f>
        <v/>
      </c>
      <c r="Z269" s="34" t="str">
        <f>+IF(I269=0,"",'Ark1'!Z2446)</f>
        <v/>
      </c>
      <c r="AA269" s="29" t="str">
        <f>+IF(I269=0,"",'Ark1'!Z2446)</f>
        <v/>
      </c>
      <c r="AB269" s="27" t="str">
        <f>+IF(I269=0,"",'Ark1'!AB2446)</f>
        <v/>
      </c>
      <c r="AC269" s="34" t="str">
        <f>+IF(I269=0,"",'Ark1'!AE2446)</f>
        <v/>
      </c>
      <c r="AD269" s="29" t="str">
        <f t="shared" si="36"/>
        <v/>
      </c>
      <c r="AE269" s="29" t="str">
        <f t="shared" si="39"/>
        <v/>
      </c>
      <c r="AF269" s="214"/>
      <c r="AG269" s="27"/>
      <c r="AI269" s="29"/>
      <c r="AJ269" s="27"/>
      <c r="AK269" s="28"/>
      <c r="AL269" s="28"/>
      <c r="AP269" s="28"/>
    </row>
    <row r="270" spans="1:42" ht="15.6">
      <c r="A270" s="214"/>
      <c r="B270" s="296">
        <f>+'Ark1'!C2447</f>
        <v>2024</v>
      </c>
      <c r="C270" s="234">
        <f>+'Ark1'!L2447</f>
        <v>10</v>
      </c>
      <c r="D270" s="234" t="s">
        <v>36</v>
      </c>
      <c r="E270" s="28">
        <f>+'Ark1'!H2447</f>
        <v>2</v>
      </c>
      <c r="F270" s="28">
        <f>+'Ark1'!J2447</f>
        <v>177</v>
      </c>
      <c r="G270" s="28" t="str">
        <f t="shared" si="38"/>
        <v>Slakthuset</v>
      </c>
      <c r="H270" s="28" t="str">
        <f>+IF(I270=0,"",'Ark1'!Q2447)</f>
        <v/>
      </c>
      <c r="I270" s="337">
        <f>+'Ark1'!R2447</f>
        <v>0</v>
      </c>
      <c r="J270" s="29" t="str">
        <f>+IF(I270=0,"",'Ark1'!AG2447)</f>
        <v/>
      </c>
      <c r="L270" s="29" t="str">
        <f>+IF(I270=0,"",'Ark1'!AH2447)</f>
        <v/>
      </c>
      <c r="N270" s="32" t="str">
        <f>+IF(I270=0,"",'Ark1'!U2447)</f>
        <v/>
      </c>
      <c r="O270" s="32"/>
      <c r="P270" s="32"/>
      <c r="Q270" s="32"/>
      <c r="R270" s="32"/>
      <c r="S270" s="32"/>
      <c r="T270" s="32"/>
      <c r="U270" s="32"/>
      <c r="V270" s="27" t="str">
        <f>+IF(I270=0,"",'Ark1'!T2447)</f>
        <v/>
      </c>
      <c r="W270" s="34" t="str">
        <f>+IF(I270=0,"",'Ark1'!W2447)</f>
        <v/>
      </c>
      <c r="X270" s="34" t="str">
        <f>+IF(I270=0,"",'Ark1'!X2447)</f>
        <v/>
      </c>
      <c r="Y270" s="34" t="str">
        <f>+IF(I270=0,"",'Ark1'!Y2447)</f>
        <v/>
      </c>
      <c r="Z270" s="34" t="str">
        <f>+IF(I270=0,"",'Ark1'!Z2447)</f>
        <v/>
      </c>
      <c r="AA270" s="29" t="str">
        <f>+IF(I270=0,"",'Ark1'!Z2447)</f>
        <v/>
      </c>
      <c r="AB270" s="27" t="str">
        <f>+IF(I270=0,"",'Ark1'!AB2447)</f>
        <v/>
      </c>
      <c r="AC270" s="34" t="str">
        <f>+IF(I270=0,"",'Ark1'!AE2447)</f>
        <v/>
      </c>
      <c r="AD270" s="29" t="str">
        <f t="shared" si="36"/>
        <v/>
      </c>
      <c r="AE270" s="29" t="str">
        <f t="shared" si="39"/>
        <v/>
      </c>
      <c r="AF270" s="214"/>
      <c r="AG270" s="27"/>
      <c r="AI270" s="29"/>
      <c r="AJ270" s="27"/>
      <c r="AK270" s="28"/>
      <c r="AL270" s="28"/>
      <c r="AP270" s="28"/>
    </row>
    <row r="271" spans="1:42" ht="15.6">
      <c r="A271" s="214"/>
      <c r="B271" s="296">
        <f>+'Ark1'!C2448</f>
        <v>2024</v>
      </c>
      <c r="C271" s="234">
        <f>+'Ark1'!L2448</f>
        <v>10</v>
      </c>
      <c r="D271" s="234" t="s">
        <v>36</v>
      </c>
      <c r="E271" s="28">
        <f>+'Ark1'!H2448</f>
        <v>2</v>
      </c>
      <c r="F271" s="28">
        <f>+'Ark1'!J2448</f>
        <v>178</v>
      </c>
      <c r="G271" s="28" t="str">
        <f t="shared" si="38"/>
        <v>Røros</v>
      </c>
      <c r="H271" s="28" t="str">
        <f>+IF(I271=0,"",'Ark1'!Q2448)</f>
        <v/>
      </c>
      <c r="I271" s="337">
        <f>+'Ark1'!R2448</f>
        <v>0</v>
      </c>
      <c r="J271" s="29" t="str">
        <f>+IF(I271=0,"",'Ark1'!AG2448)</f>
        <v/>
      </c>
      <c r="L271" s="29" t="str">
        <f>+IF(I271=0,"",'Ark1'!AH2448)</f>
        <v/>
      </c>
      <c r="N271" s="32" t="str">
        <f>+IF(I271=0,"",'Ark1'!U2448)</f>
        <v/>
      </c>
      <c r="O271" s="32"/>
      <c r="P271" s="32"/>
      <c r="Q271" s="32"/>
      <c r="R271" s="32"/>
      <c r="S271" s="32"/>
      <c r="T271" s="32"/>
      <c r="U271" s="32"/>
      <c r="V271" s="27" t="str">
        <f>+IF(I271=0,"",'Ark1'!T2448)</f>
        <v/>
      </c>
      <c r="W271" s="34" t="str">
        <f>+IF(I271=0,"",'Ark1'!W2448)</f>
        <v/>
      </c>
      <c r="X271" s="34" t="str">
        <f>+IF(I271=0,"",'Ark1'!X2448)</f>
        <v/>
      </c>
      <c r="Y271" s="34" t="str">
        <f>+IF(I271=0,"",'Ark1'!Y2448)</f>
        <v/>
      </c>
      <c r="Z271" s="34" t="str">
        <f>+IF(I271=0,"",'Ark1'!Z2448)</f>
        <v/>
      </c>
      <c r="AA271" s="29" t="str">
        <f>+IF(I271=0,"",'Ark1'!Z2448)</f>
        <v/>
      </c>
      <c r="AB271" s="27" t="str">
        <f>+IF(I271=0,"",'Ark1'!AB2448)</f>
        <v/>
      </c>
      <c r="AC271" s="34" t="str">
        <f>+IF(I271=0,"",'Ark1'!AE2448)</f>
        <v/>
      </c>
      <c r="AD271" s="29" t="str">
        <f t="shared" si="36"/>
        <v/>
      </c>
      <c r="AE271" s="29" t="str">
        <f t="shared" si="39"/>
        <v/>
      </c>
      <c r="AF271" s="214"/>
      <c r="AG271" s="27"/>
      <c r="AI271" s="29"/>
      <c r="AJ271" s="27"/>
      <c r="AK271" s="28"/>
      <c r="AL271" s="28"/>
      <c r="AP271" s="28"/>
    </row>
    <row r="272" spans="1:42" ht="15.6">
      <c r="A272" s="214"/>
      <c r="B272" s="296">
        <f>+'Ark1'!C2449</f>
        <v>2024</v>
      </c>
      <c r="C272" s="234">
        <f>+'Ark1'!L2449</f>
        <v>10</v>
      </c>
      <c r="D272" s="234" t="s">
        <v>36</v>
      </c>
      <c r="E272" s="28">
        <f>+'Ark1'!H2449</f>
        <v>2</v>
      </c>
      <c r="F272" s="28">
        <f>+'Ark1'!J2449</f>
        <v>181</v>
      </c>
      <c r="G272" s="28" t="str">
        <f t="shared" si="38"/>
        <v>Horns</v>
      </c>
      <c r="H272" s="28">
        <f>+IF(I272=0,"",'Ark1'!Q2449)</f>
        <v>1</v>
      </c>
      <c r="I272" s="337">
        <f>+'Ark1'!R2449</f>
        <v>1</v>
      </c>
      <c r="J272" s="29">
        <f>+IF(I272=0,"",'Ark1'!AG2449)</f>
        <v>0.6635024388641626</v>
      </c>
      <c r="L272" s="29">
        <f>+IF(I272=0,"",'Ark1'!AH2449)</f>
        <v>0</v>
      </c>
      <c r="N272" s="32">
        <f>+IF(I272=0,"",'Ark1'!U2449)</f>
        <v>40.4</v>
      </c>
      <c r="O272" s="32"/>
      <c r="P272" s="32"/>
      <c r="Q272" s="32"/>
      <c r="R272" s="32"/>
      <c r="S272" s="32"/>
      <c r="T272" s="32"/>
      <c r="U272" s="32"/>
      <c r="V272" s="27">
        <f>+IF(I272=0,"",'Ark1'!T2449)</f>
        <v>11</v>
      </c>
      <c r="W272" s="34">
        <f>+IF(I272=0,"",'Ark1'!W2449)</f>
        <v>100</v>
      </c>
      <c r="X272" s="34">
        <f>+IF(I272=0,"",'Ark1'!X2449)</f>
        <v>100</v>
      </c>
      <c r="Y272" s="34">
        <f>+IF(I272=0,"",'Ark1'!Y2449)</f>
        <v>100</v>
      </c>
      <c r="Z272" s="34">
        <f>+IF(I272=0,"",'Ark1'!Z2449)</f>
        <v>0</v>
      </c>
      <c r="AA272" s="29">
        <f>+IF(I272=0,"",'Ark1'!Z2449)</f>
        <v>0</v>
      </c>
      <c r="AB272" s="27">
        <f>+IF(I272=0,"",'Ark1'!AB2449)</f>
        <v>0</v>
      </c>
      <c r="AC272" s="34">
        <f>+IF(I272=0,"",'Ark1'!AE2449)</f>
        <v>0</v>
      </c>
      <c r="AD272" s="29">
        <f t="shared" si="36"/>
        <v>4.04</v>
      </c>
      <c r="AE272" s="29">
        <f t="shared" si="39"/>
        <v>1</v>
      </c>
      <c r="AF272" s="214"/>
      <c r="AG272" s="27"/>
      <c r="AI272" s="29"/>
      <c r="AJ272" s="27"/>
      <c r="AK272" s="28"/>
      <c r="AL272" s="28"/>
      <c r="AP272" s="28"/>
    </row>
    <row r="273" spans="1:60" ht="15.6">
      <c r="A273" s="214"/>
      <c r="B273" s="296">
        <f>+'Ark1'!C2450</f>
        <v>2024</v>
      </c>
      <c r="C273" s="234">
        <f>+'Ark1'!L2450</f>
        <v>10</v>
      </c>
      <c r="D273" s="234" t="s">
        <v>36</v>
      </c>
      <c r="E273" s="28">
        <f>+'Ark1'!H2450</f>
        <v>1</v>
      </c>
      <c r="F273" s="28">
        <f>+'Ark1'!J2450</f>
        <v>262</v>
      </c>
      <c r="G273" s="28" t="str">
        <f t="shared" si="38"/>
        <v>Strilalam</v>
      </c>
      <c r="H273" s="28" t="str">
        <f>+IF(I273=0,"",'Ark1'!Q2450)</f>
        <v/>
      </c>
      <c r="I273" s="337">
        <f>+'Ark1'!R2450</f>
        <v>0</v>
      </c>
      <c r="J273" s="29" t="str">
        <f>+IF(I273=0,"",'Ark1'!AG2450)</f>
        <v/>
      </c>
      <c r="L273" s="29" t="str">
        <f>+IF(I273=0,"",'Ark1'!AH2450)</f>
        <v/>
      </c>
      <c r="N273" s="32" t="str">
        <f>+IF(I273=0,"",'Ark1'!U2450)</f>
        <v/>
      </c>
      <c r="O273" s="32"/>
      <c r="P273" s="32"/>
      <c r="Q273" s="32"/>
      <c r="R273" s="32"/>
      <c r="S273" s="32"/>
      <c r="T273" s="32"/>
      <c r="U273" s="32"/>
      <c r="V273" s="27" t="str">
        <f>+IF(I273=0,"",'Ark1'!T2450)</f>
        <v/>
      </c>
      <c r="W273" s="34" t="str">
        <f>+IF(I273=0,"",'Ark1'!W2450)</f>
        <v/>
      </c>
      <c r="X273" s="34" t="str">
        <f>+IF(I273=0,"",'Ark1'!X2450)</f>
        <v/>
      </c>
      <c r="Y273" s="34" t="str">
        <f>+IF(I273=0,"",'Ark1'!Y2450)</f>
        <v/>
      </c>
      <c r="Z273" s="34" t="str">
        <f>+IF(I273=0,"",'Ark1'!Z2450)</f>
        <v/>
      </c>
      <c r="AA273" s="29" t="str">
        <f>+IF(I273=0,"",'Ark1'!Z2450)</f>
        <v/>
      </c>
      <c r="AB273" s="27" t="str">
        <f>+IF(I273=0,"",'Ark1'!AB2450)</f>
        <v/>
      </c>
      <c r="AC273" s="34" t="str">
        <f>+IF(I273=0,"",'Ark1'!AE2450)</f>
        <v/>
      </c>
      <c r="AD273" s="29" t="str">
        <f t="shared" si="36"/>
        <v/>
      </c>
      <c r="AE273" s="29" t="str">
        <f t="shared" si="39"/>
        <v/>
      </c>
      <c r="AF273" s="214"/>
      <c r="AG273" s="27"/>
      <c r="AI273" s="29"/>
      <c r="AJ273" s="27"/>
      <c r="AK273" s="28"/>
      <c r="AL273" s="28"/>
      <c r="AP273" s="28"/>
    </row>
    <row r="274" spans="1:60" ht="15.6">
      <c r="A274" s="214"/>
      <c r="B274" s="296">
        <f>+'Ark1'!C2451</f>
        <v>2024</v>
      </c>
      <c r="C274" s="234">
        <f>+'Ark1'!L2451</f>
        <v>10</v>
      </c>
      <c r="D274" s="234" t="s">
        <v>36</v>
      </c>
      <c r="E274" s="28">
        <f>+'Ark1'!H2451</f>
        <v>1</v>
      </c>
      <c r="F274" s="28">
        <f>+'Ark1'!J2451</f>
        <v>309</v>
      </c>
      <c r="G274" s="28" t="str">
        <f t="shared" si="38"/>
        <v>Malvik</v>
      </c>
      <c r="H274" s="28">
        <f>+IF(I274=0,"",'Ark1'!Q2451)</f>
        <v>1</v>
      </c>
      <c r="I274" s="337">
        <f>+'Ark1'!R2451</f>
        <v>1</v>
      </c>
      <c r="J274" s="29">
        <f>+IF(I274=0,"",'Ark1'!AG2451)</f>
        <v>0.45689594106396553</v>
      </c>
      <c r="L274" s="29">
        <f>+IF(I274=0,"",'Ark1'!AH2451)</f>
        <v>0</v>
      </c>
      <c r="N274" s="32">
        <f>+IF(I274=0,"",'Ark1'!U2451)</f>
        <v>38.700000000000003</v>
      </c>
      <c r="O274" s="32"/>
      <c r="P274" s="32"/>
      <c r="Q274" s="32"/>
      <c r="R274" s="32"/>
      <c r="S274" s="32"/>
      <c r="T274" s="32"/>
      <c r="U274" s="32"/>
      <c r="V274" s="27">
        <f>+IF(I274=0,"",'Ark1'!T2451)</f>
        <v>11</v>
      </c>
      <c r="W274" s="34">
        <f>+IF(I274=0,"",'Ark1'!W2451)</f>
        <v>100</v>
      </c>
      <c r="X274" s="34">
        <f>+IF(I274=0,"",'Ark1'!X2451)</f>
        <v>100</v>
      </c>
      <c r="Y274" s="34">
        <f>+IF(I274=0,"",'Ark1'!Y2451)</f>
        <v>100</v>
      </c>
      <c r="Z274" s="34">
        <f>+IF(I274=0,"",'Ark1'!Z2451)</f>
        <v>0</v>
      </c>
      <c r="AA274" s="29">
        <f>+IF(I274=0,"",'Ark1'!Z2451)</f>
        <v>0</v>
      </c>
      <c r="AB274" s="27">
        <f>+IF(I274=0,"",'Ark1'!AB2451)</f>
        <v>0</v>
      </c>
      <c r="AC274" s="34">
        <f>+IF(I274=0,"",'Ark1'!AE2451)</f>
        <v>0</v>
      </c>
      <c r="AD274" s="29">
        <f t="shared" si="36"/>
        <v>3.87</v>
      </c>
      <c r="AE274" s="29">
        <f t="shared" si="39"/>
        <v>1</v>
      </c>
      <c r="AF274" s="214"/>
      <c r="AG274" s="27"/>
      <c r="AI274" s="29"/>
      <c r="AJ274" s="27"/>
      <c r="AK274" s="28"/>
      <c r="AL274" s="28"/>
      <c r="AP274" s="28"/>
    </row>
    <row r="275" spans="1:60" ht="15.6">
      <c r="A275" s="214"/>
      <c r="B275" s="296">
        <f>+'Ark1'!C2452</f>
        <v>2024</v>
      </c>
      <c r="C275" s="234">
        <f>+'Ark1'!L2452</f>
        <v>10</v>
      </c>
      <c r="D275" s="234" t="s">
        <v>36</v>
      </c>
      <c r="E275" s="28">
        <f>+'Ark1'!H2452</f>
        <v>2</v>
      </c>
      <c r="F275" s="28">
        <f>+'Ark1'!J2452</f>
        <v>470</v>
      </c>
      <c r="G275" s="28" t="str">
        <f t="shared" si="38"/>
        <v>Jens Eide</v>
      </c>
      <c r="H275" s="28" t="str">
        <f>+IF(I275=0,"",'Ark1'!Q2452)</f>
        <v/>
      </c>
      <c r="I275" s="337">
        <f>+'Ark1'!R2452</f>
        <v>0</v>
      </c>
      <c r="J275" s="29" t="str">
        <f>+IF(I275=0,"",'Ark1'!AG2452)</f>
        <v/>
      </c>
      <c r="L275" s="29" t="str">
        <f>+IF(I275=0,"",'Ark1'!AH2452)</f>
        <v/>
      </c>
      <c r="N275" s="32" t="str">
        <f>+IF(I275=0,"",'Ark1'!U2452)</f>
        <v/>
      </c>
      <c r="O275" s="32"/>
      <c r="P275" s="32"/>
      <c r="Q275" s="32"/>
      <c r="R275" s="32"/>
      <c r="S275" s="32"/>
      <c r="T275" s="32"/>
      <c r="U275" s="32"/>
      <c r="V275" s="27" t="str">
        <f>+IF(I275=0,"",'Ark1'!T2452)</f>
        <v/>
      </c>
      <c r="W275" s="34" t="str">
        <f>+IF(I275=0,"",'Ark1'!W2452)</f>
        <v/>
      </c>
      <c r="X275" s="34" t="str">
        <f>+IF(I275=0,"",'Ark1'!X2452)</f>
        <v/>
      </c>
      <c r="Y275" s="34" t="str">
        <f>+IF(I275=0,"",'Ark1'!Y2452)</f>
        <v/>
      </c>
      <c r="Z275" s="34" t="str">
        <f>+IF(I275=0,"",'Ark1'!Z2452)</f>
        <v/>
      </c>
      <c r="AA275" s="29" t="str">
        <f>+IF(I275=0,"",'Ark1'!Z2452)</f>
        <v/>
      </c>
      <c r="AB275" s="27" t="str">
        <f>+IF(I275=0,"",'Ark1'!AB2452)</f>
        <v/>
      </c>
      <c r="AC275" s="34" t="str">
        <f>+IF(I275=0,"",'Ark1'!AE2452)</f>
        <v/>
      </c>
      <c r="AD275" s="29" t="str">
        <f t="shared" si="36"/>
        <v/>
      </c>
      <c r="AE275" s="29" t="str">
        <f t="shared" si="39"/>
        <v/>
      </c>
      <c r="AF275" s="214"/>
      <c r="AG275" s="27"/>
      <c r="AI275" s="29"/>
      <c r="AJ275" s="27"/>
      <c r="AK275" s="28"/>
      <c r="AL275" s="28"/>
      <c r="AP275" s="28"/>
    </row>
    <row r="276" spans="1:60" ht="15.6">
      <c r="A276" s="214"/>
      <c r="B276" s="296">
        <f>+'Ark1'!C2453</f>
        <v>2024</v>
      </c>
      <c r="C276" s="234">
        <f>+'Ark1'!L2453</f>
        <v>10</v>
      </c>
      <c r="D276" s="234" t="s">
        <v>36</v>
      </c>
      <c r="E276" s="28">
        <f>+'Ark1'!H2453</f>
        <v>1</v>
      </c>
      <c r="F276" s="28">
        <f>+'Ark1'!J2453</f>
        <v>629</v>
      </c>
      <c r="G276" s="28" t="str">
        <f t="shared" si="38"/>
        <v>Bø</v>
      </c>
      <c r="H276" s="28" t="str">
        <f>+IF(I276=0,"",'Ark1'!Q2453)</f>
        <v/>
      </c>
      <c r="I276" s="337">
        <f>+'Ark1'!R2453</f>
        <v>0</v>
      </c>
      <c r="J276" s="29" t="str">
        <f>+IF(I276=0,"",'Ark1'!AG2453)</f>
        <v/>
      </c>
      <c r="L276" s="29" t="str">
        <f>+IF(I276=0,"",'Ark1'!AH2453)</f>
        <v/>
      </c>
      <c r="N276" s="32" t="str">
        <f>+IF(I276=0,"",'Ark1'!U2453)</f>
        <v/>
      </c>
      <c r="O276" s="32"/>
      <c r="P276" s="32"/>
      <c r="Q276" s="32"/>
      <c r="R276" s="32"/>
      <c r="S276" s="32"/>
      <c r="T276" s="32"/>
      <c r="U276" s="32"/>
      <c r="V276" s="27" t="str">
        <f>+IF(I276=0,"",'Ark1'!T2453)</f>
        <v/>
      </c>
      <c r="W276" s="34" t="str">
        <f>+IF(I276=0,"",'Ark1'!W2453)</f>
        <v/>
      </c>
      <c r="X276" s="34" t="str">
        <f>+IF(I276=0,"",'Ark1'!X2453)</f>
        <v/>
      </c>
      <c r="Y276" s="34" t="str">
        <f>+IF(I276=0,"",'Ark1'!Y2453)</f>
        <v/>
      </c>
      <c r="Z276" s="34" t="str">
        <f>+IF(I276=0,"",'Ark1'!Z2453)</f>
        <v/>
      </c>
      <c r="AA276" s="29" t="str">
        <f>+IF(I276=0,"",'Ark1'!Z2453)</f>
        <v/>
      </c>
      <c r="AB276" s="27" t="str">
        <f>+IF(I276=0,"",'Ark1'!AB2453)</f>
        <v/>
      </c>
      <c r="AC276" s="34" t="str">
        <f>+IF(I276=0,"",'Ark1'!AE2453)</f>
        <v/>
      </c>
      <c r="AD276" s="29" t="str">
        <f t="shared" si="36"/>
        <v/>
      </c>
      <c r="AE276" s="29" t="str">
        <f t="shared" si="39"/>
        <v/>
      </c>
      <c r="AF276" s="214"/>
      <c r="AG276" s="27"/>
      <c r="AI276" s="29"/>
      <c r="AJ276" s="27"/>
      <c r="AK276" s="28"/>
      <c r="AL276" s="28"/>
      <c r="AP276" s="28"/>
    </row>
    <row r="277" spans="1:60" ht="15.6">
      <c r="A277" s="214"/>
      <c r="B277" s="296">
        <f>+'Ark1'!C2454</f>
        <v>2024</v>
      </c>
      <c r="C277" s="234">
        <f>+'Ark1'!L2454</f>
        <v>10</v>
      </c>
      <c r="D277" s="234" t="s">
        <v>36</v>
      </c>
      <c r="E277" s="28">
        <f>+'Ark1'!H2454</f>
        <v>1</v>
      </c>
      <c r="F277" s="28">
        <f>+'Ark1'!J2454</f>
        <v>643</v>
      </c>
      <c r="G277" s="28" t="str">
        <f t="shared" si="38"/>
        <v>Bjerka</v>
      </c>
      <c r="H277" s="28">
        <f>+IF(I277=0,"",'Ark1'!Q2454)</f>
        <v>2</v>
      </c>
      <c r="I277" s="337">
        <f>+'Ark1'!R2454</f>
        <v>2</v>
      </c>
      <c r="J277" s="29">
        <f>+IF(I277=0,"",'Ark1'!AG2454)</f>
        <v>0.9176836399157986</v>
      </c>
      <c r="L277" s="29">
        <f>+IF(I277=0,"",'Ark1'!AH2454)</f>
        <v>0</v>
      </c>
      <c r="N277" s="32">
        <f>+IF(I277=0,"",'Ark1'!U2454)</f>
        <v>33.35</v>
      </c>
      <c r="O277" s="32"/>
      <c r="P277" s="32"/>
      <c r="Q277" s="32"/>
      <c r="R277" s="32"/>
      <c r="S277" s="32"/>
      <c r="T277" s="32"/>
      <c r="U277" s="32"/>
      <c r="V277" s="27">
        <f>+IF(I277=0,"",'Ark1'!T2454)</f>
        <v>11</v>
      </c>
      <c r="W277" s="34">
        <f>+IF(I277=0,"",'Ark1'!W2454)</f>
        <v>100</v>
      </c>
      <c r="X277" s="34">
        <f>+IF(I277=0,"",'Ark1'!X2454)</f>
        <v>100</v>
      </c>
      <c r="Y277" s="34">
        <f>+IF(I277=0,"",'Ark1'!Y2454)</f>
        <v>100</v>
      </c>
      <c r="Z277" s="34">
        <f>+IF(I277=0,"",'Ark1'!Z2454)</f>
        <v>4.0499999999999892</v>
      </c>
      <c r="AA277" s="29">
        <f>+IF(I277=0,"",'Ark1'!Z2454)</f>
        <v>4.0499999999999892</v>
      </c>
      <c r="AB277" s="27">
        <f>+IF(I277=0,"",'Ark1'!AB2454)</f>
        <v>0</v>
      </c>
      <c r="AC277" s="34">
        <f>+IF(I277=0,"",'Ark1'!AE2454)</f>
        <v>0</v>
      </c>
      <c r="AD277" s="29">
        <f t="shared" si="36"/>
        <v>3.335</v>
      </c>
      <c r="AE277" s="29">
        <f t="shared" si="39"/>
        <v>1</v>
      </c>
      <c r="AF277" s="214"/>
      <c r="AG277" s="27"/>
      <c r="AI277" s="29"/>
      <c r="AJ277" s="27"/>
      <c r="AK277" s="28"/>
      <c r="AL277" s="28"/>
      <c r="AP277" s="28"/>
    </row>
    <row r="278" spans="1:60" ht="15.6">
      <c r="A278" s="214"/>
      <c r="B278" s="296">
        <f>+'Ark1'!C2455</f>
        <v>2024</v>
      </c>
      <c r="C278" s="234">
        <f>+'Ark1'!L2455</f>
        <v>10</v>
      </c>
      <c r="D278" s="234" t="s">
        <v>36</v>
      </c>
      <c r="E278" s="28">
        <f>+'Ark1'!H2455</f>
        <v>2</v>
      </c>
      <c r="F278" s="28">
        <f>+'Ark1'!J2455</f>
        <v>704</v>
      </c>
      <c r="G278" s="28" t="str">
        <f t="shared" si="38"/>
        <v>Øre Vilt</v>
      </c>
      <c r="H278" s="28" t="str">
        <f>+IF(I278=0,"",'Ark1'!Q2455)</f>
        <v/>
      </c>
      <c r="I278" s="337">
        <f>+'Ark1'!R2455</f>
        <v>0</v>
      </c>
      <c r="J278" s="29" t="str">
        <f>+IF(I278=0,"",'Ark1'!AG2455)</f>
        <v/>
      </c>
      <c r="L278" s="29" t="str">
        <f>+IF(I278=0,"",'Ark1'!AH2455)</f>
        <v/>
      </c>
      <c r="N278" s="32" t="str">
        <f>+IF(I278=0,"",'Ark1'!U2455)</f>
        <v/>
      </c>
      <c r="O278" s="32"/>
      <c r="P278" s="32"/>
      <c r="Q278" s="32"/>
      <c r="R278" s="32"/>
      <c r="S278" s="32"/>
      <c r="T278" s="32"/>
      <c r="U278" s="32"/>
      <c r="V278" s="27" t="str">
        <f>+IF(I278=0,"",'Ark1'!T2455)</f>
        <v/>
      </c>
      <c r="W278" s="34" t="str">
        <f>+IF(I278=0,"",'Ark1'!W2455)</f>
        <v/>
      </c>
      <c r="X278" s="34" t="str">
        <f>+IF(I278=0,"",'Ark1'!X2455)</f>
        <v/>
      </c>
      <c r="Y278" s="34" t="str">
        <f>+IF(I278=0,"",'Ark1'!Y2455)</f>
        <v/>
      </c>
      <c r="Z278" s="34" t="str">
        <f>+IF(I278=0,"",'Ark1'!Z2455)</f>
        <v/>
      </c>
      <c r="AA278" s="29" t="str">
        <f>+IF(I278=0,"",'Ark1'!Z2455)</f>
        <v/>
      </c>
      <c r="AB278" s="27" t="str">
        <f>+IF(I278=0,"",'Ark1'!AB2455)</f>
        <v/>
      </c>
      <c r="AC278" s="34" t="str">
        <f>+IF(I278=0,"",'Ark1'!AE2455)</f>
        <v/>
      </c>
      <c r="AD278" s="29" t="str">
        <f t="shared" si="36"/>
        <v/>
      </c>
      <c r="AE278" s="29" t="str">
        <f t="shared" si="39"/>
        <v/>
      </c>
      <c r="AF278" s="214"/>
      <c r="AG278" s="27"/>
      <c r="AI278" s="29"/>
      <c r="AJ278" s="27"/>
      <c r="AK278" s="28"/>
      <c r="AL278" s="28"/>
      <c r="AP278" s="28"/>
    </row>
    <row r="279" spans="1:60" ht="15.6">
      <c r="A279" s="214"/>
      <c r="B279" s="296">
        <f>+'Ark1'!C2456</f>
        <v>2024</v>
      </c>
      <c r="C279" s="234">
        <f>+'Ark1'!L2456</f>
        <v>10</v>
      </c>
      <c r="D279" s="234" t="s">
        <v>36</v>
      </c>
      <c r="E279" s="28">
        <f>+'Ark1'!H2456</f>
        <v>1</v>
      </c>
      <c r="F279" s="28">
        <f>+'Ark1'!J2456</f>
        <v>802</v>
      </c>
      <c r="G279" s="28" t="str">
        <f t="shared" si="38"/>
        <v>Karasjok</v>
      </c>
      <c r="H279" s="28" t="str">
        <f>+IF(I279=0,"",'Ark1'!Q2456)</f>
        <v/>
      </c>
      <c r="I279" s="337">
        <f>+'Ark1'!R2456</f>
        <v>0</v>
      </c>
      <c r="J279" s="29" t="str">
        <f>+IF(I279=0,"",'Ark1'!AG2456)</f>
        <v/>
      </c>
      <c r="L279" s="29" t="str">
        <f>+IF(I279=0,"",'Ark1'!AH2456)</f>
        <v/>
      </c>
      <c r="N279" s="32" t="str">
        <f>+IF(I279=0,"",'Ark1'!U2456)</f>
        <v/>
      </c>
      <c r="O279" s="32"/>
      <c r="P279" s="32"/>
      <c r="Q279" s="32"/>
      <c r="R279" s="32"/>
      <c r="S279" s="32"/>
      <c r="T279" s="32"/>
      <c r="U279" s="32"/>
      <c r="V279" s="27" t="str">
        <f>+IF(I279=0,"",'Ark1'!T2456)</f>
        <v/>
      </c>
      <c r="W279" s="34" t="str">
        <f>+IF(I279=0,"",'Ark1'!W2456)</f>
        <v/>
      </c>
      <c r="X279" s="34" t="str">
        <f>+IF(I279=0,"",'Ark1'!X2456)</f>
        <v/>
      </c>
      <c r="Y279" s="34" t="str">
        <f>+IF(I279=0,"",'Ark1'!Y2456)</f>
        <v/>
      </c>
      <c r="Z279" s="34" t="str">
        <f>+IF(I279=0,"",'Ark1'!Z2456)</f>
        <v/>
      </c>
      <c r="AA279" s="29" t="str">
        <f>+IF(I279=0,"",'Ark1'!Z2456)</f>
        <v/>
      </c>
      <c r="AB279" s="27" t="str">
        <f>+IF(I279=0,"",'Ark1'!AB2456)</f>
        <v/>
      </c>
      <c r="AC279" s="34" t="str">
        <f>+IF(I279=0,"",'Ark1'!AE2456)</f>
        <v/>
      </c>
      <c r="AD279" s="29" t="str">
        <f t="shared" si="36"/>
        <v/>
      </c>
      <c r="AE279" s="29" t="str">
        <f t="shared" si="39"/>
        <v/>
      </c>
      <c r="AF279" s="214"/>
      <c r="AG279" s="27"/>
      <c r="AI279" s="29"/>
      <c r="AJ279" s="27"/>
      <c r="AK279" s="28"/>
      <c r="AL279" s="28"/>
      <c r="AP279" s="28"/>
    </row>
    <row r="280" spans="1:60" ht="19.8">
      <c r="A280" s="214"/>
      <c r="B280" s="214"/>
      <c r="C280" s="214"/>
      <c r="D280" s="214"/>
      <c r="E280" s="214"/>
      <c r="F280" s="214"/>
      <c r="G280" s="214"/>
      <c r="H280" s="214"/>
      <c r="I280" s="331"/>
      <c r="J280" s="215"/>
      <c r="K280" s="215"/>
      <c r="L280" s="215"/>
      <c r="M280" s="215"/>
      <c r="N280" s="214"/>
      <c r="O280" s="449"/>
      <c r="P280" s="449"/>
      <c r="Q280" s="449"/>
      <c r="R280" s="449"/>
      <c r="S280" s="449"/>
      <c r="T280" s="449"/>
      <c r="U280" s="449"/>
      <c r="V280" s="214"/>
      <c r="W280" s="216"/>
      <c r="X280" s="216"/>
      <c r="Y280" s="216"/>
      <c r="Z280" s="216"/>
      <c r="AA280" s="216"/>
      <c r="AB280" s="214"/>
      <c r="AC280" s="216"/>
      <c r="AD280" s="216"/>
      <c r="AE280" s="216"/>
      <c r="AF280" s="214"/>
      <c r="AG280" s="217"/>
      <c r="AI280" s="29"/>
      <c r="AJ280" s="27"/>
      <c r="AK280" s="218"/>
      <c r="AL280" s="28"/>
      <c r="AP280" s="28"/>
      <c r="BH280" s="230"/>
    </row>
    <row r="281" spans="1:60" ht="22.8">
      <c r="A281" s="214"/>
      <c r="B281" s="214"/>
      <c r="C281" s="214"/>
      <c r="D281" s="263" t="str">
        <f>+D283</f>
        <v>U</v>
      </c>
      <c r="E281" s="214"/>
      <c r="F281" s="214"/>
      <c r="G281" s="214"/>
      <c r="H281" s="214"/>
      <c r="I281" s="406">
        <f>SUM(I283:I306)</f>
        <v>8</v>
      </c>
      <c r="J281" s="264"/>
      <c r="K281" s="264"/>
      <c r="L281" s="264"/>
      <c r="M281" s="264"/>
      <c r="N281" s="266">
        <f>+Klasse!K20</f>
        <v>31.987500000000008</v>
      </c>
      <c r="O281" s="266"/>
      <c r="P281" s="266"/>
      <c r="Q281" s="266"/>
      <c r="R281" s="266"/>
      <c r="S281" s="266"/>
      <c r="T281" s="266"/>
      <c r="U281" s="266"/>
      <c r="V281" s="265"/>
      <c r="W281" s="216"/>
      <c r="X281" s="216"/>
      <c r="Y281" s="216"/>
      <c r="Z281" s="216"/>
      <c r="AA281" s="216"/>
      <c r="AB281" s="214"/>
      <c r="AC281" s="216"/>
      <c r="AD281" s="216"/>
      <c r="AE281" s="216"/>
      <c r="AF281" s="214"/>
      <c r="AG281" s="217"/>
      <c r="AI281" s="29"/>
      <c r="AJ281" s="27"/>
      <c r="AK281" s="218"/>
      <c r="AL281" s="28"/>
      <c r="AP281" s="28"/>
      <c r="BH281" s="230"/>
    </row>
    <row r="282" spans="1:60" ht="19.8">
      <c r="A282" s="214"/>
      <c r="B282" s="214"/>
      <c r="C282" s="214"/>
      <c r="D282" s="214"/>
      <c r="E282" s="214"/>
      <c r="F282" s="214"/>
      <c r="G282" s="214"/>
      <c r="H282" s="232"/>
      <c r="I282" s="331"/>
      <c r="J282" s="215"/>
      <c r="K282" s="215"/>
      <c r="L282" s="215"/>
      <c r="M282" s="215"/>
      <c r="N282" s="215"/>
      <c r="O282" s="215"/>
      <c r="P282" s="215"/>
      <c r="Q282" s="215"/>
      <c r="R282" s="215"/>
      <c r="S282" s="215"/>
      <c r="T282" s="215"/>
      <c r="U282" s="215"/>
      <c r="V282" s="232"/>
      <c r="W282" s="216"/>
      <c r="X282" s="216"/>
      <c r="Y282" s="216"/>
      <c r="Z282" s="216"/>
      <c r="AA282" s="233"/>
      <c r="AB282" s="214"/>
      <c r="AC282" s="233"/>
      <c r="AD282" s="233"/>
      <c r="AE282" s="231"/>
      <c r="AF282" s="214"/>
      <c r="AG282" s="217"/>
      <c r="AI282" s="29"/>
      <c r="AJ282" s="27"/>
      <c r="AK282" s="218"/>
      <c r="AL282" s="28"/>
      <c r="AP282" s="28"/>
      <c r="BH282" s="230"/>
    </row>
    <row r="283" spans="1:60" ht="15.6">
      <c r="A283" s="214"/>
      <c r="B283" s="296">
        <f>+'Ark1'!C2457</f>
        <v>2024</v>
      </c>
      <c r="C283" s="234">
        <f>+'Ark1'!L2457</f>
        <v>11</v>
      </c>
      <c r="D283" s="234" t="s">
        <v>37</v>
      </c>
      <c r="E283" s="234">
        <f>+'Ark1'!H2457</f>
        <v>1</v>
      </c>
      <c r="F283" s="234">
        <f>+'Ark1'!J2457</f>
        <v>103</v>
      </c>
      <c r="G283" s="234" t="str">
        <f>+G256</f>
        <v>Rudshøgda</v>
      </c>
      <c r="H283" s="234" t="str">
        <f>+IF(I283=0,"",'Ark1'!Q2457)</f>
        <v/>
      </c>
      <c r="I283" s="336">
        <f>+'Ark1'!R2457</f>
        <v>0</v>
      </c>
      <c r="J283" s="235" t="str">
        <f>+IF(I283=0,"",'Ark1'!AG2457)</f>
        <v/>
      </c>
      <c r="K283" s="235"/>
      <c r="L283" s="235" t="str">
        <f>+IF(I283=0,"",'Ark1'!AH2457)</f>
        <v/>
      </c>
      <c r="M283" s="235"/>
      <c r="N283" s="32" t="str">
        <f>+IF(I283=0,"",'Ark1'!U2457)</f>
        <v/>
      </c>
      <c r="O283" s="32"/>
      <c r="P283" s="32"/>
      <c r="Q283" s="32"/>
      <c r="R283" s="32"/>
      <c r="S283" s="32"/>
      <c r="T283" s="32"/>
      <c r="U283" s="32"/>
      <c r="V283" s="236" t="str">
        <f>+IF(I283=0,"",'Ark1'!T2457)</f>
        <v/>
      </c>
      <c r="W283" s="237" t="str">
        <f>+IF(I283=0,"",'Ark1'!W2457)</f>
        <v/>
      </c>
      <c r="X283" s="237" t="str">
        <f>+IF(I283=0,"",'Ark1'!X2457)</f>
        <v/>
      </c>
      <c r="Y283" s="237" t="str">
        <f>+IF(I283=0,"",'Ark1'!Y2457)</f>
        <v/>
      </c>
      <c r="Z283" s="237" t="str">
        <f>+IF(I283=0,"",'Ark1'!Z2457)</f>
        <v/>
      </c>
      <c r="AA283" s="235" t="str">
        <f>+IF(I283=0,"",'Ark1'!Z2457)</f>
        <v/>
      </c>
      <c r="AB283" s="236" t="str">
        <f>+IF(I283=0,"",'Ark1'!AB2457)</f>
        <v/>
      </c>
      <c r="AC283" s="237" t="str">
        <f>+IF(I283=0,"",'Ark1'!AE2457)</f>
        <v/>
      </c>
      <c r="AD283" s="235" t="str">
        <f t="shared" ref="AD283:AD306" si="40">IF(I283=0,"",N283/C283)</f>
        <v/>
      </c>
      <c r="AE283" s="235" t="str">
        <f t="shared" ref="AE283" si="41">IF(I283=0,"",I283/H283)</f>
        <v/>
      </c>
      <c r="AF283" s="214"/>
      <c r="AG283" s="27"/>
      <c r="AI283" s="29"/>
      <c r="AJ283" s="27"/>
      <c r="AK283" s="28"/>
      <c r="AL283" s="28"/>
      <c r="AP283" s="28"/>
    </row>
    <row r="284" spans="1:60" ht="15.6">
      <c r="A284" s="214"/>
      <c r="B284" s="296">
        <f>+'Ark1'!C2458</f>
        <v>2024</v>
      </c>
      <c r="C284" s="234">
        <f>+'Ark1'!L2458</f>
        <v>11</v>
      </c>
      <c r="D284" s="234" t="s">
        <v>37</v>
      </c>
      <c r="E284" s="234">
        <f>+'Ark1'!H2458</f>
        <v>2</v>
      </c>
      <c r="F284" s="234">
        <f>+'Ark1'!J2458</f>
        <v>106</v>
      </c>
      <c r="G284" s="234" t="str">
        <f t="shared" ref="G284:G306" si="42">+G257</f>
        <v>Furuseth</v>
      </c>
      <c r="H284" s="234">
        <f>+IF(I284=0,"",'Ark1'!Q2458)</f>
        <v>3</v>
      </c>
      <c r="I284" s="336">
        <f>+'Ark1'!R2458</f>
        <v>4</v>
      </c>
      <c r="J284" s="235">
        <f>+IF(I284=0,"",'Ark1'!AG2458)</f>
        <v>5.0705835788732996</v>
      </c>
      <c r="K284" s="235"/>
      <c r="L284" s="235">
        <f>+IF(I284=0,"",'Ark1'!AH2458)</f>
        <v>0</v>
      </c>
      <c r="M284" s="235"/>
      <c r="N284" s="32">
        <f>+IF(I284=0,"",'Ark1'!U2458)</f>
        <v>28.824999999999999</v>
      </c>
      <c r="O284" s="32"/>
      <c r="P284" s="32"/>
      <c r="Q284" s="32"/>
      <c r="R284" s="32"/>
      <c r="S284" s="32"/>
      <c r="T284" s="32"/>
      <c r="U284" s="32"/>
      <c r="V284" s="236">
        <f>+IF(I284=0,"",'Ark1'!T2458)</f>
        <v>7.75</v>
      </c>
      <c r="W284" s="237">
        <f>+IF(I284=0,"",'Ark1'!W2458)</f>
        <v>25</v>
      </c>
      <c r="X284" s="237">
        <f>+IF(I284=0,"",'Ark1'!X2458)</f>
        <v>100</v>
      </c>
      <c r="Y284" s="237">
        <f>+IF(I284=0,"",'Ark1'!Y2458)</f>
        <v>100</v>
      </c>
      <c r="Z284" s="237">
        <f>+IF(I284=0,"",'Ark1'!Z2458)</f>
        <v>4.0567074087244643</v>
      </c>
      <c r="AA284" s="235">
        <f>+IF(I284=0,"",'Ark1'!Z2458)</f>
        <v>4.0567074087244643</v>
      </c>
      <c r="AB284" s="236">
        <f>+IF(I284=0,"",'Ark1'!AB2458)</f>
        <v>0.82915619758885006</v>
      </c>
      <c r="AC284" s="237">
        <f>+IF(I284=0,"",'Ark1'!AE2458)</f>
        <v>0</v>
      </c>
      <c r="AD284" s="235">
        <f t="shared" si="40"/>
        <v>2.6204545454545456</v>
      </c>
      <c r="AE284" s="235">
        <f t="shared" ref="AE284:AE306" si="43">IF(I284=0,"",I284/H284)</f>
        <v>1.3333333333333333</v>
      </c>
      <c r="AF284" s="214"/>
      <c r="AG284" s="27"/>
      <c r="AI284" s="29"/>
      <c r="AJ284" s="27"/>
      <c r="AK284" s="28"/>
      <c r="AL284" s="28"/>
      <c r="AP284" s="28"/>
    </row>
    <row r="285" spans="1:60" ht="15.6">
      <c r="A285" s="214"/>
      <c r="B285" s="296">
        <f>+'Ark1'!C2459</f>
        <v>2024</v>
      </c>
      <c r="C285" s="234">
        <f>+'Ark1'!L2459</f>
        <v>11</v>
      </c>
      <c r="D285" s="234" t="s">
        <v>37</v>
      </c>
      <c r="E285" s="234">
        <f>+'Ark1'!H2459</f>
        <v>1</v>
      </c>
      <c r="F285" s="234">
        <f>+'Ark1'!J2459</f>
        <v>110</v>
      </c>
      <c r="G285" s="234" t="str">
        <f t="shared" si="42"/>
        <v>Gol</v>
      </c>
      <c r="H285" s="234" t="str">
        <f>+IF(I285=0,"",'Ark1'!Q2459)</f>
        <v/>
      </c>
      <c r="I285" s="336">
        <f>+'Ark1'!R2459</f>
        <v>0</v>
      </c>
      <c r="J285" s="235" t="str">
        <f>+IF(I285=0,"",'Ark1'!AG2459)</f>
        <v/>
      </c>
      <c r="K285" s="235"/>
      <c r="L285" s="235" t="str">
        <f>+IF(I285=0,"",'Ark1'!AH2459)</f>
        <v/>
      </c>
      <c r="M285" s="235"/>
      <c r="N285" s="32" t="str">
        <f>+IF(I285=0,"",'Ark1'!U2459)</f>
        <v/>
      </c>
      <c r="O285" s="32"/>
      <c r="P285" s="32"/>
      <c r="Q285" s="32"/>
      <c r="R285" s="32"/>
      <c r="S285" s="32"/>
      <c r="T285" s="32"/>
      <c r="U285" s="32"/>
      <c r="V285" s="236" t="str">
        <f>+IF(I285=0,"",'Ark1'!T2459)</f>
        <v/>
      </c>
      <c r="W285" s="237" t="str">
        <f>+IF(I285=0,"",'Ark1'!W2459)</f>
        <v/>
      </c>
      <c r="X285" s="237" t="str">
        <f>+IF(I285=0,"",'Ark1'!X2459)</f>
        <v/>
      </c>
      <c r="Y285" s="237" t="str">
        <f>+IF(I285=0,"",'Ark1'!Y2459)</f>
        <v/>
      </c>
      <c r="Z285" s="237" t="str">
        <f>+IF(I285=0,"",'Ark1'!Z2459)</f>
        <v/>
      </c>
      <c r="AA285" s="235" t="str">
        <f>+IF(I285=0,"",'Ark1'!Z2459)</f>
        <v/>
      </c>
      <c r="AB285" s="236" t="str">
        <f>+IF(I285=0,"",'Ark1'!AB2459)</f>
        <v/>
      </c>
      <c r="AC285" s="237" t="str">
        <f>+IF(I285=0,"",'Ark1'!AE2459)</f>
        <v/>
      </c>
      <c r="AD285" s="235" t="str">
        <f t="shared" si="40"/>
        <v/>
      </c>
      <c r="AE285" s="235" t="str">
        <f t="shared" si="43"/>
        <v/>
      </c>
      <c r="AF285" s="214"/>
      <c r="AG285" s="27"/>
      <c r="AI285" s="29"/>
      <c r="AJ285" s="27"/>
      <c r="AK285" s="28"/>
      <c r="AL285" s="28"/>
      <c r="AP285" s="28"/>
    </row>
    <row r="286" spans="1:60" ht="15.6">
      <c r="A286" s="214"/>
      <c r="B286" s="296">
        <f>+'Ark1'!C2460</f>
        <v>2024</v>
      </c>
      <c r="C286" s="234">
        <f>+'Ark1'!L2460</f>
        <v>11</v>
      </c>
      <c r="D286" s="234" t="s">
        <v>37</v>
      </c>
      <c r="E286" s="234">
        <f>+'Ark1'!H2460</f>
        <v>1</v>
      </c>
      <c r="F286" s="234">
        <f>+'Ark1'!J2460</f>
        <v>111</v>
      </c>
      <c r="G286" s="234" t="str">
        <f t="shared" si="42"/>
        <v>Forus</v>
      </c>
      <c r="H286" s="234" t="str">
        <f>+IF(I286=0,"",'Ark1'!Q2460)</f>
        <v/>
      </c>
      <c r="I286" s="336">
        <f>+'Ark1'!R2460</f>
        <v>0</v>
      </c>
      <c r="J286" s="235" t="str">
        <f>+IF(I286=0,"",'Ark1'!AG2460)</f>
        <v/>
      </c>
      <c r="K286" s="235"/>
      <c r="L286" s="235" t="str">
        <f>+IF(I286=0,"",'Ark1'!AH2460)</f>
        <v/>
      </c>
      <c r="M286" s="235"/>
      <c r="N286" s="32" t="str">
        <f>+IF(I286=0,"",'Ark1'!U2460)</f>
        <v/>
      </c>
      <c r="O286" s="32"/>
      <c r="P286" s="32"/>
      <c r="Q286" s="32"/>
      <c r="R286" s="32"/>
      <c r="S286" s="32"/>
      <c r="T286" s="32"/>
      <c r="U286" s="32"/>
      <c r="V286" s="236" t="str">
        <f>+IF(I286=0,"",'Ark1'!T2460)</f>
        <v/>
      </c>
      <c r="W286" s="237" t="str">
        <f>+IF(I286=0,"",'Ark1'!W2460)</f>
        <v/>
      </c>
      <c r="X286" s="237" t="str">
        <f>+IF(I286=0,"",'Ark1'!X2460)</f>
        <v/>
      </c>
      <c r="Y286" s="237" t="str">
        <f>+IF(I286=0,"",'Ark1'!Y2460)</f>
        <v/>
      </c>
      <c r="Z286" s="237" t="str">
        <f>+IF(I286=0,"",'Ark1'!Z2460)</f>
        <v/>
      </c>
      <c r="AA286" s="235" t="str">
        <f>+IF(I286=0,"",'Ark1'!Z2460)</f>
        <v/>
      </c>
      <c r="AB286" s="236" t="str">
        <f>+IF(I286=0,"",'Ark1'!AB2460)</f>
        <v/>
      </c>
      <c r="AC286" s="237" t="str">
        <f>+IF(I286=0,"",'Ark1'!AE2460)</f>
        <v/>
      </c>
      <c r="AD286" s="235" t="str">
        <f t="shared" si="40"/>
        <v/>
      </c>
      <c r="AE286" s="235" t="str">
        <f t="shared" si="43"/>
        <v/>
      </c>
      <c r="AF286" s="214"/>
      <c r="AG286" s="27"/>
      <c r="AI286" s="29"/>
      <c r="AJ286" s="27"/>
      <c r="AK286" s="28"/>
      <c r="AL286" s="28"/>
      <c r="AP286" s="28"/>
    </row>
    <row r="287" spans="1:60" ht="15.6">
      <c r="A287" s="214"/>
      <c r="B287" s="296">
        <f>+'Ark1'!C2461</f>
        <v>2024</v>
      </c>
      <c r="C287" s="234">
        <f>+'Ark1'!L2461</f>
        <v>11</v>
      </c>
      <c r="D287" s="234" t="s">
        <v>37</v>
      </c>
      <c r="E287" s="234">
        <f>+'Ark1'!H2461</f>
        <v>1</v>
      </c>
      <c r="F287" s="234">
        <f>+'Ark1'!J2461</f>
        <v>116</v>
      </c>
      <c r="G287" s="234" t="str">
        <f t="shared" si="42"/>
        <v>Sandeid</v>
      </c>
      <c r="H287" s="234" t="str">
        <f>+IF(I287=0,"",'Ark1'!Q2461)</f>
        <v/>
      </c>
      <c r="I287" s="336">
        <f>+'Ark1'!R2461</f>
        <v>0</v>
      </c>
      <c r="J287" s="235" t="str">
        <f>+IF(I287=0,"",'Ark1'!AG2461)</f>
        <v/>
      </c>
      <c r="K287" s="235"/>
      <c r="L287" s="235" t="str">
        <f>+IF(I287=0,"",'Ark1'!AH2461)</f>
        <v/>
      </c>
      <c r="M287" s="235"/>
      <c r="N287" s="32" t="str">
        <f>+IF(I287=0,"",'Ark1'!U2461)</f>
        <v/>
      </c>
      <c r="O287" s="32"/>
      <c r="P287" s="32"/>
      <c r="Q287" s="32"/>
      <c r="R287" s="32"/>
      <c r="S287" s="32"/>
      <c r="T287" s="32"/>
      <c r="U287" s="32"/>
      <c r="V287" s="236" t="str">
        <f>+IF(I287=0,"",'Ark1'!T2461)</f>
        <v/>
      </c>
      <c r="W287" s="237" t="str">
        <f>+IF(I287=0,"",'Ark1'!W2461)</f>
        <v/>
      </c>
      <c r="X287" s="237" t="str">
        <f>+IF(I287=0,"",'Ark1'!X2461)</f>
        <v/>
      </c>
      <c r="Y287" s="237" t="str">
        <f>+IF(I287=0,"",'Ark1'!Y2461)</f>
        <v/>
      </c>
      <c r="Z287" s="237" t="str">
        <f>+IF(I287=0,"",'Ark1'!Z2461)</f>
        <v/>
      </c>
      <c r="AA287" s="235" t="str">
        <f>+IF(I287=0,"",'Ark1'!Z2461)</f>
        <v/>
      </c>
      <c r="AB287" s="236" t="str">
        <f>+IF(I287=0,"",'Ark1'!AB2461)</f>
        <v/>
      </c>
      <c r="AC287" s="237" t="str">
        <f>+IF(I287=0,"",'Ark1'!AE2461)</f>
        <v/>
      </c>
      <c r="AD287" s="235" t="str">
        <f t="shared" si="40"/>
        <v/>
      </c>
      <c r="AE287" s="235" t="str">
        <f t="shared" si="43"/>
        <v/>
      </c>
      <c r="AF287" s="214"/>
      <c r="AG287" s="27"/>
      <c r="AI287" s="29"/>
      <c r="AJ287" s="27"/>
      <c r="AK287" s="28"/>
      <c r="AL287" s="28"/>
      <c r="AP287" s="28"/>
    </row>
    <row r="288" spans="1:60" ht="15.6">
      <c r="A288" s="214"/>
      <c r="B288" s="296">
        <f>+'Ark1'!C2462</f>
        <v>2024</v>
      </c>
      <c r="C288" s="234">
        <f>+'Ark1'!L2462</f>
        <v>11</v>
      </c>
      <c r="D288" s="234" t="s">
        <v>37</v>
      </c>
      <c r="E288" s="234">
        <f>+'Ark1'!H2462</f>
        <v>2</v>
      </c>
      <c r="F288" s="234">
        <f>+'Ark1'!J2462</f>
        <v>117</v>
      </c>
      <c r="G288" s="234" t="str">
        <f t="shared" si="42"/>
        <v>Jæren</v>
      </c>
      <c r="H288" s="234" t="str">
        <f>+IF(I288=0,"",'Ark1'!Q2462)</f>
        <v/>
      </c>
      <c r="I288" s="336">
        <f>+'Ark1'!R2462</f>
        <v>0</v>
      </c>
      <c r="J288" s="235" t="str">
        <f>+IF(I288=0,"",'Ark1'!AG2462)</f>
        <v/>
      </c>
      <c r="K288" s="235"/>
      <c r="L288" s="235" t="str">
        <f>+IF(I288=0,"",'Ark1'!AH2462)</f>
        <v/>
      </c>
      <c r="M288" s="235"/>
      <c r="N288" s="32" t="str">
        <f>+IF(I288=0,"",'Ark1'!U2462)</f>
        <v/>
      </c>
      <c r="O288" s="32"/>
      <c r="P288" s="32"/>
      <c r="Q288" s="32"/>
      <c r="R288" s="32"/>
      <c r="S288" s="32"/>
      <c r="T288" s="32"/>
      <c r="U288" s="32"/>
      <c r="V288" s="236" t="str">
        <f>+IF(I288=0,"",'Ark1'!T2462)</f>
        <v/>
      </c>
      <c r="W288" s="237" t="str">
        <f>+IF(I288=0,"",'Ark1'!W2462)</f>
        <v/>
      </c>
      <c r="X288" s="237" t="str">
        <f>+IF(I288=0,"",'Ark1'!X2462)</f>
        <v/>
      </c>
      <c r="Y288" s="237" t="str">
        <f>+IF(I288=0,"",'Ark1'!Y2462)</f>
        <v/>
      </c>
      <c r="Z288" s="237" t="str">
        <f>+IF(I288=0,"",'Ark1'!Z2462)</f>
        <v/>
      </c>
      <c r="AA288" s="235" t="str">
        <f>+IF(I288=0,"",'Ark1'!Z2462)</f>
        <v/>
      </c>
      <c r="AB288" s="236" t="str">
        <f>+IF(I288=0,"",'Ark1'!AB2462)</f>
        <v/>
      </c>
      <c r="AC288" s="237" t="str">
        <f>+IF(I288=0,"",'Ark1'!AE2462)</f>
        <v/>
      </c>
      <c r="AD288" s="235" t="str">
        <f t="shared" si="40"/>
        <v/>
      </c>
      <c r="AE288" s="235" t="str">
        <f t="shared" si="43"/>
        <v/>
      </c>
      <c r="AF288" s="214"/>
      <c r="AG288" s="27"/>
      <c r="AI288" s="29"/>
      <c r="AJ288" s="27"/>
      <c r="AK288" s="28"/>
      <c r="AL288" s="28"/>
      <c r="AP288" s="28"/>
    </row>
    <row r="289" spans="1:46" ht="15.6">
      <c r="A289" s="214"/>
      <c r="B289" s="296">
        <f>+'Ark1'!C2463</f>
        <v>2024</v>
      </c>
      <c r="C289" s="234">
        <f>+'Ark1'!L2463</f>
        <v>11</v>
      </c>
      <c r="D289" s="234" t="s">
        <v>37</v>
      </c>
      <c r="E289" s="234">
        <f>+'Ark1'!H2463</f>
        <v>1</v>
      </c>
      <c r="F289" s="234">
        <f>+'Ark1'!J2463</f>
        <v>134</v>
      </c>
      <c r="G289" s="234" t="str">
        <f t="shared" si="42"/>
        <v>Førde</v>
      </c>
      <c r="H289" s="234">
        <f>+IF(I289=0,"",'Ark1'!Q2463)</f>
        <v>1</v>
      </c>
      <c r="I289" s="336">
        <f>+'Ark1'!R2463</f>
        <v>1</v>
      </c>
      <c r="J289" s="235">
        <f>+IF(I289=0,"",'Ark1'!AG2463)</f>
        <v>8.5539134153875387E-2</v>
      </c>
      <c r="K289" s="235"/>
      <c r="L289" s="235">
        <f>+IF(I289=0,"",'Ark1'!AH2463)</f>
        <v>0</v>
      </c>
      <c r="M289" s="235"/>
      <c r="N289" s="32">
        <f>+IF(I289=0,"",'Ark1'!U2463)</f>
        <v>34.200000000000003</v>
      </c>
      <c r="O289" s="32"/>
      <c r="P289" s="32"/>
      <c r="Q289" s="32"/>
      <c r="R289" s="32"/>
      <c r="S289" s="32"/>
      <c r="T289" s="32"/>
      <c r="U289" s="32"/>
      <c r="V289" s="236">
        <f>+IF(I289=0,"",'Ark1'!T2463)</f>
        <v>14</v>
      </c>
      <c r="W289" s="237">
        <f>+IF(I289=0,"",'Ark1'!W2463)</f>
        <v>100</v>
      </c>
      <c r="X289" s="237">
        <f>+IF(I289=0,"",'Ark1'!X2463)</f>
        <v>100</v>
      </c>
      <c r="Y289" s="237">
        <f>+IF(I289=0,"",'Ark1'!Y2463)</f>
        <v>100</v>
      </c>
      <c r="Z289" s="237">
        <f>+IF(I289=0,"",'Ark1'!Z2463)</f>
        <v>0</v>
      </c>
      <c r="AA289" s="235">
        <f>+IF(I289=0,"",'Ark1'!Z2463)</f>
        <v>0</v>
      </c>
      <c r="AB289" s="236">
        <f>+IF(I289=0,"",'Ark1'!AB2463)</f>
        <v>0</v>
      </c>
      <c r="AC289" s="237">
        <f>+IF(I289=0,"",'Ark1'!AE2463)</f>
        <v>0</v>
      </c>
      <c r="AD289" s="235">
        <f t="shared" si="40"/>
        <v>3.1090909090909093</v>
      </c>
      <c r="AE289" s="235">
        <f t="shared" si="43"/>
        <v>1</v>
      </c>
      <c r="AF289" s="214"/>
      <c r="AG289" s="27"/>
      <c r="AI289" s="29"/>
      <c r="AJ289" s="27"/>
      <c r="AK289" s="28"/>
      <c r="AL289" s="28"/>
      <c r="AP289" s="28"/>
    </row>
    <row r="290" spans="1:46" ht="15.6">
      <c r="A290" s="214"/>
      <c r="B290" s="296">
        <f>+'Ark1'!C2464</f>
        <v>2024</v>
      </c>
      <c r="C290" s="234">
        <f>+'Ark1'!L2464</f>
        <v>11</v>
      </c>
      <c r="D290" s="234" t="s">
        <v>37</v>
      </c>
      <c r="E290" s="234">
        <f>+'Ark1'!H2464</f>
        <v>2</v>
      </c>
      <c r="F290" s="234">
        <f>+'Ark1'!J2464</f>
        <v>141</v>
      </c>
      <c r="G290" s="234" t="str">
        <f t="shared" si="42"/>
        <v>Ølen</v>
      </c>
      <c r="H290" s="234" t="str">
        <f>+IF(I290=0,"",'Ark1'!Q2464)</f>
        <v/>
      </c>
      <c r="I290" s="336">
        <f>+'Ark1'!R2464</f>
        <v>0</v>
      </c>
      <c r="J290" s="235" t="str">
        <f>+IF(I290=0,"",'Ark1'!AG2464)</f>
        <v/>
      </c>
      <c r="K290" s="235"/>
      <c r="L290" s="235" t="str">
        <f>+IF(I290=0,"",'Ark1'!AH2464)</f>
        <v/>
      </c>
      <c r="M290" s="235"/>
      <c r="N290" s="32" t="str">
        <f>+IF(I290=0,"",'Ark1'!U2464)</f>
        <v/>
      </c>
      <c r="O290" s="32"/>
      <c r="P290" s="32"/>
      <c r="Q290" s="32"/>
      <c r="R290" s="32"/>
      <c r="S290" s="32"/>
      <c r="T290" s="32"/>
      <c r="U290" s="32"/>
      <c r="V290" s="236" t="str">
        <f>+IF(I290=0,"",'Ark1'!T2464)</f>
        <v/>
      </c>
      <c r="W290" s="237" t="str">
        <f>+IF(I290=0,"",'Ark1'!W2464)</f>
        <v/>
      </c>
      <c r="X290" s="237" t="str">
        <f>+IF(I290=0,"",'Ark1'!X2464)</f>
        <v/>
      </c>
      <c r="Y290" s="237" t="str">
        <f>+IF(I290=0,"",'Ark1'!Y2464)</f>
        <v/>
      </c>
      <c r="Z290" s="237" t="str">
        <f>+IF(I290=0,"",'Ark1'!Z2464)</f>
        <v/>
      </c>
      <c r="AA290" s="235" t="str">
        <f>+IF(I290=0,"",'Ark1'!Z2464)</f>
        <v/>
      </c>
      <c r="AB290" s="236" t="str">
        <f>+IF(I290=0,"",'Ark1'!AB2464)</f>
        <v/>
      </c>
      <c r="AC290" s="237" t="str">
        <f>+IF(I290=0,"",'Ark1'!AE2464)</f>
        <v/>
      </c>
      <c r="AD290" s="235" t="str">
        <f t="shared" si="40"/>
        <v/>
      </c>
      <c r="AE290" s="235" t="str">
        <f t="shared" si="43"/>
        <v/>
      </c>
      <c r="AF290" s="214"/>
      <c r="AG290" s="27"/>
      <c r="AI290" s="29"/>
      <c r="AJ290" s="27"/>
      <c r="AK290" s="28"/>
      <c r="AL290" s="28"/>
      <c r="AP290" s="28"/>
    </row>
    <row r="291" spans="1:46" ht="15.6">
      <c r="A291" s="214"/>
      <c r="B291" s="296">
        <f>+'Ark1'!C2465</f>
        <v>2024</v>
      </c>
      <c r="C291" s="234">
        <f>+'Ark1'!L2465</f>
        <v>11</v>
      </c>
      <c r="D291" s="234" t="s">
        <v>37</v>
      </c>
      <c r="E291" s="234">
        <f>+'Ark1'!H2465</f>
        <v>2</v>
      </c>
      <c r="F291" s="234">
        <f>+'Ark1'!J2465</f>
        <v>143</v>
      </c>
      <c r="G291" s="234" t="str">
        <f t="shared" si="42"/>
        <v>Nordfjord</v>
      </c>
      <c r="H291" s="234" t="str">
        <f>+IF(I291=0,"",'Ark1'!Q2465)</f>
        <v/>
      </c>
      <c r="I291" s="336">
        <f>+'Ark1'!R2465</f>
        <v>0</v>
      </c>
      <c r="J291" s="235" t="str">
        <f>+IF(I291=0,"",'Ark1'!AG2465)</f>
        <v/>
      </c>
      <c r="K291" s="235"/>
      <c r="L291" s="235" t="str">
        <f>+IF(I291=0,"",'Ark1'!AH2465)</f>
        <v/>
      </c>
      <c r="M291" s="235"/>
      <c r="N291" s="32" t="str">
        <f>+IF(I291=0,"",'Ark1'!U2465)</f>
        <v/>
      </c>
      <c r="O291" s="32"/>
      <c r="P291" s="32"/>
      <c r="Q291" s="32"/>
      <c r="R291" s="32"/>
      <c r="S291" s="32"/>
      <c r="T291" s="32"/>
      <c r="U291" s="32"/>
      <c r="V291" s="236" t="str">
        <f>+IF(I291=0,"",'Ark1'!T2465)</f>
        <v/>
      </c>
      <c r="W291" s="237" t="str">
        <f>+IF(I291=0,"",'Ark1'!W2465)</f>
        <v/>
      </c>
      <c r="X291" s="237" t="str">
        <f>+IF(I291=0,"",'Ark1'!X2465)</f>
        <v/>
      </c>
      <c r="Y291" s="237" t="str">
        <f>+IF(I291=0,"",'Ark1'!Y2465)</f>
        <v/>
      </c>
      <c r="Z291" s="237" t="str">
        <f>+IF(I291=0,"",'Ark1'!Z2465)</f>
        <v/>
      </c>
      <c r="AA291" s="235" t="str">
        <f>+IF(I291=0,"",'Ark1'!Z2465)</f>
        <v/>
      </c>
      <c r="AB291" s="236" t="str">
        <f>+IF(I291=0,"",'Ark1'!AB2465)</f>
        <v/>
      </c>
      <c r="AC291" s="237" t="str">
        <f>+IF(I291=0,"",'Ark1'!AE2465)</f>
        <v/>
      </c>
      <c r="AD291" s="235" t="str">
        <f t="shared" si="40"/>
        <v/>
      </c>
      <c r="AE291" s="235" t="str">
        <f t="shared" si="43"/>
        <v/>
      </c>
      <c r="AF291" s="214"/>
      <c r="AG291" s="27"/>
      <c r="AI291" s="29"/>
      <c r="AJ291" s="27"/>
      <c r="AK291" s="28"/>
      <c r="AL291" s="28"/>
      <c r="AP291" s="28"/>
    </row>
    <row r="292" spans="1:46" ht="15.6">
      <c r="A292" s="214"/>
      <c r="B292" s="296">
        <f>+'Ark1'!C2466</f>
        <v>2024</v>
      </c>
      <c r="C292" s="234">
        <f>+'Ark1'!L2466</f>
        <v>11</v>
      </c>
      <c r="D292" s="234" t="s">
        <v>37</v>
      </c>
      <c r="E292" s="234">
        <f>+'Ark1'!H2466</f>
        <v>2</v>
      </c>
      <c r="F292" s="234">
        <f>+'Ark1'!J2466</f>
        <v>147</v>
      </c>
      <c r="G292" s="234" t="str">
        <f t="shared" si="42"/>
        <v>Midt-Norge</v>
      </c>
      <c r="H292" s="234" t="str">
        <f>+IF(I292=0,"",'Ark1'!Q2466)</f>
        <v/>
      </c>
      <c r="I292" s="336">
        <f>+'Ark1'!R2466</f>
        <v>0</v>
      </c>
      <c r="J292" s="235" t="str">
        <f>+IF(I292=0,"",'Ark1'!AG2466)</f>
        <v/>
      </c>
      <c r="K292" s="235"/>
      <c r="L292" s="235" t="str">
        <f>+IF(I292=0,"",'Ark1'!AH2466)</f>
        <v/>
      </c>
      <c r="M292" s="235"/>
      <c r="N292" s="32" t="str">
        <f>+IF(I292=0,"",'Ark1'!U2466)</f>
        <v/>
      </c>
      <c r="O292" s="32"/>
      <c r="P292" s="32"/>
      <c r="Q292" s="32"/>
      <c r="R292" s="32"/>
      <c r="S292" s="32"/>
      <c r="T292" s="32"/>
      <c r="U292" s="32"/>
      <c r="V292" s="236" t="str">
        <f>+IF(I292=0,"",'Ark1'!T2466)</f>
        <v/>
      </c>
      <c r="W292" s="237" t="str">
        <f>+IF(I292=0,"",'Ark1'!W2466)</f>
        <v/>
      </c>
      <c r="X292" s="237" t="str">
        <f>+IF(I292=0,"",'Ark1'!X2466)</f>
        <v/>
      </c>
      <c r="Y292" s="237" t="str">
        <f>+IF(I292=0,"",'Ark1'!Y2466)</f>
        <v/>
      </c>
      <c r="Z292" s="237" t="str">
        <f>+IF(I292=0,"",'Ark1'!Z2466)</f>
        <v/>
      </c>
      <c r="AA292" s="235" t="str">
        <f>+IF(I292=0,"",'Ark1'!Z2466)</f>
        <v/>
      </c>
      <c r="AB292" s="236" t="str">
        <f>+IF(I292=0,"",'Ark1'!AB2466)</f>
        <v/>
      </c>
      <c r="AC292" s="237" t="str">
        <f>+IF(I292=0,"",'Ark1'!AE2466)</f>
        <v/>
      </c>
      <c r="AD292" s="235" t="str">
        <f t="shared" si="40"/>
        <v/>
      </c>
      <c r="AE292" s="235" t="str">
        <f t="shared" si="43"/>
        <v/>
      </c>
      <c r="AF292" s="214"/>
      <c r="AG292" s="27"/>
      <c r="AI292" s="29"/>
      <c r="AJ292" s="27"/>
      <c r="AK292" s="28"/>
      <c r="AL292" s="28"/>
      <c r="AP292" s="28"/>
    </row>
    <row r="293" spans="1:46" ht="15.6">
      <c r="A293" s="214"/>
      <c r="B293" s="296">
        <f>+'Ark1'!C2467</f>
        <v>2024</v>
      </c>
      <c r="C293" s="234">
        <f>+'Ark1'!L2467</f>
        <v>11</v>
      </c>
      <c r="D293" s="234" t="s">
        <v>37</v>
      </c>
      <c r="E293" s="234">
        <f>+'Ark1'!H2467</f>
        <v>1</v>
      </c>
      <c r="F293" s="234">
        <f>+'Ark1'!J2467</f>
        <v>155</v>
      </c>
      <c r="G293" s="234" t="str">
        <f t="shared" si="42"/>
        <v>Målselv</v>
      </c>
      <c r="H293" s="234">
        <f>+IF(I293=0,"",'Ark1'!Q2467)</f>
        <v>2</v>
      </c>
      <c r="I293" s="336">
        <f>+'Ark1'!R2467</f>
        <v>2</v>
      </c>
      <c r="J293" s="235">
        <f>+IF(I293=0,"",'Ark1'!AG2467)</f>
        <v>0.20979842567261367</v>
      </c>
      <c r="K293" s="235"/>
      <c r="L293" s="235">
        <f>+IF(I293=0,"",'Ark1'!AH2467)</f>
        <v>0</v>
      </c>
      <c r="M293" s="235"/>
      <c r="N293" s="32">
        <f>+IF(I293=0,"",'Ark1'!U2467)</f>
        <v>37.5</v>
      </c>
      <c r="O293" s="32"/>
      <c r="P293" s="32"/>
      <c r="Q293" s="32"/>
      <c r="R293" s="32"/>
      <c r="S293" s="32"/>
      <c r="T293" s="32"/>
      <c r="U293" s="32"/>
      <c r="V293" s="236">
        <f>+IF(I293=0,"",'Ark1'!T2467)</f>
        <v>11.5</v>
      </c>
      <c r="W293" s="237">
        <f>+IF(I293=0,"",'Ark1'!W2467)</f>
        <v>100</v>
      </c>
      <c r="X293" s="237">
        <f>+IF(I293=0,"",'Ark1'!X2467)</f>
        <v>100</v>
      </c>
      <c r="Y293" s="237">
        <f>+IF(I293=0,"",'Ark1'!Y2467)</f>
        <v>100</v>
      </c>
      <c r="Z293" s="237">
        <f>+IF(I293=0,"",'Ark1'!Z2467)</f>
        <v>1.2000000000001172</v>
      </c>
      <c r="AA293" s="235">
        <f>+IF(I293=0,"",'Ark1'!Z2467)</f>
        <v>1.2000000000001172</v>
      </c>
      <c r="AB293" s="236">
        <f>+IF(I293=0,"",'Ark1'!AB2467)</f>
        <v>1.5</v>
      </c>
      <c r="AC293" s="237">
        <f>+IF(I293=0,"",'Ark1'!AE2467)</f>
        <v>0</v>
      </c>
      <c r="AD293" s="235">
        <f t="shared" si="40"/>
        <v>3.4090909090909092</v>
      </c>
      <c r="AE293" s="235">
        <f t="shared" si="43"/>
        <v>1</v>
      </c>
      <c r="AF293" s="214"/>
      <c r="AG293" s="27"/>
      <c r="AI293" s="29"/>
      <c r="AJ293" s="27"/>
      <c r="AK293" s="28"/>
      <c r="AL293" s="28"/>
      <c r="AP293" s="28"/>
    </row>
    <row r="294" spans="1:46" ht="15.6">
      <c r="A294" s="214"/>
      <c r="B294" s="296">
        <f>+'Ark1'!C2468</f>
        <v>2024</v>
      </c>
      <c r="C294" s="234">
        <f>+'Ark1'!L2468</f>
        <v>11</v>
      </c>
      <c r="D294" s="234" t="s">
        <v>37</v>
      </c>
      <c r="E294" s="234">
        <f>+'Ark1'!H2468</f>
        <v>2</v>
      </c>
      <c r="F294" s="234">
        <f>+'Ark1'!J2468</f>
        <v>160</v>
      </c>
      <c r="G294" s="234" t="str">
        <f t="shared" si="42"/>
        <v>Oslo</v>
      </c>
      <c r="H294" s="234">
        <f>+IF(I294=0,"",'Ark1'!Q2468)</f>
        <v>1</v>
      </c>
      <c r="I294" s="336">
        <f>+'Ark1'!R2468</f>
        <v>1</v>
      </c>
      <c r="J294" s="235">
        <f>+IF(I294=0,"",'Ark1'!AG2468)</f>
        <v>0.83211872267125997</v>
      </c>
      <c r="K294" s="235"/>
      <c r="L294" s="235">
        <f>+IF(I294=0,"",'Ark1'!AH2468)</f>
        <v>0</v>
      </c>
      <c r="M294" s="235"/>
      <c r="N294" s="32">
        <f>+IF(I294=0,"",'Ark1'!U2468)</f>
        <v>31.4</v>
      </c>
      <c r="O294" s="32"/>
      <c r="P294" s="32"/>
      <c r="Q294" s="32"/>
      <c r="R294" s="32"/>
      <c r="S294" s="32"/>
      <c r="T294" s="32"/>
      <c r="U294" s="32"/>
      <c r="V294" s="236">
        <f>+IF(I294=0,"",'Ark1'!T2468)</f>
        <v>10</v>
      </c>
      <c r="W294" s="237">
        <f>+IF(I294=0,"",'Ark1'!W2468)</f>
        <v>100</v>
      </c>
      <c r="X294" s="237">
        <f>+IF(I294=0,"",'Ark1'!X2468)</f>
        <v>100</v>
      </c>
      <c r="Y294" s="237">
        <f>+IF(I294=0,"",'Ark1'!Y2468)</f>
        <v>100</v>
      </c>
      <c r="Z294" s="237">
        <f>+IF(I294=0,"",'Ark1'!Z2468)</f>
        <v>0</v>
      </c>
      <c r="AA294" s="235">
        <f>+IF(I294=0,"",'Ark1'!Z2468)</f>
        <v>0</v>
      </c>
      <c r="AB294" s="236">
        <f>+IF(I294=0,"",'Ark1'!AB2468)</f>
        <v>0</v>
      </c>
      <c r="AC294" s="237">
        <f>+IF(I294=0,"",'Ark1'!AE2468)</f>
        <v>0</v>
      </c>
      <c r="AD294" s="235">
        <f t="shared" si="40"/>
        <v>2.8545454545454545</v>
      </c>
      <c r="AE294" s="235">
        <f t="shared" si="43"/>
        <v>1</v>
      </c>
      <c r="AF294" s="214"/>
      <c r="AI294" s="29"/>
      <c r="AJ294" s="27"/>
      <c r="AM294" s="27"/>
      <c r="AN294" s="27"/>
      <c r="AO294" s="27"/>
      <c r="AQ294" s="27"/>
      <c r="AR294" s="239"/>
      <c r="AS294" s="27"/>
      <c r="AT294" s="27"/>
    </row>
    <row r="295" spans="1:46" ht="15.6">
      <c r="A295" s="214"/>
      <c r="B295" s="296">
        <f>+'Ark1'!C2469</f>
        <v>2024</v>
      </c>
      <c r="C295" s="234">
        <f>+'Ark1'!L2469</f>
        <v>11</v>
      </c>
      <c r="D295" s="234" t="s">
        <v>37</v>
      </c>
      <c r="E295" s="234">
        <f>+'Ark1'!H2469</f>
        <v>1</v>
      </c>
      <c r="F295" s="234">
        <f>+'Ark1'!J2469</f>
        <v>171</v>
      </c>
      <c r="G295" s="234" t="str">
        <f t="shared" si="42"/>
        <v>Prima</v>
      </c>
      <c r="H295" s="234" t="str">
        <f>+IF(I295=0,"",'Ark1'!Q2469)</f>
        <v/>
      </c>
      <c r="I295" s="336">
        <f>+'Ark1'!R2469</f>
        <v>0</v>
      </c>
      <c r="J295" s="235" t="str">
        <f>+IF(I295=0,"",'Ark1'!AG2469)</f>
        <v/>
      </c>
      <c r="K295" s="235"/>
      <c r="L295" s="235" t="str">
        <f>+IF(I295=0,"",'Ark1'!AH2469)</f>
        <v/>
      </c>
      <c r="M295" s="235"/>
      <c r="N295" s="32" t="str">
        <f>+IF(I295=0,"",'Ark1'!U2469)</f>
        <v/>
      </c>
      <c r="O295" s="32"/>
      <c r="P295" s="32"/>
      <c r="Q295" s="32"/>
      <c r="R295" s="32"/>
      <c r="S295" s="32"/>
      <c r="T295" s="32"/>
      <c r="U295" s="32"/>
      <c r="V295" s="236" t="str">
        <f>+IF(I295=0,"",'Ark1'!T2469)</f>
        <v/>
      </c>
      <c r="W295" s="237" t="str">
        <f>+IF(I295=0,"",'Ark1'!W2469)</f>
        <v/>
      </c>
      <c r="X295" s="237" t="str">
        <f>+IF(I295=0,"",'Ark1'!X2469)</f>
        <v/>
      </c>
      <c r="Y295" s="237" t="str">
        <f>+IF(I295=0,"",'Ark1'!Y2469)</f>
        <v/>
      </c>
      <c r="Z295" s="237" t="str">
        <f>+IF(I295=0,"",'Ark1'!Z2469)</f>
        <v/>
      </c>
      <c r="AA295" s="235" t="str">
        <f>+IF(I295=0,"",'Ark1'!Z2469)</f>
        <v/>
      </c>
      <c r="AB295" s="236" t="str">
        <f>+IF(I295=0,"",'Ark1'!AB2469)</f>
        <v/>
      </c>
      <c r="AC295" s="237" t="str">
        <f>+IF(I295=0,"",'Ark1'!AE2469)</f>
        <v/>
      </c>
      <c r="AD295" s="235" t="str">
        <f t="shared" si="40"/>
        <v/>
      </c>
      <c r="AE295" s="235" t="str">
        <f t="shared" si="43"/>
        <v/>
      </c>
      <c r="AF295" s="214"/>
      <c r="AI295" s="29"/>
      <c r="AJ295" s="27"/>
      <c r="AM295" s="27"/>
      <c r="AN295" s="27"/>
      <c r="AO295" s="27"/>
      <c r="AQ295" s="27"/>
      <c r="AR295" s="239"/>
      <c r="AS295" s="27"/>
      <c r="AT295" s="27"/>
    </row>
    <row r="296" spans="1:46" ht="15.6">
      <c r="A296" s="214"/>
      <c r="B296" s="296">
        <f>+'Ark1'!C2470</f>
        <v>2024</v>
      </c>
      <c r="C296" s="234">
        <f>+'Ark1'!L2470</f>
        <v>11</v>
      </c>
      <c r="D296" s="234" t="s">
        <v>37</v>
      </c>
      <c r="E296" s="234">
        <f>+'Ark1'!H2470</f>
        <v>2</v>
      </c>
      <c r="F296" s="234">
        <f>+'Ark1'!J2470</f>
        <v>175</v>
      </c>
      <c r="G296" s="234" t="str">
        <f t="shared" si="42"/>
        <v>Ole Ringdal</v>
      </c>
      <c r="H296" s="234" t="str">
        <f>+IF(I296=0,"",'Ark1'!Q2470)</f>
        <v/>
      </c>
      <c r="I296" s="336">
        <f>+'Ark1'!R2470</f>
        <v>0</v>
      </c>
      <c r="J296" s="235" t="str">
        <f>+IF(I296=0,"",'Ark1'!AG2470)</f>
        <v/>
      </c>
      <c r="K296" s="235"/>
      <c r="L296" s="235" t="str">
        <f>+IF(I296=0,"",'Ark1'!AH2470)</f>
        <v/>
      </c>
      <c r="M296" s="235"/>
      <c r="N296" s="32" t="str">
        <f>+IF(I296=0,"",'Ark1'!U2470)</f>
        <v/>
      </c>
      <c r="O296" s="32"/>
      <c r="P296" s="32"/>
      <c r="Q296" s="32"/>
      <c r="R296" s="32"/>
      <c r="S296" s="32"/>
      <c r="T296" s="32"/>
      <c r="U296" s="32"/>
      <c r="V296" s="236" t="str">
        <f>+IF(I296=0,"",'Ark1'!T2470)</f>
        <v/>
      </c>
      <c r="W296" s="237" t="str">
        <f>+IF(I296=0,"",'Ark1'!W2470)</f>
        <v/>
      </c>
      <c r="X296" s="237" t="str">
        <f>+IF(I296=0,"",'Ark1'!X2470)</f>
        <v/>
      </c>
      <c r="Y296" s="237" t="str">
        <f>+IF(I296=0,"",'Ark1'!Y2470)</f>
        <v/>
      </c>
      <c r="Z296" s="237" t="str">
        <f>+IF(I296=0,"",'Ark1'!Z2470)</f>
        <v/>
      </c>
      <c r="AA296" s="235" t="str">
        <f>+IF(I296=0,"",'Ark1'!Z2470)</f>
        <v/>
      </c>
      <c r="AB296" s="236" t="str">
        <f>+IF(I296=0,"",'Ark1'!AB2470)</f>
        <v/>
      </c>
      <c r="AC296" s="237" t="str">
        <f>+IF(I296=0,"",'Ark1'!AE2470)</f>
        <v/>
      </c>
      <c r="AD296" s="235" t="str">
        <f t="shared" si="40"/>
        <v/>
      </c>
      <c r="AE296" s="235" t="str">
        <f t="shared" si="43"/>
        <v/>
      </c>
      <c r="AF296" s="214"/>
      <c r="AI296" s="29"/>
      <c r="AJ296" s="27"/>
      <c r="AM296" s="27"/>
      <c r="AN296" s="27"/>
      <c r="AO296" s="27"/>
      <c r="AQ296" s="27"/>
      <c r="AR296" s="239"/>
      <c r="AS296" s="27"/>
      <c r="AT296" s="27"/>
    </row>
    <row r="297" spans="1:46" ht="15.6">
      <c r="A297" s="214"/>
      <c r="B297" s="296">
        <f>+'Ark1'!C2471</f>
        <v>2024</v>
      </c>
      <c r="C297" s="234">
        <f>+'Ark1'!L2471</f>
        <v>11</v>
      </c>
      <c r="D297" s="234" t="s">
        <v>37</v>
      </c>
      <c r="E297" s="234">
        <f>+'Ark1'!H2471</f>
        <v>2</v>
      </c>
      <c r="F297" s="234">
        <f>+'Ark1'!J2471</f>
        <v>177</v>
      </c>
      <c r="G297" s="234" t="str">
        <f t="shared" si="42"/>
        <v>Slakthuset</v>
      </c>
      <c r="H297" s="234" t="str">
        <f>+IF(I297=0,"",'Ark1'!Q2471)</f>
        <v/>
      </c>
      <c r="I297" s="336">
        <f>+'Ark1'!R2471</f>
        <v>0</v>
      </c>
      <c r="J297" s="235" t="str">
        <f>+IF(I297=0,"",'Ark1'!AG2471)</f>
        <v/>
      </c>
      <c r="K297" s="235"/>
      <c r="L297" s="235" t="str">
        <f>+IF(I297=0,"",'Ark1'!AH2471)</f>
        <v/>
      </c>
      <c r="M297" s="235"/>
      <c r="N297" s="32" t="str">
        <f>+IF(I297=0,"",'Ark1'!U2471)</f>
        <v/>
      </c>
      <c r="O297" s="32"/>
      <c r="P297" s="32"/>
      <c r="Q297" s="32"/>
      <c r="R297" s="32"/>
      <c r="S297" s="32"/>
      <c r="T297" s="32"/>
      <c r="U297" s="32"/>
      <c r="V297" s="236" t="str">
        <f>+IF(I297=0,"",'Ark1'!T2471)</f>
        <v/>
      </c>
      <c r="W297" s="237" t="str">
        <f>+IF(I297=0,"",'Ark1'!W2471)</f>
        <v/>
      </c>
      <c r="X297" s="237" t="str">
        <f>+IF(I297=0,"",'Ark1'!X2471)</f>
        <v/>
      </c>
      <c r="Y297" s="237" t="str">
        <f>+IF(I297=0,"",'Ark1'!Y2471)</f>
        <v/>
      </c>
      <c r="Z297" s="237" t="str">
        <f>+IF(I297=0,"",'Ark1'!Z2471)</f>
        <v/>
      </c>
      <c r="AA297" s="235" t="str">
        <f>+IF(I297=0,"",'Ark1'!Z2471)</f>
        <v/>
      </c>
      <c r="AB297" s="236" t="str">
        <f>+IF(I297=0,"",'Ark1'!AB2471)</f>
        <v/>
      </c>
      <c r="AC297" s="237" t="str">
        <f>+IF(I297=0,"",'Ark1'!AE2471)</f>
        <v/>
      </c>
      <c r="AD297" s="235" t="str">
        <f t="shared" si="40"/>
        <v/>
      </c>
      <c r="AE297" s="235" t="str">
        <f t="shared" si="43"/>
        <v/>
      </c>
      <c r="AF297" s="214"/>
      <c r="AI297" s="29"/>
      <c r="AJ297" s="27"/>
      <c r="AM297" s="27"/>
      <c r="AN297" s="27"/>
      <c r="AO297" s="27"/>
      <c r="AQ297" s="27"/>
      <c r="AR297" s="239"/>
      <c r="AS297" s="27"/>
      <c r="AT297" s="27"/>
    </row>
    <row r="298" spans="1:46" ht="15.6">
      <c r="A298" s="214"/>
      <c r="B298" s="296">
        <f>+'Ark1'!C2472</f>
        <v>2024</v>
      </c>
      <c r="C298" s="234">
        <f>+'Ark1'!L2472</f>
        <v>11</v>
      </c>
      <c r="D298" s="234" t="s">
        <v>37</v>
      </c>
      <c r="E298" s="234">
        <f>+'Ark1'!H2472</f>
        <v>2</v>
      </c>
      <c r="F298" s="234">
        <f>+'Ark1'!J2472</f>
        <v>178</v>
      </c>
      <c r="G298" s="234" t="str">
        <f t="shared" si="42"/>
        <v>Røros</v>
      </c>
      <c r="H298" s="234" t="str">
        <f>+IF(I298=0,"",'Ark1'!Q2472)</f>
        <v/>
      </c>
      <c r="I298" s="336">
        <f>+'Ark1'!R2472</f>
        <v>0</v>
      </c>
      <c r="J298" s="235" t="str">
        <f>+IF(I298=0,"",'Ark1'!AG2472)</f>
        <v/>
      </c>
      <c r="K298" s="235"/>
      <c r="L298" s="235" t="str">
        <f>+IF(I298=0,"",'Ark1'!AH2472)</f>
        <v/>
      </c>
      <c r="M298" s="235"/>
      <c r="N298" s="32" t="str">
        <f>+IF(I298=0,"",'Ark1'!U2472)</f>
        <v/>
      </c>
      <c r="O298" s="32"/>
      <c r="P298" s="32"/>
      <c r="Q298" s="32"/>
      <c r="R298" s="32"/>
      <c r="S298" s="32"/>
      <c r="T298" s="32"/>
      <c r="U298" s="32"/>
      <c r="V298" s="236" t="str">
        <f>+IF(I298=0,"",'Ark1'!T2472)</f>
        <v/>
      </c>
      <c r="W298" s="237" t="str">
        <f>+IF(I298=0,"",'Ark1'!W2472)</f>
        <v/>
      </c>
      <c r="X298" s="237" t="str">
        <f>+IF(I298=0,"",'Ark1'!X2472)</f>
        <v/>
      </c>
      <c r="Y298" s="237" t="str">
        <f>+IF(I298=0,"",'Ark1'!Y2472)</f>
        <v/>
      </c>
      <c r="Z298" s="237" t="str">
        <f>+IF(I298=0,"",'Ark1'!Z2472)</f>
        <v/>
      </c>
      <c r="AA298" s="235" t="str">
        <f>+IF(I298=0,"",'Ark1'!Z2472)</f>
        <v/>
      </c>
      <c r="AB298" s="236" t="str">
        <f>+IF(I298=0,"",'Ark1'!AB2472)</f>
        <v/>
      </c>
      <c r="AC298" s="237" t="str">
        <f>+IF(I298=0,"",'Ark1'!AE2472)</f>
        <v/>
      </c>
      <c r="AD298" s="235" t="str">
        <f t="shared" si="40"/>
        <v/>
      </c>
      <c r="AE298" s="235" t="str">
        <f t="shared" si="43"/>
        <v/>
      </c>
      <c r="AF298" s="214"/>
      <c r="AI298" s="29"/>
      <c r="AJ298" s="27"/>
      <c r="AM298" s="27"/>
      <c r="AN298" s="27"/>
      <c r="AO298" s="27"/>
      <c r="AQ298" s="27"/>
      <c r="AR298" s="239"/>
      <c r="AS298" s="27"/>
      <c r="AT298" s="27"/>
    </row>
    <row r="299" spans="1:46" ht="15.6">
      <c r="A299" s="214"/>
      <c r="B299" s="296">
        <f>+'Ark1'!C2473</f>
        <v>2024</v>
      </c>
      <c r="C299" s="234">
        <f>+'Ark1'!L2473</f>
        <v>11</v>
      </c>
      <c r="D299" s="234" t="s">
        <v>37</v>
      </c>
      <c r="E299" s="234">
        <f>+'Ark1'!H2473</f>
        <v>2</v>
      </c>
      <c r="F299" s="234">
        <f>+'Ark1'!J2473</f>
        <v>181</v>
      </c>
      <c r="G299" s="234" t="str">
        <f t="shared" si="42"/>
        <v>Horns</v>
      </c>
      <c r="H299" s="234" t="str">
        <f>+IF(I299=0,"",'Ark1'!Q2473)</f>
        <v/>
      </c>
      <c r="I299" s="336">
        <f>+'Ark1'!R2473</f>
        <v>0</v>
      </c>
      <c r="J299" s="235" t="str">
        <f>+IF(I299=0,"",'Ark1'!AG2473)</f>
        <v/>
      </c>
      <c r="K299" s="235"/>
      <c r="L299" s="235" t="str">
        <f>+IF(I299=0,"",'Ark1'!AH2473)</f>
        <v/>
      </c>
      <c r="M299" s="235"/>
      <c r="N299" s="32" t="str">
        <f>+IF(I299=0,"",'Ark1'!U2473)</f>
        <v/>
      </c>
      <c r="O299" s="32"/>
      <c r="P299" s="32"/>
      <c r="Q299" s="32"/>
      <c r="R299" s="32"/>
      <c r="S299" s="32"/>
      <c r="T299" s="32"/>
      <c r="U299" s="32"/>
      <c r="V299" s="236" t="str">
        <f>+IF(I299=0,"",'Ark1'!T2473)</f>
        <v/>
      </c>
      <c r="W299" s="237" t="str">
        <f>+IF(I299=0,"",'Ark1'!W2473)</f>
        <v/>
      </c>
      <c r="X299" s="237" t="str">
        <f>+IF(I299=0,"",'Ark1'!X2473)</f>
        <v/>
      </c>
      <c r="Y299" s="237" t="str">
        <f>+IF(I299=0,"",'Ark1'!Y2473)</f>
        <v/>
      </c>
      <c r="Z299" s="237" t="str">
        <f>+IF(I299=0,"",'Ark1'!Z2473)</f>
        <v/>
      </c>
      <c r="AA299" s="235" t="str">
        <f>+IF(I299=0,"",'Ark1'!Z2473)</f>
        <v/>
      </c>
      <c r="AB299" s="236" t="str">
        <f>+IF(I299=0,"",'Ark1'!AB2473)</f>
        <v/>
      </c>
      <c r="AC299" s="237" t="str">
        <f>+IF(I299=0,"",'Ark1'!AE2473)</f>
        <v/>
      </c>
      <c r="AD299" s="235" t="str">
        <f t="shared" si="40"/>
        <v/>
      </c>
      <c r="AE299" s="235" t="str">
        <f t="shared" si="43"/>
        <v/>
      </c>
      <c r="AF299" s="214"/>
      <c r="AI299" s="29"/>
      <c r="AJ299" s="27"/>
      <c r="AM299" s="27"/>
      <c r="AN299" s="27"/>
      <c r="AO299" s="27"/>
      <c r="AQ299" s="27"/>
      <c r="AR299" s="239"/>
      <c r="AS299" s="27"/>
      <c r="AT299" s="27"/>
    </row>
    <row r="300" spans="1:46" ht="15.6">
      <c r="A300" s="214"/>
      <c r="B300" s="296">
        <f>+'Ark1'!C2474</f>
        <v>2024</v>
      </c>
      <c r="C300" s="234">
        <f>+'Ark1'!L2474</f>
        <v>11</v>
      </c>
      <c r="D300" s="234" t="s">
        <v>37</v>
      </c>
      <c r="E300" s="234">
        <f>+'Ark1'!H2474</f>
        <v>1</v>
      </c>
      <c r="F300" s="234">
        <f>+'Ark1'!J2474</f>
        <v>262</v>
      </c>
      <c r="G300" s="234" t="str">
        <f t="shared" si="42"/>
        <v>Strilalam</v>
      </c>
      <c r="H300" s="234" t="str">
        <f>+IF(I300=0,"",'Ark1'!Q2474)</f>
        <v/>
      </c>
      <c r="I300" s="336">
        <f>+'Ark1'!R2474</f>
        <v>0</v>
      </c>
      <c r="J300" s="235" t="str">
        <f>+IF(I300=0,"",'Ark1'!AG2474)</f>
        <v/>
      </c>
      <c r="K300" s="235"/>
      <c r="L300" s="235" t="str">
        <f>+IF(I300=0,"",'Ark1'!AH2474)</f>
        <v/>
      </c>
      <c r="M300" s="235"/>
      <c r="N300" s="32" t="str">
        <f>+IF(I300=0,"",'Ark1'!U2474)</f>
        <v/>
      </c>
      <c r="O300" s="32"/>
      <c r="P300" s="32"/>
      <c r="Q300" s="32"/>
      <c r="R300" s="32"/>
      <c r="S300" s="32"/>
      <c r="T300" s="32"/>
      <c r="U300" s="32"/>
      <c r="V300" s="236" t="str">
        <f>+IF(I300=0,"",'Ark1'!T2474)</f>
        <v/>
      </c>
      <c r="W300" s="237" t="str">
        <f>+IF(I300=0,"",'Ark1'!W2474)</f>
        <v/>
      </c>
      <c r="X300" s="237" t="str">
        <f>+IF(I300=0,"",'Ark1'!X2474)</f>
        <v/>
      </c>
      <c r="Y300" s="237" t="str">
        <f>+IF(I300=0,"",'Ark1'!Y2474)</f>
        <v/>
      </c>
      <c r="Z300" s="237" t="str">
        <f>+IF(I300=0,"",'Ark1'!Z2474)</f>
        <v/>
      </c>
      <c r="AA300" s="235" t="str">
        <f>+IF(I300=0,"",'Ark1'!Z2474)</f>
        <v/>
      </c>
      <c r="AB300" s="236" t="str">
        <f>+IF(I300=0,"",'Ark1'!AB2474)</f>
        <v/>
      </c>
      <c r="AC300" s="237" t="str">
        <f>+IF(I300=0,"",'Ark1'!AE2474)</f>
        <v/>
      </c>
      <c r="AD300" s="235" t="str">
        <f t="shared" si="40"/>
        <v/>
      </c>
      <c r="AE300" s="235" t="str">
        <f t="shared" si="43"/>
        <v/>
      </c>
      <c r="AF300" s="214"/>
      <c r="AI300" s="29"/>
      <c r="AJ300" s="27"/>
      <c r="AM300" s="27"/>
      <c r="AN300" s="27"/>
      <c r="AO300" s="27"/>
      <c r="AQ300" s="27"/>
      <c r="AR300" s="239"/>
      <c r="AS300" s="27"/>
      <c r="AT300" s="27"/>
    </row>
    <row r="301" spans="1:46" ht="15.6">
      <c r="A301" s="214"/>
      <c r="B301" s="296">
        <f>+'Ark1'!C2475</f>
        <v>2024</v>
      </c>
      <c r="C301" s="234">
        <f>+'Ark1'!L2475</f>
        <v>11</v>
      </c>
      <c r="D301" s="234" t="s">
        <v>37</v>
      </c>
      <c r="E301" s="234">
        <f>+'Ark1'!H2475</f>
        <v>1</v>
      </c>
      <c r="F301" s="234">
        <f>+'Ark1'!J2475</f>
        <v>309</v>
      </c>
      <c r="G301" s="234" t="str">
        <f t="shared" si="42"/>
        <v>Malvik</v>
      </c>
      <c r="H301" s="234" t="str">
        <f>+IF(I301=0,"",'Ark1'!Q2475)</f>
        <v/>
      </c>
      <c r="I301" s="336">
        <f>+'Ark1'!R2475</f>
        <v>0</v>
      </c>
      <c r="J301" s="235" t="str">
        <f>+IF(I301=0,"",'Ark1'!AG2475)</f>
        <v/>
      </c>
      <c r="K301" s="235"/>
      <c r="L301" s="235" t="str">
        <f>+IF(I301=0,"",'Ark1'!AH2475)</f>
        <v/>
      </c>
      <c r="M301" s="235"/>
      <c r="N301" s="32" t="str">
        <f>+IF(I301=0,"",'Ark1'!U2475)</f>
        <v/>
      </c>
      <c r="O301" s="32"/>
      <c r="P301" s="32"/>
      <c r="Q301" s="32"/>
      <c r="R301" s="32"/>
      <c r="S301" s="32"/>
      <c r="T301" s="32"/>
      <c r="U301" s="32"/>
      <c r="V301" s="236" t="str">
        <f>+IF(I301=0,"",'Ark1'!T2475)</f>
        <v/>
      </c>
      <c r="W301" s="237" t="str">
        <f>+IF(I301=0,"",'Ark1'!W2475)</f>
        <v/>
      </c>
      <c r="X301" s="237" t="str">
        <f>+IF(I301=0,"",'Ark1'!X2475)</f>
        <v/>
      </c>
      <c r="Y301" s="237" t="str">
        <f>+IF(I301=0,"",'Ark1'!Y2475)</f>
        <v/>
      </c>
      <c r="Z301" s="237" t="str">
        <f>+IF(I301=0,"",'Ark1'!Z2475)</f>
        <v/>
      </c>
      <c r="AA301" s="235" t="str">
        <f>+IF(I301=0,"",'Ark1'!Z2475)</f>
        <v/>
      </c>
      <c r="AB301" s="236" t="str">
        <f>+IF(I301=0,"",'Ark1'!AB2475)</f>
        <v/>
      </c>
      <c r="AC301" s="237" t="str">
        <f>+IF(I301=0,"",'Ark1'!AE2475)</f>
        <v/>
      </c>
      <c r="AD301" s="235" t="str">
        <f t="shared" si="40"/>
        <v/>
      </c>
      <c r="AE301" s="235" t="str">
        <f t="shared" si="43"/>
        <v/>
      </c>
      <c r="AF301" s="214"/>
      <c r="AI301" s="29"/>
      <c r="AJ301" s="27"/>
      <c r="AM301" s="27"/>
      <c r="AN301" s="27"/>
      <c r="AO301" s="27"/>
      <c r="AQ301" s="27"/>
      <c r="AR301" s="239"/>
      <c r="AS301" s="27"/>
      <c r="AT301" s="27"/>
    </row>
    <row r="302" spans="1:46" ht="15.6">
      <c r="A302" s="214"/>
      <c r="B302" s="296">
        <f>+'Ark1'!C2476</f>
        <v>2024</v>
      </c>
      <c r="C302" s="234">
        <f>+'Ark1'!L2476</f>
        <v>11</v>
      </c>
      <c r="D302" s="234" t="s">
        <v>37</v>
      </c>
      <c r="E302" s="234">
        <f>+'Ark1'!H2476</f>
        <v>2</v>
      </c>
      <c r="F302" s="234">
        <f>+'Ark1'!J2476</f>
        <v>470</v>
      </c>
      <c r="G302" s="234" t="str">
        <f t="shared" si="42"/>
        <v>Jens Eide</v>
      </c>
      <c r="H302" s="234" t="str">
        <f>+IF(I302=0,"",'Ark1'!Q2476)</f>
        <v/>
      </c>
      <c r="I302" s="336">
        <f>+'Ark1'!R2476</f>
        <v>0</v>
      </c>
      <c r="J302" s="235" t="str">
        <f>+IF(I302=0,"",'Ark1'!AG2476)</f>
        <v/>
      </c>
      <c r="K302" s="235"/>
      <c r="L302" s="235" t="str">
        <f>+IF(I302=0,"",'Ark1'!AH2476)</f>
        <v/>
      </c>
      <c r="M302" s="235"/>
      <c r="N302" s="32" t="str">
        <f>+IF(I302=0,"",'Ark1'!U2476)</f>
        <v/>
      </c>
      <c r="O302" s="32"/>
      <c r="P302" s="32"/>
      <c r="Q302" s="32"/>
      <c r="R302" s="32"/>
      <c r="S302" s="32"/>
      <c r="T302" s="32"/>
      <c r="U302" s="32"/>
      <c r="V302" s="236" t="str">
        <f>+IF(I302=0,"",'Ark1'!T2476)</f>
        <v/>
      </c>
      <c r="W302" s="237" t="str">
        <f>+IF(I302=0,"",'Ark1'!W2476)</f>
        <v/>
      </c>
      <c r="X302" s="237" t="str">
        <f>+IF(I302=0,"",'Ark1'!X2476)</f>
        <v/>
      </c>
      <c r="Y302" s="237" t="str">
        <f>+IF(I302=0,"",'Ark1'!Y2476)</f>
        <v/>
      </c>
      <c r="Z302" s="237" t="str">
        <f>+IF(I302=0,"",'Ark1'!Z2476)</f>
        <v/>
      </c>
      <c r="AA302" s="235" t="str">
        <f>+IF(I302=0,"",'Ark1'!Z2476)</f>
        <v/>
      </c>
      <c r="AB302" s="236" t="str">
        <f>+IF(I302=0,"",'Ark1'!AB2476)</f>
        <v/>
      </c>
      <c r="AC302" s="237" t="str">
        <f>+IF(I302=0,"",'Ark1'!AE2476)</f>
        <v/>
      </c>
      <c r="AD302" s="235" t="str">
        <f t="shared" si="40"/>
        <v/>
      </c>
      <c r="AE302" s="235" t="str">
        <f t="shared" si="43"/>
        <v/>
      </c>
      <c r="AF302" s="214"/>
      <c r="AI302" s="29"/>
      <c r="AJ302" s="27"/>
      <c r="AM302" s="27"/>
      <c r="AN302" s="27"/>
      <c r="AO302" s="27"/>
      <c r="AQ302" s="27"/>
      <c r="AR302" s="239"/>
      <c r="AS302" s="27"/>
      <c r="AT302" s="27"/>
    </row>
    <row r="303" spans="1:46" ht="15.6">
      <c r="A303" s="214"/>
      <c r="B303" s="296">
        <f>+'Ark1'!C2477</f>
        <v>2024</v>
      </c>
      <c r="C303" s="234">
        <f>+'Ark1'!L2477</f>
        <v>11</v>
      </c>
      <c r="D303" s="234" t="s">
        <v>37</v>
      </c>
      <c r="E303" s="234">
        <f>+'Ark1'!H2477</f>
        <v>2</v>
      </c>
      <c r="F303" s="234">
        <f>+'Ark1'!J2477</f>
        <v>629</v>
      </c>
      <c r="G303" s="234" t="str">
        <f t="shared" si="42"/>
        <v>Bø</v>
      </c>
      <c r="H303" s="234" t="str">
        <f>+IF(I303=0,"",'Ark1'!Q2477)</f>
        <v/>
      </c>
      <c r="I303" s="336">
        <f>+'Ark1'!R2477</f>
        <v>0</v>
      </c>
      <c r="J303" s="235" t="str">
        <f>+IF(I303=0,"",'Ark1'!AG2477)</f>
        <v/>
      </c>
      <c r="K303" s="235"/>
      <c r="L303" s="235" t="str">
        <f>+IF(I303=0,"",'Ark1'!AH2477)</f>
        <v/>
      </c>
      <c r="M303" s="235"/>
      <c r="N303" s="32" t="str">
        <f>+IF(I303=0,"",'Ark1'!U2477)</f>
        <v/>
      </c>
      <c r="O303" s="32"/>
      <c r="P303" s="32"/>
      <c r="Q303" s="32"/>
      <c r="R303" s="32"/>
      <c r="S303" s="32"/>
      <c r="T303" s="32"/>
      <c r="U303" s="32"/>
      <c r="V303" s="236" t="str">
        <f>+IF(I303=0,"",'Ark1'!T2477)</f>
        <v/>
      </c>
      <c r="W303" s="237" t="str">
        <f>+IF(I303=0,"",'Ark1'!W2477)</f>
        <v/>
      </c>
      <c r="X303" s="237" t="str">
        <f>+IF(I303=0,"",'Ark1'!X2477)</f>
        <v/>
      </c>
      <c r="Y303" s="237" t="str">
        <f>+IF(I303=0,"",'Ark1'!Y2477)</f>
        <v/>
      </c>
      <c r="Z303" s="237" t="str">
        <f>+IF(I303=0,"",'Ark1'!Z2477)</f>
        <v/>
      </c>
      <c r="AA303" s="235" t="str">
        <f>+IF(I303=0,"",'Ark1'!Z2477)</f>
        <v/>
      </c>
      <c r="AB303" s="236" t="str">
        <f>+IF(I303=0,"",'Ark1'!AB2477)</f>
        <v/>
      </c>
      <c r="AC303" s="237" t="str">
        <f>+IF(I303=0,"",'Ark1'!AE2477)</f>
        <v/>
      </c>
      <c r="AD303" s="235" t="str">
        <f t="shared" si="40"/>
        <v/>
      </c>
      <c r="AE303" s="235" t="str">
        <f t="shared" si="43"/>
        <v/>
      </c>
      <c r="AF303" s="214"/>
      <c r="AI303" s="29"/>
      <c r="AJ303" s="27"/>
      <c r="AM303" s="27"/>
      <c r="AN303" s="27"/>
      <c r="AO303" s="27"/>
      <c r="AQ303" s="27"/>
      <c r="AR303" s="239"/>
      <c r="AS303" s="27"/>
      <c r="AT303" s="27"/>
    </row>
    <row r="304" spans="1:46" ht="15.6">
      <c r="A304" s="214"/>
      <c r="B304" s="296">
        <f>+'Ark1'!C2478</f>
        <v>2024</v>
      </c>
      <c r="C304" s="234">
        <f>+'Ark1'!L2478</f>
        <v>11</v>
      </c>
      <c r="D304" s="234" t="s">
        <v>37</v>
      </c>
      <c r="E304" s="234">
        <f>+'Ark1'!H2478</f>
        <v>1</v>
      </c>
      <c r="F304" s="234">
        <f>+'Ark1'!J2478</f>
        <v>643</v>
      </c>
      <c r="G304" s="234" t="str">
        <f t="shared" si="42"/>
        <v>Bjerka</v>
      </c>
      <c r="H304" s="234" t="str">
        <f>+IF(I304=0,"",'Ark1'!Q2478)</f>
        <v/>
      </c>
      <c r="I304" s="336">
        <f>+'Ark1'!R2478</f>
        <v>0</v>
      </c>
      <c r="J304" s="235" t="str">
        <f>+IF(I304=0,"",'Ark1'!AG2478)</f>
        <v/>
      </c>
      <c r="K304" s="235"/>
      <c r="L304" s="235" t="str">
        <f>+IF(I304=0,"",'Ark1'!AH2478)</f>
        <v/>
      </c>
      <c r="M304" s="235"/>
      <c r="N304" s="32" t="str">
        <f>+IF(I304=0,"",'Ark1'!U2478)</f>
        <v/>
      </c>
      <c r="O304" s="32"/>
      <c r="P304" s="32"/>
      <c r="Q304" s="32"/>
      <c r="R304" s="32"/>
      <c r="S304" s="32"/>
      <c r="T304" s="32"/>
      <c r="U304" s="32"/>
      <c r="V304" s="236" t="str">
        <f>+IF(I304=0,"",'Ark1'!T2478)</f>
        <v/>
      </c>
      <c r="W304" s="237" t="str">
        <f>+IF(I304=0,"",'Ark1'!W2478)</f>
        <v/>
      </c>
      <c r="X304" s="237" t="str">
        <f>+IF(I304=0,"",'Ark1'!X2478)</f>
        <v/>
      </c>
      <c r="Y304" s="237" t="str">
        <f>+IF(I304=0,"",'Ark1'!Y2478)</f>
        <v/>
      </c>
      <c r="Z304" s="237" t="str">
        <f>+IF(I304=0,"",'Ark1'!Z2478)</f>
        <v/>
      </c>
      <c r="AA304" s="235" t="str">
        <f>+IF(I304=0,"",'Ark1'!Z2478)</f>
        <v/>
      </c>
      <c r="AB304" s="236" t="str">
        <f>+IF(I304=0,"",'Ark1'!AB2478)</f>
        <v/>
      </c>
      <c r="AC304" s="237" t="str">
        <f>+IF(I304=0,"",'Ark1'!AE2478)</f>
        <v/>
      </c>
      <c r="AD304" s="235" t="str">
        <f t="shared" si="40"/>
        <v/>
      </c>
      <c r="AE304" s="235" t="str">
        <f t="shared" si="43"/>
        <v/>
      </c>
      <c r="AF304" s="214"/>
      <c r="AI304" s="29"/>
      <c r="AJ304" s="27"/>
      <c r="AM304" s="27"/>
      <c r="AN304" s="27"/>
      <c r="AO304" s="27"/>
      <c r="AQ304" s="27"/>
      <c r="AR304" s="239"/>
      <c r="AS304" s="27"/>
      <c r="AT304" s="27"/>
    </row>
    <row r="305" spans="1:60" ht="15.6">
      <c r="A305" s="214"/>
      <c r="B305" s="296">
        <f>+'Ark1'!C2479</f>
        <v>2024</v>
      </c>
      <c r="C305" s="234">
        <f>+'Ark1'!L2479</f>
        <v>11</v>
      </c>
      <c r="D305" s="234" t="s">
        <v>37</v>
      </c>
      <c r="E305" s="234">
        <f>+'Ark1'!H2479</f>
        <v>2</v>
      </c>
      <c r="F305" s="234">
        <f>+'Ark1'!J2479</f>
        <v>704</v>
      </c>
      <c r="G305" s="234" t="str">
        <f t="shared" si="42"/>
        <v>Øre Vilt</v>
      </c>
      <c r="H305" s="234" t="str">
        <f>+IF(I305=0,"",'Ark1'!Q2479)</f>
        <v/>
      </c>
      <c r="I305" s="336">
        <f>+'Ark1'!R2479</f>
        <v>0</v>
      </c>
      <c r="J305" s="235" t="str">
        <f>+IF(I305=0,"",'Ark1'!AG2479)</f>
        <v/>
      </c>
      <c r="K305" s="235"/>
      <c r="L305" s="235" t="str">
        <f>+IF(I305=0,"",'Ark1'!AH2479)</f>
        <v/>
      </c>
      <c r="M305" s="235"/>
      <c r="N305" s="32" t="str">
        <f>+IF(I305=0,"",'Ark1'!U2479)</f>
        <v/>
      </c>
      <c r="O305" s="32"/>
      <c r="P305" s="32"/>
      <c r="Q305" s="32"/>
      <c r="R305" s="32"/>
      <c r="S305" s="32"/>
      <c r="T305" s="32"/>
      <c r="U305" s="32"/>
      <c r="V305" s="236" t="str">
        <f>+IF(I305=0,"",'Ark1'!T2479)</f>
        <v/>
      </c>
      <c r="W305" s="237" t="str">
        <f>+IF(I305=0,"",'Ark1'!W2479)</f>
        <v/>
      </c>
      <c r="X305" s="237" t="str">
        <f>+IF(I305=0,"",'Ark1'!X2479)</f>
        <v/>
      </c>
      <c r="Y305" s="237" t="str">
        <f>+IF(I305=0,"",'Ark1'!Y2479)</f>
        <v/>
      </c>
      <c r="Z305" s="237" t="str">
        <f>+IF(I305=0,"",'Ark1'!Z2479)</f>
        <v/>
      </c>
      <c r="AA305" s="235" t="str">
        <f>+IF(I305=0,"",'Ark1'!Z2479)</f>
        <v/>
      </c>
      <c r="AB305" s="236" t="str">
        <f>+IF(I305=0,"",'Ark1'!AB2479)</f>
        <v/>
      </c>
      <c r="AC305" s="237" t="str">
        <f>+IF(I305=0,"",'Ark1'!AE2479)</f>
        <v/>
      </c>
      <c r="AD305" s="235" t="str">
        <f t="shared" si="40"/>
        <v/>
      </c>
      <c r="AE305" s="235" t="str">
        <f t="shared" si="43"/>
        <v/>
      </c>
      <c r="AF305" s="214"/>
      <c r="AI305" s="29"/>
      <c r="AJ305" s="27"/>
      <c r="AM305" s="27"/>
      <c r="AN305" s="27"/>
      <c r="AO305" s="27"/>
      <c r="AQ305" s="27"/>
      <c r="AR305" s="239"/>
      <c r="AS305" s="27"/>
      <c r="AT305" s="27"/>
    </row>
    <row r="306" spans="1:60" ht="15.6">
      <c r="A306" s="214"/>
      <c r="B306" s="296">
        <f>+'Ark1'!C2480</f>
        <v>2024</v>
      </c>
      <c r="C306" s="234">
        <f>+'Ark1'!L2480</f>
        <v>11</v>
      </c>
      <c r="D306" s="234" t="s">
        <v>37</v>
      </c>
      <c r="E306" s="234">
        <f>+'Ark1'!H2480</f>
        <v>1</v>
      </c>
      <c r="F306" s="234">
        <f>+'Ark1'!J2480</f>
        <v>802</v>
      </c>
      <c r="G306" s="234" t="str">
        <f t="shared" si="42"/>
        <v>Karasjok</v>
      </c>
      <c r="H306" s="234" t="str">
        <f>+IF(I306=0,"",'Ark1'!Q2480)</f>
        <v/>
      </c>
      <c r="I306" s="336">
        <f>+'Ark1'!R2480</f>
        <v>0</v>
      </c>
      <c r="J306" s="235" t="str">
        <f>+IF(I306=0,"",'Ark1'!AG2480)</f>
        <v/>
      </c>
      <c r="K306" s="235"/>
      <c r="L306" s="235" t="str">
        <f>+IF(I306=0,"",'Ark1'!AH2480)</f>
        <v/>
      </c>
      <c r="M306" s="235"/>
      <c r="N306" s="32" t="str">
        <f>+IF(I306=0,"",'Ark1'!U2480)</f>
        <v/>
      </c>
      <c r="O306" s="32"/>
      <c r="P306" s="32"/>
      <c r="Q306" s="32"/>
      <c r="R306" s="32"/>
      <c r="S306" s="32"/>
      <c r="T306" s="32"/>
      <c r="U306" s="32"/>
      <c r="V306" s="236" t="str">
        <f>+IF(I306=0,"",'Ark1'!T2480)</f>
        <v/>
      </c>
      <c r="W306" s="237" t="str">
        <f>+IF(I306=0,"",'Ark1'!W2480)</f>
        <v/>
      </c>
      <c r="X306" s="237" t="str">
        <f>+IF(I306=0,"",'Ark1'!X2480)</f>
        <v/>
      </c>
      <c r="Y306" s="237" t="str">
        <f>+IF(I306=0,"",'Ark1'!Y2480)</f>
        <v/>
      </c>
      <c r="Z306" s="237" t="str">
        <f>+IF(I306=0,"",'Ark1'!Z2480)</f>
        <v/>
      </c>
      <c r="AA306" s="235" t="str">
        <f>+IF(I306=0,"",'Ark1'!Z2480)</f>
        <v/>
      </c>
      <c r="AB306" s="236" t="str">
        <f>+IF(I306=0,"",'Ark1'!AB2480)</f>
        <v/>
      </c>
      <c r="AC306" s="237" t="str">
        <f>+IF(I306=0,"",'Ark1'!AE2480)</f>
        <v/>
      </c>
      <c r="AD306" s="235" t="str">
        <f t="shared" si="40"/>
        <v/>
      </c>
      <c r="AE306" s="235" t="str">
        <f t="shared" si="43"/>
        <v/>
      </c>
      <c r="AF306" s="214"/>
      <c r="AI306" s="29"/>
      <c r="AJ306" s="27"/>
      <c r="AM306" s="27"/>
      <c r="AN306" s="27"/>
      <c r="AO306" s="27"/>
      <c r="AQ306" s="27"/>
      <c r="AR306" s="239"/>
      <c r="AS306" s="27"/>
      <c r="AT306" s="27"/>
    </row>
    <row r="307" spans="1:60" ht="19.8">
      <c r="A307" s="214"/>
      <c r="B307" s="214"/>
      <c r="C307" s="214"/>
      <c r="D307" s="214"/>
      <c r="E307" s="214"/>
      <c r="F307" s="214"/>
      <c r="G307" s="214"/>
      <c r="H307" s="214"/>
      <c r="I307" s="331"/>
      <c r="J307" s="215"/>
      <c r="K307" s="215"/>
      <c r="L307" s="215"/>
      <c r="M307" s="215"/>
      <c r="N307" s="214"/>
      <c r="O307" s="449"/>
      <c r="P307" s="449"/>
      <c r="Q307" s="449"/>
      <c r="R307" s="449"/>
      <c r="S307" s="449"/>
      <c r="T307" s="449"/>
      <c r="U307" s="449"/>
      <c r="V307" s="214"/>
      <c r="W307" s="216"/>
      <c r="X307" s="216"/>
      <c r="Y307" s="216"/>
      <c r="Z307" s="216"/>
      <c r="AA307" s="216"/>
      <c r="AB307" s="214"/>
      <c r="AC307" s="216"/>
      <c r="AD307" s="216"/>
      <c r="AE307" s="216"/>
      <c r="AF307" s="214"/>
      <c r="AG307" s="217"/>
      <c r="AI307" s="29"/>
      <c r="AJ307" s="27"/>
      <c r="AK307" s="218"/>
      <c r="AL307" s="28"/>
      <c r="AP307" s="28"/>
      <c r="BH307" s="230"/>
    </row>
    <row r="308" spans="1:60" ht="22.8">
      <c r="A308" s="214"/>
      <c r="B308" s="214"/>
      <c r="C308" s="214"/>
      <c r="D308" s="263" t="str">
        <f>+D310</f>
        <v>U+</v>
      </c>
      <c r="E308" s="214"/>
      <c r="F308" s="214"/>
      <c r="G308" s="214"/>
      <c r="H308" s="214"/>
      <c r="I308" s="406">
        <f>SUM(I310:I333)</f>
        <v>0</v>
      </c>
      <c r="J308" s="264"/>
      <c r="K308" s="264"/>
      <c r="L308" s="264"/>
      <c r="M308" s="264"/>
      <c r="N308" s="266" t="str">
        <f>+Klasse!K21</f>
        <v/>
      </c>
      <c r="O308" s="266"/>
      <c r="P308" s="266"/>
      <c r="Q308" s="266"/>
      <c r="R308" s="266"/>
      <c r="S308" s="266"/>
      <c r="T308" s="266"/>
      <c r="U308" s="266"/>
      <c r="V308" s="265"/>
      <c r="W308" s="216"/>
      <c r="X308" s="216"/>
      <c r="Y308" s="216"/>
      <c r="Z308" s="216"/>
      <c r="AA308" s="216"/>
      <c r="AB308" s="214"/>
      <c r="AC308" s="216"/>
      <c r="AD308" s="216"/>
      <c r="AE308" s="216"/>
      <c r="AF308" s="214"/>
      <c r="AG308" s="217"/>
      <c r="AI308" s="29"/>
      <c r="AJ308" s="27"/>
      <c r="AK308" s="218"/>
      <c r="AL308" s="28"/>
      <c r="AP308" s="28"/>
      <c r="BH308" s="230"/>
    </row>
    <row r="309" spans="1:60" ht="19.8">
      <c r="A309" s="214"/>
      <c r="B309" s="214"/>
      <c r="C309" s="214"/>
      <c r="D309" s="214"/>
      <c r="E309" s="496"/>
      <c r="F309" s="497"/>
      <c r="G309" s="214"/>
      <c r="H309" s="232"/>
      <c r="I309" s="331"/>
      <c r="J309" s="215"/>
      <c r="K309" s="215"/>
      <c r="L309" s="215"/>
      <c r="M309" s="215"/>
      <c r="N309" s="215"/>
      <c r="O309" s="215"/>
      <c r="P309" s="215"/>
      <c r="Q309" s="215"/>
      <c r="R309" s="215"/>
      <c r="S309" s="215"/>
      <c r="T309" s="215"/>
      <c r="U309" s="215"/>
      <c r="V309" s="232"/>
      <c r="W309" s="216"/>
      <c r="X309" s="216"/>
      <c r="Y309" s="216"/>
      <c r="Z309" s="216"/>
      <c r="AA309" s="233"/>
      <c r="AB309" s="214"/>
      <c r="AC309" s="233"/>
      <c r="AD309" s="233"/>
      <c r="AE309" s="231"/>
      <c r="AF309" s="214"/>
      <c r="AG309" s="217"/>
      <c r="AI309" s="29"/>
      <c r="AJ309" s="27"/>
      <c r="AK309" s="218"/>
      <c r="AL309" s="28"/>
      <c r="AP309" s="28"/>
      <c r="BH309" s="230"/>
    </row>
    <row r="310" spans="1:60" ht="15.6">
      <c r="A310" s="214"/>
      <c r="B310" s="296">
        <f>+'Ark1'!C2481</f>
        <v>2024</v>
      </c>
      <c r="C310" s="234">
        <f>+'Ark1'!L2481</f>
        <v>12</v>
      </c>
      <c r="D310" s="234" t="s">
        <v>38</v>
      </c>
      <c r="E310" s="28">
        <f>+'Ark1'!H2481</f>
        <v>1</v>
      </c>
      <c r="F310" s="28">
        <f>+'Ark1'!J2481</f>
        <v>103</v>
      </c>
      <c r="G310" s="28" t="str">
        <f>+G283</f>
        <v>Rudshøgda</v>
      </c>
      <c r="H310" s="28" t="str">
        <f>+IF(I310=0,"",'Ark1'!Q2481)</f>
        <v/>
      </c>
      <c r="I310" s="337">
        <f>+'Ark1'!R2481</f>
        <v>0</v>
      </c>
      <c r="J310" s="29" t="str">
        <f>+IF(I310=0,"",'Ark1'!AG2481)</f>
        <v/>
      </c>
      <c r="L310" s="29" t="str">
        <f>+IF(I310=0,"",'Ark1'!AH2481)</f>
        <v/>
      </c>
      <c r="N310" s="32" t="str">
        <f>+IF(I310=0,"",'Ark1'!U2481)</f>
        <v/>
      </c>
      <c r="O310" s="32"/>
      <c r="P310" s="32"/>
      <c r="Q310" s="32"/>
      <c r="R310" s="32"/>
      <c r="S310" s="32"/>
      <c r="T310" s="32"/>
      <c r="U310" s="32"/>
      <c r="V310" s="27" t="str">
        <f>+IF(I310=0,"",'Ark1'!T2481)</f>
        <v/>
      </c>
      <c r="W310" s="34" t="str">
        <f>+IF(I310=0,"",'Ark1'!W2481)</f>
        <v/>
      </c>
      <c r="X310" s="34" t="str">
        <f>+IF(I310=0,"",'Ark1'!X2481)</f>
        <v/>
      </c>
      <c r="Y310" s="34" t="str">
        <f>+IF(I310=0,"",'Ark1'!Y2481)</f>
        <v/>
      </c>
      <c r="Z310" s="34" t="str">
        <f>+IF(I310=0,"",'Ark1'!Z2481)</f>
        <v/>
      </c>
      <c r="AA310" s="29" t="str">
        <f>+IF(I310=0,"",'Ark1'!Z2481)</f>
        <v/>
      </c>
      <c r="AB310" s="27" t="str">
        <f>+IF(I310=0,"",'Ark1'!AB2481)</f>
        <v/>
      </c>
      <c r="AC310" s="34" t="str">
        <f>+IF(I310=0,"",'Ark1'!AE2481)</f>
        <v/>
      </c>
      <c r="AD310" s="29" t="str">
        <f t="shared" ref="AD310:AD333" si="44">IF(I310=0,"",N310/C310)</f>
        <v/>
      </c>
      <c r="AE310" s="29" t="str">
        <f t="shared" ref="AE310" si="45">IF(I310=0,"",I310/H310)</f>
        <v/>
      </c>
      <c r="AF310" s="214"/>
      <c r="AI310" s="29"/>
      <c r="AJ310" s="27"/>
      <c r="AM310" s="27"/>
      <c r="AN310" s="27"/>
      <c r="AO310" s="27"/>
      <c r="AQ310" s="27"/>
      <c r="AS310" s="27"/>
      <c r="AT310" s="27"/>
    </row>
    <row r="311" spans="1:60" ht="15.6">
      <c r="A311" s="214"/>
      <c r="B311" s="296">
        <f>+'Ark1'!C2482</f>
        <v>2024</v>
      </c>
      <c r="C311" s="234">
        <f>+'Ark1'!L2482</f>
        <v>12</v>
      </c>
      <c r="D311" s="234" t="s">
        <v>38</v>
      </c>
      <c r="E311" s="28">
        <f>+'Ark1'!H2482</f>
        <v>2</v>
      </c>
      <c r="F311" s="28">
        <f>+'Ark1'!J2482</f>
        <v>106</v>
      </c>
      <c r="G311" s="28" t="str">
        <f t="shared" ref="G311:G333" si="46">+G284</f>
        <v>Furuseth</v>
      </c>
      <c r="H311" s="28" t="str">
        <f>+IF(I311=0,"",'Ark1'!Q2482)</f>
        <v/>
      </c>
      <c r="I311" s="337">
        <f>+'Ark1'!R2482</f>
        <v>0</v>
      </c>
      <c r="J311" s="29" t="str">
        <f>+IF(I311=0,"",'Ark1'!AG2482)</f>
        <v/>
      </c>
      <c r="L311" s="29" t="str">
        <f>+IF(I311=0,"",'Ark1'!AH2482)</f>
        <v/>
      </c>
      <c r="N311" s="32" t="str">
        <f>+IF(I311=0,"",'Ark1'!U2482)</f>
        <v/>
      </c>
      <c r="O311" s="32"/>
      <c r="P311" s="32"/>
      <c r="Q311" s="32"/>
      <c r="R311" s="32"/>
      <c r="S311" s="32"/>
      <c r="T311" s="32"/>
      <c r="U311" s="32"/>
      <c r="V311" s="27" t="str">
        <f>+IF(I311=0,"",'Ark1'!T2482)</f>
        <v/>
      </c>
      <c r="W311" s="34" t="str">
        <f>+IF(I311=0,"",'Ark1'!W2482)</f>
        <v/>
      </c>
      <c r="X311" s="34" t="str">
        <f>+IF(I311=0,"",'Ark1'!X2482)</f>
        <v/>
      </c>
      <c r="Y311" s="34" t="str">
        <f>+IF(I311=0,"",'Ark1'!Y2482)</f>
        <v/>
      </c>
      <c r="Z311" s="34" t="str">
        <f>+IF(I311=0,"",'Ark1'!Z2482)</f>
        <v/>
      </c>
      <c r="AA311" s="29" t="str">
        <f>+IF(I311=0,"",'Ark1'!Z2482)</f>
        <v/>
      </c>
      <c r="AB311" s="27" t="str">
        <f>+IF(I311=0,"",'Ark1'!AB2482)</f>
        <v/>
      </c>
      <c r="AC311" s="34" t="str">
        <f>+IF(I311=0,"",'Ark1'!AE2482)</f>
        <v/>
      </c>
      <c r="AD311" s="29" t="str">
        <f t="shared" si="44"/>
        <v/>
      </c>
      <c r="AE311" s="29" t="str">
        <f t="shared" ref="AE311:AE333" si="47">IF(I311=0,"",I311/H311)</f>
        <v/>
      </c>
      <c r="AF311" s="214"/>
      <c r="AI311" s="29"/>
      <c r="AJ311" s="27"/>
      <c r="AM311" s="27"/>
      <c r="AN311" s="27"/>
      <c r="AO311" s="27"/>
      <c r="AQ311" s="27"/>
      <c r="AS311" s="27"/>
      <c r="AT311" s="27"/>
    </row>
    <row r="312" spans="1:60" ht="15.6">
      <c r="A312" s="214"/>
      <c r="B312" s="296">
        <f>+'Ark1'!C2483</f>
        <v>2024</v>
      </c>
      <c r="C312" s="234">
        <f>+'Ark1'!L2483</f>
        <v>12</v>
      </c>
      <c r="D312" s="234" t="s">
        <v>38</v>
      </c>
      <c r="E312" s="28">
        <f>+'Ark1'!H2483</f>
        <v>1</v>
      </c>
      <c r="F312" s="28">
        <f>+'Ark1'!J2483</f>
        <v>110</v>
      </c>
      <c r="G312" s="28" t="str">
        <f t="shared" si="46"/>
        <v>Gol</v>
      </c>
      <c r="H312" s="28" t="str">
        <f>+IF(I312=0,"",'Ark1'!Q2483)</f>
        <v/>
      </c>
      <c r="I312" s="337">
        <f>+'Ark1'!R2483</f>
        <v>0</v>
      </c>
      <c r="J312" s="29" t="str">
        <f>+IF(I312=0,"",'Ark1'!AG2483)</f>
        <v/>
      </c>
      <c r="L312" s="29" t="str">
        <f>+IF(I312=0,"",'Ark1'!AH2483)</f>
        <v/>
      </c>
      <c r="N312" s="32" t="str">
        <f>+IF(I312=0,"",'Ark1'!U2483)</f>
        <v/>
      </c>
      <c r="O312" s="32"/>
      <c r="P312" s="32"/>
      <c r="Q312" s="32"/>
      <c r="R312" s="32"/>
      <c r="S312" s="32"/>
      <c r="T312" s="32"/>
      <c r="U312" s="32"/>
      <c r="V312" s="27" t="str">
        <f>+IF(I312=0,"",'Ark1'!T2483)</f>
        <v/>
      </c>
      <c r="W312" s="34" t="str">
        <f>+IF(I312=0,"",'Ark1'!W2483)</f>
        <v/>
      </c>
      <c r="X312" s="34" t="str">
        <f>+IF(I312=0,"",'Ark1'!X2483)</f>
        <v/>
      </c>
      <c r="Y312" s="34" t="str">
        <f>+IF(I312=0,"",'Ark1'!Y2483)</f>
        <v/>
      </c>
      <c r="Z312" s="34" t="str">
        <f>+IF(I312=0,"",'Ark1'!Z2483)</f>
        <v/>
      </c>
      <c r="AA312" s="29" t="str">
        <f>+IF(I312=0,"",'Ark1'!Z2483)</f>
        <v/>
      </c>
      <c r="AB312" s="27" t="str">
        <f>+IF(I312=0,"",'Ark1'!AB2483)</f>
        <v/>
      </c>
      <c r="AC312" s="34" t="str">
        <f>+IF(I312=0,"",'Ark1'!AE2483)</f>
        <v/>
      </c>
      <c r="AD312" s="29" t="str">
        <f t="shared" si="44"/>
        <v/>
      </c>
      <c r="AE312" s="29" t="str">
        <f t="shared" si="47"/>
        <v/>
      </c>
      <c r="AF312" s="214"/>
      <c r="AI312" s="29"/>
      <c r="AJ312" s="27"/>
      <c r="AM312" s="27"/>
      <c r="AN312" s="27"/>
      <c r="AO312" s="27"/>
      <c r="AQ312" s="27"/>
      <c r="AS312" s="27"/>
      <c r="AT312" s="27"/>
    </row>
    <row r="313" spans="1:60" ht="15.6">
      <c r="A313" s="214"/>
      <c r="B313" s="296">
        <f>+'Ark1'!C2484</f>
        <v>2024</v>
      </c>
      <c r="C313" s="234">
        <f>+'Ark1'!L2484</f>
        <v>12</v>
      </c>
      <c r="D313" s="234" t="s">
        <v>38</v>
      </c>
      <c r="E313" s="28">
        <f>+'Ark1'!H2484</f>
        <v>1</v>
      </c>
      <c r="F313" s="28">
        <f>+'Ark1'!J2484</f>
        <v>111</v>
      </c>
      <c r="G313" s="28" t="str">
        <f t="shared" si="46"/>
        <v>Forus</v>
      </c>
      <c r="H313" s="28" t="str">
        <f>+IF(I313=0,"",'Ark1'!Q2484)</f>
        <v/>
      </c>
      <c r="I313" s="337">
        <f>+'Ark1'!R2484</f>
        <v>0</v>
      </c>
      <c r="J313" s="29" t="str">
        <f>+IF(I313=0,"",'Ark1'!AG2484)</f>
        <v/>
      </c>
      <c r="L313" s="29" t="str">
        <f>+IF(I313=0,"",'Ark1'!AH2484)</f>
        <v/>
      </c>
      <c r="N313" s="32" t="str">
        <f>+IF(I313=0,"",'Ark1'!U2484)</f>
        <v/>
      </c>
      <c r="O313" s="32"/>
      <c r="P313" s="32"/>
      <c r="Q313" s="32"/>
      <c r="R313" s="32"/>
      <c r="S313" s="32"/>
      <c r="T313" s="32"/>
      <c r="U313" s="32"/>
      <c r="V313" s="27" t="str">
        <f>+IF(I313=0,"",'Ark1'!T2484)</f>
        <v/>
      </c>
      <c r="W313" s="34" t="str">
        <f>+IF(I313=0,"",'Ark1'!W2484)</f>
        <v/>
      </c>
      <c r="X313" s="34" t="str">
        <f>+IF(I313=0,"",'Ark1'!X2484)</f>
        <v/>
      </c>
      <c r="Y313" s="34" t="str">
        <f>+IF(I313=0,"",'Ark1'!Y2484)</f>
        <v/>
      </c>
      <c r="Z313" s="34" t="str">
        <f>+IF(I313=0,"",'Ark1'!Z2484)</f>
        <v/>
      </c>
      <c r="AA313" s="29" t="str">
        <f>+IF(I313=0,"",'Ark1'!Z2484)</f>
        <v/>
      </c>
      <c r="AB313" s="27" t="str">
        <f>+IF(I313=0,"",'Ark1'!AB2484)</f>
        <v/>
      </c>
      <c r="AC313" s="34" t="str">
        <f>+IF(I313=0,"",'Ark1'!AE2484)</f>
        <v/>
      </c>
      <c r="AD313" s="29" t="str">
        <f t="shared" si="44"/>
        <v/>
      </c>
      <c r="AE313" s="29" t="str">
        <f t="shared" si="47"/>
        <v/>
      </c>
      <c r="AF313" s="214"/>
      <c r="AI313" s="29"/>
      <c r="AJ313" s="27"/>
      <c r="AM313" s="27"/>
      <c r="AN313" s="27"/>
      <c r="AO313" s="27"/>
      <c r="AQ313" s="27"/>
      <c r="AS313" s="27"/>
      <c r="AT313" s="27"/>
    </row>
    <row r="314" spans="1:60" ht="15.6">
      <c r="A314" s="214"/>
      <c r="B314" s="296">
        <f>+'Ark1'!C2485</f>
        <v>2024</v>
      </c>
      <c r="C314" s="234">
        <f>+'Ark1'!L2485</f>
        <v>12</v>
      </c>
      <c r="D314" s="234" t="s">
        <v>38</v>
      </c>
      <c r="E314" s="28">
        <f>+'Ark1'!H2485</f>
        <v>1</v>
      </c>
      <c r="F314" s="28">
        <f>+'Ark1'!J2485</f>
        <v>116</v>
      </c>
      <c r="G314" s="28" t="str">
        <f t="shared" si="46"/>
        <v>Sandeid</v>
      </c>
      <c r="H314" s="28" t="str">
        <f>+IF(I314=0,"",'Ark1'!Q2485)</f>
        <v/>
      </c>
      <c r="I314" s="337">
        <f>+'Ark1'!R2485</f>
        <v>0</v>
      </c>
      <c r="J314" s="29" t="str">
        <f>+IF(I314=0,"",'Ark1'!AG2485)</f>
        <v/>
      </c>
      <c r="L314" s="29" t="str">
        <f>+IF(I314=0,"",'Ark1'!AH2485)</f>
        <v/>
      </c>
      <c r="N314" s="32" t="str">
        <f>+IF(I314=0,"",'Ark1'!U2485)</f>
        <v/>
      </c>
      <c r="O314" s="32"/>
      <c r="P314" s="32"/>
      <c r="Q314" s="32"/>
      <c r="R314" s="32"/>
      <c r="S314" s="32"/>
      <c r="T314" s="32"/>
      <c r="U314" s="32"/>
      <c r="V314" s="27" t="str">
        <f>+IF(I314=0,"",'Ark1'!T2485)</f>
        <v/>
      </c>
      <c r="W314" s="34" t="str">
        <f>+IF(I314=0,"",'Ark1'!W2485)</f>
        <v/>
      </c>
      <c r="X314" s="34" t="str">
        <f>+IF(I314=0,"",'Ark1'!X2485)</f>
        <v/>
      </c>
      <c r="Y314" s="34" t="str">
        <f>+IF(I314=0,"",'Ark1'!Y2485)</f>
        <v/>
      </c>
      <c r="Z314" s="34" t="str">
        <f>+IF(I314=0,"",'Ark1'!Z2485)</f>
        <v/>
      </c>
      <c r="AA314" s="29" t="str">
        <f>+IF(I314=0,"",'Ark1'!Z2485)</f>
        <v/>
      </c>
      <c r="AB314" s="27" t="str">
        <f>+IF(I314=0,"",'Ark1'!AB2485)</f>
        <v/>
      </c>
      <c r="AC314" s="34" t="str">
        <f>+IF(I314=0,"",'Ark1'!AE2485)</f>
        <v/>
      </c>
      <c r="AD314" s="29" t="str">
        <f t="shared" si="44"/>
        <v/>
      </c>
      <c r="AE314" s="29" t="str">
        <f t="shared" si="47"/>
        <v/>
      </c>
      <c r="AF314" s="214"/>
      <c r="AI314" s="29"/>
      <c r="AJ314" s="27"/>
      <c r="AM314" s="27"/>
      <c r="AN314" s="27"/>
      <c r="AO314" s="27"/>
      <c r="AQ314" s="27"/>
      <c r="AS314" s="27"/>
      <c r="AT314" s="27"/>
    </row>
    <row r="315" spans="1:60" ht="15.6">
      <c r="A315" s="214"/>
      <c r="B315" s="296">
        <f>+'Ark1'!C2486</f>
        <v>2024</v>
      </c>
      <c r="C315" s="234">
        <f>+'Ark1'!L2486</f>
        <v>12</v>
      </c>
      <c r="D315" s="234" t="s">
        <v>38</v>
      </c>
      <c r="E315" s="28">
        <f>+'Ark1'!H2486</f>
        <v>2</v>
      </c>
      <c r="F315" s="28">
        <f>+'Ark1'!J2486</f>
        <v>117</v>
      </c>
      <c r="G315" s="28" t="str">
        <f t="shared" si="46"/>
        <v>Jæren</v>
      </c>
      <c r="H315" s="28" t="str">
        <f>+IF(I315=0,"",'Ark1'!Q2486)</f>
        <v/>
      </c>
      <c r="I315" s="337">
        <f>+'Ark1'!R2486</f>
        <v>0</v>
      </c>
      <c r="J315" s="29" t="str">
        <f>+IF(I315=0,"",'Ark1'!AG2486)</f>
        <v/>
      </c>
      <c r="L315" s="29" t="str">
        <f>+IF(I315=0,"",'Ark1'!AH2486)</f>
        <v/>
      </c>
      <c r="N315" s="32" t="str">
        <f>+IF(I315=0,"",'Ark1'!U2486)</f>
        <v/>
      </c>
      <c r="O315" s="32"/>
      <c r="P315" s="32"/>
      <c r="Q315" s="32"/>
      <c r="R315" s="32"/>
      <c r="S315" s="32"/>
      <c r="T315" s="32"/>
      <c r="U315" s="32"/>
      <c r="V315" s="27" t="str">
        <f>+IF(I315=0,"",'Ark1'!T2486)</f>
        <v/>
      </c>
      <c r="W315" s="34" t="str">
        <f>+IF(I315=0,"",'Ark1'!W2486)</f>
        <v/>
      </c>
      <c r="X315" s="34" t="str">
        <f>+IF(I315=0,"",'Ark1'!X2486)</f>
        <v/>
      </c>
      <c r="Y315" s="34" t="str">
        <f>+IF(I315=0,"",'Ark1'!Y2486)</f>
        <v/>
      </c>
      <c r="Z315" s="34" t="str">
        <f>+IF(I315=0,"",'Ark1'!Z2486)</f>
        <v/>
      </c>
      <c r="AA315" s="29" t="str">
        <f>+IF(I315=0,"",'Ark1'!Z2486)</f>
        <v/>
      </c>
      <c r="AB315" s="27" t="str">
        <f>+IF(I315=0,"",'Ark1'!AB2486)</f>
        <v/>
      </c>
      <c r="AC315" s="34" t="str">
        <f>+IF(I315=0,"",'Ark1'!AE2486)</f>
        <v/>
      </c>
      <c r="AD315" s="29" t="str">
        <f t="shared" si="44"/>
        <v/>
      </c>
      <c r="AE315" s="29" t="str">
        <f t="shared" si="47"/>
        <v/>
      </c>
      <c r="AF315" s="214"/>
      <c r="AI315" s="29"/>
      <c r="AJ315" s="27"/>
      <c r="AM315" s="27"/>
      <c r="AN315" s="27"/>
      <c r="AO315" s="27"/>
      <c r="AQ315" s="27"/>
      <c r="AS315" s="27"/>
      <c r="AT315" s="27"/>
    </row>
    <row r="316" spans="1:60" ht="15.6">
      <c r="A316" s="214"/>
      <c r="B316" s="296">
        <f>+'Ark1'!C2487</f>
        <v>2024</v>
      </c>
      <c r="C316" s="234">
        <f>+'Ark1'!L2487</f>
        <v>12</v>
      </c>
      <c r="D316" s="234" t="s">
        <v>38</v>
      </c>
      <c r="E316" s="28">
        <f>+'Ark1'!H2487</f>
        <v>1</v>
      </c>
      <c r="F316" s="28">
        <f>+'Ark1'!J2487</f>
        <v>134</v>
      </c>
      <c r="G316" s="28" t="str">
        <f t="shared" si="46"/>
        <v>Førde</v>
      </c>
      <c r="H316" s="28" t="str">
        <f>+IF(I316=0,"",'Ark1'!Q2487)</f>
        <v/>
      </c>
      <c r="I316" s="337">
        <f>+'Ark1'!R2487</f>
        <v>0</v>
      </c>
      <c r="J316" s="29" t="str">
        <f>+IF(I316=0,"",'Ark1'!AG2487)</f>
        <v/>
      </c>
      <c r="L316" s="29" t="str">
        <f>+IF(I316=0,"",'Ark1'!AH2487)</f>
        <v/>
      </c>
      <c r="N316" s="32" t="str">
        <f>+IF(I316=0,"",'Ark1'!U2487)</f>
        <v/>
      </c>
      <c r="O316" s="32"/>
      <c r="P316" s="32"/>
      <c r="Q316" s="32"/>
      <c r="R316" s="32"/>
      <c r="S316" s="32"/>
      <c r="T316" s="32"/>
      <c r="U316" s="32"/>
      <c r="V316" s="27" t="str">
        <f>+IF(I316=0,"",'Ark1'!T2487)</f>
        <v/>
      </c>
      <c r="W316" s="34" t="str">
        <f>+IF(I316=0,"",'Ark1'!W2487)</f>
        <v/>
      </c>
      <c r="X316" s="34" t="str">
        <f>+IF(I316=0,"",'Ark1'!X2487)</f>
        <v/>
      </c>
      <c r="Y316" s="34" t="str">
        <f>+IF(I316=0,"",'Ark1'!Y2487)</f>
        <v/>
      </c>
      <c r="Z316" s="34" t="str">
        <f>+IF(I316=0,"",'Ark1'!Z2487)</f>
        <v/>
      </c>
      <c r="AA316" s="29" t="str">
        <f>+IF(I316=0,"",'Ark1'!Z2487)</f>
        <v/>
      </c>
      <c r="AB316" s="27" t="str">
        <f>+IF(I316=0,"",'Ark1'!AB2487)</f>
        <v/>
      </c>
      <c r="AC316" s="34" t="str">
        <f>+IF(I316=0,"",'Ark1'!AE2487)</f>
        <v/>
      </c>
      <c r="AD316" s="29" t="str">
        <f t="shared" si="44"/>
        <v/>
      </c>
      <c r="AE316" s="29" t="str">
        <f t="shared" si="47"/>
        <v/>
      </c>
      <c r="AF316" s="214"/>
      <c r="AI316" s="29"/>
      <c r="AJ316" s="27"/>
      <c r="AM316" s="27"/>
      <c r="AN316" s="27"/>
      <c r="AO316" s="27"/>
      <c r="AQ316" s="27"/>
      <c r="AS316" s="27"/>
      <c r="AT316" s="27"/>
    </row>
    <row r="317" spans="1:60" ht="15.6">
      <c r="A317" s="214"/>
      <c r="B317" s="296">
        <f>+'Ark1'!C2488</f>
        <v>2024</v>
      </c>
      <c r="C317" s="234">
        <f>+'Ark1'!L2488</f>
        <v>12</v>
      </c>
      <c r="D317" s="234" t="s">
        <v>38</v>
      </c>
      <c r="E317" s="28">
        <f>+'Ark1'!H2488</f>
        <v>2</v>
      </c>
      <c r="F317" s="28">
        <f>+'Ark1'!J2488</f>
        <v>141</v>
      </c>
      <c r="G317" s="28" t="str">
        <f t="shared" si="46"/>
        <v>Ølen</v>
      </c>
      <c r="H317" s="28" t="str">
        <f>+IF(I317=0,"",'Ark1'!Q2488)</f>
        <v/>
      </c>
      <c r="I317" s="337">
        <f>+'Ark1'!R2488</f>
        <v>0</v>
      </c>
      <c r="J317" s="29" t="str">
        <f>+IF(I317=0,"",'Ark1'!AG2488)</f>
        <v/>
      </c>
      <c r="L317" s="29" t="str">
        <f>+IF(I317=0,"",'Ark1'!AH2488)</f>
        <v/>
      </c>
      <c r="N317" s="32" t="str">
        <f>+IF(I317=0,"",'Ark1'!U2488)</f>
        <v/>
      </c>
      <c r="O317" s="32"/>
      <c r="P317" s="32"/>
      <c r="Q317" s="32"/>
      <c r="R317" s="32"/>
      <c r="S317" s="32"/>
      <c r="T317" s="32"/>
      <c r="U317" s="32"/>
      <c r="V317" s="27" t="str">
        <f>+IF(I317=0,"",'Ark1'!T2488)</f>
        <v/>
      </c>
      <c r="W317" s="34" t="str">
        <f>+IF(I317=0,"",'Ark1'!W2488)</f>
        <v/>
      </c>
      <c r="X317" s="34" t="str">
        <f>+IF(I317=0,"",'Ark1'!X2488)</f>
        <v/>
      </c>
      <c r="Y317" s="34" t="str">
        <f>+IF(I317=0,"",'Ark1'!Y2488)</f>
        <v/>
      </c>
      <c r="Z317" s="34" t="str">
        <f>+IF(I317=0,"",'Ark1'!Z2488)</f>
        <v/>
      </c>
      <c r="AA317" s="29" t="str">
        <f>+IF(I317=0,"",'Ark1'!Z2488)</f>
        <v/>
      </c>
      <c r="AB317" s="27" t="str">
        <f>+IF(I317=0,"",'Ark1'!AB2488)</f>
        <v/>
      </c>
      <c r="AC317" s="34" t="str">
        <f>+IF(I317=0,"",'Ark1'!AE2488)</f>
        <v/>
      </c>
      <c r="AD317" s="29" t="str">
        <f t="shared" si="44"/>
        <v/>
      </c>
      <c r="AE317" s="29" t="str">
        <f t="shared" si="47"/>
        <v/>
      </c>
      <c r="AF317" s="214"/>
      <c r="AI317" s="29"/>
      <c r="AJ317" s="27"/>
      <c r="AM317" s="27"/>
      <c r="AN317" s="27"/>
      <c r="AO317" s="27"/>
      <c r="AQ317" s="27"/>
      <c r="AS317" s="27"/>
      <c r="AT317" s="27"/>
    </row>
    <row r="318" spans="1:60" ht="15.6">
      <c r="A318" s="214"/>
      <c r="B318" s="296">
        <f>+'Ark1'!C2489</f>
        <v>2024</v>
      </c>
      <c r="C318" s="234">
        <f>+'Ark1'!L2489</f>
        <v>12</v>
      </c>
      <c r="D318" s="234" t="s">
        <v>38</v>
      </c>
      <c r="E318" s="28">
        <f>+'Ark1'!H2489</f>
        <v>2</v>
      </c>
      <c r="F318" s="28">
        <f>+'Ark1'!J2489</f>
        <v>143</v>
      </c>
      <c r="G318" s="28" t="str">
        <f t="shared" si="46"/>
        <v>Nordfjord</v>
      </c>
      <c r="H318" s="28" t="str">
        <f>+IF(I318=0,"",'Ark1'!Q2489)</f>
        <v/>
      </c>
      <c r="I318" s="337">
        <f>+'Ark1'!R2489</f>
        <v>0</v>
      </c>
      <c r="J318" s="29" t="str">
        <f>+IF(I318=0,"",'Ark1'!AG2489)</f>
        <v/>
      </c>
      <c r="L318" s="29" t="str">
        <f>+IF(I318=0,"",'Ark1'!AH2489)</f>
        <v/>
      </c>
      <c r="N318" s="32" t="str">
        <f>+IF(I318=0,"",'Ark1'!U2489)</f>
        <v/>
      </c>
      <c r="O318" s="32"/>
      <c r="P318" s="32"/>
      <c r="Q318" s="32"/>
      <c r="R318" s="32"/>
      <c r="S318" s="32"/>
      <c r="T318" s="32"/>
      <c r="U318" s="32"/>
      <c r="V318" s="27" t="str">
        <f>+IF(I318=0,"",'Ark1'!T2489)</f>
        <v/>
      </c>
      <c r="W318" s="34" t="str">
        <f>+IF(I318=0,"",'Ark1'!W2489)</f>
        <v/>
      </c>
      <c r="X318" s="34" t="str">
        <f>+IF(I318=0,"",'Ark1'!X2489)</f>
        <v/>
      </c>
      <c r="Y318" s="34" t="str">
        <f>+IF(I318=0,"",'Ark1'!Y2489)</f>
        <v/>
      </c>
      <c r="Z318" s="34" t="str">
        <f>+IF(I318=0,"",'Ark1'!Z2489)</f>
        <v/>
      </c>
      <c r="AA318" s="29" t="str">
        <f>+IF(I318=0,"",'Ark1'!Z2489)</f>
        <v/>
      </c>
      <c r="AB318" s="27" t="str">
        <f>+IF(I318=0,"",'Ark1'!AB2489)</f>
        <v/>
      </c>
      <c r="AC318" s="34" t="str">
        <f>+IF(I318=0,"",'Ark1'!AE2489)</f>
        <v/>
      </c>
      <c r="AD318" s="29" t="str">
        <f t="shared" si="44"/>
        <v/>
      </c>
      <c r="AE318" s="29" t="str">
        <f t="shared" si="47"/>
        <v/>
      </c>
      <c r="AF318" s="214"/>
      <c r="AI318" s="29"/>
      <c r="AJ318" s="27"/>
      <c r="AM318" s="27"/>
      <c r="AN318" s="27"/>
      <c r="AO318" s="27"/>
      <c r="AQ318" s="27"/>
      <c r="AS318" s="27"/>
      <c r="AT318" s="27"/>
    </row>
    <row r="319" spans="1:60" ht="15.6">
      <c r="A319" s="214"/>
      <c r="B319" s="296">
        <f>+'Ark1'!C2490</f>
        <v>2024</v>
      </c>
      <c r="C319" s="234">
        <f>+'Ark1'!L2490</f>
        <v>12</v>
      </c>
      <c r="D319" s="234" t="s">
        <v>38</v>
      </c>
      <c r="E319" s="28">
        <f>+'Ark1'!H2490</f>
        <v>2</v>
      </c>
      <c r="F319" s="28">
        <f>+'Ark1'!J2490</f>
        <v>147</v>
      </c>
      <c r="G319" s="28" t="str">
        <f t="shared" si="46"/>
        <v>Midt-Norge</v>
      </c>
      <c r="H319" s="28" t="str">
        <f>+IF(I319=0,"",'Ark1'!Q2490)</f>
        <v/>
      </c>
      <c r="I319" s="337">
        <f>+'Ark1'!R2490</f>
        <v>0</v>
      </c>
      <c r="J319" s="29" t="str">
        <f>+IF(I319=0,"",'Ark1'!AG2490)</f>
        <v/>
      </c>
      <c r="L319" s="29" t="str">
        <f>+IF(I319=0,"",'Ark1'!AH2490)</f>
        <v/>
      </c>
      <c r="N319" s="32" t="str">
        <f>+IF(I319=0,"",'Ark1'!U2490)</f>
        <v/>
      </c>
      <c r="O319" s="32"/>
      <c r="P319" s="32"/>
      <c r="Q319" s="32"/>
      <c r="R319" s="32"/>
      <c r="S319" s="32"/>
      <c r="T319" s="32"/>
      <c r="U319" s="32"/>
      <c r="V319" s="27" t="str">
        <f>+IF(I319=0,"",'Ark1'!T2490)</f>
        <v/>
      </c>
      <c r="W319" s="34" t="str">
        <f>+IF(I319=0,"",'Ark1'!W2490)</f>
        <v/>
      </c>
      <c r="X319" s="34" t="str">
        <f>+IF(I319=0,"",'Ark1'!X2490)</f>
        <v/>
      </c>
      <c r="Y319" s="34" t="str">
        <f>+IF(I319=0,"",'Ark1'!Y2490)</f>
        <v/>
      </c>
      <c r="Z319" s="34" t="str">
        <f>+IF(I319=0,"",'Ark1'!Z2490)</f>
        <v/>
      </c>
      <c r="AA319" s="29" t="str">
        <f>+IF(I319=0,"",'Ark1'!Z2490)</f>
        <v/>
      </c>
      <c r="AB319" s="27" t="str">
        <f>+IF(I319=0,"",'Ark1'!AB2490)</f>
        <v/>
      </c>
      <c r="AC319" s="34" t="str">
        <f>+IF(I319=0,"",'Ark1'!AE2490)</f>
        <v/>
      </c>
      <c r="AD319" s="29" t="str">
        <f t="shared" si="44"/>
        <v/>
      </c>
      <c r="AE319" s="29" t="str">
        <f t="shared" si="47"/>
        <v/>
      </c>
      <c r="AF319" s="214"/>
      <c r="AI319" s="29"/>
      <c r="AJ319" s="27"/>
      <c r="AM319" s="27"/>
      <c r="AN319" s="27"/>
      <c r="AO319" s="27"/>
      <c r="AQ319" s="27"/>
      <c r="AS319" s="27"/>
      <c r="AT319" s="27"/>
    </row>
    <row r="320" spans="1:60" ht="15.6">
      <c r="A320" s="214"/>
      <c r="B320" s="296">
        <f>+'Ark1'!C2491</f>
        <v>2024</v>
      </c>
      <c r="C320" s="234">
        <f>+'Ark1'!L2491</f>
        <v>12</v>
      </c>
      <c r="D320" s="234" t="s">
        <v>38</v>
      </c>
      <c r="E320" s="28">
        <f>+'Ark1'!H2491</f>
        <v>1</v>
      </c>
      <c r="F320" s="28">
        <f>+'Ark1'!J2491</f>
        <v>155</v>
      </c>
      <c r="G320" s="28" t="str">
        <f t="shared" si="46"/>
        <v>Målselv</v>
      </c>
      <c r="H320" s="28" t="str">
        <f>+IF(I320=0,"",'Ark1'!Q2491)</f>
        <v/>
      </c>
      <c r="I320" s="337">
        <f>+'Ark1'!R2491</f>
        <v>0</v>
      </c>
      <c r="J320" s="29" t="str">
        <f>+IF(I320=0,"",'Ark1'!AG2491)</f>
        <v/>
      </c>
      <c r="L320" s="29" t="str">
        <f>+IF(I320=0,"",'Ark1'!AH2491)</f>
        <v/>
      </c>
      <c r="N320" s="32" t="str">
        <f>+IF(I320=0,"",'Ark1'!U2491)</f>
        <v/>
      </c>
      <c r="O320" s="32"/>
      <c r="P320" s="32"/>
      <c r="Q320" s="32"/>
      <c r="R320" s="32"/>
      <c r="S320" s="32"/>
      <c r="T320" s="32"/>
      <c r="U320" s="32"/>
      <c r="V320" s="27" t="str">
        <f>+IF(I320=0,"",'Ark1'!T2491)</f>
        <v/>
      </c>
      <c r="W320" s="34" t="str">
        <f>+IF(I320=0,"",'Ark1'!W2491)</f>
        <v/>
      </c>
      <c r="X320" s="34" t="str">
        <f>+IF(I320=0,"",'Ark1'!X2491)</f>
        <v/>
      </c>
      <c r="Y320" s="34" t="str">
        <f>+IF(I320=0,"",'Ark1'!Y2491)</f>
        <v/>
      </c>
      <c r="Z320" s="34" t="str">
        <f>+IF(I320=0,"",'Ark1'!Z2491)</f>
        <v/>
      </c>
      <c r="AA320" s="29" t="str">
        <f>+IF(I320=0,"",'Ark1'!Z2491)</f>
        <v/>
      </c>
      <c r="AB320" s="27" t="str">
        <f>+IF(I320=0,"",'Ark1'!AB2491)</f>
        <v/>
      </c>
      <c r="AC320" s="34" t="str">
        <f>+IF(I320=0,"",'Ark1'!AE2491)</f>
        <v/>
      </c>
      <c r="AD320" s="29" t="str">
        <f t="shared" si="44"/>
        <v/>
      </c>
      <c r="AE320" s="29" t="str">
        <f t="shared" si="47"/>
        <v/>
      </c>
      <c r="AF320" s="214"/>
      <c r="AI320" s="29"/>
      <c r="AJ320" s="27"/>
      <c r="AM320" s="27"/>
      <c r="AN320" s="27"/>
      <c r="AO320" s="27"/>
      <c r="AQ320" s="27"/>
      <c r="AS320" s="27"/>
      <c r="AT320" s="27"/>
    </row>
    <row r="321" spans="1:60" ht="15.6">
      <c r="A321" s="214"/>
      <c r="B321" s="296">
        <f>+'Ark1'!C2492</f>
        <v>2024</v>
      </c>
      <c r="C321" s="234">
        <f>+'Ark1'!L2492</f>
        <v>12</v>
      </c>
      <c r="D321" s="234" t="s">
        <v>38</v>
      </c>
      <c r="E321" s="28">
        <f>+'Ark1'!H2492</f>
        <v>2</v>
      </c>
      <c r="F321" s="28">
        <f>+'Ark1'!J2492</f>
        <v>160</v>
      </c>
      <c r="G321" s="28" t="str">
        <f t="shared" si="46"/>
        <v>Oslo</v>
      </c>
      <c r="H321" s="28" t="str">
        <f>+IF(I321=0,"",'Ark1'!Q2492)</f>
        <v/>
      </c>
      <c r="I321" s="337">
        <f>+'Ark1'!R2492</f>
        <v>0</v>
      </c>
      <c r="J321" s="29" t="str">
        <f>+IF(I321=0,"",'Ark1'!AG2492)</f>
        <v/>
      </c>
      <c r="L321" s="29" t="str">
        <f>+IF(I321=0,"",'Ark1'!AH2492)</f>
        <v/>
      </c>
      <c r="N321" s="32" t="str">
        <f>+IF(I321=0,"",'Ark1'!U2492)</f>
        <v/>
      </c>
      <c r="O321" s="32"/>
      <c r="P321" s="32"/>
      <c r="Q321" s="32"/>
      <c r="R321" s="32"/>
      <c r="S321" s="32"/>
      <c r="T321" s="32"/>
      <c r="U321" s="32"/>
      <c r="V321" s="27" t="str">
        <f>+IF(I321=0,"",'Ark1'!T2492)</f>
        <v/>
      </c>
      <c r="W321" s="34" t="str">
        <f>+IF(I321=0,"",'Ark1'!W2492)</f>
        <v/>
      </c>
      <c r="X321" s="34" t="str">
        <f>+IF(I321=0,"",'Ark1'!X2492)</f>
        <v/>
      </c>
      <c r="Y321" s="34" t="str">
        <f>+IF(I321=0,"",'Ark1'!Y2492)</f>
        <v/>
      </c>
      <c r="Z321" s="34" t="str">
        <f>+IF(I321=0,"",'Ark1'!Z2492)</f>
        <v/>
      </c>
      <c r="AA321" s="29" t="str">
        <f>+IF(I321=0,"",'Ark1'!Z2492)</f>
        <v/>
      </c>
      <c r="AB321" s="27" t="str">
        <f>+IF(I321=0,"",'Ark1'!AB2492)</f>
        <v/>
      </c>
      <c r="AC321" s="34" t="str">
        <f>+IF(I321=0,"",'Ark1'!AE2492)</f>
        <v/>
      </c>
      <c r="AD321" s="29" t="str">
        <f t="shared" si="44"/>
        <v/>
      </c>
      <c r="AE321" s="29" t="str">
        <f t="shared" si="47"/>
        <v/>
      </c>
      <c r="AF321" s="214"/>
      <c r="AI321" s="29"/>
      <c r="AJ321" s="27"/>
      <c r="AM321" s="27"/>
      <c r="AN321" s="27"/>
      <c r="AO321" s="27"/>
      <c r="AQ321" s="27"/>
      <c r="AS321" s="27"/>
      <c r="AT321" s="27"/>
    </row>
    <row r="322" spans="1:60" ht="15.6">
      <c r="A322" s="214"/>
      <c r="B322" s="296">
        <f>+'Ark1'!C2493</f>
        <v>2024</v>
      </c>
      <c r="C322" s="234">
        <f>+'Ark1'!L2493</f>
        <v>12</v>
      </c>
      <c r="D322" s="234" t="s">
        <v>38</v>
      </c>
      <c r="E322" s="28">
        <f>+'Ark1'!H2493</f>
        <v>1</v>
      </c>
      <c r="F322" s="28">
        <f>+'Ark1'!J2493</f>
        <v>171</v>
      </c>
      <c r="G322" s="28" t="str">
        <f t="shared" si="46"/>
        <v>Prima</v>
      </c>
      <c r="H322" s="28" t="str">
        <f>+IF(I322=0,"",'Ark1'!Q2493)</f>
        <v/>
      </c>
      <c r="I322" s="337">
        <f>+'Ark1'!R2493</f>
        <v>0</v>
      </c>
      <c r="J322" s="29" t="str">
        <f>+IF(I322=0,"",'Ark1'!AG2493)</f>
        <v/>
      </c>
      <c r="L322" s="29" t="str">
        <f>+IF(I322=0,"",'Ark1'!AH2493)</f>
        <v/>
      </c>
      <c r="N322" s="32" t="str">
        <f>+IF(I322=0,"",'Ark1'!U2493)</f>
        <v/>
      </c>
      <c r="O322" s="32"/>
      <c r="P322" s="32"/>
      <c r="Q322" s="32"/>
      <c r="R322" s="32"/>
      <c r="S322" s="32"/>
      <c r="T322" s="32"/>
      <c r="U322" s="32"/>
      <c r="V322" s="27" t="str">
        <f>+IF(I322=0,"",'Ark1'!T2493)</f>
        <v/>
      </c>
      <c r="W322" s="34" t="str">
        <f>+IF(I322=0,"",'Ark1'!W2493)</f>
        <v/>
      </c>
      <c r="X322" s="34" t="str">
        <f>+IF(I322=0,"",'Ark1'!X2493)</f>
        <v/>
      </c>
      <c r="Y322" s="34" t="str">
        <f>+IF(I322=0,"",'Ark1'!Y2493)</f>
        <v/>
      </c>
      <c r="Z322" s="34" t="str">
        <f>+IF(I322=0,"",'Ark1'!Z2493)</f>
        <v/>
      </c>
      <c r="AA322" s="29" t="str">
        <f>+IF(I322=0,"",'Ark1'!Z2493)</f>
        <v/>
      </c>
      <c r="AB322" s="27" t="str">
        <f>+IF(I322=0,"",'Ark1'!AB2493)</f>
        <v/>
      </c>
      <c r="AC322" s="34" t="str">
        <f>+IF(I322=0,"",'Ark1'!AE2493)</f>
        <v/>
      </c>
      <c r="AD322" s="29" t="str">
        <f t="shared" si="44"/>
        <v/>
      </c>
      <c r="AE322" s="29" t="str">
        <f t="shared" si="47"/>
        <v/>
      </c>
      <c r="AF322" s="214"/>
      <c r="AI322" s="29"/>
      <c r="AJ322" s="27"/>
      <c r="AM322" s="27"/>
      <c r="AN322" s="27"/>
      <c r="AO322" s="27"/>
      <c r="AQ322" s="27"/>
      <c r="AS322" s="27"/>
      <c r="AT322" s="27"/>
    </row>
    <row r="323" spans="1:60" ht="15.6">
      <c r="A323" s="214"/>
      <c r="B323" s="296">
        <f>+'Ark1'!C2494</f>
        <v>2024</v>
      </c>
      <c r="C323" s="234">
        <f>+'Ark1'!L2494</f>
        <v>12</v>
      </c>
      <c r="D323" s="234" t="s">
        <v>38</v>
      </c>
      <c r="E323" s="28">
        <f>+'Ark1'!H2494</f>
        <v>2</v>
      </c>
      <c r="F323" s="28">
        <f>+'Ark1'!J2494</f>
        <v>175</v>
      </c>
      <c r="G323" s="28" t="str">
        <f t="shared" si="46"/>
        <v>Ole Ringdal</v>
      </c>
      <c r="H323" s="28" t="str">
        <f>+IF(I323=0,"",'Ark1'!Q2494)</f>
        <v/>
      </c>
      <c r="I323" s="337">
        <f>+'Ark1'!R2494</f>
        <v>0</v>
      </c>
      <c r="J323" s="29" t="str">
        <f>+IF(I323=0,"",'Ark1'!AG2494)</f>
        <v/>
      </c>
      <c r="L323" s="29" t="str">
        <f>+IF(I323=0,"",'Ark1'!AH2494)</f>
        <v/>
      </c>
      <c r="N323" s="32" t="str">
        <f>+IF(I323=0,"",'Ark1'!U2494)</f>
        <v/>
      </c>
      <c r="O323" s="32"/>
      <c r="P323" s="32"/>
      <c r="Q323" s="32"/>
      <c r="R323" s="32"/>
      <c r="S323" s="32"/>
      <c r="T323" s="32"/>
      <c r="U323" s="32"/>
      <c r="V323" s="27" t="str">
        <f>+IF(I323=0,"",'Ark1'!T2494)</f>
        <v/>
      </c>
      <c r="W323" s="34" t="str">
        <f>+IF(I323=0,"",'Ark1'!W2494)</f>
        <v/>
      </c>
      <c r="X323" s="34" t="str">
        <f>+IF(I323=0,"",'Ark1'!X2494)</f>
        <v/>
      </c>
      <c r="Y323" s="34" t="str">
        <f>+IF(I323=0,"",'Ark1'!Y2494)</f>
        <v/>
      </c>
      <c r="Z323" s="34" t="str">
        <f>+IF(I323=0,"",'Ark1'!Z2494)</f>
        <v/>
      </c>
      <c r="AA323" s="29" t="str">
        <f>+IF(I323=0,"",'Ark1'!Z2494)</f>
        <v/>
      </c>
      <c r="AB323" s="27" t="str">
        <f>+IF(I323=0,"",'Ark1'!AB2494)</f>
        <v/>
      </c>
      <c r="AC323" s="34" t="str">
        <f>+IF(I323=0,"",'Ark1'!AE2494)</f>
        <v/>
      </c>
      <c r="AD323" s="29" t="str">
        <f t="shared" si="44"/>
        <v/>
      </c>
      <c r="AE323" s="29" t="str">
        <f t="shared" si="47"/>
        <v/>
      </c>
      <c r="AF323" s="214"/>
      <c r="AI323" s="29"/>
      <c r="AJ323" s="27"/>
      <c r="AM323" s="27"/>
      <c r="AN323" s="27"/>
      <c r="AO323" s="27"/>
      <c r="AQ323" s="27"/>
      <c r="AS323" s="27"/>
      <c r="AT323" s="27"/>
    </row>
    <row r="324" spans="1:60" ht="15.6">
      <c r="A324" s="214"/>
      <c r="B324" s="296">
        <f>+'Ark1'!C2495</f>
        <v>2024</v>
      </c>
      <c r="C324" s="234">
        <f>+'Ark1'!L2495</f>
        <v>12</v>
      </c>
      <c r="D324" s="234" t="s">
        <v>38</v>
      </c>
      <c r="E324" s="28">
        <f>+'Ark1'!H2495</f>
        <v>2</v>
      </c>
      <c r="F324" s="28">
        <f>+'Ark1'!J2495</f>
        <v>177</v>
      </c>
      <c r="G324" s="28" t="str">
        <f t="shared" si="46"/>
        <v>Slakthuset</v>
      </c>
      <c r="H324" s="28" t="str">
        <f>+IF(I324=0,"",'Ark1'!Q2495)</f>
        <v/>
      </c>
      <c r="I324" s="337">
        <f>+'Ark1'!R2495</f>
        <v>0</v>
      </c>
      <c r="J324" s="29" t="str">
        <f>+IF(I324=0,"",'Ark1'!AG2495)</f>
        <v/>
      </c>
      <c r="L324" s="29" t="str">
        <f>+IF(I324=0,"",'Ark1'!AH2495)</f>
        <v/>
      </c>
      <c r="N324" s="32" t="str">
        <f>+IF(I324=0,"",'Ark1'!U2495)</f>
        <v/>
      </c>
      <c r="O324" s="32"/>
      <c r="P324" s="32"/>
      <c r="Q324" s="32"/>
      <c r="R324" s="32"/>
      <c r="S324" s="32"/>
      <c r="T324" s="32"/>
      <c r="U324" s="32"/>
      <c r="V324" s="27" t="str">
        <f>+IF(I324=0,"",'Ark1'!T2495)</f>
        <v/>
      </c>
      <c r="W324" s="34" t="str">
        <f>+IF(I324=0,"",'Ark1'!W2495)</f>
        <v/>
      </c>
      <c r="X324" s="34" t="str">
        <f>+IF(I324=0,"",'Ark1'!X2495)</f>
        <v/>
      </c>
      <c r="Y324" s="34" t="str">
        <f>+IF(I324=0,"",'Ark1'!Y2495)</f>
        <v/>
      </c>
      <c r="Z324" s="34" t="str">
        <f>+IF(I324=0,"",'Ark1'!Z2495)</f>
        <v/>
      </c>
      <c r="AA324" s="29" t="str">
        <f>+IF(I324=0,"",'Ark1'!Z2495)</f>
        <v/>
      </c>
      <c r="AB324" s="27" t="str">
        <f>+IF(I324=0,"",'Ark1'!AB2495)</f>
        <v/>
      </c>
      <c r="AC324" s="34" t="str">
        <f>+IF(I324=0,"",'Ark1'!AE2495)</f>
        <v/>
      </c>
      <c r="AD324" s="29" t="str">
        <f t="shared" si="44"/>
        <v/>
      </c>
      <c r="AE324" s="29" t="str">
        <f t="shared" si="47"/>
        <v/>
      </c>
      <c r="AF324" s="214"/>
      <c r="AI324" s="29"/>
      <c r="AJ324" s="27"/>
      <c r="AM324" s="27"/>
      <c r="AN324" s="27"/>
      <c r="AO324" s="27"/>
      <c r="AQ324" s="27"/>
      <c r="AS324" s="27"/>
      <c r="AT324" s="27"/>
    </row>
    <row r="325" spans="1:60" ht="15.6">
      <c r="A325" s="214"/>
      <c r="B325" s="296">
        <f>+'Ark1'!C2496</f>
        <v>2024</v>
      </c>
      <c r="C325" s="234">
        <f>+'Ark1'!L2496</f>
        <v>12</v>
      </c>
      <c r="D325" s="234" t="s">
        <v>38</v>
      </c>
      <c r="E325" s="28">
        <f>+'Ark1'!H2496</f>
        <v>2</v>
      </c>
      <c r="F325" s="28">
        <f>+'Ark1'!J2496</f>
        <v>178</v>
      </c>
      <c r="G325" s="28" t="str">
        <f t="shared" si="46"/>
        <v>Røros</v>
      </c>
      <c r="H325" s="28" t="str">
        <f>+IF(I325=0,"",'Ark1'!Q2496)</f>
        <v/>
      </c>
      <c r="I325" s="337">
        <f>+'Ark1'!R2496</f>
        <v>0</v>
      </c>
      <c r="J325" s="29" t="str">
        <f>+IF(I325=0,"",'Ark1'!AG2496)</f>
        <v/>
      </c>
      <c r="L325" s="29" t="str">
        <f>+IF(I325=0,"",'Ark1'!AH2496)</f>
        <v/>
      </c>
      <c r="N325" s="32" t="str">
        <f>+IF(I325=0,"",'Ark1'!U2496)</f>
        <v/>
      </c>
      <c r="O325" s="32"/>
      <c r="P325" s="32"/>
      <c r="Q325" s="32"/>
      <c r="R325" s="32"/>
      <c r="S325" s="32"/>
      <c r="T325" s="32"/>
      <c r="U325" s="32"/>
      <c r="V325" s="27" t="str">
        <f>+IF(I325=0,"",'Ark1'!T2496)</f>
        <v/>
      </c>
      <c r="W325" s="34" t="str">
        <f>+IF(I325=0,"",'Ark1'!W2496)</f>
        <v/>
      </c>
      <c r="X325" s="34" t="str">
        <f>+IF(I325=0,"",'Ark1'!X2496)</f>
        <v/>
      </c>
      <c r="Y325" s="34" t="str">
        <f>+IF(I325=0,"",'Ark1'!Y2496)</f>
        <v/>
      </c>
      <c r="Z325" s="34" t="str">
        <f>+IF(I325=0,"",'Ark1'!Z2496)</f>
        <v/>
      </c>
      <c r="AA325" s="29" t="str">
        <f>+IF(I325=0,"",'Ark1'!Z2496)</f>
        <v/>
      </c>
      <c r="AB325" s="27" t="str">
        <f>+IF(I325=0,"",'Ark1'!AB2496)</f>
        <v/>
      </c>
      <c r="AC325" s="34" t="str">
        <f>+IF(I325=0,"",'Ark1'!AE2496)</f>
        <v/>
      </c>
      <c r="AD325" s="29" t="str">
        <f t="shared" si="44"/>
        <v/>
      </c>
      <c r="AE325" s="29" t="str">
        <f t="shared" si="47"/>
        <v/>
      </c>
      <c r="AF325" s="214"/>
      <c r="AI325" s="29"/>
      <c r="AJ325" s="27"/>
      <c r="AM325" s="27"/>
      <c r="AN325" s="27"/>
      <c r="AO325" s="27"/>
      <c r="AQ325" s="27"/>
      <c r="AS325" s="27"/>
      <c r="AT325" s="27"/>
    </row>
    <row r="326" spans="1:60" ht="15.6">
      <c r="A326" s="214"/>
      <c r="B326" s="296">
        <f>+'Ark1'!C2497</f>
        <v>2024</v>
      </c>
      <c r="C326" s="234">
        <f>+'Ark1'!L2497</f>
        <v>12</v>
      </c>
      <c r="D326" s="234" t="s">
        <v>38</v>
      </c>
      <c r="E326" s="28">
        <f>+'Ark1'!H2497</f>
        <v>2</v>
      </c>
      <c r="F326" s="28">
        <f>+'Ark1'!J2497</f>
        <v>181</v>
      </c>
      <c r="G326" s="28" t="str">
        <f t="shared" si="46"/>
        <v>Horns</v>
      </c>
      <c r="H326" s="28" t="str">
        <f>+IF(I326=0,"",'Ark1'!Q2497)</f>
        <v/>
      </c>
      <c r="I326" s="337">
        <f>+'Ark1'!R2497</f>
        <v>0</v>
      </c>
      <c r="J326" s="29" t="str">
        <f>+IF(I326=0,"",'Ark1'!AG2497)</f>
        <v/>
      </c>
      <c r="L326" s="29" t="str">
        <f>+IF(I326=0,"",'Ark1'!AH2497)</f>
        <v/>
      </c>
      <c r="N326" s="32" t="str">
        <f>+IF(I326=0,"",'Ark1'!U2497)</f>
        <v/>
      </c>
      <c r="O326" s="32"/>
      <c r="P326" s="32"/>
      <c r="Q326" s="32"/>
      <c r="R326" s="32"/>
      <c r="S326" s="32"/>
      <c r="T326" s="32"/>
      <c r="U326" s="32"/>
      <c r="V326" s="27" t="str">
        <f>+IF(I326=0,"",'Ark1'!T2497)</f>
        <v/>
      </c>
      <c r="W326" s="34" t="str">
        <f>+IF(I326=0,"",'Ark1'!W2497)</f>
        <v/>
      </c>
      <c r="X326" s="34" t="str">
        <f>+IF(I326=0,"",'Ark1'!X2497)</f>
        <v/>
      </c>
      <c r="Y326" s="34" t="str">
        <f>+IF(I326=0,"",'Ark1'!Y2497)</f>
        <v/>
      </c>
      <c r="Z326" s="34" t="str">
        <f>+IF(I326=0,"",'Ark1'!Z2497)</f>
        <v/>
      </c>
      <c r="AA326" s="29" t="str">
        <f>+IF(I326=0,"",'Ark1'!Z2497)</f>
        <v/>
      </c>
      <c r="AB326" s="27" t="str">
        <f>+IF(I326=0,"",'Ark1'!AB2497)</f>
        <v/>
      </c>
      <c r="AC326" s="34" t="str">
        <f>+IF(I326=0,"",'Ark1'!AE2497)</f>
        <v/>
      </c>
      <c r="AD326" s="29" t="str">
        <f t="shared" si="44"/>
        <v/>
      </c>
      <c r="AE326" s="29" t="str">
        <f t="shared" si="47"/>
        <v/>
      </c>
      <c r="AF326" s="214"/>
      <c r="AI326" s="29"/>
      <c r="AJ326" s="27"/>
      <c r="AM326" s="27"/>
      <c r="AN326" s="27"/>
      <c r="AO326" s="27"/>
      <c r="AQ326" s="27"/>
      <c r="AS326" s="27"/>
      <c r="AT326" s="27"/>
    </row>
    <row r="327" spans="1:60" ht="15.6">
      <c r="A327" s="214"/>
      <c r="B327" s="296">
        <f>+'Ark1'!C2498</f>
        <v>2024</v>
      </c>
      <c r="C327" s="234">
        <f>+'Ark1'!L2498</f>
        <v>12</v>
      </c>
      <c r="D327" s="234" t="s">
        <v>38</v>
      </c>
      <c r="E327" s="28">
        <f>+'Ark1'!H2498</f>
        <v>1</v>
      </c>
      <c r="F327" s="28">
        <f>+'Ark1'!J2498</f>
        <v>262</v>
      </c>
      <c r="G327" s="28" t="str">
        <f t="shared" si="46"/>
        <v>Strilalam</v>
      </c>
      <c r="H327" s="28" t="str">
        <f>+IF(I327=0,"",'Ark1'!Q2498)</f>
        <v/>
      </c>
      <c r="I327" s="337">
        <f>+'Ark1'!R2498</f>
        <v>0</v>
      </c>
      <c r="J327" s="29" t="str">
        <f>+IF(I327=0,"",'Ark1'!AG2498)</f>
        <v/>
      </c>
      <c r="L327" s="29" t="str">
        <f>+IF(I327=0,"",'Ark1'!AH2498)</f>
        <v/>
      </c>
      <c r="N327" s="32" t="str">
        <f>+IF(I327=0,"",'Ark1'!U2498)</f>
        <v/>
      </c>
      <c r="O327" s="32"/>
      <c r="P327" s="32"/>
      <c r="Q327" s="32"/>
      <c r="R327" s="32"/>
      <c r="S327" s="32"/>
      <c r="T327" s="32"/>
      <c r="U327" s="32"/>
      <c r="V327" s="27" t="str">
        <f>+IF(I327=0,"",'Ark1'!T2498)</f>
        <v/>
      </c>
      <c r="W327" s="34" t="str">
        <f>+IF(I327=0,"",'Ark1'!W2498)</f>
        <v/>
      </c>
      <c r="X327" s="34" t="str">
        <f>+IF(I327=0,"",'Ark1'!X2498)</f>
        <v/>
      </c>
      <c r="Y327" s="34" t="str">
        <f>+IF(I327=0,"",'Ark1'!Y2498)</f>
        <v/>
      </c>
      <c r="Z327" s="34" t="str">
        <f>+IF(I327=0,"",'Ark1'!Z2498)</f>
        <v/>
      </c>
      <c r="AA327" s="29" t="str">
        <f>+IF(I327=0,"",'Ark1'!Z2498)</f>
        <v/>
      </c>
      <c r="AB327" s="27" t="str">
        <f>+IF(I327=0,"",'Ark1'!AB2498)</f>
        <v/>
      </c>
      <c r="AC327" s="34" t="str">
        <f>+IF(I327=0,"",'Ark1'!AE2498)</f>
        <v/>
      </c>
      <c r="AD327" s="29" t="str">
        <f t="shared" si="44"/>
        <v/>
      </c>
      <c r="AE327" s="29" t="str">
        <f t="shared" si="47"/>
        <v/>
      </c>
      <c r="AF327" s="214"/>
      <c r="AI327" s="29"/>
      <c r="AJ327" s="27"/>
      <c r="AM327" s="27"/>
      <c r="AN327" s="27"/>
      <c r="AO327" s="27"/>
      <c r="AQ327" s="27"/>
      <c r="AS327" s="27"/>
      <c r="AT327" s="27"/>
    </row>
    <row r="328" spans="1:60" ht="15.6">
      <c r="A328" s="214"/>
      <c r="B328" s="296">
        <f>+'Ark1'!C2499</f>
        <v>2024</v>
      </c>
      <c r="C328" s="234">
        <f>+'Ark1'!L2499</f>
        <v>12</v>
      </c>
      <c r="D328" s="234" t="s">
        <v>38</v>
      </c>
      <c r="E328" s="28">
        <f>+'Ark1'!H2499</f>
        <v>1</v>
      </c>
      <c r="F328" s="28">
        <f>+'Ark1'!J2499</f>
        <v>309</v>
      </c>
      <c r="G328" s="28" t="str">
        <f t="shared" si="46"/>
        <v>Malvik</v>
      </c>
      <c r="H328" s="28" t="str">
        <f>+IF(I328=0,"",'Ark1'!Q2499)</f>
        <v/>
      </c>
      <c r="I328" s="337">
        <f>+'Ark1'!R2499</f>
        <v>0</v>
      </c>
      <c r="J328" s="29" t="str">
        <f>+IF(I328=0,"",'Ark1'!AG2499)</f>
        <v/>
      </c>
      <c r="L328" s="29" t="str">
        <f>+IF(I328=0,"",'Ark1'!AH2499)</f>
        <v/>
      </c>
      <c r="N328" s="32" t="str">
        <f>+IF(I328=0,"",'Ark1'!U2499)</f>
        <v/>
      </c>
      <c r="O328" s="32"/>
      <c r="P328" s="32"/>
      <c r="Q328" s="32"/>
      <c r="R328" s="32"/>
      <c r="S328" s="32"/>
      <c r="T328" s="32"/>
      <c r="U328" s="32"/>
      <c r="V328" s="27" t="str">
        <f>+IF(I328=0,"",'Ark1'!T2499)</f>
        <v/>
      </c>
      <c r="W328" s="34" t="str">
        <f>+IF(I328=0,"",'Ark1'!W2499)</f>
        <v/>
      </c>
      <c r="X328" s="34" t="str">
        <f>+IF(I328=0,"",'Ark1'!X2499)</f>
        <v/>
      </c>
      <c r="Y328" s="34" t="str">
        <f>+IF(I328=0,"",'Ark1'!Y2499)</f>
        <v/>
      </c>
      <c r="Z328" s="34" t="str">
        <f>+IF(I328=0,"",'Ark1'!Z2499)</f>
        <v/>
      </c>
      <c r="AA328" s="29" t="str">
        <f>+IF(I328=0,"",'Ark1'!Z2499)</f>
        <v/>
      </c>
      <c r="AB328" s="27" t="str">
        <f>+IF(I328=0,"",'Ark1'!AB2499)</f>
        <v/>
      </c>
      <c r="AC328" s="34" t="str">
        <f>+IF(I328=0,"",'Ark1'!AE2499)</f>
        <v/>
      </c>
      <c r="AD328" s="29" t="str">
        <f t="shared" si="44"/>
        <v/>
      </c>
      <c r="AE328" s="29" t="str">
        <f t="shared" si="47"/>
        <v/>
      </c>
      <c r="AF328" s="214"/>
      <c r="AI328" s="29"/>
      <c r="AJ328" s="27"/>
      <c r="AM328" s="27"/>
      <c r="AN328" s="27"/>
      <c r="AO328" s="27"/>
      <c r="AQ328" s="27"/>
      <c r="AS328" s="27"/>
      <c r="AT328" s="27"/>
    </row>
    <row r="329" spans="1:60" ht="15.6">
      <c r="A329" s="214"/>
      <c r="B329" s="296">
        <f>+'Ark1'!C2500</f>
        <v>2024</v>
      </c>
      <c r="C329" s="234">
        <f>+'Ark1'!L2500</f>
        <v>12</v>
      </c>
      <c r="D329" s="234" t="s">
        <v>38</v>
      </c>
      <c r="E329" s="28">
        <f>+'Ark1'!H2500</f>
        <v>2</v>
      </c>
      <c r="F329" s="28">
        <f>+'Ark1'!J2500</f>
        <v>470</v>
      </c>
      <c r="G329" s="28" t="str">
        <f t="shared" si="46"/>
        <v>Jens Eide</v>
      </c>
      <c r="H329" s="28" t="str">
        <f>+IF(I329=0,"",'Ark1'!Q2500)</f>
        <v/>
      </c>
      <c r="I329" s="337">
        <f>+'Ark1'!R2500</f>
        <v>0</v>
      </c>
      <c r="J329" s="29" t="str">
        <f>+IF(I329=0,"",'Ark1'!AG2500)</f>
        <v/>
      </c>
      <c r="L329" s="29" t="str">
        <f>+IF(I329=0,"",'Ark1'!AH2500)</f>
        <v/>
      </c>
      <c r="N329" s="32" t="str">
        <f>+IF(I329=0,"",'Ark1'!U2500)</f>
        <v/>
      </c>
      <c r="O329" s="32"/>
      <c r="P329" s="32"/>
      <c r="Q329" s="32"/>
      <c r="R329" s="32"/>
      <c r="S329" s="32"/>
      <c r="T329" s="32"/>
      <c r="U329" s="32"/>
      <c r="V329" s="27" t="str">
        <f>+IF(I329=0,"",'Ark1'!T2500)</f>
        <v/>
      </c>
      <c r="W329" s="34" t="str">
        <f>+IF(I329=0,"",'Ark1'!W2500)</f>
        <v/>
      </c>
      <c r="X329" s="34" t="str">
        <f>+IF(I329=0,"",'Ark1'!X2500)</f>
        <v/>
      </c>
      <c r="Y329" s="34" t="str">
        <f>+IF(I329=0,"",'Ark1'!Y2500)</f>
        <v/>
      </c>
      <c r="Z329" s="34" t="str">
        <f>+IF(I329=0,"",'Ark1'!Z2500)</f>
        <v/>
      </c>
      <c r="AA329" s="29" t="str">
        <f>+IF(I329=0,"",'Ark1'!Z2500)</f>
        <v/>
      </c>
      <c r="AB329" s="27" t="str">
        <f>+IF(I329=0,"",'Ark1'!AB2500)</f>
        <v/>
      </c>
      <c r="AC329" s="34" t="str">
        <f>+IF(I329=0,"",'Ark1'!AE2500)</f>
        <v/>
      </c>
      <c r="AD329" s="29" t="str">
        <f t="shared" si="44"/>
        <v/>
      </c>
      <c r="AE329" s="29" t="str">
        <f t="shared" si="47"/>
        <v/>
      </c>
      <c r="AF329" s="214"/>
      <c r="AI329" s="29"/>
      <c r="AJ329" s="27"/>
      <c r="AM329" s="27"/>
      <c r="AN329" s="27"/>
      <c r="AO329" s="27"/>
      <c r="AQ329" s="27"/>
      <c r="AS329" s="27"/>
      <c r="AT329" s="27"/>
    </row>
    <row r="330" spans="1:60" ht="15.6">
      <c r="A330" s="214"/>
      <c r="B330" s="296">
        <f>+'Ark1'!C2501</f>
        <v>2024</v>
      </c>
      <c r="C330" s="234">
        <f>+'Ark1'!L2501</f>
        <v>12</v>
      </c>
      <c r="D330" s="234" t="s">
        <v>38</v>
      </c>
      <c r="E330" s="28">
        <f>+'Ark1'!H2501</f>
        <v>2</v>
      </c>
      <c r="F330" s="28">
        <f>+'Ark1'!J2501</f>
        <v>629</v>
      </c>
      <c r="G330" s="28" t="str">
        <f t="shared" si="46"/>
        <v>Bø</v>
      </c>
      <c r="H330" s="28" t="str">
        <f>+IF(I330=0,"",'Ark1'!Q2501)</f>
        <v/>
      </c>
      <c r="I330" s="337">
        <f>+'Ark1'!R2501</f>
        <v>0</v>
      </c>
      <c r="J330" s="29" t="str">
        <f>+IF(I330=0,"",'Ark1'!AG2501)</f>
        <v/>
      </c>
      <c r="L330" s="29" t="str">
        <f>+IF(I330=0,"",'Ark1'!AH2501)</f>
        <v/>
      </c>
      <c r="N330" s="32" t="str">
        <f>+IF(I330=0,"",'Ark1'!U2501)</f>
        <v/>
      </c>
      <c r="O330" s="32"/>
      <c r="P330" s="32"/>
      <c r="Q330" s="32"/>
      <c r="R330" s="32"/>
      <c r="S330" s="32"/>
      <c r="T330" s="32"/>
      <c r="U330" s="32"/>
      <c r="V330" s="27" t="str">
        <f>+IF(I330=0,"",'Ark1'!T2501)</f>
        <v/>
      </c>
      <c r="W330" s="34" t="str">
        <f>+IF(I330=0,"",'Ark1'!W2501)</f>
        <v/>
      </c>
      <c r="X330" s="34" t="str">
        <f>+IF(I330=0,"",'Ark1'!X2501)</f>
        <v/>
      </c>
      <c r="Y330" s="34" t="str">
        <f>+IF(I330=0,"",'Ark1'!Y2501)</f>
        <v/>
      </c>
      <c r="Z330" s="34" t="str">
        <f>+IF(I330=0,"",'Ark1'!Z2501)</f>
        <v/>
      </c>
      <c r="AA330" s="29" t="str">
        <f>+IF(I330=0,"",'Ark1'!Z2501)</f>
        <v/>
      </c>
      <c r="AB330" s="27" t="str">
        <f>+IF(I330=0,"",'Ark1'!AB2501)</f>
        <v/>
      </c>
      <c r="AC330" s="34" t="str">
        <f>+IF(I330=0,"",'Ark1'!AE2501)</f>
        <v/>
      </c>
      <c r="AD330" s="29" t="str">
        <f t="shared" si="44"/>
        <v/>
      </c>
      <c r="AE330" s="29" t="str">
        <f t="shared" si="47"/>
        <v/>
      </c>
      <c r="AF330" s="214"/>
      <c r="AI330" s="29"/>
      <c r="AJ330" s="27"/>
      <c r="AM330" s="27"/>
      <c r="AN330" s="27"/>
      <c r="AO330" s="27"/>
      <c r="AQ330" s="27"/>
      <c r="AS330" s="27"/>
      <c r="AT330" s="27"/>
    </row>
    <row r="331" spans="1:60" ht="15.6">
      <c r="A331" s="214"/>
      <c r="B331" s="296">
        <f>+'Ark1'!C2502</f>
        <v>2024</v>
      </c>
      <c r="C331" s="234">
        <f>+'Ark1'!L2502</f>
        <v>12</v>
      </c>
      <c r="D331" s="234" t="s">
        <v>38</v>
      </c>
      <c r="E331" s="28">
        <f>+'Ark1'!H2502</f>
        <v>1</v>
      </c>
      <c r="F331" s="28">
        <f>+'Ark1'!J2502</f>
        <v>643</v>
      </c>
      <c r="G331" s="28" t="str">
        <f t="shared" si="46"/>
        <v>Bjerka</v>
      </c>
      <c r="H331" s="28" t="str">
        <f>+IF(I331=0,"",'Ark1'!Q2502)</f>
        <v/>
      </c>
      <c r="I331" s="337">
        <f>+'Ark1'!R2502</f>
        <v>0</v>
      </c>
      <c r="J331" s="29" t="str">
        <f>+IF(I331=0,"",'Ark1'!AG2502)</f>
        <v/>
      </c>
      <c r="L331" s="29" t="str">
        <f>+IF(I331=0,"",'Ark1'!AH2502)</f>
        <v/>
      </c>
      <c r="N331" s="32" t="str">
        <f>+IF(I331=0,"",'Ark1'!U2502)</f>
        <v/>
      </c>
      <c r="O331" s="32"/>
      <c r="P331" s="32"/>
      <c r="Q331" s="32"/>
      <c r="R331" s="32"/>
      <c r="S331" s="32"/>
      <c r="T331" s="32"/>
      <c r="U331" s="32"/>
      <c r="V331" s="27" t="str">
        <f>+IF(I331=0,"",'Ark1'!T2502)</f>
        <v/>
      </c>
      <c r="W331" s="34" t="str">
        <f>+IF(I331=0,"",'Ark1'!W2502)</f>
        <v/>
      </c>
      <c r="X331" s="34" t="str">
        <f>+IF(I331=0,"",'Ark1'!X2502)</f>
        <v/>
      </c>
      <c r="Y331" s="34" t="str">
        <f>+IF(I331=0,"",'Ark1'!Y2502)</f>
        <v/>
      </c>
      <c r="Z331" s="34" t="str">
        <f>+IF(I331=0,"",'Ark1'!Z2502)</f>
        <v/>
      </c>
      <c r="AA331" s="29" t="str">
        <f>+IF(I331=0,"",'Ark1'!Z2502)</f>
        <v/>
      </c>
      <c r="AB331" s="27" t="str">
        <f>+IF(I331=0,"",'Ark1'!AB2502)</f>
        <v/>
      </c>
      <c r="AC331" s="34" t="str">
        <f>+IF(I331=0,"",'Ark1'!AE2502)</f>
        <v/>
      </c>
      <c r="AD331" s="29" t="str">
        <f t="shared" si="44"/>
        <v/>
      </c>
      <c r="AE331" s="29" t="str">
        <f t="shared" si="47"/>
        <v/>
      </c>
      <c r="AF331" s="214"/>
      <c r="AI331" s="29"/>
      <c r="AJ331" s="27"/>
      <c r="AM331" s="27"/>
      <c r="AN331" s="27"/>
      <c r="AO331" s="27"/>
      <c r="AQ331" s="27"/>
      <c r="AS331" s="27"/>
      <c r="AT331" s="27"/>
    </row>
    <row r="332" spans="1:60" ht="15.6">
      <c r="A332" s="214"/>
      <c r="B332" s="296">
        <f>+'Ark1'!C2503</f>
        <v>2024</v>
      </c>
      <c r="C332" s="234">
        <f>+'Ark1'!L2503</f>
        <v>12</v>
      </c>
      <c r="D332" s="234" t="s">
        <v>38</v>
      </c>
      <c r="E332" s="28">
        <f>+'Ark1'!H2503</f>
        <v>2</v>
      </c>
      <c r="F332" s="28">
        <f>+'Ark1'!J2503</f>
        <v>704</v>
      </c>
      <c r="G332" s="28" t="str">
        <f t="shared" si="46"/>
        <v>Øre Vilt</v>
      </c>
      <c r="H332" s="28" t="str">
        <f>+IF(I332=0,"",'Ark1'!Q2503)</f>
        <v/>
      </c>
      <c r="I332" s="337">
        <f>+'Ark1'!R2503</f>
        <v>0</v>
      </c>
      <c r="J332" s="29" t="str">
        <f>+IF(I332=0,"",'Ark1'!AG2503)</f>
        <v/>
      </c>
      <c r="L332" s="29" t="str">
        <f>+IF(I332=0,"",'Ark1'!AH2503)</f>
        <v/>
      </c>
      <c r="N332" s="32" t="str">
        <f>+IF(I332=0,"",'Ark1'!U2503)</f>
        <v/>
      </c>
      <c r="O332" s="32"/>
      <c r="P332" s="32"/>
      <c r="Q332" s="32"/>
      <c r="R332" s="32"/>
      <c r="S332" s="32"/>
      <c r="T332" s="32"/>
      <c r="U332" s="32"/>
      <c r="V332" s="27" t="str">
        <f>+IF(I332=0,"",'Ark1'!T2503)</f>
        <v/>
      </c>
      <c r="W332" s="34" t="str">
        <f>+IF(I332=0,"",'Ark1'!W2503)</f>
        <v/>
      </c>
      <c r="X332" s="34" t="str">
        <f>+IF(I332=0,"",'Ark1'!X2503)</f>
        <v/>
      </c>
      <c r="Y332" s="34" t="str">
        <f>+IF(I332=0,"",'Ark1'!Y2503)</f>
        <v/>
      </c>
      <c r="Z332" s="34" t="str">
        <f>+IF(I332=0,"",'Ark1'!Z2503)</f>
        <v/>
      </c>
      <c r="AA332" s="29" t="str">
        <f>+IF(I332=0,"",'Ark1'!Z2503)</f>
        <v/>
      </c>
      <c r="AB332" s="27" t="str">
        <f>+IF(I332=0,"",'Ark1'!AB2503)</f>
        <v/>
      </c>
      <c r="AC332" s="34" t="str">
        <f>+IF(I332=0,"",'Ark1'!AE2503)</f>
        <v/>
      </c>
      <c r="AD332" s="29" t="str">
        <f t="shared" si="44"/>
        <v/>
      </c>
      <c r="AE332" s="29" t="str">
        <f t="shared" si="47"/>
        <v/>
      </c>
      <c r="AF332" s="214"/>
      <c r="AI332" s="29"/>
      <c r="AJ332" s="27"/>
      <c r="AM332" s="27"/>
      <c r="AN332" s="27"/>
      <c r="AO332" s="27"/>
      <c r="AQ332" s="27"/>
      <c r="AS332" s="27"/>
      <c r="AT332" s="27"/>
    </row>
    <row r="333" spans="1:60" ht="15.6">
      <c r="A333" s="214"/>
      <c r="B333" s="296">
        <f>+'Ark1'!C2504</f>
        <v>2024</v>
      </c>
      <c r="C333" s="234">
        <f>+'Ark1'!L2504</f>
        <v>12</v>
      </c>
      <c r="D333" s="234" t="s">
        <v>38</v>
      </c>
      <c r="E333" s="28">
        <f>+'Ark1'!H2504</f>
        <v>1</v>
      </c>
      <c r="F333" s="28">
        <f>+'Ark1'!J2504</f>
        <v>802</v>
      </c>
      <c r="G333" s="28" t="str">
        <f t="shared" si="46"/>
        <v>Karasjok</v>
      </c>
      <c r="H333" s="28" t="str">
        <f>+IF(I333=0,"",'Ark1'!Q2504)</f>
        <v/>
      </c>
      <c r="I333" s="337">
        <f>+'Ark1'!R2504</f>
        <v>0</v>
      </c>
      <c r="J333" s="29" t="str">
        <f>+IF(I333=0,"",'Ark1'!AG2504)</f>
        <v/>
      </c>
      <c r="L333" s="29" t="str">
        <f>+IF(I333=0,"",'Ark1'!AH2504)</f>
        <v/>
      </c>
      <c r="N333" s="32" t="str">
        <f>+IF(I333=0,"",'Ark1'!U2504)</f>
        <v/>
      </c>
      <c r="O333" s="32"/>
      <c r="P333" s="32"/>
      <c r="Q333" s="32"/>
      <c r="R333" s="32"/>
      <c r="S333" s="32"/>
      <c r="T333" s="32"/>
      <c r="U333" s="32"/>
      <c r="V333" s="27" t="str">
        <f>+IF(I333=0,"",'Ark1'!T2504)</f>
        <v/>
      </c>
      <c r="W333" s="34" t="str">
        <f>+IF(I333=0,"",'Ark1'!W2504)</f>
        <v/>
      </c>
      <c r="X333" s="34" t="str">
        <f>+IF(I333=0,"",'Ark1'!X2504)</f>
        <v/>
      </c>
      <c r="Y333" s="34" t="str">
        <f>+IF(I333=0,"",'Ark1'!Y2504)</f>
        <v/>
      </c>
      <c r="Z333" s="34" t="str">
        <f>+IF(I333=0,"",'Ark1'!Z2504)</f>
        <v/>
      </c>
      <c r="AA333" s="29" t="str">
        <f>+IF(I333=0,"",'Ark1'!Z2504)</f>
        <v/>
      </c>
      <c r="AB333" s="27" t="str">
        <f>+IF(I333=0,"",'Ark1'!AB2504)</f>
        <v/>
      </c>
      <c r="AC333" s="34" t="str">
        <f>+IF(I333=0,"",'Ark1'!AE2504)</f>
        <v/>
      </c>
      <c r="AD333" s="29" t="str">
        <f t="shared" si="44"/>
        <v/>
      </c>
      <c r="AE333" s="29" t="str">
        <f t="shared" si="47"/>
        <v/>
      </c>
      <c r="AF333" s="214"/>
      <c r="AI333" s="29"/>
      <c r="AJ333" s="27"/>
      <c r="AM333" s="27"/>
      <c r="AN333" s="27"/>
      <c r="AO333" s="27"/>
      <c r="AQ333" s="27"/>
      <c r="AS333" s="27"/>
      <c r="AT333" s="27"/>
    </row>
    <row r="334" spans="1:60" ht="19.8">
      <c r="A334" s="214"/>
      <c r="B334" s="214"/>
      <c r="C334" s="214"/>
      <c r="D334" s="214"/>
      <c r="E334" s="214"/>
      <c r="F334" s="214"/>
      <c r="G334" s="214"/>
      <c r="H334" s="214"/>
      <c r="I334" s="331"/>
      <c r="J334" s="215"/>
      <c r="K334" s="215"/>
      <c r="L334" s="215"/>
      <c r="M334" s="215"/>
      <c r="N334" s="214"/>
      <c r="O334" s="449"/>
      <c r="P334" s="449"/>
      <c r="Q334" s="449"/>
      <c r="R334" s="449"/>
      <c r="S334" s="449"/>
      <c r="T334" s="449"/>
      <c r="U334" s="449"/>
      <c r="V334" s="214"/>
      <c r="W334" s="216"/>
      <c r="X334" s="216"/>
      <c r="Y334" s="216"/>
      <c r="Z334" s="216"/>
      <c r="AA334" s="216"/>
      <c r="AB334" s="214"/>
      <c r="AC334" s="216"/>
      <c r="AD334" s="216"/>
      <c r="AE334" s="216"/>
      <c r="AF334" s="214"/>
      <c r="AG334" s="217"/>
      <c r="AI334" s="29"/>
      <c r="AJ334" s="27"/>
      <c r="AK334" s="218"/>
      <c r="AL334" s="28"/>
      <c r="AP334" s="28"/>
      <c r="BH334" s="230"/>
    </row>
    <row r="335" spans="1:60" ht="22.8">
      <c r="A335" s="214"/>
      <c r="B335" s="214"/>
      <c r="C335" s="214"/>
      <c r="D335" s="263" t="str">
        <f>+D337</f>
        <v>E-</v>
      </c>
      <c r="E335" s="214"/>
      <c r="F335" s="214"/>
      <c r="G335" s="214"/>
      <c r="H335" s="214"/>
      <c r="I335" s="406">
        <f>SUM(I337:I360)</f>
        <v>0</v>
      </c>
      <c r="J335" s="264"/>
      <c r="K335" s="264"/>
      <c r="L335" s="264"/>
      <c r="M335" s="264"/>
      <c r="N335" s="266" t="str">
        <f>+Klasse!K22</f>
        <v/>
      </c>
      <c r="O335" s="266"/>
      <c r="P335" s="266"/>
      <c r="Q335" s="266"/>
      <c r="R335" s="266"/>
      <c r="S335" s="266"/>
      <c r="T335" s="266"/>
      <c r="U335" s="266"/>
      <c r="V335" s="265"/>
      <c r="W335" s="216"/>
      <c r="X335" s="216"/>
      <c r="Y335" s="216"/>
      <c r="Z335" s="216"/>
      <c r="AA335" s="216"/>
      <c r="AB335" s="214"/>
      <c r="AC335" s="216"/>
      <c r="AD335" s="216"/>
      <c r="AE335" s="216"/>
      <c r="AF335" s="216"/>
      <c r="AG335" s="217"/>
      <c r="AI335" s="29"/>
      <c r="AJ335" s="27"/>
      <c r="AK335" s="218"/>
      <c r="AL335" s="28"/>
      <c r="AP335" s="28"/>
      <c r="BH335" s="230"/>
    </row>
    <row r="336" spans="1:60" ht="19.8">
      <c r="A336" s="214"/>
      <c r="B336" s="214"/>
      <c r="C336" s="214"/>
      <c r="D336" s="214"/>
      <c r="E336" s="496"/>
      <c r="F336" s="497"/>
      <c r="G336" s="214"/>
      <c r="H336" s="232"/>
      <c r="I336" s="331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32"/>
      <c r="W336" s="216"/>
      <c r="X336" s="216"/>
      <c r="Y336" s="216"/>
      <c r="Z336" s="216"/>
      <c r="AA336" s="233"/>
      <c r="AB336" s="214"/>
      <c r="AC336" s="233"/>
      <c r="AD336" s="233"/>
      <c r="AE336" s="231"/>
      <c r="AF336" s="214"/>
      <c r="AG336" s="217"/>
      <c r="AI336" s="29"/>
      <c r="AJ336" s="27"/>
      <c r="AK336" s="218"/>
      <c r="AL336" s="28"/>
      <c r="AP336" s="28"/>
      <c r="BH336" s="230"/>
    </row>
    <row r="337" spans="1:43" ht="15.6">
      <c r="A337" s="214"/>
      <c r="B337" s="296">
        <f>+'Ark1'!C2505</f>
        <v>2024</v>
      </c>
      <c r="C337" s="234">
        <f>+'Ark1'!L2505</f>
        <v>13</v>
      </c>
      <c r="D337" s="234" t="s">
        <v>39</v>
      </c>
      <c r="E337" s="234">
        <f>+'Ark1'!H2505</f>
        <v>1</v>
      </c>
      <c r="F337" s="234">
        <f>+'Ark1'!J2505</f>
        <v>103</v>
      </c>
      <c r="G337" s="234" t="str">
        <f>+G310</f>
        <v>Rudshøgda</v>
      </c>
      <c r="H337" s="234" t="str">
        <f>+IF(I337=0,"",'Ark1'!Q2505)</f>
        <v/>
      </c>
      <c r="I337" s="336">
        <f>+'Ark1'!R2505</f>
        <v>0</v>
      </c>
      <c r="J337" s="235" t="str">
        <f>+IF(I337=0,"",'Ark1'!AG2505)</f>
        <v/>
      </c>
      <c r="K337" s="235"/>
      <c r="L337" s="235" t="str">
        <f>+IF(I337=0,"",'Ark1'!AH2505)</f>
        <v/>
      </c>
      <c r="M337" s="235"/>
      <c r="N337" s="32" t="str">
        <f>+IF(I337=0,"",'Ark1'!U2505)</f>
        <v/>
      </c>
      <c r="O337" s="32"/>
      <c r="P337" s="32"/>
      <c r="Q337" s="32"/>
      <c r="R337" s="32"/>
      <c r="S337" s="32"/>
      <c r="T337" s="32"/>
      <c r="U337" s="32"/>
      <c r="V337" s="236" t="str">
        <f>+IF(I337=0,"",'Ark1'!T2505)</f>
        <v/>
      </c>
      <c r="W337" s="237" t="str">
        <f>+IF(I337=0,"",'Ark1'!W2505)</f>
        <v/>
      </c>
      <c r="X337" s="237" t="str">
        <f>+IF(I337=0,"",'Ark1'!X2505)</f>
        <v/>
      </c>
      <c r="Y337" s="237" t="str">
        <f>+IF(I337=0,"",'Ark1'!Y2505)</f>
        <v/>
      </c>
      <c r="Z337" s="237" t="str">
        <f>+IF(I337=0,"",'Ark1'!Z2505)</f>
        <v/>
      </c>
      <c r="AA337" s="235" t="str">
        <f>+IF(I337=0,"",'Ark1'!Z2505)</f>
        <v/>
      </c>
      <c r="AB337" s="236" t="str">
        <f>+IF(I337=0,"",'Ark1'!AB2505)</f>
        <v/>
      </c>
      <c r="AC337" s="237" t="str">
        <f>+IF(I337=0,"",'Ark1'!AE2505)</f>
        <v/>
      </c>
      <c r="AD337" s="235" t="str">
        <f t="shared" ref="AD337:AD360" si="48">IF(I337=0,"",N337/C337)</f>
        <v/>
      </c>
      <c r="AE337" s="235" t="str">
        <f t="shared" ref="AE337" si="49">IF(I337=0,"",I337/H337)</f>
        <v/>
      </c>
      <c r="AF337" s="214"/>
      <c r="AI337" s="29"/>
      <c r="AJ337" s="27"/>
      <c r="AM337" s="27"/>
      <c r="AN337" s="27"/>
      <c r="AO337" s="27"/>
      <c r="AQ337" s="27"/>
    </row>
    <row r="338" spans="1:43" ht="15.6">
      <c r="A338" s="214"/>
      <c r="B338" s="296">
        <f>+'Ark1'!C2506</f>
        <v>2024</v>
      </c>
      <c r="C338" s="234">
        <f>+'Ark1'!L2506</f>
        <v>13</v>
      </c>
      <c r="D338" s="234" t="s">
        <v>39</v>
      </c>
      <c r="E338" s="234">
        <f>+'Ark1'!H2506</f>
        <v>2</v>
      </c>
      <c r="F338" s="234">
        <f>+'Ark1'!J2506</f>
        <v>106</v>
      </c>
      <c r="G338" s="234" t="str">
        <f t="shared" ref="G338:G360" si="50">+G311</f>
        <v>Furuseth</v>
      </c>
      <c r="H338" s="234" t="str">
        <f>+IF(I338=0,"",'Ark1'!Q2506)</f>
        <v/>
      </c>
      <c r="I338" s="336">
        <f>+'Ark1'!R2506</f>
        <v>0</v>
      </c>
      <c r="J338" s="235" t="str">
        <f>+IF(I338=0,"",'Ark1'!AG2506)</f>
        <v/>
      </c>
      <c r="K338" s="235"/>
      <c r="L338" s="235" t="str">
        <f>+IF(I338=0,"",'Ark1'!AH2506)</f>
        <v/>
      </c>
      <c r="M338" s="235"/>
      <c r="N338" s="32" t="str">
        <f>+IF(I338=0,"",'Ark1'!U2506)</f>
        <v/>
      </c>
      <c r="O338" s="32"/>
      <c r="P338" s="32"/>
      <c r="Q338" s="32"/>
      <c r="R338" s="32"/>
      <c r="S338" s="32"/>
      <c r="T338" s="32"/>
      <c r="U338" s="32"/>
      <c r="V338" s="236" t="str">
        <f>+IF(I338=0,"",'Ark1'!T2506)</f>
        <v/>
      </c>
      <c r="W338" s="237" t="str">
        <f>+IF(I338=0,"",'Ark1'!W2506)</f>
        <v/>
      </c>
      <c r="X338" s="237" t="str">
        <f>+IF(I338=0,"",'Ark1'!X2506)</f>
        <v/>
      </c>
      <c r="Y338" s="237" t="str">
        <f>+IF(I338=0,"",'Ark1'!Y2506)</f>
        <v/>
      </c>
      <c r="Z338" s="237" t="str">
        <f>+IF(I338=0,"",'Ark1'!Z2506)</f>
        <v/>
      </c>
      <c r="AA338" s="235" t="str">
        <f>+IF(I338=0,"",'Ark1'!Z2506)</f>
        <v/>
      </c>
      <c r="AB338" s="236" t="str">
        <f>+IF(I338=0,"",'Ark1'!AB2506)</f>
        <v/>
      </c>
      <c r="AC338" s="237" t="str">
        <f>+IF(I338=0,"",'Ark1'!AE2506)</f>
        <v/>
      </c>
      <c r="AD338" s="235" t="str">
        <f t="shared" si="48"/>
        <v/>
      </c>
      <c r="AE338" s="235" t="str">
        <f t="shared" ref="AE338:AE360" si="51">IF(I338=0,"",I338/H338)</f>
        <v/>
      </c>
      <c r="AF338" s="214"/>
      <c r="AI338" s="29"/>
      <c r="AJ338" s="27"/>
      <c r="AM338" s="27"/>
      <c r="AN338" s="27"/>
      <c r="AO338" s="27"/>
      <c r="AQ338" s="27"/>
    </row>
    <row r="339" spans="1:43" ht="15.6">
      <c r="A339" s="214"/>
      <c r="B339" s="296">
        <f>+'Ark1'!C2507</f>
        <v>2024</v>
      </c>
      <c r="C339" s="234">
        <f>+'Ark1'!L2507</f>
        <v>13</v>
      </c>
      <c r="D339" s="234" t="s">
        <v>39</v>
      </c>
      <c r="E339" s="234">
        <f>+'Ark1'!H2507</f>
        <v>1</v>
      </c>
      <c r="F339" s="234">
        <f>+'Ark1'!J2507</f>
        <v>110</v>
      </c>
      <c r="G339" s="234" t="str">
        <f t="shared" si="50"/>
        <v>Gol</v>
      </c>
      <c r="H339" s="234" t="str">
        <f>+IF(I339=0,"",'Ark1'!Q2507)</f>
        <v/>
      </c>
      <c r="I339" s="336">
        <f>+'Ark1'!R2507</f>
        <v>0</v>
      </c>
      <c r="J339" s="235" t="str">
        <f>+IF(I339=0,"",'Ark1'!AG2507)</f>
        <v/>
      </c>
      <c r="K339" s="235"/>
      <c r="L339" s="235" t="str">
        <f>+IF(I339=0,"",'Ark1'!AH2507)</f>
        <v/>
      </c>
      <c r="M339" s="235"/>
      <c r="N339" s="32" t="str">
        <f>+IF(I339=0,"",'Ark1'!U2507)</f>
        <v/>
      </c>
      <c r="O339" s="32"/>
      <c r="P339" s="32"/>
      <c r="Q339" s="32"/>
      <c r="R339" s="32"/>
      <c r="S339" s="32"/>
      <c r="T339" s="32"/>
      <c r="U339" s="32"/>
      <c r="V339" s="236" t="str">
        <f>+IF(I339=0,"",'Ark1'!T2507)</f>
        <v/>
      </c>
      <c r="W339" s="237" t="str">
        <f>+IF(I339=0,"",'Ark1'!W2507)</f>
        <v/>
      </c>
      <c r="X339" s="237" t="str">
        <f>+IF(I339=0,"",'Ark1'!X2507)</f>
        <v/>
      </c>
      <c r="Y339" s="237" t="str">
        <f>+IF(I339=0,"",'Ark1'!Y2507)</f>
        <v/>
      </c>
      <c r="Z339" s="237" t="str">
        <f>+IF(I339=0,"",'Ark1'!Z2507)</f>
        <v/>
      </c>
      <c r="AA339" s="235" t="str">
        <f>+IF(I339=0,"",'Ark1'!Z2507)</f>
        <v/>
      </c>
      <c r="AB339" s="236" t="str">
        <f>+IF(I339=0,"",'Ark1'!AB2507)</f>
        <v/>
      </c>
      <c r="AC339" s="237" t="str">
        <f>+IF(I339=0,"",'Ark1'!AE2507)</f>
        <v/>
      </c>
      <c r="AD339" s="235" t="str">
        <f t="shared" si="48"/>
        <v/>
      </c>
      <c r="AE339" s="235" t="str">
        <f t="shared" si="51"/>
        <v/>
      </c>
      <c r="AF339" s="214"/>
      <c r="AI339" s="29"/>
      <c r="AJ339" s="27"/>
      <c r="AM339" s="27"/>
      <c r="AN339" s="27"/>
      <c r="AO339" s="27"/>
      <c r="AQ339" s="27"/>
    </row>
    <row r="340" spans="1:43" ht="15.6">
      <c r="A340" s="214"/>
      <c r="B340" s="296">
        <f>+'Ark1'!C2508</f>
        <v>2024</v>
      </c>
      <c r="C340" s="234">
        <f>+'Ark1'!L2508</f>
        <v>13</v>
      </c>
      <c r="D340" s="234" t="s">
        <v>39</v>
      </c>
      <c r="E340" s="234">
        <f>+'Ark1'!H2508</f>
        <v>1</v>
      </c>
      <c r="F340" s="234">
        <f>+'Ark1'!J2508</f>
        <v>111</v>
      </c>
      <c r="G340" s="234" t="str">
        <f t="shared" si="50"/>
        <v>Forus</v>
      </c>
      <c r="H340" s="234" t="str">
        <f>+IF(I340=0,"",'Ark1'!Q2508)</f>
        <v/>
      </c>
      <c r="I340" s="336">
        <f>+'Ark1'!R2508</f>
        <v>0</v>
      </c>
      <c r="J340" s="235" t="str">
        <f>+IF(I340=0,"",'Ark1'!AG2508)</f>
        <v/>
      </c>
      <c r="K340" s="235"/>
      <c r="L340" s="235" t="str">
        <f>+IF(I340=0,"",'Ark1'!AH2508)</f>
        <v/>
      </c>
      <c r="M340" s="235"/>
      <c r="N340" s="32" t="str">
        <f>+IF(I340=0,"",'Ark1'!U2508)</f>
        <v/>
      </c>
      <c r="O340" s="32"/>
      <c r="P340" s="32"/>
      <c r="Q340" s="32"/>
      <c r="R340" s="32"/>
      <c r="S340" s="32"/>
      <c r="T340" s="32"/>
      <c r="U340" s="32"/>
      <c r="V340" s="236" t="str">
        <f>+IF(I340=0,"",'Ark1'!T2508)</f>
        <v/>
      </c>
      <c r="W340" s="237" t="str">
        <f>+IF(I340=0,"",'Ark1'!W2508)</f>
        <v/>
      </c>
      <c r="X340" s="237" t="str">
        <f>+IF(I340=0,"",'Ark1'!X2508)</f>
        <v/>
      </c>
      <c r="Y340" s="237" t="str">
        <f>+IF(I340=0,"",'Ark1'!Y2508)</f>
        <v/>
      </c>
      <c r="Z340" s="237" t="str">
        <f>+IF(I340=0,"",'Ark1'!Z2508)</f>
        <v/>
      </c>
      <c r="AA340" s="235" t="str">
        <f>+IF(I340=0,"",'Ark1'!Z2508)</f>
        <v/>
      </c>
      <c r="AB340" s="236" t="str">
        <f>+IF(I340=0,"",'Ark1'!AB2508)</f>
        <v/>
      </c>
      <c r="AC340" s="237" t="str">
        <f>+IF(I340=0,"",'Ark1'!AE2508)</f>
        <v/>
      </c>
      <c r="AD340" s="235" t="str">
        <f t="shared" si="48"/>
        <v/>
      </c>
      <c r="AE340" s="235" t="str">
        <f t="shared" si="51"/>
        <v/>
      </c>
      <c r="AF340" s="214"/>
      <c r="AI340" s="29"/>
      <c r="AJ340" s="27"/>
      <c r="AM340" s="27"/>
      <c r="AN340" s="27"/>
      <c r="AO340" s="27"/>
      <c r="AQ340" s="27"/>
    </row>
    <row r="341" spans="1:43" ht="15.6">
      <c r="A341" s="214"/>
      <c r="B341" s="296">
        <f>+'Ark1'!C2509</f>
        <v>2024</v>
      </c>
      <c r="C341" s="234">
        <f>+'Ark1'!L2509</f>
        <v>13</v>
      </c>
      <c r="D341" s="234" t="s">
        <v>39</v>
      </c>
      <c r="E341" s="234">
        <f>+'Ark1'!H2509</f>
        <v>1</v>
      </c>
      <c r="F341" s="234">
        <f>+'Ark1'!J2509</f>
        <v>116</v>
      </c>
      <c r="G341" s="234" t="str">
        <f t="shared" si="50"/>
        <v>Sandeid</v>
      </c>
      <c r="H341" s="234" t="str">
        <f>+IF(I341=0,"",'Ark1'!Q2509)</f>
        <v/>
      </c>
      <c r="I341" s="336">
        <f>+'Ark1'!R2509</f>
        <v>0</v>
      </c>
      <c r="J341" s="235" t="str">
        <f>+IF(I341=0,"",'Ark1'!AG2509)</f>
        <v/>
      </c>
      <c r="K341" s="235"/>
      <c r="L341" s="235" t="str">
        <f>+IF(I341=0,"",'Ark1'!AH2509)</f>
        <v/>
      </c>
      <c r="M341" s="235"/>
      <c r="N341" s="32" t="str">
        <f>+IF(I341=0,"",'Ark1'!U2509)</f>
        <v/>
      </c>
      <c r="O341" s="32"/>
      <c r="P341" s="32"/>
      <c r="Q341" s="32"/>
      <c r="R341" s="32"/>
      <c r="S341" s="32"/>
      <c r="T341" s="32"/>
      <c r="U341" s="32"/>
      <c r="V341" s="236" t="str">
        <f>+IF(I341=0,"",'Ark1'!T2509)</f>
        <v/>
      </c>
      <c r="W341" s="237" t="str">
        <f>+IF(I341=0,"",'Ark1'!W2509)</f>
        <v/>
      </c>
      <c r="X341" s="237" t="str">
        <f>+IF(I341=0,"",'Ark1'!X2509)</f>
        <v/>
      </c>
      <c r="Y341" s="237" t="str">
        <f>+IF(I341=0,"",'Ark1'!Y2509)</f>
        <v/>
      </c>
      <c r="Z341" s="237" t="str">
        <f>+IF(I341=0,"",'Ark1'!Z2509)</f>
        <v/>
      </c>
      <c r="AA341" s="235" t="str">
        <f>+IF(I341=0,"",'Ark1'!Z2509)</f>
        <v/>
      </c>
      <c r="AB341" s="236" t="str">
        <f>+IF(I341=0,"",'Ark1'!AB2509)</f>
        <v/>
      </c>
      <c r="AC341" s="237" t="str">
        <f>+IF(I341=0,"",'Ark1'!AE2509)</f>
        <v/>
      </c>
      <c r="AD341" s="235" t="str">
        <f t="shared" si="48"/>
        <v/>
      </c>
      <c r="AE341" s="235" t="str">
        <f t="shared" si="51"/>
        <v/>
      </c>
      <c r="AF341" s="214"/>
      <c r="AI341" s="29"/>
      <c r="AJ341" s="27"/>
      <c r="AM341" s="27"/>
      <c r="AN341" s="27"/>
      <c r="AO341" s="27"/>
      <c r="AQ341" s="27"/>
    </row>
    <row r="342" spans="1:43" ht="15.6">
      <c r="A342" s="214"/>
      <c r="B342" s="296">
        <f>+'Ark1'!C2510</f>
        <v>2024</v>
      </c>
      <c r="C342" s="234">
        <f>+'Ark1'!L2510</f>
        <v>13</v>
      </c>
      <c r="D342" s="234" t="s">
        <v>39</v>
      </c>
      <c r="E342" s="234">
        <f>+'Ark1'!H2510</f>
        <v>2</v>
      </c>
      <c r="F342" s="234">
        <f>+'Ark1'!J2510</f>
        <v>117</v>
      </c>
      <c r="G342" s="234" t="str">
        <f t="shared" si="50"/>
        <v>Jæren</v>
      </c>
      <c r="H342" s="234" t="str">
        <f>+IF(I342=0,"",'Ark1'!Q2510)</f>
        <v/>
      </c>
      <c r="I342" s="336">
        <f>+'Ark1'!R2510</f>
        <v>0</v>
      </c>
      <c r="J342" s="235" t="str">
        <f>+IF(I342=0,"",'Ark1'!AG2510)</f>
        <v/>
      </c>
      <c r="K342" s="235"/>
      <c r="L342" s="235" t="str">
        <f>+IF(I342=0,"",'Ark1'!AH2510)</f>
        <v/>
      </c>
      <c r="M342" s="235"/>
      <c r="N342" s="32" t="str">
        <f>+IF(I342=0,"",'Ark1'!U2510)</f>
        <v/>
      </c>
      <c r="O342" s="32"/>
      <c r="P342" s="32"/>
      <c r="Q342" s="32"/>
      <c r="R342" s="32"/>
      <c r="S342" s="32"/>
      <c r="T342" s="32"/>
      <c r="U342" s="32"/>
      <c r="V342" s="236" t="str">
        <f>+IF(I342=0,"",'Ark1'!T2510)</f>
        <v/>
      </c>
      <c r="W342" s="237" t="str">
        <f>+IF(I342=0,"",'Ark1'!W2510)</f>
        <v/>
      </c>
      <c r="X342" s="237" t="str">
        <f>+IF(I342=0,"",'Ark1'!X2510)</f>
        <v/>
      </c>
      <c r="Y342" s="237" t="str">
        <f>+IF(I342=0,"",'Ark1'!Y2510)</f>
        <v/>
      </c>
      <c r="Z342" s="237" t="str">
        <f>+IF(I342=0,"",'Ark1'!Z2510)</f>
        <v/>
      </c>
      <c r="AA342" s="235" t="str">
        <f>+IF(I342=0,"",'Ark1'!Z2510)</f>
        <v/>
      </c>
      <c r="AB342" s="236" t="str">
        <f>+IF(I342=0,"",'Ark1'!AB2510)</f>
        <v/>
      </c>
      <c r="AC342" s="237" t="str">
        <f>+IF(I342=0,"",'Ark1'!AE2510)</f>
        <v/>
      </c>
      <c r="AD342" s="235" t="str">
        <f t="shared" si="48"/>
        <v/>
      </c>
      <c r="AE342" s="235" t="str">
        <f t="shared" si="51"/>
        <v/>
      </c>
      <c r="AF342" s="214"/>
      <c r="AI342" s="29"/>
      <c r="AJ342" s="27"/>
      <c r="AM342" s="27"/>
      <c r="AN342" s="27"/>
      <c r="AO342" s="27"/>
      <c r="AQ342" s="27"/>
    </row>
    <row r="343" spans="1:43" ht="15.6">
      <c r="A343" s="214"/>
      <c r="B343" s="296">
        <f>+'Ark1'!C2511</f>
        <v>2024</v>
      </c>
      <c r="C343" s="234">
        <f>+'Ark1'!L2511</f>
        <v>13</v>
      </c>
      <c r="D343" s="234" t="s">
        <v>39</v>
      </c>
      <c r="E343" s="234">
        <f>+'Ark1'!H2511</f>
        <v>1</v>
      </c>
      <c r="F343" s="234">
        <f>+'Ark1'!J2511</f>
        <v>134</v>
      </c>
      <c r="G343" s="234" t="str">
        <f t="shared" si="50"/>
        <v>Førde</v>
      </c>
      <c r="H343" s="234" t="str">
        <f>+IF(I343=0,"",'Ark1'!Q2511)</f>
        <v/>
      </c>
      <c r="I343" s="336">
        <f>+'Ark1'!R2511</f>
        <v>0</v>
      </c>
      <c r="J343" s="235" t="str">
        <f>+IF(I343=0,"",'Ark1'!AG2511)</f>
        <v/>
      </c>
      <c r="K343" s="235"/>
      <c r="L343" s="235" t="str">
        <f>+IF(I343=0,"",'Ark1'!AH2511)</f>
        <v/>
      </c>
      <c r="M343" s="235"/>
      <c r="N343" s="32" t="str">
        <f>+IF(I343=0,"",'Ark1'!U2511)</f>
        <v/>
      </c>
      <c r="O343" s="32"/>
      <c r="P343" s="32"/>
      <c r="Q343" s="32"/>
      <c r="R343" s="32"/>
      <c r="S343" s="32"/>
      <c r="T343" s="32"/>
      <c r="U343" s="32"/>
      <c r="V343" s="236" t="str">
        <f>+IF(I343=0,"",'Ark1'!T2511)</f>
        <v/>
      </c>
      <c r="W343" s="237" t="str">
        <f>+IF(I343=0,"",'Ark1'!W2511)</f>
        <v/>
      </c>
      <c r="X343" s="237" t="str">
        <f>+IF(I343=0,"",'Ark1'!X2511)</f>
        <v/>
      </c>
      <c r="Y343" s="237" t="str">
        <f>+IF(I343=0,"",'Ark1'!Y2511)</f>
        <v/>
      </c>
      <c r="Z343" s="237" t="str">
        <f>+IF(I343=0,"",'Ark1'!Z2511)</f>
        <v/>
      </c>
      <c r="AA343" s="235" t="str">
        <f>+IF(I343=0,"",'Ark1'!Z2511)</f>
        <v/>
      </c>
      <c r="AB343" s="236" t="str">
        <f>+IF(I343=0,"",'Ark1'!AB2511)</f>
        <v/>
      </c>
      <c r="AC343" s="237" t="str">
        <f>+IF(I343=0,"",'Ark1'!AE2511)</f>
        <v/>
      </c>
      <c r="AD343" s="235" t="str">
        <f t="shared" si="48"/>
        <v/>
      </c>
      <c r="AE343" s="235" t="str">
        <f t="shared" si="51"/>
        <v/>
      </c>
      <c r="AF343" s="214"/>
      <c r="AI343" s="29"/>
      <c r="AJ343" s="27"/>
      <c r="AM343" s="27"/>
      <c r="AN343" s="27"/>
      <c r="AO343" s="27"/>
      <c r="AQ343" s="27"/>
    </row>
    <row r="344" spans="1:43" ht="15.6">
      <c r="A344" s="214"/>
      <c r="B344" s="296">
        <f>+'Ark1'!C2512</f>
        <v>2024</v>
      </c>
      <c r="C344" s="234">
        <f>+'Ark1'!L2512</f>
        <v>13</v>
      </c>
      <c r="D344" s="234" t="s">
        <v>39</v>
      </c>
      <c r="E344" s="234">
        <f>+'Ark1'!H2512</f>
        <v>2</v>
      </c>
      <c r="F344" s="234">
        <f>+'Ark1'!J2512</f>
        <v>141</v>
      </c>
      <c r="G344" s="234" t="str">
        <f t="shared" si="50"/>
        <v>Ølen</v>
      </c>
      <c r="H344" s="234" t="str">
        <f>+IF(I344=0,"",'Ark1'!Q2512)</f>
        <v/>
      </c>
      <c r="I344" s="336">
        <f>+'Ark1'!R2512</f>
        <v>0</v>
      </c>
      <c r="J344" s="235" t="str">
        <f>+IF(I344=0,"",'Ark1'!AG2512)</f>
        <v/>
      </c>
      <c r="K344" s="235"/>
      <c r="L344" s="235" t="str">
        <f>+IF(I344=0,"",'Ark1'!AH2512)</f>
        <v/>
      </c>
      <c r="M344" s="235"/>
      <c r="N344" s="32" t="str">
        <f>+IF(I344=0,"",'Ark1'!U2512)</f>
        <v/>
      </c>
      <c r="O344" s="32"/>
      <c r="P344" s="32"/>
      <c r="Q344" s="32"/>
      <c r="R344" s="32"/>
      <c r="S344" s="32"/>
      <c r="T344" s="32"/>
      <c r="U344" s="32"/>
      <c r="V344" s="236" t="str">
        <f>+IF(I344=0,"",'Ark1'!T2512)</f>
        <v/>
      </c>
      <c r="W344" s="237" t="str">
        <f>+IF(I344=0,"",'Ark1'!W2512)</f>
        <v/>
      </c>
      <c r="X344" s="237" t="str">
        <f>+IF(I344=0,"",'Ark1'!X2512)</f>
        <v/>
      </c>
      <c r="Y344" s="237" t="str">
        <f>+IF(I344=0,"",'Ark1'!Y2512)</f>
        <v/>
      </c>
      <c r="Z344" s="237" t="str">
        <f>+IF(I344=0,"",'Ark1'!Z2512)</f>
        <v/>
      </c>
      <c r="AA344" s="235" t="str">
        <f>+IF(I344=0,"",'Ark1'!Z2512)</f>
        <v/>
      </c>
      <c r="AB344" s="236" t="str">
        <f>+IF(I344=0,"",'Ark1'!AB2512)</f>
        <v/>
      </c>
      <c r="AC344" s="237" t="str">
        <f>+IF(I344=0,"",'Ark1'!AE2512)</f>
        <v/>
      </c>
      <c r="AD344" s="235" t="str">
        <f t="shared" si="48"/>
        <v/>
      </c>
      <c r="AE344" s="235" t="str">
        <f t="shared" si="51"/>
        <v/>
      </c>
      <c r="AF344" s="214"/>
      <c r="AI344" s="29"/>
      <c r="AJ344" s="27"/>
      <c r="AM344" s="27"/>
      <c r="AN344" s="27"/>
      <c r="AO344" s="27"/>
      <c r="AQ344" s="27"/>
    </row>
    <row r="345" spans="1:43" ht="15.6">
      <c r="A345" s="214"/>
      <c r="B345" s="296">
        <f>+'Ark1'!C2513</f>
        <v>2024</v>
      </c>
      <c r="C345" s="234">
        <f>+'Ark1'!L2513</f>
        <v>13</v>
      </c>
      <c r="D345" s="234" t="s">
        <v>39</v>
      </c>
      <c r="E345" s="234">
        <f>+'Ark1'!H2513</f>
        <v>2</v>
      </c>
      <c r="F345" s="234">
        <f>+'Ark1'!J2513</f>
        <v>143</v>
      </c>
      <c r="G345" s="234" t="str">
        <f t="shared" si="50"/>
        <v>Nordfjord</v>
      </c>
      <c r="H345" s="234" t="str">
        <f>+IF(I345=0,"",'Ark1'!Q2513)</f>
        <v/>
      </c>
      <c r="I345" s="336">
        <f>+'Ark1'!R2513</f>
        <v>0</v>
      </c>
      <c r="J345" s="235" t="str">
        <f>+IF(I345=0,"",'Ark1'!AG2513)</f>
        <v/>
      </c>
      <c r="K345" s="235"/>
      <c r="L345" s="235" t="str">
        <f>+IF(I345=0,"",'Ark1'!AH2513)</f>
        <v/>
      </c>
      <c r="M345" s="235"/>
      <c r="N345" s="32" t="str">
        <f>+IF(I345=0,"",'Ark1'!U2513)</f>
        <v/>
      </c>
      <c r="O345" s="32"/>
      <c r="P345" s="32"/>
      <c r="Q345" s="32"/>
      <c r="R345" s="32"/>
      <c r="S345" s="32"/>
      <c r="T345" s="32"/>
      <c r="U345" s="32"/>
      <c r="V345" s="236" t="str">
        <f>+IF(I345=0,"",'Ark1'!T2513)</f>
        <v/>
      </c>
      <c r="W345" s="237" t="str">
        <f>+IF(I345=0,"",'Ark1'!W2513)</f>
        <v/>
      </c>
      <c r="X345" s="237" t="str">
        <f>+IF(I345=0,"",'Ark1'!X2513)</f>
        <v/>
      </c>
      <c r="Y345" s="237" t="str">
        <f>+IF(I345=0,"",'Ark1'!Y2513)</f>
        <v/>
      </c>
      <c r="Z345" s="237" t="str">
        <f>+IF(I345=0,"",'Ark1'!Z2513)</f>
        <v/>
      </c>
      <c r="AA345" s="235" t="str">
        <f>+IF(I345=0,"",'Ark1'!Z2513)</f>
        <v/>
      </c>
      <c r="AB345" s="236" t="str">
        <f>+IF(I345=0,"",'Ark1'!AB2513)</f>
        <v/>
      </c>
      <c r="AC345" s="237" t="str">
        <f>+IF(I345=0,"",'Ark1'!AE2513)</f>
        <v/>
      </c>
      <c r="AD345" s="235" t="str">
        <f t="shared" si="48"/>
        <v/>
      </c>
      <c r="AE345" s="235" t="str">
        <f t="shared" si="51"/>
        <v/>
      </c>
      <c r="AF345" s="214"/>
      <c r="AI345" s="29"/>
      <c r="AJ345" s="27"/>
      <c r="AM345" s="27"/>
      <c r="AN345" s="27"/>
      <c r="AO345" s="27"/>
      <c r="AQ345" s="27"/>
    </row>
    <row r="346" spans="1:43" ht="15.6">
      <c r="A346" s="214"/>
      <c r="B346" s="296">
        <f>+'Ark1'!C2514</f>
        <v>2024</v>
      </c>
      <c r="C346" s="234">
        <f>+'Ark1'!L2514</f>
        <v>13</v>
      </c>
      <c r="D346" s="234" t="s">
        <v>39</v>
      </c>
      <c r="E346" s="234">
        <f>+'Ark1'!H2514</f>
        <v>2</v>
      </c>
      <c r="F346" s="234">
        <f>+'Ark1'!J2514</f>
        <v>147</v>
      </c>
      <c r="G346" s="234" t="str">
        <f t="shared" si="50"/>
        <v>Midt-Norge</v>
      </c>
      <c r="H346" s="234" t="str">
        <f>+IF(I346=0,"",'Ark1'!Q2514)</f>
        <v/>
      </c>
      <c r="I346" s="336">
        <f>+'Ark1'!R2514</f>
        <v>0</v>
      </c>
      <c r="J346" s="235" t="str">
        <f>+IF(I346=0,"",'Ark1'!AG2514)</f>
        <v/>
      </c>
      <c r="K346" s="235"/>
      <c r="L346" s="235" t="str">
        <f>+IF(I346=0,"",'Ark1'!AH2514)</f>
        <v/>
      </c>
      <c r="M346" s="235"/>
      <c r="N346" s="32" t="str">
        <f>+IF(I346=0,"",'Ark1'!U2514)</f>
        <v/>
      </c>
      <c r="O346" s="32"/>
      <c r="P346" s="32"/>
      <c r="Q346" s="32"/>
      <c r="R346" s="32"/>
      <c r="S346" s="32"/>
      <c r="T346" s="32"/>
      <c r="U346" s="32"/>
      <c r="V346" s="236" t="str">
        <f>+IF(I346=0,"",'Ark1'!T2514)</f>
        <v/>
      </c>
      <c r="W346" s="237" t="str">
        <f>+IF(I346=0,"",'Ark1'!W2514)</f>
        <v/>
      </c>
      <c r="X346" s="237" t="str">
        <f>+IF(I346=0,"",'Ark1'!X2514)</f>
        <v/>
      </c>
      <c r="Y346" s="237" t="str">
        <f>+IF(I346=0,"",'Ark1'!Y2514)</f>
        <v/>
      </c>
      <c r="Z346" s="237" t="str">
        <f>+IF(I346=0,"",'Ark1'!Z2514)</f>
        <v/>
      </c>
      <c r="AA346" s="235" t="str">
        <f>+IF(I346=0,"",'Ark1'!Z2514)</f>
        <v/>
      </c>
      <c r="AB346" s="236" t="str">
        <f>+IF(I346=0,"",'Ark1'!AB2514)</f>
        <v/>
      </c>
      <c r="AC346" s="237" t="str">
        <f>+IF(I346=0,"",'Ark1'!AE2514)</f>
        <v/>
      </c>
      <c r="AD346" s="235" t="str">
        <f t="shared" si="48"/>
        <v/>
      </c>
      <c r="AE346" s="235" t="str">
        <f t="shared" si="51"/>
        <v/>
      </c>
      <c r="AF346" s="214"/>
      <c r="AI346" s="29"/>
      <c r="AJ346" s="27"/>
      <c r="AM346" s="27"/>
      <c r="AN346" s="27"/>
      <c r="AO346" s="27"/>
      <c r="AQ346" s="27"/>
    </row>
    <row r="347" spans="1:43" ht="15.6">
      <c r="A347" s="214"/>
      <c r="B347" s="296">
        <f>+'Ark1'!C2515</f>
        <v>2024</v>
      </c>
      <c r="C347" s="234">
        <f>+'Ark1'!L2515</f>
        <v>13</v>
      </c>
      <c r="D347" s="234" t="s">
        <v>39</v>
      </c>
      <c r="E347" s="234">
        <f>+'Ark1'!H2515</f>
        <v>1</v>
      </c>
      <c r="F347" s="234">
        <f>+'Ark1'!J2515</f>
        <v>155</v>
      </c>
      <c r="G347" s="234" t="str">
        <f t="shared" si="50"/>
        <v>Målselv</v>
      </c>
      <c r="H347" s="234" t="str">
        <f>+IF(I347=0,"",'Ark1'!Q2515)</f>
        <v/>
      </c>
      <c r="I347" s="336">
        <f>+'Ark1'!R2515</f>
        <v>0</v>
      </c>
      <c r="J347" s="235" t="str">
        <f>+IF(I347=0,"",'Ark1'!AG2515)</f>
        <v/>
      </c>
      <c r="K347" s="235"/>
      <c r="L347" s="235" t="str">
        <f>+IF(I347=0,"",'Ark1'!AH2515)</f>
        <v/>
      </c>
      <c r="M347" s="235"/>
      <c r="N347" s="32" t="str">
        <f>+IF(I347=0,"",'Ark1'!U2515)</f>
        <v/>
      </c>
      <c r="O347" s="32"/>
      <c r="P347" s="32"/>
      <c r="Q347" s="32"/>
      <c r="R347" s="32"/>
      <c r="S347" s="32"/>
      <c r="T347" s="32"/>
      <c r="U347" s="32"/>
      <c r="V347" s="236" t="str">
        <f>+IF(I347=0,"",'Ark1'!T2515)</f>
        <v/>
      </c>
      <c r="W347" s="237" t="str">
        <f>+IF(I347=0,"",'Ark1'!W2515)</f>
        <v/>
      </c>
      <c r="X347" s="237" t="str">
        <f>+IF(I347=0,"",'Ark1'!X2515)</f>
        <v/>
      </c>
      <c r="Y347" s="237" t="str">
        <f>+IF(I347=0,"",'Ark1'!Y2515)</f>
        <v/>
      </c>
      <c r="Z347" s="237" t="str">
        <f>+IF(I347=0,"",'Ark1'!Z2515)</f>
        <v/>
      </c>
      <c r="AA347" s="235" t="str">
        <f>+IF(I347=0,"",'Ark1'!Z2515)</f>
        <v/>
      </c>
      <c r="AB347" s="236" t="str">
        <f>+IF(I347=0,"",'Ark1'!AB2515)</f>
        <v/>
      </c>
      <c r="AC347" s="237" t="str">
        <f>+IF(I347=0,"",'Ark1'!AE2515)</f>
        <v/>
      </c>
      <c r="AD347" s="235" t="str">
        <f t="shared" si="48"/>
        <v/>
      </c>
      <c r="AE347" s="235" t="str">
        <f t="shared" si="51"/>
        <v/>
      </c>
      <c r="AF347" s="214"/>
      <c r="AI347" s="29"/>
      <c r="AJ347" s="27"/>
      <c r="AM347" s="27"/>
      <c r="AN347" s="27"/>
      <c r="AO347" s="27"/>
      <c r="AQ347" s="27"/>
    </row>
    <row r="348" spans="1:43" ht="15.6">
      <c r="A348" s="214"/>
      <c r="B348" s="296">
        <f>+'Ark1'!C2516</f>
        <v>2024</v>
      </c>
      <c r="C348" s="234">
        <f>+'Ark1'!L2516</f>
        <v>13</v>
      </c>
      <c r="D348" s="234" t="s">
        <v>39</v>
      </c>
      <c r="E348" s="234">
        <f>+'Ark1'!H2516</f>
        <v>2</v>
      </c>
      <c r="F348" s="234">
        <f>+'Ark1'!J2516</f>
        <v>160</v>
      </c>
      <c r="G348" s="234" t="str">
        <f t="shared" si="50"/>
        <v>Oslo</v>
      </c>
      <c r="H348" s="234" t="str">
        <f>+IF(I348=0,"",'Ark1'!Q2516)</f>
        <v/>
      </c>
      <c r="I348" s="336">
        <f>+'Ark1'!R2516</f>
        <v>0</v>
      </c>
      <c r="J348" s="235" t="str">
        <f>+IF(I348=0,"",'Ark1'!AG2516)</f>
        <v/>
      </c>
      <c r="K348" s="235"/>
      <c r="L348" s="235" t="str">
        <f>+IF(I348=0,"",'Ark1'!AH2516)</f>
        <v/>
      </c>
      <c r="M348" s="235"/>
      <c r="N348" s="32" t="str">
        <f>+IF(I348=0,"",'Ark1'!U2516)</f>
        <v/>
      </c>
      <c r="O348" s="32"/>
      <c r="P348" s="32"/>
      <c r="Q348" s="32"/>
      <c r="R348" s="32"/>
      <c r="S348" s="32"/>
      <c r="T348" s="32"/>
      <c r="U348" s="32"/>
      <c r="V348" s="236" t="str">
        <f>+IF(I348=0,"",'Ark1'!T2516)</f>
        <v/>
      </c>
      <c r="W348" s="237" t="str">
        <f>+IF(I348=0,"",'Ark1'!W2516)</f>
        <v/>
      </c>
      <c r="X348" s="237" t="str">
        <f>+IF(I348=0,"",'Ark1'!X2516)</f>
        <v/>
      </c>
      <c r="Y348" s="237" t="str">
        <f>+IF(I348=0,"",'Ark1'!Y2516)</f>
        <v/>
      </c>
      <c r="Z348" s="237" t="str">
        <f>+IF(I348=0,"",'Ark1'!Z2516)</f>
        <v/>
      </c>
      <c r="AA348" s="235" t="str">
        <f>+IF(I348=0,"",'Ark1'!Z2516)</f>
        <v/>
      </c>
      <c r="AB348" s="236" t="str">
        <f>+IF(I348=0,"",'Ark1'!AB2516)</f>
        <v/>
      </c>
      <c r="AC348" s="237" t="str">
        <f>+IF(I348=0,"",'Ark1'!AE2516)</f>
        <v/>
      </c>
      <c r="AD348" s="235" t="str">
        <f t="shared" si="48"/>
        <v/>
      </c>
      <c r="AE348" s="235" t="str">
        <f t="shared" si="51"/>
        <v/>
      </c>
      <c r="AF348" s="214"/>
      <c r="AI348" s="29"/>
      <c r="AJ348" s="27"/>
      <c r="AM348" s="27"/>
      <c r="AN348" s="27"/>
      <c r="AO348" s="27"/>
      <c r="AQ348" s="27"/>
    </row>
    <row r="349" spans="1:43" ht="15.6">
      <c r="A349" s="214"/>
      <c r="B349" s="296">
        <f>+'Ark1'!C2517</f>
        <v>2024</v>
      </c>
      <c r="C349" s="234">
        <f>+'Ark1'!L2517</f>
        <v>13</v>
      </c>
      <c r="D349" s="234" t="s">
        <v>39</v>
      </c>
      <c r="E349" s="234">
        <f>+'Ark1'!H2517</f>
        <v>1</v>
      </c>
      <c r="F349" s="234">
        <f>+'Ark1'!J2517</f>
        <v>171</v>
      </c>
      <c r="G349" s="234" t="str">
        <f t="shared" si="50"/>
        <v>Prima</v>
      </c>
      <c r="H349" s="234" t="str">
        <f>+IF(I349=0,"",'Ark1'!Q2517)</f>
        <v/>
      </c>
      <c r="I349" s="336">
        <f>+'Ark1'!R2517</f>
        <v>0</v>
      </c>
      <c r="J349" s="235" t="str">
        <f>+IF(I349=0,"",'Ark1'!AG2517)</f>
        <v/>
      </c>
      <c r="K349" s="235"/>
      <c r="L349" s="235" t="str">
        <f>+IF(I349=0,"",'Ark1'!AH2517)</f>
        <v/>
      </c>
      <c r="M349" s="235"/>
      <c r="N349" s="32" t="str">
        <f>+IF(I349=0,"",'Ark1'!U2517)</f>
        <v/>
      </c>
      <c r="O349" s="32"/>
      <c r="P349" s="32"/>
      <c r="Q349" s="32"/>
      <c r="R349" s="32"/>
      <c r="S349" s="32"/>
      <c r="T349" s="32"/>
      <c r="U349" s="32"/>
      <c r="V349" s="236" t="str">
        <f>+IF(I349=0,"",'Ark1'!T2517)</f>
        <v/>
      </c>
      <c r="W349" s="237" t="str">
        <f>+IF(I349=0,"",'Ark1'!W2517)</f>
        <v/>
      </c>
      <c r="X349" s="237" t="str">
        <f>+IF(I349=0,"",'Ark1'!X2517)</f>
        <v/>
      </c>
      <c r="Y349" s="237" t="str">
        <f>+IF(I349=0,"",'Ark1'!Y2517)</f>
        <v/>
      </c>
      <c r="Z349" s="237" t="str">
        <f>+IF(I349=0,"",'Ark1'!Z2517)</f>
        <v/>
      </c>
      <c r="AA349" s="235" t="str">
        <f>+IF(I349=0,"",'Ark1'!Z2517)</f>
        <v/>
      </c>
      <c r="AB349" s="236" t="str">
        <f>+IF(I349=0,"",'Ark1'!AB2517)</f>
        <v/>
      </c>
      <c r="AC349" s="237" t="str">
        <f>+IF(I349=0,"",'Ark1'!AE2517)</f>
        <v/>
      </c>
      <c r="AD349" s="235" t="str">
        <f t="shared" si="48"/>
        <v/>
      </c>
      <c r="AE349" s="235" t="str">
        <f t="shared" si="51"/>
        <v/>
      </c>
      <c r="AF349" s="214"/>
      <c r="AI349" s="29"/>
      <c r="AJ349" s="27"/>
      <c r="AM349" s="27"/>
      <c r="AN349" s="27"/>
      <c r="AO349" s="27"/>
      <c r="AQ349" s="27"/>
    </row>
    <row r="350" spans="1:43" ht="15.6">
      <c r="A350" s="214"/>
      <c r="B350" s="296">
        <f>+'Ark1'!C2518</f>
        <v>2024</v>
      </c>
      <c r="C350" s="234">
        <f>+'Ark1'!L2518</f>
        <v>13</v>
      </c>
      <c r="D350" s="234" t="s">
        <v>39</v>
      </c>
      <c r="E350" s="234">
        <f>+'Ark1'!H2518</f>
        <v>2</v>
      </c>
      <c r="F350" s="234">
        <f>+'Ark1'!J2518</f>
        <v>175</v>
      </c>
      <c r="G350" s="234" t="str">
        <f t="shared" si="50"/>
        <v>Ole Ringdal</v>
      </c>
      <c r="H350" s="234" t="str">
        <f>+IF(I350=0,"",'Ark1'!Q2518)</f>
        <v/>
      </c>
      <c r="I350" s="336">
        <f>+'Ark1'!R2518</f>
        <v>0</v>
      </c>
      <c r="J350" s="235" t="str">
        <f>+IF(I350=0,"",'Ark1'!AG2518)</f>
        <v/>
      </c>
      <c r="K350" s="235"/>
      <c r="L350" s="235" t="str">
        <f>+IF(I350=0,"",'Ark1'!AH2518)</f>
        <v/>
      </c>
      <c r="M350" s="235"/>
      <c r="N350" s="32" t="str">
        <f>+IF(I350=0,"",'Ark1'!U2518)</f>
        <v/>
      </c>
      <c r="O350" s="32"/>
      <c r="P350" s="32"/>
      <c r="Q350" s="32"/>
      <c r="R350" s="32"/>
      <c r="S350" s="32"/>
      <c r="T350" s="32"/>
      <c r="U350" s="32"/>
      <c r="V350" s="236" t="str">
        <f>+IF(I350=0,"",'Ark1'!T2518)</f>
        <v/>
      </c>
      <c r="W350" s="237" t="str">
        <f>+IF(I350=0,"",'Ark1'!W2518)</f>
        <v/>
      </c>
      <c r="X350" s="237" t="str">
        <f>+IF(I350=0,"",'Ark1'!X2518)</f>
        <v/>
      </c>
      <c r="Y350" s="237" t="str">
        <f>+IF(I350=0,"",'Ark1'!Y2518)</f>
        <v/>
      </c>
      <c r="Z350" s="237" t="str">
        <f>+IF(I350=0,"",'Ark1'!Z2518)</f>
        <v/>
      </c>
      <c r="AA350" s="235" t="str">
        <f>+IF(I350=0,"",'Ark1'!Z2518)</f>
        <v/>
      </c>
      <c r="AB350" s="236" t="str">
        <f>+IF(I350=0,"",'Ark1'!AB2518)</f>
        <v/>
      </c>
      <c r="AC350" s="237" t="str">
        <f>+IF(I350=0,"",'Ark1'!AE2518)</f>
        <v/>
      </c>
      <c r="AD350" s="235" t="str">
        <f t="shared" si="48"/>
        <v/>
      </c>
      <c r="AE350" s="235" t="str">
        <f t="shared" si="51"/>
        <v/>
      </c>
      <c r="AF350" s="214"/>
      <c r="AI350" s="29"/>
      <c r="AJ350" s="27"/>
      <c r="AM350" s="27"/>
      <c r="AN350" s="27"/>
      <c r="AO350" s="27"/>
      <c r="AQ350" s="27"/>
    </row>
    <row r="351" spans="1:43" ht="15.6">
      <c r="A351" s="214"/>
      <c r="B351" s="296">
        <f>+'Ark1'!C2519</f>
        <v>2024</v>
      </c>
      <c r="C351" s="234">
        <f>+'Ark1'!L2519</f>
        <v>13</v>
      </c>
      <c r="D351" s="234" t="s">
        <v>39</v>
      </c>
      <c r="E351" s="234">
        <f>+'Ark1'!H2519</f>
        <v>2</v>
      </c>
      <c r="F351" s="234">
        <f>+'Ark1'!J2519</f>
        <v>177</v>
      </c>
      <c r="G351" s="234" t="str">
        <f t="shared" si="50"/>
        <v>Slakthuset</v>
      </c>
      <c r="H351" s="234" t="str">
        <f>+IF(I351=0,"",'Ark1'!Q2519)</f>
        <v/>
      </c>
      <c r="I351" s="336">
        <f>+'Ark1'!R2519</f>
        <v>0</v>
      </c>
      <c r="J351" s="235" t="str">
        <f>+IF(I351=0,"",'Ark1'!AG2519)</f>
        <v/>
      </c>
      <c r="K351" s="235"/>
      <c r="L351" s="235" t="str">
        <f>+IF(I351=0,"",'Ark1'!AH2519)</f>
        <v/>
      </c>
      <c r="M351" s="235"/>
      <c r="N351" s="32" t="str">
        <f>+IF(I351=0,"",'Ark1'!U2519)</f>
        <v/>
      </c>
      <c r="O351" s="32"/>
      <c r="P351" s="32"/>
      <c r="Q351" s="32"/>
      <c r="R351" s="32"/>
      <c r="S351" s="32"/>
      <c r="T351" s="32"/>
      <c r="U351" s="32"/>
      <c r="V351" s="236" t="str">
        <f>+IF(I351=0,"",'Ark1'!T2519)</f>
        <v/>
      </c>
      <c r="W351" s="237" t="str">
        <f>+IF(I351=0,"",'Ark1'!W2519)</f>
        <v/>
      </c>
      <c r="X351" s="237" t="str">
        <f>+IF(I351=0,"",'Ark1'!X2519)</f>
        <v/>
      </c>
      <c r="Y351" s="237" t="str">
        <f>+IF(I351=0,"",'Ark1'!Y2519)</f>
        <v/>
      </c>
      <c r="Z351" s="237" t="str">
        <f>+IF(I351=0,"",'Ark1'!Z2519)</f>
        <v/>
      </c>
      <c r="AA351" s="235" t="str">
        <f>+IF(I351=0,"",'Ark1'!Z2519)</f>
        <v/>
      </c>
      <c r="AB351" s="236" t="str">
        <f>+IF(I351=0,"",'Ark1'!AB2519)</f>
        <v/>
      </c>
      <c r="AC351" s="237" t="str">
        <f>+IF(I351=0,"",'Ark1'!AE2519)</f>
        <v/>
      </c>
      <c r="AD351" s="235" t="str">
        <f t="shared" si="48"/>
        <v/>
      </c>
      <c r="AE351" s="235" t="str">
        <f t="shared" si="51"/>
        <v/>
      </c>
      <c r="AF351" s="214"/>
      <c r="AI351" s="29"/>
      <c r="AJ351" s="27"/>
      <c r="AM351" s="27"/>
      <c r="AN351" s="27"/>
      <c r="AO351" s="27"/>
      <c r="AQ351" s="27"/>
    </row>
    <row r="352" spans="1:43" ht="15.6">
      <c r="A352" s="214"/>
      <c r="B352" s="296">
        <f>+'Ark1'!C2520</f>
        <v>2024</v>
      </c>
      <c r="C352" s="234">
        <f>+'Ark1'!L2520</f>
        <v>13</v>
      </c>
      <c r="D352" s="234" t="s">
        <v>39</v>
      </c>
      <c r="E352" s="234">
        <f>+'Ark1'!H2520</f>
        <v>2</v>
      </c>
      <c r="F352" s="234">
        <f>+'Ark1'!J2520</f>
        <v>178</v>
      </c>
      <c r="G352" s="234" t="str">
        <f t="shared" si="50"/>
        <v>Røros</v>
      </c>
      <c r="H352" s="234" t="str">
        <f>+IF(I352=0,"",'Ark1'!Q2520)</f>
        <v/>
      </c>
      <c r="I352" s="336">
        <f>+'Ark1'!R2520</f>
        <v>0</v>
      </c>
      <c r="J352" s="235" t="str">
        <f>+IF(I352=0,"",'Ark1'!AG2520)</f>
        <v/>
      </c>
      <c r="K352" s="235"/>
      <c r="L352" s="235" t="str">
        <f>+IF(I352=0,"",'Ark1'!AH2520)</f>
        <v/>
      </c>
      <c r="M352" s="235"/>
      <c r="N352" s="32" t="str">
        <f>+IF(I352=0,"",'Ark1'!U2520)</f>
        <v/>
      </c>
      <c r="O352" s="32"/>
      <c r="P352" s="32"/>
      <c r="Q352" s="32"/>
      <c r="R352" s="32"/>
      <c r="S352" s="32"/>
      <c r="T352" s="32"/>
      <c r="U352" s="32"/>
      <c r="V352" s="236" t="str">
        <f>+IF(I352=0,"",'Ark1'!T2520)</f>
        <v/>
      </c>
      <c r="W352" s="237" t="str">
        <f>+IF(I352=0,"",'Ark1'!W2520)</f>
        <v/>
      </c>
      <c r="X352" s="237" t="str">
        <f>+IF(I352=0,"",'Ark1'!X2520)</f>
        <v/>
      </c>
      <c r="Y352" s="237" t="str">
        <f>+IF(I352=0,"",'Ark1'!Y2520)</f>
        <v/>
      </c>
      <c r="Z352" s="237" t="str">
        <f>+IF(I352=0,"",'Ark1'!Z2520)</f>
        <v/>
      </c>
      <c r="AA352" s="235" t="str">
        <f>+IF(I352=0,"",'Ark1'!Z2520)</f>
        <v/>
      </c>
      <c r="AB352" s="236" t="str">
        <f>+IF(I352=0,"",'Ark1'!AB2520)</f>
        <v/>
      </c>
      <c r="AC352" s="237" t="str">
        <f>+IF(I352=0,"",'Ark1'!AE2520)</f>
        <v/>
      </c>
      <c r="AD352" s="235" t="str">
        <f t="shared" si="48"/>
        <v/>
      </c>
      <c r="AE352" s="235" t="str">
        <f t="shared" si="51"/>
        <v/>
      </c>
      <c r="AF352" s="214"/>
      <c r="AI352" s="29"/>
      <c r="AJ352" s="27"/>
      <c r="AM352" s="27"/>
      <c r="AN352" s="27"/>
      <c r="AO352" s="27"/>
      <c r="AQ352" s="27"/>
    </row>
    <row r="353" spans="1:60" ht="15.6">
      <c r="A353" s="214"/>
      <c r="B353" s="296">
        <f>+'Ark1'!C2521</f>
        <v>2024</v>
      </c>
      <c r="C353" s="234">
        <f>+'Ark1'!L2521</f>
        <v>13</v>
      </c>
      <c r="D353" s="234" t="s">
        <v>39</v>
      </c>
      <c r="E353" s="234">
        <f>+'Ark1'!H2521</f>
        <v>2</v>
      </c>
      <c r="F353" s="234">
        <f>+'Ark1'!J2521</f>
        <v>181</v>
      </c>
      <c r="G353" s="234" t="str">
        <f t="shared" si="50"/>
        <v>Horns</v>
      </c>
      <c r="H353" s="234" t="str">
        <f>+IF(I353=0,"",'Ark1'!Q2521)</f>
        <v/>
      </c>
      <c r="I353" s="336">
        <f>+'Ark1'!R2521</f>
        <v>0</v>
      </c>
      <c r="J353" s="235" t="str">
        <f>+IF(I353=0,"",'Ark1'!AG2521)</f>
        <v/>
      </c>
      <c r="K353" s="235"/>
      <c r="L353" s="235" t="str">
        <f>+IF(I353=0,"",'Ark1'!AH2521)</f>
        <v/>
      </c>
      <c r="M353" s="235"/>
      <c r="N353" s="32" t="str">
        <f>+IF(I353=0,"",'Ark1'!U2521)</f>
        <v/>
      </c>
      <c r="O353" s="32"/>
      <c r="P353" s="32"/>
      <c r="Q353" s="32"/>
      <c r="R353" s="32"/>
      <c r="S353" s="32"/>
      <c r="T353" s="32"/>
      <c r="U353" s="32"/>
      <c r="V353" s="236" t="str">
        <f>+IF(I353=0,"",'Ark1'!T2521)</f>
        <v/>
      </c>
      <c r="W353" s="237" t="str">
        <f>+IF(I353=0,"",'Ark1'!W2521)</f>
        <v/>
      </c>
      <c r="X353" s="237" t="str">
        <f>+IF(I353=0,"",'Ark1'!X2521)</f>
        <v/>
      </c>
      <c r="Y353" s="237" t="str">
        <f>+IF(I353=0,"",'Ark1'!Y2521)</f>
        <v/>
      </c>
      <c r="Z353" s="237" t="str">
        <f>+IF(I353=0,"",'Ark1'!Z2521)</f>
        <v/>
      </c>
      <c r="AA353" s="235" t="str">
        <f>+IF(I353=0,"",'Ark1'!Z2521)</f>
        <v/>
      </c>
      <c r="AB353" s="236" t="str">
        <f>+IF(I353=0,"",'Ark1'!AB2521)</f>
        <v/>
      </c>
      <c r="AC353" s="237" t="str">
        <f>+IF(I353=0,"",'Ark1'!AE2521)</f>
        <v/>
      </c>
      <c r="AD353" s="235" t="str">
        <f t="shared" si="48"/>
        <v/>
      </c>
      <c r="AE353" s="235" t="str">
        <f t="shared" si="51"/>
        <v/>
      </c>
      <c r="AF353" s="214"/>
      <c r="AI353" s="29"/>
      <c r="AJ353" s="27"/>
      <c r="AM353" s="27"/>
      <c r="AN353" s="27"/>
      <c r="AO353" s="27"/>
      <c r="AQ353" s="27"/>
    </row>
    <row r="354" spans="1:60" ht="15.6">
      <c r="A354" s="214"/>
      <c r="B354" s="296">
        <f>+'Ark1'!C2522</f>
        <v>2024</v>
      </c>
      <c r="C354" s="234">
        <f>+'Ark1'!L2522</f>
        <v>13</v>
      </c>
      <c r="D354" s="234" t="s">
        <v>39</v>
      </c>
      <c r="E354" s="234">
        <f>+'Ark1'!H2522</f>
        <v>1</v>
      </c>
      <c r="F354" s="234">
        <f>+'Ark1'!J2522</f>
        <v>262</v>
      </c>
      <c r="G354" s="234" t="str">
        <f t="shared" si="50"/>
        <v>Strilalam</v>
      </c>
      <c r="H354" s="234" t="str">
        <f>+IF(I354=0,"",'Ark1'!Q2522)</f>
        <v/>
      </c>
      <c r="I354" s="336">
        <f>+'Ark1'!R2522</f>
        <v>0</v>
      </c>
      <c r="J354" s="235" t="str">
        <f>+IF(I354=0,"",'Ark1'!AG2522)</f>
        <v/>
      </c>
      <c r="K354" s="235"/>
      <c r="L354" s="235" t="str">
        <f>+IF(I354=0,"",'Ark1'!AH2522)</f>
        <v/>
      </c>
      <c r="M354" s="235"/>
      <c r="N354" s="32" t="str">
        <f>+IF(I354=0,"",'Ark1'!U2522)</f>
        <v/>
      </c>
      <c r="O354" s="32"/>
      <c r="P354" s="32"/>
      <c r="Q354" s="32"/>
      <c r="R354" s="32"/>
      <c r="S354" s="32"/>
      <c r="T354" s="32"/>
      <c r="U354" s="32"/>
      <c r="V354" s="236" t="str">
        <f>+IF(I354=0,"",'Ark1'!T2522)</f>
        <v/>
      </c>
      <c r="W354" s="237" t="str">
        <f>+IF(I354=0,"",'Ark1'!W2522)</f>
        <v/>
      </c>
      <c r="X354" s="237" t="str">
        <f>+IF(I354=0,"",'Ark1'!X2522)</f>
        <v/>
      </c>
      <c r="Y354" s="237" t="str">
        <f>+IF(I354=0,"",'Ark1'!Y2522)</f>
        <v/>
      </c>
      <c r="Z354" s="237" t="str">
        <f>+IF(I354=0,"",'Ark1'!Z2522)</f>
        <v/>
      </c>
      <c r="AA354" s="235" t="str">
        <f>+IF(I354=0,"",'Ark1'!Z2522)</f>
        <v/>
      </c>
      <c r="AB354" s="236" t="str">
        <f>+IF(I354=0,"",'Ark1'!AB2522)</f>
        <v/>
      </c>
      <c r="AC354" s="237" t="str">
        <f>+IF(I354=0,"",'Ark1'!AE2522)</f>
        <v/>
      </c>
      <c r="AD354" s="235" t="str">
        <f t="shared" si="48"/>
        <v/>
      </c>
      <c r="AE354" s="235" t="str">
        <f t="shared" si="51"/>
        <v/>
      </c>
      <c r="AF354" s="214"/>
      <c r="AI354" s="29"/>
      <c r="AJ354" s="27"/>
      <c r="AM354" s="27"/>
      <c r="AN354" s="27"/>
      <c r="AO354" s="27"/>
      <c r="AQ354" s="27"/>
    </row>
    <row r="355" spans="1:60" ht="15.6">
      <c r="A355" s="214"/>
      <c r="B355" s="296">
        <f>+'Ark1'!C2523</f>
        <v>2024</v>
      </c>
      <c r="C355" s="234">
        <f>+'Ark1'!L2523</f>
        <v>13</v>
      </c>
      <c r="D355" s="234" t="s">
        <v>39</v>
      </c>
      <c r="E355" s="234">
        <f>+'Ark1'!H2523</f>
        <v>1</v>
      </c>
      <c r="F355" s="234">
        <f>+'Ark1'!J2523</f>
        <v>309</v>
      </c>
      <c r="G355" s="234" t="str">
        <f t="shared" si="50"/>
        <v>Malvik</v>
      </c>
      <c r="H355" s="234" t="str">
        <f>+IF(I355=0,"",'Ark1'!Q2523)</f>
        <v/>
      </c>
      <c r="I355" s="336">
        <f>+'Ark1'!R2523</f>
        <v>0</v>
      </c>
      <c r="J355" s="235" t="str">
        <f>+IF(I355=0,"",'Ark1'!AG2523)</f>
        <v/>
      </c>
      <c r="K355" s="235"/>
      <c r="L355" s="235" t="str">
        <f>+IF(I355=0,"",'Ark1'!AH2523)</f>
        <v/>
      </c>
      <c r="M355" s="235"/>
      <c r="N355" s="32" t="str">
        <f>+IF(I355=0,"",'Ark1'!U2523)</f>
        <v/>
      </c>
      <c r="O355" s="32"/>
      <c r="P355" s="32"/>
      <c r="Q355" s="32"/>
      <c r="R355" s="32"/>
      <c r="S355" s="32"/>
      <c r="T355" s="32"/>
      <c r="U355" s="32"/>
      <c r="V355" s="236" t="str">
        <f>+IF(I355=0,"",'Ark1'!T2523)</f>
        <v/>
      </c>
      <c r="W355" s="237" t="str">
        <f>+IF(I355=0,"",'Ark1'!W2523)</f>
        <v/>
      </c>
      <c r="X355" s="237" t="str">
        <f>+IF(I355=0,"",'Ark1'!X2523)</f>
        <v/>
      </c>
      <c r="Y355" s="237" t="str">
        <f>+IF(I355=0,"",'Ark1'!Y2523)</f>
        <v/>
      </c>
      <c r="Z355" s="237" t="str">
        <f>+IF(I355=0,"",'Ark1'!Z2523)</f>
        <v/>
      </c>
      <c r="AA355" s="235" t="str">
        <f>+IF(I355=0,"",'Ark1'!Z2523)</f>
        <v/>
      </c>
      <c r="AB355" s="236" t="str">
        <f>+IF(I355=0,"",'Ark1'!AB2523)</f>
        <v/>
      </c>
      <c r="AC355" s="237" t="str">
        <f>+IF(I355=0,"",'Ark1'!AE2523)</f>
        <v/>
      </c>
      <c r="AD355" s="235" t="str">
        <f t="shared" si="48"/>
        <v/>
      </c>
      <c r="AE355" s="235" t="str">
        <f t="shared" si="51"/>
        <v/>
      </c>
      <c r="AF355" s="214"/>
      <c r="AI355" s="29"/>
      <c r="AJ355" s="27"/>
      <c r="AM355" s="27"/>
      <c r="AN355" s="27"/>
      <c r="AO355" s="27"/>
      <c r="AQ355" s="27"/>
    </row>
    <row r="356" spans="1:60" ht="15.6">
      <c r="A356" s="214"/>
      <c r="B356" s="296">
        <f>+'Ark1'!C2524</f>
        <v>2024</v>
      </c>
      <c r="C356" s="234">
        <f>+'Ark1'!L2524</f>
        <v>13</v>
      </c>
      <c r="D356" s="234" t="s">
        <v>39</v>
      </c>
      <c r="E356" s="234">
        <f>+'Ark1'!H2524</f>
        <v>2</v>
      </c>
      <c r="F356" s="234">
        <f>+'Ark1'!J2524</f>
        <v>470</v>
      </c>
      <c r="G356" s="234" t="str">
        <f t="shared" si="50"/>
        <v>Jens Eide</v>
      </c>
      <c r="H356" s="234" t="str">
        <f>+IF(I356=0,"",'Ark1'!Q2524)</f>
        <v/>
      </c>
      <c r="I356" s="336">
        <f>+'Ark1'!R2524</f>
        <v>0</v>
      </c>
      <c r="J356" s="235" t="str">
        <f>+IF(I356=0,"",'Ark1'!AG2524)</f>
        <v/>
      </c>
      <c r="K356" s="235"/>
      <c r="L356" s="235" t="str">
        <f>+IF(I356=0,"",'Ark1'!AH2524)</f>
        <v/>
      </c>
      <c r="M356" s="235"/>
      <c r="N356" s="32" t="str">
        <f>+IF(I356=0,"",'Ark1'!U2524)</f>
        <v/>
      </c>
      <c r="O356" s="32"/>
      <c r="P356" s="32"/>
      <c r="Q356" s="32"/>
      <c r="R356" s="32"/>
      <c r="S356" s="32"/>
      <c r="T356" s="32"/>
      <c r="U356" s="32"/>
      <c r="V356" s="236" t="str">
        <f>+IF(I356=0,"",'Ark1'!T2524)</f>
        <v/>
      </c>
      <c r="W356" s="237" t="str">
        <f>+IF(I356=0,"",'Ark1'!W2524)</f>
        <v/>
      </c>
      <c r="X356" s="237" t="str">
        <f>+IF(I356=0,"",'Ark1'!X2524)</f>
        <v/>
      </c>
      <c r="Y356" s="237" t="str">
        <f>+IF(I356=0,"",'Ark1'!Y2524)</f>
        <v/>
      </c>
      <c r="Z356" s="237" t="str">
        <f>+IF(I356=0,"",'Ark1'!Z2524)</f>
        <v/>
      </c>
      <c r="AA356" s="235" t="str">
        <f>+IF(I356=0,"",'Ark1'!Z2524)</f>
        <v/>
      </c>
      <c r="AB356" s="236" t="str">
        <f>+IF(I356=0,"",'Ark1'!AB2524)</f>
        <v/>
      </c>
      <c r="AC356" s="237" t="str">
        <f>+IF(I356=0,"",'Ark1'!AE2524)</f>
        <v/>
      </c>
      <c r="AD356" s="235" t="str">
        <f t="shared" si="48"/>
        <v/>
      </c>
      <c r="AE356" s="235" t="str">
        <f t="shared" si="51"/>
        <v/>
      </c>
      <c r="AF356" s="214"/>
      <c r="AI356" s="29"/>
      <c r="AJ356" s="27"/>
      <c r="AM356" s="27"/>
      <c r="AN356" s="27"/>
      <c r="AO356" s="27"/>
      <c r="AQ356" s="27"/>
    </row>
    <row r="357" spans="1:60" ht="15.6">
      <c r="A357" s="214"/>
      <c r="B357" s="296">
        <f>+'Ark1'!C2525</f>
        <v>2024</v>
      </c>
      <c r="C357" s="234">
        <f>+'Ark1'!L2525</f>
        <v>13</v>
      </c>
      <c r="D357" s="234" t="s">
        <v>39</v>
      </c>
      <c r="E357" s="234">
        <f>+'Ark1'!H2525</f>
        <v>2</v>
      </c>
      <c r="F357" s="234">
        <f>+'Ark1'!J2525</f>
        <v>629</v>
      </c>
      <c r="G357" s="234" t="str">
        <f t="shared" si="50"/>
        <v>Bø</v>
      </c>
      <c r="H357" s="234" t="str">
        <f>+IF(I357=0,"",'Ark1'!Q2525)</f>
        <v/>
      </c>
      <c r="I357" s="336">
        <f>+'Ark1'!R2525</f>
        <v>0</v>
      </c>
      <c r="J357" s="235" t="str">
        <f>+IF(I357=0,"",'Ark1'!AG2525)</f>
        <v/>
      </c>
      <c r="K357" s="235"/>
      <c r="L357" s="235" t="str">
        <f>+IF(I357=0,"",'Ark1'!AH2525)</f>
        <v/>
      </c>
      <c r="M357" s="235"/>
      <c r="N357" s="32" t="str">
        <f>+IF(I357=0,"",'Ark1'!U2525)</f>
        <v/>
      </c>
      <c r="O357" s="32"/>
      <c r="P357" s="32"/>
      <c r="Q357" s="32"/>
      <c r="R357" s="32"/>
      <c r="S357" s="32"/>
      <c r="T357" s="32"/>
      <c r="U357" s="32"/>
      <c r="V357" s="236" t="str">
        <f>+IF(I357=0,"",'Ark1'!T2525)</f>
        <v/>
      </c>
      <c r="W357" s="237" t="str">
        <f>+IF(I357=0,"",'Ark1'!W2525)</f>
        <v/>
      </c>
      <c r="X357" s="237" t="str">
        <f>+IF(I357=0,"",'Ark1'!X2525)</f>
        <v/>
      </c>
      <c r="Y357" s="237" t="str">
        <f>+IF(I357=0,"",'Ark1'!Y2525)</f>
        <v/>
      </c>
      <c r="Z357" s="237" t="str">
        <f>+IF(I357=0,"",'Ark1'!Z2525)</f>
        <v/>
      </c>
      <c r="AA357" s="235" t="str">
        <f>+IF(I357=0,"",'Ark1'!Z2525)</f>
        <v/>
      </c>
      <c r="AB357" s="236" t="str">
        <f>+IF(I357=0,"",'Ark1'!AB2525)</f>
        <v/>
      </c>
      <c r="AC357" s="237" t="str">
        <f>+IF(I357=0,"",'Ark1'!AE2525)</f>
        <v/>
      </c>
      <c r="AD357" s="235" t="str">
        <f t="shared" si="48"/>
        <v/>
      </c>
      <c r="AE357" s="235" t="str">
        <f t="shared" si="51"/>
        <v/>
      </c>
      <c r="AF357" s="214"/>
      <c r="AI357" s="29"/>
      <c r="AJ357" s="27"/>
      <c r="AM357" s="27"/>
      <c r="AN357" s="27"/>
      <c r="AO357" s="27"/>
      <c r="AQ357" s="27"/>
    </row>
    <row r="358" spans="1:60" ht="15.6">
      <c r="A358" s="214"/>
      <c r="B358" s="296">
        <f>+'Ark1'!C2526</f>
        <v>2024</v>
      </c>
      <c r="C358" s="234">
        <f>+'Ark1'!L2526</f>
        <v>13</v>
      </c>
      <c r="D358" s="234" t="s">
        <v>39</v>
      </c>
      <c r="E358" s="234">
        <f>+'Ark1'!H2526</f>
        <v>1</v>
      </c>
      <c r="F358" s="234">
        <f>+'Ark1'!J2526</f>
        <v>643</v>
      </c>
      <c r="G358" s="234" t="str">
        <f t="shared" si="50"/>
        <v>Bjerka</v>
      </c>
      <c r="H358" s="234" t="str">
        <f>+IF(I358=0,"",'Ark1'!Q2526)</f>
        <v/>
      </c>
      <c r="I358" s="336">
        <f>+'Ark1'!R2526</f>
        <v>0</v>
      </c>
      <c r="J358" s="235" t="str">
        <f>+IF(I358=0,"",'Ark1'!AG2526)</f>
        <v/>
      </c>
      <c r="K358" s="235"/>
      <c r="L358" s="235" t="str">
        <f>+IF(I358=0,"",'Ark1'!AH2526)</f>
        <v/>
      </c>
      <c r="M358" s="235"/>
      <c r="N358" s="32" t="str">
        <f>+IF(I358=0,"",'Ark1'!U2526)</f>
        <v/>
      </c>
      <c r="O358" s="32"/>
      <c r="P358" s="32"/>
      <c r="Q358" s="32"/>
      <c r="R358" s="32"/>
      <c r="S358" s="32"/>
      <c r="T358" s="32"/>
      <c r="U358" s="32"/>
      <c r="V358" s="236" t="str">
        <f>+IF(I358=0,"",'Ark1'!T2526)</f>
        <v/>
      </c>
      <c r="W358" s="237" t="str">
        <f>+IF(I358=0,"",'Ark1'!W2526)</f>
        <v/>
      </c>
      <c r="X358" s="237" t="str">
        <f>+IF(I358=0,"",'Ark1'!X2526)</f>
        <v/>
      </c>
      <c r="Y358" s="237" t="str">
        <f>+IF(I358=0,"",'Ark1'!Y2526)</f>
        <v/>
      </c>
      <c r="Z358" s="237" t="str">
        <f>+IF(I358=0,"",'Ark1'!Z2526)</f>
        <v/>
      </c>
      <c r="AA358" s="235" t="str">
        <f>+IF(I358=0,"",'Ark1'!Z2526)</f>
        <v/>
      </c>
      <c r="AB358" s="236" t="str">
        <f>+IF(I358=0,"",'Ark1'!AB2526)</f>
        <v/>
      </c>
      <c r="AC358" s="237" t="str">
        <f>+IF(I358=0,"",'Ark1'!AE2526)</f>
        <v/>
      </c>
      <c r="AD358" s="235" t="str">
        <f t="shared" si="48"/>
        <v/>
      </c>
      <c r="AE358" s="235" t="str">
        <f t="shared" si="51"/>
        <v/>
      </c>
      <c r="AF358" s="214"/>
      <c r="AI358" s="29"/>
      <c r="AJ358" s="27"/>
      <c r="AM358" s="27"/>
      <c r="AN358" s="27"/>
      <c r="AO358" s="27"/>
      <c r="AQ358" s="27"/>
    </row>
    <row r="359" spans="1:60" ht="15.6">
      <c r="A359" s="214"/>
      <c r="B359" s="296">
        <f>+'Ark1'!C2527</f>
        <v>2024</v>
      </c>
      <c r="C359" s="234">
        <f>+'Ark1'!L2527</f>
        <v>13</v>
      </c>
      <c r="D359" s="234" t="s">
        <v>39</v>
      </c>
      <c r="E359" s="234">
        <f>+'Ark1'!H2527</f>
        <v>2</v>
      </c>
      <c r="F359" s="234">
        <f>+'Ark1'!J2527</f>
        <v>704</v>
      </c>
      <c r="G359" s="234" t="str">
        <f t="shared" si="50"/>
        <v>Øre Vilt</v>
      </c>
      <c r="H359" s="234" t="str">
        <f>+IF(I359=0,"",'Ark1'!Q2527)</f>
        <v/>
      </c>
      <c r="I359" s="336">
        <f>+'Ark1'!R2527</f>
        <v>0</v>
      </c>
      <c r="J359" s="235" t="str">
        <f>+IF(I359=0,"",'Ark1'!AG2527)</f>
        <v/>
      </c>
      <c r="K359" s="235"/>
      <c r="L359" s="235" t="str">
        <f>+IF(I359=0,"",'Ark1'!AH2527)</f>
        <v/>
      </c>
      <c r="M359" s="235"/>
      <c r="N359" s="32" t="str">
        <f>+IF(I359=0,"",'Ark1'!U2527)</f>
        <v/>
      </c>
      <c r="O359" s="32"/>
      <c r="P359" s="32"/>
      <c r="Q359" s="32"/>
      <c r="R359" s="32"/>
      <c r="S359" s="32"/>
      <c r="T359" s="32"/>
      <c r="U359" s="32"/>
      <c r="V359" s="236" t="str">
        <f>+IF(I359=0,"",'Ark1'!T2527)</f>
        <v/>
      </c>
      <c r="W359" s="237" t="str">
        <f>+IF(I359=0,"",'Ark1'!W2527)</f>
        <v/>
      </c>
      <c r="X359" s="237" t="str">
        <f>+IF(I359=0,"",'Ark1'!X2527)</f>
        <v/>
      </c>
      <c r="Y359" s="237" t="str">
        <f>+IF(I359=0,"",'Ark1'!Y2527)</f>
        <v/>
      </c>
      <c r="Z359" s="237" t="str">
        <f>+IF(I359=0,"",'Ark1'!Z2527)</f>
        <v/>
      </c>
      <c r="AA359" s="235" t="str">
        <f>+IF(I359=0,"",'Ark1'!Z2527)</f>
        <v/>
      </c>
      <c r="AB359" s="236" t="str">
        <f>+IF(I359=0,"",'Ark1'!AB2527)</f>
        <v/>
      </c>
      <c r="AC359" s="237" t="str">
        <f>+IF(I359=0,"",'Ark1'!AE2527)</f>
        <v/>
      </c>
      <c r="AD359" s="235" t="str">
        <f t="shared" si="48"/>
        <v/>
      </c>
      <c r="AE359" s="235" t="str">
        <f t="shared" si="51"/>
        <v/>
      </c>
      <c r="AF359" s="214"/>
      <c r="AI359" s="29"/>
      <c r="AJ359" s="27"/>
      <c r="AM359" s="27"/>
      <c r="AN359" s="27"/>
      <c r="AO359" s="27"/>
      <c r="AQ359" s="27"/>
    </row>
    <row r="360" spans="1:60" ht="15.6">
      <c r="A360" s="214"/>
      <c r="B360" s="296">
        <f>+'Ark1'!C2528</f>
        <v>2024</v>
      </c>
      <c r="C360" s="234">
        <f>+'Ark1'!L2528</f>
        <v>13</v>
      </c>
      <c r="D360" s="234" t="s">
        <v>39</v>
      </c>
      <c r="E360" s="234">
        <f>+'Ark1'!H2528</f>
        <v>1</v>
      </c>
      <c r="F360" s="234">
        <f>+'Ark1'!J2528</f>
        <v>802</v>
      </c>
      <c r="G360" s="234" t="str">
        <f t="shared" si="50"/>
        <v>Karasjok</v>
      </c>
      <c r="H360" s="234" t="str">
        <f>+IF(I360=0,"",'Ark1'!Q2528)</f>
        <v/>
      </c>
      <c r="I360" s="336">
        <f>+'Ark1'!R2528</f>
        <v>0</v>
      </c>
      <c r="J360" s="235" t="str">
        <f>+IF(I360=0,"",'Ark1'!AG2528)</f>
        <v/>
      </c>
      <c r="K360" s="235"/>
      <c r="L360" s="235" t="str">
        <f>+IF(I360=0,"",'Ark1'!AH2528)</f>
        <v/>
      </c>
      <c r="M360" s="235"/>
      <c r="N360" s="32" t="str">
        <f>+IF(I360=0,"",'Ark1'!U2528)</f>
        <v/>
      </c>
      <c r="O360" s="32"/>
      <c r="P360" s="32"/>
      <c r="Q360" s="32"/>
      <c r="R360" s="32"/>
      <c r="S360" s="32"/>
      <c r="T360" s="32"/>
      <c r="U360" s="32"/>
      <c r="V360" s="236" t="str">
        <f>+IF(I360=0,"",'Ark1'!T2528)</f>
        <v/>
      </c>
      <c r="W360" s="237" t="str">
        <f>+IF(I360=0,"",'Ark1'!W2528)</f>
        <v/>
      </c>
      <c r="X360" s="237" t="str">
        <f>+IF(I360=0,"",'Ark1'!X2528)</f>
        <v/>
      </c>
      <c r="Y360" s="237" t="str">
        <f>+IF(I360=0,"",'Ark1'!Y2528)</f>
        <v/>
      </c>
      <c r="Z360" s="237" t="str">
        <f>+IF(I360=0,"",'Ark1'!Z2528)</f>
        <v/>
      </c>
      <c r="AA360" s="235" t="str">
        <f>+IF(I360=0,"",'Ark1'!Z2528)</f>
        <v/>
      </c>
      <c r="AB360" s="236" t="str">
        <f>+IF(I360=0,"",'Ark1'!AB2528)</f>
        <v/>
      </c>
      <c r="AC360" s="237" t="str">
        <f>+IF(I360=0,"",'Ark1'!AE2528)</f>
        <v/>
      </c>
      <c r="AD360" s="235" t="str">
        <f t="shared" si="48"/>
        <v/>
      </c>
      <c r="AE360" s="235" t="str">
        <f t="shared" si="51"/>
        <v/>
      </c>
      <c r="AF360" s="214"/>
      <c r="AI360" s="29"/>
      <c r="AJ360" s="27"/>
      <c r="AM360" s="27"/>
      <c r="AN360" s="27"/>
      <c r="AO360" s="27"/>
      <c r="AQ360" s="27"/>
    </row>
    <row r="361" spans="1:60" ht="19.8">
      <c r="A361" s="214"/>
      <c r="B361" s="214"/>
      <c r="C361" s="214"/>
      <c r="D361" s="214"/>
      <c r="E361" s="214"/>
      <c r="F361" s="214"/>
      <c r="G361" s="214"/>
      <c r="H361" s="214"/>
      <c r="I361" s="331"/>
      <c r="J361" s="215"/>
      <c r="K361" s="215"/>
      <c r="L361" s="215"/>
      <c r="M361" s="215"/>
      <c r="N361" s="214"/>
      <c r="O361" s="449"/>
      <c r="P361" s="449"/>
      <c r="Q361" s="449"/>
      <c r="R361" s="449"/>
      <c r="S361" s="449"/>
      <c r="T361" s="449"/>
      <c r="U361" s="449"/>
      <c r="V361" s="214"/>
      <c r="W361" s="216"/>
      <c r="X361" s="216"/>
      <c r="Y361" s="216"/>
      <c r="Z361" s="216"/>
      <c r="AA361" s="216"/>
      <c r="AB361" s="214"/>
      <c r="AC361" s="216"/>
      <c r="AD361" s="216"/>
      <c r="AE361" s="216"/>
      <c r="AF361" s="214"/>
      <c r="AG361" s="217"/>
      <c r="AI361" s="29"/>
      <c r="AJ361" s="27"/>
      <c r="AK361" s="218"/>
      <c r="AL361" s="28"/>
      <c r="AP361" s="28"/>
      <c r="BH361" s="230"/>
    </row>
    <row r="362" spans="1:60" ht="22.8">
      <c r="A362" s="214"/>
      <c r="B362" s="214"/>
      <c r="C362" s="214"/>
      <c r="D362" s="263" t="str">
        <f>+D364</f>
        <v>E</v>
      </c>
      <c r="E362" s="214"/>
      <c r="F362" s="214"/>
      <c r="G362" s="214"/>
      <c r="H362" s="214"/>
      <c r="I362" s="406">
        <f>SUM(I364:I387)</f>
        <v>0</v>
      </c>
      <c r="J362" s="215"/>
      <c r="K362" s="215"/>
      <c r="L362" s="215"/>
      <c r="M362" s="215"/>
      <c r="N362" s="266" t="str">
        <f>+Klasse!K23</f>
        <v/>
      </c>
      <c r="O362" s="266"/>
      <c r="P362" s="266"/>
      <c r="Q362" s="266"/>
      <c r="R362" s="266"/>
      <c r="S362" s="266"/>
      <c r="T362" s="266"/>
      <c r="U362" s="266"/>
      <c r="V362" s="214"/>
      <c r="W362" s="216"/>
      <c r="X362" s="216"/>
      <c r="Y362" s="216"/>
      <c r="Z362" s="216"/>
      <c r="AA362" s="216"/>
      <c r="AB362" s="214"/>
      <c r="AC362" s="216"/>
      <c r="AD362" s="216"/>
      <c r="AE362" s="216"/>
      <c r="AF362" s="214"/>
      <c r="AG362" s="217"/>
      <c r="AI362" s="29"/>
      <c r="AJ362" s="27"/>
      <c r="AK362" s="218"/>
      <c r="AL362" s="28"/>
      <c r="AP362" s="28"/>
      <c r="BH362" s="230"/>
    </row>
    <row r="363" spans="1:60" ht="19.8">
      <c r="A363" s="214"/>
      <c r="B363" s="214"/>
      <c r="C363" s="214"/>
      <c r="D363" s="214"/>
      <c r="E363" s="496"/>
      <c r="F363" s="497"/>
      <c r="G363" s="214"/>
      <c r="H363" s="232"/>
      <c r="I363" s="331"/>
      <c r="J363" s="215"/>
      <c r="K363" s="215"/>
      <c r="L363" s="215"/>
      <c r="M363" s="215"/>
      <c r="N363" s="215"/>
      <c r="O363" s="215"/>
      <c r="P363" s="215"/>
      <c r="Q363" s="215"/>
      <c r="R363" s="215"/>
      <c r="S363" s="215"/>
      <c r="T363" s="215"/>
      <c r="U363" s="215"/>
      <c r="V363" s="232"/>
      <c r="W363" s="216"/>
      <c r="X363" s="216"/>
      <c r="Y363" s="216"/>
      <c r="Z363" s="216"/>
      <c r="AA363" s="233"/>
      <c r="AB363" s="214"/>
      <c r="AC363" s="233"/>
      <c r="AD363" s="233"/>
      <c r="AE363" s="231"/>
      <c r="AF363" s="214"/>
      <c r="AG363" s="217"/>
      <c r="AI363" s="29"/>
      <c r="AJ363" s="27"/>
      <c r="AK363" s="218"/>
      <c r="AL363" s="28"/>
      <c r="AP363" s="28"/>
      <c r="BH363" s="230"/>
    </row>
    <row r="364" spans="1:60" s="245" customFormat="1" ht="15.6">
      <c r="A364" s="214"/>
      <c r="B364" s="296">
        <f>+'Ark1'!C2529</f>
        <v>2024</v>
      </c>
      <c r="C364" s="234">
        <f>+'Ark1'!L2529</f>
        <v>14</v>
      </c>
      <c r="D364" s="234" t="s">
        <v>399</v>
      </c>
      <c r="E364" s="28">
        <f>+'Ark1'!H2529</f>
        <v>1</v>
      </c>
      <c r="F364" s="28">
        <f>+'Ark1'!J2529</f>
        <v>103</v>
      </c>
      <c r="G364" s="28" t="str">
        <f>+G337</f>
        <v>Rudshøgda</v>
      </c>
      <c r="H364" s="28" t="str">
        <f>+IF(I364=0,"",'Ark1'!Q2529)</f>
        <v/>
      </c>
      <c r="I364" s="337">
        <f>+'Ark1'!R2529</f>
        <v>0</v>
      </c>
      <c r="J364" s="29" t="str">
        <f>+IF(I364=0,"",'Ark1'!AG2529)</f>
        <v/>
      </c>
      <c r="K364" s="29"/>
      <c r="L364" s="29" t="str">
        <f>+IF(I364=0,"",'Ark1'!AH2529)</f>
        <v/>
      </c>
      <c r="M364" s="29"/>
      <c r="N364" s="32" t="str">
        <f>+IF(I364=0,"",'Ark1'!U2529)</f>
        <v/>
      </c>
      <c r="O364" s="32"/>
      <c r="P364" s="32"/>
      <c r="Q364" s="32"/>
      <c r="R364" s="32"/>
      <c r="S364" s="32"/>
      <c r="T364" s="32"/>
      <c r="U364" s="32"/>
      <c r="V364" s="27" t="str">
        <f>+IF(I364=0,"",'Ark1'!T2529)</f>
        <v/>
      </c>
      <c r="W364" s="34" t="str">
        <f>+IF(I364=0,"",'Ark1'!W2529)</f>
        <v/>
      </c>
      <c r="X364" s="34" t="str">
        <f>+IF(I364=0,"",'Ark1'!X2529)</f>
        <v/>
      </c>
      <c r="Y364" s="34" t="str">
        <f>+IF(I364=0,"",'Ark1'!Y2529)</f>
        <v/>
      </c>
      <c r="Z364" s="34" t="str">
        <f>+IF(I364=0,"",'Ark1'!Z2529)</f>
        <v/>
      </c>
      <c r="AA364" s="29" t="str">
        <f>+IF(I364=0,"",'Ark1'!Z2529)</f>
        <v/>
      </c>
      <c r="AB364" s="27" t="str">
        <f>+IF(I364=0,"",'Ark1'!AB2529)</f>
        <v/>
      </c>
      <c r="AC364" s="34" t="str">
        <f>+IF(I364=0,"",'Ark1'!AE2529)</f>
        <v/>
      </c>
      <c r="AD364" s="29" t="str">
        <f t="shared" ref="AD364:AD387" si="52">IF(I364=0,"",N364/C364)</f>
        <v/>
      </c>
      <c r="AE364" s="29" t="str">
        <f t="shared" ref="AE364" si="53">IF(I364=0,"",I364/H364)</f>
        <v/>
      </c>
      <c r="AF364" s="214"/>
      <c r="AG364" s="29"/>
      <c r="AH364" s="29"/>
      <c r="AI364" s="29"/>
      <c r="AJ364" s="27"/>
      <c r="AK364" s="29"/>
      <c r="AL364" s="29"/>
      <c r="AM364" s="28"/>
      <c r="AN364" s="28"/>
      <c r="AO364" s="28"/>
      <c r="AP364" s="29"/>
      <c r="AQ364" s="28"/>
      <c r="AR364" s="28"/>
    </row>
    <row r="365" spans="1:60" s="245" customFormat="1" ht="15.6">
      <c r="A365" s="214"/>
      <c r="B365" s="296">
        <f>+'Ark1'!C2530</f>
        <v>2024</v>
      </c>
      <c r="C365" s="234">
        <f>+'Ark1'!L2530</f>
        <v>14</v>
      </c>
      <c r="D365" s="234" t="s">
        <v>399</v>
      </c>
      <c r="E365" s="28">
        <f>+'Ark1'!H2530</f>
        <v>2</v>
      </c>
      <c r="F365" s="28">
        <f>+'Ark1'!J2530</f>
        <v>106</v>
      </c>
      <c r="G365" s="28" t="str">
        <f t="shared" ref="G365:G387" si="54">+G338</f>
        <v>Furuseth</v>
      </c>
      <c r="H365" s="28" t="str">
        <f>+IF(I365=0,"",'Ark1'!Q2530)</f>
        <v/>
      </c>
      <c r="I365" s="337">
        <f>+'Ark1'!R2530</f>
        <v>0</v>
      </c>
      <c r="J365" s="29" t="str">
        <f>+IF(I365=0,"",'Ark1'!AG2530)</f>
        <v/>
      </c>
      <c r="K365" s="29"/>
      <c r="L365" s="29" t="str">
        <f>+IF(I365=0,"",'Ark1'!AH2530)</f>
        <v/>
      </c>
      <c r="M365" s="29"/>
      <c r="N365" s="32" t="str">
        <f>+IF(I365=0,"",'Ark1'!U2530)</f>
        <v/>
      </c>
      <c r="O365" s="32"/>
      <c r="P365" s="32"/>
      <c r="Q365" s="32"/>
      <c r="R365" s="32"/>
      <c r="S365" s="32"/>
      <c r="T365" s="32"/>
      <c r="U365" s="32"/>
      <c r="V365" s="27" t="str">
        <f>+IF(I365=0,"",'Ark1'!T2530)</f>
        <v/>
      </c>
      <c r="W365" s="34" t="str">
        <f>+IF(I365=0,"",'Ark1'!W2530)</f>
        <v/>
      </c>
      <c r="X365" s="34" t="str">
        <f>+IF(I365=0,"",'Ark1'!X2530)</f>
        <v/>
      </c>
      <c r="Y365" s="34" t="str">
        <f>+IF(I365=0,"",'Ark1'!Y2530)</f>
        <v/>
      </c>
      <c r="Z365" s="34" t="str">
        <f>+IF(I365=0,"",'Ark1'!Z2530)</f>
        <v/>
      </c>
      <c r="AA365" s="29" t="str">
        <f>+IF(I365=0,"",'Ark1'!Z2530)</f>
        <v/>
      </c>
      <c r="AB365" s="27" t="str">
        <f>+IF(I365=0,"",'Ark1'!AB2530)</f>
        <v/>
      </c>
      <c r="AC365" s="34" t="str">
        <f>+IF(I365=0,"",'Ark1'!AE2530)</f>
        <v/>
      </c>
      <c r="AD365" s="29" t="str">
        <f t="shared" si="52"/>
        <v/>
      </c>
      <c r="AE365" s="29" t="str">
        <f t="shared" ref="AE365:AE387" si="55">IF(I365=0,"",I365/H365)</f>
        <v/>
      </c>
      <c r="AF365" s="214"/>
      <c r="AG365" s="29"/>
      <c r="AH365" s="29"/>
      <c r="AI365" s="29"/>
      <c r="AJ365" s="27"/>
      <c r="AK365" s="29"/>
      <c r="AL365" s="29"/>
      <c r="AM365" s="28"/>
      <c r="AN365" s="28"/>
      <c r="AO365" s="28"/>
      <c r="AP365" s="29"/>
      <c r="AQ365" s="28"/>
      <c r="AR365" s="28"/>
    </row>
    <row r="366" spans="1:60" s="245" customFormat="1" ht="15.6">
      <c r="A366" s="214"/>
      <c r="B366" s="296">
        <f>+'Ark1'!C2531</f>
        <v>2024</v>
      </c>
      <c r="C366" s="234">
        <f>+'Ark1'!L2531</f>
        <v>14</v>
      </c>
      <c r="D366" s="234" t="s">
        <v>399</v>
      </c>
      <c r="E366" s="28">
        <f>+'Ark1'!H2531</f>
        <v>1</v>
      </c>
      <c r="F366" s="28">
        <f>+'Ark1'!J2531</f>
        <v>110</v>
      </c>
      <c r="G366" s="28" t="str">
        <f t="shared" si="54"/>
        <v>Gol</v>
      </c>
      <c r="H366" s="28" t="str">
        <f>+IF(I366=0,"",'Ark1'!Q2531)</f>
        <v/>
      </c>
      <c r="I366" s="337">
        <f>+'Ark1'!R2531</f>
        <v>0</v>
      </c>
      <c r="J366" s="29" t="str">
        <f>+IF(I366=0,"",'Ark1'!AG2531)</f>
        <v/>
      </c>
      <c r="K366" s="29"/>
      <c r="L366" s="29" t="str">
        <f>+IF(I366=0,"",'Ark1'!AH2531)</f>
        <v/>
      </c>
      <c r="M366" s="29"/>
      <c r="N366" s="32" t="str">
        <f>+IF(I366=0,"",'Ark1'!U2531)</f>
        <v/>
      </c>
      <c r="O366" s="32"/>
      <c r="P366" s="32"/>
      <c r="Q366" s="32"/>
      <c r="R366" s="32"/>
      <c r="S366" s="32"/>
      <c r="T366" s="32"/>
      <c r="U366" s="32"/>
      <c r="V366" s="27" t="str">
        <f>+IF(I366=0,"",'Ark1'!T2531)</f>
        <v/>
      </c>
      <c r="W366" s="34" t="str">
        <f>+IF(I366=0,"",'Ark1'!W2531)</f>
        <v/>
      </c>
      <c r="X366" s="34" t="str">
        <f>+IF(I366=0,"",'Ark1'!X2531)</f>
        <v/>
      </c>
      <c r="Y366" s="34" t="str">
        <f>+IF(I366=0,"",'Ark1'!Y2531)</f>
        <v/>
      </c>
      <c r="Z366" s="34" t="str">
        <f>+IF(I366=0,"",'Ark1'!Z2531)</f>
        <v/>
      </c>
      <c r="AA366" s="29" t="str">
        <f>+IF(I366=0,"",'Ark1'!Z2531)</f>
        <v/>
      </c>
      <c r="AB366" s="27" t="str">
        <f>+IF(I366=0,"",'Ark1'!AB2531)</f>
        <v/>
      </c>
      <c r="AC366" s="34" t="str">
        <f>+IF(I366=0,"",'Ark1'!AE2531)</f>
        <v/>
      </c>
      <c r="AD366" s="29" t="str">
        <f t="shared" si="52"/>
        <v/>
      </c>
      <c r="AE366" s="29" t="str">
        <f t="shared" si="55"/>
        <v/>
      </c>
      <c r="AF366" s="214"/>
      <c r="AG366" s="29"/>
      <c r="AH366" s="29"/>
      <c r="AI366" s="29"/>
      <c r="AJ366" s="27"/>
      <c r="AK366" s="29"/>
      <c r="AL366" s="29"/>
      <c r="AM366" s="28"/>
      <c r="AN366" s="28"/>
      <c r="AO366" s="28"/>
      <c r="AP366" s="29"/>
      <c r="AQ366" s="28"/>
      <c r="AR366" s="28"/>
    </row>
    <row r="367" spans="1:60" s="245" customFormat="1" ht="15.6">
      <c r="A367" s="214"/>
      <c r="B367" s="296">
        <f>+'Ark1'!C2532</f>
        <v>2024</v>
      </c>
      <c r="C367" s="234">
        <f>+'Ark1'!L2532</f>
        <v>14</v>
      </c>
      <c r="D367" s="234" t="s">
        <v>399</v>
      </c>
      <c r="E367" s="28">
        <f>+'Ark1'!H2532</f>
        <v>1</v>
      </c>
      <c r="F367" s="28">
        <f>+'Ark1'!J2532</f>
        <v>111</v>
      </c>
      <c r="G367" s="28" t="str">
        <f t="shared" si="54"/>
        <v>Forus</v>
      </c>
      <c r="H367" s="28" t="str">
        <f>+IF(I367=0,"",'Ark1'!Q2532)</f>
        <v/>
      </c>
      <c r="I367" s="337">
        <f>+'Ark1'!R2532</f>
        <v>0</v>
      </c>
      <c r="J367" s="29" t="str">
        <f>+IF(I367=0,"",'Ark1'!AG2532)</f>
        <v/>
      </c>
      <c r="K367" s="29"/>
      <c r="L367" s="29" t="str">
        <f>+IF(I367=0,"",'Ark1'!AH2532)</f>
        <v/>
      </c>
      <c r="M367" s="29"/>
      <c r="N367" s="32" t="str">
        <f>+IF(I367=0,"",'Ark1'!U2532)</f>
        <v/>
      </c>
      <c r="O367" s="32"/>
      <c r="P367" s="32"/>
      <c r="Q367" s="32"/>
      <c r="R367" s="32"/>
      <c r="S367" s="32"/>
      <c r="T367" s="32"/>
      <c r="U367" s="32"/>
      <c r="V367" s="27" t="str">
        <f>+IF(I367=0,"",'Ark1'!T2532)</f>
        <v/>
      </c>
      <c r="W367" s="34" t="str">
        <f>+IF(I367=0,"",'Ark1'!W2532)</f>
        <v/>
      </c>
      <c r="X367" s="34" t="str">
        <f>+IF(I367=0,"",'Ark1'!X2532)</f>
        <v/>
      </c>
      <c r="Y367" s="34" t="str">
        <f>+IF(I367=0,"",'Ark1'!Y2532)</f>
        <v/>
      </c>
      <c r="Z367" s="34" t="str">
        <f>+IF(I367=0,"",'Ark1'!Z2532)</f>
        <v/>
      </c>
      <c r="AA367" s="29" t="str">
        <f>+IF(I367=0,"",'Ark1'!Z2532)</f>
        <v/>
      </c>
      <c r="AB367" s="27" t="str">
        <f>+IF(I367=0,"",'Ark1'!AB2532)</f>
        <v/>
      </c>
      <c r="AC367" s="34" t="str">
        <f>+IF(I367=0,"",'Ark1'!AE2532)</f>
        <v/>
      </c>
      <c r="AD367" s="29" t="str">
        <f t="shared" si="52"/>
        <v/>
      </c>
      <c r="AE367" s="29" t="str">
        <f t="shared" si="55"/>
        <v/>
      </c>
      <c r="AF367" s="214"/>
      <c r="AG367" s="29"/>
      <c r="AH367" s="29"/>
      <c r="AI367" s="29"/>
      <c r="AJ367" s="27"/>
      <c r="AK367" s="29"/>
      <c r="AL367" s="29"/>
      <c r="AM367" s="28"/>
      <c r="AN367" s="28"/>
      <c r="AO367" s="28"/>
      <c r="AP367" s="29"/>
      <c r="AQ367" s="28"/>
      <c r="AR367" s="28"/>
    </row>
    <row r="368" spans="1:60" ht="15.6">
      <c r="A368" s="214"/>
      <c r="B368" s="296">
        <f>+'Ark1'!C2533</f>
        <v>2024</v>
      </c>
      <c r="C368" s="234">
        <f>+'Ark1'!L2533</f>
        <v>14</v>
      </c>
      <c r="D368" s="234" t="s">
        <v>399</v>
      </c>
      <c r="E368" s="28">
        <f>+'Ark1'!H2533</f>
        <v>1</v>
      </c>
      <c r="F368" s="28">
        <f>+'Ark1'!J2533</f>
        <v>116</v>
      </c>
      <c r="G368" s="28" t="str">
        <f t="shared" si="54"/>
        <v>Sandeid</v>
      </c>
      <c r="H368" s="28" t="str">
        <f>+IF(I368=0,"",'Ark1'!Q2533)</f>
        <v/>
      </c>
      <c r="I368" s="337">
        <f>+'Ark1'!R2533</f>
        <v>0</v>
      </c>
      <c r="J368" s="29" t="str">
        <f>+IF(I368=0,"",'Ark1'!AG2533)</f>
        <v/>
      </c>
      <c r="L368" s="29" t="str">
        <f>+IF(I368=0,"",'Ark1'!AH2533)</f>
        <v/>
      </c>
      <c r="N368" s="32" t="str">
        <f>+IF(I368=0,"",'Ark1'!U2533)</f>
        <v/>
      </c>
      <c r="O368" s="32"/>
      <c r="P368" s="32"/>
      <c r="Q368" s="32"/>
      <c r="R368" s="32"/>
      <c r="S368" s="32"/>
      <c r="T368" s="32"/>
      <c r="U368" s="32"/>
      <c r="V368" s="27" t="str">
        <f>+IF(I368=0,"",'Ark1'!T2533)</f>
        <v/>
      </c>
      <c r="W368" s="34" t="str">
        <f>+IF(I368=0,"",'Ark1'!W2533)</f>
        <v/>
      </c>
      <c r="X368" s="34" t="str">
        <f>+IF(I368=0,"",'Ark1'!X2533)</f>
        <v/>
      </c>
      <c r="Y368" s="34" t="str">
        <f>+IF(I368=0,"",'Ark1'!Y2533)</f>
        <v/>
      </c>
      <c r="Z368" s="34" t="str">
        <f>+IF(I368=0,"",'Ark1'!Z2533)</f>
        <v/>
      </c>
      <c r="AA368" s="29" t="str">
        <f>+IF(I368=0,"",'Ark1'!Z2533)</f>
        <v/>
      </c>
      <c r="AB368" s="27" t="str">
        <f>+IF(I368=0,"",'Ark1'!AB2533)</f>
        <v/>
      </c>
      <c r="AC368" s="34" t="str">
        <f>+IF(I368=0,"",'Ark1'!AE2533)</f>
        <v/>
      </c>
      <c r="AD368" s="29" t="str">
        <f t="shared" si="52"/>
        <v/>
      </c>
      <c r="AE368" s="29" t="str">
        <f t="shared" si="55"/>
        <v/>
      </c>
      <c r="AF368" s="214"/>
      <c r="AI368" s="29"/>
      <c r="AJ368" s="27"/>
    </row>
    <row r="369" spans="1:72" ht="15.6">
      <c r="A369" s="214"/>
      <c r="B369" s="296">
        <f>+'Ark1'!C2534</f>
        <v>2024</v>
      </c>
      <c r="C369" s="234">
        <f>+'Ark1'!L2534</f>
        <v>14</v>
      </c>
      <c r="D369" s="234" t="s">
        <v>399</v>
      </c>
      <c r="E369" s="28">
        <f>+'Ark1'!H2534</f>
        <v>2</v>
      </c>
      <c r="F369" s="28">
        <f>+'Ark1'!J2534</f>
        <v>117</v>
      </c>
      <c r="G369" s="28" t="str">
        <f t="shared" si="54"/>
        <v>Jæren</v>
      </c>
      <c r="H369" s="28" t="str">
        <f>+IF(I369=0,"",'Ark1'!Q2534)</f>
        <v/>
      </c>
      <c r="I369" s="337">
        <f>+'Ark1'!R2534</f>
        <v>0</v>
      </c>
      <c r="J369" s="29" t="str">
        <f>+IF(I369=0,"",'Ark1'!AG2534)</f>
        <v/>
      </c>
      <c r="L369" s="29" t="str">
        <f>+IF(I369=0,"",'Ark1'!AH2534)</f>
        <v/>
      </c>
      <c r="N369" s="32" t="str">
        <f>+IF(I369=0,"",'Ark1'!U2534)</f>
        <v/>
      </c>
      <c r="O369" s="32"/>
      <c r="P369" s="32"/>
      <c r="Q369" s="32"/>
      <c r="R369" s="32"/>
      <c r="S369" s="32"/>
      <c r="T369" s="32"/>
      <c r="U369" s="32"/>
      <c r="V369" s="27" t="str">
        <f>+IF(I369=0,"",'Ark1'!T2534)</f>
        <v/>
      </c>
      <c r="W369" s="34" t="str">
        <f>+IF(I369=0,"",'Ark1'!W2534)</f>
        <v/>
      </c>
      <c r="X369" s="34" t="str">
        <f>+IF(I369=0,"",'Ark1'!X2534)</f>
        <v/>
      </c>
      <c r="Y369" s="34" t="str">
        <f>+IF(I369=0,"",'Ark1'!Y2534)</f>
        <v/>
      </c>
      <c r="Z369" s="34" t="str">
        <f>+IF(I369=0,"",'Ark1'!Z2534)</f>
        <v/>
      </c>
      <c r="AA369" s="29" t="str">
        <f>+IF(I369=0,"",'Ark1'!Z2534)</f>
        <v/>
      </c>
      <c r="AB369" s="27" t="str">
        <f>+IF(I369=0,"",'Ark1'!AB2534)</f>
        <v/>
      </c>
      <c r="AC369" s="34" t="str">
        <f>+IF(I369=0,"",'Ark1'!AE2534)</f>
        <v/>
      </c>
      <c r="AD369" s="29" t="str">
        <f t="shared" si="52"/>
        <v/>
      </c>
      <c r="AE369" s="29" t="str">
        <f t="shared" si="55"/>
        <v/>
      </c>
      <c r="AF369" s="214"/>
      <c r="AI369" s="29"/>
      <c r="AJ369" s="27"/>
    </row>
    <row r="370" spans="1:72" ht="15.6">
      <c r="A370" s="214"/>
      <c r="B370" s="296">
        <f>+'Ark1'!C2535</f>
        <v>2024</v>
      </c>
      <c r="C370" s="234">
        <f>+'Ark1'!L2535</f>
        <v>14</v>
      </c>
      <c r="D370" s="234" t="s">
        <v>399</v>
      </c>
      <c r="E370" s="28">
        <f>+'Ark1'!H2535</f>
        <v>1</v>
      </c>
      <c r="F370" s="28">
        <f>+'Ark1'!J2535</f>
        <v>134</v>
      </c>
      <c r="G370" s="28" t="str">
        <f t="shared" si="54"/>
        <v>Førde</v>
      </c>
      <c r="H370" s="28" t="str">
        <f>+IF(I370=0,"",'Ark1'!Q2535)</f>
        <v/>
      </c>
      <c r="I370" s="337">
        <f>+'Ark1'!R2535</f>
        <v>0</v>
      </c>
      <c r="J370" s="29" t="str">
        <f>+IF(I370=0,"",'Ark1'!AG2535)</f>
        <v/>
      </c>
      <c r="L370" s="29" t="str">
        <f>+IF(I370=0,"",'Ark1'!AH2535)</f>
        <v/>
      </c>
      <c r="N370" s="32" t="str">
        <f>+IF(I370=0,"",'Ark1'!U2535)</f>
        <v/>
      </c>
      <c r="O370" s="32"/>
      <c r="P370" s="32"/>
      <c r="Q370" s="32"/>
      <c r="R370" s="32"/>
      <c r="S370" s="32"/>
      <c r="T370" s="32"/>
      <c r="U370" s="32"/>
      <c r="V370" s="27" t="str">
        <f>+IF(I370=0,"",'Ark1'!T2535)</f>
        <v/>
      </c>
      <c r="W370" s="34" t="str">
        <f>+IF(I370=0,"",'Ark1'!W2535)</f>
        <v/>
      </c>
      <c r="X370" s="34" t="str">
        <f>+IF(I370=0,"",'Ark1'!X2535)</f>
        <v/>
      </c>
      <c r="Y370" s="34" t="str">
        <f>+IF(I370=0,"",'Ark1'!Y2535)</f>
        <v/>
      </c>
      <c r="Z370" s="34" t="str">
        <f>+IF(I370=0,"",'Ark1'!Z2535)</f>
        <v/>
      </c>
      <c r="AA370" s="29" t="str">
        <f>+IF(I370=0,"",'Ark1'!Z2535)</f>
        <v/>
      </c>
      <c r="AB370" s="27" t="str">
        <f>+IF(I370=0,"",'Ark1'!AB2535)</f>
        <v/>
      </c>
      <c r="AC370" s="34" t="str">
        <f>+IF(I370=0,"",'Ark1'!AE2535)</f>
        <v/>
      </c>
      <c r="AD370" s="29" t="str">
        <f t="shared" si="52"/>
        <v/>
      </c>
      <c r="AE370" s="29" t="str">
        <f t="shared" si="55"/>
        <v/>
      </c>
      <c r="AF370" s="214"/>
      <c r="AI370" s="29"/>
      <c r="AJ370" s="27"/>
    </row>
    <row r="371" spans="1:72" ht="15.6">
      <c r="A371" s="214"/>
      <c r="B371" s="296">
        <f>+'Ark1'!C2536</f>
        <v>2024</v>
      </c>
      <c r="C371" s="234">
        <f>+'Ark1'!L2536</f>
        <v>14</v>
      </c>
      <c r="D371" s="234" t="s">
        <v>399</v>
      </c>
      <c r="E371" s="28">
        <f>+'Ark1'!H2536</f>
        <v>2</v>
      </c>
      <c r="F371" s="28">
        <f>+'Ark1'!J2536</f>
        <v>141</v>
      </c>
      <c r="G371" s="28" t="str">
        <f t="shared" si="54"/>
        <v>Ølen</v>
      </c>
      <c r="H371" s="28" t="str">
        <f>+IF(I371=0,"",'Ark1'!Q2536)</f>
        <v/>
      </c>
      <c r="I371" s="337">
        <f>+'Ark1'!R2536</f>
        <v>0</v>
      </c>
      <c r="J371" s="29" t="str">
        <f>+IF(I371=0,"",'Ark1'!AG2536)</f>
        <v/>
      </c>
      <c r="L371" s="29" t="str">
        <f>+IF(I371=0,"",'Ark1'!AH2536)</f>
        <v/>
      </c>
      <c r="N371" s="32" t="str">
        <f>+IF(I371=0,"",'Ark1'!U2536)</f>
        <v/>
      </c>
      <c r="O371" s="32"/>
      <c r="P371" s="32"/>
      <c r="Q371" s="32"/>
      <c r="R371" s="32"/>
      <c r="S371" s="32"/>
      <c r="T371" s="32"/>
      <c r="U371" s="32"/>
      <c r="V371" s="27" t="str">
        <f>+IF(I371=0,"",'Ark1'!T2536)</f>
        <v/>
      </c>
      <c r="W371" s="34" t="str">
        <f>+IF(I371=0,"",'Ark1'!W2536)</f>
        <v/>
      </c>
      <c r="X371" s="34" t="str">
        <f>+IF(I371=0,"",'Ark1'!X2536)</f>
        <v/>
      </c>
      <c r="Y371" s="34" t="str">
        <f>+IF(I371=0,"",'Ark1'!Y2536)</f>
        <v/>
      </c>
      <c r="Z371" s="34" t="str">
        <f>+IF(I371=0,"",'Ark1'!Z2536)</f>
        <v/>
      </c>
      <c r="AA371" s="29" t="str">
        <f>+IF(I371=0,"",'Ark1'!Z2536)</f>
        <v/>
      </c>
      <c r="AB371" s="27" t="str">
        <f>+IF(I371=0,"",'Ark1'!AB2536)</f>
        <v/>
      </c>
      <c r="AC371" s="34" t="str">
        <f>+IF(I371=0,"",'Ark1'!AE2536)</f>
        <v/>
      </c>
      <c r="AD371" s="29" t="str">
        <f t="shared" si="52"/>
        <v/>
      </c>
      <c r="AE371" s="29" t="str">
        <f t="shared" si="55"/>
        <v/>
      </c>
      <c r="AF371" s="214"/>
      <c r="AI371" s="29"/>
      <c r="AJ371" s="27"/>
    </row>
    <row r="372" spans="1:72" ht="15.6">
      <c r="A372" s="214"/>
      <c r="B372" s="296">
        <f>+'Ark1'!C2537</f>
        <v>2024</v>
      </c>
      <c r="C372" s="234">
        <f>+'Ark1'!L2537</f>
        <v>14</v>
      </c>
      <c r="D372" s="234" t="s">
        <v>399</v>
      </c>
      <c r="E372" s="28">
        <f>+'Ark1'!H2537</f>
        <v>2</v>
      </c>
      <c r="F372" s="28">
        <f>+'Ark1'!J2537</f>
        <v>143</v>
      </c>
      <c r="G372" s="28" t="str">
        <f t="shared" si="54"/>
        <v>Nordfjord</v>
      </c>
      <c r="H372" s="28" t="str">
        <f>+IF(I372=0,"",'Ark1'!Q2537)</f>
        <v/>
      </c>
      <c r="I372" s="337">
        <f>+'Ark1'!R2537</f>
        <v>0</v>
      </c>
      <c r="J372" s="29" t="str">
        <f>+IF(I372=0,"",'Ark1'!AG2537)</f>
        <v/>
      </c>
      <c r="L372" s="29" t="str">
        <f>+IF(I372=0,"",'Ark1'!AH2537)</f>
        <v/>
      </c>
      <c r="N372" s="32" t="str">
        <f>+IF(I372=0,"",'Ark1'!U2537)</f>
        <v/>
      </c>
      <c r="O372" s="32"/>
      <c r="P372" s="32"/>
      <c r="Q372" s="32"/>
      <c r="R372" s="32"/>
      <c r="S372" s="32"/>
      <c r="T372" s="32"/>
      <c r="U372" s="32"/>
      <c r="V372" s="27" t="str">
        <f>+IF(I372=0,"",'Ark1'!T2537)</f>
        <v/>
      </c>
      <c r="W372" s="34" t="str">
        <f>+IF(I372=0,"",'Ark1'!W2537)</f>
        <v/>
      </c>
      <c r="X372" s="34" t="str">
        <f>+IF(I372=0,"",'Ark1'!X2537)</f>
        <v/>
      </c>
      <c r="Y372" s="34" t="str">
        <f>+IF(I372=0,"",'Ark1'!Y2537)</f>
        <v/>
      </c>
      <c r="Z372" s="34" t="str">
        <f>+IF(I372=0,"",'Ark1'!Z2537)</f>
        <v/>
      </c>
      <c r="AA372" s="29" t="str">
        <f>+IF(I372=0,"",'Ark1'!Z2537)</f>
        <v/>
      </c>
      <c r="AB372" s="27" t="str">
        <f>+IF(I372=0,"",'Ark1'!AB2537)</f>
        <v/>
      </c>
      <c r="AC372" s="34" t="str">
        <f>+IF(I372=0,"",'Ark1'!AE2537)</f>
        <v/>
      </c>
      <c r="AD372" s="29" t="str">
        <f t="shared" si="52"/>
        <v/>
      </c>
      <c r="AE372" s="29" t="str">
        <f t="shared" si="55"/>
        <v/>
      </c>
      <c r="AF372" s="214"/>
      <c r="AI372" s="29"/>
      <c r="AJ372" s="27"/>
    </row>
    <row r="373" spans="1:72" ht="15.6">
      <c r="A373" s="214"/>
      <c r="B373" s="296">
        <f>+'Ark1'!C2538</f>
        <v>2024</v>
      </c>
      <c r="C373" s="234">
        <f>+'Ark1'!L2538</f>
        <v>14</v>
      </c>
      <c r="D373" s="234" t="s">
        <v>399</v>
      </c>
      <c r="E373" s="28">
        <f>+'Ark1'!H2538</f>
        <v>2</v>
      </c>
      <c r="F373" s="28">
        <f>+'Ark1'!J2538</f>
        <v>147</v>
      </c>
      <c r="G373" s="28" t="str">
        <f t="shared" si="54"/>
        <v>Midt-Norge</v>
      </c>
      <c r="H373" s="28" t="str">
        <f>+IF(I373=0,"",'Ark1'!Q2538)</f>
        <v/>
      </c>
      <c r="I373" s="337">
        <f>+'Ark1'!R2538</f>
        <v>0</v>
      </c>
      <c r="J373" s="29" t="str">
        <f>+IF(I373=0,"",'Ark1'!AG2538)</f>
        <v/>
      </c>
      <c r="L373" s="29" t="str">
        <f>+IF(I373=0,"",'Ark1'!AH2538)</f>
        <v/>
      </c>
      <c r="N373" s="32" t="str">
        <f>+IF(I373=0,"",'Ark1'!U2538)</f>
        <v/>
      </c>
      <c r="O373" s="32"/>
      <c r="P373" s="32"/>
      <c r="Q373" s="32"/>
      <c r="R373" s="32"/>
      <c r="S373" s="32"/>
      <c r="T373" s="32"/>
      <c r="U373" s="32"/>
      <c r="V373" s="27" t="str">
        <f>+IF(I373=0,"",'Ark1'!T2538)</f>
        <v/>
      </c>
      <c r="W373" s="34" t="str">
        <f>+IF(I373=0,"",'Ark1'!W2538)</f>
        <v/>
      </c>
      <c r="X373" s="34" t="str">
        <f>+IF(I373=0,"",'Ark1'!X2538)</f>
        <v/>
      </c>
      <c r="Y373" s="34" t="str">
        <f>+IF(I373=0,"",'Ark1'!Y2538)</f>
        <v/>
      </c>
      <c r="Z373" s="34" t="str">
        <f>+IF(I373=0,"",'Ark1'!Z2538)</f>
        <v/>
      </c>
      <c r="AA373" s="29" t="str">
        <f>+IF(I373=0,"",'Ark1'!Z2538)</f>
        <v/>
      </c>
      <c r="AB373" s="27" t="str">
        <f>+IF(I373=0,"",'Ark1'!AB2538)</f>
        <v/>
      </c>
      <c r="AC373" s="34" t="str">
        <f>+IF(I373=0,"",'Ark1'!AE2538)</f>
        <v/>
      </c>
      <c r="AD373" s="29" t="str">
        <f t="shared" si="52"/>
        <v/>
      </c>
      <c r="AE373" s="29" t="str">
        <f t="shared" si="55"/>
        <v/>
      </c>
      <c r="AF373" s="214"/>
      <c r="AI373" s="29"/>
      <c r="AJ373" s="27"/>
    </row>
    <row r="374" spans="1:72" ht="15.6">
      <c r="A374" s="214"/>
      <c r="B374" s="296">
        <f>+'Ark1'!C2539</f>
        <v>2024</v>
      </c>
      <c r="C374" s="234">
        <f>+'Ark1'!L2539</f>
        <v>14</v>
      </c>
      <c r="D374" s="234" t="s">
        <v>399</v>
      </c>
      <c r="E374" s="28">
        <f>+'Ark1'!H2539</f>
        <v>1</v>
      </c>
      <c r="F374" s="28">
        <f>+'Ark1'!J2539</f>
        <v>155</v>
      </c>
      <c r="G374" s="28" t="str">
        <f t="shared" si="54"/>
        <v>Målselv</v>
      </c>
      <c r="H374" s="28" t="str">
        <f>+IF(I374=0,"",'Ark1'!Q2539)</f>
        <v/>
      </c>
      <c r="I374" s="337">
        <f>+'Ark1'!R2539</f>
        <v>0</v>
      </c>
      <c r="J374" s="29" t="str">
        <f>+IF(I374=0,"",'Ark1'!AG2539)</f>
        <v/>
      </c>
      <c r="L374" s="29" t="str">
        <f>+IF(I374=0,"",'Ark1'!AH2539)</f>
        <v/>
      </c>
      <c r="N374" s="32" t="str">
        <f>+IF(I374=0,"",'Ark1'!U2539)</f>
        <v/>
      </c>
      <c r="O374" s="32"/>
      <c r="P374" s="32"/>
      <c r="Q374" s="32"/>
      <c r="R374" s="32"/>
      <c r="S374" s="32"/>
      <c r="T374" s="32"/>
      <c r="U374" s="32"/>
      <c r="V374" s="27" t="str">
        <f>+IF(I374=0,"",'Ark1'!T2539)</f>
        <v/>
      </c>
      <c r="W374" s="34" t="str">
        <f>+IF(I374=0,"",'Ark1'!W2539)</f>
        <v/>
      </c>
      <c r="X374" s="34" t="str">
        <f>+IF(I374=0,"",'Ark1'!X2539)</f>
        <v/>
      </c>
      <c r="Y374" s="34" t="str">
        <f>+IF(I374=0,"",'Ark1'!Y2539)</f>
        <v/>
      </c>
      <c r="Z374" s="34" t="str">
        <f>+IF(I374=0,"",'Ark1'!Z2539)</f>
        <v/>
      </c>
      <c r="AA374" s="29" t="str">
        <f>+IF(I374=0,"",'Ark1'!Z2539)</f>
        <v/>
      </c>
      <c r="AB374" s="27" t="str">
        <f>+IF(I374=0,"",'Ark1'!AB2539)</f>
        <v/>
      </c>
      <c r="AC374" s="34" t="str">
        <f>+IF(I374=0,"",'Ark1'!AE2539)</f>
        <v/>
      </c>
      <c r="AD374" s="29" t="str">
        <f t="shared" si="52"/>
        <v/>
      </c>
      <c r="AE374" s="29" t="str">
        <f t="shared" si="55"/>
        <v/>
      </c>
      <c r="AF374" s="214"/>
      <c r="AI374" s="29"/>
      <c r="AJ374" s="27"/>
    </row>
    <row r="375" spans="1:72" ht="15.6">
      <c r="A375" s="214"/>
      <c r="B375" s="296">
        <f>+'Ark1'!C2540</f>
        <v>2024</v>
      </c>
      <c r="C375" s="234">
        <f>+'Ark1'!L2540</f>
        <v>14</v>
      </c>
      <c r="D375" s="234" t="s">
        <v>399</v>
      </c>
      <c r="E375" s="28">
        <f>+'Ark1'!H2540</f>
        <v>2</v>
      </c>
      <c r="F375" s="28">
        <f>+'Ark1'!J2540</f>
        <v>160</v>
      </c>
      <c r="G375" s="28" t="str">
        <f t="shared" si="54"/>
        <v>Oslo</v>
      </c>
      <c r="H375" s="28" t="str">
        <f>+IF(I375=0,"",'Ark1'!Q2540)</f>
        <v/>
      </c>
      <c r="I375" s="337">
        <f>+'Ark1'!R2540</f>
        <v>0</v>
      </c>
      <c r="J375" s="29" t="str">
        <f>+IF(I375=0,"",'Ark1'!AG2540)</f>
        <v/>
      </c>
      <c r="L375" s="29" t="str">
        <f>+IF(I375=0,"",'Ark1'!AH2540)</f>
        <v/>
      </c>
      <c r="N375" s="32" t="str">
        <f>+IF(I375=0,"",'Ark1'!U2540)</f>
        <v/>
      </c>
      <c r="O375" s="32"/>
      <c r="P375" s="32"/>
      <c r="Q375" s="32"/>
      <c r="R375" s="32"/>
      <c r="S375" s="32"/>
      <c r="T375" s="32"/>
      <c r="U375" s="32"/>
      <c r="V375" s="27" t="str">
        <f>+IF(I375=0,"",'Ark1'!T2540)</f>
        <v/>
      </c>
      <c r="W375" s="34" t="str">
        <f>+IF(I375=0,"",'Ark1'!W2540)</f>
        <v/>
      </c>
      <c r="X375" s="34" t="str">
        <f>+IF(I375=0,"",'Ark1'!X2540)</f>
        <v/>
      </c>
      <c r="Y375" s="34" t="str">
        <f>+IF(I375=0,"",'Ark1'!Y2540)</f>
        <v/>
      </c>
      <c r="Z375" s="34" t="str">
        <f>+IF(I375=0,"",'Ark1'!Z2540)</f>
        <v/>
      </c>
      <c r="AA375" s="29" t="str">
        <f>+IF(I375=0,"",'Ark1'!Z2540)</f>
        <v/>
      </c>
      <c r="AB375" s="27" t="str">
        <f>+IF(I375=0,"",'Ark1'!AB2540)</f>
        <v/>
      </c>
      <c r="AC375" s="34" t="str">
        <f>+IF(I375=0,"",'Ark1'!AE2540)</f>
        <v/>
      </c>
      <c r="AD375" s="29" t="str">
        <f t="shared" si="52"/>
        <v/>
      </c>
      <c r="AE375" s="29" t="str">
        <f t="shared" si="55"/>
        <v/>
      </c>
      <c r="AF375" s="214"/>
      <c r="AI375" s="29"/>
      <c r="AJ375" s="27"/>
    </row>
    <row r="376" spans="1:72" ht="15.6">
      <c r="A376" s="214"/>
      <c r="B376" s="296">
        <f>+'Ark1'!C2541</f>
        <v>2024</v>
      </c>
      <c r="C376" s="234">
        <f>+'Ark1'!L2541</f>
        <v>14</v>
      </c>
      <c r="D376" s="234" t="s">
        <v>399</v>
      </c>
      <c r="E376" s="28">
        <f>+'Ark1'!H2541</f>
        <v>1</v>
      </c>
      <c r="F376" s="28">
        <f>+'Ark1'!J2541</f>
        <v>171</v>
      </c>
      <c r="G376" s="28" t="str">
        <f t="shared" si="54"/>
        <v>Prima</v>
      </c>
      <c r="H376" s="28" t="str">
        <f>+IF(I376=0,"",'Ark1'!Q2541)</f>
        <v/>
      </c>
      <c r="I376" s="337">
        <f>+'Ark1'!R2541</f>
        <v>0</v>
      </c>
      <c r="J376" s="29" t="str">
        <f>+IF(I376=0,"",'Ark1'!AG2541)</f>
        <v/>
      </c>
      <c r="L376" s="29" t="str">
        <f>+IF(I376=0,"",'Ark1'!AH2541)</f>
        <v/>
      </c>
      <c r="N376" s="32" t="str">
        <f>+IF(I376=0,"",'Ark1'!U2541)</f>
        <v/>
      </c>
      <c r="O376" s="32"/>
      <c r="P376" s="32"/>
      <c r="Q376" s="32"/>
      <c r="R376" s="32"/>
      <c r="S376" s="32"/>
      <c r="T376" s="32"/>
      <c r="U376" s="32"/>
      <c r="V376" s="27" t="str">
        <f>+IF(I376=0,"",'Ark1'!T2541)</f>
        <v/>
      </c>
      <c r="W376" s="34" t="str">
        <f>+IF(I376=0,"",'Ark1'!W2541)</f>
        <v/>
      </c>
      <c r="X376" s="34" t="str">
        <f>+IF(I376=0,"",'Ark1'!X2541)</f>
        <v/>
      </c>
      <c r="Y376" s="34" t="str">
        <f>+IF(I376=0,"",'Ark1'!Y2541)</f>
        <v/>
      </c>
      <c r="Z376" s="34" t="str">
        <f>+IF(I376=0,"",'Ark1'!Z2541)</f>
        <v/>
      </c>
      <c r="AA376" s="29" t="str">
        <f>+IF(I376=0,"",'Ark1'!Z2541)</f>
        <v/>
      </c>
      <c r="AB376" s="27" t="str">
        <f>+IF(I376=0,"",'Ark1'!AB2541)</f>
        <v/>
      </c>
      <c r="AC376" s="34" t="str">
        <f>+IF(I376=0,"",'Ark1'!AE2541)</f>
        <v/>
      </c>
      <c r="AD376" s="29" t="str">
        <f t="shared" si="52"/>
        <v/>
      </c>
      <c r="AE376" s="29" t="str">
        <f t="shared" si="55"/>
        <v/>
      </c>
      <c r="AF376" s="214"/>
      <c r="AI376" s="29"/>
      <c r="AJ376" s="27"/>
    </row>
    <row r="377" spans="1:72" ht="15.6">
      <c r="A377" s="214"/>
      <c r="B377" s="296">
        <f>+'Ark1'!C2542</f>
        <v>2024</v>
      </c>
      <c r="C377" s="234">
        <f>+'Ark1'!L2542</f>
        <v>14</v>
      </c>
      <c r="D377" s="234" t="s">
        <v>399</v>
      </c>
      <c r="E377" s="28">
        <f>+'Ark1'!H2542</f>
        <v>2</v>
      </c>
      <c r="F377" s="28">
        <f>+'Ark1'!J2542</f>
        <v>175</v>
      </c>
      <c r="G377" s="28" t="str">
        <f t="shared" si="54"/>
        <v>Ole Ringdal</v>
      </c>
      <c r="H377" s="28" t="str">
        <f>+IF(I377=0,"",'Ark1'!Q2542)</f>
        <v/>
      </c>
      <c r="I377" s="337">
        <f>+'Ark1'!R2542</f>
        <v>0</v>
      </c>
      <c r="J377" s="29" t="str">
        <f>+IF(I377=0,"",'Ark1'!AG2542)</f>
        <v/>
      </c>
      <c r="L377" s="29" t="str">
        <f>+IF(I377=0,"",'Ark1'!AH2542)</f>
        <v/>
      </c>
      <c r="N377" s="32" t="str">
        <f>+IF(I377=0,"",'Ark1'!U2542)</f>
        <v/>
      </c>
      <c r="O377" s="32"/>
      <c r="P377" s="32"/>
      <c r="Q377" s="32"/>
      <c r="R377" s="32"/>
      <c r="S377" s="32"/>
      <c r="T377" s="32"/>
      <c r="U377" s="32"/>
      <c r="V377" s="27" t="str">
        <f>+IF(I377=0,"",'Ark1'!T2542)</f>
        <v/>
      </c>
      <c r="W377" s="34" t="str">
        <f>+IF(I377=0,"",'Ark1'!W2542)</f>
        <v/>
      </c>
      <c r="X377" s="34" t="str">
        <f>+IF(I377=0,"",'Ark1'!X2542)</f>
        <v/>
      </c>
      <c r="Y377" s="34" t="str">
        <f>+IF(I377=0,"",'Ark1'!Y2542)</f>
        <v/>
      </c>
      <c r="Z377" s="34" t="str">
        <f>+IF(I377=0,"",'Ark1'!Z2542)</f>
        <v/>
      </c>
      <c r="AA377" s="29" t="str">
        <f>+IF(I377=0,"",'Ark1'!Z2542)</f>
        <v/>
      </c>
      <c r="AB377" s="27" t="str">
        <f>+IF(I377=0,"",'Ark1'!AB2542)</f>
        <v/>
      </c>
      <c r="AC377" s="34" t="str">
        <f>+IF(I377=0,"",'Ark1'!AE2542)</f>
        <v/>
      </c>
      <c r="AD377" s="29" t="str">
        <f t="shared" si="52"/>
        <v/>
      </c>
      <c r="AE377" s="29" t="str">
        <f t="shared" si="55"/>
        <v/>
      </c>
      <c r="AF377" s="214"/>
      <c r="AI377" s="29"/>
      <c r="AJ377" s="27"/>
    </row>
    <row r="378" spans="1:72" ht="15.6">
      <c r="A378" s="214"/>
      <c r="B378" s="296">
        <f>+'Ark1'!C2543</f>
        <v>2024</v>
      </c>
      <c r="C378" s="234">
        <f>+'Ark1'!L2543</f>
        <v>14</v>
      </c>
      <c r="D378" s="234" t="s">
        <v>399</v>
      </c>
      <c r="E378" s="28">
        <f>+'Ark1'!H2543</f>
        <v>2</v>
      </c>
      <c r="F378" s="28">
        <f>+'Ark1'!J2543</f>
        <v>177</v>
      </c>
      <c r="G378" s="28" t="str">
        <f t="shared" si="54"/>
        <v>Slakthuset</v>
      </c>
      <c r="H378" s="28" t="str">
        <f>+IF(I378=0,"",'Ark1'!Q2543)</f>
        <v/>
      </c>
      <c r="I378" s="337">
        <f>+'Ark1'!R2543</f>
        <v>0</v>
      </c>
      <c r="J378" s="29" t="str">
        <f>+IF(I378=0,"",'Ark1'!AG2543)</f>
        <v/>
      </c>
      <c r="L378" s="29" t="str">
        <f>+IF(I378=0,"",'Ark1'!AH2543)</f>
        <v/>
      </c>
      <c r="N378" s="32" t="str">
        <f>+IF(I378=0,"",'Ark1'!U2543)</f>
        <v/>
      </c>
      <c r="O378" s="32"/>
      <c r="P378" s="32"/>
      <c r="Q378" s="32"/>
      <c r="R378" s="32"/>
      <c r="S378" s="32"/>
      <c r="T378" s="32"/>
      <c r="U378" s="32"/>
      <c r="V378" s="27" t="str">
        <f>+IF(I378=0,"",'Ark1'!T2543)</f>
        <v/>
      </c>
      <c r="W378" s="34" t="str">
        <f>+IF(I378=0,"",'Ark1'!W2543)</f>
        <v/>
      </c>
      <c r="X378" s="34" t="str">
        <f>+IF(I378=0,"",'Ark1'!X2543)</f>
        <v/>
      </c>
      <c r="Y378" s="34" t="str">
        <f>+IF(I378=0,"",'Ark1'!Y2543)</f>
        <v/>
      </c>
      <c r="Z378" s="34" t="str">
        <f>+IF(I378=0,"",'Ark1'!Z2543)</f>
        <v/>
      </c>
      <c r="AA378" s="29" t="str">
        <f>+IF(I378=0,"",'Ark1'!Z2543)</f>
        <v/>
      </c>
      <c r="AB378" s="27" t="str">
        <f>+IF(I378=0,"",'Ark1'!AB2543)</f>
        <v/>
      </c>
      <c r="AC378" s="34" t="str">
        <f>+IF(I378=0,"",'Ark1'!AE2543)</f>
        <v/>
      </c>
      <c r="AD378" s="29" t="str">
        <f t="shared" si="52"/>
        <v/>
      </c>
      <c r="AE378" s="29" t="str">
        <f t="shared" si="55"/>
        <v/>
      </c>
      <c r="AF378" s="214"/>
      <c r="AI378" s="29"/>
      <c r="AJ378" s="27"/>
    </row>
    <row r="379" spans="1:72" ht="15.6">
      <c r="A379" s="214"/>
      <c r="B379" s="296">
        <f>+'Ark1'!C2544</f>
        <v>2024</v>
      </c>
      <c r="C379" s="234">
        <f>+'Ark1'!L2544</f>
        <v>14</v>
      </c>
      <c r="D379" s="234" t="s">
        <v>399</v>
      </c>
      <c r="E379" s="28">
        <f>+'Ark1'!H2544</f>
        <v>2</v>
      </c>
      <c r="F379" s="28">
        <f>+'Ark1'!J2544</f>
        <v>178</v>
      </c>
      <c r="G379" s="28" t="str">
        <f t="shared" si="54"/>
        <v>Røros</v>
      </c>
      <c r="H379" s="28" t="str">
        <f>+IF(I379=0,"",'Ark1'!Q2544)</f>
        <v/>
      </c>
      <c r="I379" s="337">
        <f>+'Ark1'!R2544</f>
        <v>0</v>
      </c>
      <c r="J379" s="29" t="str">
        <f>+IF(I379=0,"",'Ark1'!AG2544)</f>
        <v/>
      </c>
      <c r="L379" s="29" t="str">
        <f>+IF(I379=0,"",'Ark1'!AH2544)</f>
        <v/>
      </c>
      <c r="N379" s="32" t="str">
        <f>+IF(I379=0,"",'Ark1'!U2544)</f>
        <v/>
      </c>
      <c r="O379" s="32"/>
      <c r="P379" s="32"/>
      <c r="Q379" s="32"/>
      <c r="R379" s="32"/>
      <c r="S379" s="32"/>
      <c r="T379" s="32"/>
      <c r="U379" s="32"/>
      <c r="V379" s="27" t="str">
        <f>+IF(I379=0,"",'Ark1'!T2544)</f>
        <v/>
      </c>
      <c r="W379" s="34" t="str">
        <f>+IF(I379=0,"",'Ark1'!W2544)</f>
        <v/>
      </c>
      <c r="X379" s="34" t="str">
        <f>+IF(I379=0,"",'Ark1'!X2544)</f>
        <v/>
      </c>
      <c r="Y379" s="34" t="str">
        <f>+IF(I379=0,"",'Ark1'!Y2544)</f>
        <v/>
      </c>
      <c r="Z379" s="34" t="str">
        <f>+IF(I379=0,"",'Ark1'!Z2544)</f>
        <v/>
      </c>
      <c r="AA379" s="29" t="str">
        <f>+IF(I379=0,"",'Ark1'!Z2544)</f>
        <v/>
      </c>
      <c r="AB379" s="27" t="str">
        <f>+IF(I379=0,"",'Ark1'!AB2544)</f>
        <v/>
      </c>
      <c r="AC379" s="34" t="str">
        <f>+IF(I379=0,"",'Ark1'!AE2544)</f>
        <v/>
      </c>
      <c r="AD379" s="29" t="str">
        <f t="shared" si="52"/>
        <v/>
      </c>
      <c r="AE379" s="29" t="str">
        <f t="shared" si="55"/>
        <v/>
      </c>
      <c r="AF379" s="214"/>
      <c r="AI379" s="29"/>
      <c r="AJ379" s="27"/>
    </row>
    <row r="380" spans="1:72" ht="15.6">
      <c r="A380" s="214"/>
      <c r="B380" s="296">
        <f>+'Ark1'!C2545</f>
        <v>2024</v>
      </c>
      <c r="C380" s="234">
        <f>+'Ark1'!L2545</f>
        <v>14</v>
      </c>
      <c r="D380" s="234" t="s">
        <v>399</v>
      </c>
      <c r="E380" s="28">
        <f>+'Ark1'!H2545</f>
        <v>2</v>
      </c>
      <c r="F380" s="28">
        <f>+'Ark1'!J2545</f>
        <v>181</v>
      </c>
      <c r="G380" s="28" t="str">
        <f t="shared" si="54"/>
        <v>Horns</v>
      </c>
      <c r="H380" s="28" t="str">
        <f>+IF(I380=0,"",'Ark1'!Q2545)</f>
        <v/>
      </c>
      <c r="I380" s="337">
        <f>+'Ark1'!R2545</f>
        <v>0</v>
      </c>
      <c r="J380" s="29" t="str">
        <f>+IF(I380=0,"",'Ark1'!AG2545)</f>
        <v/>
      </c>
      <c r="L380" s="29" t="str">
        <f>+IF(I380=0,"",'Ark1'!AH2545)</f>
        <v/>
      </c>
      <c r="N380" s="32" t="str">
        <f>+IF(I380=0,"",'Ark1'!U2545)</f>
        <v/>
      </c>
      <c r="O380" s="32"/>
      <c r="P380" s="32"/>
      <c r="Q380" s="32"/>
      <c r="R380" s="32"/>
      <c r="S380" s="32"/>
      <c r="T380" s="32"/>
      <c r="U380" s="32"/>
      <c r="V380" s="27" t="str">
        <f>+IF(I380=0,"",'Ark1'!T2545)</f>
        <v/>
      </c>
      <c r="W380" s="34" t="str">
        <f>+IF(I380=0,"",'Ark1'!W2545)</f>
        <v/>
      </c>
      <c r="X380" s="34" t="str">
        <f>+IF(I380=0,"",'Ark1'!X2545)</f>
        <v/>
      </c>
      <c r="Y380" s="34" t="str">
        <f>+IF(I380=0,"",'Ark1'!Y2545)</f>
        <v/>
      </c>
      <c r="Z380" s="34" t="str">
        <f>+IF(I380=0,"",'Ark1'!Z2545)</f>
        <v/>
      </c>
      <c r="AA380" s="29" t="str">
        <f>+IF(I380=0,"",'Ark1'!Z2545)</f>
        <v/>
      </c>
      <c r="AB380" s="27" t="str">
        <f>+IF(I380=0,"",'Ark1'!AB2545)</f>
        <v/>
      </c>
      <c r="AC380" s="34" t="str">
        <f>+IF(I380=0,"",'Ark1'!AE2545)</f>
        <v/>
      </c>
      <c r="AD380" s="29" t="str">
        <f t="shared" si="52"/>
        <v/>
      </c>
      <c r="AE380" s="29" t="str">
        <f t="shared" si="55"/>
        <v/>
      </c>
      <c r="AF380" s="214"/>
      <c r="AI380" s="29"/>
      <c r="AJ380" s="27"/>
    </row>
    <row r="381" spans="1:72" ht="15.6">
      <c r="A381" s="214"/>
      <c r="B381" s="296">
        <f>+'Ark1'!C2546</f>
        <v>2024</v>
      </c>
      <c r="C381" s="234">
        <f>+'Ark1'!L2546</f>
        <v>14</v>
      </c>
      <c r="D381" s="234" t="s">
        <v>399</v>
      </c>
      <c r="E381" s="28">
        <f>+'Ark1'!H2546</f>
        <v>1</v>
      </c>
      <c r="F381" s="28">
        <f>+'Ark1'!J2546</f>
        <v>262</v>
      </c>
      <c r="G381" s="28" t="str">
        <f t="shared" si="54"/>
        <v>Strilalam</v>
      </c>
      <c r="H381" s="28" t="str">
        <f>+IF(I381=0,"",'Ark1'!Q2546)</f>
        <v/>
      </c>
      <c r="I381" s="337">
        <f>+'Ark1'!R2546</f>
        <v>0</v>
      </c>
      <c r="J381" s="29" t="str">
        <f>+IF(I381=0,"",'Ark1'!AG2546)</f>
        <v/>
      </c>
      <c r="L381" s="29" t="str">
        <f>+IF(I381=0,"",'Ark1'!AH2546)</f>
        <v/>
      </c>
      <c r="N381" s="32" t="str">
        <f>+IF(I381=0,"",'Ark1'!U2546)</f>
        <v/>
      </c>
      <c r="O381" s="32"/>
      <c r="P381" s="32"/>
      <c r="Q381" s="32"/>
      <c r="R381" s="32"/>
      <c r="S381" s="32"/>
      <c r="T381" s="32"/>
      <c r="U381" s="32"/>
      <c r="V381" s="27" t="str">
        <f>+IF(I381=0,"",'Ark1'!T2546)</f>
        <v/>
      </c>
      <c r="W381" s="34" t="str">
        <f>+IF(I381=0,"",'Ark1'!W2546)</f>
        <v/>
      </c>
      <c r="X381" s="34" t="str">
        <f>+IF(I381=0,"",'Ark1'!X2546)</f>
        <v/>
      </c>
      <c r="Y381" s="34" t="str">
        <f>+IF(I381=0,"",'Ark1'!Y2546)</f>
        <v/>
      </c>
      <c r="Z381" s="34" t="str">
        <f>+IF(I381=0,"",'Ark1'!Z2546)</f>
        <v/>
      </c>
      <c r="AA381" s="29" t="str">
        <f>+IF(I381=0,"",'Ark1'!Z2546)</f>
        <v/>
      </c>
      <c r="AB381" s="27" t="str">
        <f>+IF(I381=0,"",'Ark1'!AB2546)</f>
        <v/>
      </c>
      <c r="AC381" s="34" t="str">
        <f>+IF(I381=0,"",'Ark1'!AE2546)</f>
        <v/>
      </c>
      <c r="AD381" s="29" t="str">
        <f t="shared" si="52"/>
        <v/>
      </c>
      <c r="AE381" s="29" t="str">
        <f t="shared" si="55"/>
        <v/>
      </c>
      <c r="AF381" s="214"/>
      <c r="AI381" s="29"/>
      <c r="AJ381" s="27"/>
    </row>
    <row r="382" spans="1:72" ht="15.6">
      <c r="A382" s="214"/>
      <c r="B382" s="296">
        <f>+'Ark1'!C2547</f>
        <v>2024</v>
      </c>
      <c r="C382" s="234">
        <f>+'Ark1'!L2547</f>
        <v>14</v>
      </c>
      <c r="D382" s="234" t="s">
        <v>399</v>
      </c>
      <c r="E382" s="28">
        <f>+'Ark1'!H2547</f>
        <v>1</v>
      </c>
      <c r="F382" s="28">
        <f>+'Ark1'!J2547</f>
        <v>309</v>
      </c>
      <c r="G382" s="28" t="str">
        <f t="shared" si="54"/>
        <v>Malvik</v>
      </c>
      <c r="H382" s="28" t="str">
        <f>+IF(I382=0,"",'Ark1'!Q2547)</f>
        <v/>
      </c>
      <c r="I382" s="337">
        <f>+'Ark1'!R2547</f>
        <v>0</v>
      </c>
      <c r="J382" s="29" t="str">
        <f>+IF(I382=0,"",'Ark1'!AG2547)</f>
        <v/>
      </c>
      <c r="L382" s="29" t="str">
        <f>+IF(I382=0,"",'Ark1'!AH2547)</f>
        <v/>
      </c>
      <c r="N382" s="32" t="str">
        <f>+IF(I382=0,"",'Ark1'!U2547)</f>
        <v/>
      </c>
      <c r="O382" s="32"/>
      <c r="P382" s="32"/>
      <c r="Q382" s="32"/>
      <c r="R382" s="32"/>
      <c r="S382" s="32"/>
      <c r="T382" s="32"/>
      <c r="U382" s="32"/>
      <c r="V382" s="27" t="str">
        <f>+IF(I382=0,"",'Ark1'!T2547)</f>
        <v/>
      </c>
      <c r="W382" s="34" t="str">
        <f>+IF(I382=0,"",'Ark1'!W2547)</f>
        <v/>
      </c>
      <c r="X382" s="34" t="str">
        <f>+IF(I382=0,"",'Ark1'!X2547)</f>
        <v/>
      </c>
      <c r="Y382" s="34" t="str">
        <f>+IF(I382=0,"",'Ark1'!Y2547)</f>
        <v/>
      </c>
      <c r="Z382" s="34" t="str">
        <f>+IF(I382=0,"",'Ark1'!Z2547)</f>
        <v/>
      </c>
      <c r="AA382" s="29" t="str">
        <f>+IF(I382=0,"",'Ark1'!Z2547)</f>
        <v/>
      </c>
      <c r="AB382" s="27" t="str">
        <f>+IF(I382=0,"",'Ark1'!AB2547)</f>
        <v/>
      </c>
      <c r="AC382" s="34" t="str">
        <f>+IF(I382=0,"",'Ark1'!AE2547)</f>
        <v/>
      </c>
      <c r="AD382" s="29" t="str">
        <f t="shared" si="52"/>
        <v/>
      </c>
      <c r="AE382" s="29" t="str">
        <f t="shared" si="55"/>
        <v/>
      </c>
      <c r="AF382" s="214"/>
      <c r="AI382" s="29"/>
      <c r="AJ382" s="27"/>
    </row>
    <row r="383" spans="1:72" s="29" customFormat="1" ht="15.6">
      <c r="A383" s="214"/>
      <c r="B383" s="296">
        <f>+'Ark1'!C2548</f>
        <v>2024</v>
      </c>
      <c r="C383" s="234">
        <f>+'Ark1'!L2548</f>
        <v>14</v>
      </c>
      <c r="D383" s="234" t="s">
        <v>399</v>
      </c>
      <c r="E383" s="28">
        <f>+'Ark1'!H2548</f>
        <v>2</v>
      </c>
      <c r="F383" s="28">
        <f>+'Ark1'!J2548</f>
        <v>470</v>
      </c>
      <c r="G383" s="28" t="str">
        <f t="shared" si="54"/>
        <v>Jens Eide</v>
      </c>
      <c r="H383" s="28" t="str">
        <f>+IF(I383=0,"",'Ark1'!Q2548)</f>
        <v/>
      </c>
      <c r="I383" s="337">
        <f>+'Ark1'!R2548</f>
        <v>0</v>
      </c>
      <c r="J383" s="29" t="str">
        <f>+IF(I383=0,"",'Ark1'!AG2548)</f>
        <v/>
      </c>
      <c r="L383" s="29" t="str">
        <f>+IF(I383=0,"",'Ark1'!AH2548)</f>
        <v/>
      </c>
      <c r="N383" s="32" t="str">
        <f>+IF(I383=0,"",'Ark1'!U2548)</f>
        <v/>
      </c>
      <c r="O383" s="32"/>
      <c r="P383" s="32"/>
      <c r="Q383" s="32"/>
      <c r="R383" s="32"/>
      <c r="S383" s="32"/>
      <c r="T383" s="32"/>
      <c r="U383" s="32"/>
      <c r="V383" s="27" t="str">
        <f>+IF(I383=0,"",'Ark1'!T2548)</f>
        <v/>
      </c>
      <c r="W383" s="34" t="str">
        <f>+IF(I383=0,"",'Ark1'!W2548)</f>
        <v/>
      </c>
      <c r="X383" s="34" t="str">
        <f>+IF(I383=0,"",'Ark1'!X2548)</f>
        <v/>
      </c>
      <c r="Y383" s="34" t="str">
        <f>+IF(I383=0,"",'Ark1'!Y2548)</f>
        <v/>
      </c>
      <c r="Z383" s="34" t="str">
        <f>+IF(I383=0,"",'Ark1'!Z2548)</f>
        <v/>
      </c>
      <c r="AA383" s="29" t="str">
        <f>+IF(I383=0,"",'Ark1'!Z2548)</f>
        <v/>
      </c>
      <c r="AB383" s="27" t="str">
        <f>+IF(I383=0,"",'Ark1'!AB2548)</f>
        <v/>
      </c>
      <c r="AC383" s="34" t="str">
        <f>+IF(I383=0,"",'Ark1'!AE2548)</f>
        <v/>
      </c>
      <c r="AD383" s="29" t="str">
        <f t="shared" si="52"/>
        <v/>
      </c>
      <c r="AE383" s="29" t="str">
        <f t="shared" si="55"/>
        <v/>
      </c>
      <c r="AF383" s="214"/>
      <c r="AJ383" s="27"/>
      <c r="AM383" s="28"/>
      <c r="AN383" s="28"/>
      <c r="AO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</row>
    <row r="384" spans="1:72" s="29" customFormat="1" ht="15.6">
      <c r="A384" s="214"/>
      <c r="B384" s="296">
        <f>+'Ark1'!C2549</f>
        <v>2024</v>
      </c>
      <c r="C384" s="234">
        <f>+'Ark1'!L2549</f>
        <v>14</v>
      </c>
      <c r="D384" s="234" t="s">
        <v>399</v>
      </c>
      <c r="E384" s="28">
        <f>+'Ark1'!H2549</f>
        <v>2</v>
      </c>
      <c r="F384" s="28">
        <f>+'Ark1'!J2549</f>
        <v>629</v>
      </c>
      <c r="G384" s="28" t="str">
        <f t="shared" si="54"/>
        <v>Bø</v>
      </c>
      <c r="H384" s="28" t="str">
        <f>+IF(I384=0,"",'Ark1'!Q2549)</f>
        <v/>
      </c>
      <c r="I384" s="337">
        <f>+'Ark1'!R2549</f>
        <v>0</v>
      </c>
      <c r="J384" s="29" t="str">
        <f>+IF(I384=0,"",'Ark1'!AG2549)</f>
        <v/>
      </c>
      <c r="L384" s="29" t="str">
        <f>+IF(I384=0,"",'Ark1'!AH2549)</f>
        <v/>
      </c>
      <c r="N384" s="32" t="str">
        <f>+IF(I384=0,"",'Ark1'!U2549)</f>
        <v/>
      </c>
      <c r="O384" s="32"/>
      <c r="P384" s="32"/>
      <c r="Q384" s="32"/>
      <c r="R384" s="32"/>
      <c r="S384" s="32"/>
      <c r="T384" s="32"/>
      <c r="U384" s="32"/>
      <c r="V384" s="27" t="str">
        <f>+IF(I384=0,"",'Ark1'!T2549)</f>
        <v/>
      </c>
      <c r="W384" s="34" t="str">
        <f>+IF(I384=0,"",'Ark1'!W2549)</f>
        <v/>
      </c>
      <c r="X384" s="34" t="str">
        <f>+IF(I384=0,"",'Ark1'!X2549)</f>
        <v/>
      </c>
      <c r="Y384" s="34" t="str">
        <f>+IF(I384=0,"",'Ark1'!Y2549)</f>
        <v/>
      </c>
      <c r="Z384" s="34" t="str">
        <f>+IF(I384=0,"",'Ark1'!Z2549)</f>
        <v/>
      </c>
      <c r="AA384" s="29" t="str">
        <f>+IF(I384=0,"",'Ark1'!Z2549)</f>
        <v/>
      </c>
      <c r="AB384" s="27" t="str">
        <f>+IF(I384=0,"",'Ark1'!AB2549)</f>
        <v/>
      </c>
      <c r="AC384" s="34" t="str">
        <f>+IF(I384=0,"",'Ark1'!AE2549)</f>
        <v/>
      </c>
      <c r="AD384" s="29" t="str">
        <f t="shared" si="52"/>
        <v/>
      </c>
      <c r="AE384" s="29" t="str">
        <f t="shared" si="55"/>
        <v/>
      </c>
      <c r="AF384" s="214"/>
      <c r="AJ384" s="27"/>
      <c r="AM384" s="28"/>
      <c r="AN384" s="28"/>
      <c r="AO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</row>
    <row r="385" spans="1:72" s="29" customFormat="1" ht="15.6">
      <c r="A385" s="214"/>
      <c r="B385" s="296">
        <f>+'Ark1'!C2550</f>
        <v>2024</v>
      </c>
      <c r="C385" s="234">
        <f>+'Ark1'!L2550</f>
        <v>14</v>
      </c>
      <c r="D385" s="234" t="s">
        <v>399</v>
      </c>
      <c r="E385" s="28">
        <f>+'Ark1'!H2550</f>
        <v>1</v>
      </c>
      <c r="F385" s="28">
        <f>+'Ark1'!J2550</f>
        <v>643</v>
      </c>
      <c r="G385" s="28" t="str">
        <f t="shared" si="54"/>
        <v>Bjerka</v>
      </c>
      <c r="H385" s="28" t="str">
        <f>+IF(I385=0,"",'Ark1'!Q2550)</f>
        <v/>
      </c>
      <c r="I385" s="337">
        <f>+'Ark1'!R2550</f>
        <v>0</v>
      </c>
      <c r="J385" s="29" t="str">
        <f>+IF(I385=0,"",'Ark1'!AG2550)</f>
        <v/>
      </c>
      <c r="L385" s="29" t="str">
        <f>+IF(I385=0,"",'Ark1'!AH2550)</f>
        <v/>
      </c>
      <c r="N385" s="32" t="str">
        <f>+IF(I385=0,"",'Ark1'!U2550)</f>
        <v/>
      </c>
      <c r="O385" s="32"/>
      <c r="P385" s="32"/>
      <c r="Q385" s="32"/>
      <c r="R385" s="32"/>
      <c r="S385" s="32"/>
      <c r="T385" s="32"/>
      <c r="U385" s="32"/>
      <c r="V385" s="27" t="str">
        <f>+IF(I385=0,"",'Ark1'!T2550)</f>
        <v/>
      </c>
      <c r="W385" s="34" t="str">
        <f>+IF(I385=0,"",'Ark1'!W2550)</f>
        <v/>
      </c>
      <c r="X385" s="34" t="str">
        <f>+IF(I385=0,"",'Ark1'!X2550)</f>
        <v/>
      </c>
      <c r="Y385" s="34" t="str">
        <f>+IF(I385=0,"",'Ark1'!Y2550)</f>
        <v/>
      </c>
      <c r="Z385" s="34" t="str">
        <f>+IF(I385=0,"",'Ark1'!Z2550)</f>
        <v/>
      </c>
      <c r="AA385" s="29" t="str">
        <f>+IF(I385=0,"",'Ark1'!Z2550)</f>
        <v/>
      </c>
      <c r="AB385" s="27" t="str">
        <f>+IF(I385=0,"",'Ark1'!AB2550)</f>
        <v/>
      </c>
      <c r="AC385" s="34" t="str">
        <f>+IF(I385=0,"",'Ark1'!AE2550)</f>
        <v/>
      </c>
      <c r="AD385" s="29" t="str">
        <f t="shared" si="52"/>
        <v/>
      </c>
      <c r="AE385" s="29" t="str">
        <f t="shared" si="55"/>
        <v/>
      </c>
      <c r="AF385" s="214"/>
      <c r="AJ385" s="27"/>
      <c r="AM385" s="28"/>
      <c r="AN385" s="28"/>
      <c r="AO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</row>
    <row r="386" spans="1:72" s="29" customFormat="1" ht="15.6">
      <c r="A386" s="214"/>
      <c r="B386" s="296">
        <f>+'Ark1'!C2551</f>
        <v>2024</v>
      </c>
      <c r="C386" s="234">
        <f>+'Ark1'!L2551</f>
        <v>14</v>
      </c>
      <c r="D386" s="234" t="s">
        <v>399</v>
      </c>
      <c r="E386" s="28">
        <f>+'Ark1'!H2551</f>
        <v>2</v>
      </c>
      <c r="F386" s="28">
        <f>+'Ark1'!J2551</f>
        <v>704</v>
      </c>
      <c r="G386" s="28" t="str">
        <f t="shared" si="54"/>
        <v>Øre Vilt</v>
      </c>
      <c r="H386" s="28" t="str">
        <f>+IF(I386=0,"",'Ark1'!Q2551)</f>
        <v/>
      </c>
      <c r="I386" s="337">
        <f>+'Ark1'!R2551</f>
        <v>0</v>
      </c>
      <c r="J386" s="29" t="str">
        <f>+IF(I386=0,"",'Ark1'!AG2551)</f>
        <v/>
      </c>
      <c r="L386" s="29" t="str">
        <f>+IF(I386=0,"",'Ark1'!AH2551)</f>
        <v/>
      </c>
      <c r="N386" s="32" t="str">
        <f>+IF(I386=0,"",'Ark1'!U2551)</f>
        <v/>
      </c>
      <c r="O386" s="32"/>
      <c r="P386" s="32"/>
      <c r="Q386" s="32"/>
      <c r="R386" s="32"/>
      <c r="S386" s="32"/>
      <c r="T386" s="32"/>
      <c r="U386" s="32"/>
      <c r="V386" s="27" t="str">
        <f>+IF(I386=0,"",'Ark1'!T2551)</f>
        <v/>
      </c>
      <c r="W386" s="34" t="str">
        <f>+IF(I386=0,"",'Ark1'!W2551)</f>
        <v/>
      </c>
      <c r="X386" s="34" t="str">
        <f>+IF(I386=0,"",'Ark1'!X2551)</f>
        <v/>
      </c>
      <c r="Y386" s="34" t="str">
        <f>+IF(I386=0,"",'Ark1'!Y2551)</f>
        <v/>
      </c>
      <c r="Z386" s="34" t="str">
        <f>+IF(I386=0,"",'Ark1'!Z2551)</f>
        <v/>
      </c>
      <c r="AA386" s="29" t="str">
        <f>+IF(I386=0,"",'Ark1'!Z2551)</f>
        <v/>
      </c>
      <c r="AB386" s="27" t="str">
        <f>+IF(I386=0,"",'Ark1'!AB2551)</f>
        <v/>
      </c>
      <c r="AC386" s="34" t="str">
        <f>+IF(I386=0,"",'Ark1'!AE2551)</f>
        <v/>
      </c>
      <c r="AD386" s="29" t="str">
        <f t="shared" si="52"/>
        <v/>
      </c>
      <c r="AE386" s="29" t="str">
        <f t="shared" si="55"/>
        <v/>
      </c>
      <c r="AF386" s="214"/>
      <c r="AJ386" s="27"/>
      <c r="AM386" s="28"/>
      <c r="AN386" s="28"/>
      <c r="AO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</row>
    <row r="387" spans="1:72" s="29" customFormat="1" ht="15.6">
      <c r="A387" s="214"/>
      <c r="B387" s="296">
        <f>+'Ark1'!C2552</f>
        <v>2024</v>
      </c>
      <c r="C387" s="234">
        <f>+'Ark1'!L2552</f>
        <v>14</v>
      </c>
      <c r="D387" s="234" t="s">
        <v>399</v>
      </c>
      <c r="E387" s="28">
        <f>+'Ark1'!H2552</f>
        <v>1</v>
      </c>
      <c r="F387" s="28">
        <f>+'Ark1'!J2552</f>
        <v>802</v>
      </c>
      <c r="G387" s="28" t="str">
        <f t="shared" si="54"/>
        <v>Karasjok</v>
      </c>
      <c r="H387" s="28" t="str">
        <f>+IF(I387=0,"",'Ark1'!Q2552)</f>
        <v/>
      </c>
      <c r="I387" s="337">
        <f>+'Ark1'!R2552</f>
        <v>0</v>
      </c>
      <c r="J387" s="29" t="str">
        <f>+IF(I387=0,"",'Ark1'!AG2552)</f>
        <v/>
      </c>
      <c r="L387" s="29" t="str">
        <f>+IF(I387=0,"",'Ark1'!AH2552)</f>
        <v/>
      </c>
      <c r="N387" s="32" t="str">
        <f>+IF(I387=0,"",'Ark1'!U2552)</f>
        <v/>
      </c>
      <c r="O387" s="32"/>
      <c r="P387" s="32"/>
      <c r="Q387" s="32"/>
      <c r="R387" s="32"/>
      <c r="S387" s="32"/>
      <c r="T387" s="32"/>
      <c r="U387" s="32"/>
      <c r="V387" s="27" t="str">
        <f>+IF(I387=0,"",'Ark1'!T2552)</f>
        <v/>
      </c>
      <c r="W387" s="34" t="str">
        <f>+IF(I387=0,"",'Ark1'!W2552)</f>
        <v/>
      </c>
      <c r="X387" s="34" t="str">
        <f>+IF(I387=0,"",'Ark1'!X2552)</f>
        <v/>
      </c>
      <c r="Y387" s="34" t="str">
        <f>+IF(I387=0,"",'Ark1'!Y2552)</f>
        <v/>
      </c>
      <c r="Z387" s="34" t="str">
        <f>+IF(I387=0,"",'Ark1'!Z2552)</f>
        <v/>
      </c>
      <c r="AA387" s="29" t="str">
        <f>+IF(I387=0,"",'Ark1'!Z2552)</f>
        <v/>
      </c>
      <c r="AB387" s="27" t="str">
        <f>+IF(I387=0,"",'Ark1'!AB2552)</f>
        <v/>
      </c>
      <c r="AC387" s="34" t="str">
        <f>+IF(I387=0,"",'Ark1'!AE2552)</f>
        <v/>
      </c>
      <c r="AD387" s="29" t="str">
        <f t="shared" si="52"/>
        <v/>
      </c>
      <c r="AE387" s="29" t="str">
        <f t="shared" si="55"/>
        <v/>
      </c>
      <c r="AF387" s="214"/>
      <c r="AJ387" s="27"/>
      <c r="AM387" s="28"/>
      <c r="AN387" s="28"/>
      <c r="AO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</row>
    <row r="388" spans="1:72" ht="15" customHeight="1">
      <c r="A388" s="214"/>
      <c r="B388" s="214"/>
      <c r="C388" s="214"/>
      <c r="D388" s="214"/>
      <c r="E388" s="214"/>
      <c r="F388" s="214"/>
      <c r="G388" s="214"/>
      <c r="H388" s="214"/>
      <c r="I388" s="331"/>
      <c r="J388" s="215"/>
      <c r="K388" s="215"/>
      <c r="L388" s="215"/>
      <c r="M388" s="215"/>
      <c r="N388" s="214"/>
      <c r="O388" s="449"/>
      <c r="P388" s="449"/>
      <c r="Q388" s="449"/>
      <c r="R388" s="449"/>
      <c r="S388" s="449"/>
      <c r="T388" s="449"/>
      <c r="U388" s="449"/>
      <c r="V388" s="214"/>
      <c r="W388" s="216"/>
      <c r="X388" s="216"/>
      <c r="Y388" s="216"/>
      <c r="Z388" s="216"/>
      <c r="AA388" s="216"/>
      <c r="AB388" s="214"/>
      <c r="AC388" s="216"/>
      <c r="AD388" s="233"/>
      <c r="AE388" s="231"/>
      <c r="AF388" s="214"/>
      <c r="AG388" s="217"/>
      <c r="AI388" s="29"/>
      <c r="AJ388" s="27"/>
      <c r="AK388" s="218"/>
      <c r="AL388" s="28"/>
      <c r="AP388" s="28"/>
      <c r="BH388" s="230"/>
    </row>
    <row r="389" spans="1:72" ht="22.8">
      <c r="A389" s="214"/>
      <c r="B389" s="214"/>
      <c r="C389" s="214"/>
      <c r="D389" s="263" t="str">
        <f>+D391</f>
        <v>E+</v>
      </c>
      <c r="E389" s="214"/>
      <c r="F389" s="214"/>
      <c r="G389" s="214"/>
      <c r="H389" s="214"/>
      <c r="I389" s="406">
        <f>SUM(I391:I414)</f>
        <v>0</v>
      </c>
      <c r="J389" s="264"/>
      <c r="K389" s="264"/>
      <c r="L389" s="264"/>
      <c r="M389" s="264"/>
      <c r="N389" s="266">
        <f>+Klasse!K26</f>
        <v>26.913461538461529</v>
      </c>
      <c r="O389" s="266"/>
      <c r="P389" s="266"/>
      <c r="Q389" s="266"/>
      <c r="R389" s="266"/>
      <c r="S389" s="266"/>
      <c r="T389" s="266"/>
      <c r="U389" s="266"/>
      <c r="V389" s="265"/>
      <c r="W389" s="216"/>
      <c r="X389" s="216"/>
      <c r="Y389" s="216"/>
      <c r="Z389" s="216"/>
      <c r="AA389" s="216"/>
      <c r="AB389" s="214"/>
      <c r="AC389" s="216"/>
      <c r="AD389" s="216"/>
      <c r="AE389" s="216"/>
      <c r="AF389" s="216"/>
      <c r="AG389" s="217"/>
      <c r="AI389" s="29"/>
      <c r="AJ389" s="27"/>
      <c r="AK389" s="218"/>
      <c r="AL389" s="28"/>
      <c r="AP389" s="28"/>
      <c r="BH389" s="230"/>
    </row>
    <row r="390" spans="1:72" ht="15" customHeight="1">
      <c r="A390" s="214"/>
      <c r="B390" s="214"/>
      <c r="C390" s="214"/>
      <c r="D390" s="214"/>
      <c r="E390" s="496"/>
      <c r="F390" s="497"/>
      <c r="G390" s="214"/>
      <c r="H390" s="232"/>
      <c r="I390" s="331"/>
      <c r="J390" s="215"/>
      <c r="K390" s="215"/>
      <c r="L390" s="215"/>
      <c r="M390" s="215"/>
      <c r="N390" s="215"/>
      <c r="O390" s="215"/>
      <c r="P390" s="215"/>
      <c r="Q390" s="215"/>
      <c r="R390" s="215"/>
      <c r="S390" s="215"/>
      <c r="T390" s="215"/>
      <c r="U390" s="215"/>
      <c r="V390" s="232"/>
      <c r="W390" s="216"/>
      <c r="X390" s="216"/>
      <c r="Y390" s="216"/>
      <c r="Z390" s="216"/>
      <c r="AA390" s="233"/>
      <c r="AB390" s="214"/>
      <c r="AC390" s="233"/>
      <c r="AD390" s="233"/>
      <c r="AE390" s="231"/>
      <c r="AF390" s="214"/>
      <c r="AG390" s="217"/>
      <c r="AI390" s="29"/>
      <c r="AJ390" s="27"/>
      <c r="AK390" s="218"/>
      <c r="AL390" s="28"/>
      <c r="AP390" s="28"/>
      <c r="BH390" s="230"/>
    </row>
    <row r="391" spans="1:72" s="29" customFormat="1" ht="15.6">
      <c r="A391" s="214"/>
      <c r="B391" s="296">
        <f>+'Ark1'!C2553</f>
        <v>2024</v>
      </c>
      <c r="C391" s="234">
        <f>+'Ark1'!L2553</f>
        <v>15</v>
      </c>
      <c r="D391" s="234" t="s">
        <v>40</v>
      </c>
      <c r="E391" s="234">
        <f>+'Ark1'!H2553</f>
        <v>1</v>
      </c>
      <c r="F391" s="234">
        <f>+'Ark1'!J2553</f>
        <v>103</v>
      </c>
      <c r="G391" s="234" t="str">
        <f>+G364</f>
        <v>Rudshøgda</v>
      </c>
      <c r="H391" s="234" t="str">
        <f>+IF(I391=0,"",'Ark1'!Q2553)</f>
        <v/>
      </c>
      <c r="I391" s="336">
        <f>+'Ark1'!R2553</f>
        <v>0</v>
      </c>
      <c r="J391" s="235" t="str">
        <f>+IF(I391=0,"",'Ark1'!AG2553)</f>
        <v/>
      </c>
      <c r="K391" s="235"/>
      <c r="L391" s="235" t="str">
        <f>+IF(I391=0,"",'Ark1'!AH2553)</f>
        <v/>
      </c>
      <c r="M391" s="235"/>
      <c r="N391" s="32" t="str">
        <f>+IF(I391=0,"",'Ark1'!U2553)</f>
        <v/>
      </c>
      <c r="O391" s="32"/>
      <c r="P391" s="32"/>
      <c r="Q391" s="32"/>
      <c r="R391" s="32"/>
      <c r="S391" s="32"/>
      <c r="T391" s="32"/>
      <c r="U391" s="32"/>
      <c r="V391" s="236" t="str">
        <f>+IF(I391=0,"",'Ark1'!T2553)</f>
        <v/>
      </c>
      <c r="W391" s="237" t="str">
        <f>+IF(I391=0,"",'Ark1'!W2553)</f>
        <v/>
      </c>
      <c r="X391" s="237" t="str">
        <f>+IF(I391=0,"",'Ark1'!X2553)</f>
        <v/>
      </c>
      <c r="Y391" s="237" t="str">
        <f>+IF(I391=0,"",'Ark1'!Y2553)</f>
        <v/>
      </c>
      <c r="Z391" s="237" t="str">
        <f>+IF(I391=0,"",'Ark1'!Z2553)</f>
        <v/>
      </c>
      <c r="AA391" s="235" t="str">
        <f>+IF(I391=0,"",'Ark1'!Z2553)</f>
        <v/>
      </c>
      <c r="AB391" s="236" t="str">
        <f>+IF(I391=0,"",'Ark1'!AB2553)</f>
        <v/>
      </c>
      <c r="AC391" s="237" t="str">
        <f>+IF(I391=0,"",'Ark1'!AE2553)</f>
        <v/>
      </c>
      <c r="AD391" s="235" t="str">
        <f t="shared" ref="AD391:AD414" si="56">IF(I391=0,"",N391/C391)</f>
        <v/>
      </c>
      <c r="AE391" s="235" t="str">
        <f t="shared" ref="AE391" si="57">IF(I391=0,"",I391/H391)</f>
        <v/>
      </c>
      <c r="AF391" s="214"/>
      <c r="AJ391" s="27"/>
      <c r="AM391" s="28"/>
      <c r="AN391" s="28"/>
      <c r="AO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</row>
    <row r="392" spans="1:72" s="29" customFormat="1" ht="15.6">
      <c r="A392" s="214"/>
      <c r="B392" s="296">
        <f>+'Ark1'!C2554</f>
        <v>2024</v>
      </c>
      <c r="C392" s="234">
        <f>+'Ark1'!L2554</f>
        <v>15</v>
      </c>
      <c r="D392" s="234" t="s">
        <v>40</v>
      </c>
      <c r="E392" s="234">
        <f>+'Ark1'!H2554</f>
        <v>2</v>
      </c>
      <c r="F392" s="234">
        <f>+'Ark1'!J2554</f>
        <v>106</v>
      </c>
      <c r="G392" s="234" t="str">
        <f t="shared" ref="G392:G414" si="58">+G365</f>
        <v>Furuseth</v>
      </c>
      <c r="H392" s="234" t="str">
        <f>+IF(I392=0,"",'Ark1'!Q2554)</f>
        <v/>
      </c>
      <c r="I392" s="336">
        <f>+'Ark1'!R2554</f>
        <v>0</v>
      </c>
      <c r="J392" s="235" t="str">
        <f>+IF(I392=0,"",'Ark1'!AG2554)</f>
        <v/>
      </c>
      <c r="K392" s="235"/>
      <c r="L392" s="235" t="str">
        <f>+IF(I392=0,"",'Ark1'!AH2554)</f>
        <v/>
      </c>
      <c r="M392" s="235"/>
      <c r="N392" s="32" t="str">
        <f>+IF(I392=0,"",'Ark1'!U2554)</f>
        <v/>
      </c>
      <c r="O392" s="32"/>
      <c r="P392" s="32"/>
      <c r="Q392" s="32"/>
      <c r="R392" s="32"/>
      <c r="S392" s="32"/>
      <c r="T392" s="32"/>
      <c r="U392" s="32"/>
      <c r="V392" s="236" t="str">
        <f>+IF(I392=0,"",'Ark1'!T2554)</f>
        <v/>
      </c>
      <c r="W392" s="237" t="str">
        <f>+IF(I392=0,"",'Ark1'!W2554)</f>
        <v/>
      </c>
      <c r="X392" s="237" t="str">
        <f>+IF(I392=0,"",'Ark1'!X2554)</f>
        <v/>
      </c>
      <c r="Y392" s="237" t="str">
        <f>+IF(I392=0,"",'Ark1'!Y2554)</f>
        <v/>
      </c>
      <c r="Z392" s="237" t="str">
        <f>+IF(I392=0,"",'Ark1'!Z2554)</f>
        <v/>
      </c>
      <c r="AA392" s="235" t="str">
        <f>+IF(I392=0,"",'Ark1'!Z2554)</f>
        <v/>
      </c>
      <c r="AB392" s="236" t="str">
        <f>+IF(I392=0,"",'Ark1'!AB2554)</f>
        <v/>
      </c>
      <c r="AC392" s="237" t="str">
        <f>+IF(I392=0,"",'Ark1'!AE2554)</f>
        <v/>
      </c>
      <c r="AD392" s="235" t="str">
        <f t="shared" si="56"/>
        <v/>
      </c>
      <c r="AE392" s="235" t="str">
        <f t="shared" ref="AE392:AE414" si="59">IF(I392=0,"",I392/H392)</f>
        <v/>
      </c>
      <c r="AF392" s="214"/>
      <c r="AJ392" s="27"/>
      <c r="AM392" s="28"/>
      <c r="AN392" s="28"/>
      <c r="AO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</row>
    <row r="393" spans="1:72" s="29" customFormat="1" ht="15.6">
      <c r="A393" s="214"/>
      <c r="B393" s="296">
        <f>+'Ark1'!C2555</f>
        <v>2024</v>
      </c>
      <c r="C393" s="234">
        <f>+'Ark1'!L2555</f>
        <v>15</v>
      </c>
      <c r="D393" s="234" t="s">
        <v>40</v>
      </c>
      <c r="E393" s="234">
        <f>+'Ark1'!H2555</f>
        <v>1</v>
      </c>
      <c r="F393" s="234">
        <f>+'Ark1'!J2555</f>
        <v>110</v>
      </c>
      <c r="G393" s="234" t="str">
        <f t="shared" si="58"/>
        <v>Gol</v>
      </c>
      <c r="H393" s="234" t="str">
        <f>+IF(I393=0,"",'Ark1'!Q2555)</f>
        <v/>
      </c>
      <c r="I393" s="336">
        <f>+'Ark1'!R2555</f>
        <v>0</v>
      </c>
      <c r="J393" s="235" t="str">
        <f>+IF(I393=0,"",'Ark1'!AG2555)</f>
        <v/>
      </c>
      <c r="K393" s="235"/>
      <c r="L393" s="235" t="str">
        <f>+IF(I393=0,"",'Ark1'!AH2555)</f>
        <v/>
      </c>
      <c r="M393" s="235"/>
      <c r="N393" s="32" t="str">
        <f>+IF(I393=0,"",'Ark1'!U2555)</f>
        <v/>
      </c>
      <c r="O393" s="32"/>
      <c r="P393" s="32"/>
      <c r="Q393" s="32"/>
      <c r="R393" s="32"/>
      <c r="S393" s="32"/>
      <c r="T393" s="32"/>
      <c r="U393" s="32"/>
      <c r="V393" s="236" t="str">
        <f>+IF(I393=0,"",'Ark1'!T2555)</f>
        <v/>
      </c>
      <c r="W393" s="237" t="str">
        <f>+IF(I393=0,"",'Ark1'!W2555)</f>
        <v/>
      </c>
      <c r="X393" s="237" t="str">
        <f>+IF(I393=0,"",'Ark1'!X2555)</f>
        <v/>
      </c>
      <c r="Y393" s="237" t="str">
        <f>+IF(I393=0,"",'Ark1'!Y2555)</f>
        <v/>
      </c>
      <c r="Z393" s="237" t="str">
        <f>+IF(I393=0,"",'Ark1'!Z2555)</f>
        <v/>
      </c>
      <c r="AA393" s="235" t="str">
        <f>+IF(I393=0,"",'Ark1'!Z2555)</f>
        <v/>
      </c>
      <c r="AB393" s="236" t="str">
        <f>+IF(I393=0,"",'Ark1'!AB2555)</f>
        <v/>
      </c>
      <c r="AC393" s="237" t="str">
        <f>+IF(I393=0,"",'Ark1'!AE2555)</f>
        <v/>
      </c>
      <c r="AD393" s="235" t="str">
        <f t="shared" si="56"/>
        <v/>
      </c>
      <c r="AE393" s="235" t="str">
        <f t="shared" si="59"/>
        <v/>
      </c>
      <c r="AF393" s="214"/>
      <c r="AJ393" s="27"/>
      <c r="AM393" s="28"/>
      <c r="AN393" s="28"/>
      <c r="AO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</row>
    <row r="394" spans="1:72" s="29" customFormat="1" ht="15.6">
      <c r="A394" s="214"/>
      <c r="B394" s="296">
        <f>+'Ark1'!C2556</f>
        <v>2024</v>
      </c>
      <c r="C394" s="234">
        <f>+'Ark1'!L2556</f>
        <v>15</v>
      </c>
      <c r="D394" s="234" t="s">
        <v>40</v>
      </c>
      <c r="E394" s="234">
        <f>+'Ark1'!H2556</f>
        <v>1</v>
      </c>
      <c r="F394" s="234">
        <f>+'Ark1'!J2556</f>
        <v>111</v>
      </c>
      <c r="G394" s="234" t="str">
        <f t="shared" si="58"/>
        <v>Forus</v>
      </c>
      <c r="H394" s="234" t="str">
        <f>+IF(I394=0,"",'Ark1'!Q2556)</f>
        <v/>
      </c>
      <c r="I394" s="336">
        <f>+'Ark1'!R2556</f>
        <v>0</v>
      </c>
      <c r="J394" s="235" t="str">
        <f>+IF(I394=0,"",'Ark1'!AG2556)</f>
        <v/>
      </c>
      <c r="K394" s="235"/>
      <c r="L394" s="235" t="str">
        <f>+IF(I394=0,"",'Ark1'!AH2556)</f>
        <v/>
      </c>
      <c r="M394" s="235"/>
      <c r="N394" s="32" t="str">
        <f>+IF(I394=0,"",'Ark1'!U2556)</f>
        <v/>
      </c>
      <c r="O394" s="32"/>
      <c r="P394" s="32"/>
      <c r="Q394" s="32"/>
      <c r="R394" s="32"/>
      <c r="S394" s="32"/>
      <c r="T394" s="32"/>
      <c r="U394" s="32"/>
      <c r="V394" s="236" t="str">
        <f>+IF(I394=0,"",'Ark1'!T2556)</f>
        <v/>
      </c>
      <c r="W394" s="237" t="str">
        <f>+IF(I394=0,"",'Ark1'!W2556)</f>
        <v/>
      </c>
      <c r="X394" s="237" t="str">
        <f>+IF(I394=0,"",'Ark1'!X2556)</f>
        <v/>
      </c>
      <c r="Y394" s="237" t="str">
        <f>+IF(I394=0,"",'Ark1'!Y2556)</f>
        <v/>
      </c>
      <c r="Z394" s="237" t="str">
        <f>+IF(I394=0,"",'Ark1'!Z2556)</f>
        <v/>
      </c>
      <c r="AA394" s="235" t="str">
        <f>+IF(I394=0,"",'Ark1'!Z2556)</f>
        <v/>
      </c>
      <c r="AB394" s="236" t="str">
        <f>+IF(I394=0,"",'Ark1'!AB2556)</f>
        <v/>
      </c>
      <c r="AC394" s="237" t="str">
        <f>+IF(I394=0,"",'Ark1'!AE2556)</f>
        <v/>
      </c>
      <c r="AD394" s="235" t="str">
        <f t="shared" si="56"/>
        <v/>
      </c>
      <c r="AE394" s="235" t="str">
        <f t="shared" si="59"/>
        <v/>
      </c>
      <c r="AF394" s="214"/>
      <c r="AJ394" s="27"/>
      <c r="AM394" s="28"/>
      <c r="AN394" s="28"/>
      <c r="AO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</row>
    <row r="395" spans="1:72" s="29" customFormat="1" ht="15.6">
      <c r="A395" s="214"/>
      <c r="B395" s="296">
        <f>+'Ark1'!C2557</f>
        <v>2024</v>
      </c>
      <c r="C395" s="234">
        <f>+'Ark1'!L2557</f>
        <v>15</v>
      </c>
      <c r="D395" s="234" t="s">
        <v>40</v>
      </c>
      <c r="E395" s="234">
        <f>+'Ark1'!H2557</f>
        <v>1</v>
      </c>
      <c r="F395" s="234">
        <f>+'Ark1'!J2557</f>
        <v>116</v>
      </c>
      <c r="G395" s="234" t="str">
        <f t="shared" si="58"/>
        <v>Sandeid</v>
      </c>
      <c r="H395" s="234" t="str">
        <f>+IF(I395=0,"",'Ark1'!Q2557)</f>
        <v/>
      </c>
      <c r="I395" s="336">
        <f>+'Ark1'!R2557</f>
        <v>0</v>
      </c>
      <c r="J395" s="235" t="str">
        <f>+IF(I395=0,"",'Ark1'!AG2557)</f>
        <v/>
      </c>
      <c r="K395" s="235"/>
      <c r="L395" s="235" t="str">
        <f>+IF(I395=0,"",'Ark1'!AH2557)</f>
        <v/>
      </c>
      <c r="M395" s="235"/>
      <c r="N395" s="32" t="str">
        <f>+IF(I395=0,"",'Ark1'!U2557)</f>
        <v/>
      </c>
      <c r="O395" s="32"/>
      <c r="P395" s="32"/>
      <c r="Q395" s="32"/>
      <c r="R395" s="32"/>
      <c r="S395" s="32"/>
      <c r="T395" s="32"/>
      <c r="U395" s="32"/>
      <c r="V395" s="236" t="str">
        <f>+IF(I395=0,"",'Ark1'!T2557)</f>
        <v/>
      </c>
      <c r="W395" s="237" t="str">
        <f>+IF(I395=0,"",'Ark1'!W2557)</f>
        <v/>
      </c>
      <c r="X395" s="237" t="str">
        <f>+IF(I395=0,"",'Ark1'!X2557)</f>
        <v/>
      </c>
      <c r="Y395" s="237" t="str">
        <f>+IF(I395=0,"",'Ark1'!Y2557)</f>
        <v/>
      </c>
      <c r="Z395" s="237" t="str">
        <f>+IF(I395=0,"",'Ark1'!Z2557)</f>
        <v/>
      </c>
      <c r="AA395" s="235" t="str">
        <f>+IF(I395=0,"",'Ark1'!Z2557)</f>
        <v/>
      </c>
      <c r="AB395" s="236" t="str">
        <f>+IF(I395=0,"",'Ark1'!AB2557)</f>
        <v/>
      </c>
      <c r="AC395" s="237" t="str">
        <f>+IF(I395=0,"",'Ark1'!AE2557)</f>
        <v/>
      </c>
      <c r="AD395" s="235" t="str">
        <f t="shared" si="56"/>
        <v/>
      </c>
      <c r="AE395" s="235" t="str">
        <f t="shared" si="59"/>
        <v/>
      </c>
      <c r="AF395" s="214"/>
      <c r="AJ395" s="27"/>
      <c r="AM395" s="28"/>
      <c r="AN395" s="28"/>
      <c r="AO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</row>
    <row r="396" spans="1:72" s="29" customFormat="1" ht="15.6">
      <c r="A396" s="214"/>
      <c r="B396" s="296">
        <f>+'Ark1'!C2558</f>
        <v>2024</v>
      </c>
      <c r="C396" s="234">
        <f>+'Ark1'!L2558</f>
        <v>15</v>
      </c>
      <c r="D396" s="234" t="s">
        <v>40</v>
      </c>
      <c r="E396" s="234">
        <f>+'Ark1'!H2558</f>
        <v>2</v>
      </c>
      <c r="F396" s="234">
        <f>+'Ark1'!J2558</f>
        <v>117</v>
      </c>
      <c r="G396" s="234" t="str">
        <f t="shared" si="58"/>
        <v>Jæren</v>
      </c>
      <c r="H396" s="234" t="str">
        <f>+IF(I396=0,"",'Ark1'!Q2558)</f>
        <v/>
      </c>
      <c r="I396" s="336">
        <f>+'Ark1'!R2558</f>
        <v>0</v>
      </c>
      <c r="J396" s="235" t="str">
        <f>+IF(I396=0,"",'Ark1'!AG2558)</f>
        <v/>
      </c>
      <c r="K396" s="235"/>
      <c r="L396" s="235" t="str">
        <f>+IF(I396=0,"",'Ark1'!AH2558)</f>
        <v/>
      </c>
      <c r="M396" s="235"/>
      <c r="N396" s="32" t="str">
        <f>+IF(I396=0,"",'Ark1'!U2558)</f>
        <v/>
      </c>
      <c r="O396" s="32"/>
      <c r="P396" s="32"/>
      <c r="Q396" s="32"/>
      <c r="R396" s="32"/>
      <c r="S396" s="32"/>
      <c r="T396" s="32"/>
      <c r="U396" s="32"/>
      <c r="V396" s="236" t="str">
        <f>+IF(I396=0,"",'Ark1'!T2558)</f>
        <v/>
      </c>
      <c r="W396" s="237" t="str">
        <f>+IF(I396=0,"",'Ark1'!W2558)</f>
        <v/>
      </c>
      <c r="X396" s="237" t="str">
        <f>+IF(I396=0,"",'Ark1'!X2558)</f>
        <v/>
      </c>
      <c r="Y396" s="237" t="str">
        <f>+IF(I396=0,"",'Ark1'!Y2558)</f>
        <v/>
      </c>
      <c r="Z396" s="237" t="str">
        <f>+IF(I396=0,"",'Ark1'!Z2558)</f>
        <v/>
      </c>
      <c r="AA396" s="235" t="str">
        <f>+IF(I396=0,"",'Ark1'!Z2558)</f>
        <v/>
      </c>
      <c r="AB396" s="236" t="str">
        <f>+IF(I396=0,"",'Ark1'!AB2558)</f>
        <v/>
      </c>
      <c r="AC396" s="237" t="str">
        <f>+IF(I396=0,"",'Ark1'!AE2558)</f>
        <v/>
      </c>
      <c r="AD396" s="235" t="str">
        <f t="shared" si="56"/>
        <v/>
      </c>
      <c r="AE396" s="235" t="str">
        <f t="shared" si="59"/>
        <v/>
      </c>
      <c r="AF396" s="214"/>
      <c r="AJ396" s="27"/>
      <c r="AM396" s="28"/>
      <c r="AN396" s="28"/>
      <c r="AO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</row>
    <row r="397" spans="1:72" s="29" customFormat="1" ht="15.6">
      <c r="A397" s="214"/>
      <c r="B397" s="296">
        <f>+'Ark1'!C2559</f>
        <v>2024</v>
      </c>
      <c r="C397" s="234">
        <f>+'Ark1'!L2559</f>
        <v>15</v>
      </c>
      <c r="D397" s="234" t="s">
        <v>40</v>
      </c>
      <c r="E397" s="234">
        <f>+'Ark1'!H2559</f>
        <v>1</v>
      </c>
      <c r="F397" s="234">
        <f>+'Ark1'!J2559</f>
        <v>134</v>
      </c>
      <c r="G397" s="234" t="str">
        <f t="shared" si="58"/>
        <v>Førde</v>
      </c>
      <c r="H397" s="234" t="str">
        <f>+IF(I397=0,"",'Ark1'!Q2559)</f>
        <v/>
      </c>
      <c r="I397" s="336">
        <f>+'Ark1'!R2559</f>
        <v>0</v>
      </c>
      <c r="J397" s="235" t="str">
        <f>+IF(I397=0,"",'Ark1'!AG2559)</f>
        <v/>
      </c>
      <c r="K397" s="235"/>
      <c r="L397" s="235" t="str">
        <f>+IF(I397=0,"",'Ark1'!AH2559)</f>
        <v/>
      </c>
      <c r="M397" s="235"/>
      <c r="N397" s="32" t="str">
        <f>+IF(I397=0,"",'Ark1'!U2559)</f>
        <v/>
      </c>
      <c r="O397" s="32"/>
      <c r="P397" s="32"/>
      <c r="Q397" s="32"/>
      <c r="R397" s="32"/>
      <c r="S397" s="32"/>
      <c r="T397" s="32"/>
      <c r="U397" s="32"/>
      <c r="V397" s="236" t="str">
        <f>+IF(I397=0,"",'Ark1'!T2559)</f>
        <v/>
      </c>
      <c r="W397" s="237" t="str">
        <f>+IF(I397=0,"",'Ark1'!W2559)</f>
        <v/>
      </c>
      <c r="X397" s="237" t="str">
        <f>+IF(I397=0,"",'Ark1'!X2559)</f>
        <v/>
      </c>
      <c r="Y397" s="237" t="str">
        <f>+IF(I397=0,"",'Ark1'!Y2559)</f>
        <v/>
      </c>
      <c r="Z397" s="237" t="str">
        <f>+IF(I397=0,"",'Ark1'!Z2559)</f>
        <v/>
      </c>
      <c r="AA397" s="235" t="str">
        <f>+IF(I397=0,"",'Ark1'!Z2559)</f>
        <v/>
      </c>
      <c r="AB397" s="236" t="str">
        <f>+IF(I397=0,"",'Ark1'!AB2559)</f>
        <v/>
      </c>
      <c r="AC397" s="237" t="str">
        <f>+IF(I397=0,"",'Ark1'!AE2559)</f>
        <v/>
      </c>
      <c r="AD397" s="235" t="str">
        <f t="shared" si="56"/>
        <v/>
      </c>
      <c r="AE397" s="235" t="str">
        <f t="shared" si="59"/>
        <v/>
      </c>
      <c r="AF397" s="214"/>
      <c r="AJ397" s="27"/>
      <c r="AM397" s="28"/>
      <c r="AN397" s="28"/>
      <c r="AO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</row>
    <row r="398" spans="1:72" s="29" customFormat="1" ht="15.6">
      <c r="A398" s="214"/>
      <c r="B398" s="296">
        <f>+'Ark1'!C2560</f>
        <v>2024</v>
      </c>
      <c r="C398" s="234">
        <f>+'Ark1'!L2560</f>
        <v>15</v>
      </c>
      <c r="D398" s="234" t="s">
        <v>40</v>
      </c>
      <c r="E398" s="234">
        <f>+'Ark1'!H2560</f>
        <v>2</v>
      </c>
      <c r="F398" s="234">
        <f>+'Ark1'!J2560</f>
        <v>141</v>
      </c>
      <c r="G398" s="234" t="str">
        <f t="shared" si="58"/>
        <v>Ølen</v>
      </c>
      <c r="H398" s="234" t="str">
        <f>+IF(I398=0,"",'Ark1'!Q2560)</f>
        <v/>
      </c>
      <c r="I398" s="336">
        <f>+'Ark1'!R2560</f>
        <v>0</v>
      </c>
      <c r="J398" s="235" t="str">
        <f>+IF(I398=0,"",'Ark1'!AG2560)</f>
        <v/>
      </c>
      <c r="K398" s="235"/>
      <c r="L398" s="235" t="str">
        <f>+IF(I398=0,"",'Ark1'!AH2560)</f>
        <v/>
      </c>
      <c r="M398" s="235"/>
      <c r="N398" s="32" t="str">
        <f>+IF(I398=0,"",'Ark1'!U2560)</f>
        <v/>
      </c>
      <c r="O398" s="32"/>
      <c r="P398" s="32"/>
      <c r="Q398" s="32"/>
      <c r="R398" s="32"/>
      <c r="S398" s="32"/>
      <c r="T398" s="32"/>
      <c r="U398" s="32"/>
      <c r="V398" s="236" t="str">
        <f>+IF(I398=0,"",'Ark1'!T2560)</f>
        <v/>
      </c>
      <c r="W398" s="237" t="str">
        <f>+IF(I398=0,"",'Ark1'!W2560)</f>
        <v/>
      </c>
      <c r="X398" s="237" t="str">
        <f>+IF(I398=0,"",'Ark1'!X2560)</f>
        <v/>
      </c>
      <c r="Y398" s="237" t="str">
        <f>+IF(I398=0,"",'Ark1'!Y2560)</f>
        <v/>
      </c>
      <c r="Z398" s="237" t="str">
        <f>+IF(I398=0,"",'Ark1'!Z2560)</f>
        <v/>
      </c>
      <c r="AA398" s="235" t="str">
        <f>+IF(I398=0,"",'Ark1'!Z2560)</f>
        <v/>
      </c>
      <c r="AB398" s="236" t="str">
        <f>+IF(I398=0,"",'Ark1'!AB2560)</f>
        <v/>
      </c>
      <c r="AC398" s="237" t="str">
        <f>+IF(I398=0,"",'Ark1'!AE2560)</f>
        <v/>
      </c>
      <c r="AD398" s="235" t="str">
        <f t="shared" si="56"/>
        <v/>
      </c>
      <c r="AE398" s="235" t="str">
        <f t="shared" si="59"/>
        <v/>
      </c>
      <c r="AF398" s="214"/>
      <c r="AJ398" s="27"/>
      <c r="AM398" s="28"/>
      <c r="AN398" s="28"/>
      <c r="AO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</row>
    <row r="399" spans="1:72" s="29" customFormat="1" ht="15.6">
      <c r="A399" s="214"/>
      <c r="B399" s="296">
        <f>+'Ark1'!C2561</f>
        <v>2024</v>
      </c>
      <c r="C399" s="234">
        <f>+'Ark1'!L2561</f>
        <v>15</v>
      </c>
      <c r="D399" s="234" t="s">
        <v>40</v>
      </c>
      <c r="E399" s="234">
        <f>+'Ark1'!H2561</f>
        <v>2</v>
      </c>
      <c r="F399" s="234">
        <f>+'Ark1'!J2561</f>
        <v>143</v>
      </c>
      <c r="G399" s="234" t="str">
        <f t="shared" si="58"/>
        <v>Nordfjord</v>
      </c>
      <c r="H399" s="234" t="str">
        <f>+IF(I399=0,"",'Ark1'!Q2561)</f>
        <v/>
      </c>
      <c r="I399" s="336">
        <f>+'Ark1'!R2561</f>
        <v>0</v>
      </c>
      <c r="J399" s="235" t="str">
        <f>+IF(I399=0,"",'Ark1'!AG2561)</f>
        <v/>
      </c>
      <c r="K399" s="235"/>
      <c r="L399" s="235" t="str">
        <f>+IF(I399=0,"",'Ark1'!AH2561)</f>
        <v/>
      </c>
      <c r="M399" s="235"/>
      <c r="N399" s="32" t="str">
        <f>+IF(I399=0,"",'Ark1'!U2561)</f>
        <v/>
      </c>
      <c r="O399" s="32"/>
      <c r="P399" s="32"/>
      <c r="Q399" s="32"/>
      <c r="R399" s="32"/>
      <c r="S399" s="32"/>
      <c r="T399" s="32"/>
      <c r="U399" s="32"/>
      <c r="V399" s="236" t="str">
        <f>+IF(I399=0,"",'Ark1'!T2561)</f>
        <v/>
      </c>
      <c r="W399" s="237" t="str">
        <f>+IF(I399=0,"",'Ark1'!W2561)</f>
        <v/>
      </c>
      <c r="X399" s="237" t="str">
        <f>+IF(I399=0,"",'Ark1'!X2561)</f>
        <v/>
      </c>
      <c r="Y399" s="237" t="str">
        <f>+IF(I399=0,"",'Ark1'!Y2561)</f>
        <v/>
      </c>
      <c r="Z399" s="237" t="str">
        <f>+IF(I399=0,"",'Ark1'!Z2561)</f>
        <v/>
      </c>
      <c r="AA399" s="235" t="str">
        <f>+IF(I399=0,"",'Ark1'!Z2561)</f>
        <v/>
      </c>
      <c r="AB399" s="236" t="str">
        <f>+IF(I399=0,"",'Ark1'!AB2561)</f>
        <v/>
      </c>
      <c r="AC399" s="237" t="str">
        <f>+IF(I399=0,"",'Ark1'!AE2561)</f>
        <v/>
      </c>
      <c r="AD399" s="235" t="str">
        <f t="shared" si="56"/>
        <v/>
      </c>
      <c r="AE399" s="235" t="str">
        <f t="shared" si="59"/>
        <v/>
      </c>
      <c r="AF399" s="214"/>
      <c r="AJ399" s="27"/>
      <c r="AM399" s="28"/>
      <c r="AN399" s="28"/>
      <c r="AO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</row>
    <row r="400" spans="1:72" s="29" customFormat="1" ht="15.6">
      <c r="A400" s="214"/>
      <c r="B400" s="296">
        <f>+'Ark1'!C2562</f>
        <v>2024</v>
      </c>
      <c r="C400" s="234">
        <f>+'Ark1'!L2562</f>
        <v>15</v>
      </c>
      <c r="D400" s="234" t="s">
        <v>40</v>
      </c>
      <c r="E400" s="234">
        <f>+'Ark1'!H2562</f>
        <v>2</v>
      </c>
      <c r="F400" s="234">
        <f>+'Ark1'!J2562</f>
        <v>147</v>
      </c>
      <c r="G400" s="234" t="str">
        <f t="shared" si="58"/>
        <v>Midt-Norge</v>
      </c>
      <c r="H400" s="234" t="str">
        <f>+IF(I400=0,"",'Ark1'!Q2562)</f>
        <v/>
      </c>
      <c r="I400" s="336">
        <f>+'Ark1'!R2562</f>
        <v>0</v>
      </c>
      <c r="J400" s="235" t="str">
        <f>+IF(I400=0,"",'Ark1'!AG2562)</f>
        <v/>
      </c>
      <c r="K400" s="235"/>
      <c r="L400" s="235" t="str">
        <f>+IF(I400=0,"",'Ark1'!AH2562)</f>
        <v/>
      </c>
      <c r="M400" s="235"/>
      <c r="N400" s="32" t="str">
        <f>+IF(I400=0,"",'Ark1'!U2562)</f>
        <v/>
      </c>
      <c r="O400" s="32"/>
      <c r="P400" s="32"/>
      <c r="Q400" s="32"/>
      <c r="R400" s="32"/>
      <c r="S400" s="32"/>
      <c r="T400" s="32"/>
      <c r="U400" s="32"/>
      <c r="V400" s="236" t="str">
        <f>+IF(I400=0,"",'Ark1'!T2562)</f>
        <v/>
      </c>
      <c r="W400" s="237" t="str">
        <f>+IF(I400=0,"",'Ark1'!W2562)</f>
        <v/>
      </c>
      <c r="X400" s="237" t="str">
        <f>+IF(I400=0,"",'Ark1'!X2562)</f>
        <v/>
      </c>
      <c r="Y400" s="237" t="str">
        <f>+IF(I400=0,"",'Ark1'!Y2562)</f>
        <v/>
      </c>
      <c r="Z400" s="237" t="str">
        <f>+IF(I400=0,"",'Ark1'!Z2562)</f>
        <v/>
      </c>
      <c r="AA400" s="235" t="str">
        <f>+IF(I400=0,"",'Ark1'!Z2562)</f>
        <v/>
      </c>
      <c r="AB400" s="236" t="str">
        <f>+IF(I400=0,"",'Ark1'!AB2562)</f>
        <v/>
      </c>
      <c r="AC400" s="237" t="str">
        <f>+IF(I400=0,"",'Ark1'!AE2562)</f>
        <v/>
      </c>
      <c r="AD400" s="235" t="str">
        <f t="shared" si="56"/>
        <v/>
      </c>
      <c r="AE400" s="235" t="str">
        <f t="shared" si="59"/>
        <v/>
      </c>
      <c r="AF400" s="214"/>
      <c r="AJ400" s="27"/>
      <c r="AM400" s="28"/>
      <c r="AN400" s="28"/>
      <c r="AO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</row>
    <row r="401" spans="1:72" s="29" customFormat="1" ht="15.6">
      <c r="A401" s="214"/>
      <c r="B401" s="296">
        <f>+'Ark1'!C2563</f>
        <v>2024</v>
      </c>
      <c r="C401" s="234">
        <f>+'Ark1'!L2563</f>
        <v>15</v>
      </c>
      <c r="D401" s="234" t="s">
        <v>40</v>
      </c>
      <c r="E401" s="234">
        <f>+'Ark1'!H2563</f>
        <v>1</v>
      </c>
      <c r="F401" s="234">
        <f>+'Ark1'!J2563</f>
        <v>155</v>
      </c>
      <c r="G401" s="234" t="str">
        <f t="shared" si="58"/>
        <v>Målselv</v>
      </c>
      <c r="H401" s="234" t="str">
        <f>+IF(I401=0,"",'Ark1'!Q2563)</f>
        <v/>
      </c>
      <c r="I401" s="336">
        <f>+'Ark1'!R2563</f>
        <v>0</v>
      </c>
      <c r="J401" s="235" t="str">
        <f>+IF(I401=0,"",'Ark1'!AG2563)</f>
        <v/>
      </c>
      <c r="K401" s="235"/>
      <c r="L401" s="235" t="str">
        <f>+IF(I401=0,"",'Ark1'!AH2563)</f>
        <v/>
      </c>
      <c r="M401" s="235"/>
      <c r="N401" s="32" t="str">
        <f>+IF(I401=0,"",'Ark1'!U2563)</f>
        <v/>
      </c>
      <c r="O401" s="32"/>
      <c r="P401" s="32"/>
      <c r="Q401" s="32"/>
      <c r="R401" s="32"/>
      <c r="S401" s="32"/>
      <c r="T401" s="32"/>
      <c r="U401" s="32"/>
      <c r="V401" s="236" t="str">
        <f>+IF(I401=0,"",'Ark1'!T2563)</f>
        <v/>
      </c>
      <c r="W401" s="237" t="str">
        <f>+IF(I401=0,"",'Ark1'!W2563)</f>
        <v/>
      </c>
      <c r="X401" s="237" t="str">
        <f>+IF(I401=0,"",'Ark1'!X2563)</f>
        <v/>
      </c>
      <c r="Y401" s="237" t="str">
        <f>+IF(I401=0,"",'Ark1'!Y2563)</f>
        <v/>
      </c>
      <c r="Z401" s="237" t="str">
        <f>+IF(I401=0,"",'Ark1'!Z2563)</f>
        <v/>
      </c>
      <c r="AA401" s="235" t="str">
        <f>+IF(I401=0,"",'Ark1'!Z2563)</f>
        <v/>
      </c>
      <c r="AB401" s="236" t="str">
        <f>+IF(I401=0,"",'Ark1'!AB2563)</f>
        <v/>
      </c>
      <c r="AC401" s="237" t="str">
        <f>+IF(I401=0,"",'Ark1'!AE2563)</f>
        <v/>
      </c>
      <c r="AD401" s="235" t="str">
        <f t="shared" si="56"/>
        <v/>
      </c>
      <c r="AE401" s="235" t="str">
        <f t="shared" si="59"/>
        <v/>
      </c>
      <c r="AF401" s="214"/>
      <c r="AJ401" s="27"/>
      <c r="AM401" s="28"/>
      <c r="AN401" s="28"/>
      <c r="AO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</row>
    <row r="402" spans="1:72" s="29" customFormat="1" ht="15.6">
      <c r="A402" s="214"/>
      <c r="B402" s="296">
        <f>+'Ark1'!C2564</f>
        <v>2024</v>
      </c>
      <c r="C402" s="234">
        <f>+'Ark1'!L2564</f>
        <v>15</v>
      </c>
      <c r="D402" s="234" t="s">
        <v>40</v>
      </c>
      <c r="E402" s="234">
        <f>+'Ark1'!H2564</f>
        <v>2</v>
      </c>
      <c r="F402" s="234">
        <f>+'Ark1'!J2564</f>
        <v>160</v>
      </c>
      <c r="G402" s="234" t="str">
        <f t="shared" si="58"/>
        <v>Oslo</v>
      </c>
      <c r="H402" s="234" t="str">
        <f>+IF(I402=0,"",'Ark1'!Q2564)</f>
        <v/>
      </c>
      <c r="I402" s="336">
        <f>+'Ark1'!R2564</f>
        <v>0</v>
      </c>
      <c r="J402" s="235" t="str">
        <f>+IF(I402=0,"",'Ark1'!AG2564)</f>
        <v/>
      </c>
      <c r="K402" s="235"/>
      <c r="L402" s="235" t="str">
        <f>+IF(I402=0,"",'Ark1'!AH2564)</f>
        <v/>
      </c>
      <c r="M402" s="235"/>
      <c r="N402" s="32" t="str">
        <f>+IF(I402=0,"",'Ark1'!U2564)</f>
        <v/>
      </c>
      <c r="O402" s="32"/>
      <c r="P402" s="32"/>
      <c r="Q402" s="32"/>
      <c r="R402" s="32"/>
      <c r="S402" s="32"/>
      <c r="T402" s="32"/>
      <c r="U402" s="32"/>
      <c r="V402" s="236" t="str">
        <f>+IF(I402=0,"",'Ark1'!T2564)</f>
        <v/>
      </c>
      <c r="W402" s="237" t="str">
        <f>+IF(I402=0,"",'Ark1'!W2564)</f>
        <v/>
      </c>
      <c r="X402" s="237" t="str">
        <f>+IF(I402=0,"",'Ark1'!X2564)</f>
        <v/>
      </c>
      <c r="Y402" s="237" t="str">
        <f>+IF(I402=0,"",'Ark1'!Y2564)</f>
        <v/>
      </c>
      <c r="Z402" s="237" t="str">
        <f>+IF(I402=0,"",'Ark1'!Z2564)</f>
        <v/>
      </c>
      <c r="AA402" s="235" t="str">
        <f>+IF(I402=0,"",'Ark1'!Z2564)</f>
        <v/>
      </c>
      <c r="AB402" s="236" t="str">
        <f>+IF(I402=0,"",'Ark1'!AB2564)</f>
        <v/>
      </c>
      <c r="AC402" s="237" t="str">
        <f>+IF(I402=0,"",'Ark1'!AE2564)</f>
        <v/>
      </c>
      <c r="AD402" s="235" t="str">
        <f t="shared" si="56"/>
        <v/>
      </c>
      <c r="AE402" s="235" t="str">
        <f t="shared" si="59"/>
        <v/>
      </c>
      <c r="AF402" s="214"/>
      <c r="AJ402" s="27"/>
      <c r="AM402" s="28"/>
      <c r="AN402" s="28"/>
      <c r="AO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</row>
    <row r="403" spans="1:72" s="29" customFormat="1" ht="15.6">
      <c r="A403" s="214"/>
      <c r="B403" s="296">
        <f>+'Ark1'!C2565</f>
        <v>2024</v>
      </c>
      <c r="C403" s="234">
        <f>+'Ark1'!L2565</f>
        <v>15</v>
      </c>
      <c r="D403" s="234" t="s">
        <v>40</v>
      </c>
      <c r="E403" s="234">
        <f>+'Ark1'!H2565</f>
        <v>1</v>
      </c>
      <c r="F403" s="234">
        <f>+'Ark1'!J2565</f>
        <v>171</v>
      </c>
      <c r="G403" s="234" t="str">
        <f t="shared" si="58"/>
        <v>Prima</v>
      </c>
      <c r="H403" s="234" t="str">
        <f>+IF(I403=0,"",'Ark1'!Q2565)</f>
        <v/>
      </c>
      <c r="I403" s="336">
        <f>+'Ark1'!R2565</f>
        <v>0</v>
      </c>
      <c r="J403" s="235" t="str">
        <f>+IF(I403=0,"",'Ark1'!AG2565)</f>
        <v/>
      </c>
      <c r="K403" s="235"/>
      <c r="L403" s="235" t="str">
        <f>+IF(I403=0,"",'Ark1'!AH2565)</f>
        <v/>
      </c>
      <c r="M403" s="235"/>
      <c r="N403" s="32" t="str">
        <f>+IF(I403=0,"",'Ark1'!U2565)</f>
        <v/>
      </c>
      <c r="O403" s="32"/>
      <c r="P403" s="32"/>
      <c r="Q403" s="32"/>
      <c r="R403" s="32"/>
      <c r="S403" s="32"/>
      <c r="T403" s="32"/>
      <c r="U403" s="32"/>
      <c r="V403" s="236" t="str">
        <f>+IF(I403=0,"",'Ark1'!T2565)</f>
        <v/>
      </c>
      <c r="W403" s="237" t="str">
        <f>+IF(I403=0,"",'Ark1'!W2565)</f>
        <v/>
      </c>
      <c r="X403" s="237" t="str">
        <f>+IF(I403=0,"",'Ark1'!X2565)</f>
        <v/>
      </c>
      <c r="Y403" s="237" t="str">
        <f>+IF(I403=0,"",'Ark1'!Y2565)</f>
        <v/>
      </c>
      <c r="Z403" s="237" t="str">
        <f>+IF(I403=0,"",'Ark1'!Z2565)</f>
        <v/>
      </c>
      <c r="AA403" s="235" t="str">
        <f>+IF(I403=0,"",'Ark1'!Z2565)</f>
        <v/>
      </c>
      <c r="AB403" s="236" t="str">
        <f>+IF(I403=0,"",'Ark1'!AB2565)</f>
        <v/>
      </c>
      <c r="AC403" s="237" t="str">
        <f>+IF(I403=0,"",'Ark1'!AE2565)</f>
        <v/>
      </c>
      <c r="AD403" s="235" t="str">
        <f t="shared" si="56"/>
        <v/>
      </c>
      <c r="AE403" s="235" t="str">
        <f t="shared" si="59"/>
        <v/>
      </c>
      <c r="AF403" s="214"/>
      <c r="AJ403" s="27"/>
      <c r="AM403" s="28"/>
      <c r="AN403" s="28"/>
      <c r="AO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</row>
    <row r="404" spans="1:72" s="29" customFormat="1" ht="15.6">
      <c r="A404" s="214"/>
      <c r="B404" s="296">
        <f>+'Ark1'!C2566</f>
        <v>2024</v>
      </c>
      <c r="C404" s="234">
        <f>+'Ark1'!L2566</f>
        <v>15</v>
      </c>
      <c r="D404" s="234" t="s">
        <v>40</v>
      </c>
      <c r="E404" s="234">
        <f>+'Ark1'!H2566</f>
        <v>2</v>
      </c>
      <c r="F404" s="234">
        <f>+'Ark1'!J2566</f>
        <v>175</v>
      </c>
      <c r="G404" s="234" t="str">
        <f t="shared" si="58"/>
        <v>Ole Ringdal</v>
      </c>
      <c r="H404" s="234" t="str">
        <f>+IF(I404=0,"",'Ark1'!Q2566)</f>
        <v/>
      </c>
      <c r="I404" s="336">
        <f>+'Ark1'!R2566</f>
        <v>0</v>
      </c>
      <c r="J404" s="235" t="str">
        <f>+IF(I404=0,"",'Ark1'!AG2566)</f>
        <v/>
      </c>
      <c r="K404" s="235"/>
      <c r="L404" s="235" t="str">
        <f>+IF(I404=0,"",'Ark1'!AH2566)</f>
        <v/>
      </c>
      <c r="M404" s="235"/>
      <c r="N404" s="32" t="str">
        <f>+IF(I404=0,"",'Ark1'!U2566)</f>
        <v/>
      </c>
      <c r="O404" s="32"/>
      <c r="P404" s="32"/>
      <c r="Q404" s="32"/>
      <c r="R404" s="32"/>
      <c r="S404" s="32"/>
      <c r="T404" s="32"/>
      <c r="U404" s="32"/>
      <c r="V404" s="236" t="str">
        <f>+IF(I404=0,"",'Ark1'!T2566)</f>
        <v/>
      </c>
      <c r="W404" s="237" t="str">
        <f>+IF(I404=0,"",'Ark1'!W2566)</f>
        <v/>
      </c>
      <c r="X404" s="237" t="str">
        <f>+IF(I404=0,"",'Ark1'!X2566)</f>
        <v/>
      </c>
      <c r="Y404" s="237" t="str">
        <f>+IF(I404=0,"",'Ark1'!Y2566)</f>
        <v/>
      </c>
      <c r="Z404" s="237" t="str">
        <f>+IF(I404=0,"",'Ark1'!Z2566)</f>
        <v/>
      </c>
      <c r="AA404" s="235" t="str">
        <f>+IF(I404=0,"",'Ark1'!Z2566)</f>
        <v/>
      </c>
      <c r="AB404" s="236" t="str">
        <f>+IF(I404=0,"",'Ark1'!AB2566)</f>
        <v/>
      </c>
      <c r="AC404" s="237" t="str">
        <f>+IF(I404=0,"",'Ark1'!AE2566)</f>
        <v/>
      </c>
      <c r="AD404" s="235" t="str">
        <f t="shared" si="56"/>
        <v/>
      </c>
      <c r="AE404" s="235" t="str">
        <f t="shared" si="59"/>
        <v/>
      </c>
      <c r="AF404" s="214"/>
      <c r="AJ404" s="27"/>
      <c r="AM404" s="28"/>
      <c r="AN404" s="28"/>
      <c r="AO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</row>
    <row r="405" spans="1:72" s="29" customFormat="1" ht="15.6">
      <c r="A405" s="214"/>
      <c r="B405" s="296">
        <f>+'Ark1'!C2567</f>
        <v>2024</v>
      </c>
      <c r="C405" s="234">
        <f>+'Ark1'!L2567</f>
        <v>15</v>
      </c>
      <c r="D405" s="234" t="s">
        <v>40</v>
      </c>
      <c r="E405" s="234">
        <f>+'Ark1'!H2567</f>
        <v>2</v>
      </c>
      <c r="F405" s="234">
        <f>+'Ark1'!J2567</f>
        <v>177</v>
      </c>
      <c r="G405" s="234" t="str">
        <f t="shared" si="58"/>
        <v>Slakthuset</v>
      </c>
      <c r="H405" s="234" t="str">
        <f>+IF(I405=0,"",'Ark1'!Q2567)</f>
        <v/>
      </c>
      <c r="I405" s="336">
        <f>+'Ark1'!R2567</f>
        <v>0</v>
      </c>
      <c r="J405" s="235" t="str">
        <f>+IF(I405=0,"",'Ark1'!AG2567)</f>
        <v/>
      </c>
      <c r="K405" s="235"/>
      <c r="L405" s="235" t="str">
        <f>+IF(I405=0,"",'Ark1'!AH2567)</f>
        <v/>
      </c>
      <c r="M405" s="235"/>
      <c r="N405" s="32" t="str">
        <f>+IF(I405=0,"",'Ark1'!U2567)</f>
        <v/>
      </c>
      <c r="O405" s="32"/>
      <c r="P405" s="32"/>
      <c r="Q405" s="32"/>
      <c r="R405" s="32"/>
      <c r="S405" s="32"/>
      <c r="T405" s="32"/>
      <c r="U405" s="32"/>
      <c r="V405" s="236" t="str">
        <f>+IF(I405=0,"",'Ark1'!T2567)</f>
        <v/>
      </c>
      <c r="W405" s="237" t="str">
        <f>+IF(I405=0,"",'Ark1'!W2567)</f>
        <v/>
      </c>
      <c r="X405" s="237" t="str">
        <f>+IF(I405=0,"",'Ark1'!X2567)</f>
        <v/>
      </c>
      <c r="Y405" s="237" t="str">
        <f>+IF(I405=0,"",'Ark1'!Y2567)</f>
        <v/>
      </c>
      <c r="Z405" s="237" t="str">
        <f>+IF(I405=0,"",'Ark1'!Z2567)</f>
        <v/>
      </c>
      <c r="AA405" s="235" t="str">
        <f>+IF(I405=0,"",'Ark1'!Z2567)</f>
        <v/>
      </c>
      <c r="AB405" s="236" t="str">
        <f>+IF(I405=0,"",'Ark1'!AB2567)</f>
        <v/>
      </c>
      <c r="AC405" s="237" t="str">
        <f>+IF(I405=0,"",'Ark1'!AE2567)</f>
        <v/>
      </c>
      <c r="AD405" s="235" t="str">
        <f t="shared" si="56"/>
        <v/>
      </c>
      <c r="AE405" s="235" t="str">
        <f t="shared" si="59"/>
        <v/>
      </c>
      <c r="AF405" s="214"/>
      <c r="AJ405" s="27"/>
      <c r="AM405" s="28"/>
      <c r="AN405" s="28"/>
      <c r="AO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</row>
    <row r="406" spans="1:72" s="29" customFormat="1" ht="15.6">
      <c r="A406" s="214"/>
      <c r="B406" s="296">
        <f>+'Ark1'!C2568</f>
        <v>2024</v>
      </c>
      <c r="C406" s="234">
        <f>+'Ark1'!L2568</f>
        <v>15</v>
      </c>
      <c r="D406" s="234" t="s">
        <v>40</v>
      </c>
      <c r="E406" s="234">
        <f>+'Ark1'!H2568</f>
        <v>2</v>
      </c>
      <c r="F406" s="234">
        <f>+'Ark1'!J2568</f>
        <v>178</v>
      </c>
      <c r="G406" s="234" t="str">
        <f t="shared" si="58"/>
        <v>Røros</v>
      </c>
      <c r="H406" s="234" t="str">
        <f>+IF(I406=0,"",'Ark1'!Q2568)</f>
        <v/>
      </c>
      <c r="I406" s="336">
        <f>+'Ark1'!R2568</f>
        <v>0</v>
      </c>
      <c r="J406" s="235" t="str">
        <f>+IF(I406=0,"",'Ark1'!AG2568)</f>
        <v/>
      </c>
      <c r="K406" s="235"/>
      <c r="L406" s="235" t="str">
        <f>+IF(I406=0,"",'Ark1'!AH2568)</f>
        <v/>
      </c>
      <c r="M406" s="235"/>
      <c r="N406" s="32" t="str">
        <f>+IF(I406=0,"",'Ark1'!U2568)</f>
        <v/>
      </c>
      <c r="O406" s="32"/>
      <c r="P406" s="32"/>
      <c r="Q406" s="32"/>
      <c r="R406" s="32"/>
      <c r="S406" s="32"/>
      <c r="T406" s="32"/>
      <c r="U406" s="32"/>
      <c r="V406" s="236" t="str">
        <f>+IF(I406=0,"",'Ark1'!T2568)</f>
        <v/>
      </c>
      <c r="W406" s="237" t="str">
        <f>+IF(I406=0,"",'Ark1'!W2568)</f>
        <v/>
      </c>
      <c r="X406" s="237" t="str">
        <f>+IF(I406=0,"",'Ark1'!X2568)</f>
        <v/>
      </c>
      <c r="Y406" s="237" t="str">
        <f>+IF(I406=0,"",'Ark1'!Y2568)</f>
        <v/>
      </c>
      <c r="Z406" s="237" t="str">
        <f>+IF(I406=0,"",'Ark1'!Z2568)</f>
        <v/>
      </c>
      <c r="AA406" s="235" t="str">
        <f>+IF(I406=0,"",'Ark1'!Z2568)</f>
        <v/>
      </c>
      <c r="AB406" s="236" t="str">
        <f>+IF(I406=0,"",'Ark1'!AB2568)</f>
        <v/>
      </c>
      <c r="AC406" s="237" t="str">
        <f>+IF(I406=0,"",'Ark1'!AE2568)</f>
        <v/>
      </c>
      <c r="AD406" s="235" t="str">
        <f t="shared" si="56"/>
        <v/>
      </c>
      <c r="AE406" s="235" t="str">
        <f t="shared" si="59"/>
        <v/>
      </c>
      <c r="AF406" s="214"/>
      <c r="AJ406" s="27"/>
      <c r="AM406" s="28"/>
      <c r="AN406" s="28"/>
      <c r="AO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</row>
    <row r="407" spans="1:72" s="29" customFormat="1" ht="15.6">
      <c r="A407" s="214"/>
      <c r="B407" s="296">
        <f>+'Ark1'!C2569</f>
        <v>2024</v>
      </c>
      <c r="C407" s="234">
        <f>+'Ark1'!L2569</f>
        <v>15</v>
      </c>
      <c r="D407" s="234" t="s">
        <v>40</v>
      </c>
      <c r="E407" s="234">
        <f>+'Ark1'!H2569</f>
        <v>2</v>
      </c>
      <c r="F407" s="234">
        <f>+'Ark1'!J2569</f>
        <v>181</v>
      </c>
      <c r="G407" s="234" t="str">
        <f t="shared" si="58"/>
        <v>Horns</v>
      </c>
      <c r="H407" s="234" t="str">
        <f>+IF(I407=0,"",'Ark1'!Q2569)</f>
        <v/>
      </c>
      <c r="I407" s="336">
        <f>+'Ark1'!R2569</f>
        <v>0</v>
      </c>
      <c r="J407" s="235" t="str">
        <f>+IF(I407=0,"",'Ark1'!AG2569)</f>
        <v/>
      </c>
      <c r="K407" s="235"/>
      <c r="L407" s="235" t="str">
        <f>+IF(I407=0,"",'Ark1'!AH2569)</f>
        <v/>
      </c>
      <c r="M407" s="235"/>
      <c r="N407" s="32" t="str">
        <f>+IF(I407=0,"",'Ark1'!U2569)</f>
        <v/>
      </c>
      <c r="O407" s="32"/>
      <c r="P407" s="32"/>
      <c r="Q407" s="32"/>
      <c r="R407" s="32"/>
      <c r="S407" s="32"/>
      <c r="T407" s="32"/>
      <c r="U407" s="32"/>
      <c r="V407" s="236" t="str">
        <f>+IF(I407=0,"",'Ark1'!T2569)</f>
        <v/>
      </c>
      <c r="W407" s="237" t="str">
        <f>+IF(I407=0,"",'Ark1'!W2569)</f>
        <v/>
      </c>
      <c r="X407" s="237" t="str">
        <f>+IF(I407=0,"",'Ark1'!X2569)</f>
        <v/>
      </c>
      <c r="Y407" s="237" t="str">
        <f>+IF(I407=0,"",'Ark1'!Y2569)</f>
        <v/>
      </c>
      <c r="Z407" s="237" t="str">
        <f>+IF(I407=0,"",'Ark1'!Z2569)</f>
        <v/>
      </c>
      <c r="AA407" s="235" t="str">
        <f>+IF(I407=0,"",'Ark1'!Z2569)</f>
        <v/>
      </c>
      <c r="AB407" s="236" t="str">
        <f>+IF(I407=0,"",'Ark1'!AB2569)</f>
        <v/>
      </c>
      <c r="AC407" s="237" t="str">
        <f>+IF(I407=0,"",'Ark1'!AE2569)</f>
        <v/>
      </c>
      <c r="AD407" s="235" t="str">
        <f t="shared" si="56"/>
        <v/>
      </c>
      <c r="AE407" s="235" t="str">
        <f t="shared" si="59"/>
        <v/>
      </c>
      <c r="AF407" s="214"/>
      <c r="AJ407" s="27"/>
      <c r="AM407" s="28"/>
      <c r="AN407" s="28"/>
      <c r="AO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</row>
    <row r="408" spans="1:72" s="29" customFormat="1" ht="15.6">
      <c r="A408" s="214"/>
      <c r="B408" s="296">
        <f>+'Ark1'!C2570</f>
        <v>2024</v>
      </c>
      <c r="C408" s="234">
        <f>+'Ark1'!L2570</f>
        <v>15</v>
      </c>
      <c r="D408" s="234" t="s">
        <v>40</v>
      </c>
      <c r="E408" s="234">
        <f>+'Ark1'!H2570</f>
        <v>1</v>
      </c>
      <c r="F408" s="234">
        <f>+'Ark1'!J2570</f>
        <v>262</v>
      </c>
      <c r="G408" s="234" t="str">
        <f t="shared" si="58"/>
        <v>Strilalam</v>
      </c>
      <c r="H408" s="234" t="str">
        <f>+IF(I408=0,"",'Ark1'!Q2570)</f>
        <v/>
      </c>
      <c r="I408" s="336">
        <f>+'Ark1'!R2570</f>
        <v>0</v>
      </c>
      <c r="J408" s="235" t="str">
        <f>+IF(I408=0,"",'Ark1'!AG2570)</f>
        <v/>
      </c>
      <c r="K408" s="235"/>
      <c r="L408" s="235" t="str">
        <f>+IF(I408=0,"",'Ark1'!AH2570)</f>
        <v/>
      </c>
      <c r="M408" s="235"/>
      <c r="N408" s="32" t="str">
        <f>+IF(I408=0,"",'Ark1'!U2570)</f>
        <v/>
      </c>
      <c r="O408" s="32"/>
      <c r="P408" s="32"/>
      <c r="Q408" s="32"/>
      <c r="R408" s="32"/>
      <c r="S408" s="32"/>
      <c r="T408" s="32"/>
      <c r="U408" s="32"/>
      <c r="V408" s="236" t="str">
        <f>+IF(I408=0,"",'Ark1'!T2570)</f>
        <v/>
      </c>
      <c r="W408" s="237" t="str">
        <f>+IF(I408=0,"",'Ark1'!W2570)</f>
        <v/>
      </c>
      <c r="X408" s="237" t="str">
        <f>+IF(I408=0,"",'Ark1'!X2570)</f>
        <v/>
      </c>
      <c r="Y408" s="237" t="str">
        <f>+IF(I408=0,"",'Ark1'!Y2570)</f>
        <v/>
      </c>
      <c r="Z408" s="237" t="str">
        <f>+IF(I408=0,"",'Ark1'!Z2570)</f>
        <v/>
      </c>
      <c r="AA408" s="235" t="str">
        <f>+IF(I408=0,"",'Ark1'!Z2570)</f>
        <v/>
      </c>
      <c r="AB408" s="236" t="str">
        <f>+IF(I408=0,"",'Ark1'!AB2570)</f>
        <v/>
      </c>
      <c r="AC408" s="237" t="str">
        <f>+IF(I408=0,"",'Ark1'!AE2570)</f>
        <v/>
      </c>
      <c r="AD408" s="235" t="str">
        <f t="shared" si="56"/>
        <v/>
      </c>
      <c r="AE408" s="235" t="str">
        <f t="shared" si="59"/>
        <v/>
      </c>
      <c r="AF408" s="214"/>
      <c r="AJ408" s="27"/>
      <c r="AM408" s="28"/>
      <c r="AN408" s="28"/>
      <c r="AO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</row>
    <row r="409" spans="1:72" s="29" customFormat="1" ht="15.6">
      <c r="A409" s="214"/>
      <c r="B409" s="296">
        <f>+'Ark1'!C2571</f>
        <v>2024</v>
      </c>
      <c r="C409" s="234">
        <f>+'Ark1'!L2571</f>
        <v>15</v>
      </c>
      <c r="D409" s="234" t="s">
        <v>40</v>
      </c>
      <c r="E409" s="234">
        <f>+'Ark1'!H2571</f>
        <v>1</v>
      </c>
      <c r="F409" s="234">
        <f>+'Ark1'!J2571</f>
        <v>309</v>
      </c>
      <c r="G409" s="234" t="str">
        <f t="shared" si="58"/>
        <v>Malvik</v>
      </c>
      <c r="H409" s="234" t="str">
        <f>+IF(I409=0,"",'Ark1'!Q2571)</f>
        <v/>
      </c>
      <c r="I409" s="336">
        <f>+'Ark1'!R2571</f>
        <v>0</v>
      </c>
      <c r="J409" s="235" t="str">
        <f>+IF(I409=0,"",'Ark1'!AG2571)</f>
        <v/>
      </c>
      <c r="K409" s="235"/>
      <c r="L409" s="235" t="str">
        <f>+IF(I409=0,"",'Ark1'!AH2571)</f>
        <v/>
      </c>
      <c r="M409" s="235"/>
      <c r="N409" s="32" t="str">
        <f>+IF(I409=0,"",'Ark1'!U2571)</f>
        <v/>
      </c>
      <c r="O409" s="32"/>
      <c r="P409" s="32"/>
      <c r="Q409" s="32"/>
      <c r="R409" s="32"/>
      <c r="S409" s="32"/>
      <c r="T409" s="32"/>
      <c r="U409" s="32"/>
      <c r="V409" s="236" t="str">
        <f>+IF(I409=0,"",'Ark1'!T2571)</f>
        <v/>
      </c>
      <c r="W409" s="237" t="str">
        <f>+IF(I409=0,"",'Ark1'!W2571)</f>
        <v/>
      </c>
      <c r="X409" s="237" t="str">
        <f>+IF(I409=0,"",'Ark1'!X2571)</f>
        <v/>
      </c>
      <c r="Y409" s="237" t="str">
        <f>+IF(I409=0,"",'Ark1'!Y2571)</f>
        <v/>
      </c>
      <c r="Z409" s="237" t="str">
        <f>+IF(I409=0,"",'Ark1'!Z2571)</f>
        <v/>
      </c>
      <c r="AA409" s="235" t="str">
        <f>+IF(I409=0,"",'Ark1'!Z2571)</f>
        <v/>
      </c>
      <c r="AB409" s="236" t="str">
        <f>+IF(I409=0,"",'Ark1'!AB2571)</f>
        <v/>
      </c>
      <c r="AC409" s="237" t="str">
        <f>+IF(I409=0,"",'Ark1'!AE2571)</f>
        <v/>
      </c>
      <c r="AD409" s="235" t="str">
        <f t="shared" si="56"/>
        <v/>
      </c>
      <c r="AE409" s="235" t="str">
        <f t="shared" si="59"/>
        <v/>
      </c>
      <c r="AF409" s="214"/>
      <c r="AJ409" s="27"/>
      <c r="AM409" s="28"/>
      <c r="AN409" s="28"/>
      <c r="AO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</row>
    <row r="410" spans="1:72" s="29" customFormat="1" ht="15.6">
      <c r="A410" s="214"/>
      <c r="B410" s="296">
        <f>+'Ark1'!C2572</f>
        <v>2024</v>
      </c>
      <c r="C410" s="234">
        <f>+'Ark1'!L2572</f>
        <v>15</v>
      </c>
      <c r="D410" s="234" t="s">
        <v>40</v>
      </c>
      <c r="E410" s="234">
        <f>+'Ark1'!H2572</f>
        <v>2</v>
      </c>
      <c r="F410" s="234">
        <f>+'Ark1'!J2572</f>
        <v>470</v>
      </c>
      <c r="G410" s="234" t="str">
        <f t="shared" si="58"/>
        <v>Jens Eide</v>
      </c>
      <c r="H410" s="234" t="str">
        <f>+IF(I410=0,"",'Ark1'!Q2572)</f>
        <v/>
      </c>
      <c r="I410" s="336">
        <f>+'Ark1'!R2572</f>
        <v>0</v>
      </c>
      <c r="J410" s="235" t="str">
        <f>+IF(I410=0,"",'Ark1'!AG2572)</f>
        <v/>
      </c>
      <c r="K410" s="235"/>
      <c r="L410" s="235" t="str">
        <f>+IF(I410=0,"",'Ark1'!AH2572)</f>
        <v/>
      </c>
      <c r="M410" s="235"/>
      <c r="N410" s="32" t="str">
        <f>+IF(I410=0,"",'Ark1'!U2572)</f>
        <v/>
      </c>
      <c r="O410" s="32"/>
      <c r="P410" s="32"/>
      <c r="Q410" s="32"/>
      <c r="R410" s="32"/>
      <c r="S410" s="32"/>
      <c r="T410" s="32"/>
      <c r="U410" s="32"/>
      <c r="V410" s="236" t="str">
        <f>+IF(I410=0,"",'Ark1'!T2572)</f>
        <v/>
      </c>
      <c r="W410" s="237" t="str">
        <f>+IF(I410=0,"",'Ark1'!W2572)</f>
        <v/>
      </c>
      <c r="X410" s="237" t="str">
        <f>+IF(I410=0,"",'Ark1'!X2572)</f>
        <v/>
      </c>
      <c r="Y410" s="237" t="str">
        <f>+IF(I410=0,"",'Ark1'!Y2572)</f>
        <v/>
      </c>
      <c r="Z410" s="237" t="str">
        <f>+IF(I410=0,"",'Ark1'!Z2572)</f>
        <v/>
      </c>
      <c r="AA410" s="235" t="str">
        <f>+IF(I410=0,"",'Ark1'!Z2572)</f>
        <v/>
      </c>
      <c r="AB410" s="236" t="str">
        <f>+IF(I410=0,"",'Ark1'!AB2572)</f>
        <v/>
      </c>
      <c r="AC410" s="237" t="str">
        <f>+IF(I410=0,"",'Ark1'!AE2572)</f>
        <v/>
      </c>
      <c r="AD410" s="235" t="str">
        <f t="shared" si="56"/>
        <v/>
      </c>
      <c r="AE410" s="235" t="str">
        <f t="shared" si="59"/>
        <v/>
      </c>
      <c r="AF410" s="214"/>
      <c r="AJ410" s="27"/>
      <c r="AM410" s="28"/>
      <c r="AN410" s="28"/>
      <c r="AO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</row>
    <row r="411" spans="1:72" s="29" customFormat="1" ht="15.6">
      <c r="A411" s="214"/>
      <c r="B411" s="296">
        <f>+'Ark1'!C2573</f>
        <v>2024</v>
      </c>
      <c r="C411" s="234">
        <f>+'Ark1'!L2573</f>
        <v>15</v>
      </c>
      <c r="D411" s="234" t="s">
        <v>40</v>
      </c>
      <c r="E411" s="234">
        <f>+'Ark1'!H2573</f>
        <v>2</v>
      </c>
      <c r="F411" s="234">
        <f>+'Ark1'!J2573</f>
        <v>629</v>
      </c>
      <c r="G411" s="234" t="str">
        <f t="shared" si="58"/>
        <v>Bø</v>
      </c>
      <c r="H411" s="234" t="str">
        <f>+IF(I411=0,"",'Ark1'!Q2573)</f>
        <v/>
      </c>
      <c r="I411" s="336">
        <f>+'Ark1'!R2573</f>
        <v>0</v>
      </c>
      <c r="J411" s="235" t="str">
        <f>+IF(I411=0,"",'Ark1'!AG2573)</f>
        <v/>
      </c>
      <c r="K411" s="235"/>
      <c r="L411" s="235" t="str">
        <f>+IF(I411=0,"",'Ark1'!AH2573)</f>
        <v/>
      </c>
      <c r="M411" s="235"/>
      <c r="N411" s="32" t="str">
        <f>+IF(I411=0,"",'Ark1'!U2573)</f>
        <v/>
      </c>
      <c r="O411" s="32"/>
      <c r="P411" s="32"/>
      <c r="Q411" s="32"/>
      <c r="R411" s="32"/>
      <c r="S411" s="32"/>
      <c r="T411" s="32"/>
      <c r="U411" s="32"/>
      <c r="V411" s="236" t="str">
        <f>+IF(I411=0,"",'Ark1'!T2573)</f>
        <v/>
      </c>
      <c r="W411" s="237" t="str">
        <f>+IF(I411=0,"",'Ark1'!W2573)</f>
        <v/>
      </c>
      <c r="X411" s="237" t="str">
        <f>+IF(I411=0,"",'Ark1'!X2573)</f>
        <v/>
      </c>
      <c r="Y411" s="237" t="str">
        <f>+IF(I411=0,"",'Ark1'!Y2573)</f>
        <v/>
      </c>
      <c r="Z411" s="237" t="str">
        <f>+IF(I411=0,"",'Ark1'!Z2573)</f>
        <v/>
      </c>
      <c r="AA411" s="235" t="str">
        <f>+IF(I411=0,"",'Ark1'!Z2573)</f>
        <v/>
      </c>
      <c r="AB411" s="236" t="str">
        <f>+IF(I411=0,"",'Ark1'!AB2573)</f>
        <v/>
      </c>
      <c r="AC411" s="237" t="str">
        <f>+IF(I411=0,"",'Ark1'!AE2573)</f>
        <v/>
      </c>
      <c r="AD411" s="235" t="str">
        <f t="shared" si="56"/>
        <v/>
      </c>
      <c r="AE411" s="235" t="str">
        <f t="shared" si="59"/>
        <v/>
      </c>
      <c r="AF411" s="214"/>
      <c r="AJ411" s="27"/>
      <c r="AM411" s="28"/>
      <c r="AN411" s="28"/>
      <c r="AO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</row>
    <row r="412" spans="1:72" s="29" customFormat="1" ht="15.6">
      <c r="A412" s="214"/>
      <c r="B412" s="296">
        <f>+'Ark1'!C2574</f>
        <v>2024</v>
      </c>
      <c r="C412" s="234">
        <f>+'Ark1'!L2574</f>
        <v>15</v>
      </c>
      <c r="D412" s="234" t="s">
        <v>40</v>
      </c>
      <c r="E412" s="234">
        <f>+'Ark1'!H2574</f>
        <v>1</v>
      </c>
      <c r="F412" s="234">
        <f>+'Ark1'!J2574</f>
        <v>643</v>
      </c>
      <c r="G412" s="234" t="str">
        <f t="shared" si="58"/>
        <v>Bjerka</v>
      </c>
      <c r="H412" s="234" t="str">
        <f>+IF(I412=0,"",'Ark1'!Q2574)</f>
        <v/>
      </c>
      <c r="I412" s="336">
        <f>+'Ark1'!R2574</f>
        <v>0</v>
      </c>
      <c r="J412" s="235" t="str">
        <f>+IF(I412=0,"",'Ark1'!AG2574)</f>
        <v/>
      </c>
      <c r="K412" s="235"/>
      <c r="L412" s="235" t="str">
        <f>+IF(I412=0,"",'Ark1'!AH2574)</f>
        <v/>
      </c>
      <c r="M412" s="235"/>
      <c r="N412" s="32" t="str">
        <f>+IF(I412=0,"",'Ark1'!U2574)</f>
        <v/>
      </c>
      <c r="O412" s="32"/>
      <c r="P412" s="32"/>
      <c r="Q412" s="32"/>
      <c r="R412" s="32"/>
      <c r="S412" s="32"/>
      <c r="T412" s="32"/>
      <c r="U412" s="32"/>
      <c r="V412" s="236" t="str">
        <f>+IF(I412=0,"",'Ark1'!T2574)</f>
        <v/>
      </c>
      <c r="W412" s="237" t="str">
        <f>+IF(I412=0,"",'Ark1'!W2574)</f>
        <v/>
      </c>
      <c r="X412" s="237" t="str">
        <f>+IF(I412=0,"",'Ark1'!X2574)</f>
        <v/>
      </c>
      <c r="Y412" s="237" t="str">
        <f>+IF(I412=0,"",'Ark1'!Y2574)</f>
        <v/>
      </c>
      <c r="Z412" s="237" t="str">
        <f>+IF(I412=0,"",'Ark1'!Z2574)</f>
        <v/>
      </c>
      <c r="AA412" s="235" t="str">
        <f>+IF(I412=0,"",'Ark1'!Z2574)</f>
        <v/>
      </c>
      <c r="AB412" s="236" t="str">
        <f>+IF(I412=0,"",'Ark1'!AB2574)</f>
        <v/>
      </c>
      <c r="AC412" s="237" t="str">
        <f>+IF(I412=0,"",'Ark1'!AE2574)</f>
        <v/>
      </c>
      <c r="AD412" s="235" t="str">
        <f t="shared" si="56"/>
        <v/>
      </c>
      <c r="AE412" s="235" t="str">
        <f t="shared" si="59"/>
        <v/>
      </c>
      <c r="AF412" s="214"/>
      <c r="AJ412" s="27"/>
      <c r="AM412" s="28"/>
      <c r="AN412" s="28"/>
      <c r="AO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</row>
    <row r="413" spans="1:72" s="29" customFormat="1" ht="15.6">
      <c r="A413" s="214"/>
      <c r="B413" s="296">
        <f>+'Ark1'!C2575</f>
        <v>2024</v>
      </c>
      <c r="C413" s="234">
        <f>+'Ark1'!L2575</f>
        <v>15</v>
      </c>
      <c r="D413" s="234" t="s">
        <v>40</v>
      </c>
      <c r="E413" s="234">
        <f>+'Ark1'!H2575</f>
        <v>2</v>
      </c>
      <c r="F413" s="234">
        <f>+'Ark1'!J2575</f>
        <v>704</v>
      </c>
      <c r="G413" s="234" t="str">
        <f t="shared" si="58"/>
        <v>Øre Vilt</v>
      </c>
      <c r="H413" s="234" t="str">
        <f>+IF(I413=0,"",'Ark1'!Q2575)</f>
        <v/>
      </c>
      <c r="I413" s="336">
        <f>+'Ark1'!R2575</f>
        <v>0</v>
      </c>
      <c r="J413" s="235" t="str">
        <f>+IF(I413=0,"",'Ark1'!AG2575)</f>
        <v/>
      </c>
      <c r="K413" s="235"/>
      <c r="L413" s="235" t="str">
        <f>+IF(I413=0,"",'Ark1'!AH2575)</f>
        <v/>
      </c>
      <c r="M413" s="235"/>
      <c r="N413" s="32" t="str">
        <f>+IF(I413=0,"",'Ark1'!U2575)</f>
        <v/>
      </c>
      <c r="O413" s="32"/>
      <c r="P413" s="32"/>
      <c r="Q413" s="32"/>
      <c r="R413" s="32"/>
      <c r="S413" s="32"/>
      <c r="T413" s="32"/>
      <c r="U413" s="32"/>
      <c r="V413" s="236" t="str">
        <f>+IF(I413=0,"",'Ark1'!T2575)</f>
        <v/>
      </c>
      <c r="W413" s="237" t="str">
        <f>+IF(I413=0,"",'Ark1'!W2575)</f>
        <v/>
      </c>
      <c r="X413" s="237" t="str">
        <f>+IF(I413=0,"",'Ark1'!X2575)</f>
        <v/>
      </c>
      <c r="Y413" s="237" t="str">
        <f>+IF(I413=0,"",'Ark1'!Y2575)</f>
        <v/>
      </c>
      <c r="Z413" s="237" t="str">
        <f>+IF(I413=0,"",'Ark1'!Z2575)</f>
        <v/>
      </c>
      <c r="AA413" s="235" t="str">
        <f>+IF(I413=0,"",'Ark1'!Z2575)</f>
        <v/>
      </c>
      <c r="AB413" s="236" t="str">
        <f>+IF(I413=0,"",'Ark1'!AB2575)</f>
        <v/>
      </c>
      <c r="AC413" s="237" t="str">
        <f>+IF(I413=0,"",'Ark1'!AE2575)</f>
        <v/>
      </c>
      <c r="AD413" s="235" t="str">
        <f t="shared" si="56"/>
        <v/>
      </c>
      <c r="AE413" s="235" t="str">
        <f t="shared" si="59"/>
        <v/>
      </c>
      <c r="AF413" s="214"/>
      <c r="AJ413" s="27"/>
      <c r="AM413" s="28"/>
      <c r="AN413" s="28"/>
      <c r="AO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</row>
    <row r="414" spans="1:72" s="29" customFormat="1" ht="15.6">
      <c r="A414" s="214"/>
      <c r="B414" s="296">
        <f>+'Ark1'!C2576</f>
        <v>2024</v>
      </c>
      <c r="C414" s="234">
        <f>+'Ark1'!L2576</f>
        <v>15</v>
      </c>
      <c r="D414" s="234" t="s">
        <v>40</v>
      </c>
      <c r="E414" s="234">
        <f>+'Ark1'!H2576</f>
        <v>1</v>
      </c>
      <c r="F414" s="234">
        <f>+'Ark1'!J2576</f>
        <v>802</v>
      </c>
      <c r="G414" s="234" t="str">
        <f t="shared" si="58"/>
        <v>Karasjok</v>
      </c>
      <c r="H414" s="234" t="str">
        <f>+IF(I414=0,"",'Ark1'!Q2576)</f>
        <v/>
      </c>
      <c r="I414" s="336">
        <f>+'Ark1'!R2576</f>
        <v>0</v>
      </c>
      <c r="J414" s="235" t="str">
        <f>+IF(I414=0,"",'Ark1'!AG2576)</f>
        <v/>
      </c>
      <c r="K414" s="235"/>
      <c r="L414" s="235" t="str">
        <f>+IF(I414=0,"",'Ark1'!AH2576)</f>
        <v/>
      </c>
      <c r="M414" s="235"/>
      <c r="N414" s="32" t="str">
        <f>+IF(I414=0,"",'Ark1'!U2576)</f>
        <v/>
      </c>
      <c r="O414" s="32"/>
      <c r="P414" s="32"/>
      <c r="Q414" s="32"/>
      <c r="R414" s="32"/>
      <c r="S414" s="32"/>
      <c r="T414" s="32"/>
      <c r="U414" s="32"/>
      <c r="V414" s="236" t="str">
        <f>+IF(I414=0,"",'Ark1'!T2576)</f>
        <v/>
      </c>
      <c r="W414" s="237" t="str">
        <f>+IF(I414=0,"",'Ark1'!W2576)</f>
        <v/>
      </c>
      <c r="X414" s="237" t="str">
        <f>+IF(I414=0,"",'Ark1'!X2576)</f>
        <v/>
      </c>
      <c r="Y414" s="237" t="str">
        <f>+IF(I414=0,"",'Ark1'!Y2576)</f>
        <v/>
      </c>
      <c r="Z414" s="237" t="str">
        <f>+IF(I414=0,"",'Ark1'!Z2576)</f>
        <v/>
      </c>
      <c r="AA414" s="235" t="str">
        <f>+IF(I414=0,"",'Ark1'!Z2576)</f>
        <v/>
      </c>
      <c r="AB414" s="236" t="str">
        <f>+IF(I414=0,"",'Ark1'!AB2576)</f>
        <v/>
      </c>
      <c r="AC414" s="237" t="str">
        <f>+IF(I414=0,"",'Ark1'!AE2576)</f>
        <v/>
      </c>
      <c r="AD414" s="235" t="str">
        <f t="shared" si="56"/>
        <v/>
      </c>
      <c r="AE414" s="235" t="str">
        <f t="shared" si="59"/>
        <v/>
      </c>
      <c r="AF414" s="214"/>
      <c r="AJ414" s="27"/>
      <c r="AM414" s="28"/>
      <c r="AN414" s="28"/>
      <c r="AO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</row>
    <row r="415" spans="1:72" s="29" customFormat="1">
      <c r="A415" s="214"/>
      <c r="B415" s="214"/>
      <c r="C415" s="214"/>
      <c r="D415" s="214"/>
      <c r="E415" s="214"/>
      <c r="F415" s="214"/>
      <c r="G415" s="214"/>
      <c r="H415" s="214"/>
      <c r="I415" s="331"/>
      <c r="J415" s="214"/>
      <c r="K415" s="214"/>
      <c r="L415" s="214"/>
      <c r="M415" s="449"/>
      <c r="N415" s="214"/>
      <c r="O415" s="449"/>
      <c r="P415" s="449"/>
      <c r="Q415" s="449"/>
      <c r="R415" s="449"/>
      <c r="S415" s="449"/>
      <c r="T415" s="449"/>
      <c r="U415" s="449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J415" s="27"/>
      <c r="AM415" s="28"/>
      <c r="AN415" s="28"/>
      <c r="AO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</row>
    <row r="416" spans="1:72">
      <c r="A416" s="29"/>
      <c r="B416" s="29"/>
      <c r="C416" s="29"/>
      <c r="D416" s="29"/>
      <c r="E416" s="29"/>
      <c r="F416" s="29"/>
      <c r="G416" s="29"/>
      <c r="H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</row>
    <row r="417" spans="1:30">
      <c r="A417" s="29"/>
      <c r="B417" s="29"/>
      <c r="C417" s="29"/>
      <c r="D417" s="29"/>
      <c r="E417" s="29"/>
      <c r="F417" s="29"/>
      <c r="G417" s="29"/>
      <c r="H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</row>
    <row r="418" spans="1:30">
      <c r="A418" s="29"/>
      <c r="B418" s="29"/>
      <c r="C418" s="29"/>
      <c r="D418" s="29"/>
      <c r="E418" s="29"/>
      <c r="F418" s="29"/>
      <c r="G418" s="29"/>
      <c r="H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</row>
    <row r="419" spans="1:30">
      <c r="A419" s="29"/>
      <c r="B419" s="29"/>
      <c r="C419" s="29"/>
      <c r="D419" s="29"/>
      <c r="E419" s="29"/>
      <c r="F419" s="29"/>
      <c r="G419" s="29"/>
      <c r="H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</row>
    <row r="420" spans="1:30">
      <c r="A420" s="29"/>
      <c r="B420" s="29"/>
      <c r="C420" s="29"/>
      <c r="D420" s="29"/>
      <c r="E420" s="29"/>
      <c r="F420" s="29"/>
      <c r="G420" s="29"/>
      <c r="H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</row>
    <row r="421" spans="1:30">
      <c r="A421" s="29"/>
      <c r="B421" s="29"/>
      <c r="C421" s="29"/>
      <c r="D421" s="29"/>
      <c r="E421" s="29"/>
      <c r="F421" s="29"/>
      <c r="G421" s="29"/>
      <c r="H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</row>
    <row r="422" spans="1:30">
      <c r="A422" s="29"/>
      <c r="B422" s="29"/>
      <c r="C422" s="29"/>
      <c r="D422" s="29"/>
      <c r="E422" s="29"/>
      <c r="F422" s="29"/>
      <c r="G422" s="29"/>
      <c r="H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</row>
    <row r="423" spans="1:30">
      <c r="A423" s="29"/>
      <c r="B423" s="29"/>
      <c r="C423" s="29"/>
      <c r="D423" s="29"/>
      <c r="E423" s="29"/>
      <c r="F423" s="29"/>
      <c r="G423" s="29"/>
      <c r="H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</row>
    <row r="424" spans="1:30">
      <c r="A424" s="29"/>
      <c r="B424" s="29"/>
      <c r="C424" s="29"/>
      <c r="D424" s="29"/>
      <c r="E424" s="29"/>
      <c r="F424" s="29"/>
      <c r="G424" s="29"/>
      <c r="H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</row>
    <row r="425" spans="1:30">
      <c r="A425" s="29"/>
      <c r="B425" s="29"/>
      <c r="C425" s="29"/>
      <c r="D425" s="29"/>
      <c r="E425" s="29"/>
      <c r="F425" s="29"/>
      <c r="G425" s="29"/>
      <c r="H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</row>
    <row r="426" spans="1:30">
      <c r="A426" s="29"/>
      <c r="B426" s="29"/>
      <c r="C426" s="29"/>
      <c r="D426" s="29"/>
      <c r="E426" s="29"/>
      <c r="F426" s="29"/>
      <c r="G426" s="29"/>
      <c r="H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</row>
    <row r="427" spans="1:30">
      <c r="A427" s="29"/>
      <c r="B427" s="29"/>
      <c r="C427" s="29"/>
      <c r="D427" s="29"/>
      <c r="E427" s="29"/>
      <c r="F427" s="29"/>
      <c r="G427" s="29"/>
      <c r="H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</row>
  </sheetData>
  <mergeCells count="5">
    <mergeCell ref="Y4:Z4"/>
    <mergeCell ref="E309:F309"/>
    <mergeCell ref="E336:F336"/>
    <mergeCell ref="E363:F363"/>
    <mergeCell ref="E390:F390"/>
  </mergeCells>
  <conditionalFormatting sqref="K13:K36">
    <cfRule type="cellIs" dxfId="43" priority="4" operator="greaterThan">
      <formula>10</formula>
    </cfRule>
  </conditionalFormatting>
  <conditionalFormatting sqref="K40:K63">
    <cfRule type="cellIs" dxfId="42" priority="3" operator="greaterThan">
      <formula>10</formula>
    </cfRule>
  </conditionalFormatting>
  <conditionalFormatting sqref="P40:P63">
    <cfRule type="cellIs" dxfId="41" priority="2" operator="greaterThan">
      <formula>0</formula>
    </cfRule>
  </conditionalFormatting>
  <conditionalFormatting sqref="P67:P90">
    <cfRule type="cellIs" dxfId="40" priority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topLeftCell="A225" workbookViewId="0">
      <selection activeCell="A229" sqref="A22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N185"/>
  <sheetViews>
    <sheetView zoomScale="95" zoomScaleNormal="95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customWidth="1"/>
    <col min="6" max="6" width="7" customWidth="1"/>
    <col min="7" max="7" width="5.36328125" style="92" customWidth="1"/>
    <col min="8" max="8" width="5.36328125" customWidth="1"/>
    <col min="9" max="9" width="6.36328125" style="92" customWidth="1"/>
    <col min="10" max="10" width="7.08984375" style="92" customWidth="1"/>
    <col min="11" max="11" width="3.90625" style="92" customWidth="1"/>
    <col min="12" max="12" width="1.7265625" style="92" customWidth="1"/>
    <col min="13" max="13" width="5.453125" style="92" customWidth="1"/>
    <col min="14" max="14" width="2.08984375" style="92" customWidth="1"/>
    <col min="15" max="15" width="6.08984375" style="92" customWidth="1"/>
    <col min="16" max="16" width="1.36328125" style="92" customWidth="1"/>
    <col min="17" max="17" width="5.90625" style="92" customWidth="1"/>
    <col min="18" max="18" width="0.90625" style="92" customWidth="1"/>
    <col min="19" max="19" width="7.36328125" customWidth="1"/>
    <col min="20" max="20" width="5.36328125" customWidth="1"/>
    <col min="21" max="21" width="2.26953125" style="11" customWidth="1"/>
    <col min="22" max="22" width="6.08984375" style="92" customWidth="1"/>
    <col min="23" max="23" width="5.90625" style="92" customWidth="1"/>
    <col min="24" max="24" width="5.453125" style="92" customWidth="1"/>
    <col min="25" max="25" width="6.54296875" customWidth="1"/>
    <col min="26" max="26" width="8" customWidth="1"/>
    <col min="27" max="27" width="8.1796875" style="11" customWidth="1"/>
    <col min="28" max="28" width="10" customWidth="1"/>
    <col min="29" max="29" width="10" style="11" customWidth="1"/>
    <col min="30" max="30" width="6.54296875" customWidth="1"/>
    <col min="42" max="42" width="14" customWidth="1"/>
    <col min="43" max="43" width="12.54296875" customWidth="1"/>
    <col min="44" max="44" width="10.90625" customWidth="1"/>
  </cols>
  <sheetData>
    <row r="1" spans="1:66">
      <c r="A1" s="47"/>
      <c r="B1" s="47"/>
      <c r="C1" s="47"/>
      <c r="D1" s="47"/>
      <c r="E1" s="47"/>
      <c r="F1" s="47"/>
      <c r="G1" s="90"/>
      <c r="H1" s="47"/>
      <c r="I1" s="90"/>
      <c r="J1" s="90"/>
      <c r="K1" s="90"/>
      <c r="L1" s="90"/>
      <c r="M1" s="90"/>
      <c r="N1" s="90"/>
      <c r="O1" s="90"/>
      <c r="P1" s="90"/>
      <c r="Q1" s="90"/>
      <c r="R1" s="90"/>
      <c r="S1" s="47"/>
      <c r="T1" s="47"/>
      <c r="U1" s="72"/>
      <c r="V1" s="90"/>
      <c r="W1" s="90"/>
      <c r="X1" s="90"/>
      <c r="Y1" s="47"/>
      <c r="Z1" s="47"/>
      <c r="AA1" s="72"/>
      <c r="AB1" s="47"/>
      <c r="AC1" s="72"/>
      <c r="AD1" s="47"/>
      <c r="AE1" s="4"/>
      <c r="AF1" s="4"/>
      <c r="AG1" s="4"/>
      <c r="AH1" s="4"/>
      <c r="AI1" s="4"/>
    </row>
    <row r="2" spans="1:66" s="181" customFormat="1" ht="31.8">
      <c r="A2" s="180"/>
      <c r="B2" s="180"/>
      <c r="C2" s="180"/>
      <c r="D2" s="142" t="s">
        <v>435</v>
      </c>
      <c r="E2" s="180"/>
      <c r="F2" s="180"/>
      <c r="G2" s="191"/>
      <c r="H2" s="180"/>
      <c r="I2" s="191"/>
      <c r="J2" s="180"/>
      <c r="K2" s="180"/>
      <c r="L2" s="180"/>
      <c r="M2" s="180"/>
      <c r="N2" s="180"/>
      <c r="O2" s="180"/>
      <c r="P2" s="180"/>
      <c r="Q2" s="180"/>
      <c r="R2" s="180"/>
      <c r="S2" s="170" t="str">
        <f>+År!B2</f>
        <v>VOKSEN GEIT</v>
      </c>
      <c r="T2" s="191"/>
      <c r="U2" s="196"/>
      <c r="V2" s="191"/>
      <c r="W2" s="191"/>
      <c r="X2" s="191"/>
      <c r="Y2" s="180"/>
      <c r="Z2" s="180"/>
      <c r="AA2" s="196"/>
      <c r="AB2" s="180"/>
      <c r="AC2" s="196"/>
      <c r="AD2" s="180"/>
      <c r="AE2" s="4"/>
      <c r="AF2" s="4"/>
      <c r="AG2" s="4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</row>
    <row r="3" spans="1:66">
      <c r="A3" s="47"/>
      <c r="B3" s="47"/>
      <c r="C3" s="47"/>
      <c r="D3" s="47"/>
      <c r="E3" s="47"/>
      <c r="F3" s="47"/>
      <c r="G3" s="90"/>
      <c r="H3" s="47"/>
      <c r="I3" s="90"/>
      <c r="J3" s="47"/>
      <c r="K3" s="47"/>
      <c r="L3" s="47"/>
      <c r="M3" s="47"/>
      <c r="N3" s="47"/>
      <c r="O3" s="47"/>
      <c r="P3" s="47"/>
      <c r="Q3" s="47"/>
      <c r="R3" s="47"/>
      <c r="S3" s="90"/>
      <c r="T3" s="90"/>
      <c r="U3" s="72"/>
      <c r="V3" s="90"/>
      <c r="W3" s="90"/>
      <c r="X3" s="90"/>
      <c r="Y3" s="47"/>
      <c r="Z3" s="47"/>
      <c r="AA3" s="72"/>
      <c r="AB3" s="47"/>
      <c r="AC3" s="72"/>
      <c r="AD3" s="47"/>
      <c r="AE3" s="4"/>
      <c r="AF3" s="4"/>
      <c r="AG3" s="4"/>
      <c r="AH3" s="4"/>
      <c r="AI3" s="4"/>
    </row>
    <row r="4" spans="1:66">
      <c r="A4" s="47"/>
      <c r="B4" s="47"/>
      <c r="C4" s="47"/>
      <c r="D4" s="47"/>
      <c r="E4" s="47"/>
      <c r="F4" s="47"/>
      <c r="G4" s="90"/>
      <c r="H4" s="47"/>
      <c r="I4" s="90"/>
      <c r="J4" s="47"/>
      <c r="K4" s="47"/>
      <c r="L4" s="47"/>
      <c r="M4" s="47"/>
      <c r="N4" s="47"/>
      <c r="O4" s="47"/>
      <c r="P4" s="47"/>
      <c r="Q4" s="47"/>
      <c r="R4" s="47"/>
      <c r="S4" s="90"/>
      <c r="T4" s="90"/>
      <c r="U4" s="72"/>
      <c r="V4" s="90"/>
      <c r="W4" s="90"/>
      <c r="X4" s="90"/>
      <c r="Y4" s="47"/>
      <c r="Z4" s="47"/>
      <c r="AA4" s="72"/>
      <c r="AB4" s="47"/>
      <c r="AC4" s="72"/>
      <c r="AD4" s="47"/>
      <c r="AE4" s="4"/>
      <c r="AF4" s="4"/>
      <c r="AG4" s="4"/>
      <c r="AH4" s="4"/>
      <c r="AI4" s="4"/>
    </row>
    <row r="5" spans="1:66" s="182" customFormat="1" ht="19.8">
      <c r="A5" s="179"/>
      <c r="B5" s="179"/>
      <c r="C5" s="179"/>
      <c r="D5" s="179"/>
      <c r="E5" s="179" t="s">
        <v>5</v>
      </c>
      <c r="F5" s="182">
        <f>+År!P2</f>
        <v>49</v>
      </c>
      <c r="G5" s="204"/>
      <c r="H5" s="183"/>
      <c r="I5" s="204"/>
      <c r="J5" s="183"/>
      <c r="K5" s="183"/>
      <c r="L5" s="183"/>
      <c r="M5" s="183"/>
      <c r="N5" s="183"/>
      <c r="O5" s="183"/>
      <c r="P5" s="183"/>
      <c r="Q5" s="183"/>
      <c r="R5" s="183"/>
      <c r="S5" s="204" t="s">
        <v>421</v>
      </c>
      <c r="T5" s="200"/>
      <c r="U5" s="205"/>
      <c r="V5" s="204"/>
      <c r="W5" s="204"/>
      <c r="X5" s="498">
        <f>SUM(F11:F25)</f>
        <v>9182</v>
      </c>
      <c r="Y5" s="499"/>
      <c r="Z5" s="179"/>
      <c r="AA5" s="205"/>
      <c r="AB5" s="179"/>
      <c r="AC5" s="205"/>
      <c r="AD5" s="179"/>
      <c r="AE5" s="4"/>
      <c r="AF5" s="4"/>
      <c r="AG5" s="4"/>
      <c r="AH5" s="4"/>
      <c r="AI5" s="4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</row>
    <row r="6" spans="1:66" ht="21">
      <c r="A6" s="51"/>
      <c r="B6" s="51"/>
      <c r="C6" s="51"/>
      <c r="D6" s="51"/>
      <c r="E6" s="51"/>
      <c r="F6" s="51"/>
      <c r="G6" s="95"/>
      <c r="H6" s="51"/>
      <c r="I6" s="95"/>
      <c r="J6" s="175"/>
      <c r="K6" s="95"/>
      <c r="L6" s="95"/>
      <c r="M6" s="95"/>
      <c r="N6" s="95"/>
      <c r="O6" s="95"/>
      <c r="P6" s="95"/>
      <c r="Q6" s="95"/>
      <c r="R6" s="95"/>
      <c r="S6" s="51"/>
      <c r="T6" s="51"/>
      <c r="U6" s="198"/>
      <c r="V6" s="90"/>
      <c r="W6" s="90"/>
      <c r="X6" s="90"/>
      <c r="Y6" s="47"/>
      <c r="Z6" s="47"/>
      <c r="AA6" s="72"/>
      <c r="AB6" s="47"/>
      <c r="AC6" s="72"/>
      <c r="AD6" s="47"/>
      <c r="AE6" s="4"/>
      <c r="AF6" s="4"/>
      <c r="AG6" s="4"/>
      <c r="AH6" s="4"/>
      <c r="AI6" s="4"/>
    </row>
    <row r="7" spans="1:66" ht="21">
      <c r="A7" s="51"/>
      <c r="B7" s="51"/>
      <c r="C7" s="51"/>
      <c r="D7" s="51"/>
      <c r="E7" s="51"/>
      <c r="F7" s="51"/>
      <c r="G7" s="95"/>
      <c r="H7" s="47"/>
      <c r="I7" s="95"/>
      <c r="J7" s="175"/>
      <c r="K7" s="90"/>
      <c r="L7" s="90"/>
      <c r="M7" s="90"/>
      <c r="N7" s="90"/>
      <c r="O7" s="90"/>
      <c r="P7" s="90"/>
      <c r="Q7" s="90"/>
      <c r="R7" s="90"/>
      <c r="S7" s="51"/>
      <c r="T7" s="47"/>
      <c r="U7" s="198"/>
      <c r="V7" s="90"/>
      <c r="W7" s="90"/>
      <c r="X7" s="90"/>
      <c r="Y7" s="47"/>
      <c r="Z7" s="47"/>
      <c r="AA7" s="72"/>
      <c r="AB7" s="47"/>
      <c r="AC7" s="72"/>
      <c r="AD7" s="47"/>
      <c r="AE7" s="4"/>
      <c r="AF7" s="4"/>
      <c r="AG7" s="4"/>
      <c r="AH7" s="4"/>
      <c r="AI7" s="4"/>
    </row>
    <row r="8" spans="1:66" ht="15.6">
      <c r="A8" s="47"/>
      <c r="B8" s="47"/>
      <c r="C8" s="47"/>
      <c r="D8" s="47"/>
      <c r="E8" s="51" t="s">
        <v>2</v>
      </c>
      <c r="F8" s="47"/>
      <c r="G8" s="90"/>
      <c r="H8" s="47"/>
      <c r="I8" s="90"/>
      <c r="J8" s="90"/>
      <c r="K8" s="90"/>
      <c r="L8" s="90"/>
      <c r="M8" s="90"/>
      <c r="N8" s="90"/>
      <c r="O8" s="90"/>
      <c r="P8" s="90"/>
      <c r="Q8" s="458" t="s">
        <v>22</v>
      </c>
      <c r="R8" s="149"/>
      <c r="S8" s="47"/>
      <c r="T8" s="47"/>
      <c r="U8" s="72"/>
      <c r="V8" s="95" t="s">
        <v>504</v>
      </c>
      <c r="W8" s="90"/>
      <c r="X8" s="90"/>
      <c r="Y8" s="47"/>
      <c r="Z8" s="47"/>
      <c r="AA8" s="73" t="s">
        <v>536</v>
      </c>
      <c r="AB8" s="51" t="s">
        <v>75</v>
      </c>
      <c r="AC8" s="73" t="s">
        <v>2</v>
      </c>
      <c r="AD8" s="47"/>
      <c r="AE8" s="4"/>
      <c r="AF8" s="4"/>
      <c r="AG8" s="4"/>
      <c r="AH8" s="4"/>
      <c r="AI8" s="4"/>
    </row>
    <row r="9" spans="1:66" ht="15.6">
      <c r="A9" s="47"/>
      <c r="B9" s="47"/>
      <c r="C9" s="51" t="s">
        <v>410</v>
      </c>
      <c r="D9" s="47"/>
      <c r="E9" s="51" t="s">
        <v>480</v>
      </c>
      <c r="F9" s="51" t="s">
        <v>2</v>
      </c>
      <c r="G9" s="95" t="s">
        <v>2</v>
      </c>
      <c r="H9" s="111"/>
      <c r="I9" s="95" t="s">
        <v>1</v>
      </c>
      <c r="J9" s="95" t="s">
        <v>22</v>
      </c>
      <c r="K9" s="210"/>
      <c r="L9" s="210"/>
      <c r="M9" s="210" t="s">
        <v>2</v>
      </c>
      <c r="N9" s="210"/>
      <c r="O9" s="210" t="s">
        <v>22</v>
      </c>
      <c r="P9" s="210"/>
      <c r="Q9" s="365" t="s">
        <v>675</v>
      </c>
      <c r="R9" s="210"/>
      <c r="S9" s="51" t="s">
        <v>22</v>
      </c>
      <c r="T9" s="111"/>
      <c r="U9" s="72"/>
      <c r="V9" s="95" t="s">
        <v>533</v>
      </c>
      <c r="W9" s="95"/>
      <c r="X9" s="95"/>
      <c r="Y9" s="51" t="s">
        <v>422</v>
      </c>
      <c r="Z9" s="51"/>
      <c r="AA9" s="73" t="s">
        <v>477</v>
      </c>
      <c r="AB9" s="51" t="s">
        <v>424</v>
      </c>
      <c r="AC9" s="73" t="s">
        <v>426</v>
      </c>
      <c r="AD9" s="47"/>
      <c r="AE9" s="4"/>
      <c r="AF9" s="58"/>
      <c r="AG9" s="58"/>
      <c r="AH9" s="1"/>
      <c r="AI9" s="5"/>
    </row>
    <row r="10" spans="1:66" ht="15.6">
      <c r="A10" s="47"/>
      <c r="B10" s="51" t="s">
        <v>86</v>
      </c>
      <c r="C10" s="51" t="s">
        <v>411</v>
      </c>
      <c r="D10" s="48"/>
      <c r="E10" s="52" t="s">
        <v>481</v>
      </c>
      <c r="F10" s="52" t="s">
        <v>8</v>
      </c>
      <c r="G10" s="96" t="s">
        <v>400</v>
      </c>
      <c r="H10" s="111" t="s">
        <v>483</v>
      </c>
      <c r="I10" s="96" t="s">
        <v>400</v>
      </c>
      <c r="J10" s="96" t="s">
        <v>44</v>
      </c>
      <c r="K10" s="210" t="s">
        <v>483</v>
      </c>
      <c r="L10" s="210"/>
      <c r="M10" s="210" t="s">
        <v>650</v>
      </c>
      <c r="N10" s="210"/>
      <c r="O10" s="210" t="s">
        <v>650</v>
      </c>
      <c r="P10" s="210"/>
      <c r="Q10" s="365" t="s">
        <v>676</v>
      </c>
      <c r="R10" s="210"/>
      <c r="S10" s="52" t="s">
        <v>0</v>
      </c>
      <c r="T10" s="111" t="s">
        <v>483</v>
      </c>
      <c r="U10" s="72"/>
      <c r="V10" s="96" t="s">
        <v>521</v>
      </c>
      <c r="W10" s="96" t="s">
        <v>516</v>
      </c>
      <c r="X10" s="96" t="s">
        <v>517</v>
      </c>
      <c r="Y10" s="52" t="s">
        <v>1</v>
      </c>
      <c r="Z10" s="52" t="s">
        <v>0</v>
      </c>
      <c r="AA10" s="74" t="s">
        <v>43</v>
      </c>
      <c r="AB10" s="52" t="s">
        <v>425</v>
      </c>
      <c r="AC10" s="74" t="s">
        <v>66</v>
      </c>
      <c r="AD10" s="47"/>
      <c r="AE10" s="4"/>
      <c r="AF10" s="58"/>
      <c r="AG10" s="58"/>
      <c r="AH10" s="1"/>
      <c r="AI10" s="5"/>
    </row>
    <row r="11" spans="1:66" ht="15.6">
      <c r="A11" s="47"/>
      <c r="B11" s="66">
        <f>+'Ark1'!C715</f>
        <v>2024</v>
      </c>
      <c r="C11" s="66">
        <f>+'Ark1'!M715</f>
        <v>1</v>
      </c>
      <c r="D11" s="66" t="s">
        <v>89</v>
      </c>
      <c r="E11" s="66">
        <f>+'Ark1'!Q715</f>
        <v>3</v>
      </c>
      <c r="F11" s="66">
        <f>+'Ark1'!R715</f>
        <v>4</v>
      </c>
      <c r="G11" s="194">
        <f>+'Ark1'!AF715</f>
        <v>4.3563493792202146E-2</v>
      </c>
      <c r="H11" s="112">
        <f t="shared" ref="H11:H25" si="0">+G11-G27</f>
        <v>3.2550277933171307E-2</v>
      </c>
      <c r="I11" s="194">
        <f>+'Ark1'!AG715</f>
        <v>2.1500964175766999E-2</v>
      </c>
      <c r="J11" s="255">
        <f>+'Ark1'!U715</f>
        <v>10.375</v>
      </c>
      <c r="K11" s="211">
        <f t="shared" ref="K11:K25" si="1">+J11-J27</f>
        <v>-7.125</v>
      </c>
      <c r="L11" s="210"/>
      <c r="M11" s="455">
        <f>+'Ark1'!AI715</f>
        <v>3</v>
      </c>
      <c r="N11" s="210"/>
      <c r="O11" s="456">
        <f>+'Ark1'!AJ715</f>
        <v>99.7</v>
      </c>
      <c r="P11" s="210"/>
      <c r="Q11" s="457">
        <f>+'Ark1'!AK715</f>
        <v>8.5441667847976941</v>
      </c>
      <c r="R11" s="210"/>
      <c r="S11" s="257">
        <f>+IF(F11=0,"",'Ark1'!S715)</f>
        <v>0.5</v>
      </c>
      <c r="T11" s="112">
        <f>+IF(F11=0,"",S11-S27)</f>
        <v>-1.5</v>
      </c>
      <c r="U11" s="72"/>
      <c r="V11" s="140">
        <f>+'Ark1'!X715</f>
        <v>25</v>
      </c>
      <c r="W11" s="140">
        <f>+'Ark1'!Y715</f>
        <v>0</v>
      </c>
      <c r="X11" s="140">
        <f>+'Ark1'!Z715</f>
        <v>5.0800467517533718</v>
      </c>
      <c r="Y11" s="67">
        <f>+'Ark1'!Z715</f>
        <v>5.0800467517533718</v>
      </c>
      <c r="Z11" s="67">
        <f>+'Ark1'!AB715</f>
        <v>0</v>
      </c>
      <c r="AA11" s="141">
        <f>+'Ark1'!AD715</f>
        <v>0</v>
      </c>
      <c r="AB11" s="67">
        <f t="shared" ref="AB11:AB25" si="2">+IF(F11=0,"",J11/S11)</f>
        <v>20.75</v>
      </c>
      <c r="AC11" s="141">
        <f>+IF(F11=0,"",F11/E11)</f>
        <v>1.3333333333333333</v>
      </c>
      <c r="AD11" s="47"/>
      <c r="AE11" s="4"/>
      <c r="AF11" s="58"/>
      <c r="AG11" s="58"/>
      <c r="AH11" s="1"/>
      <c r="AI11" s="5"/>
    </row>
    <row r="12" spans="1:66" ht="15.6">
      <c r="A12" s="47"/>
      <c r="B12" s="66">
        <f>+'Ark1'!C716</f>
        <v>2024</v>
      </c>
      <c r="C12" s="66">
        <f>+'Ark1'!M716</f>
        <v>2</v>
      </c>
      <c r="D12" s="66" t="s">
        <v>90</v>
      </c>
      <c r="E12" s="66">
        <f>+'Ark1'!Q716</f>
        <v>149</v>
      </c>
      <c r="F12" s="66">
        <f>+'Ark1'!R716</f>
        <v>402</v>
      </c>
      <c r="G12" s="194">
        <f>+'Ark1'!AF716</f>
        <v>4.3781311261163136</v>
      </c>
      <c r="H12" s="112">
        <f t="shared" si="0"/>
        <v>-8.705569314412319</v>
      </c>
      <c r="I12" s="194">
        <f>+'Ark1'!AG716</f>
        <v>3.3008901917264319</v>
      </c>
      <c r="J12" s="255">
        <f>+'Ark1'!U716</f>
        <v>15.848756218905487</v>
      </c>
      <c r="K12" s="211">
        <f t="shared" si="1"/>
        <v>-0.1008229056736365</v>
      </c>
      <c r="L12" s="210"/>
      <c r="M12" s="455">
        <f>+'Ark1'!AI716</f>
        <v>310</v>
      </c>
      <c r="N12" s="210"/>
      <c r="O12" s="456">
        <f>+'Ark1'!AJ716</f>
        <v>107.06870967741932</v>
      </c>
      <c r="P12" s="210"/>
      <c r="Q12" s="457">
        <f>+'Ark1'!AK716</f>
        <v>12.324716327132345</v>
      </c>
      <c r="R12" s="210"/>
      <c r="S12" s="257">
        <f>+IF(F12=0,"",'Ark1'!S716)</f>
        <v>2.8333333333333339</v>
      </c>
      <c r="T12" s="112">
        <f t="shared" ref="T12:T25" si="3">+IF(F12=0,"",S12-S28)</f>
        <v>-0.72811447811447794</v>
      </c>
      <c r="U12" s="72"/>
      <c r="V12" s="140">
        <f>+'Ark1'!X716</f>
        <v>48.75621890547265</v>
      </c>
      <c r="W12" s="140">
        <f>+'Ark1'!Y716</f>
        <v>3.9800995024875614</v>
      </c>
      <c r="X12" s="140">
        <f>+'Ark1'!Z716</f>
        <v>4.2170538565599927</v>
      </c>
      <c r="Y12" s="67">
        <f>+'Ark1'!Z716</f>
        <v>4.2170538565599927</v>
      </c>
      <c r="Z12" s="67">
        <f>+'Ark1'!AB716</f>
        <v>0</v>
      </c>
      <c r="AA12" s="141">
        <f>+'Ark1'!AD716</f>
        <v>0</v>
      </c>
      <c r="AB12" s="67">
        <f t="shared" si="2"/>
        <v>5.5936786654960535</v>
      </c>
      <c r="AC12" s="141">
        <f t="shared" ref="AC12:AC24" si="4">+IF(F12=0,"",F12/E12)</f>
        <v>2.6979865771812079</v>
      </c>
      <c r="AD12" s="47"/>
      <c r="AE12" s="4"/>
      <c r="AF12" s="58"/>
      <c r="AG12" s="58"/>
      <c r="AH12" s="1"/>
      <c r="AI12" s="5"/>
    </row>
    <row r="13" spans="1:66" ht="15.6">
      <c r="A13" s="47"/>
      <c r="B13" s="66">
        <f>+'Ark1'!C717</f>
        <v>2024</v>
      </c>
      <c r="C13" s="66">
        <f>+'Ark1'!M717</f>
        <v>3</v>
      </c>
      <c r="D13" s="66" t="s">
        <v>91</v>
      </c>
      <c r="E13" s="66">
        <f>+'Ark1'!Q717</f>
        <v>226</v>
      </c>
      <c r="F13" s="66">
        <f>+'Ark1'!R717</f>
        <v>703</v>
      </c>
      <c r="G13" s="194">
        <f>+'Ark1'!AF717</f>
        <v>7.6562840339795217</v>
      </c>
      <c r="H13" s="112">
        <f t="shared" si="0"/>
        <v>6.6871210383848076</v>
      </c>
      <c r="I13" s="194">
        <f>+'Ark1'!AG717</f>
        <v>5.9221944868419314</v>
      </c>
      <c r="J13" s="255">
        <f>+'Ark1'!U717</f>
        <v>16.259886201991463</v>
      </c>
      <c r="K13" s="211">
        <f t="shared" si="1"/>
        <v>9.9658929264194285E-2</v>
      </c>
      <c r="L13" s="210"/>
      <c r="M13" s="455">
        <f>+'Ark1'!AI717</f>
        <v>695</v>
      </c>
      <c r="N13" s="210"/>
      <c r="O13" s="456">
        <f>+'Ark1'!AJ717</f>
        <v>107.08187050359712</v>
      </c>
      <c r="P13" s="210"/>
      <c r="Q13" s="457">
        <f>+'Ark1'!AK717</f>
        <v>13.129395812269131</v>
      </c>
      <c r="R13" s="210"/>
      <c r="S13" s="257">
        <f>+IF(F13=0,"",'Ark1'!S717)</f>
        <v>2.8890469416785205</v>
      </c>
      <c r="T13" s="112">
        <f t="shared" si="3"/>
        <v>-0.38368033104875199</v>
      </c>
      <c r="U13" s="72"/>
      <c r="V13" s="140">
        <f>+'Ark1'!X717</f>
        <v>52.916073968705533</v>
      </c>
      <c r="W13" s="140">
        <f>+'Ark1'!Y717</f>
        <v>3.1294452347083928</v>
      </c>
      <c r="X13" s="140">
        <f>+'Ark1'!Z717</f>
        <v>4.1448950230785959</v>
      </c>
      <c r="Y13" s="67">
        <f>+'Ark1'!Z717</f>
        <v>4.1448950230785959</v>
      </c>
      <c r="Z13" s="67">
        <f>+'Ark1'!AB717</f>
        <v>0</v>
      </c>
      <c r="AA13" s="141">
        <f>+'Ark1'!AD717</f>
        <v>0</v>
      </c>
      <c r="AB13" s="67">
        <f t="shared" si="2"/>
        <v>5.6281142294436233</v>
      </c>
      <c r="AC13" s="141">
        <f t="shared" si="4"/>
        <v>3.1106194690265485</v>
      </c>
      <c r="AD13" s="47"/>
      <c r="AE13" s="4"/>
      <c r="AF13" s="58"/>
      <c r="AG13" s="58"/>
      <c r="AH13" s="1"/>
      <c r="AI13" s="5"/>
    </row>
    <row r="14" spans="1:66" ht="15.6">
      <c r="A14" s="47"/>
      <c r="B14" s="66">
        <f>+'Ark1'!C718</f>
        <v>2024</v>
      </c>
      <c r="C14" s="66">
        <f>+'Ark1'!M718</f>
        <v>4</v>
      </c>
      <c r="D14" s="66" t="s">
        <v>92</v>
      </c>
      <c r="E14" s="66">
        <f>+'Ark1'!Q718</f>
        <v>346</v>
      </c>
      <c r="F14" s="66">
        <f>+'Ark1'!R718</f>
        <v>1394</v>
      </c>
      <c r="G14" s="194">
        <f>+'Ark1'!AF718</f>
        <v>15.181877586582438</v>
      </c>
      <c r="H14" s="112">
        <f t="shared" si="0"/>
        <v>12.637824723146315</v>
      </c>
      <c r="I14" s="194">
        <f>+'Ark1'!AG718</f>
        <v>12.904826888743118</v>
      </c>
      <c r="J14" s="255">
        <f>+'Ark1'!U718</f>
        <v>17.868149210903855</v>
      </c>
      <c r="K14" s="211">
        <f t="shared" si="1"/>
        <v>0.76468600744065185</v>
      </c>
      <c r="L14" s="210"/>
      <c r="M14" s="455">
        <f>+'Ark1'!AI718</f>
        <v>1372</v>
      </c>
      <c r="N14" s="210"/>
      <c r="O14" s="456">
        <f>+'Ark1'!AJ718</f>
        <v>107.44912536443152</v>
      </c>
      <c r="P14" s="210"/>
      <c r="Q14" s="457">
        <f>+'Ark1'!AK718</f>
        <v>14.1685156442032</v>
      </c>
      <c r="R14" s="210"/>
      <c r="S14" s="257">
        <f>+IF(F14=0,"",'Ark1'!S718)</f>
        <v>4.4340028694404596</v>
      </c>
      <c r="T14" s="112">
        <f t="shared" si="3"/>
        <v>0.37339680883439907</v>
      </c>
      <c r="U14" s="72"/>
      <c r="V14" s="140">
        <f>+'Ark1'!X718</f>
        <v>69.512195121951223</v>
      </c>
      <c r="W14" s="140">
        <f>+'Ark1'!Y718</f>
        <v>9.0387374461979864</v>
      </c>
      <c r="X14" s="140">
        <f>+'Ark1'!Z718</f>
        <v>4.7090183194561188</v>
      </c>
      <c r="Y14" s="67">
        <f>+'Ark1'!Z718</f>
        <v>4.7090183194561188</v>
      </c>
      <c r="Z14" s="67">
        <f>+'Ark1'!AB718</f>
        <v>0</v>
      </c>
      <c r="AA14" s="141">
        <f>+'Ark1'!AD718</f>
        <v>0</v>
      </c>
      <c r="AB14" s="67">
        <f t="shared" si="2"/>
        <v>4.0298010030739313</v>
      </c>
      <c r="AC14" s="141">
        <f t="shared" si="4"/>
        <v>4.0289017341040463</v>
      </c>
      <c r="AD14" s="47"/>
      <c r="AE14" s="4"/>
      <c r="AF14" s="58"/>
      <c r="AG14" s="58"/>
      <c r="AH14" s="1"/>
      <c r="AI14" s="5"/>
      <c r="AK14" s="2"/>
      <c r="AL14" s="2"/>
      <c r="AM14" s="2"/>
    </row>
    <row r="15" spans="1:66" ht="15.6">
      <c r="A15" s="47"/>
      <c r="B15" s="66">
        <f>+'Ark1'!C719</f>
        <v>2024</v>
      </c>
      <c r="C15" s="66">
        <f>+'Ark1'!M719</f>
        <v>5</v>
      </c>
      <c r="D15" s="66" t="s">
        <v>93</v>
      </c>
      <c r="E15" s="66">
        <f>+'Ark1'!Q719</f>
        <v>454</v>
      </c>
      <c r="F15" s="66">
        <f>+'Ark1'!R719</f>
        <v>2579</v>
      </c>
      <c r="G15" s="194">
        <f>+'Ark1'!AF719</f>
        <v>28.087562622522341</v>
      </c>
      <c r="H15" s="112">
        <f t="shared" si="0"/>
        <v>-22.507151033865341</v>
      </c>
      <c r="I15" s="194">
        <f>+'Ark1'!AG719</f>
        <v>26.587574204231167</v>
      </c>
      <c r="J15" s="255">
        <f>+'Ark1'!U719</f>
        <v>19.898371461806899</v>
      </c>
      <c r="K15" s="211">
        <f t="shared" si="1"/>
        <v>0.22640803124528119</v>
      </c>
      <c r="L15" s="210"/>
      <c r="M15" s="455">
        <f>+'Ark1'!AI719</f>
        <v>1931</v>
      </c>
      <c r="N15" s="210"/>
      <c r="O15" s="456">
        <f>+'Ark1'!AJ719</f>
        <v>108.10113930605898</v>
      </c>
      <c r="P15" s="210"/>
      <c r="Q15" s="457">
        <f>+'Ark1'!AK719</f>
        <v>15.235768277738448</v>
      </c>
      <c r="R15" s="210"/>
      <c r="S15" s="257">
        <f>+IF(F15=0,"",'Ark1'!S719)</f>
        <v>4.9841023652578524</v>
      </c>
      <c r="T15" s="112">
        <f t="shared" si="3"/>
        <v>-0.12582362516443713</v>
      </c>
      <c r="U15" s="72"/>
      <c r="V15" s="140">
        <f>+'Ark1'!X719</f>
        <v>79.992245056223339</v>
      </c>
      <c r="W15" s="140">
        <f>+'Ark1'!Y719</f>
        <v>21.132221791392016</v>
      </c>
      <c r="X15" s="140">
        <f>+'Ark1'!Z719</f>
        <v>5.0101081679203121</v>
      </c>
      <c r="Y15" s="67">
        <f>+'Ark1'!Z719</f>
        <v>5.0101081679203121</v>
      </c>
      <c r="Z15" s="67">
        <f>+'Ark1'!AB719</f>
        <v>0.36738918256736153</v>
      </c>
      <c r="AA15" s="141">
        <f>+'Ark1'!AD719</f>
        <v>-5.6901312131158992</v>
      </c>
      <c r="AB15" s="67">
        <f t="shared" si="2"/>
        <v>3.9923681344328603</v>
      </c>
      <c r="AC15" s="141">
        <f t="shared" si="4"/>
        <v>5.680616740088106</v>
      </c>
      <c r="AD15" s="47"/>
      <c r="AE15" s="4"/>
      <c r="AF15" s="58"/>
      <c r="AG15" s="58"/>
      <c r="AH15" s="13"/>
      <c r="AI15" s="5"/>
      <c r="AK15" s="2"/>
      <c r="AL15" s="2"/>
      <c r="AM15" s="4"/>
      <c r="AN15" s="4"/>
      <c r="AO15" s="4"/>
    </row>
    <row r="16" spans="1:66" ht="15.6">
      <c r="A16" s="47"/>
      <c r="B16" s="66">
        <f>+'Ark1'!C720</f>
        <v>2024</v>
      </c>
      <c r="C16" s="66">
        <f>+'Ark1'!M720</f>
        <v>6</v>
      </c>
      <c r="D16" s="66" t="s">
        <v>94</v>
      </c>
      <c r="E16" s="66">
        <f>+'Ark1'!Q720</f>
        <v>365</v>
      </c>
      <c r="F16" s="66">
        <f>+'Ark1'!R720</f>
        <v>1339</v>
      </c>
      <c r="G16" s="194">
        <f>+'Ark1'!AF720</f>
        <v>14.58287954693966</v>
      </c>
      <c r="H16" s="112">
        <f t="shared" si="0"/>
        <v>12.842791441212787</v>
      </c>
      <c r="I16" s="194">
        <f>+'Ark1'!AG720</f>
        <v>14.851415385157395</v>
      </c>
      <c r="J16" s="255">
        <f>+'Ark1'!U720</f>
        <v>21.408065720687087</v>
      </c>
      <c r="K16" s="211">
        <f t="shared" si="1"/>
        <v>1.6928758472693524</v>
      </c>
      <c r="L16" s="210"/>
      <c r="M16" s="455">
        <f>+'Ark1'!AI720</f>
        <v>1288</v>
      </c>
      <c r="N16" s="210"/>
      <c r="O16" s="456">
        <f>+'Ark1'!AJ720</f>
        <v>108.97725155279518</v>
      </c>
      <c r="P16" s="210"/>
      <c r="Q16" s="457">
        <f>+'Ark1'!AK720</f>
        <v>16.287170821487411</v>
      </c>
      <c r="R16" s="210"/>
      <c r="S16" s="257">
        <f>+IF(F16=0,"",'Ark1'!S720)</f>
        <v>5.4017923823749072</v>
      </c>
      <c r="T16" s="112">
        <f t="shared" si="3"/>
        <v>0.22457719250148767</v>
      </c>
      <c r="U16" s="72"/>
      <c r="V16" s="140">
        <f>+'Ark1'!X720</f>
        <v>87.602688573562389</v>
      </c>
      <c r="W16" s="140">
        <f>+'Ark1'!Y720</f>
        <v>32.337565347274101</v>
      </c>
      <c r="X16" s="140">
        <f>+'Ark1'!Z720</f>
        <v>5.4116954151890191</v>
      </c>
      <c r="Y16" s="67">
        <f>+'Ark1'!Z720</f>
        <v>5.4116954151890191</v>
      </c>
      <c r="Z16" s="67">
        <f>+'Ark1'!AB720</f>
        <v>0</v>
      </c>
      <c r="AA16" s="141">
        <f>+'Ark1'!AD720</f>
        <v>0</v>
      </c>
      <c r="AB16" s="67">
        <f t="shared" si="2"/>
        <v>3.9631411585787375</v>
      </c>
      <c r="AC16" s="141">
        <f t="shared" si="4"/>
        <v>3.6684931506849314</v>
      </c>
      <c r="AD16" s="47"/>
      <c r="AE16" s="4"/>
      <c r="AF16" s="58"/>
      <c r="AG16" s="58"/>
      <c r="AH16" s="1"/>
      <c r="AI16" s="5"/>
    </row>
    <row r="17" spans="1:41" ht="15.6">
      <c r="A17" s="47"/>
      <c r="B17" s="66">
        <f>+'Ark1'!C721</f>
        <v>2024</v>
      </c>
      <c r="C17" s="66">
        <f>+'Ark1'!M721</f>
        <v>7</v>
      </c>
      <c r="D17" s="66" t="s">
        <v>95</v>
      </c>
      <c r="E17" s="66">
        <f>+'Ark1'!Q721</f>
        <v>319</v>
      </c>
      <c r="F17" s="66">
        <f>+'Ark1'!R721</f>
        <v>984</v>
      </c>
      <c r="G17" s="194">
        <f>+'Ark1'!AF721</f>
        <v>10.716619472881719</v>
      </c>
      <c r="H17" s="112">
        <f t="shared" si="0"/>
        <v>9.1417296050403092</v>
      </c>
      <c r="I17" s="194">
        <f>+'Ark1'!AG721</f>
        <v>11.774705125933496</v>
      </c>
      <c r="J17" s="255">
        <f>+'Ark1'!U721</f>
        <v>23.09644308943092</v>
      </c>
      <c r="K17" s="211">
        <f t="shared" si="1"/>
        <v>0.99084868383651781</v>
      </c>
      <c r="L17" s="210"/>
      <c r="M17" s="455">
        <f>+'Ark1'!AI721</f>
        <v>950</v>
      </c>
      <c r="N17" s="210"/>
      <c r="O17" s="456">
        <f>+'Ark1'!AJ721</f>
        <v>110.05831578947374</v>
      </c>
      <c r="P17" s="210"/>
      <c r="Q17" s="457">
        <f>+'Ark1'!AK721</f>
        <v>17.252887068234621</v>
      </c>
      <c r="R17" s="210"/>
      <c r="S17" s="257">
        <f>+IF(F17=0,"",'Ark1'!S721)</f>
        <v>6.3130081300813012</v>
      </c>
      <c r="T17" s="112">
        <f t="shared" si="3"/>
        <v>0.78153959861276956</v>
      </c>
      <c r="U17" s="72"/>
      <c r="V17" s="140">
        <f>+'Ark1'!X721</f>
        <v>93.292682926829286</v>
      </c>
      <c r="W17" s="140">
        <f>+'Ark1'!Y721</f>
        <v>50.508130081300806</v>
      </c>
      <c r="X17" s="140">
        <f>+'Ark1'!Z721</f>
        <v>5.0105901619619129</v>
      </c>
      <c r="Y17" s="67">
        <f>+'Ark1'!Z721</f>
        <v>5.0105901619619129</v>
      </c>
      <c r="Z17" s="67">
        <f>+'Ark1'!AB721</f>
        <v>0.44607686116316225</v>
      </c>
      <c r="AA17" s="141">
        <f>+'Ark1'!AD721</f>
        <v>24.886946130840375</v>
      </c>
      <c r="AB17" s="67">
        <f t="shared" si="2"/>
        <v>3.6585479716677436</v>
      </c>
      <c r="AC17" s="141">
        <f t="shared" si="4"/>
        <v>3.084639498432602</v>
      </c>
      <c r="AD17" s="47"/>
      <c r="AE17" s="4"/>
      <c r="AF17" s="58"/>
      <c r="AG17" s="58"/>
      <c r="AH17" s="1"/>
      <c r="AI17" s="5"/>
    </row>
    <row r="18" spans="1:41" ht="15.6">
      <c r="A18" s="47"/>
      <c r="B18" s="66">
        <f>+'Ark1'!C722</f>
        <v>2024</v>
      </c>
      <c r="C18" s="66">
        <f>+'Ark1'!M722</f>
        <v>8</v>
      </c>
      <c r="D18" s="66" t="s">
        <v>96</v>
      </c>
      <c r="E18" s="66">
        <f>+'Ark1'!Q722</f>
        <v>349</v>
      </c>
      <c r="F18" s="66">
        <f>+'Ark1'!R722</f>
        <v>1335</v>
      </c>
      <c r="G18" s="194">
        <f>+'Ark1'!AF722</f>
        <v>14.539316053147463</v>
      </c>
      <c r="H18" s="112">
        <f t="shared" si="0"/>
        <v>-10.956278660508929</v>
      </c>
      <c r="I18" s="194">
        <f>+'Ark1'!AG722</f>
        <v>17.701096186506117</v>
      </c>
      <c r="J18" s="255">
        <f>+'Ark1'!U722</f>
        <v>25.592284644194791</v>
      </c>
      <c r="K18" s="211">
        <f t="shared" si="1"/>
        <v>1.3423062424669325</v>
      </c>
      <c r="L18" s="210"/>
      <c r="M18" s="455">
        <f>+'Ark1'!AI722</f>
        <v>985</v>
      </c>
      <c r="N18" s="210"/>
      <c r="O18" s="456">
        <f>+'Ark1'!AJ722</f>
        <v>110.90446700507599</v>
      </c>
      <c r="P18" s="210"/>
      <c r="Q18" s="457">
        <f>+'Ark1'!AK722</f>
        <v>18.617273658809953</v>
      </c>
      <c r="R18" s="210"/>
      <c r="S18" s="257">
        <f>+IF(F18=0,"",'Ark1'!S722)</f>
        <v>6.656179775280898</v>
      </c>
      <c r="T18" s="112">
        <f t="shared" si="3"/>
        <v>0.36849079039968657</v>
      </c>
      <c r="U18" s="72"/>
      <c r="V18" s="140">
        <f>+'Ark1'!X722</f>
        <v>97.677902621722879</v>
      </c>
      <c r="W18" s="140">
        <f>+'Ark1'!Y722</f>
        <v>69.887640449438194</v>
      </c>
      <c r="X18" s="140">
        <f>+'Ark1'!Z722</f>
        <v>5.1705656810495588</v>
      </c>
      <c r="Y18" s="67">
        <f>+'Ark1'!Z722</f>
        <v>5.1705656810495588</v>
      </c>
      <c r="Z18" s="67">
        <f>+'Ark1'!AB722</f>
        <v>0</v>
      </c>
      <c r="AA18" s="141">
        <f>+'Ark1'!AD722</f>
        <v>0</v>
      </c>
      <c r="AB18" s="67">
        <f t="shared" si="2"/>
        <v>3.8448908395228507</v>
      </c>
      <c r="AC18" s="141">
        <f t="shared" si="4"/>
        <v>3.8252148997134672</v>
      </c>
      <c r="AD18" s="47"/>
      <c r="AE18" s="4"/>
      <c r="AF18" s="58"/>
      <c r="AG18" s="58"/>
      <c r="AH18" s="1"/>
      <c r="AI18" s="5"/>
      <c r="AK18" s="2"/>
      <c r="AL18" s="2"/>
      <c r="AM18" s="2"/>
    </row>
    <row r="19" spans="1:41" ht="15.6">
      <c r="A19" s="47"/>
      <c r="B19" s="66">
        <f>+'Ark1'!C723</f>
        <v>2024</v>
      </c>
      <c r="C19" s="66">
        <f>+'Ark1'!M723</f>
        <v>9</v>
      </c>
      <c r="D19" s="66" t="s">
        <v>97</v>
      </c>
      <c r="E19" s="66">
        <f>+'Ark1'!Q723</f>
        <v>122</v>
      </c>
      <c r="F19" s="66">
        <f>+'Ark1'!R723</f>
        <v>236</v>
      </c>
      <c r="G19" s="194">
        <f>+'Ark1'!AF723</f>
        <v>2.5702461337399254</v>
      </c>
      <c r="H19" s="112">
        <f t="shared" si="0"/>
        <v>1.7442549443126123</v>
      </c>
      <c r="I19" s="194">
        <f>+'Ark1'!AG723</f>
        <v>3.5585909045222457</v>
      </c>
      <c r="J19" s="255">
        <f>+'Ark1'!U723</f>
        <v>29.104237288135565</v>
      </c>
      <c r="K19" s="211">
        <f t="shared" si="1"/>
        <v>0.36157062146890695</v>
      </c>
      <c r="L19" s="210"/>
      <c r="M19" s="455">
        <f>+'Ark1'!AI723</f>
        <v>228</v>
      </c>
      <c r="N19" s="210"/>
      <c r="O19" s="456">
        <f>+'Ark1'!AJ723</f>
        <v>112.85745614035096</v>
      </c>
      <c r="P19" s="210"/>
      <c r="Q19" s="457">
        <f>+'Ark1'!AK723</f>
        <v>20.330747986868754</v>
      </c>
      <c r="R19" s="210"/>
      <c r="S19" s="257">
        <f>+IF(F19=0,"",'Ark1'!S723)</f>
        <v>7.5338983050847439</v>
      </c>
      <c r="T19" s="112">
        <f t="shared" si="3"/>
        <v>0.48056497175141288</v>
      </c>
      <c r="U19" s="72"/>
      <c r="V19" s="140">
        <f>+'Ark1'!X723</f>
        <v>99.152542372881356</v>
      </c>
      <c r="W19" s="140">
        <f>+'Ark1'!Y723</f>
        <v>89.830508474576263</v>
      </c>
      <c r="X19" s="140">
        <f>+'Ark1'!Z723</f>
        <v>5.7614130515416644</v>
      </c>
      <c r="Y19" s="67">
        <f>+'Ark1'!Z723</f>
        <v>5.7614130515416644</v>
      </c>
      <c r="Z19" s="67">
        <f>+'Ark1'!AB723</f>
        <v>0</v>
      </c>
      <c r="AA19" s="141">
        <f>+'Ark1'!AD723</f>
        <v>0</v>
      </c>
      <c r="AB19" s="67">
        <f t="shared" si="2"/>
        <v>3.8631046119235068</v>
      </c>
      <c r="AC19" s="141">
        <f t="shared" si="4"/>
        <v>1.9344262295081966</v>
      </c>
      <c r="AD19" s="47"/>
      <c r="AE19" s="4"/>
      <c r="AF19" s="58"/>
      <c r="AG19" s="58"/>
      <c r="AH19" s="1"/>
      <c r="AI19" s="5"/>
      <c r="AK19" s="2"/>
      <c r="AL19" s="2"/>
      <c r="AM19" s="2"/>
    </row>
    <row r="20" spans="1:41" ht="15.6">
      <c r="A20" s="47"/>
      <c r="B20" s="66">
        <f>+'Ark1'!C724</f>
        <v>2024</v>
      </c>
      <c r="C20" s="66">
        <f>+'Ark1'!M724</f>
        <v>10</v>
      </c>
      <c r="D20" s="66" t="s">
        <v>98</v>
      </c>
      <c r="E20" s="66">
        <f>+'Ark1'!Q724</f>
        <v>49</v>
      </c>
      <c r="F20" s="66">
        <f>+'Ark1'!R724</f>
        <v>68</v>
      </c>
      <c r="G20" s="194">
        <f>+'Ark1'!AF724</f>
        <v>0.74057939446743615</v>
      </c>
      <c r="H20" s="112">
        <f t="shared" si="0"/>
        <v>0.46524899799166519</v>
      </c>
      <c r="I20" s="194">
        <f>+'Ark1'!AG724</f>
        <v>1.0815244028171955</v>
      </c>
      <c r="J20" s="255">
        <f>+'Ark1'!U724</f>
        <v>30.698529411764703</v>
      </c>
      <c r="K20" s="211">
        <f t="shared" si="1"/>
        <v>-2.1294705882353</v>
      </c>
      <c r="L20" s="210"/>
      <c r="M20" s="455">
        <f>+'Ark1'!AI724</f>
        <v>66</v>
      </c>
      <c r="N20" s="210"/>
      <c r="O20" s="456">
        <f>+'Ark1'!AJ724</f>
        <v>112.9378787878788</v>
      </c>
      <c r="P20" s="210"/>
      <c r="Q20" s="457">
        <f>+'Ark1'!AK724</f>
        <v>21.734990254859536</v>
      </c>
      <c r="R20" s="210"/>
      <c r="S20" s="257">
        <f>+IF(F20=0,"",'Ark1'!S724)</f>
        <v>8.294117647058826</v>
      </c>
      <c r="T20" s="112">
        <f t="shared" si="3"/>
        <v>0.81411764705882472</v>
      </c>
      <c r="U20" s="72"/>
      <c r="V20" s="140">
        <f>+'Ark1'!X724</f>
        <v>98.529411764705884</v>
      </c>
      <c r="W20" s="140">
        <f>+'Ark1'!Y724</f>
        <v>91.17647058823529</v>
      </c>
      <c r="X20" s="140">
        <f>+'Ark1'!Z724</f>
        <v>6.3281698089959955</v>
      </c>
      <c r="Y20" s="67">
        <f>+'Ark1'!Z724</f>
        <v>6.3281698089959955</v>
      </c>
      <c r="Z20" s="67">
        <f>+'Ark1'!AB724</f>
        <v>0</v>
      </c>
      <c r="AA20" s="141">
        <f>+'Ark1'!AD724</f>
        <v>0</v>
      </c>
      <c r="AB20" s="67">
        <f t="shared" si="2"/>
        <v>3.7012411347517715</v>
      </c>
      <c r="AC20" s="141">
        <f t="shared" si="4"/>
        <v>1.3877551020408163</v>
      </c>
      <c r="AD20" s="47"/>
      <c r="AE20" s="4"/>
      <c r="AF20" s="58"/>
      <c r="AG20" s="58"/>
      <c r="AH20" s="1"/>
      <c r="AI20" s="5"/>
      <c r="AK20" s="2"/>
      <c r="AL20" s="2"/>
      <c r="AM20" s="2"/>
    </row>
    <row r="21" spans="1:41" ht="15.6">
      <c r="A21" s="47"/>
      <c r="B21" s="66">
        <f>+'Ark1'!C725</f>
        <v>2024</v>
      </c>
      <c r="C21" s="66">
        <f>+'Ark1'!M725</f>
        <v>11</v>
      </c>
      <c r="D21" s="66" t="s">
        <v>99</v>
      </c>
      <c r="E21" s="66">
        <f>+'Ark1'!Q725</f>
        <v>58</v>
      </c>
      <c r="F21" s="66">
        <f>+'Ark1'!R725</f>
        <v>120</v>
      </c>
      <c r="G21" s="194">
        <f>+'Ark1'!AF725</f>
        <v>1.3069048137660639</v>
      </c>
      <c r="H21" s="112">
        <f t="shared" si="0"/>
        <v>-1.4243727192735831</v>
      </c>
      <c r="I21" s="194">
        <f>+'Ark1'!AG725</f>
        <v>1.9770525131259495</v>
      </c>
      <c r="J21" s="255">
        <f>+'Ark1'!U725</f>
        <v>31.799999999999994</v>
      </c>
      <c r="K21" s="211">
        <f t="shared" si="1"/>
        <v>1.2689516129032334</v>
      </c>
      <c r="L21" s="210"/>
      <c r="M21" s="455">
        <f>+'Ark1'!AI725</f>
        <v>78</v>
      </c>
      <c r="N21" s="210"/>
      <c r="O21" s="456">
        <f>+'Ark1'!AJ725</f>
        <v>112.56410256410255</v>
      </c>
      <c r="P21" s="210"/>
      <c r="Q21" s="457">
        <f>+'Ark1'!AK725</f>
        <v>22.202349592729316</v>
      </c>
      <c r="R21" s="210"/>
      <c r="S21" s="257">
        <f>+IF(F21=0,"",'Ark1'!S725)</f>
        <v>8.1166666666666689</v>
      </c>
      <c r="T21" s="112">
        <f t="shared" si="3"/>
        <v>0.61666666666666892</v>
      </c>
      <c r="U21" s="72"/>
      <c r="V21" s="140">
        <f>+'Ark1'!X725</f>
        <v>99.166666666666686</v>
      </c>
      <c r="W21" s="140">
        <f>+'Ark1'!Y725</f>
        <v>96.666666666666686</v>
      </c>
      <c r="X21" s="140">
        <f>+'Ark1'!Z725</f>
        <v>5.8926932156132095</v>
      </c>
      <c r="Y21" s="67">
        <f>+'Ark1'!Z725</f>
        <v>5.8926932156132095</v>
      </c>
      <c r="Z21" s="67">
        <f>+'Ark1'!AB725</f>
        <v>0</v>
      </c>
      <c r="AA21" s="141">
        <f>+'Ark1'!AD725</f>
        <v>0</v>
      </c>
      <c r="AB21" s="67">
        <f t="shared" si="2"/>
        <v>3.9178644763860353</v>
      </c>
      <c r="AC21" s="141">
        <f t="shared" si="4"/>
        <v>2.0689655172413794</v>
      </c>
      <c r="AD21" s="47"/>
      <c r="AE21" s="4"/>
      <c r="AF21" s="58"/>
      <c r="AG21" s="58"/>
      <c r="AH21" s="1"/>
      <c r="AI21" s="5"/>
      <c r="AK21" s="2"/>
      <c r="AL21" s="2"/>
      <c r="AM21" s="2"/>
    </row>
    <row r="22" spans="1:41" ht="15.6">
      <c r="A22" s="47"/>
      <c r="B22" s="66">
        <f>+'Ark1'!C726</f>
        <v>2024</v>
      </c>
      <c r="C22" s="66">
        <f>+'Ark1'!M726</f>
        <v>12</v>
      </c>
      <c r="D22" s="66" t="s">
        <v>100</v>
      </c>
      <c r="E22" s="66">
        <f>+'Ark1'!Q726</f>
        <v>6</v>
      </c>
      <c r="F22" s="66">
        <f>+'Ark1'!R726</f>
        <v>13</v>
      </c>
      <c r="G22" s="194">
        <f>+'Ark1'!AF726</f>
        <v>0.14158135482465695</v>
      </c>
      <c r="H22" s="112">
        <f t="shared" si="0"/>
        <v>8.651527552950275E-2</v>
      </c>
      <c r="I22" s="194">
        <f>+'Ark1'!AG726</f>
        <v>0.22164126444320795</v>
      </c>
      <c r="J22" s="255">
        <f>+'Ark1'!U726</f>
        <v>32.907692307692315</v>
      </c>
      <c r="K22" s="211">
        <f t="shared" si="1"/>
        <v>3.2076923076923158</v>
      </c>
      <c r="L22" s="210"/>
      <c r="M22" s="455">
        <f>+'Ark1'!AI726</f>
        <v>12</v>
      </c>
      <c r="N22" s="210"/>
      <c r="O22" s="456">
        <f>+'Ark1'!AJ726</f>
        <v>111.99166666666665</v>
      </c>
      <c r="P22" s="210"/>
      <c r="Q22" s="457">
        <f>+'Ark1'!AK726</f>
        <v>23.5789764836023</v>
      </c>
      <c r="R22" s="210"/>
      <c r="S22" s="257">
        <f>+IF(F22=0,"",'Ark1'!S726)</f>
        <v>9.3076923076923102</v>
      </c>
      <c r="T22" s="112">
        <f t="shared" si="3"/>
        <v>1.5076923076923103</v>
      </c>
      <c r="U22" s="72"/>
      <c r="V22" s="140">
        <f>+'Ark1'!X726</f>
        <v>100</v>
      </c>
      <c r="W22" s="140">
        <f>+'Ark1'!Y726</f>
        <v>100</v>
      </c>
      <c r="X22" s="140">
        <f>+'Ark1'!Z726</f>
        <v>4.007197666211999</v>
      </c>
      <c r="Y22" s="67">
        <f>+'Ark1'!Z726</f>
        <v>4.007197666211999</v>
      </c>
      <c r="Z22" s="67">
        <f>+'Ark1'!AB726</f>
        <v>0</v>
      </c>
      <c r="AA22" s="141">
        <f>+'Ark1'!AD726</f>
        <v>0</v>
      </c>
      <c r="AB22" s="67">
        <f t="shared" si="2"/>
        <v>3.5355371900826444</v>
      </c>
      <c r="AC22" s="141">
        <f t="shared" si="4"/>
        <v>2.1666666666666665</v>
      </c>
      <c r="AD22" s="47"/>
      <c r="AE22" s="4"/>
      <c r="AF22" s="58"/>
      <c r="AG22" s="58"/>
      <c r="AH22" s="13"/>
      <c r="AI22" s="5"/>
      <c r="AK22" s="2"/>
      <c r="AL22" s="2"/>
      <c r="AM22" s="4"/>
      <c r="AN22" s="4"/>
      <c r="AO22" s="4"/>
    </row>
    <row r="23" spans="1:41" ht="15.6">
      <c r="A23" s="47"/>
      <c r="B23" s="66">
        <f>+'Ark1'!C727</f>
        <v>2024</v>
      </c>
      <c r="C23" s="66">
        <f>+'Ark1'!M727</f>
        <v>13</v>
      </c>
      <c r="D23" s="66" t="s">
        <v>101</v>
      </c>
      <c r="E23" s="66">
        <f>+'Ark1'!Q727</f>
        <v>1</v>
      </c>
      <c r="F23" s="66">
        <f>+'Ark1'!R727</f>
        <v>1</v>
      </c>
      <c r="G23" s="194">
        <f>+'Ark1'!AF727</f>
        <v>1.0890873448050536E-2</v>
      </c>
      <c r="H23" s="112">
        <f t="shared" si="0"/>
        <v>1.0890873448050536E-2</v>
      </c>
      <c r="I23" s="194">
        <f>+'Ark1'!AG727</f>
        <v>1.8806867459767288E-2</v>
      </c>
      <c r="J23" s="255">
        <f>+'Ark1'!U727</f>
        <v>36.300000000000011</v>
      </c>
      <c r="K23" s="211">
        <f t="shared" si="1"/>
        <v>36.300000000000011</v>
      </c>
      <c r="L23" s="210"/>
      <c r="M23" s="455">
        <f>+'Ark1'!AI727</f>
        <v>1</v>
      </c>
      <c r="N23" s="210"/>
      <c r="O23" s="456">
        <f>+'Ark1'!AJ727</f>
        <v>109.2</v>
      </c>
      <c r="P23" s="210"/>
      <c r="Q23" s="457">
        <f>+'Ark1'!AK727</f>
        <v>27.876529808663609</v>
      </c>
      <c r="R23" s="210"/>
      <c r="S23" s="257">
        <f>+IF(F23=0,"",'Ark1'!S727)</f>
        <v>11</v>
      </c>
      <c r="T23" s="112">
        <f t="shared" si="3"/>
        <v>11</v>
      </c>
      <c r="U23" s="72"/>
      <c r="V23" s="140">
        <f>+'Ark1'!X727</f>
        <v>100</v>
      </c>
      <c r="W23" s="140">
        <f>+'Ark1'!Y727</f>
        <v>100</v>
      </c>
      <c r="X23" s="140">
        <f>+'Ark1'!Z727</f>
        <v>0</v>
      </c>
      <c r="Y23" s="67">
        <f>+'Ark1'!Z727</f>
        <v>0</v>
      </c>
      <c r="Z23" s="67">
        <f>+'Ark1'!AB727</f>
        <v>0</v>
      </c>
      <c r="AA23" s="141">
        <f>+'Ark1'!AD727</f>
        <v>0</v>
      </c>
      <c r="AB23" s="67">
        <f t="shared" si="2"/>
        <v>3.3000000000000012</v>
      </c>
      <c r="AC23" s="141">
        <f t="shared" si="4"/>
        <v>1</v>
      </c>
      <c r="AD23" s="47"/>
      <c r="AE23" s="4"/>
      <c r="AF23" s="58"/>
      <c r="AG23" s="58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6">
        <f>+'Ark1'!C728</f>
        <v>2024</v>
      </c>
      <c r="C24" s="66">
        <f>+'Ark1'!M728</f>
        <v>14</v>
      </c>
      <c r="D24" s="66" t="s">
        <v>102</v>
      </c>
      <c r="E24" s="66">
        <f>+'Ark1'!Q728</f>
        <v>4</v>
      </c>
      <c r="F24" s="66">
        <f>+'Ark1'!R728</f>
        <v>4</v>
      </c>
      <c r="G24" s="194">
        <f>+'Ark1'!AF728</f>
        <v>4.3563493792202146E-2</v>
      </c>
      <c r="H24" s="112">
        <f t="shared" si="0"/>
        <v>-5.5555448939075422E-2</v>
      </c>
      <c r="I24" s="194">
        <f>+'Ark1'!AG728</f>
        <v>7.8180614316222724E-2</v>
      </c>
      <c r="J24" s="255">
        <f>+'Ark1'!U728</f>
        <v>37.725000000000001</v>
      </c>
      <c r="K24" s="211">
        <f t="shared" si="1"/>
        <v>3.6027777777777814</v>
      </c>
      <c r="L24" s="210"/>
      <c r="M24" s="455">
        <f>+'Ark1'!AI728</f>
        <v>2</v>
      </c>
      <c r="N24" s="210"/>
      <c r="O24" s="456">
        <f>+'Ark1'!AJ728</f>
        <v>108.75</v>
      </c>
      <c r="P24" s="210"/>
      <c r="Q24" s="457">
        <f>+'Ark1'!AK728</f>
        <v>29.023150054378899</v>
      </c>
      <c r="R24" s="210"/>
      <c r="S24" s="257">
        <f>+IF(F24=0,"",'Ark1'!S728)</f>
        <v>8.75</v>
      </c>
      <c r="T24" s="112">
        <f t="shared" si="3"/>
        <v>0.63888888888888928</v>
      </c>
      <c r="U24" s="72"/>
      <c r="V24" s="140">
        <f>+'Ark1'!X728</f>
        <v>100</v>
      </c>
      <c r="W24" s="140">
        <f>+'Ark1'!Y728</f>
        <v>100</v>
      </c>
      <c r="X24" s="140">
        <f>+'Ark1'!Z728</f>
        <v>2.1440324157997672</v>
      </c>
      <c r="Y24" s="67">
        <f>+'Ark1'!Z728</f>
        <v>2.1440324157997672</v>
      </c>
      <c r="Z24" s="67">
        <f>+'Ark1'!AB728</f>
        <v>0</v>
      </c>
      <c r="AA24" s="141">
        <f>+'Ark1'!AD728</f>
        <v>0</v>
      </c>
      <c r="AB24" s="67">
        <f t="shared" si="2"/>
        <v>4.3114285714285714</v>
      </c>
      <c r="AC24" s="141">
        <f t="shared" si="4"/>
        <v>1</v>
      </c>
      <c r="AD24" s="47"/>
      <c r="AE24" s="4"/>
      <c r="AF24" s="58"/>
      <c r="AG24" s="58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66">
        <f>+'Ark1'!C729</f>
        <v>2024</v>
      </c>
      <c r="C25" s="66">
        <f>+'Ark1'!M729</f>
        <v>15</v>
      </c>
      <c r="D25" s="66" t="s">
        <v>103</v>
      </c>
      <c r="E25" s="66">
        <f>+'Ark1'!Q729</f>
        <v>0</v>
      </c>
      <c r="F25" s="66">
        <f>+'Ark1'!R729</f>
        <v>0</v>
      </c>
      <c r="G25" s="194">
        <f>+'Ark1'!AF729</f>
        <v>0</v>
      </c>
      <c r="H25" s="112">
        <f t="shared" si="0"/>
        <v>0</v>
      </c>
      <c r="I25" s="194">
        <f>+'Ark1'!AG729</f>
        <v>0</v>
      </c>
      <c r="J25" s="255">
        <f>+'Ark1'!U729</f>
        <v>0</v>
      </c>
      <c r="K25" s="211">
        <f t="shared" si="1"/>
        <v>0</v>
      </c>
      <c r="L25" s="210"/>
      <c r="M25" s="455">
        <f>+'Ark1'!AI729</f>
        <v>0</v>
      </c>
      <c r="N25" s="210"/>
      <c r="O25" s="456">
        <f>+'Ark1'!AJ729</f>
        <v>0</v>
      </c>
      <c r="P25" s="210"/>
      <c r="Q25" s="457">
        <f>+'Ark1'!AK729</f>
        <v>0</v>
      </c>
      <c r="R25" s="210"/>
      <c r="S25" s="257" t="str">
        <f>+IF(F25=0,"",'Ark1'!S729)</f>
        <v/>
      </c>
      <c r="T25" s="112" t="str">
        <f t="shared" si="3"/>
        <v/>
      </c>
      <c r="U25" s="72"/>
      <c r="V25" s="140">
        <f>+'Ark1'!X729</f>
        <v>0</v>
      </c>
      <c r="W25" s="140">
        <f>+'Ark1'!Y729</f>
        <v>0</v>
      </c>
      <c r="X25" s="140">
        <f>+'Ark1'!Z729</f>
        <v>0</v>
      </c>
      <c r="Y25" s="67">
        <f>+'Ark1'!Z729</f>
        <v>0</v>
      </c>
      <c r="Z25" s="67">
        <f>+'Ark1'!AB729</f>
        <v>0</v>
      </c>
      <c r="AA25" s="141">
        <f>+'Ark1'!AD729</f>
        <v>0</v>
      </c>
      <c r="AB25" s="67" t="str">
        <f t="shared" si="2"/>
        <v/>
      </c>
      <c r="AC25" s="141" t="str">
        <f>+IF(F25=0,"",F25/E25)</f>
        <v/>
      </c>
      <c r="AD25" s="47"/>
      <c r="AE25" s="4"/>
      <c r="AF25" s="58"/>
      <c r="AG25" s="58"/>
      <c r="AH25" s="13"/>
      <c r="AI25" s="5"/>
      <c r="AK25" s="1"/>
      <c r="AL25" s="1"/>
      <c r="AM25" s="11"/>
      <c r="AN25" s="11"/>
      <c r="AO25" s="11"/>
    </row>
    <row r="26" spans="1:41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210"/>
      <c r="O26" s="47"/>
      <c r="P26" s="210"/>
      <c r="Q26" s="47"/>
      <c r="R26" s="47"/>
      <c r="S26" s="47"/>
      <c r="T26" s="47"/>
      <c r="U26" s="72"/>
      <c r="V26" s="47"/>
      <c r="W26" s="47"/>
      <c r="X26" s="47"/>
      <c r="Y26" s="47"/>
      <c r="Z26" s="47"/>
      <c r="AA26" s="47"/>
      <c r="AB26" s="47"/>
      <c r="AC26" s="47"/>
      <c r="AD26" s="47"/>
      <c r="AE26" s="4"/>
      <c r="AF26" s="58"/>
      <c r="AG26" s="58"/>
      <c r="AH26" s="13"/>
      <c r="AI26" s="5"/>
      <c r="AK26" s="1"/>
      <c r="AL26" s="1"/>
      <c r="AM26" s="11"/>
      <c r="AN26" s="11"/>
      <c r="AO26" s="11"/>
    </row>
    <row r="27" spans="1:41" ht="15.6">
      <c r="A27" s="47"/>
      <c r="B27">
        <f>+'Ark1'!C730</f>
        <v>2023</v>
      </c>
      <c r="C27">
        <f>+'Ark1'!M730</f>
        <v>1</v>
      </c>
      <c r="D27" s="3" t="s">
        <v>89</v>
      </c>
      <c r="E27">
        <f>+'Ark1'!Q730</f>
        <v>1</v>
      </c>
      <c r="F27">
        <f>+'Ark1'!R730</f>
        <v>1</v>
      </c>
      <c r="G27" s="195">
        <f>+'Ark1'!AF730</f>
        <v>1.1013215859030839E-2</v>
      </c>
      <c r="H27" s="60" t="e">
        <f t="shared" ref="H27:H41" si="5">+G27-G43</f>
        <v>#VALUE!</v>
      </c>
      <c r="I27" s="195">
        <f>+'Ark1'!AG730</f>
        <v>9.3020734055847508E-3</v>
      </c>
      <c r="J27" s="92">
        <f>+'Ark1'!U730</f>
        <v>17.5</v>
      </c>
      <c r="K27" s="195"/>
      <c r="L27" s="195"/>
      <c r="M27" s="195"/>
      <c r="N27" s="195"/>
      <c r="O27" s="195"/>
      <c r="P27" s="195"/>
      <c r="Q27" s="195"/>
      <c r="R27" s="195"/>
      <c r="S27" s="1">
        <f>+'Ark1'!S730</f>
        <v>2</v>
      </c>
      <c r="T27" s="60">
        <f t="shared" ref="T27:T41" si="6">+S27-S43</f>
        <v>2</v>
      </c>
      <c r="U27" s="72"/>
      <c r="V27" s="92">
        <f>+'Ark1'!X730</f>
        <v>100</v>
      </c>
      <c r="W27" s="92">
        <f>+'Ark1'!Y730</f>
        <v>0</v>
      </c>
      <c r="X27" s="92">
        <f>+'Ark1'!Z730</f>
        <v>0</v>
      </c>
      <c r="Y27" s="1">
        <f>+'Ark1'!Z730</f>
        <v>0</v>
      </c>
      <c r="Z27" s="1">
        <f>+'Ark1'!AB730</f>
        <v>0</v>
      </c>
      <c r="AA27" s="11">
        <f>+'Ark1'!AD730</f>
        <v>0</v>
      </c>
      <c r="AB27" s="1">
        <f t="shared" ref="AB27:AB41" si="7">+J27/S27</f>
        <v>8.75</v>
      </c>
      <c r="AC27" s="11">
        <f t="shared" ref="AC27" si="8">+F27/E27</f>
        <v>1</v>
      </c>
      <c r="AD27" s="47"/>
      <c r="AE27" s="4"/>
      <c r="AF27" s="58"/>
      <c r="AG27" s="58"/>
      <c r="AH27" s="5"/>
      <c r="AI27" s="5"/>
      <c r="AK27" s="1"/>
      <c r="AL27" s="1"/>
      <c r="AM27" s="11"/>
      <c r="AN27" s="11"/>
      <c r="AO27" s="11"/>
    </row>
    <row r="28" spans="1:41" ht="15.6">
      <c r="A28" s="47"/>
      <c r="B28">
        <f>+'Ark1'!C731</f>
        <v>2023</v>
      </c>
      <c r="C28">
        <f>+'Ark1'!M731</f>
        <v>2</v>
      </c>
      <c r="D28" s="3" t="s">
        <v>90</v>
      </c>
      <c r="E28">
        <f>+'Ark1'!Q731</f>
        <v>272</v>
      </c>
      <c r="F28">
        <f>+'Ark1'!R731</f>
        <v>1188</v>
      </c>
      <c r="G28" s="195">
        <f>+'Ark1'!AF731</f>
        <v>13.083700440528633</v>
      </c>
      <c r="H28" s="60">
        <f t="shared" si="5"/>
        <v>-0.14135756411173794</v>
      </c>
      <c r="I28" s="195">
        <f>+'Ark1'!AG731</f>
        <v>10.071806691220594</v>
      </c>
      <c r="J28" s="92">
        <f>+'Ark1'!U731</f>
        <v>15.949579124579124</v>
      </c>
      <c r="K28" s="195"/>
      <c r="L28" s="195"/>
      <c r="M28" s="195"/>
      <c r="N28" s="195"/>
      <c r="O28" s="195"/>
      <c r="P28" s="195"/>
      <c r="Q28" s="195"/>
      <c r="R28" s="195"/>
      <c r="S28" s="1">
        <f>+'Ark1'!S731</f>
        <v>3.5614478114478119</v>
      </c>
      <c r="T28" s="60">
        <f t="shared" si="6"/>
        <v>0.17723728513202319</v>
      </c>
      <c r="U28" s="72"/>
      <c r="V28" s="92">
        <f>+'Ark1'!X731</f>
        <v>49.915824915824913</v>
      </c>
      <c r="W28" s="92">
        <f>+'Ark1'!Y731</f>
        <v>3.7037037037037042</v>
      </c>
      <c r="X28" s="92">
        <f>+'Ark1'!Z731</f>
        <v>4.5942166276950838</v>
      </c>
      <c r="Y28" s="1">
        <f>+'Ark1'!Z731</f>
        <v>4.5942166276950838</v>
      </c>
      <c r="Z28" s="1">
        <f>+'Ark1'!AB731</f>
        <v>0.16398377995805835</v>
      </c>
      <c r="AA28" s="11">
        <f>+'Ark1'!AD731</f>
        <v>24.982532238198001</v>
      </c>
      <c r="AB28" s="1">
        <f t="shared" si="7"/>
        <v>4.4783975419522566</v>
      </c>
      <c r="AC28" s="11">
        <f t="shared" ref="AC28:AC93" si="9">+F28/E28</f>
        <v>4.367647058823529</v>
      </c>
      <c r="AD28" s="47"/>
      <c r="AE28" s="4"/>
      <c r="AF28" s="58"/>
      <c r="AG28" s="58"/>
      <c r="AH28" s="5"/>
      <c r="AI28" s="5"/>
      <c r="AK28" s="1"/>
      <c r="AL28" s="1"/>
      <c r="AM28" s="11"/>
      <c r="AN28" s="11"/>
      <c r="AO28" s="11"/>
    </row>
    <row r="29" spans="1:41" ht="15.6">
      <c r="A29" s="47"/>
      <c r="B29">
        <f>+'Ark1'!C732</f>
        <v>2023</v>
      </c>
      <c r="C29">
        <f>+'Ark1'!M732</f>
        <v>3</v>
      </c>
      <c r="D29" s="3" t="s">
        <v>91</v>
      </c>
      <c r="E29">
        <f>+'Ark1'!Q732</f>
        <v>46</v>
      </c>
      <c r="F29">
        <f>+'Ark1'!R732</f>
        <v>88</v>
      </c>
      <c r="G29" s="195">
        <f>+'Ark1'!AF732</f>
        <v>0.96916299559471375</v>
      </c>
      <c r="H29" s="60">
        <f t="shared" si="5"/>
        <v>0.713942577961303</v>
      </c>
      <c r="I29" s="195">
        <f>+'Ark1'!AG732</f>
        <v>0.75591306229040389</v>
      </c>
      <c r="J29" s="92">
        <f>+'Ark1'!U732</f>
        <v>16.160227272727269</v>
      </c>
      <c r="K29" s="195"/>
      <c r="L29" s="195"/>
      <c r="M29" s="195"/>
      <c r="N29" s="195"/>
      <c r="O29" s="195"/>
      <c r="P29" s="195"/>
      <c r="Q29" s="195"/>
      <c r="R29" s="195"/>
      <c r="S29" s="1">
        <f>+'Ark1'!S732</f>
        <v>3.2727272727272725</v>
      </c>
      <c r="T29" s="60">
        <f t="shared" si="6"/>
        <v>-0.22727272727272751</v>
      </c>
      <c r="U29" s="72"/>
      <c r="V29" s="92">
        <f>+'Ark1'!X732</f>
        <v>54.545454545454554</v>
      </c>
      <c r="W29" s="92">
        <f>+'Ark1'!Y732</f>
        <v>2.2727272727272729</v>
      </c>
      <c r="X29" s="92">
        <f>+'Ark1'!Z732</f>
        <v>3.8663037249809529</v>
      </c>
      <c r="Y29" s="1">
        <f>+'Ark1'!Z732</f>
        <v>3.8663037249809529</v>
      </c>
      <c r="Z29" s="1">
        <f>+'Ark1'!AB732</f>
        <v>0</v>
      </c>
      <c r="AA29" s="11">
        <f>+'Ark1'!AD732</f>
        <v>0</v>
      </c>
      <c r="AB29" s="1">
        <f t="shared" si="7"/>
        <v>4.9378472222222216</v>
      </c>
      <c r="AC29" s="11">
        <f t="shared" si="9"/>
        <v>1.9130434782608696</v>
      </c>
      <c r="AD29" s="47"/>
      <c r="AE29" s="4"/>
      <c r="AF29" s="58"/>
      <c r="AG29" s="58"/>
      <c r="AH29" s="5"/>
      <c r="AI29" s="5"/>
      <c r="AK29" s="1"/>
      <c r="AL29" s="1"/>
      <c r="AM29" s="11"/>
      <c r="AN29" s="11"/>
      <c r="AO29" s="11"/>
    </row>
    <row r="30" spans="1:41" ht="15.6">
      <c r="A30" s="47"/>
      <c r="B30">
        <f>+'Ark1'!C733</f>
        <v>2023</v>
      </c>
      <c r="C30">
        <f>+'Ark1'!M733</f>
        <v>4</v>
      </c>
      <c r="D30" s="3" t="s">
        <v>92</v>
      </c>
      <c r="E30">
        <f>+'Ark1'!Q733</f>
        <v>80</v>
      </c>
      <c r="F30">
        <f>+'Ark1'!R733</f>
        <v>231</v>
      </c>
      <c r="G30" s="195">
        <f>+'Ark1'!AF733</f>
        <v>2.5440528634361232</v>
      </c>
      <c r="H30" s="60">
        <f t="shared" si="5"/>
        <v>1.9176027474268427</v>
      </c>
      <c r="I30" s="195">
        <f>+'Ark1'!AG733</f>
        <v>2.1000892467499876</v>
      </c>
      <c r="J30" s="92">
        <f>+'Ark1'!U733</f>
        <v>17.103463203463203</v>
      </c>
      <c r="K30" s="195"/>
      <c r="L30" s="195"/>
      <c r="M30" s="195"/>
      <c r="N30" s="195"/>
      <c r="O30" s="195"/>
      <c r="P30" s="195"/>
      <c r="Q30" s="195"/>
      <c r="R30" s="195"/>
      <c r="S30" s="1">
        <f>+'Ark1'!S733</f>
        <v>4.0606060606060606</v>
      </c>
      <c r="T30" s="60">
        <f t="shared" si="6"/>
        <v>2.3569023569023351E-2</v>
      </c>
      <c r="U30" s="72"/>
      <c r="V30" s="92">
        <f>+'Ark1'!X733</f>
        <v>61.038961038961048</v>
      </c>
      <c r="W30" s="92">
        <f>+'Ark1'!Y733</f>
        <v>6.9264069264069263</v>
      </c>
      <c r="X30" s="92">
        <f>+'Ark1'!Z733</f>
        <v>4.5129526092099486</v>
      </c>
      <c r="Y30" s="1">
        <f>+'Ark1'!Z733</f>
        <v>4.5129526092099486</v>
      </c>
      <c r="Z30" s="1">
        <f>+'Ark1'!AB733</f>
        <v>0</v>
      </c>
      <c r="AA30" s="11">
        <f>+'Ark1'!AD733</f>
        <v>0</v>
      </c>
      <c r="AB30" s="1">
        <f t="shared" si="7"/>
        <v>4.2120469083155649</v>
      </c>
      <c r="AC30" s="11">
        <f t="shared" si="9"/>
        <v>2.8875000000000002</v>
      </c>
      <c r="AD30" s="47"/>
      <c r="AE30" s="4"/>
      <c r="AF30" s="58"/>
      <c r="AG30" s="58"/>
      <c r="AH30" s="5"/>
      <c r="AI30" s="5"/>
      <c r="AK30" s="1"/>
      <c r="AL30" s="1"/>
      <c r="AM30" s="11"/>
      <c r="AN30" s="11"/>
      <c r="AO30" s="11"/>
    </row>
    <row r="31" spans="1:41" ht="15.6">
      <c r="A31" s="47"/>
      <c r="B31">
        <f>+'Ark1'!C734</f>
        <v>2023</v>
      </c>
      <c r="C31">
        <f>+'Ark1'!M734</f>
        <v>5</v>
      </c>
      <c r="D31" s="3" t="s">
        <v>93</v>
      </c>
      <c r="E31">
        <f>+'Ark1'!Q734</f>
        <v>523</v>
      </c>
      <c r="F31">
        <f>+'Ark1'!R734</f>
        <v>4594</v>
      </c>
      <c r="G31" s="195">
        <f>+'Ark1'!AF734</f>
        <v>50.594713656387682</v>
      </c>
      <c r="H31" s="60">
        <f t="shared" si="5"/>
        <v>-5.7393930721505981</v>
      </c>
      <c r="I31" s="195">
        <f>+'Ark1'!AG734</f>
        <v>48.03750170759492</v>
      </c>
      <c r="J31" s="92">
        <f>+'Ark1'!U734</f>
        <v>19.671963430561618</v>
      </c>
      <c r="K31" s="195"/>
      <c r="L31" s="195"/>
      <c r="M31" s="195"/>
      <c r="N31" s="195"/>
      <c r="O31" s="195"/>
      <c r="P31" s="195"/>
      <c r="Q31" s="195"/>
      <c r="R31" s="195"/>
      <c r="S31" s="1">
        <f>+'Ark1'!S734</f>
        <v>5.1099259904222896</v>
      </c>
      <c r="T31" s="60">
        <f t="shared" si="6"/>
        <v>6.2767835562321572E-2</v>
      </c>
      <c r="U31" s="72"/>
      <c r="V31" s="92">
        <f>+'Ark1'!X734</f>
        <v>78.406617326948194</v>
      </c>
      <c r="W31" s="92">
        <f>+'Ark1'!Y734</f>
        <v>19.895515890291687</v>
      </c>
      <c r="X31" s="92">
        <f>+'Ark1'!Z734</f>
        <v>5.0344721312966909</v>
      </c>
      <c r="Y31" s="1">
        <f>+'Ark1'!Z734</f>
        <v>5.0344721312966909</v>
      </c>
      <c r="Z31" s="1">
        <f>+'Ark1'!AB734</f>
        <v>0.20860511189744016</v>
      </c>
      <c r="AA31" s="11">
        <f>+'Ark1'!AD734</f>
        <v>13.585091834654422</v>
      </c>
      <c r="AB31" s="1">
        <f t="shared" si="7"/>
        <v>3.8497550585729532</v>
      </c>
      <c r="AC31" s="11">
        <f t="shared" si="9"/>
        <v>8.7839388145315489</v>
      </c>
      <c r="AD31" s="47"/>
      <c r="AE31" s="4"/>
      <c r="AF31" s="58"/>
      <c r="AG31" s="58"/>
      <c r="AH31" s="5"/>
      <c r="AI31" s="5"/>
      <c r="AK31" s="1"/>
      <c r="AL31" s="1"/>
      <c r="AM31" s="11"/>
      <c r="AN31" s="11"/>
      <c r="AO31" s="11"/>
    </row>
    <row r="32" spans="1:41" ht="15.6">
      <c r="A32" s="47"/>
      <c r="B32">
        <f>+'Ark1'!C735</f>
        <v>2023</v>
      </c>
      <c r="C32">
        <f>+'Ark1'!M735</f>
        <v>6</v>
      </c>
      <c r="D32" s="3" t="s">
        <v>94</v>
      </c>
      <c r="E32">
        <f>+'Ark1'!Q735</f>
        <v>68</v>
      </c>
      <c r="F32">
        <f>+'Ark1'!R735</f>
        <v>158</v>
      </c>
      <c r="G32" s="195">
        <f>+'Ark1'!AF735</f>
        <v>1.7400881057268724</v>
      </c>
      <c r="H32" s="60">
        <f t="shared" si="5"/>
        <v>1.4268630477222322</v>
      </c>
      <c r="I32" s="195">
        <f>+'Ark1'!AG735</f>
        <v>1.655769066194086</v>
      </c>
      <c r="J32" s="92">
        <f>+'Ark1'!U735</f>
        <v>19.715189873417735</v>
      </c>
      <c r="K32" s="195"/>
      <c r="L32" s="195"/>
      <c r="M32" s="195"/>
      <c r="N32" s="195"/>
      <c r="O32" s="195"/>
      <c r="P32" s="195"/>
      <c r="Q32" s="195"/>
      <c r="R32" s="195"/>
      <c r="S32" s="1">
        <f>+'Ark1'!S735</f>
        <v>5.1772151898734196</v>
      </c>
      <c r="T32" s="60">
        <f t="shared" si="6"/>
        <v>-0.1931551804969498</v>
      </c>
      <c r="U32" s="72"/>
      <c r="V32" s="92">
        <f>+'Ark1'!X735</f>
        <v>78.481012658227854</v>
      </c>
      <c r="W32" s="92">
        <f>+'Ark1'!Y735</f>
        <v>18.987341772151904</v>
      </c>
      <c r="X32" s="92">
        <f>+'Ark1'!Z735</f>
        <v>4.594660869776062</v>
      </c>
      <c r="Y32" s="1">
        <f>+'Ark1'!Z735</f>
        <v>4.594660869776062</v>
      </c>
      <c r="Z32" s="1">
        <f>+'Ark1'!AB735</f>
        <v>0</v>
      </c>
      <c r="AA32" s="11">
        <f>+'Ark1'!AD735</f>
        <v>0</v>
      </c>
      <c r="AB32" s="1">
        <f t="shared" si="7"/>
        <v>3.808068459657703</v>
      </c>
      <c r="AC32" s="11">
        <f t="shared" si="9"/>
        <v>2.3235294117647061</v>
      </c>
      <c r="AD32" s="47"/>
      <c r="AE32" s="4"/>
      <c r="AF32" s="58"/>
      <c r="AG32" s="58"/>
      <c r="AH32" s="5"/>
      <c r="AI32" s="5"/>
      <c r="AK32" s="1"/>
      <c r="AL32" s="1"/>
      <c r="AM32" s="11"/>
      <c r="AN32" s="11"/>
      <c r="AO32" s="11"/>
    </row>
    <row r="33" spans="1:41" ht="15.6">
      <c r="A33" s="47"/>
      <c r="B33">
        <f>+'Ark1'!C736</f>
        <v>2023</v>
      </c>
      <c r="C33">
        <f>+'Ark1'!M736</f>
        <v>7</v>
      </c>
      <c r="D33" s="3" t="s">
        <v>95</v>
      </c>
      <c r="E33">
        <f>+'Ark1'!Q736</f>
        <v>56</v>
      </c>
      <c r="F33">
        <f>+'Ark1'!R736</f>
        <v>143</v>
      </c>
      <c r="G33" s="195">
        <f>+'Ark1'!AF736</f>
        <v>1.5748898678414101</v>
      </c>
      <c r="H33" s="60">
        <f t="shared" si="5"/>
        <v>1.4472796590247046</v>
      </c>
      <c r="I33" s="195">
        <f>+'Ark1'!AG736</f>
        <v>1.6802733852796539</v>
      </c>
      <c r="J33" s="92">
        <f>+'Ark1'!U736</f>
        <v>22.105594405594402</v>
      </c>
      <c r="K33" s="195"/>
      <c r="L33" s="195"/>
      <c r="M33" s="195"/>
      <c r="N33" s="195"/>
      <c r="O33" s="195"/>
      <c r="P33" s="195"/>
      <c r="Q33" s="195"/>
      <c r="R33" s="195"/>
      <c r="S33" s="1">
        <f>+'Ark1'!S736</f>
        <v>5.5314685314685317</v>
      </c>
      <c r="T33" s="60">
        <f t="shared" si="6"/>
        <v>-0.37762237762237838</v>
      </c>
      <c r="U33" s="72"/>
      <c r="V33" s="92">
        <f>+'Ark1'!X736</f>
        <v>91.608391608391599</v>
      </c>
      <c r="W33" s="92">
        <f>+'Ark1'!Y736</f>
        <v>34.965034965034953</v>
      </c>
      <c r="X33" s="92">
        <f>+'Ark1'!Z736</f>
        <v>4.9436372361052516</v>
      </c>
      <c r="Y33" s="1">
        <f>+'Ark1'!Z736</f>
        <v>4.9436372361052516</v>
      </c>
      <c r="Z33" s="1">
        <f>+'Ark1'!AB736</f>
        <v>0</v>
      </c>
      <c r="AA33" s="11">
        <f>+'Ark1'!AD736</f>
        <v>0</v>
      </c>
      <c r="AB33" s="1">
        <f t="shared" si="7"/>
        <v>3.9963337547408337</v>
      </c>
      <c r="AC33" s="11">
        <f t="shared" si="9"/>
        <v>2.5535714285714284</v>
      </c>
      <c r="AD33" s="47"/>
      <c r="AE33" s="4"/>
      <c r="AF33" s="58"/>
      <c r="AG33" s="58"/>
      <c r="AH33" s="5"/>
      <c r="AI33" s="5"/>
      <c r="AK33" s="13"/>
      <c r="AL33" s="13"/>
      <c r="AM33" s="11"/>
      <c r="AN33" s="11"/>
      <c r="AO33" s="11"/>
    </row>
    <row r="34" spans="1:41" ht="16.5" customHeight="1">
      <c r="A34" s="47"/>
      <c r="B34">
        <f>+'Ark1'!C737</f>
        <v>2023</v>
      </c>
      <c r="C34">
        <f>+'Ark1'!M737</f>
        <v>8</v>
      </c>
      <c r="D34" s="3" t="s">
        <v>96</v>
      </c>
      <c r="E34">
        <f>+'Ark1'!Q737</f>
        <v>440</v>
      </c>
      <c r="F34">
        <f>+'Ark1'!R737</f>
        <v>2315</v>
      </c>
      <c r="G34" s="195">
        <f>+'Ark1'!AF737</f>
        <v>25.495594713656391</v>
      </c>
      <c r="H34" s="60">
        <f t="shared" si="5"/>
        <v>-0.14245633042713024</v>
      </c>
      <c r="I34" s="195">
        <f>+'Ark1'!AG737</f>
        <v>29.840360473948596</v>
      </c>
      <c r="J34" s="92">
        <f>+'Ark1'!U737</f>
        <v>24.249978401727859</v>
      </c>
      <c r="K34" s="195"/>
      <c r="L34" s="195"/>
      <c r="M34" s="195"/>
      <c r="N34" s="195"/>
      <c r="O34" s="195"/>
      <c r="P34" s="195"/>
      <c r="Q34" s="195"/>
      <c r="R34" s="195"/>
      <c r="S34" s="1">
        <f>+'Ark1'!S737</f>
        <v>6.2876889848812114</v>
      </c>
      <c r="T34" s="60">
        <f t="shared" si="6"/>
        <v>4.7417491668540812E-2</v>
      </c>
      <c r="U34" s="72"/>
      <c r="V34" s="92">
        <f>+'Ark1'!X737</f>
        <v>95.421166306695483</v>
      </c>
      <c r="W34" s="92">
        <f>+'Ark1'!Y737</f>
        <v>57.883369330453554</v>
      </c>
      <c r="X34" s="92">
        <f>+'Ark1'!Z737</f>
        <v>5.2058592798755985</v>
      </c>
      <c r="Y34" s="1">
        <f>+'Ark1'!Z737</f>
        <v>5.2058592798755985</v>
      </c>
      <c r="Z34" s="1">
        <f>+'Ark1'!AB737</f>
        <v>0</v>
      </c>
      <c r="AA34" s="11">
        <f>+'Ark1'!AD737</f>
        <v>0</v>
      </c>
      <c r="AB34" s="1">
        <f t="shared" si="7"/>
        <v>3.8567394888705673</v>
      </c>
      <c r="AC34" s="11">
        <f t="shared" si="9"/>
        <v>5.2613636363636367</v>
      </c>
      <c r="AD34" s="47"/>
      <c r="AE34" s="4"/>
      <c r="AF34" s="58"/>
      <c r="AG34" s="58"/>
      <c r="AH34" s="5"/>
      <c r="AI34" s="5"/>
      <c r="AK34" s="13"/>
      <c r="AL34" s="13"/>
      <c r="AM34" s="11"/>
      <c r="AN34" s="11"/>
      <c r="AO34" s="11"/>
    </row>
    <row r="35" spans="1:41" ht="16.5" customHeight="1">
      <c r="A35" s="47"/>
      <c r="B35">
        <f>+'Ark1'!C738</f>
        <v>2023</v>
      </c>
      <c r="C35">
        <f>+'Ark1'!M738</f>
        <v>9</v>
      </c>
      <c r="D35" s="3" t="s">
        <v>97</v>
      </c>
      <c r="E35">
        <f>+'Ark1'!Q738</f>
        <v>33</v>
      </c>
      <c r="F35">
        <f>+'Ark1'!R738</f>
        <v>75</v>
      </c>
      <c r="G35" s="195">
        <f>+'Ark1'!AF738</f>
        <v>0.82599118942731298</v>
      </c>
      <c r="H35" s="60">
        <f t="shared" si="5"/>
        <v>0.80278933327882107</v>
      </c>
      <c r="I35" s="195">
        <f>+'Ark1'!AG738</f>
        <v>1.1458559794525165</v>
      </c>
      <c r="J35" s="92">
        <f>+'Ark1'!U738</f>
        <v>28.742666666666658</v>
      </c>
      <c r="K35" s="195"/>
      <c r="L35" s="195"/>
      <c r="M35" s="195"/>
      <c r="N35" s="195"/>
      <c r="O35" s="195"/>
      <c r="P35" s="195"/>
      <c r="Q35" s="195"/>
      <c r="R35" s="195"/>
      <c r="S35" s="1">
        <f>+'Ark1'!S738</f>
        <v>7.053333333333331</v>
      </c>
      <c r="T35" s="60">
        <f t="shared" si="6"/>
        <v>-0.94666666666666899</v>
      </c>
      <c r="U35" s="72"/>
      <c r="V35" s="92">
        <f>+'Ark1'!X738</f>
        <v>98.666666666666686</v>
      </c>
      <c r="W35" s="92">
        <f>+'Ark1'!Y738</f>
        <v>81.333333333333314</v>
      </c>
      <c r="X35" s="92">
        <f>+'Ark1'!Z738</f>
        <v>6.135148427073525</v>
      </c>
      <c r="Y35" s="1">
        <f>+'Ark1'!Z738</f>
        <v>6.135148427073525</v>
      </c>
      <c r="Z35" s="1">
        <f>+'Ark1'!AB738</f>
        <v>0</v>
      </c>
      <c r="AA35" s="11">
        <f>+'Ark1'!AD738</f>
        <v>0</v>
      </c>
      <c r="AB35" s="1">
        <f t="shared" si="7"/>
        <v>4.0750472589792057</v>
      </c>
      <c r="AC35" s="11">
        <f t="shared" si="9"/>
        <v>2.2727272727272729</v>
      </c>
      <c r="AD35" s="47"/>
      <c r="AE35" s="4"/>
      <c r="AF35" s="57"/>
      <c r="AG35" s="58"/>
      <c r="AH35" s="5"/>
      <c r="AI35" s="5"/>
      <c r="AK35" s="13"/>
      <c r="AL35" s="13"/>
      <c r="AM35" s="11"/>
      <c r="AN35" s="11"/>
      <c r="AO35" s="11"/>
    </row>
    <row r="36" spans="1:41">
      <c r="A36" s="47"/>
      <c r="B36">
        <f>+'Ark1'!C739</f>
        <v>2023</v>
      </c>
      <c r="C36">
        <f>+'Ark1'!M739</f>
        <v>10</v>
      </c>
      <c r="D36" s="3" t="s">
        <v>98</v>
      </c>
      <c r="E36">
        <f>+'Ark1'!Q739</f>
        <v>12</v>
      </c>
      <c r="F36">
        <f>+'Ark1'!R739</f>
        <v>25</v>
      </c>
      <c r="G36" s="195">
        <f>+'Ark1'!AF739</f>
        <v>0.27533039647577096</v>
      </c>
      <c r="H36" s="60" t="e">
        <f t="shared" si="5"/>
        <v>#VALUE!</v>
      </c>
      <c r="I36" s="195">
        <f>+'Ark1'!AG739</f>
        <v>0.43624066536933742</v>
      </c>
      <c r="J36" s="92">
        <f>+'Ark1'!U739</f>
        <v>32.828000000000003</v>
      </c>
      <c r="K36" s="195"/>
      <c r="L36" s="195"/>
      <c r="M36" s="195"/>
      <c r="N36" s="195"/>
      <c r="O36" s="195"/>
      <c r="P36" s="195"/>
      <c r="Q36" s="195"/>
      <c r="R36" s="195"/>
      <c r="S36" s="1">
        <f>+'Ark1'!S739</f>
        <v>7.4800000000000013</v>
      </c>
      <c r="T36" s="60">
        <f t="shared" si="6"/>
        <v>7.4800000000000013</v>
      </c>
      <c r="U36" s="72"/>
      <c r="V36" s="92">
        <f>+'Ark1'!X739</f>
        <v>100</v>
      </c>
      <c r="W36" s="92">
        <f>+'Ark1'!Y739</f>
        <v>92</v>
      </c>
      <c r="X36" s="92">
        <f>+'Ark1'!Z739</f>
        <v>6.2637701107240851</v>
      </c>
      <c r="Y36" s="1">
        <f>+'Ark1'!Z739</f>
        <v>6.2637701107240851</v>
      </c>
      <c r="Z36" s="1">
        <f>+'Ark1'!AB739</f>
        <v>0</v>
      </c>
      <c r="AA36" s="11">
        <f>+'Ark1'!AD739</f>
        <v>0</v>
      </c>
      <c r="AB36" s="1">
        <f t="shared" si="7"/>
        <v>4.3887700534759357</v>
      </c>
      <c r="AC36" s="11">
        <f t="shared" si="9"/>
        <v>2.0833333333333335</v>
      </c>
      <c r="AD36" s="47"/>
      <c r="AG36" s="58"/>
      <c r="AK36" s="13"/>
      <c r="AL36" s="13"/>
      <c r="AM36" s="11"/>
      <c r="AN36" s="11"/>
      <c r="AO36" s="11"/>
    </row>
    <row r="37" spans="1:41" ht="17.25" customHeight="1">
      <c r="A37" s="47"/>
      <c r="B37">
        <f>+'Ark1'!C740</f>
        <v>2023</v>
      </c>
      <c r="C37">
        <f>+'Ark1'!M740</f>
        <v>11</v>
      </c>
      <c r="D37" s="3" t="s">
        <v>99</v>
      </c>
      <c r="E37">
        <f>+'Ark1'!Q740</f>
        <v>118</v>
      </c>
      <c r="F37">
        <f>+'Ark1'!R740</f>
        <v>248</v>
      </c>
      <c r="G37" s="195">
        <f>+'Ark1'!AF740</f>
        <v>2.731277533039647</v>
      </c>
      <c r="H37" s="60">
        <f t="shared" si="5"/>
        <v>-0.64459253656591997</v>
      </c>
      <c r="I37" s="195">
        <f>+'Ark1'!AG740</f>
        <v>4.0247148117180593</v>
      </c>
      <c r="J37" s="92">
        <f>+'Ark1'!U740</f>
        <v>30.53104838709676</v>
      </c>
      <c r="K37" s="195"/>
      <c r="L37" s="195"/>
      <c r="M37" s="195"/>
      <c r="N37" s="195"/>
      <c r="O37" s="195"/>
      <c r="P37" s="195"/>
      <c r="Q37" s="195"/>
      <c r="R37" s="195"/>
      <c r="S37" s="1">
        <f>+'Ark1'!S740</f>
        <v>7.5</v>
      </c>
      <c r="T37" s="60">
        <f t="shared" si="6"/>
        <v>6.0137457044675102E-2</v>
      </c>
      <c r="U37" s="72"/>
      <c r="V37" s="92">
        <f>+'Ark1'!X740</f>
        <v>100</v>
      </c>
      <c r="W37" s="92">
        <f>+'Ark1'!Y740</f>
        <v>94.758064516129025</v>
      </c>
      <c r="X37" s="92">
        <f>+'Ark1'!Z740</f>
        <v>5.5749985272019877</v>
      </c>
      <c r="Y37" s="1">
        <f>+'Ark1'!Z740</f>
        <v>5.5749985272019877</v>
      </c>
      <c r="Z37" s="1">
        <f>+'Ark1'!AB740</f>
        <v>0</v>
      </c>
      <c r="AA37" s="11">
        <f>+'Ark1'!AD740</f>
        <v>0</v>
      </c>
      <c r="AB37" s="1">
        <f t="shared" si="7"/>
        <v>4.070806451612901</v>
      </c>
      <c r="AC37" s="11">
        <f t="shared" si="9"/>
        <v>2.1016949152542375</v>
      </c>
      <c r="AD37" s="47"/>
      <c r="AE37" s="2"/>
      <c r="AF37" s="57"/>
      <c r="AG37" s="58"/>
      <c r="AI37" s="5"/>
      <c r="AK37" s="13"/>
      <c r="AL37" s="13"/>
      <c r="AM37" s="11"/>
      <c r="AN37" s="11"/>
      <c r="AO37" s="11"/>
    </row>
    <row r="38" spans="1:41" ht="15.6">
      <c r="A38" s="47"/>
      <c r="B38">
        <f>+'Ark1'!C741</f>
        <v>2023</v>
      </c>
      <c r="C38">
        <f>+'Ark1'!M741</f>
        <v>12</v>
      </c>
      <c r="D38" s="3" t="s">
        <v>100</v>
      </c>
      <c r="E38">
        <f>+'Ark1'!Q741</f>
        <v>5</v>
      </c>
      <c r="F38">
        <f>+'Ark1'!R741</f>
        <v>5</v>
      </c>
      <c r="G38" s="195">
        <f>+'Ark1'!AF741</f>
        <v>5.506607929515419E-2</v>
      </c>
      <c r="H38" s="60" t="e">
        <f t="shared" si="5"/>
        <v>#VALUE!</v>
      </c>
      <c r="I38" s="195">
        <f>+'Ark1'!AG741</f>
        <v>7.8934737184533463E-2</v>
      </c>
      <c r="J38" s="92">
        <f>+'Ark1'!U741</f>
        <v>29.7</v>
      </c>
      <c r="K38" s="195"/>
      <c r="L38" s="195"/>
      <c r="M38" s="195"/>
      <c r="N38" s="195"/>
      <c r="O38" s="195"/>
      <c r="P38" s="195"/>
      <c r="Q38" s="195"/>
      <c r="R38" s="195"/>
      <c r="S38" s="1">
        <f>+'Ark1'!S741</f>
        <v>7.8</v>
      </c>
      <c r="T38" s="60">
        <f t="shared" si="6"/>
        <v>7.8</v>
      </c>
      <c r="U38" s="72"/>
      <c r="V38" s="92">
        <f>+'Ark1'!X741</f>
        <v>100</v>
      </c>
      <c r="W38" s="92">
        <f>+'Ark1'!Y741</f>
        <v>80</v>
      </c>
      <c r="X38" s="92">
        <f>+'Ark1'!Z741</f>
        <v>4.9262561849745516</v>
      </c>
      <c r="Y38" s="1">
        <f>+'Ark1'!Z741</f>
        <v>4.9262561849745516</v>
      </c>
      <c r="Z38" s="1">
        <f>+'Ark1'!AB741</f>
        <v>0</v>
      </c>
      <c r="AA38" s="11">
        <f>+'Ark1'!AD741</f>
        <v>0</v>
      </c>
      <c r="AB38" s="1">
        <f t="shared" si="7"/>
        <v>3.8076923076923075</v>
      </c>
      <c r="AC38" s="11">
        <f t="shared" si="9"/>
        <v>1</v>
      </c>
      <c r="AD38" s="47"/>
      <c r="AE38" s="2"/>
      <c r="AF38" s="57"/>
      <c r="AG38" s="58"/>
      <c r="AK38" s="13"/>
      <c r="AL38" s="13"/>
      <c r="AM38" s="11"/>
      <c r="AN38" s="11"/>
      <c r="AO38" s="11"/>
    </row>
    <row r="39" spans="1:41">
      <c r="A39" s="47"/>
      <c r="B39">
        <f>+'Ark1'!C742</f>
        <v>2023</v>
      </c>
      <c r="C39">
        <f>+'Ark1'!M742</f>
        <v>13</v>
      </c>
      <c r="D39" s="3" t="s">
        <v>101</v>
      </c>
      <c r="E39">
        <f>+'Ark1'!Q742</f>
        <v>0</v>
      </c>
      <c r="F39">
        <f>+'Ark1'!R742</f>
        <v>0</v>
      </c>
      <c r="G39" s="195">
        <f>+'Ark1'!AF742</f>
        <v>0</v>
      </c>
      <c r="H39" s="60" t="e">
        <f t="shared" si="5"/>
        <v>#VALUE!</v>
      </c>
      <c r="I39" s="195">
        <f>+'Ark1'!AG742</f>
        <v>0</v>
      </c>
      <c r="J39" s="92">
        <f>+'Ark1'!U742</f>
        <v>0</v>
      </c>
      <c r="K39" s="195"/>
      <c r="L39" s="195"/>
      <c r="M39" s="195"/>
      <c r="N39" s="195"/>
      <c r="O39" s="195"/>
      <c r="P39" s="195"/>
      <c r="Q39" s="195"/>
      <c r="R39" s="195"/>
      <c r="S39" s="1">
        <f>+'Ark1'!S742</f>
        <v>0</v>
      </c>
      <c r="T39" s="60">
        <f t="shared" si="6"/>
        <v>0</v>
      </c>
      <c r="U39" s="72"/>
      <c r="V39" s="92">
        <f>+'Ark1'!X742</f>
        <v>0</v>
      </c>
      <c r="W39" s="92">
        <f>+'Ark1'!Y742</f>
        <v>0</v>
      </c>
      <c r="X39" s="92">
        <f>+'Ark1'!Z742</f>
        <v>0</v>
      </c>
      <c r="Y39" s="1">
        <f>+'Ark1'!Z742</f>
        <v>0</v>
      </c>
      <c r="Z39" s="1">
        <f>+'Ark1'!AB742</f>
        <v>0</v>
      </c>
      <c r="AA39" s="11">
        <f>+'Ark1'!AD742</f>
        <v>0</v>
      </c>
      <c r="AB39" s="1" t="e">
        <f t="shared" si="7"/>
        <v>#DIV/0!</v>
      </c>
      <c r="AC39" s="11" t="e">
        <f t="shared" si="9"/>
        <v>#DIV/0!</v>
      </c>
      <c r="AD39" s="47"/>
      <c r="AE39" s="14"/>
      <c r="AF39" s="13"/>
      <c r="AG39" s="58"/>
      <c r="AK39" s="13"/>
      <c r="AL39" s="13"/>
      <c r="AM39" s="11"/>
      <c r="AN39" s="11"/>
      <c r="AO39" s="11"/>
    </row>
    <row r="40" spans="1:41" ht="21">
      <c r="A40" s="47"/>
      <c r="B40">
        <f>+'Ark1'!C743</f>
        <v>2023</v>
      </c>
      <c r="C40">
        <f>+'Ark1'!M743</f>
        <v>14</v>
      </c>
      <c r="D40" s="3" t="s">
        <v>102</v>
      </c>
      <c r="E40">
        <f>+'Ark1'!Q743</f>
        <v>6</v>
      </c>
      <c r="F40">
        <f>+'Ark1'!R743</f>
        <v>9</v>
      </c>
      <c r="G40" s="195">
        <f>+'Ark1'!AF743</f>
        <v>9.9118942731277568E-2</v>
      </c>
      <c r="H40" s="60">
        <f t="shared" si="5"/>
        <v>1.7912446211555993E-2</v>
      </c>
      <c r="I40" s="195">
        <f>+'Ark1'!AG743</f>
        <v>0.16323809959171867</v>
      </c>
      <c r="J40" s="92">
        <f>+'Ark1'!U743</f>
        <v>34.12222222222222</v>
      </c>
      <c r="K40" s="195"/>
      <c r="L40" s="195"/>
      <c r="M40" s="195"/>
      <c r="N40" s="195"/>
      <c r="O40" s="195"/>
      <c r="P40" s="195"/>
      <c r="Q40" s="195"/>
      <c r="R40" s="195"/>
      <c r="S40" s="1">
        <f>+'Ark1'!S743</f>
        <v>8.1111111111111107</v>
      </c>
      <c r="T40" s="60">
        <f t="shared" si="6"/>
        <v>-0.46031746031745868</v>
      </c>
      <c r="U40" s="72"/>
      <c r="V40" s="92">
        <f>+'Ark1'!X743</f>
        <v>100</v>
      </c>
      <c r="W40" s="92">
        <f>+'Ark1'!Y743</f>
        <v>100</v>
      </c>
      <c r="X40" s="92">
        <f>+'Ark1'!Z743</f>
        <v>5.4531902543939532</v>
      </c>
      <c r="Y40" s="1">
        <f>+'Ark1'!Z743</f>
        <v>5.4531902543939532</v>
      </c>
      <c r="Z40" s="1">
        <f>+'Ark1'!AB743</f>
        <v>0</v>
      </c>
      <c r="AA40" s="11">
        <f>+'Ark1'!AD743</f>
        <v>0</v>
      </c>
      <c r="AB40" s="1">
        <f t="shared" si="7"/>
        <v>4.2068493150684931</v>
      </c>
      <c r="AC40" s="11">
        <f t="shared" si="9"/>
        <v>1.5</v>
      </c>
      <c r="AD40" s="47"/>
      <c r="AE40" s="2"/>
      <c r="AF40" s="5"/>
      <c r="AG40" s="58"/>
      <c r="AK40" s="56"/>
      <c r="AL40" s="56"/>
      <c r="AM40" s="11"/>
      <c r="AN40" s="11"/>
      <c r="AO40" s="11"/>
    </row>
    <row r="41" spans="1:41">
      <c r="A41" s="47"/>
      <c r="B41">
        <f>+'Ark1'!C744</f>
        <v>2023</v>
      </c>
      <c r="C41">
        <f>+'Ark1'!M744</f>
        <v>15</v>
      </c>
      <c r="D41" s="3" t="s">
        <v>103</v>
      </c>
      <c r="E41">
        <f>+'Ark1'!Q744</f>
        <v>0</v>
      </c>
      <c r="F41">
        <f>+'Ark1'!R744</f>
        <v>0</v>
      </c>
      <c r="G41" s="195">
        <f>+'Ark1'!AF744</f>
        <v>0</v>
      </c>
      <c r="H41" s="60" t="e">
        <f t="shared" si="5"/>
        <v>#VALUE!</v>
      </c>
      <c r="I41" s="195">
        <f>+'Ark1'!AG744</f>
        <v>0</v>
      </c>
      <c r="J41" s="92">
        <f>+'Ark1'!U744</f>
        <v>0</v>
      </c>
      <c r="K41" s="195"/>
      <c r="L41" s="195"/>
      <c r="M41" s="195"/>
      <c r="N41" s="195"/>
      <c r="O41" s="195"/>
      <c r="P41" s="195"/>
      <c r="Q41" s="195"/>
      <c r="R41" s="195"/>
      <c r="S41" s="1">
        <f>+'Ark1'!S744</f>
        <v>0</v>
      </c>
      <c r="T41" s="60">
        <f t="shared" si="6"/>
        <v>0</v>
      </c>
      <c r="U41" s="72"/>
      <c r="V41" s="92">
        <f>+'Ark1'!X744</f>
        <v>0</v>
      </c>
      <c r="W41" s="92">
        <f>+'Ark1'!Y744</f>
        <v>0</v>
      </c>
      <c r="X41" s="92">
        <f>+'Ark1'!Z744</f>
        <v>0</v>
      </c>
      <c r="Y41" s="1">
        <f>+'Ark1'!Z744</f>
        <v>0</v>
      </c>
      <c r="Z41" s="1">
        <f>+'Ark1'!AB744</f>
        <v>0</v>
      </c>
      <c r="AA41" s="11">
        <f>+'Ark1'!AD744</f>
        <v>0</v>
      </c>
      <c r="AB41" s="1" t="e">
        <f t="shared" si="7"/>
        <v>#DIV/0!</v>
      </c>
      <c r="AC41" s="11" t="e">
        <f t="shared" si="9"/>
        <v>#DIV/0!</v>
      </c>
      <c r="AD41" s="47"/>
      <c r="AE41" s="4"/>
      <c r="AF41" s="4"/>
      <c r="AG41" s="58"/>
      <c r="AH41" s="4"/>
      <c r="AI41" s="4"/>
    </row>
    <row r="42" spans="1:4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72"/>
      <c r="V42" s="47"/>
      <c r="W42" s="47"/>
      <c r="X42" s="47"/>
      <c r="Y42" s="47"/>
      <c r="Z42" s="47"/>
      <c r="AA42" s="47"/>
      <c r="AB42" s="47"/>
      <c r="AC42" s="47"/>
      <c r="AD42" s="47"/>
      <c r="AE42" s="4"/>
      <c r="AF42" s="4"/>
      <c r="AG42" s="58"/>
      <c r="AH42" s="4"/>
      <c r="AI42" s="4"/>
    </row>
    <row r="43" spans="1:41" ht="15.6">
      <c r="A43" s="47"/>
      <c r="B43" s="53">
        <f>+'Ark1'!C745</f>
        <v>2022</v>
      </c>
      <c r="C43" s="53">
        <f>+'Ark1'!M745</f>
        <v>1</v>
      </c>
      <c r="D43" s="54" t="s">
        <v>89</v>
      </c>
      <c r="E43" s="53">
        <f>+'Ark1'!Q745</f>
        <v>0</v>
      </c>
      <c r="F43" s="53">
        <f>+'Ark1'!R745</f>
        <v>0</v>
      </c>
      <c r="G43" s="177" t="str">
        <f>+IF(F43=0,"",'Ark1'!AF745)</f>
        <v/>
      </c>
      <c r="H43" s="47"/>
      <c r="I43" s="177">
        <f>+'Ark1'!AG745</f>
        <v>0</v>
      </c>
      <c r="J43" s="156">
        <f>+'Ark1'!U745</f>
        <v>0</v>
      </c>
      <c r="K43" s="177"/>
      <c r="L43" s="177"/>
      <c r="M43" s="177"/>
      <c r="N43" s="177"/>
      <c r="O43" s="177"/>
      <c r="P43" s="177"/>
      <c r="Q43" s="177"/>
      <c r="R43" s="177"/>
      <c r="S43" s="55">
        <f>+'Ark1'!S745</f>
        <v>0</v>
      </c>
      <c r="T43" s="59">
        <f t="shared" ref="T43:T57" si="10">+S43-S59</f>
        <v>0</v>
      </c>
      <c r="U43" s="72"/>
      <c r="V43" s="156">
        <f>+'Ark1'!X745</f>
        <v>0</v>
      </c>
      <c r="W43" s="156">
        <f>+'Ark1'!Y745</f>
        <v>0</v>
      </c>
      <c r="X43" s="156">
        <f>+'Ark1'!Z745</f>
        <v>0</v>
      </c>
      <c r="Y43" s="55">
        <f>+'Ark1'!Z745</f>
        <v>0</v>
      </c>
      <c r="Z43" s="55">
        <f>+'Ark1'!AB745</f>
        <v>0</v>
      </c>
      <c r="AA43" s="75">
        <f>+'Ark1'!AD745</f>
        <v>0</v>
      </c>
      <c r="AB43" s="55" t="e">
        <f t="shared" ref="AB43:AB57" si="11">+J43/S43</f>
        <v>#DIV/0!</v>
      </c>
      <c r="AC43" s="75" t="e">
        <f t="shared" si="9"/>
        <v>#DIV/0!</v>
      </c>
      <c r="AD43" s="47"/>
      <c r="AE43" s="4"/>
      <c r="AF43" s="16"/>
      <c r="AG43" s="58"/>
      <c r="AH43" s="1"/>
      <c r="AI43" s="18"/>
      <c r="AK43" s="1"/>
      <c r="AL43" s="5"/>
    </row>
    <row r="44" spans="1:41" ht="15.6">
      <c r="A44" s="47"/>
      <c r="B44" s="53">
        <f>+'Ark1'!C746</f>
        <v>2022</v>
      </c>
      <c r="C44" s="53">
        <f>+'Ark1'!M746</f>
        <v>2</v>
      </c>
      <c r="D44" s="54" t="s">
        <v>90</v>
      </c>
      <c r="E44" s="53">
        <f>+'Ark1'!Q746</f>
        <v>294</v>
      </c>
      <c r="F44" s="53">
        <f>+'Ark1'!R746</f>
        <v>1140</v>
      </c>
      <c r="G44" s="177">
        <f>+IF(F44=0,"",'Ark1'!AF746)</f>
        <v>13.225058004640371</v>
      </c>
      <c r="H44" s="47"/>
      <c r="I44" s="177">
        <f>+'Ark1'!AG746</f>
        <v>10.34679197356574</v>
      </c>
      <c r="J44" s="156">
        <f>+'Ark1'!U746</f>
        <v>16.700131578947374</v>
      </c>
      <c r="K44" s="177"/>
      <c r="L44" s="177"/>
      <c r="M44" s="177"/>
      <c r="N44" s="177"/>
      <c r="O44" s="177"/>
      <c r="P44" s="177"/>
      <c r="Q44" s="177"/>
      <c r="R44" s="177"/>
      <c r="S44" s="55">
        <f>+'Ark1'!S746</f>
        <v>3.3842105263157887</v>
      </c>
      <c r="T44" s="59">
        <f t="shared" si="10"/>
        <v>-7.8027235921973581E-2</v>
      </c>
      <c r="U44" s="72"/>
      <c r="V44" s="156">
        <f>+'Ark1'!X746</f>
        <v>58.245614035087719</v>
      </c>
      <c r="W44" s="156">
        <f>+'Ark1'!Y746</f>
        <v>5.4385964912280702</v>
      </c>
      <c r="X44" s="156">
        <f>+'Ark1'!Z746</f>
        <v>4.3624467101015503</v>
      </c>
      <c r="Y44" s="55">
        <f>+'Ark1'!Z746</f>
        <v>4.3624467101015503</v>
      </c>
      <c r="Z44" s="55">
        <f>+'Ark1'!AB746</f>
        <v>0</v>
      </c>
      <c r="AA44" s="75">
        <f>+'Ark1'!AD746</f>
        <v>0</v>
      </c>
      <c r="AB44" s="55">
        <f t="shared" si="11"/>
        <v>4.9347200622084006</v>
      </c>
      <c r="AC44" s="75">
        <f t="shared" si="9"/>
        <v>3.8775510204081631</v>
      </c>
      <c r="AD44" s="47"/>
      <c r="AE44" s="4"/>
      <c r="AF44" s="16"/>
      <c r="AG44" s="58"/>
      <c r="AH44" s="1"/>
      <c r="AI44" s="18"/>
    </row>
    <row r="45" spans="1:41" ht="15.6">
      <c r="A45" s="47"/>
      <c r="B45" s="53">
        <f>+'Ark1'!C747</f>
        <v>2022</v>
      </c>
      <c r="C45" s="53">
        <f>+'Ark1'!M747</f>
        <v>3</v>
      </c>
      <c r="D45" s="54" t="s">
        <v>91</v>
      </c>
      <c r="E45" s="53">
        <f>+'Ark1'!Q747</f>
        <v>8</v>
      </c>
      <c r="F45" s="53">
        <f>+'Ark1'!R747</f>
        <v>22</v>
      </c>
      <c r="G45" s="177">
        <f>+IF(F45=0,"",'Ark1'!AF747)</f>
        <v>0.25522041763341075</v>
      </c>
      <c r="H45" s="47"/>
      <c r="I45" s="177">
        <f>+'Ark1'!AG747</f>
        <v>0.17798863709671259</v>
      </c>
      <c r="J45" s="156">
        <f>+'Ark1'!U747</f>
        <v>14.886363636363644</v>
      </c>
      <c r="K45" s="177"/>
      <c r="L45" s="177"/>
      <c r="M45" s="177"/>
      <c r="N45" s="177"/>
      <c r="O45" s="177"/>
      <c r="P45" s="177"/>
      <c r="Q45" s="177"/>
      <c r="R45" s="177"/>
      <c r="S45" s="55">
        <f>+'Ark1'!S747</f>
        <v>3.5</v>
      </c>
      <c r="T45" s="59">
        <f t="shared" si="10"/>
        <v>3.5</v>
      </c>
      <c r="U45" s="72"/>
      <c r="V45" s="156">
        <f>+'Ark1'!X747</f>
        <v>36.363636363636367</v>
      </c>
      <c r="W45" s="156">
        <f>+'Ark1'!Y747</f>
        <v>0</v>
      </c>
      <c r="X45" s="156">
        <f>+'Ark1'!Z747</f>
        <v>2.2208301999160978</v>
      </c>
      <c r="Y45" s="55">
        <f>+'Ark1'!Z747</f>
        <v>2.2208301999160978</v>
      </c>
      <c r="Z45" s="55">
        <f>+'Ark1'!AB747</f>
        <v>0</v>
      </c>
      <c r="AA45" s="75">
        <f>+'Ark1'!AD747</f>
        <v>0</v>
      </c>
      <c r="AB45" s="55">
        <f t="shared" si="11"/>
        <v>4.2532467532467555</v>
      </c>
      <c r="AC45" s="75">
        <f t="shared" si="9"/>
        <v>2.75</v>
      </c>
      <c r="AD45" s="47"/>
      <c r="AE45" s="4"/>
      <c r="AF45" s="16"/>
      <c r="AG45" s="58"/>
      <c r="AH45" s="1"/>
      <c r="AI45" s="18"/>
    </row>
    <row r="46" spans="1:41" ht="15.6">
      <c r="A46" s="47"/>
      <c r="B46" s="53">
        <f>+'Ark1'!C748</f>
        <v>2022</v>
      </c>
      <c r="C46" s="53">
        <f>+'Ark1'!M748</f>
        <v>4</v>
      </c>
      <c r="D46" s="54" t="s">
        <v>92</v>
      </c>
      <c r="E46" s="53">
        <f>+'Ark1'!Q748</f>
        <v>11</v>
      </c>
      <c r="F46" s="53">
        <f>+'Ark1'!R748</f>
        <v>54</v>
      </c>
      <c r="G46" s="177">
        <f>+IF(F46=0,"",'Ark1'!AF748)</f>
        <v>0.62645011600928047</v>
      </c>
      <c r="H46" s="47"/>
      <c r="I46" s="177">
        <f>+'Ark1'!AG748</f>
        <v>0.49630297220371888</v>
      </c>
      <c r="J46" s="156">
        <f>+'Ark1'!U748</f>
        <v>16.911111111111111</v>
      </c>
      <c r="K46" s="177"/>
      <c r="L46" s="177"/>
      <c r="M46" s="177"/>
      <c r="N46" s="177"/>
      <c r="O46" s="177"/>
      <c r="P46" s="177"/>
      <c r="Q46" s="177"/>
      <c r="R46" s="177"/>
      <c r="S46" s="55">
        <f>+'Ark1'!S748</f>
        <v>4.0370370370370372</v>
      </c>
      <c r="T46" s="59">
        <f t="shared" si="10"/>
        <v>4.0370370370370372</v>
      </c>
      <c r="U46" s="72"/>
      <c r="V46" s="156">
        <f>+'Ark1'!X748</f>
        <v>62.962962962962969</v>
      </c>
      <c r="W46" s="156">
        <f>+'Ark1'!Y748</f>
        <v>3.7037037037037042</v>
      </c>
      <c r="X46" s="156">
        <f>+'Ark1'!Z748</f>
        <v>3.3642272056681928</v>
      </c>
      <c r="Y46" s="55">
        <f>+'Ark1'!Z748</f>
        <v>3.3642272056681928</v>
      </c>
      <c r="Z46" s="55">
        <f>+'Ark1'!AB748</f>
        <v>0</v>
      </c>
      <c r="AA46" s="75">
        <f>+'Ark1'!AD748</f>
        <v>0</v>
      </c>
      <c r="AB46" s="55">
        <f t="shared" si="11"/>
        <v>4.188990825688073</v>
      </c>
      <c r="AC46" s="75">
        <f t="shared" si="9"/>
        <v>4.9090909090909092</v>
      </c>
      <c r="AD46" s="47"/>
      <c r="AE46" s="4"/>
      <c r="AF46" s="16"/>
      <c r="AG46" s="58"/>
      <c r="AH46" s="1"/>
      <c r="AI46" s="18"/>
    </row>
    <row r="47" spans="1:41" ht="15.6">
      <c r="A47" s="47"/>
      <c r="B47" s="53">
        <f>+'Ark1'!C749</f>
        <v>2022</v>
      </c>
      <c r="C47" s="53">
        <f>+'Ark1'!M749</f>
        <v>5</v>
      </c>
      <c r="D47" s="54" t="s">
        <v>93</v>
      </c>
      <c r="E47" s="53">
        <f>+'Ark1'!Q749</f>
        <v>504</v>
      </c>
      <c r="F47" s="53">
        <f>+'Ark1'!R749</f>
        <v>4856</v>
      </c>
      <c r="G47" s="177">
        <f>+IF(F47=0,"",'Ark1'!AF749)</f>
        <v>56.334106728538281</v>
      </c>
      <c r="H47" s="47"/>
      <c r="I47" s="177">
        <f>+'Ark1'!AG749</f>
        <v>53.547009190354949</v>
      </c>
      <c r="J47" s="156">
        <f>+'Ark1'!U749</f>
        <v>20.28969728171332</v>
      </c>
      <c r="K47" s="177"/>
      <c r="L47" s="177"/>
      <c r="M47" s="177"/>
      <c r="N47" s="177"/>
      <c r="O47" s="177"/>
      <c r="P47" s="177"/>
      <c r="Q47" s="177"/>
      <c r="R47" s="177"/>
      <c r="S47" s="55">
        <f>+'Ark1'!S749</f>
        <v>5.047158154859968</v>
      </c>
      <c r="T47" s="59">
        <f t="shared" si="10"/>
        <v>-9.8926182489428527E-2</v>
      </c>
      <c r="U47" s="72"/>
      <c r="V47" s="156">
        <f>+'Ark1'!X749</f>
        <v>83.463756177924196</v>
      </c>
      <c r="W47" s="156">
        <f>+'Ark1'!Y749</f>
        <v>23.682042833607913</v>
      </c>
      <c r="X47" s="156">
        <f>+'Ark1'!Z749</f>
        <v>4.9917540499986472</v>
      </c>
      <c r="Y47" s="55">
        <f>+'Ark1'!Z749</f>
        <v>4.9917540499986472</v>
      </c>
      <c r="Z47" s="55">
        <f>+'Ark1'!AB749</f>
        <v>0.35129164145865566</v>
      </c>
      <c r="AA47" s="75">
        <f>+'Ark1'!AD749</f>
        <v>24.466350900531161</v>
      </c>
      <c r="AB47" s="55">
        <f t="shared" si="11"/>
        <v>4.0200240727895817</v>
      </c>
      <c r="AC47" s="75">
        <f t="shared" si="9"/>
        <v>9.6349206349206344</v>
      </c>
      <c r="AD47" s="47"/>
      <c r="AE47" s="4"/>
      <c r="AF47" s="16"/>
      <c r="AG47" s="58"/>
      <c r="AH47" s="13"/>
      <c r="AI47" s="18"/>
    </row>
    <row r="48" spans="1:41" ht="15.6">
      <c r="A48" s="47"/>
      <c r="B48" s="53">
        <f>+'Ark1'!C750</f>
        <v>2022</v>
      </c>
      <c r="C48" s="53">
        <f>+'Ark1'!M750</f>
        <v>6</v>
      </c>
      <c r="D48" s="54" t="s">
        <v>94</v>
      </c>
      <c r="E48" s="53">
        <f>+'Ark1'!Q750</f>
        <v>8</v>
      </c>
      <c r="F48" s="53">
        <f>+'Ark1'!R750</f>
        <v>27</v>
      </c>
      <c r="G48" s="177">
        <f>+IF(F48=0,"",'Ark1'!AF750)</f>
        <v>0.31322505800464023</v>
      </c>
      <c r="H48" s="47"/>
      <c r="I48" s="177">
        <f>+'Ark1'!AG750</f>
        <v>0.28978180549608273</v>
      </c>
      <c r="J48" s="156">
        <f>+'Ark1'!U750</f>
        <v>19.74814814814815</v>
      </c>
      <c r="K48" s="177"/>
      <c r="L48" s="177"/>
      <c r="M48" s="177"/>
      <c r="N48" s="177"/>
      <c r="O48" s="177"/>
      <c r="P48" s="177"/>
      <c r="Q48" s="177"/>
      <c r="R48" s="177"/>
      <c r="S48" s="55">
        <f>+'Ark1'!S750</f>
        <v>5.3703703703703694</v>
      </c>
      <c r="T48" s="59">
        <f t="shared" si="10"/>
        <v>5.3703703703703694</v>
      </c>
      <c r="U48" s="72"/>
      <c r="V48" s="156">
        <f>+'Ark1'!X750</f>
        <v>77.777777777777771</v>
      </c>
      <c r="W48" s="156">
        <f>+'Ark1'!Y750</f>
        <v>11.111111111111112</v>
      </c>
      <c r="X48" s="156">
        <f>+'Ark1'!Z750</f>
        <v>5.1726037837802785</v>
      </c>
      <c r="Y48" s="55">
        <f>+'Ark1'!Z750</f>
        <v>5.1726037837802785</v>
      </c>
      <c r="Z48" s="55">
        <f>+'Ark1'!AB750</f>
        <v>0</v>
      </c>
      <c r="AA48" s="75">
        <f>+'Ark1'!AD750</f>
        <v>0</v>
      </c>
      <c r="AB48" s="55">
        <f t="shared" si="11"/>
        <v>3.6772413793103458</v>
      </c>
      <c r="AC48" s="75">
        <f t="shared" si="9"/>
        <v>3.375</v>
      </c>
      <c r="AD48" s="47"/>
      <c r="AE48" s="4"/>
      <c r="AF48" s="16"/>
      <c r="AG48" s="58"/>
      <c r="AH48" s="13"/>
      <c r="AI48" s="18"/>
    </row>
    <row r="49" spans="1:35" ht="15.6">
      <c r="A49" s="47"/>
      <c r="B49" s="53">
        <f>+'Ark1'!C751</f>
        <v>2022</v>
      </c>
      <c r="C49" s="53">
        <f>+'Ark1'!M751</f>
        <v>7</v>
      </c>
      <c r="D49" s="54" t="s">
        <v>95</v>
      </c>
      <c r="E49" s="53">
        <f>+'Ark1'!Q751</f>
        <v>4</v>
      </c>
      <c r="F49" s="53">
        <f>+'Ark1'!R751</f>
        <v>11</v>
      </c>
      <c r="G49" s="177">
        <f>+IF(F49=0,"",'Ark1'!AF751)</f>
        <v>0.12761020881670537</v>
      </c>
      <c r="H49" s="47"/>
      <c r="I49" s="177">
        <f>+'Ark1'!AG751</f>
        <v>0.13206485134198831</v>
      </c>
      <c r="J49" s="156">
        <f>+'Ark1'!U751</f>
        <v>22.090909090909097</v>
      </c>
      <c r="K49" s="177"/>
      <c r="L49" s="177"/>
      <c r="M49" s="177"/>
      <c r="N49" s="177"/>
      <c r="O49" s="177"/>
      <c r="P49" s="177"/>
      <c r="Q49" s="177"/>
      <c r="R49" s="177"/>
      <c r="S49" s="55">
        <f>+'Ark1'!S751</f>
        <v>5.9090909090909101</v>
      </c>
      <c r="T49" s="59">
        <f t="shared" si="10"/>
        <v>5.9090909090909101</v>
      </c>
      <c r="U49" s="72"/>
      <c r="V49" s="156">
        <f>+'Ark1'!X751</f>
        <v>81.818181818181813</v>
      </c>
      <c r="W49" s="156">
        <f>+'Ark1'!Y751</f>
        <v>45.454545454545446</v>
      </c>
      <c r="X49" s="156">
        <f>+'Ark1'!Z751</f>
        <v>6.0168633546141796</v>
      </c>
      <c r="Y49" s="55">
        <f>+'Ark1'!Z751</f>
        <v>6.0168633546141796</v>
      </c>
      <c r="Z49" s="55">
        <f>+'Ark1'!AB751</f>
        <v>0</v>
      </c>
      <c r="AA49" s="75">
        <f>+'Ark1'!AD751</f>
        <v>0</v>
      </c>
      <c r="AB49" s="55">
        <f t="shared" si="11"/>
        <v>3.7384615384615389</v>
      </c>
      <c r="AC49" s="75">
        <f t="shared" si="9"/>
        <v>2.75</v>
      </c>
      <c r="AD49" s="47"/>
      <c r="AE49" s="4"/>
      <c r="AF49" s="16"/>
      <c r="AG49" s="58"/>
      <c r="AH49" s="13"/>
      <c r="AI49" s="18"/>
    </row>
    <row r="50" spans="1:35" ht="15.6">
      <c r="A50" s="47"/>
      <c r="B50" s="53">
        <f>+'Ark1'!C752</f>
        <v>2022</v>
      </c>
      <c r="C50" s="53">
        <f>+'Ark1'!M752</f>
        <v>8</v>
      </c>
      <c r="D50" s="54" t="s">
        <v>96</v>
      </c>
      <c r="E50" s="53">
        <f>+'Ark1'!Q752</f>
        <v>402</v>
      </c>
      <c r="F50" s="53">
        <f>+'Ark1'!R752</f>
        <v>2210</v>
      </c>
      <c r="G50" s="177">
        <f>+IF(F50=0,"",'Ark1'!AF752)</f>
        <v>25.638051044083522</v>
      </c>
      <c r="H50" s="47"/>
      <c r="I50" s="177">
        <f>+'Ark1'!AG752</f>
        <v>30.04226455676671</v>
      </c>
      <c r="J50" s="156">
        <f>+'Ark1'!U752</f>
        <v>25.012633484162873</v>
      </c>
      <c r="K50" s="177"/>
      <c r="L50" s="177"/>
      <c r="M50" s="177"/>
      <c r="N50" s="177"/>
      <c r="O50" s="177"/>
      <c r="P50" s="177"/>
      <c r="Q50" s="177"/>
      <c r="R50" s="177"/>
      <c r="S50" s="55">
        <f>+'Ark1'!S752</f>
        <v>6.2402714932126706</v>
      </c>
      <c r="T50" s="59">
        <f t="shared" si="10"/>
        <v>5.2487754046349977E-2</v>
      </c>
      <c r="U50" s="72"/>
      <c r="V50" s="156">
        <f>+'Ark1'!X752</f>
        <v>97.013574660633466</v>
      </c>
      <c r="W50" s="156">
        <f>+'Ark1'!Y752</f>
        <v>62.941176470588239</v>
      </c>
      <c r="X50" s="156">
        <f>+'Ark1'!Z752</f>
        <v>5.2902202040032309</v>
      </c>
      <c r="Y50" s="55">
        <f>+'Ark1'!Z752</f>
        <v>5.2902202040032309</v>
      </c>
      <c r="Z50" s="55">
        <f>+'Ark1'!AB752</f>
        <v>0</v>
      </c>
      <c r="AA50" s="75">
        <f>+'Ark1'!AD752</f>
        <v>0</v>
      </c>
      <c r="AB50" s="55">
        <f t="shared" si="11"/>
        <v>4.0082604597201028</v>
      </c>
      <c r="AC50" s="75">
        <f t="shared" si="9"/>
        <v>5.4975124378109452</v>
      </c>
      <c r="AD50" s="47"/>
      <c r="AE50" s="4"/>
      <c r="AF50" s="16"/>
      <c r="AG50" s="58"/>
      <c r="AH50" s="13"/>
      <c r="AI50" s="18"/>
    </row>
    <row r="51" spans="1:35" ht="15.6">
      <c r="A51" s="47"/>
      <c r="B51" s="53">
        <f>+'Ark1'!C753</f>
        <v>2022</v>
      </c>
      <c r="C51" s="53">
        <f>+'Ark1'!M753</f>
        <v>9</v>
      </c>
      <c r="D51" s="54" t="s">
        <v>97</v>
      </c>
      <c r="E51" s="53">
        <f>+'Ark1'!Q753</f>
        <v>1</v>
      </c>
      <c r="F51" s="53">
        <f>+'Ark1'!R753</f>
        <v>2</v>
      </c>
      <c r="G51" s="177">
        <f>+IF(F51=0,"",'Ark1'!AF753)</f>
        <v>2.3201856148491878E-2</v>
      </c>
      <c r="H51" s="47"/>
      <c r="I51" s="177">
        <f>+'Ark1'!AG753</f>
        <v>2.5434712110308844E-2</v>
      </c>
      <c r="J51" s="156">
        <f>+'Ark1'!U753</f>
        <v>23.4</v>
      </c>
      <c r="K51" s="177"/>
      <c r="L51" s="177"/>
      <c r="M51" s="177"/>
      <c r="N51" s="177"/>
      <c r="O51" s="177"/>
      <c r="P51" s="177"/>
      <c r="Q51" s="177"/>
      <c r="R51" s="177"/>
      <c r="S51" s="55">
        <f>+'Ark1'!S753</f>
        <v>8</v>
      </c>
      <c r="T51" s="59">
        <f t="shared" si="10"/>
        <v>8</v>
      </c>
      <c r="U51" s="72"/>
      <c r="V51" s="156">
        <f>+'Ark1'!X753</f>
        <v>100</v>
      </c>
      <c r="W51" s="156">
        <f>+'Ark1'!Y753</f>
        <v>100</v>
      </c>
      <c r="X51" s="156">
        <f>+'Ark1'!Z753</f>
        <v>9.9999999999954528E-2</v>
      </c>
      <c r="Y51" s="55">
        <f>+'Ark1'!Z753</f>
        <v>9.9999999999954528E-2</v>
      </c>
      <c r="Z51" s="55">
        <f>+'Ark1'!AB753</f>
        <v>0</v>
      </c>
      <c r="AA51" s="75">
        <f>+'Ark1'!AD753</f>
        <v>0</v>
      </c>
      <c r="AB51" s="55">
        <f t="shared" si="11"/>
        <v>2.9249999999999998</v>
      </c>
      <c r="AC51" s="75">
        <f t="shared" si="9"/>
        <v>2</v>
      </c>
      <c r="AD51" s="47"/>
      <c r="AE51" s="4"/>
      <c r="AF51" s="16"/>
      <c r="AG51" s="58"/>
      <c r="AH51" s="5"/>
      <c r="AI51" s="18"/>
    </row>
    <row r="52" spans="1:35" ht="15.6">
      <c r="A52" s="47"/>
      <c r="B52" s="53">
        <f>+'Ark1'!C754</f>
        <v>2022</v>
      </c>
      <c r="C52" s="53">
        <f>+'Ark1'!M754</f>
        <v>10</v>
      </c>
      <c r="D52" s="54" t="s">
        <v>98</v>
      </c>
      <c r="E52" s="53">
        <f>+'Ark1'!Q754</f>
        <v>0</v>
      </c>
      <c r="F52" s="53">
        <f>+'Ark1'!R754</f>
        <v>0</v>
      </c>
      <c r="G52" s="177" t="str">
        <f>+IF(F52=0,"",'Ark1'!AF754)</f>
        <v/>
      </c>
      <c r="H52" s="47"/>
      <c r="I52" s="177">
        <f>+'Ark1'!AG754</f>
        <v>0</v>
      </c>
      <c r="J52" s="156">
        <f>+'Ark1'!U754</f>
        <v>0</v>
      </c>
      <c r="K52" s="177"/>
      <c r="L52" s="177"/>
      <c r="M52" s="177"/>
      <c r="N52" s="177"/>
      <c r="O52" s="177"/>
      <c r="P52" s="177"/>
      <c r="Q52" s="177"/>
      <c r="R52" s="177"/>
      <c r="S52" s="55">
        <f>+'Ark1'!S754</f>
        <v>0</v>
      </c>
      <c r="T52" s="59">
        <f t="shared" si="10"/>
        <v>0</v>
      </c>
      <c r="U52" s="72"/>
      <c r="V52" s="156">
        <f>+'Ark1'!X754</f>
        <v>0</v>
      </c>
      <c r="W52" s="156">
        <f>+'Ark1'!Y754</f>
        <v>0</v>
      </c>
      <c r="X52" s="156">
        <f>+'Ark1'!Z754</f>
        <v>0</v>
      </c>
      <c r="Y52" s="55">
        <f>+'Ark1'!Z754</f>
        <v>0</v>
      </c>
      <c r="Z52" s="55">
        <f>+'Ark1'!AB754</f>
        <v>0</v>
      </c>
      <c r="AA52" s="75">
        <f>+'Ark1'!AD754</f>
        <v>0</v>
      </c>
      <c r="AB52" s="55" t="e">
        <f t="shared" si="11"/>
        <v>#DIV/0!</v>
      </c>
      <c r="AC52" s="75" t="e">
        <f t="shared" si="9"/>
        <v>#DIV/0!</v>
      </c>
      <c r="AD52" s="47"/>
      <c r="AE52" s="4"/>
      <c r="AF52" s="16"/>
      <c r="AG52" s="58"/>
      <c r="AH52" s="5"/>
      <c r="AI52" s="18"/>
    </row>
    <row r="53" spans="1:35" ht="15.6">
      <c r="A53" s="47"/>
      <c r="B53" s="53">
        <f>+'Ark1'!C755</f>
        <v>2022</v>
      </c>
      <c r="C53" s="53">
        <f>+'Ark1'!M755</f>
        <v>11</v>
      </c>
      <c r="D53" s="54" t="s">
        <v>99</v>
      </c>
      <c r="E53" s="53">
        <f>+'Ark1'!Q755</f>
        <v>122</v>
      </c>
      <c r="F53" s="53">
        <f>+'Ark1'!R755</f>
        <v>291</v>
      </c>
      <c r="G53" s="177">
        <f>+IF(F53=0,"",'Ark1'!AF755)</f>
        <v>3.375870069605567</v>
      </c>
      <c r="H53" s="47"/>
      <c r="I53" s="177">
        <f>+'Ark1'!AG755</f>
        <v>4.7948617098941764</v>
      </c>
      <c r="J53" s="156">
        <f>+'Ark1'!U755</f>
        <v>30.318109965635735</v>
      </c>
      <c r="K53" s="177"/>
      <c r="L53" s="177"/>
      <c r="M53" s="177"/>
      <c r="N53" s="177"/>
      <c r="O53" s="177"/>
      <c r="P53" s="177"/>
      <c r="Q53" s="177"/>
      <c r="R53" s="177"/>
      <c r="S53" s="55">
        <f>+'Ark1'!S755</f>
        <v>7.4398625429553249</v>
      </c>
      <c r="T53" s="59">
        <f t="shared" si="10"/>
        <v>8.5880242070369484E-2</v>
      </c>
      <c r="U53" s="72"/>
      <c r="V53" s="156">
        <f>+'Ark1'!X755</f>
        <v>100</v>
      </c>
      <c r="W53" s="156">
        <f>+'Ark1'!Y755</f>
        <v>92.78350515463913</v>
      </c>
      <c r="X53" s="156">
        <f>+'Ark1'!Z755</f>
        <v>5.145169976881296</v>
      </c>
      <c r="Y53" s="55">
        <f>+'Ark1'!Z755</f>
        <v>5.145169976881296</v>
      </c>
      <c r="Z53" s="55">
        <f>+'Ark1'!AB755</f>
        <v>0</v>
      </c>
      <c r="AA53" s="75">
        <f>+'Ark1'!AD755</f>
        <v>0</v>
      </c>
      <c r="AB53" s="55">
        <f t="shared" si="11"/>
        <v>4.075090069284065</v>
      </c>
      <c r="AC53" s="75">
        <f t="shared" si="9"/>
        <v>2.3852459016393444</v>
      </c>
      <c r="AD53" s="47"/>
      <c r="AE53" s="4"/>
      <c r="AF53" s="16"/>
      <c r="AG53" s="58"/>
      <c r="AH53" s="5"/>
      <c r="AI53" s="18"/>
    </row>
    <row r="54" spans="1:35" ht="15.6">
      <c r="A54" s="47"/>
      <c r="B54" s="53">
        <f>+'Ark1'!C756</f>
        <v>2022</v>
      </c>
      <c r="C54" s="53">
        <f>+'Ark1'!M756</f>
        <v>12</v>
      </c>
      <c r="D54" s="54" t="s">
        <v>100</v>
      </c>
      <c r="E54" s="53">
        <f>+'Ark1'!Q756</f>
        <v>0</v>
      </c>
      <c r="F54" s="53">
        <f>+'Ark1'!R756</f>
        <v>0</v>
      </c>
      <c r="G54" s="177" t="str">
        <f>+IF(F54=0,"",'Ark1'!AF756)</f>
        <v/>
      </c>
      <c r="H54" s="47"/>
      <c r="I54" s="177">
        <f>+'Ark1'!AG756</f>
        <v>0</v>
      </c>
      <c r="J54" s="156">
        <f>+'Ark1'!U756</f>
        <v>0</v>
      </c>
      <c r="K54" s="177"/>
      <c r="L54" s="177"/>
      <c r="M54" s="177"/>
      <c r="N54" s="177"/>
      <c r="O54" s="177"/>
      <c r="P54" s="177"/>
      <c r="Q54" s="177"/>
      <c r="R54" s="177"/>
      <c r="S54" s="55">
        <f>+'Ark1'!S756</f>
        <v>0</v>
      </c>
      <c r="T54" s="59">
        <f t="shared" si="10"/>
        <v>0</v>
      </c>
      <c r="U54" s="72"/>
      <c r="V54" s="156">
        <f>+'Ark1'!X756</f>
        <v>0</v>
      </c>
      <c r="W54" s="156">
        <f>+'Ark1'!Y756</f>
        <v>0</v>
      </c>
      <c r="X54" s="156">
        <f>+'Ark1'!Z756</f>
        <v>0</v>
      </c>
      <c r="Y54" s="55">
        <f>+'Ark1'!Z756</f>
        <v>0</v>
      </c>
      <c r="Z54" s="55">
        <f>+'Ark1'!AB756</f>
        <v>0</v>
      </c>
      <c r="AA54" s="75">
        <f>+'Ark1'!AD756</f>
        <v>0</v>
      </c>
      <c r="AB54" s="55" t="e">
        <f t="shared" si="11"/>
        <v>#DIV/0!</v>
      </c>
      <c r="AC54" s="75" t="e">
        <f t="shared" si="9"/>
        <v>#DIV/0!</v>
      </c>
      <c r="AD54" s="47"/>
      <c r="AE54" s="4"/>
      <c r="AF54" s="16"/>
      <c r="AG54" s="58"/>
      <c r="AH54" s="5"/>
      <c r="AI54" s="18"/>
    </row>
    <row r="55" spans="1:35" ht="15.6">
      <c r="A55" s="47"/>
      <c r="B55" s="53">
        <f>+'Ark1'!C757</f>
        <v>2022</v>
      </c>
      <c r="C55" s="53">
        <f>+'Ark1'!M757</f>
        <v>13</v>
      </c>
      <c r="D55" s="54" t="s">
        <v>101</v>
      </c>
      <c r="E55" s="53">
        <f>+'Ark1'!Q757</f>
        <v>0</v>
      </c>
      <c r="F55" s="53">
        <f>+'Ark1'!R757</f>
        <v>0</v>
      </c>
      <c r="G55" s="177" t="str">
        <f>+IF(F55=0,"",'Ark1'!AF757)</f>
        <v/>
      </c>
      <c r="H55" s="47"/>
      <c r="I55" s="177">
        <f>+'Ark1'!AG757</f>
        <v>0</v>
      </c>
      <c r="J55" s="156">
        <f>+'Ark1'!U757</f>
        <v>0</v>
      </c>
      <c r="K55" s="177"/>
      <c r="L55" s="177"/>
      <c r="M55" s="177"/>
      <c r="N55" s="177"/>
      <c r="O55" s="177"/>
      <c r="P55" s="177"/>
      <c r="Q55" s="177"/>
      <c r="R55" s="177"/>
      <c r="S55" s="55">
        <f>+'Ark1'!S757</f>
        <v>0</v>
      </c>
      <c r="T55" s="59">
        <f t="shared" si="10"/>
        <v>0</v>
      </c>
      <c r="U55" s="72"/>
      <c r="V55" s="156">
        <f>+'Ark1'!X757</f>
        <v>0</v>
      </c>
      <c r="W55" s="156">
        <f>+'Ark1'!Y757</f>
        <v>0</v>
      </c>
      <c r="X55" s="156">
        <f>+'Ark1'!Z757</f>
        <v>0</v>
      </c>
      <c r="Y55" s="55">
        <f>+'Ark1'!Z757</f>
        <v>0</v>
      </c>
      <c r="Z55" s="55">
        <f>+'Ark1'!AB757</f>
        <v>0</v>
      </c>
      <c r="AA55" s="75">
        <f>+'Ark1'!AD757</f>
        <v>0</v>
      </c>
      <c r="AB55" s="55" t="e">
        <f t="shared" si="11"/>
        <v>#DIV/0!</v>
      </c>
      <c r="AC55" s="75" t="e">
        <f t="shared" si="9"/>
        <v>#DIV/0!</v>
      </c>
      <c r="AD55" s="47"/>
      <c r="AE55" s="4"/>
      <c r="AF55" s="16"/>
      <c r="AG55" s="58"/>
      <c r="AH55" s="5"/>
      <c r="AI55" s="18"/>
    </row>
    <row r="56" spans="1:35" ht="15.6">
      <c r="A56" s="47"/>
      <c r="B56" s="53">
        <f>+'Ark1'!C758</f>
        <v>2022</v>
      </c>
      <c r="C56" s="53">
        <f>+'Ark1'!M758</f>
        <v>14</v>
      </c>
      <c r="D56" s="54" t="s">
        <v>102</v>
      </c>
      <c r="E56" s="53">
        <f>+'Ark1'!Q758</f>
        <v>7</v>
      </c>
      <c r="F56" s="53">
        <f>+'Ark1'!R758</f>
        <v>7</v>
      </c>
      <c r="G56" s="177">
        <f>+IF(F56=0,"",'Ark1'!AF758)</f>
        <v>8.1206496519721574E-2</v>
      </c>
      <c r="H56" s="47"/>
      <c r="I56" s="177">
        <f>+'Ark1'!AG758</f>
        <v>0.14749959116961153</v>
      </c>
      <c r="J56" s="156">
        <f>+'Ark1'!U758</f>
        <v>38.771428571428594</v>
      </c>
      <c r="K56" s="177"/>
      <c r="L56" s="177"/>
      <c r="M56" s="177"/>
      <c r="N56" s="177"/>
      <c r="O56" s="177"/>
      <c r="P56" s="177"/>
      <c r="Q56" s="177"/>
      <c r="R56" s="177"/>
      <c r="S56" s="55">
        <f>+'Ark1'!S758</f>
        <v>8.5714285714285694</v>
      </c>
      <c r="T56" s="59">
        <f t="shared" si="10"/>
        <v>0.44099378881987583</v>
      </c>
      <c r="U56" s="72"/>
      <c r="V56" s="156">
        <f>+'Ark1'!X758</f>
        <v>100</v>
      </c>
      <c r="W56" s="156">
        <f>+'Ark1'!Y758</f>
        <v>100</v>
      </c>
      <c r="X56" s="156">
        <f>+'Ark1'!Z758</f>
        <v>4.1233531035221773</v>
      </c>
      <c r="Y56" s="55">
        <f>+'Ark1'!Z758</f>
        <v>4.1233531035221773</v>
      </c>
      <c r="Z56" s="55">
        <f>+'Ark1'!AB758</f>
        <v>0</v>
      </c>
      <c r="AA56" s="75">
        <f>+'Ark1'!AD758</f>
        <v>0</v>
      </c>
      <c r="AB56" s="55">
        <f t="shared" si="11"/>
        <v>4.523333333333337</v>
      </c>
      <c r="AC56" s="75">
        <f t="shared" si="9"/>
        <v>1</v>
      </c>
      <c r="AD56" s="47"/>
      <c r="AE56" s="4"/>
      <c r="AF56" s="16"/>
      <c r="AG56" s="58"/>
      <c r="AH56" s="5"/>
      <c r="AI56" s="18"/>
    </row>
    <row r="57" spans="1:35" ht="15.6">
      <c r="A57" s="47"/>
      <c r="B57" s="53">
        <f>+'Ark1'!C759</f>
        <v>2022</v>
      </c>
      <c r="C57" s="53">
        <f>+'Ark1'!M759</f>
        <v>15</v>
      </c>
      <c r="D57" s="54" t="s">
        <v>103</v>
      </c>
      <c r="E57" s="53">
        <f>+'Ark1'!Q759</f>
        <v>0</v>
      </c>
      <c r="F57" s="53">
        <f>+'Ark1'!R759</f>
        <v>0</v>
      </c>
      <c r="G57" s="177" t="str">
        <f>+IF(F57=0,"",'Ark1'!AF759)</f>
        <v/>
      </c>
      <c r="H57" s="47"/>
      <c r="I57" s="177">
        <f>+'Ark1'!AG759</f>
        <v>0</v>
      </c>
      <c r="J57" s="156">
        <f>+'Ark1'!U759</f>
        <v>0</v>
      </c>
      <c r="K57" s="177"/>
      <c r="L57" s="177"/>
      <c r="M57" s="177"/>
      <c r="N57" s="177"/>
      <c r="O57" s="177"/>
      <c r="P57" s="177"/>
      <c r="Q57" s="177"/>
      <c r="R57" s="177"/>
      <c r="S57" s="55">
        <f>+'Ark1'!S759</f>
        <v>0</v>
      </c>
      <c r="T57" s="59">
        <f t="shared" si="10"/>
        <v>0</v>
      </c>
      <c r="U57" s="72"/>
      <c r="V57" s="156">
        <f>+'Ark1'!X759</f>
        <v>0</v>
      </c>
      <c r="W57" s="156">
        <f>+'Ark1'!Y759</f>
        <v>0</v>
      </c>
      <c r="X57" s="156">
        <f>+'Ark1'!Z759</f>
        <v>0</v>
      </c>
      <c r="Y57" s="55">
        <f>+'Ark1'!Z759</f>
        <v>0</v>
      </c>
      <c r="Z57" s="55">
        <f>+'Ark1'!AB759</f>
        <v>0</v>
      </c>
      <c r="AA57" s="75">
        <f>+'Ark1'!AD759</f>
        <v>0</v>
      </c>
      <c r="AB57" s="55" t="e">
        <f t="shared" si="11"/>
        <v>#DIV/0!</v>
      </c>
      <c r="AC57" s="75" t="e">
        <f t="shared" si="9"/>
        <v>#DIV/0!</v>
      </c>
      <c r="AD57" s="47"/>
      <c r="AE57" s="4"/>
      <c r="AF57" s="16"/>
      <c r="AG57" s="58"/>
      <c r="AH57" s="5"/>
      <c r="AI57" s="18"/>
    </row>
    <row r="58" spans="1:35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72"/>
      <c r="V58" s="47"/>
      <c r="W58" s="47"/>
      <c r="X58" s="47"/>
      <c r="Y58" s="47"/>
      <c r="Z58" s="47"/>
      <c r="AA58" s="47"/>
      <c r="AB58" s="47"/>
      <c r="AC58" s="47"/>
      <c r="AD58" s="47"/>
      <c r="AE58" s="4"/>
      <c r="AF58" s="4"/>
      <c r="AG58" s="58"/>
      <c r="AH58" s="4"/>
      <c r="AI58" s="4"/>
    </row>
    <row r="59" spans="1:35" ht="15.6">
      <c r="A59" s="47"/>
      <c r="B59">
        <f>+'Ark1'!C760</f>
        <v>2021</v>
      </c>
      <c r="C59">
        <f>+'Ark1'!M760</f>
        <v>1</v>
      </c>
      <c r="D59" s="3" t="s">
        <v>89</v>
      </c>
      <c r="E59">
        <f>+'Ark1'!Q760</f>
        <v>0</v>
      </c>
      <c r="F59">
        <f>+'Ark1'!R760</f>
        <v>0</v>
      </c>
      <c r="G59" s="195">
        <f>+'Ark1'!AF760</f>
        <v>0</v>
      </c>
      <c r="H59" s="60">
        <f t="shared" ref="H59:H78" si="12">+G59-G74</f>
        <v>0</v>
      </c>
      <c r="I59" s="195">
        <f>+'Ark1'!AG760</f>
        <v>0</v>
      </c>
      <c r="J59" s="92">
        <f>+'Ark1'!U760</f>
        <v>0</v>
      </c>
      <c r="K59" s="195"/>
      <c r="L59" s="195"/>
      <c r="M59" s="195"/>
      <c r="N59" s="195"/>
      <c r="O59" s="195"/>
      <c r="P59" s="195"/>
      <c r="Q59" s="195"/>
      <c r="R59" s="195"/>
      <c r="S59" s="1">
        <f>+'Ark1'!S760</f>
        <v>0</v>
      </c>
      <c r="T59" s="60">
        <f t="shared" ref="T59:T78" si="13">+S59-S74</f>
        <v>0</v>
      </c>
      <c r="U59" s="72"/>
      <c r="V59" s="92">
        <f>+'Ark1'!X760</f>
        <v>0</v>
      </c>
      <c r="W59" s="92">
        <f>+'Ark1'!Y760</f>
        <v>0</v>
      </c>
      <c r="X59" s="92">
        <f>+'Ark1'!Z760</f>
        <v>0</v>
      </c>
      <c r="Y59" s="1">
        <f>+'Ark1'!Z760</f>
        <v>0</v>
      </c>
      <c r="Z59" s="1">
        <f>+'Ark1'!AB760</f>
        <v>0</v>
      </c>
      <c r="AA59" s="11">
        <f>+'Ark1'!AD760</f>
        <v>0</v>
      </c>
      <c r="AB59" s="1" t="e">
        <f t="shared" ref="AB59:AB90" si="14">+J59/S59</f>
        <v>#DIV/0!</v>
      </c>
      <c r="AC59" s="11" t="e">
        <f t="shared" si="9"/>
        <v>#DIV/0!</v>
      </c>
      <c r="AD59" s="47"/>
      <c r="AE59" s="4"/>
      <c r="AF59" s="16"/>
      <c r="AG59" s="58"/>
      <c r="AH59" s="5"/>
      <c r="AI59" s="18"/>
    </row>
    <row r="60" spans="1:35" ht="15.6">
      <c r="A60" s="47"/>
      <c r="B60">
        <f>+'Ark1'!C761</f>
        <v>2021</v>
      </c>
      <c r="C60">
        <f>+'Ark1'!M761</f>
        <v>2</v>
      </c>
      <c r="D60" s="3" t="s">
        <v>90</v>
      </c>
      <c r="E60">
        <f>+'Ark1'!Q761</f>
        <v>314</v>
      </c>
      <c r="F60">
        <f>+'Ark1'!R761</f>
        <v>1430</v>
      </c>
      <c r="G60" s="195">
        <f>+'Ark1'!AF761</f>
        <v>16.13449170709692</v>
      </c>
      <c r="H60" s="60">
        <f t="shared" si="12"/>
        <v>0.4635153361651323</v>
      </c>
      <c r="I60" s="195">
        <f>+'Ark1'!AG761</f>
        <v>12.854031155083216</v>
      </c>
      <c r="J60" s="92">
        <f>+'Ark1'!U761</f>
        <v>17.367804195804187</v>
      </c>
      <c r="K60" s="195"/>
      <c r="L60" s="195"/>
      <c r="M60" s="195"/>
      <c r="N60" s="195"/>
      <c r="O60" s="195"/>
      <c r="P60" s="195"/>
      <c r="Q60" s="195"/>
      <c r="R60" s="195"/>
      <c r="S60" s="1">
        <f>+'Ark1'!S761</f>
        <v>3.4622377622377623</v>
      </c>
      <c r="T60" s="60">
        <f t="shared" si="13"/>
        <v>6.4459011827411317E-4</v>
      </c>
      <c r="U60" s="72"/>
      <c r="V60" s="92">
        <f>+'Ark1'!X761</f>
        <v>60.979020979020994</v>
      </c>
      <c r="W60" s="92">
        <f>+'Ark1'!Y761</f>
        <v>6.7832167832167825</v>
      </c>
      <c r="X60" s="92">
        <f>+'Ark1'!Z761</f>
        <v>4.4752768797552118</v>
      </c>
      <c r="Y60" s="1">
        <f>+'Ark1'!Z761</f>
        <v>4.4752768797552118</v>
      </c>
      <c r="Z60" s="1">
        <f>+'Ark1'!AB761</f>
        <v>0</v>
      </c>
      <c r="AA60" s="11">
        <f>+'Ark1'!AD761</f>
        <v>0</v>
      </c>
      <c r="AB60" s="1">
        <f t="shared" si="14"/>
        <v>5.0163522520702859</v>
      </c>
      <c r="AC60" s="11">
        <f t="shared" si="9"/>
        <v>4.5541401273885347</v>
      </c>
      <c r="AD60" s="47"/>
      <c r="AE60" s="4"/>
      <c r="AF60" s="18"/>
      <c r="AG60" s="58"/>
      <c r="AH60" s="5"/>
      <c r="AI60" s="18"/>
    </row>
    <row r="61" spans="1:35">
      <c r="A61" s="47"/>
      <c r="B61">
        <f>+'Ark1'!C762</f>
        <v>2021</v>
      </c>
      <c r="C61">
        <f>+'Ark1'!M762</f>
        <v>3</v>
      </c>
      <c r="D61" s="3" t="s">
        <v>91</v>
      </c>
      <c r="E61">
        <f>+'Ark1'!Q762</f>
        <v>0</v>
      </c>
      <c r="F61">
        <f>+'Ark1'!R762</f>
        <v>0</v>
      </c>
      <c r="G61" s="195">
        <f>+'Ark1'!AF762</f>
        <v>0</v>
      </c>
      <c r="H61" s="60">
        <f t="shared" si="12"/>
        <v>-1.1145786892554611E-2</v>
      </c>
      <c r="I61" s="195">
        <f>+'Ark1'!AG762</f>
        <v>0</v>
      </c>
      <c r="J61" s="92">
        <f>+'Ark1'!U762</f>
        <v>0</v>
      </c>
      <c r="K61" s="195"/>
      <c r="L61" s="195"/>
      <c r="M61" s="195"/>
      <c r="N61" s="195"/>
      <c r="O61" s="195"/>
      <c r="P61" s="195"/>
      <c r="Q61" s="195"/>
      <c r="R61" s="195"/>
      <c r="S61" s="1">
        <f>+'Ark1'!S762</f>
        <v>0</v>
      </c>
      <c r="T61" s="60">
        <f t="shared" si="13"/>
        <v>-6</v>
      </c>
      <c r="U61" s="72"/>
      <c r="V61" s="92">
        <f>+'Ark1'!X762</f>
        <v>0</v>
      </c>
      <c r="W61" s="92">
        <f>+'Ark1'!Y762</f>
        <v>0</v>
      </c>
      <c r="X61" s="92">
        <f>+'Ark1'!Z762</f>
        <v>0</v>
      </c>
      <c r="Y61" s="1">
        <f>+'Ark1'!Z762</f>
        <v>0</v>
      </c>
      <c r="Z61" s="1">
        <f>+'Ark1'!AB762</f>
        <v>0</v>
      </c>
      <c r="AA61" s="11">
        <f>+'Ark1'!AD762</f>
        <v>0</v>
      </c>
      <c r="AB61" s="1" t="e">
        <f t="shared" si="14"/>
        <v>#DIV/0!</v>
      </c>
      <c r="AC61" s="11" t="e">
        <f t="shared" si="9"/>
        <v>#DIV/0!</v>
      </c>
      <c r="AD61" s="47"/>
      <c r="AE61" s="13"/>
      <c r="AF61" s="13"/>
      <c r="AG61" s="58"/>
    </row>
    <row r="62" spans="1:35" ht="15.6">
      <c r="A62" s="47"/>
      <c r="B62">
        <f>+'Ark1'!C763</f>
        <v>2021</v>
      </c>
      <c r="C62">
        <f>+'Ark1'!M763</f>
        <v>4</v>
      </c>
      <c r="D62" s="3" t="s">
        <v>92</v>
      </c>
      <c r="E62">
        <f>+'Ark1'!Q763</f>
        <v>0</v>
      </c>
      <c r="F62">
        <f>+'Ark1'!R763</f>
        <v>0</v>
      </c>
      <c r="G62" s="195">
        <f>+'Ark1'!AF763</f>
        <v>0</v>
      </c>
      <c r="H62" s="60">
        <f t="shared" si="12"/>
        <v>0</v>
      </c>
      <c r="I62" s="195">
        <f>+'Ark1'!AG763</f>
        <v>0</v>
      </c>
      <c r="J62" s="92">
        <f>+'Ark1'!U763</f>
        <v>0</v>
      </c>
      <c r="K62" s="195"/>
      <c r="L62" s="195"/>
      <c r="M62" s="195"/>
      <c r="N62" s="195"/>
      <c r="O62" s="195"/>
      <c r="P62" s="195"/>
      <c r="Q62" s="195"/>
      <c r="R62" s="195"/>
      <c r="S62" s="1">
        <f>+'Ark1'!S763</f>
        <v>0</v>
      </c>
      <c r="T62" s="60">
        <f t="shared" si="13"/>
        <v>0</v>
      </c>
      <c r="U62" s="72"/>
      <c r="V62" s="92">
        <f>+'Ark1'!X763</f>
        <v>0</v>
      </c>
      <c r="W62" s="92">
        <f>+'Ark1'!Y763</f>
        <v>0</v>
      </c>
      <c r="X62" s="92">
        <f>+'Ark1'!Z763</f>
        <v>0</v>
      </c>
      <c r="Y62" s="1">
        <f>+'Ark1'!Z763</f>
        <v>0</v>
      </c>
      <c r="Z62" s="1">
        <f>+'Ark1'!AB763</f>
        <v>0</v>
      </c>
      <c r="AA62" s="11">
        <f>+'Ark1'!AD763</f>
        <v>0</v>
      </c>
      <c r="AB62" s="1" t="e">
        <f t="shared" si="14"/>
        <v>#DIV/0!</v>
      </c>
      <c r="AC62" s="11" t="e">
        <f t="shared" si="9"/>
        <v>#DIV/0!</v>
      </c>
      <c r="AD62" s="47"/>
      <c r="AE62" s="5"/>
      <c r="AF62" s="18"/>
      <c r="AG62" s="58"/>
      <c r="AI62" s="18"/>
    </row>
    <row r="63" spans="1:35">
      <c r="A63" s="47"/>
      <c r="B63">
        <f>+'Ark1'!C764</f>
        <v>2021</v>
      </c>
      <c r="C63">
        <f>+'Ark1'!M764</f>
        <v>5</v>
      </c>
      <c r="D63" s="3" t="s">
        <v>93</v>
      </c>
      <c r="E63">
        <f>+'Ark1'!Q764</f>
        <v>500</v>
      </c>
      <c r="F63">
        <f>+'Ark1'!R764</f>
        <v>4648</v>
      </c>
      <c r="G63" s="195">
        <f>+'Ark1'!AF764</f>
        <v>52.442739478731809</v>
      </c>
      <c r="H63" s="60">
        <f t="shared" si="12"/>
        <v>-0.20995780169619849</v>
      </c>
      <c r="I63" s="195">
        <f>+'Ark1'!AG764</f>
        <v>49.648889161699003</v>
      </c>
      <c r="J63" s="92">
        <f>+'Ark1'!U764</f>
        <v>20.638827452667801</v>
      </c>
      <c r="K63" s="195"/>
      <c r="L63" s="195"/>
      <c r="M63" s="195"/>
      <c r="N63" s="195"/>
      <c r="O63" s="195"/>
      <c r="P63" s="195"/>
      <c r="Q63" s="195"/>
      <c r="R63" s="195"/>
      <c r="S63" s="1">
        <f>+'Ark1'!S764</f>
        <v>5.1460843373493965</v>
      </c>
      <c r="T63" s="60">
        <f t="shared" si="13"/>
        <v>0.27097849484304781</v>
      </c>
      <c r="U63" s="72"/>
      <c r="V63" s="92">
        <f>+'Ark1'!X764</f>
        <v>84.789156626506013</v>
      </c>
      <c r="W63" s="92">
        <f>+'Ark1'!Y764</f>
        <v>26.678141135972457</v>
      </c>
      <c r="X63" s="92">
        <f>+'Ark1'!Z764</f>
        <v>4.8646452081535072</v>
      </c>
      <c r="Y63" s="1">
        <f>+'Ark1'!Z764</f>
        <v>4.8646452081535072</v>
      </c>
      <c r="Z63" s="1">
        <f>+'Ark1'!AB764</f>
        <v>0</v>
      </c>
      <c r="AA63" s="11">
        <f>+'Ark1'!AD764</f>
        <v>0</v>
      </c>
      <c r="AB63" s="1">
        <f t="shared" si="14"/>
        <v>4.0105886533717952</v>
      </c>
      <c r="AC63" s="11">
        <f t="shared" si="9"/>
        <v>9.2959999999999994</v>
      </c>
      <c r="AD63" s="47"/>
      <c r="AE63" s="13"/>
      <c r="AF63" s="13"/>
      <c r="AG63" s="58"/>
    </row>
    <row r="64" spans="1:35">
      <c r="A64" s="47"/>
      <c r="B64">
        <f>+'Ark1'!C765</f>
        <v>2021</v>
      </c>
      <c r="C64">
        <f>+'Ark1'!M765</f>
        <v>6</v>
      </c>
      <c r="D64" s="3" t="s">
        <v>94</v>
      </c>
      <c r="E64">
        <f>+'Ark1'!Q765</f>
        <v>0</v>
      </c>
      <c r="F64">
        <f>+'Ark1'!R765</f>
        <v>0</v>
      </c>
      <c r="G64" s="195">
        <f>+'Ark1'!AF765</f>
        <v>0</v>
      </c>
      <c r="H64" s="60">
        <f t="shared" si="12"/>
        <v>0</v>
      </c>
      <c r="I64" s="195">
        <f>+'Ark1'!AG765</f>
        <v>0</v>
      </c>
      <c r="J64" s="92">
        <f>+'Ark1'!U765</f>
        <v>0</v>
      </c>
      <c r="K64" s="195"/>
      <c r="L64" s="195"/>
      <c r="M64" s="195"/>
      <c r="N64" s="195"/>
      <c r="O64" s="195"/>
      <c r="P64" s="195"/>
      <c r="Q64" s="195"/>
      <c r="R64" s="195"/>
      <c r="S64" s="1">
        <f>+'Ark1'!S765</f>
        <v>0</v>
      </c>
      <c r="T64" s="60">
        <f t="shared" si="13"/>
        <v>0</v>
      </c>
      <c r="U64" s="72"/>
      <c r="V64" s="92">
        <f>+'Ark1'!X765</f>
        <v>0</v>
      </c>
      <c r="W64" s="92">
        <f>+'Ark1'!Y765</f>
        <v>0</v>
      </c>
      <c r="X64" s="92">
        <f>+'Ark1'!Z765</f>
        <v>0</v>
      </c>
      <c r="Y64" s="1">
        <f>+'Ark1'!Z765</f>
        <v>0</v>
      </c>
      <c r="Z64" s="1">
        <f>+'Ark1'!AB765</f>
        <v>0</v>
      </c>
      <c r="AA64" s="11">
        <f>+'Ark1'!AD765</f>
        <v>0</v>
      </c>
      <c r="AB64" s="1" t="e">
        <f t="shared" si="14"/>
        <v>#DIV/0!</v>
      </c>
      <c r="AC64" s="11" t="e">
        <f t="shared" si="9"/>
        <v>#DIV/0!</v>
      </c>
      <c r="AD64" s="47"/>
      <c r="AE64" s="13"/>
      <c r="AF64" s="13"/>
      <c r="AG64" s="58"/>
    </row>
    <row r="65" spans="1:35" ht="15.6">
      <c r="A65" s="47"/>
      <c r="B65">
        <f>+'Ark1'!C766</f>
        <v>2021</v>
      </c>
      <c r="C65">
        <f>+'Ark1'!M766</f>
        <v>7</v>
      </c>
      <c r="D65" s="3" t="s">
        <v>95</v>
      </c>
      <c r="E65">
        <f>+'Ark1'!Q766</f>
        <v>0</v>
      </c>
      <c r="F65">
        <f>+'Ark1'!R766</f>
        <v>0</v>
      </c>
      <c r="G65" s="195">
        <f>+'Ark1'!AF766</f>
        <v>0</v>
      </c>
      <c r="H65" s="60">
        <f t="shared" si="12"/>
        <v>0</v>
      </c>
      <c r="I65" s="195">
        <f>+'Ark1'!AG766</f>
        <v>0</v>
      </c>
      <c r="J65" s="92">
        <f>+'Ark1'!U766</f>
        <v>0</v>
      </c>
      <c r="K65" s="195"/>
      <c r="L65" s="195"/>
      <c r="M65" s="195"/>
      <c r="N65" s="195"/>
      <c r="O65" s="195"/>
      <c r="P65" s="195"/>
      <c r="Q65" s="195"/>
      <c r="R65" s="195"/>
      <c r="S65" s="1">
        <f>+'Ark1'!S766</f>
        <v>0</v>
      </c>
      <c r="T65" s="60">
        <f t="shared" si="13"/>
        <v>0</v>
      </c>
      <c r="U65" s="72"/>
      <c r="V65" s="92">
        <f>+'Ark1'!X766</f>
        <v>0</v>
      </c>
      <c r="W65" s="92">
        <f>+'Ark1'!Y766</f>
        <v>0</v>
      </c>
      <c r="X65" s="92">
        <f>+'Ark1'!Z766</f>
        <v>0</v>
      </c>
      <c r="Y65" s="1">
        <f>+'Ark1'!Z766</f>
        <v>0</v>
      </c>
      <c r="Z65" s="1">
        <f>+'Ark1'!AB766</f>
        <v>0</v>
      </c>
      <c r="AA65" s="11">
        <f>+'Ark1'!AD766</f>
        <v>0</v>
      </c>
      <c r="AB65" s="1" t="e">
        <f t="shared" si="14"/>
        <v>#DIV/0!</v>
      </c>
      <c r="AC65" s="11" t="e">
        <f t="shared" si="9"/>
        <v>#DIV/0!</v>
      </c>
      <c r="AD65" s="47"/>
      <c r="AE65" s="2"/>
      <c r="AF65" s="5"/>
      <c r="AG65" s="58"/>
    </row>
    <row r="66" spans="1:35">
      <c r="A66" s="47"/>
      <c r="B66">
        <f>+'Ark1'!C767</f>
        <v>2021</v>
      </c>
      <c r="C66">
        <f>+'Ark1'!M767</f>
        <v>8</v>
      </c>
      <c r="D66" s="3" t="s">
        <v>96</v>
      </c>
      <c r="E66">
        <f>+'Ark1'!Q767</f>
        <v>404</v>
      </c>
      <c r="F66">
        <f>+'Ark1'!R767</f>
        <v>2423</v>
      </c>
      <c r="G66" s="195">
        <f>+'Ark1'!AF767</f>
        <v>27.338373011395689</v>
      </c>
      <c r="H66" s="60">
        <f t="shared" si="12"/>
        <v>-0.11370010496631622</v>
      </c>
      <c r="I66" s="195">
        <f>+'Ark1'!AG767</f>
        <v>31.633197446952288</v>
      </c>
      <c r="J66" s="92">
        <f>+'Ark1'!U767</f>
        <v>25.225006190672808</v>
      </c>
      <c r="K66" s="195"/>
      <c r="L66" s="195"/>
      <c r="M66" s="195"/>
      <c r="N66" s="195"/>
      <c r="O66" s="195"/>
      <c r="P66" s="195"/>
      <c r="Q66" s="195"/>
      <c r="R66" s="195"/>
      <c r="S66" s="1">
        <f>+'Ark1'!S767</f>
        <v>6.1877837391663206</v>
      </c>
      <c r="T66" s="60">
        <f t="shared" si="13"/>
        <v>0.24624902540261928</v>
      </c>
      <c r="U66" s="72"/>
      <c r="V66" s="92">
        <f>+'Ark1'!X767</f>
        <v>97.234832851836558</v>
      </c>
      <c r="W66" s="92">
        <f>+'Ark1'!Y767</f>
        <v>64.176640528270738</v>
      </c>
      <c r="X66" s="92">
        <f>+'Ark1'!Z767</f>
        <v>5.4628294162526627</v>
      </c>
      <c r="Y66" s="1">
        <f>+'Ark1'!Z767</f>
        <v>5.4628294162526627</v>
      </c>
      <c r="Z66" s="1">
        <f>+'Ark1'!AB767</f>
        <v>0</v>
      </c>
      <c r="AA66" s="11">
        <f>+'Ark1'!AD767</f>
        <v>0</v>
      </c>
      <c r="AB66" s="1">
        <f t="shared" si="14"/>
        <v>4.0765817381444833</v>
      </c>
      <c r="AC66" s="11">
        <f t="shared" si="9"/>
        <v>5.9975247524752477</v>
      </c>
      <c r="AD66" s="47"/>
      <c r="AE66" s="4"/>
      <c r="AF66" s="4"/>
      <c r="AG66" s="58"/>
      <c r="AH66" s="4"/>
      <c r="AI66" s="4"/>
    </row>
    <row r="67" spans="1:35" ht="15.6">
      <c r="A67" s="47"/>
      <c r="B67">
        <f>+'Ark1'!C768</f>
        <v>2021</v>
      </c>
      <c r="C67">
        <f>+'Ark1'!M768</f>
        <v>9</v>
      </c>
      <c r="D67" s="3" t="s">
        <v>97</v>
      </c>
      <c r="E67">
        <f>+'Ark1'!Q768</f>
        <v>0</v>
      </c>
      <c r="F67">
        <f>+'Ark1'!R768</f>
        <v>0</v>
      </c>
      <c r="G67" s="195">
        <f>+'Ark1'!AF768</f>
        <v>0</v>
      </c>
      <c r="H67" s="60">
        <f t="shared" si="12"/>
        <v>0</v>
      </c>
      <c r="I67" s="195">
        <f>+'Ark1'!AG768</f>
        <v>0</v>
      </c>
      <c r="J67" s="92">
        <f>+'Ark1'!U768</f>
        <v>0</v>
      </c>
      <c r="K67" s="195"/>
      <c r="L67" s="195"/>
      <c r="M67" s="195"/>
      <c r="N67" s="195"/>
      <c r="O67" s="195"/>
      <c r="P67" s="195"/>
      <c r="Q67" s="195"/>
      <c r="R67" s="195"/>
      <c r="S67" s="1">
        <f>+'Ark1'!S768</f>
        <v>0</v>
      </c>
      <c r="T67" s="60">
        <f t="shared" si="13"/>
        <v>0</v>
      </c>
      <c r="U67" s="72"/>
      <c r="V67" s="92">
        <f>+'Ark1'!X768</f>
        <v>0</v>
      </c>
      <c r="W67" s="92">
        <f>+'Ark1'!Y768</f>
        <v>0</v>
      </c>
      <c r="X67" s="92">
        <f>+'Ark1'!Z768</f>
        <v>0</v>
      </c>
      <c r="Y67" s="1">
        <f>+'Ark1'!Z768</f>
        <v>0</v>
      </c>
      <c r="Z67" s="1">
        <f>+'Ark1'!AB768</f>
        <v>0</v>
      </c>
      <c r="AA67" s="11">
        <f>+'Ark1'!AD768</f>
        <v>0</v>
      </c>
      <c r="AB67" s="1" t="e">
        <f t="shared" si="14"/>
        <v>#DIV/0!</v>
      </c>
      <c r="AC67" s="11" t="e">
        <f t="shared" si="9"/>
        <v>#DIV/0!</v>
      </c>
      <c r="AD67" s="47"/>
      <c r="AE67" s="4"/>
      <c r="AF67" s="13"/>
      <c r="AG67" s="58"/>
      <c r="AH67" s="1"/>
      <c r="AI67" s="5"/>
    </row>
    <row r="68" spans="1:35" ht="15.6">
      <c r="A68" s="47"/>
      <c r="B68">
        <f>+'Ark1'!C769</f>
        <v>2021</v>
      </c>
      <c r="C68">
        <f>+'Ark1'!M769</f>
        <v>10</v>
      </c>
      <c r="D68" s="3" t="s">
        <v>98</v>
      </c>
      <c r="E68">
        <f>+'Ark1'!Q769</f>
        <v>0</v>
      </c>
      <c r="F68">
        <f>+'Ark1'!R769</f>
        <v>0</v>
      </c>
      <c r="G68" s="195">
        <f>+'Ark1'!AF769</f>
        <v>0</v>
      </c>
      <c r="H68" s="60">
        <f t="shared" si="12"/>
        <v>0</v>
      </c>
      <c r="I68" s="195">
        <f>+'Ark1'!AG769</f>
        <v>0</v>
      </c>
      <c r="J68" s="92">
        <f>+'Ark1'!U769</f>
        <v>0</v>
      </c>
      <c r="K68" s="195"/>
      <c r="L68" s="195"/>
      <c r="M68" s="195"/>
      <c r="N68" s="195"/>
      <c r="O68" s="195"/>
      <c r="P68" s="195"/>
      <c r="Q68" s="195"/>
      <c r="R68" s="195"/>
      <c r="S68" s="1">
        <f>+'Ark1'!S769</f>
        <v>0</v>
      </c>
      <c r="T68" s="60">
        <f t="shared" si="13"/>
        <v>0</v>
      </c>
      <c r="U68" s="72"/>
      <c r="V68" s="92">
        <f>+'Ark1'!X769</f>
        <v>0</v>
      </c>
      <c r="W68" s="92">
        <f>+'Ark1'!Y769</f>
        <v>0</v>
      </c>
      <c r="X68" s="92">
        <f>+'Ark1'!Z769</f>
        <v>0</v>
      </c>
      <c r="Y68" s="1">
        <f>+'Ark1'!Z769</f>
        <v>0</v>
      </c>
      <c r="Z68" s="1">
        <f>+'Ark1'!AB769</f>
        <v>0</v>
      </c>
      <c r="AA68" s="11">
        <f>+'Ark1'!AD769</f>
        <v>0</v>
      </c>
      <c r="AB68" s="1" t="e">
        <f t="shared" si="14"/>
        <v>#DIV/0!</v>
      </c>
      <c r="AC68" s="11" t="e">
        <f t="shared" si="9"/>
        <v>#DIV/0!</v>
      </c>
      <c r="AD68" s="47"/>
      <c r="AE68" s="4"/>
      <c r="AF68" s="13"/>
      <c r="AG68" s="58"/>
      <c r="AH68" s="1"/>
      <c r="AI68" s="5"/>
    </row>
    <row r="69" spans="1:35" ht="15.6">
      <c r="A69" s="47"/>
      <c r="B69">
        <f>+'Ark1'!C770</f>
        <v>2021</v>
      </c>
      <c r="C69">
        <f>+'Ark1'!M770</f>
        <v>11</v>
      </c>
      <c r="D69" s="3" t="s">
        <v>99</v>
      </c>
      <c r="E69">
        <f>+'Ark1'!Q770</f>
        <v>126</v>
      </c>
      <c r="F69">
        <f>+'Ark1'!R770</f>
        <v>339</v>
      </c>
      <c r="G69" s="195">
        <f>+'Ark1'!AF770</f>
        <v>3.824889992101999</v>
      </c>
      <c r="H69" s="60">
        <f t="shared" si="12"/>
        <v>-0.26561379746554303</v>
      </c>
      <c r="I69" s="195">
        <f>+'Ark1'!AG770</f>
        <v>5.4029871541255492</v>
      </c>
      <c r="J69" s="92">
        <f>+'Ark1'!U770</f>
        <v>30.794690265486761</v>
      </c>
      <c r="K69" s="195"/>
      <c r="L69" s="195"/>
      <c r="M69" s="195"/>
      <c r="N69" s="195"/>
      <c r="O69" s="195"/>
      <c r="P69" s="195"/>
      <c r="Q69" s="195"/>
      <c r="R69" s="195"/>
      <c r="S69" s="1">
        <f>+'Ark1'!S770</f>
        <v>7.3539823008849554</v>
      </c>
      <c r="T69" s="60">
        <f t="shared" si="13"/>
        <v>0.29403679679776307</v>
      </c>
      <c r="U69" s="72"/>
      <c r="V69" s="92">
        <f>+'Ark1'!X770</f>
        <v>100</v>
      </c>
      <c r="W69" s="92">
        <f>+'Ark1'!Y770</f>
        <v>94.690265486725636</v>
      </c>
      <c r="X69" s="92">
        <f>+'Ark1'!Z770</f>
        <v>5.1621898701128632</v>
      </c>
      <c r="Y69" s="1">
        <f>+'Ark1'!Z770</f>
        <v>5.1621898701128632</v>
      </c>
      <c r="Z69" s="1">
        <f>+'Ark1'!AB770</f>
        <v>0</v>
      </c>
      <c r="AA69" s="11">
        <f>+'Ark1'!AD770</f>
        <v>0</v>
      </c>
      <c r="AB69" s="1">
        <f t="shared" si="14"/>
        <v>4.1874849578820745</v>
      </c>
      <c r="AC69" s="11">
        <f t="shared" si="9"/>
        <v>2.6904761904761907</v>
      </c>
      <c r="AD69" s="47"/>
      <c r="AE69" s="4"/>
      <c r="AF69" s="13"/>
      <c r="AG69" s="58"/>
      <c r="AH69" s="1"/>
      <c r="AI69" s="5"/>
    </row>
    <row r="70" spans="1:35" ht="15.6">
      <c r="A70" s="47"/>
      <c r="B70">
        <f>+'Ark1'!C771</f>
        <v>2021</v>
      </c>
      <c r="C70">
        <f>+'Ark1'!M771</f>
        <v>12</v>
      </c>
      <c r="D70" s="3" t="s">
        <v>100</v>
      </c>
      <c r="E70">
        <f>+'Ark1'!Q771</f>
        <v>0</v>
      </c>
      <c r="F70">
        <f>+'Ark1'!R771</f>
        <v>0</v>
      </c>
      <c r="G70" s="195">
        <f>+'Ark1'!AF771</f>
        <v>0</v>
      </c>
      <c r="H70" s="60">
        <f t="shared" si="12"/>
        <v>0</v>
      </c>
      <c r="I70" s="195">
        <f>+'Ark1'!AG771</f>
        <v>0</v>
      </c>
      <c r="J70" s="92">
        <f>+'Ark1'!U771</f>
        <v>0</v>
      </c>
      <c r="K70" s="195"/>
      <c r="L70" s="195"/>
      <c r="M70" s="195"/>
      <c r="N70" s="195"/>
      <c r="O70" s="195"/>
      <c r="P70" s="195"/>
      <c r="Q70" s="195"/>
      <c r="R70" s="195"/>
      <c r="S70" s="1">
        <f>+'Ark1'!S771</f>
        <v>0</v>
      </c>
      <c r="T70" s="60">
        <f t="shared" si="13"/>
        <v>0</v>
      </c>
      <c r="U70" s="72"/>
      <c r="V70" s="92">
        <f>+'Ark1'!X771</f>
        <v>0</v>
      </c>
      <c r="W70" s="92">
        <f>+'Ark1'!Y771</f>
        <v>0</v>
      </c>
      <c r="X70" s="92">
        <f>+'Ark1'!Z771</f>
        <v>0</v>
      </c>
      <c r="Y70" s="1">
        <f>+'Ark1'!Z771</f>
        <v>0</v>
      </c>
      <c r="Z70" s="1">
        <f>+'Ark1'!AB771</f>
        <v>0</v>
      </c>
      <c r="AA70" s="11">
        <f>+'Ark1'!AD771</f>
        <v>0</v>
      </c>
      <c r="AB70" s="1" t="e">
        <f t="shared" si="14"/>
        <v>#DIV/0!</v>
      </c>
      <c r="AC70" s="11" t="e">
        <f t="shared" si="9"/>
        <v>#DIV/0!</v>
      </c>
      <c r="AD70" s="47"/>
      <c r="AE70" s="4"/>
      <c r="AF70" s="13"/>
      <c r="AG70" s="58"/>
      <c r="AH70" s="1"/>
      <c r="AI70" s="5"/>
    </row>
    <row r="71" spans="1:35" ht="15.6">
      <c r="A71" s="47"/>
      <c r="B71">
        <f>+'Ark1'!C772</f>
        <v>2021</v>
      </c>
      <c r="C71">
        <f>+'Ark1'!M772</f>
        <v>13</v>
      </c>
      <c r="D71" s="3" t="s">
        <v>101</v>
      </c>
      <c r="E71">
        <f>+'Ark1'!Q772</f>
        <v>0</v>
      </c>
      <c r="F71">
        <f>+'Ark1'!R772</f>
        <v>0</v>
      </c>
      <c r="G71" s="195">
        <f>+'Ark1'!AF772</f>
        <v>0</v>
      </c>
      <c r="H71" s="60">
        <f t="shared" si="12"/>
        <v>0</v>
      </c>
      <c r="I71" s="195">
        <f>+'Ark1'!AG772</f>
        <v>0</v>
      </c>
      <c r="J71" s="92">
        <f>+'Ark1'!U772</f>
        <v>0</v>
      </c>
      <c r="K71" s="195"/>
      <c r="L71" s="195"/>
      <c r="M71" s="195"/>
      <c r="N71" s="195"/>
      <c r="O71" s="195"/>
      <c r="P71" s="195"/>
      <c r="Q71" s="195"/>
      <c r="R71" s="195"/>
      <c r="S71" s="1">
        <f>+'Ark1'!S772</f>
        <v>0</v>
      </c>
      <c r="T71" s="60">
        <f t="shared" si="13"/>
        <v>0</v>
      </c>
      <c r="U71" s="72"/>
      <c r="V71" s="92">
        <f>+'Ark1'!X772</f>
        <v>0</v>
      </c>
      <c r="W71" s="92">
        <f>+'Ark1'!Y772</f>
        <v>0</v>
      </c>
      <c r="X71" s="92">
        <f>+'Ark1'!Z772</f>
        <v>0</v>
      </c>
      <c r="Y71" s="1">
        <f>+'Ark1'!Z772</f>
        <v>0</v>
      </c>
      <c r="Z71" s="1">
        <f>+'Ark1'!AB772</f>
        <v>0</v>
      </c>
      <c r="AA71" s="11">
        <f>+'Ark1'!AD772</f>
        <v>0</v>
      </c>
      <c r="AB71" s="1" t="e">
        <f t="shared" si="14"/>
        <v>#DIV/0!</v>
      </c>
      <c r="AC71" s="11" t="e">
        <f t="shared" si="9"/>
        <v>#DIV/0!</v>
      </c>
      <c r="AD71" s="47"/>
      <c r="AE71" s="4"/>
      <c r="AF71" s="13"/>
      <c r="AG71" s="58"/>
      <c r="AH71" s="13"/>
      <c r="AI71" s="5"/>
    </row>
    <row r="72" spans="1:35" ht="15.6">
      <c r="A72" s="47"/>
      <c r="B72">
        <f>+'Ark1'!C773</f>
        <v>2021</v>
      </c>
      <c r="C72">
        <f>+'Ark1'!M773</f>
        <v>14</v>
      </c>
      <c r="D72" s="3" t="s">
        <v>102</v>
      </c>
      <c r="E72">
        <f>+'Ark1'!Q773</f>
        <v>15</v>
      </c>
      <c r="F72">
        <f>+'Ark1'!R773</f>
        <v>23</v>
      </c>
      <c r="G72" s="195">
        <f>+'Ark1'!AF773</f>
        <v>0.25950581067358686</v>
      </c>
      <c r="H72" s="60">
        <f t="shared" si="12"/>
        <v>0.1369021548554861</v>
      </c>
      <c r="I72" s="195">
        <f>+'Ark1'!AG773</f>
        <v>0.46089508213995806</v>
      </c>
      <c r="J72" s="92">
        <f>+'Ark1'!U773</f>
        <v>38.718260869565214</v>
      </c>
      <c r="K72" s="195"/>
      <c r="L72" s="195"/>
      <c r="M72" s="195"/>
      <c r="N72" s="195"/>
      <c r="O72" s="195"/>
      <c r="P72" s="195"/>
      <c r="Q72" s="195"/>
      <c r="R72" s="195"/>
      <c r="S72" s="1">
        <f>+'Ark1'!S773</f>
        <v>8.1304347826086936</v>
      </c>
      <c r="T72" s="60">
        <f t="shared" si="13"/>
        <v>0.4940711462450551</v>
      </c>
      <c r="U72" s="72"/>
      <c r="V72" s="92">
        <f>+'Ark1'!X773</f>
        <v>100</v>
      </c>
      <c r="W72" s="92">
        <f>+'Ark1'!Y773</f>
        <v>100</v>
      </c>
      <c r="X72" s="92">
        <f>+'Ark1'!Z773</f>
        <v>5.445383886474624</v>
      </c>
      <c r="Y72" s="1">
        <f>+'Ark1'!Z773</f>
        <v>5.445383886474624</v>
      </c>
      <c r="Z72" s="1">
        <f>+'Ark1'!AB773</f>
        <v>0</v>
      </c>
      <c r="AA72" s="11">
        <f>+'Ark1'!AD773</f>
        <v>0</v>
      </c>
      <c r="AB72" s="1">
        <f t="shared" si="14"/>
        <v>4.7621390374331556</v>
      </c>
      <c r="AC72" s="11">
        <f t="shared" si="9"/>
        <v>1.5333333333333334</v>
      </c>
      <c r="AD72" s="47"/>
      <c r="AE72" s="4"/>
      <c r="AF72" s="13"/>
      <c r="AG72" s="58"/>
      <c r="AH72" s="13"/>
      <c r="AI72" s="5"/>
    </row>
    <row r="73" spans="1:35" ht="15.6">
      <c r="A73" s="47"/>
      <c r="B73">
        <f>+'Ark1'!C774</f>
        <v>2021</v>
      </c>
      <c r="C73">
        <f>+'Ark1'!M774</f>
        <v>15</v>
      </c>
      <c r="D73" s="3" t="s">
        <v>103</v>
      </c>
      <c r="E73">
        <f>+'Ark1'!Q774</f>
        <v>0</v>
      </c>
      <c r="F73">
        <f>+'Ark1'!R774</f>
        <v>0</v>
      </c>
      <c r="G73" s="195">
        <f>+'Ark1'!AF774</f>
        <v>0</v>
      </c>
      <c r="H73" s="60">
        <f t="shared" si="12"/>
        <v>0</v>
      </c>
      <c r="I73" s="195">
        <f>+'Ark1'!AG774</f>
        <v>0</v>
      </c>
      <c r="J73" s="92">
        <f>+'Ark1'!U774</f>
        <v>0</v>
      </c>
      <c r="K73" s="195"/>
      <c r="L73" s="195"/>
      <c r="M73" s="195"/>
      <c r="N73" s="195"/>
      <c r="O73" s="195"/>
      <c r="P73" s="195"/>
      <c r="Q73" s="195"/>
      <c r="R73" s="195"/>
      <c r="S73" s="1">
        <f>+'Ark1'!S774</f>
        <v>0</v>
      </c>
      <c r="T73" s="60">
        <f t="shared" si="13"/>
        <v>0</v>
      </c>
      <c r="U73" s="72"/>
      <c r="V73" s="92">
        <f>+'Ark1'!X774</f>
        <v>0</v>
      </c>
      <c r="W73" s="92">
        <f>+'Ark1'!Y774</f>
        <v>0</v>
      </c>
      <c r="X73" s="92">
        <f>+'Ark1'!Z774</f>
        <v>0</v>
      </c>
      <c r="Y73" s="1">
        <f>+'Ark1'!Z774</f>
        <v>0</v>
      </c>
      <c r="Z73" s="1">
        <f>+'Ark1'!AB774</f>
        <v>0</v>
      </c>
      <c r="AA73" s="11">
        <f>+'Ark1'!AD774</f>
        <v>0</v>
      </c>
      <c r="AB73" s="1" t="e">
        <f t="shared" si="14"/>
        <v>#DIV/0!</v>
      </c>
      <c r="AC73" s="11" t="e">
        <f t="shared" si="9"/>
        <v>#DIV/0!</v>
      </c>
      <c r="AD73" s="47"/>
      <c r="AE73" s="4"/>
      <c r="AF73" s="13"/>
      <c r="AG73" s="58"/>
      <c r="AH73" s="13"/>
      <c r="AI73" s="5"/>
    </row>
    <row r="74" spans="1:35" ht="15.6">
      <c r="A74" s="47"/>
      <c r="B74" s="53">
        <f>+'Ark1'!C775</f>
        <v>2020</v>
      </c>
      <c r="C74" s="53">
        <f>+'Ark1'!M775</f>
        <v>1</v>
      </c>
      <c r="D74" s="54" t="s">
        <v>89</v>
      </c>
      <c r="E74" s="53">
        <f>+'Ark1'!Q775</f>
        <v>0</v>
      </c>
      <c r="F74" s="53">
        <f>+'Ark1'!R775</f>
        <v>0</v>
      </c>
      <c r="G74" s="177">
        <f>+'Ark1'!AF775</f>
        <v>0</v>
      </c>
      <c r="H74" s="59">
        <f t="shared" si="12"/>
        <v>0</v>
      </c>
      <c r="I74" s="177">
        <f>+'Ark1'!AG775</f>
        <v>0</v>
      </c>
      <c r="J74" s="156">
        <f>+'Ark1'!U775</f>
        <v>0</v>
      </c>
      <c r="K74" s="177"/>
      <c r="L74" s="177"/>
      <c r="M74" s="177"/>
      <c r="N74" s="177"/>
      <c r="O74" s="177"/>
      <c r="P74" s="177"/>
      <c r="Q74" s="177"/>
      <c r="R74" s="177"/>
      <c r="S74" s="55">
        <f>+'Ark1'!S775</f>
        <v>0</v>
      </c>
      <c r="T74" s="59">
        <f t="shared" si="13"/>
        <v>0</v>
      </c>
      <c r="U74" s="72"/>
      <c r="V74" s="156">
        <f>+'Ark1'!X775</f>
        <v>0</v>
      </c>
      <c r="W74" s="156">
        <f>+'Ark1'!Y775</f>
        <v>0</v>
      </c>
      <c r="X74" s="156">
        <f>+'Ark1'!Z775</f>
        <v>0</v>
      </c>
      <c r="Y74" s="55">
        <f>+'Ark1'!Z775</f>
        <v>0</v>
      </c>
      <c r="Z74" s="55">
        <f>+'Ark1'!AB775</f>
        <v>0</v>
      </c>
      <c r="AA74" s="75">
        <f>+'Ark1'!AD775</f>
        <v>0</v>
      </c>
      <c r="AB74" s="55" t="e">
        <f t="shared" si="14"/>
        <v>#DIV/0!</v>
      </c>
      <c r="AC74" s="75" t="e">
        <f t="shared" si="9"/>
        <v>#DIV/0!</v>
      </c>
      <c r="AD74" s="47"/>
      <c r="AE74" s="4"/>
      <c r="AF74" s="13"/>
      <c r="AG74" s="58"/>
      <c r="AH74" s="13"/>
      <c r="AI74" s="5"/>
    </row>
    <row r="75" spans="1:35" ht="15.6">
      <c r="A75" s="47"/>
      <c r="B75" s="53">
        <f>+'Ark1'!C776</f>
        <v>2020</v>
      </c>
      <c r="C75" s="53">
        <f>+'Ark1'!M776</f>
        <v>2</v>
      </c>
      <c r="D75" s="54" t="s">
        <v>90</v>
      </c>
      <c r="E75" s="53">
        <f>+'Ark1'!Q776</f>
        <v>305</v>
      </c>
      <c r="F75" s="53">
        <f>+'Ark1'!R776</f>
        <v>1406</v>
      </c>
      <c r="G75" s="177">
        <f>+'Ark1'!AF776</f>
        <v>15.670976370931788</v>
      </c>
      <c r="H75" s="59">
        <f t="shared" si="12"/>
        <v>-0.73367161266356185</v>
      </c>
      <c r="I75" s="177">
        <f>+'Ark1'!AG776</f>
        <v>12.52557218517129</v>
      </c>
      <c r="J75" s="156">
        <f>+'Ark1'!U776</f>
        <v>17.196123755334277</v>
      </c>
      <c r="K75" s="177"/>
      <c r="L75" s="177"/>
      <c r="M75" s="177"/>
      <c r="N75" s="177"/>
      <c r="O75" s="177"/>
      <c r="P75" s="177"/>
      <c r="Q75" s="177"/>
      <c r="R75" s="177"/>
      <c r="S75" s="55">
        <f>+'Ark1'!S776</f>
        <v>3.4615931721194881</v>
      </c>
      <c r="T75" s="59">
        <f t="shared" si="13"/>
        <v>0.18034317211948814</v>
      </c>
      <c r="U75" s="72"/>
      <c r="V75" s="156">
        <f>+'Ark1'!X776</f>
        <v>62.304409672830701</v>
      </c>
      <c r="W75" s="156">
        <f>+'Ark1'!Y776</f>
        <v>7.2546230440967276</v>
      </c>
      <c r="X75" s="156">
        <f>+'Ark1'!Z776</f>
        <v>4.5957024713494716</v>
      </c>
      <c r="Y75" s="55">
        <f>+'Ark1'!Z776</f>
        <v>4.5957024713494716</v>
      </c>
      <c r="Z75" s="55">
        <f>+'Ark1'!AB776</f>
        <v>0</v>
      </c>
      <c r="AA75" s="75">
        <f>+'Ark1'!AD776</f>
        <v>0</v>
      </c>
      <c r="AB75" s="55">
        <f t="shared" si="14"/>
        <v>4.9676905691390987</v>
      </c>
      <c r="AC75" s="75">
        <f t="shared" si="9"/>
        <v>4.6098360655737709</v>
      </c>
      <c r="AD75" s="47"/>
      <c r="AE75" s="4"/>
      <c r="AF75" s="13"/>
      <c r="AG75" s="58"/>
      <c r="AH75" s="5"/>
      <c r="AI75" s="5"/>
    </row>
    <row r="76" spans="1:35" ht="15.6">
      <c r="A76" s="47"/>
      <c r="B76" s="53">
        <f>+'Ark1'!C777</f>
        <v>2020</v>
      </c>
      <c r="C76" s="53">
        <f>+'Ark1'!M777</f>
        <v>3</v>
      </c>
      <c r="D76" s="54" t="s">
        <v>91</v>
      </c>
      <c r="E76" s="53">
        <f>+'Ark1'!Q777</f>
        <v>1</v>
      </c>
      <c r="F76" s="53">
        <f>+'Ark1'!R777</f>
        <v>1</v>
      </c>
      <c r="G76" s="177">
        <f>+'Ark1'!AF777</f>
        <v>1.1145786892554611E-2</v>
      </c>
      <c r="H76" s="59">
        <f t="shared" si="12"/>
        <v>-1.1638446417994493E-2</v>
      </c>
      <c r="I76" s="177">
        <f>+'Ark1'!AG777</f>
        <v>1.5593664537587497E-2</v>
      </c>
      <c r="J76" s="156">
        <f>+'Ark1'!U777</f>
        <v>30.1</v>
      </c>
      <c r="K76" s="177"/>
      <c r="L76" s="177"/>
      <c r="M76" s="177"/>
      <c r="N76" s="177"/>
      <c r="O76" s="177"/>
      <c r="P76" s="177"/>
      <c r="Q76" s="177"/>
      <c r="R76" s="177"/>
      <c r="S76" s="55">
        <f>+'Ark1'!S777</f>
        <v>6</v>
      </c>
      <c r="T76" s="59">
        <f t="shared" si="13"/>
        <v>3</v>
      </c>
      <c r="U76" s="72"/>
      <c r="V76" s="156">
        <f>+'Ark1'!X777</f>
        <v>100</v>
      </c>
      <c r="W76" s="156">
        <f>+'Ark1'!Y777</f>
        <v>100</v>
      </c>
      <c r="X76" s="156">
        <f>+'Ark1'!Z777</f>
        <v>0</v>
      </c>
      <c r="Y76" s="55">
        <f>+'Ark1'!Z777</f>
        <v>0</v>
      </c>
      <c r="Z76" s="55">
        <f>+'Ark1'!AB777</f>
        <v>0</v>
      </c>
      <c r="AA76" s="75">
        <f>+'Ark1'!AD777</f>
        <v>0</v>
      </c>
      <c r="AB76" s="55">
        <f t="shared" si="14"/>
        <v>5.0166666666666666</v>
      </c>
      <c r="AC76" s="75">
        <f t="shared" si="9"/>
        <v>1</v>
      </c>
      <c r="AD76" s="47"/>
      <c r="AE76" s="4"/>
      <c r="AF76" s="13"/>
      <c r="AG76" s="58"/>
      <c r="AH76" s="5"/>
      <c r="AI76" s="5"/>
    </row>
    <row r="77" spans="1:35" ht="15.6">
      <c r="A77" s="47"/>
      <c r="B77" s="53">
        <f>+'Ark1'!C778</f>
        <v>2020</v>
      </c>
      <c r="C77" s="53">
        <f>+'Ark1'!M778</f>
        <v>4</v>
      </c>
      <c r="D77" s="54" t="s">
        <v>92</v>
      </c>
      <c r="E77" s="53">
        <f>+'Ark1'!Q778</f>
        <v>0</v>
      </c>
      <c r="F77" s="53">
        <f>+'Ark1'!R778</f>
        <v>0</v>
      </c>
      <c r="G77" s="177">
        <f>+'Ark1'!AF778</f>
        <v>0</v>
      </c>
      <c r="H77" s="59">
        <f t="shared" si="12"/>
        <v>-1.1392116655274552E-2</v>
      </c>
      <c r="I77" s="177">
        <f>+'Ark1'!AG778</f>
        <v>0</v>
      </c>
      <c r="J77" s="156">
        <f>+'Ark1'!U778</f>
        <v>0</v>
      </c>
      <c r="K77" s="177"/>
      <c r="L77" s="177"/>
      <c r="M77" s="177"/>
      <c r="N77" s="177"/>
      <c r="O77" s="177"/>
      <c r="P77" s="177"/>
      <c r="Q77" s="177"/>
      <c r="R77" s="177"/>
      <c r="S77" s="55">
        <f>+'Ark1'!S778</f>
        <v>0</v>
      </c>
      <c r="T77" s="59">
        <f t="shared" si="13"/>
        <v>-5</v>
      </c>
      <c r="U77" s="72"/>
      <c r="V77" s="156">
        <f>+'Ark1'!X778</f>
        <v>0</v>
      </c>
      <c r="W77" s="156">
        <f>+'Ark1'!Y778</f>
        <v>0</v>
      </c>
      <c r="X77" s="156">
        <f>+'Ark1'!Z778</f>
        <v>0</v>
      </c>
      <c r="Y77" s="55">
        <f>+'Ark1'!Z778</f>
        <v>0</v>
      </c>
      <c r="Z77" s="55">
        <f>+'Ark1'!AB778</f>
        <v>0</v>
      </c>
      <c r="AA77" s="75">
        <f>+'Ark1'!AD778</f>
        <v>0</v>
      </c>
      <c r="AB77" s="55" t="e">
        <f t="shared" si="14"/>
        <v>#DIV/0!</v>
      </c>
      <c r="AC77" s="75" t="e">
        <f t="shared" si="9"/>
        <v>#DIV/0!</v>
      </c>
      <c r="AD77" s="47"/>
      <c r="AE77" s="4"/>
      <c r="AF77" s="13"/>
      <c r="AG77" s="58"/>
      <c r="AH77" s="5"/>
      <c r="AI77" s="5"/>
    </row>
    <row r="78" spans="1:35" ht="15.6">
      <c r="A78" s="47"/>
      <c r="B78" s="53">
        <f>+'Ark1'!C779</f>
        <v>2020</v>
      </c>
      <c r="C78" s="53">
        <f>+'Ark1'!M779</f>
        <v>5</v>
      </c>
      <c r="D78" s="54" t="s">
        <v>93</v>
      </c>
      <c r="E78" s="53">
        <f>+'Ark1'!Q779</f>
        <v>506</v>
      </c>
      <c r="F78" s="53">
        <f>+'Ark1'!R779</f>
        <v>4724</v>
      </c>
      <c r="G78" s="177">
        <f>+'Ark1'!AF779</f>
        <v>52.652697280428008</v>
      </c>
      <c r="H78" s="59">
        <f t="shared" si="12"/>
        <v>1.3312117484161661</v>
      </c>
      <c r="I78" s="177">
        <f>+'Ark1'!AG779</f>
        <v>49.798927207686006</v>
      </c>
      <c r="J78" s="156">
        <f>+'Ark1'!U779</f>
        <v>20.348312870448776</v>
      </c>
      <c r="K78" s="177"/>
      <c r="L78" s="177"/>
      <c r="M78" s="177"/>
      <c r="N78" s="177"/>
      <c r="O78" s="177"/>
      <c r="P78" s="177"/>
      <c r="Q78" s="177"/>
      <c r="R78" s="177"/>
      <c r="S78" s="55">
        <f>+'Ark1'!S779</f>
        <v>4.8751058425063487</v>
      </c>
      <c r="T78" s="59">
        <f t="shared" si="13"/>
        <v>2.849097014230928E-2</v>
      </c>
      <c r="U78" s="72"/>
      <c r="V78" s="156">
        <f>+'Ark1'!X779</f>
        <v>84.165961049957644</v>
      </c>
      <c r="W78" s="156">
        <f>+'Ark1'!Y779</f>
        <v>22.692633361558006</v>
      </c>
      <c r="X78" s="156">
        <f>+'Ark1'!Z779</f>
        <v>5.0235830304178011</v>
      </c>
      <c r="Y78" s="55">
        <f>+'Ark1'!Z779</f>
        <v>5.0235830304178011</v>
      </c>
      <c r="Z78" s="55">
        <f>+'Ark1'!AB779</f>
        <v>7.2739295115621772E-2</v>
      </c>
      <c r="AA78" s="75">
        <f>+'Ark1'!AD779</f>
        <v>-0.7680680913890694</v>
      </c>
      <c r="AB78" s="55">
        <f t="shared" si="14"/>
        <v>4.1739222752930987</v>
      </c>
      <c r="AC78" s="75">
        <f t="shared" si="9"/>
        <v>9.3359683794466406</v>
      </c>
      <c r="AD78" s="47"/>
      <c r="AE78" s="4"/>
      <c r="AF78" s="13"/>
      <c r="AG78" s="58"/>
      <c r="AH78" s="5"/>
      <c r="AI78" s="5"/>
    </row>
    <row r="79" spans="1:35" ht="15.6">
      <c r="A79" s="47"/>
      <c r="B79" s="53">
        <f>+'Ark1'!C780</f>
        <v>2020</v>
      </c>
      <c r="C79" s="53">
        <f>+'Ark1'!M780</f>
        <v>6</v>
      </c>
      <c r="D79" s="54" t="s">
        <v>94</v>
      </c>
      <c r="E79" s="53">
        <f>+'Ark1'!Q780</f>
        <v>0</v>
      </c>
      <c r="F79" s="53">
        <f>+'Ark1'!R780</f>
        <v>0</v>
      </c>
      <c r="G79" s="177">
        <f>+'Ark1'!AF780</f>
        <v>0</v>
      </c>
      <c r="H79" s="59">
        <f t="shared" ref="H79:H118" si="15">+G79-G94</f>
        <v>0</v>
      </c>
      <c r="I79" s="177">
        <f>+'Ark1'!AG780</f>
        <v>0</v>
      </c>
      <c r="J79" s="156">
        <f>+'Ark1'!U780</f>
        <v>0</v>
      </c>
      <c r="K79" s="177"/>
      <c r="L79" s="177"/>
      <c r="M79" s="177"/>
      <c r="N79" s="177"/>
      <c r="O79" s="177"/>
      <c r="P79" s="177"/>
      <c r="Q79" s="177"/>
      <c r="R79" s="177"/>
      <c r="S79" s="55">
        <f>+'Ark1'!S780</f>
        <v>0</v>
      </c>
      <c r="T79" s="59">
        <f t="shared" ref="T79:T118" si="16">+S79-S94</f>
        <v>0</v>
      </c>
      <c r="U79" s="72"/>
      <c r="V79" s="156">
        <f>+'Ark1'!X780</f>
        <v>0</v>
      </c>
      <c r="W79" s="156">
        <f>+'Ark1'!Y780</f>
        <v>0</v>
      </c>
      <c r="X79" s="156">
        <f>+'Ark1'!Z780</f>
        <v>0</v>
      </c>
      <c r="Y79" s="55">
        <f>+'Ark1'!Z780</f>
        <v>0</v>
      </c>
      <c r="Z79" s="55">
        <f>+'Ark1'!AB780</f>
        <v>0</v>
      </c>
      <c r="AA79" s="75">
        <f>+'Ark1'!AD780</f>
        <v>0</v>
      </c>
      <c r="AB79" s="55" t="e">
        <f t="shared" si="14"/>
        <v>#DIV/0!</v>
      </c>
      <c r="AC79" s="75" t="e">
        <f t="shared" si="9"/>
        <v>#DIV/0!</v>
      </c>
      <c r="AD79" s="47"/>
      <c r="AE79" s="4"/>
      <c r="AF79" s="13"/>
      <c r="AG79" s="58"/>
      <c r="AH79" s="5"/>
      <c r="AI79" s="5"/>
    </row>
    <row r="80" spans="1:35" ht="15.6">
      <c r="A80" s="47"/>
      <c r="B80" s="53">
        <f>+'Ark1'!C781</f>
        <v>2020</v>
      </c>
      <c r="C80" s="53">
        <f>+'Ark1'!M781</f>
        <v>7</v>
      </c>
      <c r="D80" s="54" t="s">
        <v>95</v>
      </c>
      <c r="E80" s="53">
        <f>+'Ark1'!Q781</f>
        <v>0</v>
      </c>
      <c r="F80" s="53">
        <f>+'Ark1'!R781</f>
        <v>0</v>
      </c>
      <c r="G80" s="177">
        <f>+'Ark1'!AF781</f>
        <v>0</v>
      </c>
      <c r="H80" s="59">
        <f t="shared" si="15"/>
        <v>0</v>
      </c>
      <c r="I80" s="177">
        <f>+'Ark1'!AG781</f>
        <v>0</v>
      </c>
      <c r="J80" s="156">
        <f>+'Ark1'!U781</f>
        <v>0</v>
      </c>
      <c r="K80" s="177"/>
      <c r="L80" s="177"/>
      <c r="M80" s="177"/>
      <c r="N80" s="177"/>
      <c r="O80" s="177"/>
      <c r="P80" s="177"/>
      <c r="Q80" s="177"/>
      <c r="R80" s="177"/>
      <c r="S80" s="55">
        <f>+'Ark1'!S781</f>
        <v>0</v>
      </c>
      <c r="T80" s="59">
        <f t="shared" si="16"/>
        <v>0</v>
      </c>
      <c r="U80" s="72"/>
      <c r="V80" s="156">
        <f>+'Ark1'!X781</f>
        <v>0</v>
      </c>
      <c r="W80" s="156">
        <f>+'Ark1'!Y781</f>
        <v>0</v>
      </c>
      <c r="X80" s="156">
        <f>+'Ark1'!Z781</f>
        <v>0</v>
      </c>
      <c r="Y80" s="55">
        <f>+'Ark1'!Z781</f>
        <v>0</v>
      </c>
      <c r="Z80" s="55">
        <f>+'Ark1'!AB781</f>
        <v>0</v>
      </c>
      <c r="AA80" s="75">
        <f>+'Ark1'!AD781</f>
        <v>0</v>
      </c>
      <c r="AB80" s="55" t="e">
        <f t="shared" si="14"/>
        <v>#DIV/0!</v>
      </c>
      <c r="AC80" s="75" t="e">
        <f t="shared" si="9"/>
        <v>#DIV/0!</v>
      </c>
      <c r="AD80" s="47"/>
      <c r="AE80" s="4"/>
      <c r="AF80" s="13"/>
      <c r="AG80" s="58"/>
      <c r="AH80" s="5"/>
      <c r="AI80" s="5"/>
    </row>
    <row r="81" spans="1:35" ht="15.6">
      <c r="A81" s="47"/>
      <c r="B81" s="53">
        <f>+'Ark1'!C782</f>
        <v>2020</v>
      </c>
      <c r="C81" s="53">
        <f>+'Ark1'!M782</f>
        <v>8</v>
      </c>
      <c r="D81" s="54" t="s">
        <v>96</v>
      </c>
      <c r="E81" s="53">
        <f>+'Ark1'!Q782</f>
        <v>382</v>
      </c>
      <c r="F81" s="53">
        <f>+'Ark1'!R782</f>
        <v>2463</v>
      </c>
      <c r="G81" s="177">
        <f>+'Ark1'!AF782</f>
        <v>27.452073116362005</v>
      </c>
      <c r="H81" s="59">
        <f t="shared" si="15"/>
        <v>-0.4244363390948287</v>
      </c>
      <c r="I81" s="177">
        <f>+'Ark1'!AG782</f>
        <v>31.722124420761421</v>
      </c>
      <c r="J81" s="156">
        <f>+'Ark1'!U782</f>
        <v>24.860860738936257</v>
      </c>
      <c r="K81" s="177"/>
      <c r="L81" s="177"/>
      <c r="M81" s="177"/>
      <c r="N81" s="177"/>
      <c r="O81" s="177"/>
      <c r="P81" s="177"/>
      <c r="Q81" s="177"/>
      <c r="R81" s="177"/>
      <c r="S81" s="55">
        <f>+'Ark1'!S782</f>
        <v>5.9415347137637013</v>
      </c>
      <c r="T81" s="59">
        <f t="shared" si="16"/>
        <v>-4.947468550070333E-2</v>
      </c>
      <c r="U81" s="72"/>
      <c r="V81" s="156">
        <f>+'Ark1'!X782</f>
        <v>96.589524969549359</v>
      </c>
      <c r="W81" s="156">
        <f>+'Ark1'!Y782</f>
        <v>62.89078359723915</v>
      </c>
      <c r="X81" s="156">
        <f>+'Ark1'!Z782</f>
        <v>5.3617454547992258</v>
      </c>
      <c r="Y81" s="55">
        <f>+'Ark1'!Z782</f>
        <v>5.3617454547992258</v>
      </c>
      <c r="Z81" s="55">
        <f>+'Ark1'!AB782</f>
        <v>0</v>
      </c>
      <c r="AA81" s="75">
        <f>+'Ark1'!AD782</f>
        <v>0</v>
      </c>
      <c r="AB81" s="55">
        <f t="shared" si="14"/>
        <v>4.1842490091567592</v>
      </c>
      <c r="AC81" s="75">
        <f t="shared" si="9"/>
        <v>6.4476439790575917</v>
      </c>
      <c r="AD81" s="47"/>
      <c r="AE81" s="4"/>
      <c r="AF81" s="13"/>
      <c r="AG81" s="58"/>
      <c r="AH81" s="5"/>
      <c r="AI81" s="5"/>
    </row>
    <row r="82" spans="1:35" ht="15.6">
      <c r="A82" s="47"/>
      <c r="B82" s="53">
        <f>+'Ark1'!C783</f>
        <v>2020</v>
      </c>
      <c r="C82" s="53">
        <f>+'Ark1'!M783</f>
        <v>9</v>
      </c>
      <c r="D82" s="54" t="s">
        <v>97</v>
      </c>
      <c r="E82" s="53">
        <f>+'Ark1'!Q783</f>
        <v>0</v>
      </c>
      <c r="F82" s="53">
        <f>+'Ark1'!R783</f>
        <v>0</v>
      </c>
      <c r="G82" s="177">
        <f>+'Ark1'!AF783</f>
        <v>0</v>
      </c>
      <c r="H82" s="59">
        <f t="shared" si="15"/>
        <v>0</v>
      </c>
      <c r="I82" s="177">
        <f>+'Ark1'!AG783</f>
        <v>0</v>
      </c>
      <c r="J82" s="156">
        <f>+'Ark1'!U783</f>
        <v>0</v>
      </c>
      <c r="K82" s="177"/>
      <c r="L82" s="177"/>
      <c r="M82" s="177"/>
      <c r="N82" s="177"/>
      <c r="O82" s="177"/>
      <c r="P82" s="177"/>
      <c r="Q82" s="177"/>
      <c r="R82" s="177"/>
      <c r="S82" s="55">
        <f>+'Ark1'!S783</f>
        <v>0</v>
      </c>
      <c r="T82" s="59">
        <f t="shared" si="16"/>
        <v>0</v>
      </c>
      <c r="U82" s="72"/>
      <c r="V82" s="156">
        <f>+'Ark1'!X783</f>
        <v>0</v>
      </c>
      <c r="W82" s="156">
        <f>+'Ark1'!Y783</f>
        <v>0</v>
      </c>
      <c r="X82" s="156">
        <f>+'Ark1'!Z783</f>
        <v>0</v>
      </c>
      <c r="Y82" s="55">
        <f>+'Ark1'!Z783</f>
        <v>0</v>
      </c>
      <c r="Z82" s="55">
        <f>+'Ark1'!AB783</f>
        <v>0</v>
      </c>
      <c r="AA82" s="75">
        <f>+'Ark1'!AD783</f>
        <v>0</v>
      </c>
      <c r="AB82" s="55" t="e">
        <f t="shared" si="14"/>
        <v>#DIV/0!</v>
      </c>
      <c r="AC82" s="75" t="e">
        <f t="shared" si="9"/>
        <v>#DIV/0!</v>
      </c>
      <c r="AD82" s="47"/>
      <c r="AE82" s="4"/>
      <c r="AF82" s="13"/>
      <c r="AG82" s="58"/>
      <c r="AH82" s="5"/>
      <c r="AI82" s="5"/>
    </row>
    <row r="83" spans="1:35" ht="15.6">
      <c r="A83" s="47"/>
      <c r="B83" s="53">
        <f>+'Ark1'!C784</f>
        <v>2020</v>
      </c>
      <c r="C83" s="53">
        <f>+'Ark1'!M784</f>
        <v>10</v>
      </c>
      <c r="D83" s="54" t="s">
        <v>98</v>
      </c>
      <c r="E83" s="53">
        <f>+'Ark1'!Q784</f>
        <v>0</v>
      </c>
      <c r="F83" s="53">
        <f>+'Ark1'!R784</f>
        <v>0</v>
      </c>
      <c r="G83" s="177">
        <f>+'Ark1'!AF784</f>
        <v>0</v>
      </c>
      <c r="H83" s="59">
        <f t="shared" si="15"/>
        <v>0</v>
      </c>
      <c r="I83" s="177">
        <f>+'Ark1'!AG784</f>
        <v>0</v>
      </c>
      <c r="J83" s="156">
        <f>+'Ark1'!U784</f>
        <v>0</v>
      </c>
      <c r="K83" s="177"/>
      <c r="L83" s="177"/>
      <c r="M83" s="177"/>
      <c r="N83" s="177"/>
      <c r="O83" s="177"/>
      <c r="P83" s="177"/>
      <c r="Q83" s="177"/>
      <c r="R83" s="177"/>
      <c r="S83" s="55">
        <f>+'Ark1'!S784</f>
        <v>0</v>
      </c>
      <c r="T83" s="59">
        <f t="shared" si="16"/>
        <v>0</v>
      </c>
      <c r="U83" s="72"/>
      <c r="V83" s="156">
        <f>+'Ark1'!X784</f>
        <v>0</v>
      </c>
      <c r="W83" s="156">
        <f>+'Ark1'!Y784</f>
        <v>0</v>
      </c>
      <c r="X83" s="156">
        <f>+'Ark1'!Z784</f>
        <v>0</v>
      </c>
      <c r="Y83" s="55">
        <f>+'Ark1'!Z784</f>
        <v>0</v>
      </c>
      <c r="Z83" s="55">
        <f>+'Ark1'!AB784</f>
        <v>0</v>
      </c>
      <c r="AA83" s="75">
        <f>+'Ark1'!AD784</f>
        <v>0</v>
      </c>
      <c r="AB83" s="55" t="e">
        <f t="shared" si="14"/>
        <v>#DIV/0!</v>
      </c>
      <c r="AC83" s="75" t="e">
        <f t="shared" si="9"/>
        <v>#DIV/0!</v>
      </c>
      <c r="AD83" s="47"/>
      <c r="AE83" s="4"/>
      <c r="AF83" s="5"/>
      <c r="AG83" s="58"/>
      <c r="AH83" s="5"/>
      <c r="AI83" s="5"/>
    </row>
    <row r="84" spans="1:35">
      <c r="A84" s="47"/>
      <c r="B84" s="53">
        <f>+'Ark1'!C785</f>
        <v>2020</v>
      </c>
      <c r="C84" s="53">
        <f>+'Ark1'!M785</f>
        <v>11</v>
      </c>
      <c r="D84" s="54" t="s">
        <v>99</v>
      </c>
      <c r="E84" s="53">
        <f>+'Ark1'!Q785</f>
        <v>151</v>
      </c>
      <c r="F84" s="53">
        <f>+'Ark1'!R785</f>
        <v>367</v>
      </c>
      <c r="G84" s="177">
        <f>+'Ark1'!AF785</f>
        <v>4.090503789567542</v>
      </c>
      <c r="H84" s="59">
        <f t="shared" si="15"/>
        <v>-9.0403022918216891E-2</v>
      </c>
      <c r="I84" s="177">
        <f>+'Ark1'!AG785</f>
        <v>5.7356813765693317</v>
      </c>
      <c r="J84" s="156">
        <f>+'Ark1'!U785</f>
        <v>30.167356948228875</v>
      </c>
      <c r="K84" s="177"/>
      <c r="L84" s="177"/>
      <c r="M84" s="177"/>
      <c r="N84" s="177"/>
      <c r="O84" s="177"/>
      <c r="P84" s="177"/>
      <c r="Q84" s="177"/>
      <c r="R84" s="177"/>
      <c r="S84" s="55">
        <f>+'Ark1'!S785</f>
        <v>7.0599455040871923</v>
      </c>
      <c r="T84" s="59">
        <f t="shared" si="16"/>
        <v>2.7247956403275708E-3</v>
      </c>
      <c r="U84" s="72"/>
      <c r="V84" s="156">
        <f>+'Ark1'!X785</f>
        <v>99.727520435967321</v>
      </c>
      <c r="W84" s="156">
        <f>+'Ark1'!Y785</f>
        <v>91.280653950953678</v>
      </c>
      <c r="X84" s="156">
        <f>+'Ark1'!Z785</f>
        <v>5.3755409679585933</v>
      </c>
      <c r="Y84" s="55">
        <f>+'Ark1'!Z785</f>
        <v>5.3755409679585933</v>
      </c>
      <c r="Z84" s="55">
        <f>+'Ark1'!AB785</f>
        <v>0</v>
      </c>
      <c r="AA84" s="75">
        <f>+'Ark1'!AD785</f>
        <v>0</v>
      </c>
      <c r="AB84" s="55">
        <f t="shared" si="14"/>
        <v>4.2730297182554997</v>
      </c>
      <c r="AC84" s="75">
        <f t="shared" si="9"/>
        <v>2.4304635761589406</v>
      </c>
      <c r="AD84" s="47"/>
      <c r="AE84" s="13"/>
      <c r="AF84" s="13"/>
      <c r="AG84" s="58"/>
    </row>
    <row r="85" spans="1:35" ht="15.6">
      <c r="A85" s="47"/>
      <c r="B85" s="53">
        <f>+'Ark1'!C786</f>
        <v>2020</v>
      </c>
      <c r="C85" s="53">
        <f>+'Ark1'!M786</f>
        <v>12</v>
      </c>
      <c r="D85" s="54" t="s">
        <v>100</v>
      </c>
      <c r="E85" s="53">
        <f>+'Ark1'!Q786</f>
        <v>0</v>
      </c>
      <c r="F85" s="53">
        <f>+'Ark1'!R786</f>
        <v>0</v>
      </c>
      <c r="G85" s="177">
        <f>+'Ark1'!AF786</f>
        <v>0</v>
      </c>
      <c r="H85" s="59">
        <f t="shared" si="15"/>
        <v>0</v>
      </c>
      <c r="I85" s="177">
        <f>+'Ark1'!AG786</f>
        <v>0</v>
      </c>
      <c r="J85" s="156">
        <f>+'Ark1'!U786</f>
        <v>0</v>
      </c>
      <c r="K85" s="177"/>
      <c r="L85" s="177"/>
      <c r="M85" s="177"/>
      <c r="N85" s="177"/>
      <c r="O85" s="177"/>
      <c r="P85" s="177"/>
      <c r="Q85" s="177"/>
      <c r="R85" s="177"/>
      <c r="S85" s="55">
        <f>+'Ark1'!S786</f>
        <v>0</v>
      </c>
      <c r="T85" s="59">
        <f t="shared" si="16"/>
        <v>0</v>
      </c>
      <c r="U85" s="72"/>
      <c r="V85" s="156">
        <f>+'Ark1'!X786</f>
        <v>0</v>
      </c>
      <c r="W85" s="156">
        <f>+'Ark1'!Y786</f>
        <v>0</v>
      </c>
      <c r="X85" s="156">
        <f>+'Ark1'!Z786</f>
        <v>0</v>
      </c>
      <c r="Y85" s="55">
        <f>+'Ark1'!Z786</f>
        <v>0</v>
      </c>
      <c r="Z85" s="55">
        <f>+'Ark1'!AB786</f>
        <v>0</v>
      </c>
      <c r="AA85" s="75">
        <f>+'Ark1'!AD786</f>
        <v>0</v>
      </c>
      <c r="AB85" s="55" t="e">
        <f t="shared" si="14"/>
        <v>#DIV/0!</v>
      </c>
      <c r="AC85" s="75" t="e">
        <f t="shared" si="9"/>
        <v>#DIV/0!</v>
      </c>
      <c r="AD85" s="47"/>
      <c r="AE85" s="5"/>
      <c r="AF85" s="5"/>
      <c r="AG85" s="58"/>
      <c r="AI85" s="5"/>
    </row>
    <row r="86" spans="1:35">
      <c r="A86" s="47"/>
      <c r="B86" s="53">
        <f>+'Ark1'!C787</f>
        <v>2020</v>
      </c>
      <c r="C86" s="53">
        <f>+'Ark1'!M787</f>
        <v>13</v>
      </c>
      <c r="D86" s="54" t="s">
        <v>101</v>
      </c>
      <c r="E86" s="53">
        <f>+'Ark1'!Q787</f>
        <v>0</v>
      </c>
      <c r="F86" s="53">
        <f>+'Ark1'!R787</f>
        <v>0</v>
      </c>
      <c r="G86" s="177">
        <f>+'Ark1'!AF787</f>
        <v>0</v>
      </c>
      <c r="H86" s="59">
        <f t="shared" si="15"/>
        <v>0</v>
      </c>
      <c r="I86" s="177">
        <f>+'Ark1'!AG787</f>
        <v>0</v>
      </c>
      <c r="J86" s="156">
        <f>+'Ark1'!U787</f>
        <v>0</v>
      </c>
      <c r="K86" s="177"/>
      <c r="L86" s="177"/>
      <c r="M86" s="177"/>
      <c r="N86" s="177"/>
      <c r="O86" s="177"/>
      <c r="P86" s="177"/>
      <c r="Q86" s="177"/>
      <c r="R86" s="177"/>
      <c r="S86" s="55">
        <f>+'Ark1'!S787</f>
        <v>0</v>
      </c>
      <c r="T86" s="59">
        <f t="shared" si="16"/>
        <v>0</v>
      </c>
      <c r="U86" s="72"/>
      <c r="V86" s="156">
        <f>+'Ark1'!X787</f>
        <v>0</v>
      </c>
      <c r="W86" s="156">
        <f>+'Ark1'!Y787</f>
        <v>0</v>
      </c>
      <c r="X86" s="156">
        <f>+'Ark1'!Z787</f>
        <v>0</v>
      </c>
      <c r="Y86" s="55">
        <f>+'Ark1'!Z787</f>
        <v>0</v>
      </c>
      <c r="Z86" s="55">
        <f>+'Ark1'!AB787</f>
        <v>0</v>
      </c>
      <c r="AA86" s="75">
        <f>+'Ark1'!AD787</f>
        <v>0</v>
      </c>
      <c r="AB86" s="55" t="e">
        <f t="shared" si="14"/>
        <v>#DIV/0!</v>
      </c>
      <c r="AC86" s="75" t="e">
        <f t="shared" si="9"/>
        <v>#DIV/0!</v>
      </c>
      <c r="AD86" s="47"/>
      <c r="AE86" s="13"/>
      <c r="AF86" s="13"/>
      <c r="AG86" s="58"/>
    </row>
    <row r="87" spans="1:35">
      <c r="A87" s="47"/>
      <c r="B87" s="53">
        <f>+'Ark1'!C788</f>
        <v>2020</v>
      </c>
      <c r="C87" s="53">
        <f>+'Ark1'!M788</f>
        <v>14</v>
      </c>
      <c r="D87" s="54" t="s">
        <v>102</v>
      </c>
      <c r="E87" s="53">
        <f>+'Ark1'!Q788</f>
        <v>9</v>
      </c>
      <c r="F87" s="53">
        <f>+'Ark1'!R788</f>
        <v>11</v>
      </c>
      <c r="G87" s="177">
        <f>+'Ark1'!AF788</f>
        <v>0.12260365581810076</v>
      </c>
      <c r="H87" s="59">
        <f t="shared" si="15"/>
        <v>-5.9670210666292078E-2</v>
      </c>
      <c r="I87" s="177">
        <f>+'Ark1'!AG788</f>
        <v>0.20210114527436071</v>
      </c>
      <c r="J87" s="156">
        <f>+'Ark1'!U788</f>
        <v>35.464545454545437</v>
      </c>
      <c r="K87" s="177"/>
      <c r="L87" s="177"/>
      <c r="M87" s="177"/>
      <c r="N87" s="177"/>
      <c r="O87" s="177"/>
      <c r="P87" s="177"/>
      <c r="Q87" s="177"/>
      <c r="R87" s="177"/>
      <c r="S87" s="55">
        <f>+'Ark1'!S788</f>
        <v>7.6363636363636385</v>
      </c>
      <c r="T87" s="59">
        <f t="shared" si="16"/>
        <v>0.13636363636363846</v>
      </c>
      <c r="U87" s="72"/>
      <c r="V87" s="156">
        <f>+'Ark1'!X788</f>
        <v>100</v>
      </c>
      <c r="W87" s="156">
        <f>+'Ark1'!Y788</f>
        <v>100</v>
      </c>
      <c r="X87" s="156">
        <f>+'Ark1'!Z788</f>
        <v>3.5025792149536423</v>
      </c>
      <c r="Y87" s="55">
        <f>+'Ark1'!Z788</f>
        <v>3.5025792149536423</v>
      </c>
      <c r="Z87" s="55">
        <f>+'Ark1'!AB788</f>
        <v>0</v>
      </c>
      <c r="AA87" s="75">
        <f>+'Ark1'!AD788</f>
        <v>0</v>
      </c>
      <c r="AB87" s="55">
        <f t="shared" si="14"/>
        <v>4.6441666666666634</v>
      </c>
      <c r="AC87" s="75">
        <f t="shared" si="9"/>
        <v>1.2222222222222223</v>
      </c>
      <c r="AD87" s="47"/>
      <c r="AE87" s="13"/>
      <c r="AF87" s="13"/>
      <c r="AG87" s="58"/>
    </row>
    <row r="88" spans="1:35" ht="15.6">
      <c r="A88" s="47"/>
      <c r="B88" s="53">
        <f>+'Ark1'!C789</f>
        <v>2020</v>
      </c>
      <c r="C88" s="53">
        <f>+'Ark1'!M789</f>
        <v>15</v>
      </c>
      <c r="D88" s="54" t="s">
        <v>103</v>
      </c>
      <c r="E88" s="53">
        <f>+'Ark1'!Q789</f>
        <v>0</v>
      </c>
      <c r="F88" s="53">
        <f>+'Ark1'!R789</f>
        <v>0</v>
      </c>
      <c r="G88" s="177">
        <f>+'Ark1'!AF789</f>
        <v>0</v>
      </c>
      <c r="H88" s="59">
        <f t="shared" si="15"/>
        <v>0</v>
      </c>
      <c r="I88" s="177">
        <f>+'Ark1'!AG789</f>
        <v>0</v>
      </c>
      <c r="J88" s="156">
        <f>+'Ark1'!U789</f>
        <v>0</v>
      </c>
      <c r="K88" s="177"/>
      <c r="L88" s="177"/>
      <c r="M88" s="177"/>
      <c r="N88" s="177"/>
      <c r="O88" s="177"/>
      <c r="P88" s="177"/>
      <c r="Q88" s="177"/>
      <c r="R88" s="177"/>
      <c r="S88" s="55">
        <f>+'Ark1'!S789</f>
        <v>0</v>
      </c>
      <c r="T88" s="59">
        <f t="shared" si="16"/>
        <v>0</v>
      </c>
      <c r="U88" s="72"/>
      <c r="V88" s="156">
        <f>+'Ark1'!X789</f>
        <v>0</v>
      </c>
      <c r="W88" s="156">
        <f>+'Ark1'!Y789</f>
        <v>0</v>
      </c>
      <c r="X88" s="156">
        <f>+'Ark1'!Z789</f>
        <v>0</v>
      </c>
      <c r="Y88" s="55">
        <f>+'Ark1'!Z789</f>
        <v>0</v>
      </c>
      <c r="Z88" s="55">
        <f>+'Ark1'!AB789</f>
        <v>0</v>
      </c>
      <c r="AA88" s="75">
        <f>+'Ark1'!AD789</f>
        <v>0</v>
      </c>
      <c r="AB88" s="55" t="e">
        <f t="shared" si="14"/>
        <v>#DIV/0!</v>
      </c>
      <c r="AC88" s="75" t="e">
        <f t="shared" si="9"/>
        <v>#DIV/0!</v>
      </c>
      <c r="AD88" s="47"/>
      <c r="AE88" s="2"/>
      <c r="AF88" s="5"/>
      <c r="AG88" s="58"/>
      <c r="AI88" s="2"/>
    </row>
    <row r="89" spans="1:35">
      <c r="A89" s="47"/>
      <c r="B89">
        <f>+'Ark1'!C790</f>
        <v>2019</v>
      </c>
      <c r="C89">
        <f>+'Ark1'!M790</f>
        <v>1</v>
      </c>
      <c r="D89" s="3" t="s">
        <v>89</v>
      </c>
      <c r="E89">
        <f>+'Ark1'!Q790</f>
        <v>0</v>
      </c>
      <c r="F89">
        <f>+'Ark1'!R790</f>
        <v>0</v>
      </c>
      <c r="G89" s="195">
        <f>+'Ark1'!AF790</f>
        <v>0</v>
      </c>
      <c r="H89" s="60">
        <f t="shared" si="15"/>
        <v>0</v>
      </c>
      <c r="I89" s="195">
        <f>+'Ark1'!AG790</f>
        <v>0</v>
      </c>
      <c r="J89" s="92">
        <f>+'Ark1'!U790</f>
        <v>0</v>
      </c>
      <c r="K89" s="195"/>
      <c r="L89" s="195"/>
      <c r="M89" s="195"/>
      <c r="N89" s="195"/>
      <c r="O89" s="195"/>
      <c r="P89" s="195"/>
      <c r="Q89" s="195"/>
      <c r="R89" s="195"/>
      <c r="S89" s="1">
        <f>+'Ark1'!S790</f>
        <v>0</v>
      </c>
      <c r="T89" s="60">
        <f t="shared" si="16"/>
        <v>0</v>
      </c>
      <c r="U89" s="72"/>
      <c r="V89" s="92">
        <f>+'Ark1'!X790</f>
        <v>0</v>
      </c>
      <c r="W89" s="92">
        <f>+'Ark1'!Y790</f>
        <v>0</v>
      </c>
      <c r="X89" s="92">
        <f>+'Ark1'!Z790</f>
        <v>0</v>
      </c>
      <c r="Y89" s="1">
        <f>+'Ark1'!Z790</f>
        <v>0</v>
      </c>
      <c r="Z89" s="1">
        <f>+'Ark1'!AB790</f>
        <v>0</v>
      </c>
      <c r="AA89" s="11">
        <f>+'Ark1'!AD790</f>
        <v>0</v>
      </c>
      <c r="AB89" s="1" t="e">
        <f t="shared" si="14"/>
        <v>#DIV/0!</v>
      </c>
      <c r="AC89" s="11" t="e">
        <f t="shared" si="9"/>
        <v>#DIV/0!</v>
      </c>
      <c r="AD89" s="47"/>
      <c r="AE89" s="4"/>
      <c r="AF89" s="4"/>
      <c r="AG89" s="58"/>
      <c r="AH89" s="4"/>
      <c r="AI89" s="4"/>
    </row>
    <row r="90" spans="1:35" ht="15.6">
      <c r="A90" s="47"/>
      <c r="B90">
        <f>+'Ark1'!C791</f>
        <v>2019</v>
      </c>
      <c r="C90">
        <f>+'Ark1'!M791</f>
        <v>2</v>
      </c>
      <c r="D90" s="3" t="s">
        <v>90</v>
      </c>
      <c r="E90">
        <f>+'Ark1'!Q791</f>
        <v>332</v>
      </c>
      <c r="F90">
        <f>+'Ark1'!R791</f>
        <v>1440</v>
      </c>
      <c r="G90" s="195">
        <f>+'Ark1'!AF791</f>
        <v>16.40464798359535</v>
      </c>
      <c r="H90" s="60">
        <f t="shared" si="15"/>
        <v>-2.3942259607274572</v>
      </c>
      <c r="I90" s="195">
        <f>+'Ark1'!AG791</f>
        <v>12.939606944661762</v>
      </c>
      <c r="J90" s="92">
        <f>+'Ark1'!U791</f>
        <v>16.952631944444473</v>
      </c>
      <c r="K90" s="195"/>
      <c r="L90" s="195"/>
      <c r="M90" s="195"/>
      <c r="N90" s="195"/>
      <c r="O90" s="195"/>
      <c r="P90" s="195"/>
      <c r="Q90" s="195"/>
      <c r="R90" s="195"/>
      <c r="S90" s="1">
        <f>+'Ark1'!S791</f>
        <v>3.28125</v>
      </c>
      <c r="T90" s="60">
        <f t="shared" si="16"/>
        <v>-2.934345535219185E-2</v>
      </c>
      <c r="U90" s="72"/>
      <c r="V90" s="92">
        <f>+'Ark1'!X791</f>
        <v>60.138888888888879</v>
      </c>
      <c r="W90" s="92">
        <f>+'Ark1'!Y791</f>
        <v>4.7222222222222223</v>
      </c>
      <c r="X90" s="92">
        <f>+'Ark1'!Z791</f>
        <v>4.3816171644319954</v>
      </c>
      <c r="Y90" s="1">
        <f>+'Ark1'!Z791</f>
        <v>4.3816171644319954</v>
      </c>
      <c r="Z90" s="1">
        <f>+'Ark1'!AB791</f>
        <v>0</v>
      </c>
      <c r="AA90" s="11">
        <f>+'Ark1'!AD791</f>
        <v>0</v>
      </c>
      <c r="AB90" s="1">
        <f t="shared" si="14"/>
        <v>5.1665164021164109</v>
      </c>
      <c r="AC90" s="11">
        <f t="shared" si="9"/>
        <v>4.3373493975903612</v>
      </c>
      <c r="AD90" s="47"/>
      <c r="AE90" s="4"/>
      <c r="AF90" s="13"/>
      <c r="AG90" s="58"/>
      <c r="AH90" s="1"/>
      <c r="AI90" s="5"/>
    </row>
    <row r="91" spans="1:35" ht="15.6">
      <c r="A91" s="47"/>
      <c r="B91">
        <f>+'Ark1'!C792</f>
        <v>2019</v>
      </c>
      <c r="C91">
        <f>+'Ark1'!M792</f>
        <v>3</v>
      </c>
      <c r="D91" s="3" t="s">
        <v>91</v>
      </c>
      <c r="E91">
        <f>+'Ark1'!Q792</f>
        <v>2</v>
      </c>
      <c r="F91">
        <f>+'Ark1'!R792</f>
        <v>2</v>
      </c>
      <c r="G91" s="195">
        <f>+'Ark1'!AF792</f>
        <v>2.2784233310549105E-2</v>
      </c>
      <c r="H91" s="60">
        <f t="shared" si="15"/>
        <v>-0.72791955148769938</v>
      </c>
      <c r="I91" s="195">
        <f>+'Ark1'!AG792</f>
        <v>1.1714229619254651E-2</v>
      </c>
      <c r="J91" s="92">
        <f>+'Ark1'!U792</f>
        <v>11.05</v>
      </c>
      <c r="K91" s="195"/>
      <c r="L91" s="195"/>
      <c r="M91" s="195"/>
      <c r="N91" s="195"/>
      <c r="O91" s="195"/>
      <c r="P91" s="195"/>
      <c r="Q91" s="195"/>
      <c r="R91" s="195"/>
      <c r="S91" s="1">
        <f>+'Ark1'!S792</f>
        <v>3</v>
      </c>
      <c r="T91" s="60">
        <f t="shared" si="16"/>
        <v>-4.1666666666666519E-2</v>
      </c>
      <c r="U91" s="72"/>
      <c r="V91" s="92">
        <f>+'Ark1'!X792</f>
        <v>0</v>
      </c>
      <c r="W91" s="92">
        <f>+'Ark1'!Y792</f>
        <v>0</v>
      </c>
      <c r="X91" s="92">
        <f>+'Ark1'!Z792</f>
        <v>1.6499999999999988</v>
      </c>
      <c r="Y91" s="1">
        <f>+'Ark1'!Z792</f>
        <v>1.6499999999999988</v>
      </c>
      <c r="Z91" s="1">
        <f>+'Ark1'!AB792</f>
        <v>0</v>
      </c>
      <c r="AA91" s="11">
        <f>+'Ark1'!AD792</f>
        <v>0</v>
      </c>
      <c r="AB91" s="1">
        <f t="shared" ref="AB91:AB122" si="17">+J91/S91</f>
        <v>3.6833333333333336</v>
      </c>
      <c r="AC91" s="11">
        <f t="shared" si="9"/>
        <v>1</v>
      </c>
      <c r="AD91" s="47"/>
      <c r="AE91" s="4"/>
      <c r="AF91" s="13"/>
      <c r="AG91" s="58"/>
      <c r="AH91" s="1"/>
      <c r="AI91" s="5"/>
    </row>
    <row r="92" spans="1:35" ht="15.6">
      <c r="A92" s="47"/>
      <c r="B92">
        <f>+'Ark1'!C793</f>
        <v>2019</v>
      </c>
      <c r="C92">
        <f>+'Ark1'!M793</f>
        <v>4</v>
      </c>
      <c r="D92" s="3" t="s">
        <v>92</v>
      </c>
      <c r="E92">
        <f>+'Ark1'!Q793</f>
        <v>1</v>
      </c>
      <c r="F92">
        <f>+'Ark1'!R793</f>
        <v>1</v>
      </c>
      <c r="G92" s="195">
        <f>+'Ark1'!AF793</f>
        <v>1.1392116655274552E-2</v>
      </c>
      <c r="H92" s="60">
        <f t="shared" si="15"/>
        <v>-0.32225400992172465</v>
      </c>
      <c r="I92" s="195">
        <f>+'Ark1'!AG793</f>
        <v>5.1945452610269484E-3</v>
      </c>
      <c r="J92" s="92">
        <f>+'Ark1'!U793</f>
        <v>9.8000000000000007</v>
      </c>
      <c r="K92" s="195"/>
      <c r="L92" s="195"/>
      <c r="M92" s="195"/>
      <c r="N92" s="195"/>
      <c r="O92" s="195"/>
      <c r="P92" s="195"/>
      <c r="Q92" s="195"/>
      <c r="R92" s="195"/>
      <c r="S92" s="1">
        <f>+'Ark1'!S793</f>
        <v>5</v>
      </c>
      <c r="T92" s="60">
        <f t="shared" si="16"/>
        <v>1.4375</v>
      </c>
      <c r="U92" s="72"/>
      <c r="V92" s="92">
        <f>+'Ark1'!X793</f>
        <v>0</v>
      </c>
      <c r="W92" s="92">
        <f>+'Ark1'!Y793</f>
        <v>0</v>
      </c>
      <c r="X92" s="92">
        <f>+'Ark1'!Z793</f>
        <v>0</v>
      </c>
      <c r="Y92" s="1">
        <f>+'Ark1'!Z793</f>
        <v>0</v>
      </c>
      <c r="Z92" s="1">
        <f>+'Ark1'!AB793</f>
        <v>0</v>
      </c>
      <c r="AA92" s="11">
        <f>+'Ark1'!AD793</f>
        <v>0</v>
      </c>
      <c r="AB92" s="1">
        <f t="shared" si="17"/>
        <v>1.9600000000000002</v>
      </c>
      <c r="AC92" s="11">
        <f t="shared" si="9"/>
        <v>1</v>
      </c>
      <c r="AD92" s="47"/>
      <c r="AE92" s="4"/>
      <c r="AF92" s="13"/>
      <c r="AG92" s="58"/>
      <c r="AH92" s="1"/>
      <c r="AI92" s="5"/>
    </row>
    <row r="93" spans="1:35" ht="15.6">
      <c r="A93" s="47"/>
      <c r="B93">
        <f>+'Ark1'!C794</f>
        <v>2019</v>
      </c>
      <c r="C93">
        <f>+'Ark1'!M794</f>
        <v>5</v>
      </c>
      <c r="D93" s="3" t="s">
        <v>93</v>
      </c>
      <c r="E93">
        <f>+'Ark1'!Q794</f>
        <v>496</v>
      </c>
      <c r="F93">
        <f>+'Ark1'!R794</f>
        <v>4505</v>
      </c>
      <c r="G93" s="195">
        <f>+'Ark1'!AF794</f>
        <v>51.321485532011842</v>
      </c>
      <c r="H93" s="60">
        <f t="shared" si="15"/>
        <v>-0.77944242127769314</v>
      </c>
      <c r="I93" s="195">
        <f>+'Ark1'!AG794</f>
        <v>48.708466430304291</v>
      </c>
      <c r="J93" s="92">
        <f>+'Ark1'!U794</f>
        <v>20.398028856825803</v>
      </c>
      <c r="K93" s="195"/>
      <c r="L93" s="195"/>
      <c r="M93" s="195"/>
      <c r="N93" s="195"/>
      <c r="O93" s="195"/>
      <c r="P93" s="195"/>
      <c r="Q93" s="195"/>
      <c r="R93" s="195"/>
      <c r="S93" s="1">
        <f>+'Ark1'!S794</f>
        <v>4.8466148723640394</v>
      </c>
      <c r="T93" s="60">
        <f t="shared" si="16"/>
        <v>0.15540014352673559</v>
      </c>
      <c r="U93" s="72"/>
      <c r="V93" s="92">
        <f>+'Ark1'!X794</f>
        <v>84.173140954495011</v>
      </c>
      <c r="W93" s="92">
        <f>+'Ark1'!Y794</f>
        <v>23.041065482796899</v>
      </c>
      <c r="X93" s="92">
        <f>+'Ark1'!Z794</f>
        <v>4.9570405427594721</v>
      </c>
      <c r="Y93" s="1">
        <f>+'Ark1'!Z794</f>
        <v>4.9570405427594721</v>
      </c>
      <c r="Z93" s="1">
        <f>+'Ark1'!AB794</f>
        <v>0</v>
      </c>
      <c r="AA93" s="11">
        <f>+'Ark1'!AD794</f>
        <v>0</v>
      </c>
      <c r="AB93" s="1">
        <f t="shared" si="17"/>
        <v>4.2087166804067166</v>
      </c>
      <c r="AC93" s="11">
        <f t="shared" si="9"/>
        <v>9.0826612903225801</v>
      </c>
      <c r="AD93" s="47"/>
      <c r="AE93" s="4"/>
      <c r="AF93" s="13"/>
      <c r="AG93" s="58"/>
      <c r="AH93" s="1"/>
      <c r="AI93" s="5"/>
    </row>
    <row r="94" spans="1:35" ht="15.6">
      <c r="A94" s="47"/>
      <c r="B94">
        <f>+'Ark1'!C795</f>
        <v>2019</v>
      </c>
      <c r="C94">
        <f>+'Ark1'!M795</f>
        <v>6</v>
      </c>
      <c r="D94" s="3" t="s">
        <v>94</v>
      </c>
      <c r="E94">
        <f>+'Ark1'!Q795</f>
        <v>0</v>
      </c>
      <c r="F94">
        <f>+'Ark1'!R795</f>
        <v>0</v>
      </c>
      <c r="G94" s="195">
        <f>+'Ark1'!AF795</f>
        <v>0</v>
      </c>
      <c r="H94" s="60">
        <f t="shared" si="15"/>
        <v>-6.2558648733187394E-2</v>
      </c>
      <c r="I94" s="195">
        <f>+'Ark1'!AG795</f>
        <v>0</v>
      </c>
      <c r="J94" s="92">
        <f>+'Ark1'!U795</f>
        <v>0</v>
      </c>
      <c r="K94" s="195"/>
      <c r="L94" s="195"/>
      <c r="M94" s="195"/>
      <c r="N94" s="195"/>
      <c r="O94" s="195"/>
      <c r="P94" s="195"/>
      <c r="Q94" s="195"/>
      <c r="R94" s="195"/>
      <c r="S94" s="1">
        <f>+'Ark1'!S795</f>
        <v>0</v>
      </c>
      <c r="T94" s="60">
        <f t="shared" si="16"/>
        <v>-4.5</v>
      </c>
      <c r="U94" s="72"/>
      <c r="V94" s="92">
        <f>+'Ark1'!X795</f>
        <v>0</v>
      </c>
      <c r="W94" s="92">
        <f>+'Ark1'!Y795</f>
        <v>0</v>
      </c>
      <c r="X94" s="92">
        <f>+'Ark1'!Z795</f>
        <v>0</v>
      </c>
      <c r="Y94" s="1">
        <f>+'Ark1'!Z795</f>
        <v>0</v>
      </c>
      <c r="Z94" s="1">
        <f>+'Ark1'!AB795</f>
        <v>0</v>
      </c>
      <c r="AA94" s="11">
        <f>+'Ark1'!AD795</f>
        <v>0</v>
      </c>
      <c r="AB94" s="1" t="e">
        <f t="shared" si="17"/>
        <v>#DIV/0!</v>
      </c>
      <c r="AC94" s="11" t="e">
        <f t="shared" ref="AC94:AC149" si="18">+F94/E94</f>
        <v>#DIV/0!</v>
      </c>
      <c r="AD94" s="47"/>
      <c r="AE94" s="4"/>
      <c r="AF94" s="13"/>
      <c r="AG94" s="58"/>
      <c r="AH94" s="13"/>
      <c r="AI94" s="5"/>
    </row>
    <row r="95" spans="1:35" ht="15.6">
      <c r="A95" s="47"/>
      <c r="B95">
        <f>+'Ark1'!C796</f>
        <v>2019</v>
      </c>
      <c r="C95">
        <f>+'Ark1'!M796</f>
        <v>7</v>
      </c>
      <c r="D95" s="3" t="s">
        <v>95</v>
      </c>
      <c r="E95">
        <f>+'Ark1'!Q796</f>
        <v>0</v>
      </c>
      <c r="F95">
        <f>+'Ark1'!R796</f>
        <v>0</v>
      </c>
      <c r="G95" s="195">
        <f>+'Ark1'!AF796</f>
        <v>0</v>
      </c>
      <c r="H95" s="60">
        <f t="shared" si="15"/>
        <v>-1.0426441455531225E-2</v>
      </c>
      <c r="I95" s="195">
        <f>+'Ark1'!AG796</f>
        <v>0</v>
      </c>
      <c r="J95" s="92">
        <f>+'Ark1'!U796</f>
        <v>0</v>
      </c>
      <c r="K95" s="195"/>
      <c r="L95" s="195"/>
      <c r="M95" s="195"/>
      <c r="N95" s="195"/>
      <c r="O95" s="195"/>
      <c r="P95" s="195"/>
      <c r="Q95" s="195"/>
      <c r="R95" s="195"/>
      <c r="S95" s="1">
        <f>+'Ark1'!S796</f>
        <v>0</v>
      </c>
      <c r="T95" s="60">
        <f t="shared" si="16"/>
        <v>-5</v>
      </c>
      <c r="U95" s="72"/>
      <c r="V95" s="92">
        <f>+'Ark1'!X796</f>
        <v>0</v>
      </c>
      <c r="W95" s="92">
        <f>+'Ark1'!Y796</f>
        <v>0</v>
      </c>
      <c r="X95" s="92">
        <f>+'Ark1'!Z796</f>
        <v>0</v>
      </c>
      <c r="Y95" s="1">
        <f>+'Ark1'!Z796</f>
        <v>0</v>
      </c>
      <c r="Z95" s="1">
        <f>+'Ark1'!AB796</f>
        <v>0</v>
      </c>
      <c r="AA95" s="11">
        <f>+'Ark1'!AD796</f>
        <v>0</v>
      </c>
      <c r="AB95" s="1" t="e">
        <f t="shared" si="17"/>
        <v>#DIV/0!</v>
      </c>
      <c r="AC95" s="11" t="e">
        <f t="shared" si="18"/>
        <v>#DIV/0!</v>
      </c>
      <c r="AD95" s="47"/>
      <c r="AE95" s="4"/>
      <c r="AF95" s="13"/>
      <c r="AG95" s="58"/>
      <c r="AH95" s="13"/>
      <c r="AI95" s="5"/>
    </row>
    <row r="96" spans="1:35" ht="15.6">
      <c r="A96" s="47"/>
      <c r="B96">
        <f>+'Ark1'!C797</f>
        <v>2019</v>
      </c>
      <c r="C96">
        <f>+'Ark1'!M797</f>
        <v>8</v>
      </c>
      <c r="D96" s="3" t="s">
        <v>96</v>
      </c>
      <c r="E96">
        <f>+'Ark1'!Q797</f>
        <v>400</v>
      </c>
      <c r="F96">
        <f>+'Ark1'!R797</f>
        <v>2447</v>
      </c>
      <c r="G96" s="195">
        <f>+'Ark1'!AF797</f>
        <v>27.876509455456834</v>
      </c>
      <c r="H96" s="60">
        <f t="shared" si="15"/>
        <v>3.9373998735571298</v>
      </c>
      <c r="I96" s="195">
        <f>+'Ark1'!AG797</f>
        <v>32.205714169404921</v>
      </c>
      <c r="J96" s="92">
        <f>+'Ark1'!U797</f>
        <v>24.830044953003704</v>
      </c>
      <c r="K96" s="195"/>
      <c r="L96" s="195"/>
      <c r="M96" s="195"/>
      <c r="N96" s="195"/>
      <c r="O96" s="195"/>
      <c r="P96" s="195"/>
      <c r="Q96" s="195"/>
      <c r="R96" s="195"/>
      <c r="S96" s="1">
        <f>+'Ark1'!S797</f>
        <v>5.9910093992644047</v>
      </c>
      <c r="T96" s="60">
        <f t="shared" si="16"/>
        <v>-0.15184774359273945</v>
      </c>
      <c r="U96" s="72"/>
      <c r="V96" s="92">
        <f>+'Ark1'!X797</f>
        <v>96.894156109521859</v>
      </c>
      <c r="W96" s="92">
        <f>+'Ark1'!Y797</f>
        <v>60.604822231303643</v>
      </c>
      <c r="X96" s="92">
        <f>+'Ark1'!Z797</f>
        <v>5.4790770767543799</v>
      </c>
      <c r="Y96" s="1">
        <f>+'Ark1'!Z797</f>
        <v>5.4790770767543799</v>
      </c>
      <c r="Z96" s="1">
        <f>+'Ark1'!AB797</f>
        <v>0</v>
      </c>
      <c r="AA96" s="11">
        <f>+'Ark1'!AD797</f>
        <v>0</v>
      </c>
      <c r="AB96" s="1">
        <f t="shared" si="17"/>
        <v>4.1445511596180129</v>
      </c>
      <c r="AC96" s="11">
        <f t="shared" si="18"/>
        <v>6.1174999999999997</v>
      </c>
      <c r="AD96" s="47"/>
      <c r="AE96" s="4"/>
      <c r="AF96" s="13"/>
      <c r="AG96" s="58"/>
      <c r="AH96" s="13"/>
      <c r="AI96" s="5"/>
    </row>
    <row r="97" spans="1:35" ht="15.6">
      <c r="A97" s="47"/>
      <c r="B97">
        <f>+'Ark1'!C798</f>
        <v>2019</v>
      </c>
      <c r="C97">
        <f>+'Ark1'!M798</f>
        <v>9</v>
      </c>
      <c r="D97" s="3" t="s">
        <v>97</v>
      </c>
      <c r="E97">
        <f>+'Ark1'!Q798</f>
        <v>0</v>
      </c>
      <c r="F97">
        <f>+'Ark1'!R798</f>
        <v>0</v>
      </c>
      <c r="G97" s="195">
        <f>+'Ark1'!AF798</f>
        <v>0</v>
      </c>
      <c r="H97" s="60">
        <f t="shared" si="15"/>
        <v>-1.0426441455531225E-2</v>
      </c>
      <c r="I97" s="195">
        <f>+'Ark1'!AG798</f>
        <v>0</v>
      </c>
      <c r="J97" s="92">
        <f>+'Ark1'!U798</f>
        <v>0</v>
      </c>
      <c r="K97" s="195"/>
      <c r="L97" s="195"/>
      <c r="M97" s="195"/>
      <c r="N97" s="195"/>
      <c r="O97" s="195"/>
      <c r="P97" s="195"/>
      <c r="Q97" s="195"/>
      <c r="R97" s="195"/>
      <c r="S97" s="1">
        <f>+'Ark1'!S798</f>
        <v>0</v>
      </c>
      <c r="T97" s="60">
        <f t="shared" si="16"/>
        <v>-6</v>
      </c>
      <c r="U97" s="72"/>
      <c r="V97" s="92">
        <f>+'Ark1'!X798</f>
        <v>0</v>
      </c>
      <c r="W97" s="92">
        <f>+'Ark1'!Y798</f>
        <v>0</v>
      </c>
      <c r="X97" s="92">
        <f>+'Ark1'!Z798</f>
        <v>0</v>
      </c>
      <c r="Y97" s="1">
        <f>+'Ark1'!Z798</f>
        <v>0</v>
      </c>
      <c r="Z97" s="1">
        <f>+'Ark1'!AB798</f>
        <v>0</v>
      </c>
      <c r="AA97" s="11">
        <f>+'Ark1'!AD798</f>
        <v>0</v>
      </c>
      <c r="AB97" s="1" t="e">
        <f t="shared" si="17"/>
        <v>#DIV/0!</v>
      </c>
      <c r="AC97" s="11" t="e">
        <f t="shared" si="18"/>
        <v>#DIV/0!</v>
      </c>
      <c r="AD97" s="47"/>
      <c r="AE97" s="4"/>
      <c r="AF97" s="13"/>
      <c r="AG97" s="58"/>
      <c r="AH97" s="13"/>
      <c r="AI97" s="5"/>
    </row>
    <row r="98" spans="1:35" ht="15.6">
      <c r="A98" s="47"/>
      <c r="B98">
        <f>+'Ark1'!C799</f>
        <v>2019</v>
      </c>
      <c r="C98">
        <f>+'Ark1'!M799</f>
        <v>10</v>
      </c>
      <c r="D98" s="3" t="s">
        <v>98</v>
      </c>
      <c r="E98">
        <f>+'Ark1'!Q799</f>
        <v>0</v>
      </c>
      <c r="F98">
        <f>+'Ark1'!R799</f>
        <v>0</v>
      </c>
      <c r="G98" s="195">
        <f>+'Ark1'!AF799</f>
        <v>0</v>
      </c>
      <c r="H98" s="60">
        <f t="shared" si="15"/>
        <v>0</v>
      </c>
      <c r="I98" s="195">
        <f>+'Ark1'!AG799</f>
        <v>0</v>
      </c>
      <c r="J98" s="92">
        <f>+'Ark1'!U799</f>
        <v>0</v>
      </c>
      <c r="K98" s="195"/>
      <c r="L98" s="195"/>
      <c r="M98" s="195"/>
      <c r="N98" s="195"/>
      <c r="O98" s="195"/>
      <c r="P98" s="195"/>
      <c r="Q98" s="195"/>
      <c r="R98" s="195"/>
      <c r="S98" s="1">
        <f>+'Ark1'!S799</f>
        <v>0</v>
      </c>
      <c r="T98" s="60">
        <f t="shared" si="16"/>
        <v>0</v>
      </c>
      <c r="U98" s="72"/>
      <c r="V98" s="92">
        <f>+'Ark1'!X799</f>
        <v>0</v>
      </c>
      <c r="W98" s="92">
        <f>+'Ark1'!Y799</f>
        <v>0</v>
      </c>
      <c r="X98" s="92">
        <f>+'Ark1'!Z799</f>
        <v>0</v>
      </c>
      <c r="Y98" s="1">
        <f>+'Ark1'!Z799</f>
        <v>0</v>
      </c>
      <c r="Z98" s="1">
        <f>+'Ark1'!AB799</f>
        <v>0</v>
      </c>
      <c r="AA98" s="11">
        <f>+'Ark1'!AD799</f>
        <v>0</v>
      </c>
      <c r="AB98" s="1" t="e">
        <f t="shared" si="17"/>
        <v>#DIV/0!</v>
      </c>
      <c r="AC98" s="11" t="e">
        <f t="shared" si="18"/>
        <v>#DIV/0!</v>
      </c>
      <c r="AD98" s="47"/>
      <c r="AE98" s="4"/>
      <c r="AF98" s="13"/>
      <c r="AG98" s="58"/>
      <c r="AH98" s="5"/>
      <c r="AI98" s="5"/>
    </row>
    <row r="99" spans="1:35" ht="15.6">
      <c r="A99" s="47"/>
      <c r="B99">
        <f>+'Ark1'!C800</f>
        <v>2019</v>
      </c>
      <c r="C99">
        <f>+'Ark1'!M800</f>
        <v>11</v>
      </c>
      <c r="D99" s="3" t="s">
        <v>99</v>
      </c>
      <c r="E99">
        <f>+'Ark1'!Q800</f>
        <v>132</v>
      </c>
      <c r="F99">
        <f>+'Ark1'!R800</f>
        <v>367</v>
      </c>
      <c r="G99" s="195">
        <f>+'Ark1'!AF800</f>
        <v>4.1809068124857589</v>
      </c>
      <c r="H99" s="60">
        <f t="shared" si="15"/>
        <v>0.33354991539473655</v>
      </c>
      <c r="I99" s="195">
        <f>+'Ark1'!AG800</f>
        <v>5.8237849110545321</v>
      </c>
      <c r="J99" s="92">
        <f>+'Ark1'!U800</f>
        <v>29.93765667574932</v>
      </c>
      <c r="K99" s="195"/>
      <c r="L99" s="195"/>
      <c r="M99" s="195"/>
      <c r="N99" s="195"/>
      <c r="O99" s="195"/>
      <c r="P99" s="195"/>
      <c r="Q99" s="195"/>
      <c r="R99" s="195"/>
      <c r="S99" s="1">
        <f>+'Ark1'!S800</f>
        <v>7.0572207084468648</v>
      </c>
      <c r="T99" s="60">
        <f t="shared" si="16"/>
        <v>-7.0150565265873155E-2</v>
      </c>
      <c r="U99" s="72"/>
      <c r="V99" s="92">
        <f>+'Ark1'!X800</f>
        <v>100</v>
      </c>
      <c r="W99" s="92">
        <f>+'Ark1'!Y800</f>
        <v>89.373297002724783</v>
      </c>
      <c r="X99" s="92">
        <f>+'Ark1'!Z800</f>
        <v>5.4008418419238513</v>
      </c>
      <c r="Y99" s="1">
        <f>+'Ark1'!Z800</f>
        <v>5.4008418419238513</v>
      </c>
      <c r="Z99" s="1">
        <f>+'Ark1'!AB800</f>
        <v>0</v>
      </c>
      <c r="AA99" s="11">
        <f>+'Ark1'!AD800</f>
        <v>0</v>
      </c>
      <c r="AB99" s="1">
        <f t="shared" si="17"/>
        <v>4.2421312741312756</v>
      </c>
      <c r="AC99" s="11">
        <f t="shared" si="18"/>
        <v>2.7803030303030303</v>
      </c>
      <c r="AD99" s="47"/>
      <c r="AE99" s="4"/>
      <c r="AF99" s="13"/>
      <c r="AG99" s="58"/>
      <c r="AH99" s="5"/>
      <c r="AI99" s="5"/>
    </row>
    <row r="100" spans="1:35" ht="15.6">
      <c r="A100" s="47"/>
      <c r="B100">
        <f>+'Ark1'!C801</f>
        <v>2019</v>
      </c>
      <c r="C100">
        <f>+'Ark1'!M801</f>
        <v>12</v>
      </c>
      <c r="D100" s="3" t="s">
        <v>100</v>
      </c>
      <c r="E100">
        <f>+'Ark1'!Q801</f>
        <v>0</v>
      </c>
      <c r="F100">
        <f>+'Ark1'!R801</f>
        <v>0</v>
      </c>
      <c r="G100" s="195">
        <f>+'Ark1'!AF801</f>
        <v>0</v>
      </c>
      <c r="H100" s="60">
        <f t="shared" si="15"/>
        <v>0</v>
      </c>
      <c r="I100" s="195">
        <f>+'Ark1'!AG801</f>
        <v>0</v>
      </c>
      <c r="J100" s="92">
        <f>+'Ark1'!U801</f>
        <v>0</v>
      </c>
      <c r="K100" s="195"/>
      <c r="L100" s="195"/>
      <c r="M100" s="195"/>
      <c r="N100" s="195"/>
      <c r="O100" s="195"/>
      <c r="P100" s="195"/>
      <c r="Q100" s="195"/>
      <c r="R100" s="195"/>
      <c r="S100" s="1">
        <f>+'Ark1'!S801</f>
        <v>0</v>
      </c>
      <c r="T100" s="60">
        <f t="shared" si="16"/>
        <v>0</v>
      </c>
      <c r="U100" s="72"/>
      <c r="V100" s="92">
        <f>+'Ark1'!X801</f>
        <v>0</v>
      </c>
      <c r="W100" s="92">
        <f>+'Ark1'!Y801</f>
        <v>0</v>
      </c>
      <c r="X100" s="92">
        <f>+'Ark1'!Z801</f>
        <v>0</v>
      </c>
      <c r="Y100" s="1">
        <f>+'Ark1'!Z801</f>
        <v>0</v>
      </c>
      <c r="Z100" s="1">
        <f>+'Ark1'!AB801</f>
        <v>0</v>
      </c>
      <c r="AA100" s="11">
        <f>+'Ark1'!AD801</f>
        <v>0</v>
      </c>
      <c r="AB100" s="1" t="e">
        <f t="shared" si="17"/>
        <v>#DIV/0!</v>
      </c>
      <c r="AC100" s="11" t="e">
        <f t="shared" si="18"/>
        <v>#DIV/0!</v>
      </c>
      <c r="AD100" s="47"/>
      <c r="AE100" s="4"/>
      <c r="AF100" s="13"/>
      <c r="AG100" s="58"/>
      <c r="AH100" s="5"/>
      <c r="AI100" s="5"/>
    </row>
    <row r="101" spans="1:35" ht="15.6">
      <c r="A101" s="47"/>
      <c r="B101">
        <f>+'Ark1'!C802</f>
        <v>2019</v>
      </c>
      <c r="C101">
        <f>+'Ark1'!M802</f>
        <v>13</v>
      </c>
      <c r="D101" s="3" t="s">
        <v>101</v>
      </c>
      <c r="E101">
        <f>+'Ark1'!Q802</f>
        <v>0</v>
      </c>
      <c r="F101">
        <f>+'Ark1'!R802</f>
        <v>0</v>
      </c>
      <c r="G101" s="195">
        <f>+'Ark1'!AF802</f>
        <v>0</v>
      </c>
      <c r="H101" s="60">
        <f t="shared" si="15"/>
        <v>0</v>
      </c>
      <c r="I101" s="195">
        <f>+'Ark1'!AG802</f>
        <v>0</v>
      </c>
      <c r="J101" s="92">
        <f>+'Ark1'!U802</f>
        <v>0</v>
      </c>
      <c r="K101" s="195"/>
      <c r="L101" s="195"/>
      <c r="M101" s="195"/>
      <c r="N101" s="195"/>
      <c r="O101" s="195"/>
      <c r="P101" s="195"/>
      <c r="Q101" s="195"/>
      <c r="R101" s="195"/>
      <c r="S101" s="1">
        <f>+'Ark1'!S802</f>
        <v>0</v>
      </c>
      <c r="T101" s="60">
        <f t="shared" si="16"/>
        <v>0</v>
      </c>
      <c r="U101" s="72"/>
      <c r="V101" s="92">
        <f>+'Ark1'!X802</f>
        <v>0</v>
      </c>
      <c r="W101" s="92">
        <f>+'Ark1'!Y802</f>
        <v>0</v>
      </c>
      <c r="X101" s="92">
        <f>+'Ark1'!Z802</f>
        <v>0</v>
      </c>
      <c r="Y101" s="1">
        <f>+'Ark1'!Z802</f>
        <v>0</v>
      </c>
      <c r="Z101" s="1">
        <f>+'Ark1'!AB802</f>
        <v>0</v>
      </c>
      <c r="AA101" s="11">
        <f>+'Ark1'!AD802</f>
        <v>0</v>
      </c>
      <c r="AB101" s="1" t="e">
        <f t="shared" si="17"/>
        <v>#DIV/0!</v>
      </c>
      <c r="AC101" s="11" t="e">
        <f t="shared" si="18"/>
        <v>#DIV/0!</v>
      </c>
      <c r="AD101" s="47"/>
      <c r="AE101" s="4"/>
      <c r="AF101" s="13"/>
      <c r="AG101" s="58"/>
      <c r="AH101" s="5"/>
      <c r="AI101" s="5"/>
    </row>
    <row r="102" spans="1:35" ht="15.6">
      <c r="A102" s="47"/>
      <c r="B102">
        <f>+'Ark1'!C803</f>
        <v>2019</v>
      </c>
      <c r="C102">
        <f>+'Ark1'!M803</f>
        <v>14</v>
      </c>
      <c r="D102" s="3" t="s">
        <v>102</v>
      </c>
      <c r="E102">
        <f>+'Ark1'!Q803</f>
        <v>12</v>
      </c>
      <c r="F102">
        <f>+'Ark1'!R803</f>
        <v>16</v>
      </c>
      <c r="G102" s="195">
        <f>+'Ark1'!AF803</f>
        <v>0.18227386648439284</v>
      </c>
      <c r="H102" s="60">
        <f t="shared" si="15"/>
        <v>3.6303686106955724E-2</v>
      </c>
      <c r="I102" s="195">
        <f>+'Ark1'!AG803</f>
        <v>0.30551876969421654</v>
      </c>
      <c r="J102" s="92">
        <f>+'Ark1'!U803</f>
        <v>36.024375000000006</v>
      </c>
      <c r="K102" s="195"/>
      <c r="L102" s="195"/>
      <c r="M102" s="195"/>
      <c r="N102" s="195"/>
      <c r="O102" s="195"/>
      <c r="P102" s="195"/>
      <c r="Q102" s="195"/>
      <c r="R102" s="195"/>
      <c r="S102" s="1">
        <f>+'Ark1'!S803</f>
        <v>7.5</v>
      </c>
      <c r="T102" s="60">
        <f t="shared" si="16"/>
        <v>-1.4285714285714306</v>
      </c>
      <c r="U102" s="72"/>
      <c r="V102" s="92">
        <f>+'Ark1'!X803</f>
        <v>100</v>
      </c>
      <c r="W102" s="92">
        <f>+'Ark1'!Y803</f>
        <v>87.5</v>
      </c>
      <c r="X102" s="92">
        <f>+'Ark1'!Z803</f>
        <v>8.1659192446028221</v>
      </c>
      <c r="Y102" s="1">
        <f>+'Ark1'!Z803</f>
        <v>8.1659192446028221</v>
      </c>
      <c r="Z102" s="1">
        <f>+'Ark1'!AB803</f>
        <v>0</v>
      </c>
      <c r="AA102" s="11">
        <f>+'Ark1'!AD803</f>
        <v>0</v>
      </c>
      <c r="AB102" s="1">
        <f t="shared" si="17"/>
        <v>4.8032500000000011</v>
      </c>
      <c r="AC102" s="11">
        <f t="shared" si="18"/>
        <v>1.3333333333333333</v>
      </c>
      <c r="AD102" s="47"/>
      <c r="AE102" s="4"/>
      <c r="AF102" s="13"/>
      <c r="AG102" s="58"/>
      <c r="AH102" s="5"/>
      <c r="AI102" s="5"/>
    </row>
    <row r="103" spans="1:35" ht="15.6">
      <c r="A103" s="47"/>
      <c r="B103">
        <f>+'Ark1'!C804</f>
        <v>2019</v>
      </c>
      <c r="C103">
        <f>+'Ark1'!M804</f>
        <v>15</v>
      </c>
      <c r="D103" s="3" t="s">
        <v>103</v>
      </c>
      <c r="E103">
        <f>+'Ark1'!Q804</f>
        <v>0</v>
      </c>
      <c r="F103">
        <f>+'Ark1'!R804</f>
        <v>0</v>
      </c>
      <c r="G103" s="195">
        <f>+'Ark1'!AF804</f>
        <v>0</v>
      </c>
      <c r="H103" s="60">
        <f t="shared" si="15"/>
        <v>0</v>
      </c>
      <c r="I103" s="195">
        <f>+'Ark1'!AG804</f>
        <v>0</v>
      </c>
      <c r="J103" s="92">
        <f>+'Ark1'!U804</f>
        <v>0</v>
      </c>
      <c r="K103" s="195"/>
      <c r="L103" s="195"/>
      <c r="M103" s="195"/>
      <c r="N103" s="195"/>
      <c r="O103" s="195"/>
      <c r="P103" s="195"/>
      <c r="Q103" s="195"/>
      <c r="R103" s="195"/>
      <c r="S103" s="1">
        <f>+'Ark1'!S804</f>
        <v>0</v>
      </c>
      <c r="T103" s="60">
        <f t="shared" si="16"/>
        <v>0</v>
      </c>
      <c r="U103" s="72"/>
      <c r="V103" s="92">
        <f>+'Ark1'!X804</f>
        <v>0</v>
      </c>
      <c r="W103" s="92">
        <f>+'Ark1'!Y804</f>
        <v>0</v>
      </c>
      <c r="X103" s="92">
        <f>+'Ark1'!Z804</f>
        <v>0</v>
      </c>
      <c r="Y103" s="1">
        <f>+'Ark1'!Z804</f>
        <v>0</v>
      </c>
      <c r="Z103" s="1">
        <f>+'Ark1'!AB804</f>
        <v>0</v>
      </c>
      <c r="AA103" s="11">
        <f>+'Ark1'!AD804</f>
        <v>0</v>
      </c>
      <c r="AB103" s="1" t="e">
        <f t="shared" si="17"/>
        <v>#DIV/0!</v>
      </c>
      <c r="AC103" s="11" t="e">
        <f t="shared" si="18"/>
        <v>#DIV/0!</v>
      </c>
      <c r="AD103" s="47"/>
      <c r="AE103" s="4"/>
      <c r="AF103" s="13"/>
      <c r="AG103" s="58"/>
      <c r="AH103" s="5"/>
      <c r="AI103" s="5"/>
    </row>
    <row r="104" spans="1:35" ht="15.6">
      <c r="A104" s="47"/>
      <c r="B104" s="53">
        <f>+'Ark1'!C805</f>
        <v>2018</v>
      </c>
      <c r="C104" s="53">
        <f>+'Ark1'!M805</f>
        <v>1</v>
      </c>
      <c r="D104" s="54" t="s">
        <v>89</v>
      </c>
      <c r="E104" s="53">
        <f>+'Ark1'!Q805</f>
        <v>0</v>
      </c>
      <c r="F104" s="53">
        <f>+'Ark1'!R805</f>
        <v>0</v>
      </c>
      <c r="G104" s="177">
        <f>+'Ark1'!AF805</f>
        <v>0</v>
      </c>
      <c r="H104" s="59">
        <f t="shared" si="15"/>
        <v>0</v>
      </c>
      <c r="I104" s="177">
        <f>+'Ark1'!AG805</f>
        <v>0</v>
      </c>
      <c r="J104" s="156">
        <f>+'Ark1'!U805</f>
        <v>0</v>
      </c>
      <c r="K104" s="177"/>
      <c r="L104" s="177"/>
      <c r="M104" s="177"/>
      <c r="N104" s="177"/>
      <c r="O104" s="177"/>
      <c r="P104" s="177"/>
      <c r="Q104" s="177"/>
      <c r="R104" s="177"/>
      <c r="S104" s="55">
        <f>+'Ark1'!S805</f>
        <v>0</v>
      </c>
      <c r="T104" s="59">
        <f t="shared" si="16"/>
        <v>0</v>
      </c>
      <c r="U104" s="72"/>
      <c r="V104" s="156">
        <f>+'Ark1'!X805</f>
        <v>0</v>
      </c>
      <c r="W104" s="156">
        <f>+'Ark1'!Y805</f>
        <v>0</v>
      </c>
      <c r="X104" s="156">
        <f>+'Ark1'!Z805</f>
        <v>0</v>
      </c>
      <c r="Y104" s="55">
        <f>+'Ark1'!Z805</f>
        <v>0</v>
      </c>
      <c r="Z104" s="55">
        <f>+'Ark1'!AB805</f>
        <v>0</v>
      </c>
      <c r="AA104" s="75">
        <f>+'Ark1'!AD805</f>
        <v>0</v>
      </c>
      <c r="AB104" s="55" t="e">
        <f t="shared" si="17"/>
        <v>#DIV/0!</v>
      </c>
      <c r="AC104" s="75" t="e">
        <f t="shared" si="18"/>
        <v>#DIV/0!</v>
      </c>
      <c r="AD104" s="47"/>
      <c r="AE104" s="4"/>
      <c r="AF104" s="13"/>
      <c r="AG104" s="58"/>
      <c r="AH104" s="5"/>
      <c r="AI104" s="5"/>
    </row>
    <row r="105" spans="1:35" ht="15.6">
      <c r="A105" s="47"/>
      <c r="B105" s="53">
        <f>+'Ark1'!C806</f>
        <v>2018</v>
      </c>
      <c r="C105" s="53">
        <f>+'Ark1'!M806</f>
        <v>2</v>
      </c>
      <c r="D105" s="54" t="s">
        <v>90</v>
      </c>
      <c r="E105" s="53">
        <f>+'Ark1'!Q806</f>
        <v>385</v>
      </c>
      <c r="F105" s="53">
        <f>+'Ark1'!R806</f>
        <v>1803</v>
      </c>
      <c r="G105" s="177">
        <f>+'Ark1'!AF806</f>
        <v>18.798873944322807</v>
      </c>
      <c r="H105" s="59">
        <f t="shared" si="15"/>
        <v>-2.2547807990675501</v>
      </c>
      <c r="I105" s="177">
        <f>+'Ark1'!AG806</f>
        <v>14.968081323893243</v>
      </c>
      <c r="J105" s="156">
        <f>+'Ark1'!U806</f>
        <v>16.411880199667205</v>
      </c>
      <c r="K105" s="177"/>
      <c r="L105" s="177"/>
      <c r="M105" s="177"/>
      <c r="N105" s="177"/>
      <c r="O105" s="177"/>
      <c r="P105" s="177"/>
      <c r="Q105" s="177"/>
      <c r="R105" s="177"/>
      <c r="S105" s="55">
        <f>+'Ark1'!S806</f>
        <v>3.3105934553521918</v>
      </c>
      <c r="T105" s="59">
        <f t="shared" si="16"/>
        <v>9.591201490897916E-2</v>
      </c>
      <c r="U105" s="72"/>
      <c r="V105" s="156">
        <f>+'Ark1'!X806</f>
        <v>53.688297282307261</v>
      </c>
      <c r="W105" s="156">
        <f>+'Ark1'!Y806</f>
        <v>5.3244592346089847</v>
      </c>
      <c r="X105" s="156">
        <f>+'Ark1'!Z806</f>
        <v>4.4722089227793873</v>
      </c>
      <c r="Y105" s="55">
        <f>+'Ark1'!Z806</f>
        <v>4.4722089227793873</v>
      </c>
      <c r="Z105" s="55">
        <f>+'Ark1'!AB806</f>
        <v>0</v>
      </c>
      <c r="AA105" s="75">
        <f>+'Ark1'!AD806</f>
        <v>0</v>
      </c>
      <c r="AB105" s="55">
        <f t="shared" si="17"/>
        <v>4.9573831462556477</v>
      </c>
      <c r="AC105" s="75">
        <f t="shared" si="18"/>
        <v>4.6831168831168828</v>
      </c>
      <c r="AD105" s="47"/>
      <c r="AE105" s="4"/>
      <c r="AF105" s="13"/>
      <c r="AG105" s="58"/>
      <c r="AH105" s="5"/>
      <c r="AI105" s="5"/>
    </row>
    <row r="106" spans="1:35" ht="15.6">
      <c r="A106" s="47"/>
      <c r="B106" s="53">
        <f>+'Ark1'!C807</f>
        <v>2018</v>
      </c>
      <c r="C106" s="53">
        <f>+'Ark1'!M807</f>
        <v>3</v>
      </c>
      <c r="D106" s="54" t="s">
        <v>91</v>
      </c>
      <c r="E106" s="53">
        <f>+'Ark1'!Q807</f>
        <v>4</v>
      </c>
      <c r="F106" s="53">
        <f>+'Ark1'!R807</f>
        <v>72</v>
      </c>
      <c r="G106" s="177">
        <f>+'Ark1'!AF807</f>
        <v>0.75070378479824851</v>
      </c>
      <c r="H106" s="59">
        <f t="shared" si="15"/>
        <v>0.49798216737989698</v>
      </c>
      <c r="I106" s="177">
        <f>+'Ark1'!AG807</f>
        <v>0.56881563984526062</v>
      </c>
      <c r="J106" s="156">
        <f>+'Ark1'!U807</f>
        <v>15.618055555555548</v>
      </c>
      <c r="K106" s="177"/>
      <c r="L106" s="177"/>
      <c r="M106" s="177"/>
      <c r="N106" s="177"/>
      <c r="O106" s="177"/>
      <c r="P106" s="177"/>
      <c r="Q106" s="177"/>
      <c r="R106" s="177"/>
      <c r="S106" s="55">
        <f>+'Ark1'!S807</f>
        <v>3.0416666666666665</v>
      </c>
      <c r="T106" s="59">
        <f t="shared" si="16"/>
        <v>-0.53525641025641102</v>
      </c>
      <c r="U106" s="72"/>
      <c r="V106" s="156">
        <f>+'Ark1'!X807</f>
        <v>47.222222222222221</v>
      </c>
      <c r="W106" s="156">
        <f>+'Ark1'!Y807</f>
        <v>0</v>
      </c>
      <c r="X106" s="156">
        <f>+'Ark1'!Z807</f>
        <v>2.6133379245755566</v>
      </c>
      <c r="Y106" s="55">
        <f>+'Ark1'!Z807</f>
        <v>2.6133379245755566</v>
      </c>
      <c r="Z106" s="55">
        <f>+'Ark1'!AB807</f>
        <v>0</v>
      </c>
      <c r="AA106" s="75">
        <f>+'Ark1'!AD807</f>
        <v>0</v>
      </c>
      <c r="AB106" s="55">
        <f t="shared" si="17"/>
        <v>5.1347031963470302</v>
      </c>
      <c r="AC106" s="75">
        <f t="shared" si="18"/>
        <v>18</v>
      </c>
      <c r="AD106" s="47"/>
      <c r="AE106" s="4"/>
      <c r="AF106" s="5"/>
      <c r="AG106" s="58"/>
      <c r="AH106" s="5"/>
      <c r="AI106" s="5"/>
    </row>
    <row r="107" spans="1:35">
      <c r="A107" s="47"/>
      <c r="B107" s="53">
        <f>+'Ark1'!C808</f>
        <v>2018</v>
      </c>
      <c r="C107" s="53">
        <f>+'Ark1'!M808</f>
        <v>4</v>
      </c>
      <c r="D107" s="54" t="s">
        <v>92</v>
      </c>
      <c r="E107" s="53">
        <f>+'Ark1'!Q808</f>
        <v>3</v>
      </c>
      <c r="F107" s="53">
        <f>+'Ark1'!R808</f>
        <v>32</v>
      </c>
      <c r="G107" s="177">
        <f>+'Ark1'!AF808</f>
        <v>0.33364612657699921</v>
      </c>
      <c r="H107" s="59">
        <f t="shared" si="15"/>
        <v>1.2884073699860554E-2</v>
      </c>
      <c r="I107" s="177">
        <f>+'Ark1'!AG808</f>
        <v>0.27370933100957806</v>
      </c>
      <c r="J107" s="156">
        <f>+'Ark1'!U808</f>
        <v>16.909375000000001</v>
      </c>
      <c r="K107" s="177"/>
      <c r="L107" s="177"/>
      <c r="M107" s="177"/>
      <c r="N107" s="177"/>
      <c r="O107" s="177"/>
      <c r="P107" s="177"/>
      <c r="Q107" s="177"/>
      <c r="R107" s="177"/>
      <c r="S107" s="55">
        <f>+'Ark1'!S808</f>
        <v>3.5625</v>
      </c>
      <c r="T107" s="59">
        <f t="shared" si="16"/>
        <v>-0.86174242424242387</v>
      </c>
      <c r="U107" s="72"/>
      <c r="V107" s="156">
        <f>+'Ark1'!X808</f>
        <v>78.125</v>
      </c>
      <c r="W107" s="156">
        <f>+'Ark1'!Y808</f>
        <v>0</v>
      </c>
      <c r="X107" s="156">
        <f>+'Ark1'!Z808</f>
        <v>2.213362737866297</v>
      </c>
      <c r="Y107" s="55">
        <f>+'Ark1'!Z808</f>
        <v>2.213362737866297</v>
      </c>
      <c r="Z107" s="55">
        <f>+'Ark1'!AB808</f>
        <v>0</v>
      </c>
      <c r="AA107" s="75">
        <f>+'Ark1'!AD808</f>
        <v>0</v>
      </c>
      <c r="AB107" s="55">
        <f t="shared" si="17"/>
        <v>4.7464912280701759</v>
      </c>
      <c r="AC107" s="75">
        <f t="shared" si="18"/>
        <v>10.666666666666666</v>
      </c>
      <c r="AD107" s="47"/>
      <c r="AE107" s="13"/>
      <c r="AF107" s="13"/>
      <c r="AG107" s="58"/>
    </row>
    <row r="108" spans="1:35" ht="15.6">
      <c r="A108" s="47"/>
      <c r="B108" s="53">
        <f>+'Ark1'!C809</f>
        <v>2018</v>
      </c>
      <c r="C108" s="53">
        <f>+'Ark1'!M809</f>
        <v>5</v>
      </c>
      <c r="D108" s="54" t="s">
        <v>93</v>
      </c>
      <c r="E108" s="53">
        <f>+'Ark1'!Q809</f>
        <v>554</v>
      </c>
      <c r="F108" s="53">
        <f>+'Ark1'!R809</f>
        <v>4997</v>
      </c>
      <c r="G108" s="177">
        <f>+'Ark1'!AF809</f>
        <v>52.100927953289535</v>
      </c>
      <c r="H108" s="59">
        <f t="shared" si="15"/>
        <v>1.5080041585772577</v>
      </c>
      <c r="I108" s="177">
        <f>+'Ark1'!AG809</f>
        <v>49.966384487909409</v>
      </c>
      <c r="J108" s="156">
        <f>+'Ark1'!U809</f>
        <v>19.767716629977976</v>
      </c>
      <c r="K108" s="177"/>
      <c r="L108" s="177"/>
      <c r="M108" s="177"/>
      <c r="N108" s="177"/>
      <c r="O108" s="177"/>
      <c r="P108" s="177"/>
      <c r="Q108" s="177"/>
      <c r="R108" s="177"/>
      <c r="S108" s="55">
        <f>+'Ark1'!S809</f>
        <v>4.6912147288373038</v>
      </c>
      <c r="T108" s="59">
        <f t="shared" si="16"/>
        <v>-3.6162792776528008E-2</v>
      </c>
      <c r="U108" s="72"/>
      <c r="V108" s="156">
        <f>+'Ark1'!X809</f>
        <v>79.60776465879529</v>
      </c>
      <c r="W108" s="156">
        <f>+'Ark1'!Y809</f>
        <v>20.5523313988393</v>
      </c>
      <c r="X108" s="156">
        <f>+'Ark1'!Z809</f>
        <v>5.0477972783945351</v>
      </c>
      <c r="Y108" s="55">
        <f>+'Ark1'!Z809</f>
        <v>5.0477972783945351</v>
      </c>
      <c r="Z108" s="55">
        <f>+'Ark1'!AB809</f>
        <v>0.2234499897129488</v>
      </c>
      <c r="AA108" s="75">
        <f>+'Ark1'!AD809</f>
        <v>2.810119155164295</v>
      </c>
      <c r="AB108" s="55">
        <f t="shared" si="17"/>
        <v>4.2137735688081186</v>
      </c>
      <c r="AC108" s="75">
        <f t="shared" si="18"/>
        <v>9.0198555956678703</v>
      </c>
      <c r="AD108" s="47"/>
      <c r="AE108" s="5"/>
      <c r="AF108" s="5"/>
      <c r="AG108" s="58"/>
      <c r="AI108" s="5"/>
    </row>
    <row r="109" spans="1:35">
      <c r="A109" s="47"/>
      <c r="B109" s="53">
        <f>+'Ark1'!C810</f>
        <v>2018</v>
      </c>
      <c r="C109" s="53">
        <f>+'Ark1'!M810</f>
        <v>6</v>
      </c>
      <c r="D109" s="54" t="s">
        <v>94</v>
      </c>
      <c r="E109" s="53">
        <f>+'Ark1'!Q810</f>
        <v>5</v>
      </c>
      <c r="F109" s="53">
        <f>+'Ark1'!R810</f>
        <v>6</v>
      </c>
      <c r="G109" s="177">
        <f>+'Ark1'!AF810</f>
        <v>6.2558648733187394E-2</v>
      </c>
      <c r="H109" s="59">
        <f t="shared" si="15"/>
        <v>-4.4362035559192103E-2</v>
      </c>
      <c r="I109" s="177">
        <f>+'Ark1'!AG810</f>
        <v>5.7109191408208006E-2</v>
      </c>
      <c r="J109" s="156">
        <f>+'Ark1'!U810</f>
        <v>18.816666666666663</v>
      </c>
      <c r="K109" s="177"/>
      <c r="L109" s="177"/>
      <c r="M109" s="177"/>
      <c r="N109" s="177"/>
      <c r="O109" s="177"/>
      <c r="P109" s="177"/>
      <c r="Q109" s="177"/>
      <c r="R109" s="177"/>
      <c r="S109" s="55">
        <f>+'Ark1'!S810</f>
        <v>4.5</v>
      </c>
      <c r="T109" s="59">
        <f t="shared" si="16"/>
        <v>-1.5</v>
      </c>
      <c r="U109" s="72"/>
      <c r="V109" s="156">
        <f>+'Ark1'!X810</f>
        <v>83.333333333333314</v>
      </c>
      <c r="W109" s="156">
        <f>+'Ark1'!Y810</f>
        <v>16.666666666666671</v>
      </c>
      <c r="X109" s="156">
        <f>+'Ark1'!Z810</f>
        <v>3.384974971185998</v>
      </c>
      <c r="Y109" s="55">
        <f>+'Ark1'!Z810</f>
        <v>3.384974971185998</v>
      </c>
      <c r="Z109" s="55">
        <f>+'Ark1'!AB810</f>
        <v>0</v>
      </c>
      <c r="AA109" s="75">
        <f>+'Ark1'!AD810</f>
        <v>0</v>
      </c>
      <c r="AB109" s="55">
        <f t="shared" si="17"/>
        <v>4.1814814814814802</v>
      </c>
      <c r="AC109" s="75">
        <f t="shared" si="18"/>
        <v>1.2</v>
      </c>
      <c r="AD109" s="47"/>
      <c r="AE109" s="13"/>
      <c r="AF109" s="13"/>
      <c r="AG109" s="58"/>
    </row>
    <row r="110" spans="1:35">
      <c r="A110" s="47"/>
      <c r="B110" s="53">
        <f>+'Ark1'!C811</f>
        <v>2018</v>
      </c>
      <c r="C110" s="53">
        <f>+'Ark1'!M811</f>
        <v>7</v>
      </c>
      <c r="D110" s="54" t="s">
        <v>95</v>
      </c>
      <c r="E110" s="53">
        <f>+'Ark1'!Q811</f>
        <v>1</v>
      </c>
      <c r="F110" s="53">
        <f>+'Ark1'!R811</f>
        <v>1</v>
      </c>
      <c r="G110" s="177">
        <f>+'Ark1'!AF811</f>
        <v>1.0426441455531225E-2</v>
      </c>
      <c r="H110" s="59">
        <f t="shared" si="15"/>
        <v>-1.8733745169663182E-2</v>
      </c>
      <c r="I110" s="177">
        <f>+'Ark1'!AG811</f>
        <v>9.6109356665717623E-3</v>
      </c>
      <c r="J110" s="156">
        <f>+'Ark1'!U811</f>
        <v>19</v>
      </c>
      <c r="K110" s="177"/>
      <c r="L110" s="177"/>
      <c r="M110" s="177"/>
      <c r="N110" s="177"/>
      <c r="O110" s="177"/>
      <c r="P110" s="177"/>
      <c r="Q110" s="177"/>
      <c r="R110" s="177"/>
      <c r="S110" s="55">
        <f>+'Ark1'!S811</f>
        <v>5</v>
      </c>
      <c r="T110" s="59">
        <f t="shared" si="16"/>
        <v>-0.33333333333333215</v>
      </c>
      <c r="U110" s="72"/>
      <c r="V110" s="156">
        <f>+'Ark1'!X811</f>
        <v>100</v>
      </c>
      <c r="W110" s="156">
        <f>+'Ark1'!Y811</f>
        <v>0</v>
      </c>
      <c r="X110" s="156">
        <f>+'Ark1'!Z811</f>
        <v>0</v>
      </c>
      <c r="Y110" s="55">
        <f>+'Ark1'!Z811</f>
        <v>0</v>
      </c>
      <c r="Z110" s="55">
        <f>+'Ark1'!AB811</f>
        <v>0</v>
      </c>
      <c r="AA110" s="75">
        <f>+'Ark1'!AD811</f>
        <v>0</v>
      </c>
      <c r="AB110" s="55">
        <f t="shared" si="17"/>
        <v>3.8</v>
      </c>
      <c r="AC110" s="75">
        <f t="shared" si="18"/>
        <v>1</v>
      </c>
      <c r="AD110" s="47"/>
      <c r="AE110" s="13"/>
      <c r="AF110" s="13"/>
      <c r="AG110" s="58"/>
    </row>
    <row r="111" spans="1:35">
      <c r="A111" s="47"/>
      <c r="B111" s="53">
        <f>+'Ark1'!C812</f>
        <v>2018</v>
      </c>
      <c r="C111" s="53">
        <f>+'Ark1'!M812</f>
        <v>8</v>
      </c>
      <c r="D111" s="54" t="s">
        <v>96</v>
      </c>
      <c r="E111" s="53">
        <f>+'Ark1'!Q812</f>
        <v>413</v>
      </c>
      <c r="F111" s="53">
        <f>+'Ark1'!R812</f>
        <v>2296</v>
      </c>
      <c r="G111" s="177">
        <f>+'Ark1'!AF812</f>
        <v>23.939109581899704</v>
      </c>
      <c r="H111" s="59">
        <f t="shared" si="15"/>
        <v>0.35823866432582818</v>
      </c>
      <c r="I111" s="177">
        <f>+'Ark1'!AG812</f>
        <v>28.239220437786155</v>
      </c>
      <c r="J111" s="156">
        <f>+'Ark1'!U812</f>
        <v>24.314690766550445</v>
      </c>
      <c r="K111" s="177"/>
      <c r="L111" s="177"/>
      <c r="M111" s="177"/>
      <c r="N111" s="177"/>
      <c r="O111" s="177"/>
      <c r="P111" s="177"/>
      <c r="Q111" s="177"/>
      <c r="R111" s="177"/>
      <c r="S111" s="55">
        <f>+'Ark1'!S812</f>
        <v>6.1428571428571441</v>
      </c>
      <c r="T111" s="59">
        <f t="shared" si="16"/>
        <v>0.15975739017783663</v>
      </c>
      <c r="U111" s="72"/>
      <c r="V111" s="156">
        <f>+'Ark1'!X812</f>
        <v>95.99303135888502</v>
      </c>
      <c r="W111" s="156">
        <f>+'Ark1'!Y812</f>
        <v>57.05574912891985</v>
      </c>
      <c r="X111" s="156">
        <f>+'Ark1'!Z812</f>
        <v>5.3203071279520557</v>
      </c>
      <c r="Y111" s="55">
        <f>+'Ark1'!Z812</f>
        <v>5.3203071279520557</v>
      </c>
      <c r="Z111" s="55">
        <f>+'Ark1'!AB812</f>
        <v>0</v>
      </c>
      <c r="AA111" s="75">
        <f>+'Ark1'!AD812</f>
        <v>0</v>
      </c>
      <c r="AB111" s="55">
        <f t="shared" si="17"/>
        <v>3.9582054736244903</v>
      </c>
      <c r="AC111" s="75">
        <f t="shared" si="18"/>
        <v>5.5593220338983054</v>
      </c>
      <c r="AD111" s="47"/>
      <c r="AE111" s="13"/>
      <c r="AF111" s="13"/>
      <c r="AG111" s="58"/>
    </row>
    <row r="112" spans="1:35">
      <c r="A112" s="47"/>
      <c r="B112" s="53">
        <f>+'Ark1'!C813</f>
        <v>2018</v>
      </c>
      <c r="C112" s="53">
        <f>+'Ark1'!M813</f>
        <v>9</v>
      </c>
      <c r="D112" s="54" t="s">
        <v>97</v>
      </c>
      <c r="E112" s="53">
        <f>+'Ark1'!Q813</f>
        <v>1</v>
      </c>
      <c r="F112" s="53">
        <f>+'Ark1'!R813</f>
        <v>1</v>
      </c>
      <c r="G112" s="177">
        <f>+'Ark1'!AF813</f>
        <v>1.0426441455531225E-2</v>
      </c>
      <c r="H112" s="59">
        <f t="shared" si="15"/>
        <v>7.0637924713309354E-4</v>
      </c>
      <c r="I112" s="177">
        <f>+'Ark1'!AG813</f>
        <v>1.8564280998062312E-2</v>
      </c>
      <c r="J112" s="156">
        <f>+'Ark1'!U813</f>
        <v>36.700000000000003</v>
      </c>
      <c r="K112" s="177"/>
      <c r="L112" s="177"/>
      <c r="M112" s="177"/>
      <c r="N112" s="177"/>
      <c r="O112" s="177"/>
      <c r="P112" s="177"/>
      <c r="Q112" s="177"/>
      <c r="R112" s="177"/>
      <c r="S112" s="55">
        <f>+'Ark1'!S813</f>
        <v>6</v>
      </c>
      <c r="T112" s="59">
        <f t="shared" si="16"/>
        <v>0</v>
      </c>
      <c r="U112" s="72"/>
      <c r="V112" s="156">
        <f>+'Ark1'!X813</f>
        <v>100</v>
      </c>
      <c r="W112" s="156">
        <f>+'Ark1'!Y813</f>
        <v>100</v>
      </c>
      <c r="X112" s="156">
        <f>+'Ark1'!Z813</f>
        <v>0</v>
      </c>
      <c r="Y112" s="55">
        <f>+'Ark1'!Z813</f>
        <v>0</v>
      </c>
      <c r="Z112" s="55">
        <f>+'Ark1'!AB813</f>
        <v>0</v>
      </c>
      <c r="AA112" s="75">
        <f>+'Ark1'!AD813</f>
        <v>0</v>
      </c>
      <c r="AB112" s="55">
        <f t="shared" si="17"/>
        <v>6.1166666666666671</v>
      </c>
      <c r="AC112" s="75">
        <f t="shared" si="18"/>
        <v>1</v>
      </c>
      <c r="AD112" s="47"/>
      <c r="AE112" s="13"/>
      <c r="AF112" s="13"/>
      <c r="AG112" s="58"/>
    </row>
    <row r="113" spans="1:33">
      <c r="A113" s="47"/>
      <c r="B113" s="53">
        <f>+'Ark1'!C814</f>
        <v>2018</v>
      </c>
      <c r="C113" s="53">
        <f>+'Ark1'!M814</f>
        <v>10</v>
      </c>
      <c r="D113" s="54" t="s">
        <v>98</v>
      </c>
      <c r="E113" s="53">
        <f>+'Ark1'!Q814</f>
        <v>0</v>
      </c>
      <c r="F113" s="53">
        <f>+'Ark1'!R814</f>
        <v>0</v>
      </c>
      <c r="G113" s="177">
        <f>+'Ark1'!AF814</f>
        <v>0</v>
      </c>
      <c r="H113" s="59">
        <f t="shared" si="15"/>
        <v>0</v>
      </c>
      <c r="I113" s="177">
        <f>+'Ark1'!AG814</f>
        <v>0</v>
      </c>
      <c r="J113" s="156">
        <f>+'Ark1'!U814</f>
        <v>0</v>
      </c>
      <c r="K113" s="177"/>
      <c r="L113" s="177"/>
      <c r="M113" s="177"/>
      <c r="N113" s="177"/>
      <c r="O113" s="177"/>
      <c r="P113" s="177"/>
      <c r="Q113" s="177"/>
      <c r="R113" s="177"/>
      <c r="S113" s="55">
        <f>+'Ark1'!S814</f>
        <v>0</v>
      </c>
      <c r="T113" s="59">
        <f t="shared" si="16"/>
        <v>0</v>
      </c>
      <c r="U113" s="72"/>
      <c r="V113" s="156">
        <f>+'Ark1'!X814</f>
        <v>0</v>
      </c>
      <c r="W113" s="156">
        <f>+'Ark1'!Y814</f>
        <v>0</v>
      </c>
      <c r="X113" s="156">
        <f>+'Ark1'!Z814</f>
        <v>0</v>
      </c>
      <c r="Y113" s="55">
        <f>+'Ark1'!Z814</f>
        <v>0</v>
      </c>
      <c r="Z113" s="55">
        <f>+'Ark1'!AB814</f>
        <v>0</v>
      </c>
      <c r="AA113" s="75">
        <f>+'Ark1'!AD814</f>
        <v>0</v>
      </c>
      <c r="AB113" s="55" t="e">
        <f t="shared" si="17"/>
        <v>#DIV/0!</v>
      </c>
      <c r="AC113" s="75" t="e">
        <f t="shared" si="18"/>
        <v>#DIV/0!</v>
      </c>
      <c r="AD113" s="47"/>
      <c r="AE113" s="13"/>
      <c r="AF113" s="13"/>
      <c r="AG113" s="58"/>
    </row>
    <row r="114" spans="1:33">
      <c r="A114" s="47"/>
      <c r="B114" s="53">
        <f>+'Ark1'!C815</f>
        <v>2018</v>
      </c>
      <c r="C114" s="53">
        <f>+'Ark1'!M815</f>
        <v>11</v>
      </c>
      <c r="D114" s="54" t="s">
        <v>99</v>
      </c>
      <c r="E114" s="53">
        <f>+'Ark1'!Q815</f>
        <v>146</v>
      </c>
      <c r="F114" s="53">
        <f>+'Ark1'!R815</f>
        <v>369</v>
      </c>
      <c r="G114" s="177">
        <f>+'Ark1'!AF815</f>
        <v>3.8473568970910224</v>
      </c>
      <c r="H114" s="59">
        <f t="shared" si="15"/>
        <v>1.7652386982157431E-2</v>
      </c>
      <c r="I114" s="177">
        <f>+'Ark1'!AG815</f>
        <v>5.6259078856563711</v>
      </c>
      <c r="J114" s="156">
        <f>+'Ark1'!U815</f>
        <v>30.140758807588039</v>
      </c>
      <c r="K114" s="177"/>
      <c r="L114" s="177"/>
      <c r="M114" s="177"/>
      <c r="N114" s="177"/>
      <c r="O114" s="177"/>
      <c r="P114" s="177"/>
      <c r="Q114" s="177"/>
      <c r="R114" s="177"/>
      <c r="S114" s="55">
        <f>+'Ark1'!S815</f>
        <v>7.1273712737127379</v>
      </c>
      <c r="T114" s="59">
        <f t="shared" si="16"/>
        <v>-3.7603345576601832E-2</v>
      </c>
      <c r="U114" s="72"/>
      <c r="V114" s="156">
        <f>+'Ark1'!X815</f>
        <v>99.728997289972881</v>
      </c>
      <c r="W114" s="156">
        <f>+'Ark1'!Y815</f>
        <v>90.243902439024382</v>
      </c>
      <c r="X114" s="156">
        <f>+'Ark1'!Z815</f>
        <v>5.742121169200038</v>
      </c>
      <c r="Y114" s="55">
        <f>+'Ark1'!Z815</f>
        <v>5.742121169200038</v>
      </c>
      <c r="Z114" s="55">
        <f>+'Ark1'!AB815</f>
        <v>0</v>
      </c>
      <c r="AA114" s="75">
        <f>+'Ark1'!AD815</f>
        <v>0</v>
      </c>
      <c r="AB114" s="55">
        <f t="shared" si="17"/>
        <v>4.2288745247148229</v>
      </c>
      <c r="AC114" s="75">
        <f t="shared" si="18"/>
        <v>2.5273972602739727</v>
      </c>
      <c r="AD114" s="47"/>
      <c r="AE114" s="13"/>
      <c r="AF114" s="13"/>
      <c r="AG114" s="58"/>
    </row>
    <row r="115" spans="1:33">
      <c r="A115" s="47"/>
      <c r="B115" s="53">
        <f>+'Ark1'!C816</f>
        <v>2018</v>
      </c>
      <c r="C115" s="53">
        <f>+'Ark1'!M816</f>
        <v>12</v>
      </c>
      <c r="D115" s="54" t="s">
        <v>100</v>
      </c>
      <c r="E115" s="53">
        <f>+'Ark1'!Q816</f>
        <v>0</v>
      </c>
      <c r="F115" s="53">
        <f>+'Ark1'!R816</f>
        <v>0</v>
      </c>
      <c r="G115" s="177">
        <f>+'Ark1'!AF816</f>
        <v>0</v>
      </c>
      <c r="H115" s="59">
        <f t="shared" si="15"/>
        <v>0</v>
      </c>
      <c r="I115" s="177">
        <f>+'Ark1'!AG816</f>
        <v>0</v>
      </c>
      <c r="J115" s="156">
        <f>+'Ark1'!U816</f>
        <v>0</v>
      </c>
      <c r="K115" s="177"/>
      <c r="L115" s="177"/>
      <c r="M115" s="177"/>
      <c r="N115" s="177"/>
      <c r="O115" s="177"/>
      <c r="P115" s="177"/>
      <c r="Q115" s="177"/>
      <c r="R115" s="177"/>
      <c r="S115" s="55">
        <f>+'Ark1'!S816</f>
        <v>0</v>
      </c>
      <c r="T115" s="59">
        <f t="shared" si="16"/>
        <v>0</v>
      </c>
      <c r="U115" s="72"/>
      <c r="V115" s="156">
        <f>+'Ark1'!X816</f>
        <v>0</v>
      </c>
      <c r="W115" s="156">
        <f>+'Ark1'!Y816</f>
        <v>0</v>
      </c>
      <c r="X115" s="156">
        <f>+'Ark1'!Z816</f>
        <v>0</v>
      </c>
      <c r="Y115" s="55">
        <f>+'Ark1'!Z816</f>
        <v>0</v>
      </c>
      <c r="Z115" s="55">
        <f>+'Ark1'!AB816</f>
        <v>0</v>
      </c>
      <c r="AA115" s="75">
        <f>+'Ark1'!AD816</f>
        <v>0</v>
      </c>
      <c r="AB115" s="55" t="e">
        <f t="shared" si="17"/>
        <v>#DIV/0!</v>
      </c>
      <c r="AC115" s="75" t="e">
        <f t="shared" si="18"/>
        <v>#DIV/0!</v>
      </c>
      <c r="AD115" s="47"/>
      <c r="AE115" s="13"/>
      <c r="AF115" s="13"/>
      <c r="AG115" s="58"/>
    </row>
    <row r="116" spans="1:33">
      <c r="A116" s="47"/>
      <c r="B116" s="53">
        <f>+'Ark1'!C817</f>
        <v>2018</v>
      </c>
      <c r="C116" s="53">
        <f>+'Ark1'!M817</f>
        <v>13</v>
      </c>
      <c r="D116" s="54" t="s">
        <v>101</v>
      </c>
      <c r="E116" s="53">
        <f>+'Ark1'!Q817</f>
        <v>0</v>
      </c>
      <c r="F116" s="53">
        <f>+'Ark1'!R817</f>
        <v>0</v>
      </c>
      <c r="G116" s="177">
        <f>+'Ark1'!AF817</f>
        <v>0</v>
      </c>
      <c r="H116" s="59">
        <f t="shared" si="15"/>
        <v>0</v>
      </c>
      <c r="I116" s="177">
        <f>+'Ark1'!AG817</f>
        <v>0</v>
      </c>
      <c r="J116" s="156">
        <f>+'Ark1'!U817</f>
        <v>0</v>
      </c>
      <c r="K116" s="177"/>
      <c r="L116" s="177"/>
      <c r="M116" s="177"/>
      <c r="N116" s="177"/>
      <c r="O116" s="177"/>
      <c r="P116" s="177"/>
      <c r="Q116" s="177"/>
      <c r="R116" s="177"/>
      <c r="S116" s="55">
        <f>+'Ark1'!S817</f>
        <v>0</v>
      </c>
      <c r="T116" s="59">
        <f t="shared" si="16"/>
        <v>0</v>
      </c>
      <c r="U116" s="72"/>
      <c r="V116" s="156">
        <f>+'Ark1'!X817</f>
        <v>0</v>
      </c>
      <c r="W116" s="156">
        <f>+'Ark1'!Y817</f>
        <v>0</v>
      </c>
      <c r="X116" s="156">
        <f>+'Ark1'!Z817</f>
        <v>0</v>
      </c>
      <c r="Y116" s="55">
        <f>+'Ark1'!Z817</f>
        <v>0</v>
      </c>
      <c r="Z116" s="55">
        <f>+'Ark1'!AB817</f>
        <v>0</v>
      </c>
      <c r="AA116" s="75">
        <f>+'Ark1'!AD817</f>
        <v>0</v>
      </c>
      <c r="AB116" s="55" t="e">
        <f t="shared" si="17"/>
        <v>#DIV/0!</v>
      </c>
      <c r="AC116" s="75" t="e">
        <f t="shared" si="18"/>
        <v>#DIV/0!</v>
      </c>
      <c r="AD116" s="47"/>
      <c r="AE116" s="13"/>
      <c r="AF116" s="13"/>
      <c r="AG116" s="58"/>
    </row>
    <row r="117" spans="1:33">
      <c r="A117" s="47"/>
      <c r="B117" s="53">
        <f>+'Ark1'!C818</f>
        <v>2018</v>
      </c>
      <c r="C117" s="53">
        <f>+'Ark1'!M818</f>
        <v>14</v>
      </c>
      <c r="D117" s="54" t="s">
        <v>102</v>
      </c>
      <c r="E117" s="53">
        <f>+'Ark1'!Q818</f>
        <v>10</v>
      </c>
      <c r="F117" s="53">
        <f>+'Ark1'!R818</f>
        <v>14</v>
      </c>
      <c r="G117" s="177">
        <f>+'Ark1'!AF818</f>
        <v>0.14597018037743711</v>
      </c>
      <c r="H117" s="59">
        <f t="shared" si="15"/>
        <v>-7.7591250415719931E-2</v>
      </c>
      <c r="I117" s="177">
        <f>+'Ark1'!AG818</f>
        <v>0.27259648582713286</v>
      </c>
      <c r="J117" s="156">
        <f>+'Ark1'!U818</f>
        <v>38.492857142857126</v>
      </c>
      <c r="K117" s="177"/>
      <c r="L117" s="177"/>
      <c r="M117" s="177"/>
      <c r="N117" s="177"/>
      <c r="O117" s="177"/>
      <c r="P117" s="177"/>
      <c r="Q117" s="177"/>
      <c r="R117" s="177"/>
      <c r="S117" s="55">
        <f>+'Ark1'!S818</f>
        <v>8.9285714285714306</v>
      </c>
      <c r="T117" s="59">
        <f t="shared" si="16"/>
        <v>1.1459627329192559</v>
      </c>
      <c r="U117" s="72"/>
      <c r="V117" s="156">
        <f>+'Ark1'!X818</f>
        <v>100</v>
      </c>
      <c r="W117" s="156">
        <f>+'Ark1'!Y818</f>
        <v>92.857142857142875</v>
      </c>
      <c r="X117" s="156">
        <f>+'Ark1'!Z818</f>
        <v>6.8984951035626514</v>
      </c>
      <c r="Y117" s="55">
        <f>+'Ark1'!Z818</f>
        <v>6.8984951035626514</v>
      </c>
      <c r="Z117" s="55">
        <f>+'Ark1'!AB818</f>
        <v>0</v>
      </c>
      <c r="AA117" s="75">
        <f>+'Ark1'!AD818</f>
        <v>0</v>
      </c>
      <c r="AB117" s="55">
        <f t="shared" si="17"/>
        <v>4.3111999999999968</v>
      </c>
      <c r="AC117" s="75">
        <f t="shared" si="18"/>
        <v>1.4</v>
      </c>
      <c r="AD117" s="47"/>
      <c r="AE117" s="13"/>
      <c r="AF117" s="13"/>
      <c r="AG117" s="58"/>
    </row>
    <row r="118" spans="1:33">
      <c r="A118" s="47"/>
      <c r="B118" s="53">
        <f>+'Ark1'!C819</f>
        <v>2018</v>
      </c>
      <c r="C118" s="53">
        <f>+'Ark1'!M819</f>
        <v>15</v>
      </c>
      <c r="D118" s="54" t="s">
        <v>103</v>
      </c>
      <c r="E118" s="53">
        <f>+'Ark1'!Q819</f>
        <v>0</v>
      </c>
      <c r="F118" s="53">
        <f>+'Ark1'!R819</f>
        <v>0</v>
      </c>
      <c r="G118" s="177">
        <f>+'Ark1'!AF819</f>
        <v>0</v>
      </c>
      <c r="H118" s="59">
        <f t="shared" si="15"/>
        <v>0</v>
      </c>
      <c r="I118" s="177">
        <f>+'Ark1'!AG819</f>
        <v>0</v>
      </c>
      <c r="J118" s="156">
        <f>+'Ark1'!U819</f>
        <v>0</v>
      </c>
      <c r="K118" s="177"/>
      <c r="L118" s="177"/>
      <c r="M118" s="177"/>
      <c r="N118" s="177"/>
      <c r="O118" s="177"/>
      <c r="P118" s="177"/>
      <c r="Q118" s="177"/>
      <c r="R118" s="177"/>
      <c r="S118" s="55">
        <f>+'Ark1'!S819</f>
        <v>0</v>
      </c>
      <c r="T118" s="59">
        <f t="shared" si="16"/>
        <v>0</v>
      </c>
      <c r="U118" s="72"/>
      <c r="V118" s="156">
        <f>+'Ark1'!X819</f>
        <v>0</v>
      </c>
      <c r="W118" s="156">
        <f>+'Ark1'!Y819</f>
        <v>0</v>
      </c>
      <c r="X118" s="156">
        <f>+'Ark1'!Z819</f>
        <v>0</v>
      </c>
      <c r="Y118" s="55">
        <f>+'Ark1'!Z819</f>
        <v>0</v>
      </c>
      <c r="Z118" s="55">
        <f>+'Ark1'!AB819</f>
        <v>0</v>
      </c>
      <c r="AA118" s="75">
        <f>+'Ark1'!AD819</f>
        <v>0</v>
      </c>
      <c r="AB118" s="55" t="e">
        <f t="shared" si="17"/>
        <v>#DIV/0!</v>
      </c>
      <c r="AC118" s="75" t="e">
        <f t="shared" si="18"/>
        <v>#DIV/0!</v>
      </c>
      <c r="AD118" s="47"/>
      <c r="AE118" s="13"/>
      <c r="AF118" s="13"/>
      <c r="AG118" s="58"/>
    </row>
    <row r="119" spans="1:33">
      <c r="A119" s="47"/>
      <c r="B119">
        <f>+'Ark1'!C820</f>
        <v>2017</v>
      </c>
      <c r="C119">
        <f>+'Ark1'!M820</f>
        <v>1</v>
      </c>
      <c r="D119" s="3" t="s">
        <v>89</v>
      </c>
      <c r="E119">
        <f>+'Ark1'!Q820</f>
        <v>0</v>
      </c>
      <c r="F119">
        <f>+'Ark1'!R820</f>
        <v>0</v>
      </c>
      <c r="G119" s="195">
        <f>+'Ark1'!AF820</f>
        <v>0</v>
      </c>
      <c r="H119" s="60">
        <f t="shared" ref="H119:H133" si="19">+G119-G135</f>
        <v>-1.1811953697141504E-2</v>
      </c>
      <c r="I119" s="195">
        <f>+'Ark1'!AG820</f>
        <v>0</v>
      </c>
      <c r="J119" s="92">
        <f>+'Ark1'!U820</f>
        <v>0</v>
      </c>
      <c r="K119" s="195"/>
      <c r="L119" s="195"/>
      <c r="M119" s="195"/>
      <c r="N119" s="195"/>
      <c r="O119" s="195"/>
      <c r="P119" s="195"/>
      <c r="Q119" s="195"/>
      <c r="R119" s="195"/>
      <c r="S119" s="1">
        <f>+'Ark1'!S820</f>
        <v>0</v>
      </c>
      <c r="T119" s="60">
        <f t="shared" ref="T119:T133" si="20">+S119-S135</f>
        <v>-3</v>
      </c>
      <c r="U119" s="72"/>
      <c r="V119" s="92">
        <f>+'Ark1'!X820</f>
        <v>0</v>
      </c>
      <c r="W119" s="92">
        <f>+'Ark1'!Y820</f>
        <v>0</v>
      </c>
      <c r="X119" s="92">
        <f>+'Ark1'!Z820</f>
        <v>0</v>
      </c>
      <c r="Y119" s="1">
        <f>+'Ark1'!Z820</f>
        <v>0</v>
      </c>
      <c r="Z119" s="1">
        <f>+'Ark1'!AB820</f>
        <v>0</v>
      </c>
      <c r="AA119" s="11">
        <f>+'Ark1'!AD820</f>
        <v>0</v>
      </c>
      <c r="AB119" s="1" t="e">
        <f t="shared" si="17"/>
        <v>#DIV/0!</v>
      </c>
      <c r="AC119" s="11" t="e">
        <f t="shared" si="18"/>
        <v>#DIV/0!</v>
      </c>
      <c r="AD119" s="47"/>
      <c r="AE119" s="13"/>
      <c r="AF119" s="13"/>
      <c r="AG119" s="58"/>
    </row>
    <row r="120" spans="1:33">
      <c r="A120" s="47"/>
      <c r="B120">
        <f>+'Ark1'!C821</f>
        <v>2017</v>
      </c>
      <c r="C120">
        <f>+'Ark1'!M821</f>
        <v>2</v>
      </c>
      <c r="D120" s="3" t="s">
        <v>90</v>
      </c>
      <c r="E120">
        <f>+'Ark1'!Q821</f>
        <v>387</v>
      </c>
      <c r="F120">
        <f>+'Ark1'!R821</f>
        <v>2166</v>
      </c>
      <c r="G120" s="195">
        <f>+'Ark1'!AF821</f>
        <v>21.053654743390357</v>
      </c>
      <c r="H120" s="60">
        <f t="shared" si="19"/>
        <v>2.6388189295467477</v>
      </c>
      <c r="I120" s="195">
        <f>+'Ark1'!AG821</f>
        <v>16.546725507034704</v>
      </c>
      <c r="J120" s="92">
        <f>+'Ark1'!U821</f>
        <v>16.154432132963965</v>
      </c>
      <c r="K120" s="195"/>
      <c r="L120" s="195"/>
      <c r="M120" s="195"/>
      <c r="N120" s="195"/>
      <c r="O120" s="195"/>
      <c r="P120" s="195"/>
      <c r="Q120" s="195"/>
      <c r="R120" s="195"/>
      <c r="S120" s="1">
        <f>+'Ark1'!S821</f>
        <v>3.2146814404432127</v>
      </c>
      <c r="T120" s="60">
        <f t="shared" si="20"/>
        <v>3.0072903469973156E-3</v>
      </c>
      <c r="U120" s="72"/>
      <c r="V120" s="92">
        <f>+'Ark1'!X821</f>
        <v>50.738688827331487</v>
      </c>
      <c r="W120" s="92">
        <f>+'Ark1'!Y821</f>
        <v>3.6934441366574329</v>
      </c>
      <c r="X120" s="92">
        <f>+'Ark1'!Z821</f>
        <v>4.0925575116215676</v>
      </c>
      <c r="Y120" s="1">
        <f>+'Ark1'!Z821</f>
        <v>4.0925575116215676</v>
      </c>
      <c r="Z120" s="1">
        <f>+'Ark1'!AB821</f>
        <v>0</v>
      </c>
      <c r="AA120" s="11">
        <f>+'Ark1'!AD821</f>
        <v>0</v>
      </c>
      <c r="AB120" s="1">
        <f t="shared" si="17"/>
        <v>5.0252046531667318</v>
      </c>
      <c r="AC120" s="11">
        <f t="shared" si="18"/>
        <v>5.5968992248062017</v>
      </c>
      <c r="AD120" s="47"/>
      <c r="AE120" s="13"/>
      <c r="AF120" s="13"/>
      <c r="AG120" s="58"/>
    </row>
    <row r="121" spans="1:33">
      <c r="A121" s="47"/>
      <c r="B121">
        <f>+'Ark1'!C822</f>
        <v>2017</v>
      </c>
      <c r="C121">
        <f>+'Ark1'!M822</f>
        <v>3</v>
      </c>
      <c r="D121" s="3" t="s">
        <v>91</v>
      </c>
      <c r="E121">
        <f>+'Ark1'!Q822</f>
        <v>7</v>
      </c>
      <c r="F121">
        <f>+'Ark1'!R822</f>
        <v>26</v>
      </c>
      <c r="G121" s="195">
        <f>+'Ark1'!AF822</f>
        <v>0.25272161741835153</v>
      </c>
      <c r="H121" s="60">
        <f t="shared" si="19"/>
        <v>0.25272161741835153</v>
      </c>
      <c r="I121" s="195">
        <f>+'Ark1'!AG822</f>
        <v>0.19492605861590193</v>
      </c>
      <c r="J121" s="92">
        <f>+'Ark1'!U822</f>
        <v>15.853846153846156</v>
      </c>
      <c r="K121" s="195"/>
      <c r="L121" s="195"/>
      <c r="M121" s="195"/>
      <c r="N121" s="195"/>
      <c r="O121" s="195"/>
      <c r="P121" s="195"/>
      <c r="Q121" s="195"/>
      <c r="R121" s="195"/>
      <c r="S121" s="1">
        <f>+'Ark1'!S822</f>
        <v>3.5769230769230775</v>
      </c>
      <c r="T121" s="60">
        <f t="shared" si="20"/>
        <v>3.5769230769230775</v>
      </c>
      <c r="U121" s="72"/>
      <c r="V121" s="92">
        <f>+'Ark1'!X822</f>
        <v>38.461538461538446</v>
      </c>
      <c r="W121" s="92">
        <f>+'Ark1'!Y822</f>
        <v>3.8461538461538449</v>
      </c>
      <c r="X121" s="92">
        <f>+'Ark1'!Z822</f>
        <v>3.3286900598873395</v>
      </c>
      <c r="Y121" s="1">
        <f>+'Ark1'!Z822</f>
        <v>3.3286900598873395</v>
      </c>
      <c r="Z121" s="1">
        <f>+'Ark1'!AB822</f>
        <v>0</v>
      </c>
      <c r="AA121" s="11">
        <f>+'Ark1'!AD822</f>
        <v>0</v>
      </c>
      <c r="AB121" s="1">
        <f t="shared" si="17"/>
        <v>4.4322580645161285</v>
      </c>
      <c r="AC121" s="11">
        <f t="shared" si="18"/>
        <v>3.7142857142857144</v>
      </c>
      <c r="AD121" s="47"/>
      <c r="AE121" s="13"/>
      <c r="AF121" s="13"/>
      <c r="AG121" s="58"/>
    </row>
    <row r="122" spans="1:33">
      <c r="A122" s="47"/>
      <c r="B122">
        <f>+'Ark1'!C823</f>
        <v>2017</v>
      </c>
      <c r="C122">
        <f>+'Ark1'!M823</f>
        <v>4</v>
      </c>
      <c r="D122" s="3" t="s">
        <v>92</v>
      </c>
      <c r="E122">
        <f>+'Ark1'!Q823</f>
        <v>12</v>
      </c>
      <c r="F122">
        <f>+'Ark1'!R823</f>
        <v>33</v>
      </c>
      <c r="G122" s="195">
        <f>+'Ark1'!AF823</f>
        <v>0.32076205287713866</v>
      </c>
      <c r="H122" s="60">
        <f t="shared" si="19"/>
        <v>0.32076205287713866</v>
      </c>
      <c r="I122" s="195">
        <f>+'Ark1'!AG823</f>
        <v>0.29125414726233378</v>
      </c>
      <c r="J122" s="92">
        <f>+'Ark1'!U823</f>
        <v>18.663636363636364</v>
      </c>
      <c r="K122" s="195"/>
      <c r="L122" s="195"/>
      <c r="M122" s="195"/>
      <c r="N122" s="195"/>
      <c r="O122" s="195"/>
      <c r="P122" s="195"/>
      <c r="Q122" s="195"/>
      <c r="R122" s="195"/>
      <c r="S122" s="1">
        <f>+'Ark1'!S823</f>
        <v>4.4242424242424239</v>
      </c>
      <c r="T122" s="60">
        <f t="shared" si="20"/>
        <v>4.4242424242424239</v>
      </c>
      <c r="U122" s="72"/>
      <c r="V122" s="92">
        <f>+'Ark1'!X823</f>
        <v>72.727272727272734</v>
      </c>
      <c r="W122" s="92">
        <f>+'Ark1'!Y823</f>
        <v>18.181818181818183</v>
      </c>
      <c r="X122" s="92">
        <f>+'Ark1'!Z823</f>
        <v>4.3839112315317657</v>
      </c>
      <c r="Y122" s="1">
        <f>+'Ark1'!Z823</f>
        <v>4.3839112315317657</v>
      </c>
      <c r="Z122" s="1">
        <f>+'Ark1'!AB823</f>
        <v>0</v>
      </c>
      <c r="AA122" s="11">
        <f>+'Ark1'!AD823</f>
        <v>0</v>
      </c>
      <c r="AB122" s="1">
        <f t="shared" si="17"/>
        <v>4.2184931506849317</v>
      </c>
      <c r="AC122" s="11">
        <f t="shared" si="18"/>
        <v>2.75</v>
      </c>
      <c r="AD122" s="47"/>
      <c r="AE122" s="13"/>
      <c r="AF122" s="13"/>
      <c r="AG122" s="58"/>
    </row>
    <row r="123" spans="1:33">
      <c r="A123" s="47"/>
      <c r="B123">
        <f>+'Ark1'!C824</f>
        <v>2017</v>
      </c>
      <c r="C123">
        <f>+'Ark1'!M824</f>
        <v>5</v>
      </c>
      <c r="D123" s="3" t="s">
        <v>93</v>
      </c>
      <c r="E123">
        <f>+'Ark1'!Q824</f>
        <v>513</v>
      </c>
      <c r="F123">
        <f>+'Ark1'!R824</f>
        <v>5205</v>
      </c>
      <c r="G123" s="195">
        <f>+'Ark1'!AF824</f>
        <v>50.592923794712277</v>
      </c>
      <c r="H123" s="60">
        <f t="shared" si="19"/>
        <v>-2.3364407221788142</v>
      </c>
      <c r="I123" s="195">
        <f>+'Ark1'!AG824</f>
        <v>48.716713136181589</v>
      </c>
      <c r="J123" s="92">
        <f>+'Ark1'!U824</f>
        <v>19.792257444764683</v>
      </c>
      <c r="K123" s="195"/>
      <c r="L123" s="195"/>
      <c r="M123" s="195"/>
      <c r="N123" s="195"/>
      <c r="O123" s="195"/>
      <c r="P123" s="195"/>
      <c r="Q123" s="195"/>
      <c r="R123" s="195"/>
      <c r="S123" s="1">
        <f>+'Ark1'!S824</f>
        <v>4.7273775216138318</v>
      </c>
      <c r="T123" s="60">
        <f t="shared" si="20"/>
        <v>-0.12064747280705568</v>
      </c>
      <c r="U123" s="72"/>
      <c r="V123" s="92">
        <f>+'Ark1'!X824</f>
        <v>79.67339097022095</v>
      </c>
      <c r="W123" s="92">
        <f>+'Ark1'!Y824</f>
        <v>19.500480307396735</v>
      </c>
      <c r="X123" s="92">
        <f>+'Ark1'!Z824</f>
        <v>4.993567389049141</v>
      </c>
      <c r="Y123" s="1">
        <f>+'Ark1'!Z824</f>
        <v>4.993567389049141</v>
      </c>
      <c r="Z123" s="1">
        <f>+'Ark1'!AB824</f>
        <v>0.29352402020774793</v>
      </c>
      <c r="AA123" s="11">
        <f>+'Ark1'!AD824</f>
        <v>-2.4602636035442913</v>
      </c>
      <c r="AB123" s="1">
        <f t="shared" ref="AB123:AB133" si="21">+J123/S123</f>
        <v>4.1867308786474924</v>
      </c>
      <c r="AC123" s="11">
        <f t="shared" si="18"/>
        <v>10.146198830409357</v>
      </c>
      <c r="AD123" s="47"/>
      <c r="AE123" s="13"/>
      <c r="AF123" s="13"/>
      <c r="AG123" s="58"/>
    </row>
    <row r="124" spans="1:33">
      <c r="A124" s="47"/>
      <c r="B124">
        <f>+'Ark1'!C825</f>
        <v>2017</v>
      </c>
      <c r="C124">
        <f>+'Ark1'!M825</f>
        <v>6</v>
      </c>
      <c r="D124" s="3" t="s">
        <v>94</v>
      </c>
      <c r="E124">
        <f>+'Ark1'!Q825</f>
        <v>6</v>
      </c>
      <c r="F124">
        <f>+'Ark1'!R825</f>
        <v>11</v>
      </c>
      <c r="G124" s="195">
        <f>+'Ark1'!AF825</f>
        <v>0.1069206842923795</v>
      </c>
      <c r="H124" s="60">
        <f t="shared" si="19"/>
        <v>9.5108730595238E-2</v>
      </c>
      <c r="I124" s="195">
        <f>+'Ark1'!AG825</f>
        <v>0.11349406615190796</v>
      </c>
      <c r="J124" s="92">
        <f>+'Ark1'!U825</f>
        <v>21.818181818181817</v>
      </c>
      <c r="K124" s="195"/>
      <c r="L124" s="195"/>
      <c r="M124" s="195"/>
      <c r="N124" s="195"/>
      <c r="O124" s="195"/>
      <c r="P124" s="195"/>
      <c r="Q124" s="195"/>
      <c r="R124" s="195"/>
      <c r="S124" s="1">
        <f>+'Ark1'!S825</f>
        <v>6</v>
      </c>
      <c r="T124" s="60">
        <f t="shared" si="20"/>
        <v>1</v>
      </c>
      <c r="U124" s="72"/>
      <c r="V124" s="92">
        <f>+'Ark1'!X825</f>
        <v>81.818181818181813</v>
      </c>
      <c r="W124" s="92">
        <f>+'Ark1'!Y825</f>
        <v>36.363636363636367</v>
      </c>
      <c r="X124" s="92">
        <f>+'Ark1'!Z825</f>
        <v>5.5036877193747804</v>
      </c>
      <c r="Y124" s="1">
        <f>+'Ark1'!Z825</f>
        <v>5.5036877193747804</v>
      </c>
      <c r="Z124" s="1">
        <f>+'Ark1'!AB825</f>
        <v>0</v>
      </c>
      <c r="AA124" s="11">
        <f>+'Ark1'!AD825</f>
        <v>0</v>
      </c>
      <c r="AB124" s="1">
        <f t="shared" si="21"/>
        <v>3.6363636363636362</v>
      </c>
      <c r="AC124" s="11">
        <f t="shared" si="18"/>
        <v>1.8333333333333333</v>
      </c>
      <c r="AD124" s="47"/>
      <c r="AE124" s="13"/>
      <c r="AF124" s="13"/>
      <c r="AG124" s="58"/>
    </row>
    <row r="125" spans="1:33">
      <c r="A125" s="47"/>
      <c r="B125">
        <f>+'Ark1'!C826</f>
        <v>2017</v>
      </c>
      <c r="C125">
        <f>+'Ark1'!M826</f>
        <v>7</v>
      </c>
      <c r="D125" s="3" t="s">
        <v>95</v>
      </c>
      <c r="E125">
        <f>+'Ark1'!Q826</f>
        <v>3</v>
      </c>
      <c r="F125">
        <f>+'Ark1'!R826</f>
        <v>3</v>
      </c>
      <c r="G125" s="195">
        <f>+'Ark1'!AF826</f>
        <v>2.9160186625194408E-2</v>
      </c>
      <c r="H125" s="60">
        <f t="shared" si="19"/>
        <v>5.5362792309113992E-3</v>
      </c>
      <c r="I125" s="195">
        <f>+'Ark1'!AG826</f>
        <v>3.4379244205182118E-2</v>
      </c>
      <c r="J125" s="92">
        <f>+'Ark1'!U826</f>
        <v>24.233333333333341</v>
      </c>
      <c r="K125" s="195"/>
      <c r="L125" s="195"/>
      <c r="M125" s="195"/>
      <c r="N125" s="195"/>
      <c r="O125" s="195"/>
      <c r="P125" s="195"/>
      <c r="Q125" s="195"/>
      <c r="R125" s="195"/>
      <c r="S125" s="1">
        <f>+'Ark1'!S826</f>
        <v>5.3333333333333321</v>
      </c>
      <c r="T125" s="60">
        <f t="shared" si="20"/>
        <v>-0.16666666666666785</v>
      </c>
      <c r="U125" s="72"/>
      <c r="V125" s="92">
        <f>+'Ark1'!X826</f>
        <v>100</v>
      </c>
      <c r="W125" s="92">
        <f>+'Ark1'!Y826</f>
        <v>66.666666666666686</v>
      </c>
      <c r="X125" s="92">
        <f>+'Ark1'!Z826</f>
        <v>5.2219621684658719</v>
      </c>
      <c r="Y125" s="1">
        <f>+'Ark1'!Z826</f>
        <v>5.2219621684658719</v>
      </c>
      <c r="Z125" s="1">
        <f>+'Ark1'!AB826</f>
        <v>0</v>
      </c>
      <c r="AA125" s="11">
        <f>+'Ark1'!AD826</f>
        <v>0</v>
      </c>
      <c r="AB125" s="1">
        <f t="shared" si="21"/>
        <v>4.5437500000000028</v>
      </c>
      <c r="AC125" s="11">
        <f t="shared" si="18"/>
        <v>1</v>
      </c>
      <c r="AD125" s="47"/>
      <c r="AE125" s="13"/>
      <c r="AF125" s="13"/>
      <c r="AG125" s="58"/>
    </row>
    <row r="126" spans="1:33">
      <c r="A126" s="47"/>
      <c r="B126">
        <f>+'Ark1'!C827</f>
        <v>2017</v>
      </c>
      <c r="C126">
        <f>+'Ark1'!M827</f>
        <v>8</v>
      </c>
      <c r="D126" s="3" t="s">
        <v>96</v>
      </c>
      <c r="E126">
        <f>+'Ark1'!Q827</f>
        <v>392</v>
      </c>
      <c r="F126">
        <f>+'Ark1'!R827</f>
        <v>2426</v>
      </c>
      <c r="G126" s="195">
        <f>+'Ark1'!AF827</f>
        <v>23.580870917573876</v>
      </c>
      <c r="H126" s="60">
        <f t="shared" si="19"/>
        <v>-0.82262542072048106</v>
      </c>
      <c r="I126" s="195">
        <f>+'Ark1'!AG827</f>
        <v>28.143691054019374</v>
      </c>
      <c r="J126" s="92">
        <f>+'Ark1'!U827</f>
        <v>24.531739488870564</v>
      </c>
      <c r="K126" s="195"/>
      <c r="L126" s="195"/>
      <c r="M126" s="195"/>
      <c r="N126" s="195"/>
      <c r="O126" s="195"/>
      <c r="P126" s="195"/>
      <c r="Q126" s="195"/>
      <c r="R126" s="195"/>
      <c r="S126" s="1">
        <f>+'Ark1'!S827</f>
        <v>5.9830997526793075</v>
      </c>
      <c r="T126" s="60">
        <f t="shared" si="20"/>
        <v>-0.21631941479406969</v>
      </c>
      <c r="U126" s="72"/>
      <c r="V126" s="92">
        <f>+'Ark1'!X827</f>
        <v>97.238252267106319</v>
      </c>
      <c r="W126" s="92">
        <f>+'Ark1'!Y827</f>
        <v>58.285243198680973</v>
      </c>
      <c r="X126" s="92">
        <f>+'Ark1'!Z827</f>
        <v>5.156267688894439</v>
      </c>
      <c r="Y126" s="1">
        <f>+'Ark1'!Z827</f>
        <v>5.156267688894439</v>
      </c>
      <c r="Z126" s="1">
        <f>+'Ark1'!AB827</f>
        <v>0</v>
      </c>
      <c r="AA126" s="11">
        <f>+'Ark1'!AD827</f>
        <v>0</v>
      </c>
      <c r="AB126" s="1">
        <f t="shared" si="21"/>
        <v>4.1001722356183246</v>
      </c>
      <c r="AC126" s="11">
        <f t="shared" si="18"/>
        <v>6.1887755102040813</v>
      </c>
      <c r="AD126" s="47"/>
      <c r="AE126" s="13"/>
      <c r="AF126" s="13"/>
      <c r="AG126" s="58"/>
    </row>
    <row r="127" spans="1:33">
      <c r="A127" s="47"/>
      <c r="B127">
        <f>+'Ark1'!C828</f>
        <v>2017</v>
      </c>
      <c r="C127">
        <f>+'Ark1'!M828</f>
        <v>9</v>
      </c>
      <c r="D127" s="3" t="s">
        <v>97</v>
      </c>
      <c r="E127">
        <f>+'Ark1'!Q828</f>
        <v>1</v>
      </c>
      <c r="F127">
        <f>+'Ark1'!R828</f>
        <v>1</v>
      </c>
      <c r="G127" s="195">
        <f>+'Ark1'!AF828</f>
        <v>9.7200622083981319E-3</v>
      </c>
      <c r="H127" s="60">
        <f t="shared" si="19"/>
        <v>-2.0918914887433724E-3</v>
      </c>
      <c r="I127" s="195">
        <f>+'Ark1'!AG828</f>
        <v>1.3666577132458916E-2</v>
      </c>
      <c r="J127" s="92">
        <f>+'Ark1'!U828</f>
        <v>28.9</v>
      </c>
      <c r="K127" s="195"/>
      <c r="L127" s="195"/>
      <c r="M127" s="195"/>
      <c r="N127" s="195"/>
      <c r="O127" s="195"/>
      <c r="P127" s="195"/>
      <c r="Q127" s="195"/>
      <c r="R127" s="195"/>
      <c r="S127" s="1">
        <f>+'Ark1'!S828</f>
        <v>6</v>
      </c>
      <c r="T127" s="60">
        <f t="shared" si="20"/>
        <v>-2</v>
      </c>
      <c r="U127" s="72"/>
      <c r="V127" s="92">
        <f>+'Ark1'!X828</f>
        <v>100</v>
      </c>
      <c r="W127" s="92">
        <f>+'Ark1'!Y828</f>
        <v>100</v>
      </c>
      <c r="X127" s="92">
        <f>+'Ark1'!Z828</f>
        <v>0</v>
      </c>
      <c r="Y127" s="1">
        <f>+'Ark1'!Z828</f>
        <v>0</v>
      </c>
      <c r="Z127" s="1">
        <f>+'Ark1'!AB828</f>
        <v>0</v>
      </c>
      <c r="AA127" s="11">
        <f>+'Ark1'!AD828</f>
        <v>0</v>
      </c>
      <c r="AB127" s="1">
        <f t="shared" si="21"/>
        <v>4.8166666666666664</v>
      </c>
      <c r="AC127" s="11">
        <f t="shared" si="18"/>
        <v>1</v>
      </c>
      <c r="AD127" s="47"/>
      <c r="AE127" s="13"/>
      <c r="AF127" s="13"/>
      <c r="AG127" s="58"/>
    </row>
    <row r="128" spans="1:33">
      <c r="A128" s="47"/>
      <c r="B128">
        <f>+'Ark1'!C829</f>
        <v>2017</v>
      </c>
      <c r="C128">
        <f>+'Ark1'!M829</f>
        <v>10</v>
      </c>
      <c r="D128" s="3" t="s">
        <v>98</v>
      </c>
      <c r="E128">
        <f>+'Ark1'!Q829</f>
        <v>0</v>
      </c>
      <c r="F128">
        <f>+'Ark1'!R829</f>
        <v>0</v>
      </c>
      <c r="G128" s="195">
        <f>+'Ark1'!AF829</f>
        <v>0</v>
      </c>
      <c r="H128" s="60">
        <f t="shared" si="19"/>
        <v>0</v>
      </c>
      <c r="I128" s="195">
        <f>+'Ark1'!AG829</f>
        <v>0</v>
      </c>
      <c r="J128" s="92">
        <f>+'Ark1'!U829</f>
        <v>0</v>
      </c>
      <c r="K128" s="195"/>
      <c r="L128" s="195"/>
      <c r="M128" s="195"/>
      <c r="N128" s="195"/>
      <c r="O128" s="195"/>
      <c r="P128" s="195"/>
      <c r="Q128" s="195"/>
      <c r="R128" s="195"/>
      <c r="S128" s="1">
        <f>+'Ark1'!S829</f>
        <v>0</v>
      </c>
      <c r="T128" s="60">
        <f t="shared" si="20"/>
        <v>0</v>
      </c>
      <c r="U128" s="72"/>
      <c r="V128" s="92">
        <f>+'Ark1'!X829</f>
        <v>0</v>
      </c>
      <c r="W128" s="92">
        <f>+'Ark1'!Y829</f>
        <v>0</v>
      </c>
      <c r="X128" s="92">
        <f>+'Ark1'!Z829</f>
        <v>0</v>
      </c>
      <c r="Y128" s="1">
        <f>+'Ark1'!Z829</f>
        <v>0</v>
      </c>
      <c r="Z128" s="1">
        <f>+'Ark1'!AB829</f>
        <v>0</v>
      </c>
      <c r="AA128" s="11">
        <f>+'Ark1'!AD829</f>
        <v>0</v>
      </c>
      <c r="AB128" s="1" t="e">
        <f t="shared" si="21"/>
        <v>#DIV/0!</v>
      </c>
      <c r="AC128" s="11" t="e">
        <f t="shared" si="18"/>
        <v>#DIV/0!</v>
      </c>
      <c r="AD128" s="47"/>
      <c r="AE128" s="13"/>
      <c r="AF128" s="13"/>
      <c r="AG128" s="58"/>
    </row>
    <row r="129" spans="1:33">
      <c r="A129" s="47"/>
      <c r="B129">
        <f>+'Ark1'!C830</f>
        <v>2017</v>
      </c>
      <c r="C129">
        <f>+'Ark1'!M830</f>
        <v>11</v>
      </c>
      <c r="D129" s="3" t="s">
        <v>99</v>
      </c>
      <c r="E129">
        <f>+'Ark1'!Q830</f>
        <v>143</v>
      </c>
      <c r="F129">
        <f>+'Ark1'!R830</f>
        <v>394</v>
      </c>
      <c r="G129" s="195">
        <f>+'Ark1'!AF830</f>
        <v>3.8297045101088649</v>
      </c>
      <c r="H129" s="60">
        <f t="shared" si="19"/>
        <v>-0.13911193213068085</v>
      </c>
      <c r="I129" s="195">
        <f>+'Ark1'!AG830</f>
        <v>5.5608309278896479</v>
      </c>
      <c r="J129" s="92">
        <f>+'Ark1'!U830</f>
        <v>29.845685279187808</v>
      </c>
      <c r="K129" s="195"/>
      <c r="L129" s="195"/>
      <c r="M129" s="195"/>
      <c r="N129" s="195"/>
      <c r="O129" s="195"/>
      <c r="P129" s="195"/>
      <c r="Q129" s="195"/>
      <c r="R129" s="195"/>
      <c r="S129" s="1">
        <f>+'Ark1'!S830</f>
        <v>7.1649746192893398</v>
      </c>
      <c r="T129" s="60">
        <f t="shared" si="20"/>
        <v>-0.27550157118685359</v>
      </c>
      <c r="U129" s="72"/>
      <c r="V129" s="92">
        <f>+'Ark1'!X830</f>
        <v>100</v>
      </c>
      <c r="W129" s="92">
        <f>+'Ark1'!Y830</f>
        <v>92.385786802030481</v>
      </c>
      <c r="X129" s="92">
        <f>+'Ark1'!Z830</f>
        <v>4.9106942412868335</v>
      </c>
      <c r="Y129" s="1">
        <f>+'Ark1'!Z830</f>
        <v>4.9106942412868335</v>
      </c>
      <c r="Z129" s="1">
        <f>+'Ark1'!AB830</f>
        <v>0</v>
      </c>
      <c r="AA129" s="11">
        <f>+'Ark1'!AD830</f>
        <v>0</v>
      </c>
      <c r="AB129" s="1">
        <f t="shared" si="21"/>
        <v>4.1654976974849438</v>
      </c>
      <c r="AC129" s="11">
        <f t="shared" si="18"/>
        <v>2.7552447552447554</v>
      </c>
      <c r="AD129" s="47"/>
      <c r="AE129" s="13"/>
      <c r="AF129" s="13"/>
      <c r="AG129" s="58"/>
    </row>
    <row r="130" spans="1:33">
      <c r="A130" s="47"/>
      <c r="B130">
        <f>+'Ark1'!C831</f>
        <v>2017</v>
      </c>
      <c r="C130">
        <f>+'Ark1'!M831</f>
        <v>12</v>
      </c>
      <c r="D130" s="3" t="s">
        <v>100</v>
      </c>
      <c r="E130">
        <f>+'Ark1'!Q831</f>
        <v>0</v>
      </c>
      <c r="F130">
        <f>+'Ark1'!R831</f>
        <v>0</v>
      </c>
      <c r="G130" s="195">
        <f>+'Ark1'!AF831</f>
        <v>0</v>
      </c>
      <c r="H130" s="60">
        <f t="shared" si="19"/>
        <v>0</v>
      </c>
      <c r="I130" s="195">
        <f>+'Ark1'!AG831</f>
        <v>0</v>
      </c>
      <c r="J130" s="92">
        <f>+'Ark1'!U831</f>
        <v>0</v>
      </c>
      <c r="K130" s="195"/>
      <c r="L130" s="195"/>
      <c r="M130" s="195"/>
      <c r="N130" s="195"/>
      <c r="O130" s="195"/>
      <c r="P130" s="195"/>
      <c r="Q130" s="195"/>
      <c r="R130" s="195"/>
      <c r="S130" s="1">
        <f>+'Ark1'!S831</f>
        <v>0</v>
      </c>
      <c r="T130" s="60">
        <f t="shared" si="20"/>
        <v>0</v>
      </c>
      <c r="U130" s="72"/>
      <c r="V130" s="92">
        <f>+'Ark1'!X831</f>
        <v>0</v>
      </c>
      <c r="W130" s="92">
        <f>+'Ark1'!Y831</f>
        <v>0</v>
      </c>
      <c r="X130" s="92">
        <f>+'Ark1'!Z831</f>
        <v>0</v>
      </c>
      <c r="Y130" s="1">
        <f>+'Ark1'!Z831</f>
        <v>0</v>
      </c>
      <c r="Z130" s="1">
        <f>+'Ark1'!AB831</f>
        <v>0</v>
      </c>
      <c r="AA130" s="11">
        <f>+'Ark1'!AD831</f>
        <v>0</v>
      </c>
      <c r="AB130" s="1" t="e">
        <f t="shared" si="21"/>
        <v>#DIV/0!</v>
      </c>
      <c r="AC130" s="11" t="e">
        <f t="shared" si="18"/>
        <v>#DIV/0!</v>
      </c>
      <c r="AD130" s="47"/>
      <c r="AE130" s="13"/>
      <c r="AF130" s="13"/>
      <c r="AG130" s="58"/>
    </row>
    <row r="131" spans="1:33">
      <c r="A131" s="47"/>
      <c r="B131">
        <f>+'Ark1'!C832</f>
        <v>2017</v>
      </c>
      <c r="C131">
        <f>+'Ark1'!M832</f>
        <v>13</v>
      </c>
      <c r="D131" s="3" t="s">
        <v>101</v>
      </c>
      <c r="E131">
        <f>+'Ark1'!Q832</f>
        <v>0</v>
      </c>
      <c r="F131">
        <f>+'Ark1'!R832</f>
        <v>0</v>
      </c>
      <c r="G131" s="195">
        <f>+'Ark1'!AF832</f>
        <v>0</v>
      </c>
      <c r="H131" s="60">
        <f t="shared" si="19"/>
        <v>0</v>
      </c>
      <c r="I131" s="195">
        <f>+'Ark1'!AG832</f>
        <v>0</v>
      </c>
      <c r="J131" s="92">
        <f>+'Ark1'!U832</f>
        <v>0</v>
      </c>
      <c r="K131" s="195"/>
      <c r="L131" s="195"/>
      <c r="M131" s="195"/>
      <c r="N131" s="195"/>
      <c r="O131" s="195"/>
      <c r="P131" s="195"/>
      <c r="Q131" s="195"/>
      <c r="R131" s="195"/>
      <c r="S131" s="1">
        <f>+'Ark1'!S832</f>
        <v>0</v>
      </c>
      <c r="T131" s="60">
        <f t="shared" si="20"/>
        <v>0</v>
      </c>
      <c r="U131" s="72"/>
      <c r="V131" s="92">
        <f>+'Ark1'!X832</f>
        <v>0</v>
      </c>
      <c r="W131" s="92">
        <f>+'Ark1'!Y832</f>
        <v>0</v>
      </c>
      <c r="X131" s="92">
        <f>+'Ark1'!Z832</f>
        <v>0</v>
      </c>
      <c r="Y131" s="1">
        <f>+'Ark1'!Z832</f>
        <v>0</v>
      </c>
      <c r="Z131" s="1">
        <f>+'Ark1'!AB832</f>
        <v>0</v>
      </c>
      <c r="AA131" s="11">
        <f>+'Ark1'!AD832</f>
        <v>0</v>
      </c>
      <c r="AB131" s="1" t="e">
        <f t="shared" si="21"/>
        <v>#DIV/0!</v>
      </c>
      <c r="AC131" s="11" t="e">
        <f t="shared" si="18"/>
        <v>#DIV/0!</v>
      </c>
      <c r="AD131" s="47"/>
      <c r="AE131" s="13"/>
      <c r="AF131" s="13"/>
      <c r="AG131" s="58"/>
    </row>
    <row r="132" spans="1:33">
      <c r="A132" s="47"/>
      <c r="B132">
        <f>+'Ark1'!C833</f>
        <v>2017</v>
      </c>
      <c r="C132">
        <f>+'Ark1'!M833</f>
        <v>14</v>
      </c>
      <c r="D132" s="3" t="s">
        <v>102</v>
      </c>
      <c r="E132">
        <f>+'Ark1'!Q833</f>
        <v>16</v>
      </c>
      <c r="F132">
        <f>+'Ark1'!R833</f>
        <v>23</v>
      </c>
      <c r="G132" s="195">
        <f>+'Ark1'!AF833</f>
        <v>0.22356143079315705</v>
      </c>
      <c r="H132" s="60">
        <f t="shared" si="19"/>
        <v>-8.6568945253159835E-4</v>
      </c>
      <c r="I132" s="195">
        <f>+'Ark1'!AG833</f>
        <v>0.38431928150689842</v>
      </c>
      <c r="J132" s="92">
        <f>+'Ark1'!U833</f>
        <v>35.334782608695647</v>
      </c>
      <c r="K132" s="195"/>
      <c r="L132" s="195"/>
      <c r="M132" s="195"/>
      <c r="N132" s="195"/>
      <c r="O132" s="195"/>
      <c r="P132" s="195"/>
      <c r="Q132" s="195"/>
      <c r="R132" s="195"/>
      <c r="S132" s="1">
        <f>+'Ark1'!S833</f>
        <v>7.7826086956521747</v>
      </c>
      <c r="T132" s="60">
        <f t="shared" si="20"/>
        <v>-0.42791762013729784</v>
      </c>
      <c r="U132" s="72"/>
      <c r="V132" s="92">
        <f>+'Ark1'!X833</f>
        <v>100</v>
      </c>
      <c r="W132" s="92">
        <f>+'Ark1'!Y833</f>
        <v>100</v>
      </c>
      <c r="X132" s="92">
        <f>+'Ark1'!Z833</f>
        <v>5.8728267910741714</v>
      </c>
      <c r="Y132" s="1">
        <f>+'Ark1'!Z833</f>
        <v>5.8728267910741714</v>
      </c>
      <c r="Z132" s="1">
        <f>+'Ark1'!AB833</f>
        <v>0</v>
      </c>
      <c r="AA132" s="11">
        <f>+'Ark1'!AD833</f>
        <v>0</v>
      </c>
      <c r="AB132" s="1">
        <f t="shared" si="21"/>
        <v>4.5402234636871501</v>
      </c>
      <c r="AC132" s="11">
        <f t="shared" si="18"/>
        <v>1.4375</v>
      </c>
      <c r="AD132" s="47"/>
      <c r="AE132" s="13"/>
      <c r="AF132" s="13"/>
      <c r="AG132" s="58"/>
    </row>
    <row r="133" spans="1:33">
      <c r="A133" s="47"/>
      <c r="B133">
        <f>+'Ark1'!C834</f>
        <v>2017</v>
      </c>
      <c r="C133">
        <f>+'Ark1'!M834</f>
        <v>15</v>
      </c>
      <c r="D133" s="3" t="s">
        <v>103</v>
      </c>
      <c r="E133">
        <f>+'Ark1'!Q834</f>
        <v>0</v>
      </c>
      <c r="F133">
        <f>+'Ark1'!R834</f>
        <v>0</v>
      </c>
      <c r="G133" s="195">
        <f>+'Ark1'!AF834</f>
        <v>0</v>
      </c>
      <c r="H133" s="60">
        <f t="shared" si="19"/>
        <v>0</v>
      </c>
      <c r="I133" s="195">
        <f>+'Ark1'!AG834</f>
        <v>0</v>
      </c>
      <c r="J133" s="92">
        <f>+'Ark1'!U834</f>
        <v>0</v>
      </c>
      <c r="K133" s="195"/>
      <c r="L133" s="195"/>
      <c r="M133" s="195"/>
      <c r="N133" s="195"/>
      <c r="O133" s="195"/>
      <c r="P133" s="195"/>
      <c r="Q133" s="195"/>
      <c r="R133" s="195"/>
      <c r="S133" s="1">
        <f>+'Ark1'!S834</f>
        <v>0</v>
      </c>
      <c r="T133" s="60">
        <f t="shared" si="20"/>
        <v>0</v>
      </c>
      <c r="U133" s="72"/>
      <c r="V133" s="92">
        <f>+'Ark1'!X834</f>
        <v>0</v>
      </c>
      <c r="W133" s="92">
        <f>+'Ark1'!Y834</f>
        <v>0</v>
      </c>
      <c r="X133" s="92">
        <f>+'Ark1'!Z834</f>
        <v>0</v>
      </c>
      <c r="Y133" s="1">
        <f>+'Ark1'!Z834</f>
        <v>0</v>
      </c>
      <c r="Z133" s="1">
        <f>+'Ark1'!AB834</f>
        <v>0</v>
      </c>
      <c r="AA133" s="11">
        <f>+'Ark1'!AD834</f>
        <v>0</v>
      </c>
      <c r="AB133" s="1" t="e">
        <f t="shared" si="21"/>
        <v>#DIV/0!</v>
      </c>
      <c r="AC133" s="11" t="e">
        <f t="shared" si="18"/>
        <v>#DIV/0!</v>
      </c>
      <c r="AD133" s="47"/>
      <c r="AE133" s="13"/>
      <c r="AF133" s="13"/>
      <c r="AG133" s="58"/>
    </row>
    <row r="134" spans="1:33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72"/>
      <c r="V134" s="47"/>
      <c r="W134" s="47"/>
      <c r="X134" s="47"/>
      <c r="Y134" s="47"/>
      <c r="Z134" s="47"/>
      <c r="AA134" s="47"/>
      <c r="AB134" s="47"/>
      <c r="AC134" s="47"/>
      <c r="AD134" s="47"/>
      <c r="AE134" s="13"/>
      <c r="AF134" s="13"/>
      <c r="AG134" s="58"/>
    </row>
    <row r="135" spans="1:33">
      <c r="A135" s="47"/>
      <c r="B135" s="53">
        <f>+'Ark1'!C835</f>
        <v>2016</v>
      </c>
      <c r="C135" s="53">
        <f>+'Ark1'!M835</f>
        <v>1</v>
      </c>
      <c r="D135" s="54" t="s">
        <v>89</v>
      </c>
      <c r="E135" s="53">
        <f>+'Ark1'!Q835</f>
        <v>1</v>
      </c>
      <c r="F135" s="53">
        <f>+'Ark1'!R835</f>
        <v>1</v>
      </c>
      <c r="G135" s="177">
        <f>+'Ark1'!AF835</f>
        <v>1.1811953697141504E-2</v>
      </c>
      <c r="H135" s="59" t="e">
        <f>+G135-#REF!</f>
        <v>#REF!</v>
      </c>
      <c r="I135" s="177">
        <f>+'Ark1'!AG835</f>
        <v>1.6011955593509829E-2</v>
      </c>
      <c r="J135" s="156">
        <f>+'Ark1'!U835</f>
        <v>28.8</v>
      </c>
      <c r="K135" s="177"/>
      <c r="L135" s="177"/>
      <c r="M135" s="177"/>
      <c r="N135" s="177"/>
      <c r="O135" s="177"/>
      <c r="P135" s="177"/>
      <c r="Q135" s="177"/>
      <c r="R135" s="177"/>
      <c r="S135" s="55">
        <f>+'Ark1'!S835</f>
        <v>3</v>
      </c>
      <c r="T135" s="59" t="e">
        <f>+S135-#REF!</f>
        <v>#REF!</v>
      </c>
      <c r="U135" s="72"/>
      <c r="V135" s="156">
        <f>+'Ark1'!X835</f>
        <v>100</v>
      </c>
      <c r="W135" s="156">
        <f>+'Ark1'!Y835</f>
        <v>100</v>
      </c>
      <c r="X135" s="156">
        <f>+'Ark1'!Z835</f>
        <v>0</v>
      </c>
      <c r="Y135" s="55">
        <f>+'Ark1'!Z835</f>
        <v>0</v>
      </c>
      <c r="Z135" s="55">
        <f>+'Ark1'!AB835</f>
        <v>0</v>
      </c>
      <c r="AA135" s="75">
        <f>+'Ark1'!AD835</f>
        <v>0</v>
      </c>
      <c r="AB135" s="55">
        <f t="shared" ref="AB135:AB149" si="22">+J135/S135</f>
        <v>9.6</v>
      </c>
      <c r="AC135" s="75">
        <f t="shared" si="18"/>
        <v>1</v>
      </c>
      <c r="AD135" s="47"/>
      <c r="AE135" s="13"/>
      <c r="AF135" s="13"/>
      <c r="AG135" s="58"/>
    </row>
    <row r="136" spans="1:33">
      <c r="A136" s="47"/>
      <c r="B136" s="53">
        <f>+'Ark1'!C836</f>
        <v>2016</v>
      </c>
      <c r="C136" s="53">
        <f>+'Ark1'!M836</f>
        <v>2</v>
      </c>
      <c r="D136" s="54" t="s">
        <v>90</v>
      </c>
      <c r="E136" s="53">
        <f>+'Ark1'!Q836</f>
        <v>342</v>
      </c>
      <c r="F136" s="53">
        <f>+'Ark1'!R836</f>
        <v>1559</v>
      </c>
      <c r="G136" s="177">
        <f>+'Ark1'!AF836</f>
        <v>18.414835813843609</v>
      </c>
      <c r="H136" s="59" t="e">
        <f>+G136-#REF!</f>
        <v>#REF!</v>
      </c>
      <c r="I136" s="177">
        <f>+'Ark1'!AG836</f>
        <v>14.505942214631387</v>
      </c>
      <c r="J136" s="156">
        <f>+'Ark1'!U836</f>
        <v>16.735856318152678</v>
      </c>
      <c r="K136" s="177"/>
      <c r="L136" s="177"/>
      <c r="M136" s="177"/>
      <c r="N136" s="177"/>
      <c r="O136" s="177"/>
      <c r="P136" s="177"/>
      <c r="Q136" s="177"/>
      <c r="R136" s="177"/>
      <c r="S136" s="55">
        <f>+'Ark1'!S836</f>
        <v>3.2116741500962154</v>
      </c>
      <c r="T136" s="59" t="e">
        <f>+S136-#REF!</f>
        <v>#REF!</v>
      </c>
      <c r="U136" s="72"/>
      <c r="V136" s="156">
        <f>+'Ark1'!X836</f>
        <v>54.586273252084659</v>
      </c>
      <c r="W136" s="156">
        <f>+'Ark1'!Y836</f>
        <v>6.2860808210391275</v>
      </c>
      <c r="X136" s="156">
        <f>+'Ark1'!Z836</f>
        <v>4.3720367501123238</v>
      </c>
      <c r="Y136" s="55">
        <f>+'Ark1'!Z836</f>
        <v>4.3720367501123238</v>
      </c>
      <c r="Z136" s="55">
        <f>+'Ark1'!AB836</f>
        <v>0</v>
      </c>
      <c r="AA136" s="75">
        <f>+'Ark1'!AD836</f>
        <v>0</v>
      </c>
      <c r="AB136" s="55">
        <f t="shared" si="22"/>
        <v>5.2109446774515726</v>
      </c>
      <c r="AC136" s="75">
        <f t="shared" si="18"/>
        <v>4.5584795321637426</v>
      </c>
      <c r="AD136" s="47"/>
      <c r="AE136" s="13"/>
      <c r="AF136" s="13"/>
      <c r="AG136" s="58"/>
    </row>
    <row r="137" spans="1:33">
      <c r="A137" s="47"/>
      <c r="B137" s="53">
        <f>+'Ark1'!C837</f>
        <v>2016</v>
      </c>
      <c r="C137" s="53">
        <f>+'Ark1'!M837</f>
        <v>3</v>
      </c>
      <c r="D137" s="54" t="s">
        <v>91</v>
      </c>
      <c r="E137" s="53">
        <f>+'Ark1'!Q837</f>
        <v>0</v>
      </c>
      <c r="F137" s="53">
        <f>+'Ark1'!R837</f>
        <v>0</v>
      </c>
      <c r="G137" s="177">
        <f>+'Ark1'!AF837</f>
        <v>0</v>
      </c>
      <c r="H137" s="59" t="e">
        <f>+G137-#REF!</f>
        <v>#REF!</v>
      </c>
      <c r="I137" s="177">
        <f>+'Ark1'!AG837</f>
        <v>0</v>
      </c>
      <c r="J137" s="156">
        <f>+'Ark1'!U837</f>
        <v>0</v>
      </c>
      <c r="K137" s="177"/>
      <c r="L137" s="177"/>
      <c r="M137" s="177"/>
      <c r="N137" s="177"/>
      <c r="O137" s="177"/>
      <c r="P137" s="177"/>
      <c r="Q137" s="177"/>
      <c r="R137" s="177"/>
      <c r="S137" s="55">
        <f>+'Ark1'!S837</f>
        <v>0</v>
      </c>
      <c r="T137" s="59" t="e">
        <f>+S137-#REF!</f>
        <v>#REF!</v>
      </c>
      <c r="U137" s="72"/>
      <c r="V137" s="156">
        <f>+'Ark1'!X837</f>
        <v>0</v>
      </c>
      <c r="W137" s="156">
        <f>+'Ark1'!Y837</f>
        <v>0</v>
      </c>
      <c r="X137" s="156">
        <f>+'Ark1'!Z837</f>
        <v>0</v>
      </c>
      <c r="Y137" s="55">
        <f>+'Ark1'!Z837</f>
        <v>0</v>
      </c>
      <c r="Z137" s="55">
        <f>+'Ark1'!AB837</f>
        <v>0</v>
      </c>
      <c r="AA137" s="75">
        <f>+'Ark1'!AD837</f>
        <v>0</v>
      </c>
      <c r="AB137" s="55" t="e">
        <f t="shared" si="22"/>
        <v>#DIV/0!</v>
      </c>
      <c r="AC137" s="75" t="e">
        <f t="shared" si="18"/>
        <v>#DIV/0!</v>
      </c>
      <c r="AD137" s="47"/>
      <c r="AE137" s="13"/>
      <c r="AF137" s="13"/>
      <c r="AG137" s="58"/>
    </row>
    <row r="138" spans="1:33">
      <c r="A138" s="47"/>
      <c r="B138" s="53">
        <f>+'Ark1'!C838</f>
        <v>2016</v>
      </c>
      <c r="C138" s="53">
        <f>+'Ark1'!M838</f>
        <v>4</v>
      </c>
      <c r="D138" s="54" t="s">
        <v>92</v>
      </c>
      <c r="E138" s="53">
        <f>+'Ark1'!Q838</f>
        <v>0</v>
      </c>
      <c r="F138" s="53">
        <f>+'Ark1'!R838</f>
        <v>0</v>
      </c>
      <c r="G138" s="177">
        <f>+'Ark1'!AF838</f>
        <v>0</v>
      </c>
      <c r="H138" s="59" t="e">
        <f>+G138-#REF!</f>
        <v>#REF!</v>
      </c>
      <c r="I138" s="177">
        <f>+'Ark1'!AG838</f>
        <v>0</v>
      </c>
      <c r="J138" s="156">
        <f>+'Ark1'!U838</f>
        <v>0</v>
      </c>
      <c r="K138" s="177"/>
      <c r="L138" s="177"/>
      <c r="M138" s="177"/>
      <c r="N138" s="177"/>
      <c r="O138" s="177"/>
      <c r="P138" s="177"/>
      <c r="Q138" s="177"/>
      <c r="R138" s="177"/>
      <c r="S138" s="55">
        <f>+'Ark1'!S838</f>
        <v>0</v>
      </c>
      <c r="T138" s="59" t="e">
        <f>+S138-#REF!</f>
        <v>#REF!</v>
      </c>
      <c r="U138" s="72"/>
      <c r="V138" s="156">
        <f>+'Ark1'!X838</f>
        <v>0</v>
      </c>
      <c r="W138" s="156">
        <f>+'Ark1'!Y838</f>
        <v>0</v>
      </c>
      <c r="X138" s="156">
        <f>+'Ark1'!Z838</f>
        <v>0</v>
      </c>
      <c r="Y138" s="55">
        <f>+'Ark1'!Z838</f>
        <v>0</v>
      </c>
      <c r="Z138" s="55">
        <f>+'Ark1'!AB838</f>
        <v>0</v>
      </c>
      <c r="AA138" s="75">
        <f>+'Ark1'!AD838</f>
        <v>0</v>
      </c>
      <c r="AB138" s="55" t="e">
        <f t="shared" si="22"/>
        <v>#DIV/0!</v>
      </c>
      <c r="AC138" s="75" t="e">
        <f t="shared" si="18"/>
        <v>#DIV/0!</v>
      </c>
      <c r="AD138" s="47"/>
      <c r="AE138" s="13"/>
      <c r="AF138" s="13"/>
      <c r="AG138" s="58"/>
    </row>
    <row r="139" spans="1:33">
      <c r="A139" s="47"/>
      <c r="B139" s="53">
        <f>+'Ark1'!C839</f>
        <v>2016</v>
      </c>
      <c r="C139" s="53">
        <f>+'Ark1'!M839</f>
        <v>5</v>
      </c>
      <c r="D139" s="54" t="s">
        <v>93</v>
      </c>
      <c r="E139" s="53">
        <f>+'Ark1'!Q839</f>
        <v>541</v>
      </c>
      <c r="F139" s="53">
        <f>+'Ark1'!R839</f>
        <v>4481</v>
      </c>
      <c r="G139" s="177">
        <f>+'Ark1'!AF839</f>
        <v>52.929364516891091</v>
      </c>
      <c r="H139" s="59" t="e">
        <f>+G139-#REF!</f>
        <v>#REF!</v>
      </c>
      <c r="I139" s="177">
        <f>+'Ark1'!AG839</f>
        <v>50.729600323797278</v>
      </c>
      <c r="J139" s="156">
        <f>+'Ark1'!U839</f>
        <v>20.362664583798221</v>
      </c>
      <c r="K139" s="177"/>
      <c r="L139" s="177"/>
      <c r="M139" s="177"/>
      <c r="N139" s="177"/>
      <c r="O139" s="177"/>
      <c r="P139" s="177"/>
      <c r="Q139" s="177"/>
      <c r="R139" s="177"/>
      <c r="S139" s="55">
        <f>+'Ark1'!S839</f>
        <v>4.8480249944208875</v>
      </c>
      <c r="T139" s="59" t="e">
        <f>+S139-#REF!</f>
        <v>#REF!</v>
      </c>
      <c r="U139" s="72"/>
      <c r="V139" s="156">
        <f>+'Ark1'!X839</f>
        <v>83.351930372684677</v>
      </c>
      <c r="W139" s="156">
        <f>+'Ark1'!Y839</f>
        <v>23.454586029904039</v>
      </c>
      <c r="X139" s="156">
        <f>+'Ark1'!Z839</f>
        <v>5.0315279983284382</v>
      </c>
      <c r="Y139" s="55">
        <f>+'Ark1'!Z839</f>
        <v>5.0315279983284382</v>
      </c>
      <c r="Z139" s="55">
        <f>+'Ark1'!AB839</f>
        <v>0.42101857061457792</v>
      </c>
      <c r="AA139" s="75">
        <f>+'Ark1'!AD839</f>
        <v>2.6392303225274598</v>
      </c>
      <c r="AB139" s="55">
        <f t="shared" si="22"/>
        <v>4.2001979377646768</v>
      </c>
      <c r="AC139" s="75">
        <f t="shared" si="18"/>
        <v>8.2828096118299452</v>
      </c>
      <c r="AD139" s="47"/>
      <c r="AE139" s="13"/>
      <c r="AF139" s="13"/>
      <c r="AG139" s="58"/>
    </row>
    <row r="140" spans="1:33">
      <c r="A140" s="47"/>
      <c r="B140" s="53">
        <f>+'Ark1'!C840</f>
        <v>2016</v>
      </c>
      <c r="C140" s="53">
        <f>+'Ark1'!M840</f>
        <v>6</v>
      </c>
      <c r="D140" s="54" t="s">
        <v>94</v>
      </c>
      <c r="E140" s="53">
        <f>+'Ark1'!Q840</f>
        <v>1</v>
      </c>
      <c r="F140" s="53">
        <f>+'Ark1'!R840</f>
        <v>1</v>
      </c>
      <c r="G140" s="177">
        <f>+'Ark1'!AF840</f>
        <v>1.1811953697141504E-2</v>
      </c>
      <c r="H140" s="59" t="e">
        <f>+G140-#REF!</f>
        <v>#REF!</v>
      </c>
      <c r="I140" s="177">
        <f>+'Ark1'!AG840</f>
        <v>7.2832159123256543E-3</v>
      </c>
      <c r="J140" s="156">
        <f>+'Ark1'!U840</f>
        <v>13.1</v>
      </c>
      <c r="K140" s="177"/>
      <c r="L140" s="177"/>
      <c r="M140" s="177"/>
      <c r="N140" s="177"/>
      <c r="O140" s="177"/>
      <c r="P140" s="177"/>
      <c r="Q140" s="177"/>
      <c r="R140" s="177"/>
      <c r="S140" s="55">
        <f>+'Ark1'!S840</f>
        <v>5</v>
      </c>
      <c r="T140" s="59" t="e">
        <f>+S140-#REF!</f>
        <v>#REF!</v>
      </c>
      <c r="U140" s="72"/>
      <c r="V140" s="156">
        <f>+'Ark1'!X840</f>
        <v>0</v>
      </c>
      <c r="W140" s="156">
        <f>+'Ark1'!Y840</f>
        <v>0</v>
      </c>
      <c r="X140" s="156">
        <f>+'Ark1'!Z840</f>
        <v>0</v>
      </c>
      <c r="Y140" s="55">
        <f>+'Ark1'!Z840</f>
        <v>0</v>
      </c>
      <c r="Z140" s="55">
        <f>+'Ark1'!AB840</f>
        <v>0</v>
      </c>
      <c r="AA140" s="75">
        <f>+'Ark1'!AD840</f>
        <v>0</v>
      </c>
      <c r="AB140" s="55">
        <f t="shared" si="22"/>
        <v>2.62</v>
      </c>
      <c r="AC140" s="75">
        <f t="shared" si="18"/>
        <v>1</v>
      </c>
      <c r="AD140" s="47"/>
      <c r="AE140" s="13"/>
      <c r="AF140" s="13"/>
      <c r="AG140" s="58"/>
    </row>
    <row r="141" spans="1:33">
      <c r="A141" s="47"/>
      <c r="B141" s="53">
        <f>+'Ark1'!C841</f>
        <v>2016</v>
      </c>
      <c r="C141" s="53">
        <f>+'Ark1'!M841</f>
        <v>7</v>
      </c>
      <c r="D141" s="54" t="s">
        <v>95</v>
      </c>
      <c r="E141" s="53">
        <f>+'Ark1'!Q841</f>
        <v>2</v>
      </c>
      <c r="F141" s="53">
        <f>+'Ark1'!R841</f>
        <v>2</v>
      </c>
      <c r="G141" s="177">
        <f>+'Ark1'!AF841</f>
        <v>2.3623907394283009E-2</v>
      </c>
      <c r="H141" s="59" t="e">
        <f>+G141-#REF!</f>
        <v>#REF!</v>
      </c>
      <c r="I141" s="177">
        <f>+'Ark1'!AG841</f>
        <v>3.007801380586396E-2</v>
      </c>
      <c r="J141" s="156">
        <f>+'Ark1'!U841</f>
        <v>27.05</v>
      </c>
      <c r="K141" s="177"/>
      <c r="L141" s="177"/>
      <c r="M141" s="177"/>
      <c r="N141" s="177"/>
      <c r="O141" s="177"/>
      <c r="P141" s="177"/>
      <c r="Q141" s="177"/>
      <c r="R141" s="177"/>
      <c r="S141" s="55">
        <f>+'Ark1'!S841</f>
        <v>5.5</v>
      </c>
      <c r="T141" s="59" t="e">
        <f>+S141-#REF!</f>
        <v>#REF!</v>
      </c>
      <c r="U141" s="72"/>
      <c r="V141" s="156">
        <f>+'Ark1'!X841</f>
        <v>100</v>
      </c>
      <c r="W141" s="156">
        <f>+'Ark1'!Y841</f>
        <v>100</v>
      </c>
      <c r="X141" s="156">
        <f>+'Ark1'!Z841</f>
        <v>2.150000000000015</v>
      </c>
      <c r="Y141" s="55">
        <f>+'Ark1'!Z841</f>
        <v>2.150000000000015</v>
      </c>
      <c r="Z141" s="55">
        <f>+'Ark1'!AB841</f>
        <v>0</v>
      </c>
      <c r="AA141" s="75">
        <f>+'Ark1'!AD841</f>
        <v>0</v>
      </c>
      <c r="AB141" s="55">
        <f t="shared" si="22"/>
        <v>4.918181818181818</v>
      </c>
      <c r="AC141" s="75">
        <f t="shared" si="18"/>
        <v>1</v>
      </c>
      <c r="AD141" s="47"/>
      <c r="AE141" s="13"/>
      <c r="AF141" s="13"/>
      <c r="AG141" s="58"/>
    </row>
    <row r="142" spans="1:33">
      <c r="A142" s="47"/>
      <c r="B142" s="53">
        <f>+'Ark1'!C842</f>
        <v>2016</v>
      </c>
      <c r="C142" s="53">
        <f>+'Ark1'!M842</f>
        <v>8</v>
      </c>
      <c r="D142" s="54" t="s">
        <v>96</v>
      </c>
      <c r="E142" s="53">
        <f>+'Ark1'!Q842</f>
        <v>382</v>
      </c>
      <c r="F142" s="53">
        <f>+'Ark1'!R842</f>
        <v>2066</v>
      </c>
      <c r="G142" s="177">
        <f>+'Ark1'!AF842</f>
        <v>24.403496338294357</v>
      </c>
      <c r="H142" s="59" t="e">
        <f>+G142-#REF!</f>
        <v>#REF!</v>
      </c>
      <c r="I142" s="177">
        <f>+'Ark1'!AG842</f>
        <v>28.688643075718755</v>
      </c>
      <c r="J142" s="156">
        <f>+'Ark1'!U842</f>
        <v>24.976282671829608</v>
      </c>
      <c r="K142" s="177"/>
      <c r="L142" s="177"/>
      <c r="M142" s="177"/>
      <c r="N142" s="177"/>
      <c r="O142" s="177"/>
      <c r="P142" s="177"/>
      <c r="Q142" s="177"/>
      <c r="R142" s="177"/>
      <c r="S142" s="55">
        <f>+'Ark1'!S842</f>
        <v>6.1994191674733772</v>
      </c>
      <c r="T142" s="59" t="e">
        <f>+S142-#REF!</f>
        <v>#REF!</v>
      </c>
      <c r="U142" s="72"/>
      <c r="V142" s="156">
        <f>+'Ark1'!X842</f>
        <v>96.563407550822845</v>
      </c>
      <c r="W142" s="156">
        <f>+'Ark1'!Y842</f>
        <v>62.197483059051287</v>
      </c>
      <c r="X142" s="156">
        <f>+'Ark1'!Z842</f>
        <v>5.438279841416084</v>
      </c>
      <c r="Y142" s="55">
        <f>+'Ark1'!Z842</f>
        <v>5.438279841416084</v>
      </c>
      <c r="Z142" s="55">
        <f>+'Ark1'!AB842</f>
        <v>0</v>
      </c>
      <c r="AA142" s="75">
        <f>+'Ark1'!AD842</f>
        <v>0</v>
      </c>
      <c r="AB142" s="55">
        <f t="shared" si="22"/>
        <v>4.0288101186758265</v>
      </c>
      <c r="AC142" s="75">
        <f t="shared" si="18"/>
        <v>5.4083769633507854</v>
      </c>
      <c r="AD142" s="47"/>
      <c r="AE142" s="13"/>
      <c r="AF142" s="13"/>
      <c r="AG142" s="58"/>
    </row>
    <row r="143" spans="1:33">
      <c r="A143" s="47"/>
      <c r="B143" s="53">
        <f>+'Ark1'!C843</f>
        <v>2016</v>
      </c>
      <c r="C143" s="53">
        <f>+'Ark1'!M843</f>
        <v>9</v>
      </c>
      <c r="D143" s="54" t="s">
        <v>97</v>
      </c>
      <c r="E143" s="53">
        <f>+'Ark1'!Q843</f>
        <v>1</v>
      </c>
      <c r="F143" s="53">
        <f>+'Ark1'!R843</f>
        <v>1</v>
      </c>
      <c r="G143" s="177">
        <f>+'Ark1'!AF843</f>
        <v>1.1811953697141504E-2</v>
      </c>
      <c r="H143" s="59" t="e">
        <f>+G143-#REF!</f>
        <v>#REF!</v>
      </c>
      <c r="I143" s="177">
        <f>+'Ark1'!AG843</f>
        <v>1.4399640620552243E-2</v>
      </c>
      <c r="J143" s="156">
        <f>+'Ark1'!U843</f>
        <v>25.9</v>
      </c>
      <c r="K143" s="177"/>
      <c r="L143" s="177"/>
      <c r="M143" s="177"/>
      <c r="N143" s="177"/>
      <c r="O143" s="177"/>
      <c r="P143" s="177"/>
      <c r="Q143" s="177"/>
      <c r="R143" s="177"/>
      <c r="S143" s="55">
        <f>+'Ark1'!S843</f>
        <v>8</v>
      </c>
      <c r="T143" s="59" t="e">
        <f>+S143-#REF!</f>
        <v>#REF!</v>
      </c>
      <c r="U143" s="72"/>
      <c r="V143" s="156">
        <f>+'Ark1'!X843</f>
        <v>100</v>
      </c>
      <c r="W143" s="156">
        <f>+'Ark1'!Y843</f>
        <v>100</v>
      </c>
      <c r="X143" s="156">
        <f>+'Ark1'!Z843</f>
        <v>0</v>
      </c>
      <c r="Y143" s="55">
        <f>+'Ark1'!Z843</f>
        <v>0</v>
      </c>
      <c r="Z143" s="55">
        <f>+'Ark1'!AB843</f>
        <v>0</v>
      </c>
      <c r="AA143" s="75">
        <f>+'Ark1'!AD843</f>
        <v>0</v>
      </c>
      <c r="AB143" s="55">
        <f t="shared" si="22"/>
        <v>3.2374999999999998</v>
      </c>
      <c r="AC143" s="75">
        <f t="shared" si="18"/>
        <v>1</v>
      </c>
      <c r="AD143" s="47"/>
      <c r="AE143" s="13"/>
      <c r="AF143" s="13"/>
      <c r="AG143" s="58"/>
    </row>
    <row r="144" spans="1:33">
      <c r="A144" s="47"/>
      <c r="B144" s="53">
        <f>+'Ark1'!C844</f>
        <v>2016</v>
      </c>
      <c r="C144" s="53">
        <f>+'Ark1'!M844</f>
        <v>10</v>
      </c>
      <c r="D144" s="54" t="s">
        <v>98</v>
      </c>
      <c r="E144" s="53">
        <f>+'Ark1'!Q844</f>
        <v>0</v>
      </c>
      <c r="F144" s="53">
        <f>+'Ark1'!R844</f>
        <v>0</v>
      </c>
      <c r="G144" s="177">
        <f>+'Ark1'!AF844</f>
        <v>0</v>
      </c>
      <c r="H144" s="59" t="e">
        <f>+G144-#REF!</f>
        <v>#REF!</v>
      </c>
      <c r="I144" s="177">
        <f>+'Ark1'!AG844</f>
        <v>0</v>
      </c>
      <c r="J144" s="156">
        <f>+'Ark1'!U844</f>
        <v>0</v>
      </c>
      <c r="K144" s="177"/>
      <c r="L144" s="177"/>
      <c r="M144" s="177"/>
      <c r="N144" s="177"/>
      <c r="O144" s="177"/>
      <c r="P144" s="177"/>
      <c r="Q144" s="177"/>
      <c r="R144" s="177"/>
      <c r="S144" s="55">
        <f>+'Ark1'!S844</f>
        <v>0</v>
      </c>
      <c r="T144" s="59" t="e">
        <f>+S144-#REF!</f>
        <v>#REF!</v>
      </c>
      <c r="U144" s="72"/>
      <c r="V144" s="156">
        <f>+'Ark1'!X844</f>
        <v>0</v>
      </c>
      <c r="W144" s="156">
        <f>+'Ark1'!Y844</f>
        <v>0</v>
      </c>
      <c r="X144" s="156">
        <f>+'Ark1'!Z844</f>
        <v>0</v>
      </c>
      <c r="Y144" s="55">
        <f>+'Ark1'!Z844</f>
        <v>0</v>
      </c>
      <c r="Z144" s="55">
        <f>+'Ark1'!AB844</f>
        <v>0</v>
      </c>
      <c r="AA144" s="75">
        <f>+'Ark1'!AD844</f>
        <v>0</v>
      </c>
      <c r="AB144" s="55" t="e">
        <f t="shared" si="22"/>
        <v>#DIV/0!</v>
      </c>
      <c r="AC144" s="75" t="e">
        <f t="shared" si="18"/>
        <v>#DIV/0!</v>
      </c>
      <c r="AD144" s="47"/>
      <c r="AE144" s="13"/>
      <c r="AF144" s="13"/>
      <c r="AG144" s="58"/>
    </row>
    <row r="145" spans="1:40">
      <c r="A145" s="47"/>
      <c r="B145" s="53">
        <f>+'Ark1'!C845</f>
        <v>2016</v>
      </c>
      <c r="C145" s="53">
        <f>+'Ark1'!M845</f>
        <v>11</v>
      </c>
      <c r="D145" s="54" t="s">
        <v>99</v>
      </c>
      <c r="E145" s="53">
        <f>+'Ark1'!Q845</f>
        <v>117</v>
      </c>
      <c r="F145" s="53">
        <f>+'Ark1'!R845</f>
        <v>336</v>
      </c>
      <c r="G145" s="177">
        <f>+'Ark1'!AF845</f>
        <v>3.9688164422395458</v>
      </c>
      <c r="H145" s="59" t="e">
        <f>+G145-#REF!</f>
        <v>#REF!</v>
      </c>
      <c r="I145" s="177">
        <f>+'Ark1'!AG845</f>
        <v>5.6579468225163794</v>
      </c>
      <c r="J145" s="156">
        <f>+'Ark1'!U845</f>
        <v>30.287797619047648</v>
      </c>
      <c r="K145" s="177"/>
      <c r="L145" s="177"/>
      <c r="M145" s="177"/>
      <c r="N145" s="177"/>
      <c r="O145" s="177"/>
      <c r="P145" s="177"/>
      <c r="Q145" s="177"/>
      <c r="R145" s="177"/>
      <c r="S145" s="55">
        <f>+'Ark1'!S845</f>
        <v>7.4404761904761934</v>
      </c>
      <c r="T145" s="59" t="e">
        <f>+S145-#REF!</f>
        <v>#REF!</v>
      </c>
      <c r="U145" s="72"/>
      <c r="V145" s="156">
        <f>+'Ark1'!X845</f>
        <v>100</v>
      </c>
      <c r="W145" s="156">
        <f>+'Ark1'!Y845</f>
        <v>95.238095238095283</v>
      </c>
      <c r="X145" s="156">
        <f>+'Ark1'!Z845</f>
        <v>4.7081299904165119</v>
      </c>
      <c r="Y145" s="55">
        <f>+'Ark1'!Z845</f>
        <v>4.7081299904165119</v>
      </c>
      <c r="Z145" s="55">
        <f>+'Ark1'!AB845</f>
        <v>0</v>
      </c>
      <c r="AA145" s="75">
        <f>+'Ark1'!AD845</f>
        <v>0</v>
      </c>
      <c r="AB145" s="55">
        <f t="shared" si="22"/>
        <v>4.0706800000000021</v>
      </c>
      <c r="AC145" s="75">
        <f t="shared" si="18"/>
        <v>2.8717948717948718</v>
      </c>
      <c r="AD145" s="47"/>
      <c r="AE145" s="13"/>
      <c r="AF145" s="13"/>
      <c r="AG145" s="58"/>
    </row>
    <row r="146" spans="1:40">
      <c r="A146" s="47"/>
      <c r="B146" s="53">
        <f>+'Ark1'!C846</f>
        <v>2016</v>
      </c>
      <c r="C146" s="53">
        <f>+'Ark1'!M846</f>
        <v>12</v>
      </c>
      <c r="D146" s="54" t="s">
        <v>100</v>
      </c>
      <c r="E146" s="53">
        <f>+'Ark1'!Q846</f>
        <v>0</v>
      </c>
      <c r="F146" s="53">
        <f>+'Ark1'!R846</f>
        <v>0</v>
      </c>
      <c r="G146" s="177">
        <f>+'Ark1'!AF846</f>
        <v>0</v>
      </c>
      <c r="H146" s="59" t="e">
        <f>+G146-#REF!</f>
        <v>#REF!</v>
      </c>
      <c r="I146" s="177">
        <f>+'Ark1'!AG846</f>
        <v>0</v>
      </c>
      <c r="J146" s="156">
        <f>+'Ark1'!U846</f>
        <v>0</v>
      </c>
      <c r="K146" s="177"/>
      <c r="L146" s="177"/>
      <c r="M146" s="177"/>
      <c r="N146" s="177"/>
      <c r="O146" s="177"/>
      <c r="P146" s="177"/>
      <c r="Q146" s="177"/>
      <c r="R146" s="177"/>
      <c r="S146" s="55">
        <f>+'Ark1'!S846</f>
        <v>0</v>
      </c>
      <c r="T146" s="59" t="e">
        <f>+S146-#REF!</f>
        <v>#REF!</v>
      </c>
      <c r="U146" s="72"/>
      <c r="V146" s="156">
        <f>+'Ark1'!X846</f>
        <v>0</v>
      </c>
      <c r="W146" s="156">
        <f>+'Ark1'!Y846</f>
        <v>0</v>
      </c>
      <c r="X146" s="156">
        <f>+'Ark1'!Z846</f>
        <v>0</v>
      </c>
      <c r="Y146" s="55">
        <f>+'Ark1'!Z846</f>
        <v>0</v>
      </c>
      <c r="Z146" s="55">
        <f>+'Ark1'!AB846</f>
        <v>0</v>
      </c>
      <c r="AA146" s="75">
        <f>+'Ark1'!AD846</f>
        <v>0</v>
      </c>
      <c r="AB146" s="55" t="e">
        <f t="shared" si="22"/>
        <v>#DIV/0!</v>
      </c>
      <c r="AC146" s="75" t="e">
        <f t="shared" si="18"/>
        <v>#DIV/0!</v>
      </c>
      <c r="AD146" s="47"/>
      <c r="AE146" s="13"/>
      <c r="AF146" s="13"/>
      <c r="AG146" s="58"/>
    </row>
    <row r="147" spans="1:40">
      <c r="A147" s="47"/>
      <c r="B147" s="53">
        <f>+'Ark1'!C847</f>
        <v>2016</v>
      </c>
      <c r="C147" s="53">
        <f>+'Ark1'!M847</f>
        <v>13</v>
      </c>
      <c r="D147" s="54" t="s">
        <v>101</v>
      </c>
      <c r="E147" s="53">
        <f>+'Ark1'!Q847</f>
        <v>0</v>
      </c>
      <c r="F147" s="53">
        <f>+'Ark1'!R847</f>
        <v>0</v>
      </c>
      <c r="G147" s="177">
        <f>+'Ark1'!AF847</f>
        <v>0</v>
      </c>
      <c r="H147" s="59" t="e">
        <f>+G147-#REF!</f>
        <v>#REF!</v>
      </c>
      <c r="I147" s="177">
        <f>+'Ark1'!AG847</f>
        <v>0</v>
      </c>
      <c r="J147" s="156">
        <f>+'Ark1'!U847</f>
        <v>0</v>
      </c>
      <c r="K147" s="177"/>
      <c r="L147" s="177"/>
      <c r="M147" s="177"/>
      <c r="N147" s="177"/>
      <c r="O147" s="177"/>
      <c r="P147" s="177"/>
      <c r="Q147" s="177"/>
      <c r="R147" s="177"/>
      <c r="S147" s="55">
        <f>+'Ark1'!S847</f>
        <v>0</v>
      </c>
      <c r="T147" s="59" t="e">
        <f>+S147-#REF!</f>
        <v>#REF!</v>
      </c>
      <c r="U147" s="72"/>
      <c r="V147" s="156">
        <f>+'Ark1'!X847</f>
        <v>0</v>
      </c>
      <c r="W147" s="156">
        <f>+'Ark1'!Y847</f>
        <v>0</v>
      </c>
      <c r="X147" s="156">
        <f>+'Ark1'!Z847</f>
        <v>0</v>
      </c>
      <c r="Y147" s="55">
        <f>+'Ark1'!Z847</f>
        <v>0</v>
      </c>
      <c r="Z147" s="55">
        <f>+'Ark1'!AB847</f>
        <v>0</v>
      </c>
      <c r="AA147" s="75">
        <f>+'Ark1'!AD847</f>
        <v>0</v>
      </c>
      <c r="AB147" s="55" t="e">
        <f t="shared" si="22"/>
        <v>#DIV/0!</v>
      </c>
      <c r="AC147" s="75" t="e">
        <f t="shared" si="18"/>
        <v>#DIV/0!</v>
      </c>
      <c r="AD147" s="47"/>
      <c r="AE147" s="13"/>
      <c r="AF147" s="13"/>
      <c r="AG147" s="58"/>
    </row>
    <row r="148" spans="1:40">
      <c r="A148" s="47"/>
      <c r="B148" s="53">
        <f>+'Ark1'!C848</f>
        <v>2016</v>
      </c>
      <c r="C148" s="53">
        <f>+'Ark1'!M848</f>
        <v>14</v>
      </c>
      <c r="D148" s="54" t="s">
        <v>102</v>
      </c>
      <c r="E148" s="53">
        <f>+'Ark1'!Q848</f>
        <v>16</v>
      </c>
      <c r="F148" s="53">
        <f>+'Ark1'!R848</f>
        <v>19</v>
      </c>
      <c r="G148" s="177">
        <f>+'Ark1'!AF848</f>
        <v>0.22442712024568864</v>
      </c>
      <c r="H148" s="59" t="e">
        <f>+G148-#REF!</f>
        <v>#REF!</v>
      </c>
      <c r="I148" s="177">
        <f>+'Ark1'!AG848</f>
        <v>0.35009473740392844</v>
      </c>
      <c r="J148" s="156">
        <f>+'Ark1'!U848</f>
        <v>33.142105263157887</v>
      </c>
      <c r="K148" s="177"/>
      <c r="L148" s="177"/>
      <c r="M148" s="177"/>
      <c r="N148" s="177"/>
      <c r="O148" s="177"/>
      <c r="P148" s="177"/>
      <c r="Q148" s="177"/>
      <c r="R148" s="177"/>
      <c r="S148" s="55">
        <f>+'Ark1'!S848</f>
        <v>8.2105263157894726</v>
      </c>
      <c r="T148" s="59" t="e">
        <f>+S148-#REF!</f>
        <v>#REF!</v>
      </c>
      <c r="U148" s="72"/>
      <c r="V148" s="156">
        <f>+'Ark1'!X848</f>
        <v>100</v>
      </c>
      <c r="W148" s="156">
        <f>+'Ark1'!Y848</f>
        <v>94.736842105263179</v>
      </c>
      <c r="X148" s="156">
        <f>+'Ark1'!Z848</f>
        <v>6.91195118993741</v>
      </c>
      <c r="Y148" s="55">
        <f>+'Ark1'!Z848</f>
        <v>6.91195118993741</v>
      </c>
      <c r="Z148" s="55">
        <f>+'Ark1'!AB848</f>
        <v>0</v>
      </c>
      <c r="AA148" s="75">
        <f>+'Ark1'!AD848</f>
        <v>0</v>
      </c>
      <c r="AB148" s="55">
        <f t="shared" si="22"/>
        <v>4.036538461538461</v>
      </c>
      <c r="AC148" s="75">
        <f t="shared" si="18"/>
        <v>1.1875</v>
      </c>
      <c r="AD148" s="47"/>
      <c r="AE148" s="13"/>
      <c r="AF148" s="13"/>
      <c r="AG148" s="58"/>
    </row>
    <row r="149" spans="1:40">
      <c r="A149" s="47"/>
      <c r="B149" s="53">
        <f>+'Ark1'!C849</f>
        <v>2016</v>
      </c>
      <c r="C149" s="53">
        <f>+'Ark1'!M849</f>
        <v>15</v>
      </c>
      <c r="D149" s="54" t="s">
        <v>103</v>
      </c>
      <c r="E149" s="53">
        <f>+'Ark1'!Q849</f>
        <v>0</v>
      </c>
      <c r="F149" s="53">
        <f>+'Ark1'!R849</f>
        <v>0</v>
      </c>
      <c r="G149" s="177">
        <f>+'Ark1'!AF849</f>
        <v>0</v>
      </c>
      <c r="H149" s="59" t="e">
        <f>+G149-#REF!</f>
        <v>#REF!</v>
      </c>
      <c r="I149" s="177">
        <f>+'Ark1'!AG849</f>
        <v>0</v>
      </c>
      <c r="J149" s="156">
        <f>+'Ark1'!U849</f>
        <v>0</v>
      </c>
      <c r="K149" s="177"/>
      <c r="L149" s="177"/>
      <c r="M149" s="177"/>
      <c r="N149" s="177"/>
      <c r="O149" s="177"/>
      <c r="P149" s="177"/>
      <c r="Q149" s="177"/>
      <c r="R149" s="177"/>
      <c r="S149" s="55">
        <f>+'Ark1'!S849</f>
        <v>0</v>
      </c>
      <c r="T149" s="59" t="e">
        <f>+S149-#REF!</f>
        <v>#REF!</v>
      </c>
      <c r="U149" s="72"/>
      <c r="V149" s="156">
        <f>+'Ark1'!X849</f>
        <v>0</v>
      </c>
      <c r="W149" s="156">
        <f>+'Ark1'!Y849</f>
        <v>0</v>
      </c>
      <c r="X149" s="156">
        <f>+'Ark1'!Z849</f>
        <v>0</v>
      </c>
      <c r="Y149" s="55">
        <f>+'Ark1'!Z849</f>
        <v>0</v>
      </c>
      <c r="Z149" s="55">
        <f>+'Ark1'!AB849</f>
        <v>0</v>
      </c>
      <c r="AA149" s="75">
        <f>+'Ark1'!AD849</f>
        <v>0</v>
      </c>
      <c r="AB149" s="55" t="e">
        <f t="shared" si="22"/>
        <v>#DIV/0!</v>
      </c>
      <c r="AC149" s="75" t="e">
        <f t="shared" si="18"/>
        <v>#DIV/0!</v>
      </c>
      <c r="AD149" s="47"/>
      <c r="AE149" s="13"/>
      <c r="AF149" s="13"/>
      <c r="AG149" s="58"/>
    </row>
    <row r="150" spans="1:40">
      <c r="A150" s="47"/>
      <c r="B150" s="47"/>
      <c r="C150" s="47"/>
      <c r="D150" s="47"/>
      <c r="E150" s="47"/>
      <c r="F150" s="47"/>
      <c r="G150" s="90"/>
      <c r="H150" s="47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47"/>
      <c r="T150" s="47"/>
      <c r="U150" s="72"/>
      <c r="V150" s="90"/>
      <c r="W150" s="90"/>
      <c r="X150" s="90"/>
      <c r="Y150" s="47"/>
      <c r="Z150" s="47"/>
      <c r="AA150" s="72"/>
      <c r="AB150" s="47"/>
      <c r="AC150" s="72"/>
      <c r="AD150" s="47"/>
      <c r="AG150" s="58"/>
    </row>
    <row r="151" spans="1:40">
      <c r="A151" s="47"/>
      <c r="B151" s="47"/>
      <c r="C151" s="47"/>
      <c r="D151" s="47"/>
      <c r="E151" s="47"/>
      <c r="F151" s="47"/>
      <c r="G151" s="90"/>
      <c r="H151" s="47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47"/>
      <c r="T151" s="47"/>
      <c r="U151" s="72"/>
      <c r="V151" s="90"/>
      <c r="W151" s="90"/>
      <c r="X151" s="90"/>
      <c r="Y151" s="47"/>
      <c r="Z151" s="47"/>
      <c r="AA151" s="72"/>
      <c r="AB151" s="47"/>
      <c r="AC151" s="72"/>
      <c r="AD151" s="47"/>
      <c r="AG151" s="58"/>
    </row>
    <row r="152" spans="1:40">
      <c r="A152" s="35"/>
      <c r="B152" s="35"/>
      <c r="C152" s="35"/>
      <c r="D152" s="35"/>
      <c r="E152" s="35"/>
      <c r="F152" s="35"/>
      <c r="G152" s="160"/>
      <c r="H152" s="35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35"/>
      <c r="T152" s="35"/>
      <c r="U152" s="78"/>
      <c r="W152" s="58"/>
      <c r="Z152" s="60"/>
      <c r="AB152" s="1"/>
      <c r="AD152" s="1"/>
      <c r="AE152" s="1"/>
      <c r="AF152" s="1"/>
      <c r="AG152" s="58"/>
      <c r="AH152" s="1"/>
      <c r="AI152" s="1"/>
      <c r="AJ152" s="1"/>
      <c r="AK152" s="1"/>
      <c r="AL152" s="1"/>
      <c r="AM152" s="1"/>
      <c r="AN152" s="1"/>
    </row>
    <row r="153" spans="1:40">
      <c r="A153" s="35"/>
      <c r="B153" s="35"/>
      <c r="C153" s="35"/>
      <c r="D153" s="35"/>
      <c r="E153" s="35"/>
      <c r="F153" s="35"/>
      <c r="G153" s="160"/>
      <c r="H153" s="35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35"/>
      <c r="T153" s="35"/>
      <c r="U153" s="78"/>
      <c r="W153" s="58"/>
      <c r="Z153" s="60"/>
      <c r="AB153" s="1"/>
      <c r="AD153" s="1"/>
      <c r="AE153" s="1"/>
      <c r="AF153" s="1"/>
      <c r="AG153" s="58"/>
      <c r="AH153" s="1"/>
      <c r="AI153" s="1"/>
      <c r="AJ153" s="1"/>
      <c r="AK153" s="1"/>
      <c r="AL153" s="1"/>
      <c r="AM153" s="1"/>
      <c r="AN153" s="1"/>
    </row>
    <row r="154" spans="1:40">
      <c r="A154" s="35"/>
      <c r="B154" s="35"/>
      <c r="C154" s="35"/>
      <c r="D154" s="35"/>
      <c r="E154" s="35"/>
      <c r="F154" s="35"/>
      <c r="G154" s="160"/>
      <c r="H154" s="35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35"/>
      <c r="T154" s="35"/>
      <c r="U154" s="78"/>
      <c r="W154" s="58"/>
      <c r="Z154" s="60"/>
      <c r="AB154" s="1"/>
      <c r="AD154" s="1"/>
      <c r="AE154" s="1"/>
      <c r="AF154" s="1"/>
      <c r="AG154" s="58"/>
      <c r="AH154" s="1"/>
      <c r="AI154" s="1"/>
      <c r="AJ154" s="1"/>
      <c r="AK154" s="1"/>
      <c r="AL154" s="1"/>
      <c r="AM154" s="1"/>
      <c r="AN154" s="1"/>
    </row>
    <row r="155" spans="1:40">
      <c r="A155" s="35"/>
      <c r="B155" s="35"/>
      <c r="C155" s="35"/>
      <c r="D155" s="35"/>
      <c r="E155" s="35"/>
      <c r="F155" s="35"/>
      <c r="G155" s="160"/>
      <c r="H155" s="35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35"/>
      <c r="T155" s="35"/>
      <c r="U155" s="78"/>
      <c r="W155" s="58"/>
      <c r="Z155" s="60"/>
      <c r="AB155" s="1"/>
      <c r="AD155" s="1"/>
      <c r="AE155" s="1"/>
      <c r="AF155" s="1"/>
      <c r="AG155" s="58"/>
      <c r="AH155" s="1"/>
      <c r="AI155" s="1"/>
      <c r="AJ155" s="1"/>
      <c r="AK155" s="1"/>
      <c r="AL155" s="1"/>
      <c r="AM155" s="1"/>
      <c r="AN155" s="1"/>
    </row>
    <row r="156" spans="1:40">
      <c r="A156" s="35"/>
      <c r="B156" s="35"/>
      <c r="C156" s="35"/>
      <c r="D156" s="35"/>
      <c r="E156" s="35"/>
      <c r="F156" s="35"/>
      <c r="G156" s="160"/>
      <c r="H156" s="35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35"/>
      <c r="T156" s="35"/>
      <c r="U156" s="78"/>
      <c r="W156" s="58"/>
      <c r="Z156" s="60"/>
      <c r="AB156" s="1"/>
      <c r="AD156" s="1"/>
      <c r="AE156" s="1"/>
      <c r="AF156" s="1"/>
      <c r="AG156" s="58"/>
      <c r="AH156" s="1"/>
      <c r="AI156" s="1"/>
      <c r="AJ156" s="1"/>
      <c r="AK156" s="1"/>
      <c r="AL156" s="1"/>
      <c r="AM156" s="1"/>
      <c r="AN156" s="1"/>
    </row>
    <row r="157" spans="1:40">
      <c r="A157" s="35"/>
      <c r="B157" s="35"/>
      <c r="C157" s="35"/>
      <c r="D157" s="35"/>
      <c r="E157" s="35"/>
      <c r="F157" s="35"/>
      <c r="G157" s="160"/>
      <c r="H157" s="35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35"/>
      <c r="T157" s="35"/>
      <c r="U157" s="78"/>
      <c r="W157" s="58"/>
      <c r="Z157" s="60"/>
      <c r="AB157" s="1"/>
      <c r="AD157" s="1"/>
      <c r="AE157" s="1"/>
      <c r="AF157" s="1"/>
      <c r="AG157" s="58"/>
      <c r="AH157" s="1"/>
      <c r="AI157" s="1"/>
      <c r="AJ157" s="1"/>
      <c r="AK157" s="1"/>
      <c r="AL157" s="1"/>
      <c r="AM157" s="1"/>
      <c r="AN157" s="1"/>
    </row>
    <row r="158" spans="1:40">
      <c r="A158" s="35"/>
      <c r="B158" s="35"/>
      <c r="C158" s="35"/>
      <c r="D158" s="35"/>
      <c r="E158" s="35"/>
      <c r="F158" s="35"/>
      <c r="G158" s="160"/>
      <c r="H158" s="35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35"/>
      <c r="T158" s="35"/>
      <c r="U158" s="78"/>
      <c r="W158" s="58"/>
      <c r="Z158" s="60"/>
      <c r="AB158" s="1"/>
      <c r="AD158" s="1"/>
      <c r="AE158" s="1"/>
      <c r="AF158" s="1"/>
      <c r="AG158" s="58"/>
      <c r="AH158" s="1"/>
      <c r="AI158" s="1"/>
      <c r="AJ158" s="1"/>
      <c r="AK158" s="1"/>
      <c r="AL158" s="1"/>
      <c r="AM158" s="1"/>
      <c r="AN158" s="1"/>
    </row>
    <row r="159" spans="1:40">
      <c r="A159" s="35"/>
      <c r="B159" s="35"/>
      <c r="C159" s="35"/>
      <c r="D159" s="35"/>
      <c r="E159" s="35"/>
      <c r="F159" s="35"/>
      <c r="G159" s="160"/>
      <c r="H159" s="35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35"/>
      <c r="T159" s="35"/>
      <c r="U159" s="78"/>
      <c r="W159" s="58"/>
      <c r="Z159" s="60"/>
      <c r="AB159" s="1"/>
      <c r="AD159" s="1"/>
      <c r="AE159" s="1"/>
      <c r="AF159" s="1"/>
      <c r="AG159" s="58"/>
      <c r="AH159" s="1"/>
      <c r="AI159" s="1"/>
      <c r="AJ159" s="1"/>
      <c r="AK159" s="1"/>
      <c r="AL159" s="1"/>
      <c r="AM159" s="1"/>
      <c r="AN159" s="1"/>
    </row>
    <row r="160" spans="1:40">
      <c r="A160" s="35"/>
      <c r="B160" s="35"/>
      <c r="C160" s="35"/>
      <c r="D160" s="35"/>
      <c r="E160" s="35"/>
      <c r="F160" s="35"/>
      <c r="G160" s="160"/>
      <c r="H160" s="35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35"/>
      <c r="T160" s="35"/>
      <c r="U160" s="78"/>
      <c r="W160" s="58"/>
      <c r="Z160" s="60"/>
      <c r="AB160" s="1"/>
      <c r="AD160" s="1"/>
      <c r="AE160" s="1"/>
      <c r="AF160" s="1"/>
      <c r="AG160" s="58"/>
      <c r="AH160" s="1"/>
      <c r="AI160" s="1"/>
      <c r="AJ160" s="1"/>
      <c r="AK160" s="1"/>
      <c r="AL160" s="1"/>
      <c r="AM160" s="1"/>
      <c r="AN160" s="1"/>
    </row>
    <row r="161" spans="1:40">
      <c r="A161" s="35"/>
      <c r="B161" s="35"/>
      <c r="C161" s="35"/>
      <c r="D161" s="35"/>
      <c r="E161" s="35"/>
      <c r="F161" s="35"/>
      <c r="G161" s="160"/>
      <c r="H161" s="35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35"/>
      <c r="T161" s="35"/>
      <c r="U161" s="78"/>
      <c r="W161" s="58"/>
      <c r="Z161" s="60"/>
      <c r="AB161" s="1"/>
      <c r="AD161" s="1"/>
      <c r="AE161" s="1"/>
      <c r="AF161" s="1"/>
      <c r="AG161" s="58"/>
      <c r="AH161" s="1"/>
      <c r="AI161" s="1"/>
      <c r="AJ161" s="1"/>
      <c r="AK161" s="1"/>
      <c r="AL161" s="1"/>
      <c r="AM161" s="1"/>
      <c r="AN161" s="1"/>
    </row>
    <row r="162" spans="1:40">
      <c r="H162" s="35"/>
      <c r="K162" s="160"/>
      <c r="L162" s="160"/>
      <c r="M162" s="160"/>
      <c r="N162" s="160"/>
      <c r="O162" s="160"/>
      <c r="P162" s="160"/>
      <c r="Q162" s="160"/>
      <c r="R162" s="160"/>
      <c r="T162" s="35"/>
      <c r="U162" s="78"/>
      <c r="W162" s="58"/>
      <c r="Z162" s="60"/>
      <c r="AB162" s="1"/>
      <c r="AD162" s="1"/>
      <c r="AE162" s="1"/>
      <c r="AF162" s="1"/>
      <c r="AG162" s="58"/>
      <c r="AH162" s="1"/>
      <c r="AI162" s="1"/>
      <c r="AJ162" s="1"/>
      <c r="AK162" s="1"/>
      <c r="AL162" s="1"/>
      <c r="AM162" s="1"/>
      <c r="AN162" s="1"/>
    </row>
    <row r="163" spans="1:40">
      <c r="H163" s="35"/>
      <c r="K163" s="160"/>
      <c r="L163" s="160"/>
      <c r="M163" s="160"/>
      <c r="N163" s="160"/>
      <c r="O163" s="160"/>
      <c r="P163" s="160"/>
      <c r="Q163" s="160"/>
      <c r="R163" s="160"/>
      <c r="T163" s="35"/>
      <c r="U163" s="78"/>
      <c r="W163" s="58"/>
      <c r="Z163" s="60"/>
      <c r="AB163" s="1"/>
      <c r="AD163" s="1"/>
      <c r="AE163" s="1"/>
      <c r="AF163" s="1"/>
      <c r="AG163" s="58"/>
      <c r="AH163" s="1"/>
      <c r="AI163" s="1"/>
      <c r="AJ163" s="1"/>
      <c r="AK163" s="1"/>
      <c r="AL163" s="1"/>
      <c r="AM163" s="1"/>
      <c r="AN163" s="1"/>
    </row>
    <row r="164" spans="1:40">
      <c r="U164" s="78"/>
      <c r="W164" s="58"/>
      <c r="Z164" s="60"/>
      <c r="AB164" s="1"/>
      <c r="AD164" s="1"/>
      <c r="AE164" s="1"/>
      <c r="AF164" s="1"/>
      <c r="AG164" s="58"/>
      <c r="AH164" s="1"/>
      <c r="AI164" s="1"/>
      <c r="AJ164" s="1"/>
      <c r="AK164" s="1"/>
      <c r="AL164" s="1"/>
      <c r="AM164" s="1"/>
      <c r="AN164" s="1"/>
    </row>
    <row r="165" spans="1:40">
      <c r="U165" s="78"/>
      <c r="W165" s="58"/>
      <c r="Z165" s="60"/>
      <c r="AB165" s="1"/>
      <c r="AD165" s="1"/>
      <c r="AE165" s="1"/>
      <c r="AF165" s="1"/>
      <c r="AG165" s="58"/>
      <c r="AH165" s="1"/>
      <c r="AI165" s="1"/>
      <c r="AJ165" s="1"/>
      <c r="AK165" s="1"/>
      <c r="AL165" s="1"/>
      <c r="AM165" s="1"/>
      <c r="AN165" s="1"/>
    </row>
    <row r="166" spans="1:40">
      <c r="U166" s="78"/>
      <c r="W166" s="58"/>
      <c r="Z166" s="60"/>
      <c r="AB166" s="1"/>
      <c r="AD166" s="1"/>
      <c r="AE166" s="1"/>
      <c r="AF166" s="1"/>
      <c r="AG166" s="58"/>
      <c r="AH166" s="1"/>
      <c r="AI166" s="1"/>
      <c r="AJ166" s="1"/>
      <c r="AK166" s="1"/>
      <c r="AL166" s="1"/>
      <c r="AM166" s="1"/>
      <c r="AN166" s="1"/>
    </row>
    <row r="167" spans="1:40">
      <c r="U167" s="78"/>
      <c r="W167" s="58"/>
      <c r="Z167" s="60"/>
      <c r="AB167" s="1"/>
      <c r="AD167" s="1"/>
      <c r="AE167" s="1"/>
      <c r="AF167" s="1"/>
      <c r="AG167" s="58"/>
      <c r="AH167" s="1"/>
      <c r="AI167" s="1"/>
      <c r="AJ167" s="1"/>
      <c r="AK167" s="1"/>
      <c r="AL167" s="1"/>
      <c r="AM167" s="1"/>
      <c r="AN167" s="1"/>
    </row>
    <row r="168" spans="1:40">
      <c r="U168" s="78"/>
      <c r="W168" s="58"/>
      <c r="Z168" s="60"/>
      <c r="AB168" s="1"/>
      <c r="AD168" s="1"/>
      <c r="AE168" s="1"/>
      <c r="AF168" s="1"/>
      <c r="AG168" s="58"/>
      <c r="AH168" s="1"/>
      <c r="AI168" s="1"/>
      <c r="AJ168" s="1"/>
      <c r="AK168" s="1"/>
      <c r="AL168" s="1"/>
      <c r="AM168" s="1"/>
      <c r="AN168" s="1"/>
    </row>
    <row r="169" spans="1:40">
      <c r="U169" s="78"/>
      <c r="W169" s="58"/>
      <c r="Z169" s="60"/>
      <c r="AB169" s="1"/>
      <c r="AD169" s="1"/>
      <c r="AE169" s="1"/>
      <c r="AF169" s="1"/>
      <c r="AG169" s="58"/>
      <c r="AH169" s="1"/>
      <c r="AI169" s="1"/>
      <c r="AJ169" s="1"/>
      <c r="AK169" s="1"/>
      <c r="AL169" s="1"/>
      <c r="AM169" s="1"/>
      <c r="AN169" s="1"/>
    </row>
    <row r="170" spans="1:40">
      <c r="U170" s="78"/>
      <c r="W170" s="58"/>
      <c r="Z170" s="60"/>
      <c r="AB170" s="1"/>
      <c r="AD170" s="1"/>
      <c r="AE170" s="1"/>
      <c r="AF170" s="1"/>
      <c r="AG170" s="58"/>
      <c r="AH170" s="1"/>
      <c r="AI170" s="1"/>
      <c r="AJ170" s="1"/>
      <c r="AK170" s="1"/>
      <c r="AL170" s="1"/>
      <c r="AM170" s="1"/>
      <c r="AN170" s="1"/>
    </row>
    <row r="171" spans="1:40">
      <c r="U171" s="78"/>
      <c r="W171" s="58"/>
      <c r="Z171" s="60"/>
      <c r="AB171" s="1"/>
      <c r="AD171" s="1"/>
      <c r="AE171" s="1"/>
      <c r="AF171" s="1"/>
      <c r="AG171" s="58"/>
      <c r="AH171" s="1"/>
      <c r="AI171" s="1"/>
      <c r="AJ171" s="1"/>
      <c r="AK171" s="1"/>
      <c r="AL171" s="1"/>
      <c r="AM171" s="1"/>
      <c r="AN171" s="1"/>
    </row>
    <row r="172" spans="1:40">
      <c r="U172" s="78"/>
      <c r="W172" s="58"/>
      <c r="Z172" s="60"/>
      <c r="AB172" s="1"/>
      <c r="AD172" s="1"/>
      <c r="AE172" s="1"/>
      <c r="AF172" s="1"/>
      <c r="AG172" s="58"/>
      <c r="AH172" s="1"/>
      <c r="AI172" s="1"/>
      <c r="AJ172" s="1"/>
      <c r="AK172" s="1"/>
      <c r="AL172" s="1"/>
      <c r="AM172" s="1"/>
      <c r="AN172" s="1"/>
    </row>
    <row r="173" spans="1:40">
      <c r="U173" s="78"/>
      <c r="W173" s="58"/>
      <c r="Z173" s="60"/>
      <c r="AB173" s="1"/>
      <c r="AD173" s="1"/>
      <c r="AE173" s="1"/>
      <c r="AF173" s="1"/>
      <c r="AG173" s="58"/>
      <c r="AH173" s="1"/>
      <c r="AI173" s="1"/>
      <c r="AJ173" s="1"/>
      <c r="AK173" s="1"/>
      <c r="AL173" s="1"/>
      <c r="AM173" s="1"/>
      <c r="AN173" s="1"/>
    </row>
    <row r="174" spans="1:40">
      <c r="U174" s="78"/>
      <c r="W174" s="58"/>
      <c r="Z174" s="60"/>
      <c r="AB174" s="1"/>
      <c r="AD174" s="1"/>
      <c r="AE174" s="1"/>
      <c r="AF174" s="1"/>
      <c r="AG174" s="58"/>
      <c r="AH174" s="1"/>
      <c r="AI174" s="1"/>
      <c r="AJ174" s="1"/>
      <c r="AK174" s="1"/>
      <c r="AL174" s="1"/>
      <c r="AM174" s="1"/>
      <c r="AN174" s="1"/>
    </row>
    <row r="175" spans="1:40">
      <c r="U175" s="78"/>
      <c r="W175" s="58"/>
      <c r="Z175" s="60"/>
      <c r="AB175" s="1"/>
      <c r="AD175" s="1"/>
      <c r="AE175" s="1"/>
      <c r="AF175" s="1"/>
      <c r="AG175" s="58"/>
      <c r="AH175" s="1"/>
      <c r="AI175" s="1"/>
      <c r="AJ175" s="1"/>
      <c r="AK175" s="1"/>
      <c r="AL175" s="1"/>
      <c r="AM175" s="1"/>
      <c r="AN175" s="1"/>
    </row>
    <row r="176" spans="1:40">
      <c r="U176" s="78"/>
      <c r="W176" s="58"/>
      <c r="Z176" s="60"/>
      <c r="AB176" s="1"/>
      <c r="AD176" s="1"/>
      <c r="AE176" s="1"/>
      <c r="AF176" s="1"/>
      <c r="AG176" s="58"/>
      <c r="AH176" s="1"/>
      <c r="AI176" s="1"/>
      <c r="AJ176" s="1"/>
      <c r="AK176" s="1"/>
      <c r="AL176" s="1"/>
      <c r="AM176" s="1"/>
      <c r="AN176" s="1"/>
    </row>
    <row r="177" spans="21:40">
      <c r="U177" s="78"/>
      <c r="W177" s="58"/>
      <c r="Z177" s="60"/>
      <c r="AB177" s="1"/>
      <c r="AD177" s="1"/>
      <c r="AE177" s="1"/>
      <c r="AF177" s="1"/>
      <c r="AG177" s="58"/>
      <c r="AH177" s="1"/>
      <c r="AI177" s="1"/>
      <c r="AJ177" s="1"/>
      <c r="AK177" s="1"/>
      <c r="AL177" s="1"/>
      <c r="AM177" s="1"/>
      <c r="AN177" s="1"/>
    </row>
    <row r="178" spans="21:40">
      <c r="U178" s="78"/>
      <c r="W178" s="58"/>
      <c r="Z178" s="60"/>
      <c r="AB178" s="1"/>
      <c r="AD178" s="1"/>
      <c r="AE178" s="1"/>
      <c r="AF178" s="1"/>
      <c r="AG178" s="58"/>
      <c r="AH178" s="1"/>
      <c r="AI178" s="1"/>
      <c r="AJ178" s="1"/>
      <c r="AK178" s="1"/>
      <c r="AL178" s="1"/>
      <c r="AM178" s="1"/>
      <c r="AN178" s="1"/>
    </row>
    <row r="179" spans="21:40">
      <c r="U179" s="78"/>
      <c r="W179" s="58"/>
      <c r="Z179" s="60"/>
      <c r="AB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21:40">
      <c r="U180" s="78"/>
      <c r="W180" s="58"/>
      <c r="Z180" s="60"/>
      <c r="AB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21:40">
      <c r="U181" s="78"/>
      <c r="W181" s="58"/>
      <c r="Z181" s="60"/>
      <c r="AB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21:40">
      <c r="U182" s="78"/>
      <c r="W182" s="58"/>
      <c r="Z182" s="60"/>
      <c r="AB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21:40">
      <c r="U183" s="78"/>
      <c r="W183" s="58"/>
      <c r="Z183" s="60"/>
      <c r="AB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21:40">
      <c r="U184" s="78"/>
      <c r="V184" s="160"/>
      <c r="W184" s="160"/>
      <c r="X184" s="160"/>
      <c r="Y184" s="35"/>
    </row>
    <row r="185" spans="21:40">
      <c r="V185" s="160"/>
      <c r="W185" s="160"/>
      <c r="X185" s="160"/>
      <c r="Y185" s="35"/>
    </row>
  </sheetData>
  <mergeCells count="1">
    <mergeCell ref="X5:Y5"/>
  </mergeCells>
  <conditionalFormatting sqref="AF37:AF38 AF108">
    <cfRule type="cellIs" dxfId="39" priority="8" stopIfTrue="1" operator="lessThan">
      <formula>0</formula>
    </cfRule>
  </conditionalFormatting>
  <conditionalFormatting sqref="AF85">
    <cfRule type="cellIs" dxfId="38" priority="9" stopIfTrue="1" operator="greaterThan">
      <formula>0</formula>
    </cfRule>
  </conditionalFormatting>
  <conditionalFormatting sqref="AF62">
    <cfRule type="cellIs" dxfId="37" priority="10" stopIfTrue="1" operator="greaterThan">
      <formula>0</formula>
    </cfRule>
    <cfRule type="cellIs" dxfId="36" priority="11" stopIfTrue="1" operator="lessThan">
      <formula>0</formula>
    </cfRule>
  </conditionalFormatting>
  <conditionalFormatting sqref="AF85">
    <cfRule type="cellIs" dxfId="35" priority="7" operator="lessThan">
      <formula>0</formula>
    </cfRule>
  </conditionalFormatting>
  <conditionalFormatting sqref="H11:H25">
    <cfRule type="cellIs" dxfId="34" priority="5" operator="lessThan">
      <formula>0</formula>
    </cfRule>
    <cfRule type="cellIs" dxfId="33" priority="6" operator="greaterThan">
      <formula>0</formula>
    </cfRule>
  </conditionalFormatting>
  <conditionalFormatting sqref="K11:K25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T11:T25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N1:AY345"/>
  <sheetViews>
    <sheetView topLeftCell="A129" zoomScale="96" zoomScaleNormal="96" workbookViewId="0">
      <selection activeCell="O147" sqref="O147"/>
    </sheetView>
  </sheetViews>
  <sheetFormatPr baseColWidth="10" defaultRowHeight="15"/>
  <cols>
    <col min="27" max="27" width="14" customWidth="1"/>
    <col min="28" max="28" width="12.54296875" customWidth="1"/>
    <col min="29" max="29" width="10.90625" customWidth="1"/>
  </cols>
  <sheetData>
    <row r="1" spans="17:51">
      <c r="R1" s="4"/>
      <c r="S1" s="4"/>
      <c r="T1" s="4"/>
    </row>
    <row r="2" spans="17:51" s="181" customFormat="1" ht="31.8">
      <c r="Q2"/>
      <c r="R2" s="4"/>
      <c r="S2" s="4"/>
      <c r="T2" s="4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7:51">
      <c r="R3" s="4"/>
      <c r="S3" s="4"/>
      <c r="T3" s="4"/>
    </row>
    <row r="4" spans="17:51">
      <c r="R4" s="4"/>
      <c r="S4" s="4"/>
      <c r="T4" s="4"/>
    </row>
    <row r="5" spans="17:51" s="182" customFormat="1" ht="19.8">
      <c r="Q5"/>
      <c r="R5" s="4"/>
      <c r="S5" s="4"/>
      <c r="T5" s="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7:51">
      <c r="R6" s="4"/>
      <c r="S6" s="4"/>
      <c r="T6" s="4"/>
    </row>
    <row r="7" spans="17:51">
      <c r="R7" s="1"/>
      <c r="S7" s="4"/>
      <c r="T7" s="4"/>
    </row>
    <row r="8" spans="17:51">
      <c r="R8" s="1"/>
      <c r="S8" s="4"/>
      <c r="T8" s="4"/>
    </row>
    <row r="9" spans="17:51" ht="15.6">
      <c r="R9" s="1"/>
      <c r="S9" s="1"/>
      <c r="T9" s="5"/>
    </row>
    <row r="10" spans="17:51" ht="15.6">
      <c r="R10" s="1"/>
      <c r="S10" s="1"/>
      <c r="T10" s="5"/>
    </row>
    <row r="11" spans="17:51" ht="15.6">
      <c r="R11" s="1"/>
      <c r="S11" s="1"/>
      <c r="T11" s="5"/>
    </row>
    <row r="12" spans="17:51" ht="15.6">
      <c r="R12" s="1"/>
      <c r="S12" s="1"/>
      <c r="T12" s="5"/>
    </row>
    <row r="13" spans="17:51" ht="15.6">
      <c r="R13" s="1"/>
      <c r="S13" s="1"/>
      <c r="T13" s="5"/>
    </row>
    <row r="14" spans="17:51" ht="15.6">
      <c r="R14" s="1"/>
      <c r="S14" s="1"/>
      <c r="T14" s="5"/>
      <c r="V14" s="2"/>
      <c r="W14" s="2"/>
      <c r="X14" s="2"/>
    </row>
    <row r="15" spans="17:51" ht="15.6">
      <c r="R15" s="1"/>
      <c r="S15" s="13"/>
      <c r="T15" s="5"/>
      <c r="V15" s="2"/>
      <c r="W15" s="2"/>
      <c r="X15" s="4"/>
      <c r="Y15" s="4"/>
      <c r="Z15" s="4"/>
    </row>
    <row r="16" spans="17:51" ht="15.6">
      <c r="R16" s="1"/>
      <c r="S16" s="1"/>
      <c r="T16" s="5"/>
    </row>
    <row r="17" spans="18:26" ht="15.6">
      <c r="R17" s="1"/>
      <c r="S17" s="1"/>
      <c r="T17" s="5"/>
    </row>
    <row r="18" spans="18:26" ht="15.6">
      <c r="R18" s="1"/>
      <c r="S18" s="1"/>
      <c r="T18" s="5"/>
      <c r="V18" s="2"/>
      <c r="W18" s="2"/>
      <c r="X18" s="2"/>
    </row>
    <row r="19" spans="18:26" ht="15.6">
      <c r="R19" s="1"/>
      <c r="S19" s="1"/>
      <c r="T19" s="5"/>
      <c r="V19" s="2"/>
      <c r="W19" s="2"/>
      <c r="X19" s="2"/>
    </row>
    <row r="20" spans="18:26" ht="15.6">
      <c r="R20" s="1"/>
      <c r="S20" s="1"/>
      <c r="T20" s="5"/>
      <c r="V20" s="2"/>
      <c r="W20" s="2"/>
      <c r="X20" s="2"/>
    </row>
    <row r="21" spans="18:26" ht="15.6">
      <c r="R21" s="1"/>
      <c r="S21" s="1"/>
      <c r="T21" s="5"/>
      <c r="V21" s="2"/>
      <c r="W21" s="2"/>
      <c r="X21" s="2"/>
    </row>
    <row r="22" spans="18:26" ht="15.6">
      <c r="R22" s="1"/>
      <c r="S22" s="13"/>
      <c r="T22" s="5"/>
      <c r="V22" s="2"/>
      <c r="W22" s="2"/>
      <c r="X22" s="4"/>
      <c r="Y22" s="4"/>
      <c r="Z22" s="4"/>
    </row>
    <row r="23" spans="18:26" ht="15.6">
      <c r="R23" s="1"/>
      <c r="S23" s="13"/>
      <c r="T23" s="5"/>
      <c r="V23" s="1"/>
      <c r="W23" s="1"/>
      <c r="X23" s="11"/>
      <c r="Y23" s="11"/>
      <c r="Z23" s="11"/>
    </row>
    <row r="24" spans="18:26" ht="15.6">
      <c r="R24" s="1"/>
      <c r="S24" s="13"/>
      <c r="T24" s="5"/>
      <c r="V24" s="1"/>
      <c r="W24" s="1"/>
      <c r="X24" s="11"/>
      <c r="Y24" s="11"/>
      <c r="Z24" s="11"/>
    </row>
    <row r="25" spans="18:26" ht="15.6">
      <c r="R25" s="1"/>
      <c r="S25" s="13"/>
      <c r="T25" s="5"/>
      <c r="V25" s="1"/>
      <c r="W25" s="1"/>
      <c r="X25" s="11"/>
      <c r="Y25" s="11"/>
      <c r="Z25" s="11"/>
    </row>
    <row r="26" spans="18:26" ht="15.6">
      <c r="R26" s="1"/>
      <c r="S26" s="13"/>
      <c r="T26" s="5"/>
      <c r="V26" s="1"/>
      <c r="W26" s="1"/>
      <c r="X26" s="11"/>
      <c r="Y26" s="11"/>
      <c r="Z26" s="11"/>
    </row>
    <row r="27" spans="18:26" ht="15.6">
      <c r="R27" s="1"/>
      <c r="S27" s="5"/>
      <c r="T27" s="5"/>
      <c r="V27" s="1"/>
      <c r="W27" s="1"/>
      <c r="X27" s="11"/>
      <c r="Y27" s="11"/>
      <c r="Z27" s="11"/>
    </row>
    <row r="28" spans="18:26" ht="15.6">
      <c r="R28" s="1"/>
      <c r="S28" s="5"/>
      <c r="T28" s="5"/>
      <c r="V28" s="1"/>
      <c r="W28" s="1"/>
      <c r="X28" s="11"/>
      <c r="Y28" s="11"/>
      <c r="Z28" s="11"/>
    </row>
    <row r="29" spans="18:26" ht="15.6">
      <c r="R29" s="1"/>
      <c r="S29" s="5"/>
      <c r="T29" s="5"/>
      <c r="V29" s="1"/>
      <c r="W29" s="1"/>
      <c r="X29" s="11"/>
      <c r="Y29" s="11"/>
      <c r="Z29" s="11"/>
    </row>
    <row r="30" spans="18:26" ht="15.6">
      <c r="R30" s="1"/>
      <c r="S30" s="5"/>
      <c r="T30" s="5"/>
      <c r="V30" s="1"/>
      <c r="W30" s="1"/>
      <c r="X30" s="11"/>
      <c r="Y30" s="11"/>
      <c r="Z30" s="11"/>
    </row>
    <row r="31" spans="18:26" ht="15.6">
      <c r="R31" s="1"/>
      <c r="S31" s="5"/>
      <c r="T31" s="5"/>
      <c r="V31" s="1"/>
      <c r="W31" s="1"/>
      <c r="X31" s="11"/>
      <c r="Y31" s="11"/>
      <c r="Z31" s="11"/>
    </row>
    <row r="32" spans="18:26" ht="15.6">
      <c r="R32" s="1"/>
      <c r="S32" s="5"/>
      <c r="T32" s="5"/>
      <c r="V32" s="1"/>
      <c r="W32" s="1"/>
      <c r="X32" s="11"/>
      <c r="Y32" s="11"/>
      <c r="Z32" s="11"/>
    </row>
    <row r="33" spans="18:26" ht="15.6">
      <c r="R33" s="1"/>
      <c r="S33" s="5"/>
      <c r="T33" s="5"/>
      <c r="V33" s="13"/>
      <c r="W33" s="13"/>
      <c r="X33" s="11"/>
      <c r="Y33" s="11"/>
      <c r="Z33" s="11"/>
    </row>
    <row r="34" spans="18:26" ht="16.5" customHeight="1">
      <c r="R34" s="1"/>
      <c r="S34" s="5"/>
      <c r="T34" s="5"/>
      <c r="V34" s="13"/>
      <c r="W34" s="13"/>
      <c r="X34" s="11"/>
      <c r="Y34" s="11"/>
      <c r="Z34" s="11"/>
    </row>
    <row r="35" spans="18:26" ht="16.5" customHeight="1">
      <c r="R35" s="1"/>
      <c r="S35" s="5"/>
      <c r="T35" s="5"/>
      <c r="V35" s="13"/>
      <c r="W35" s="13"/>
      <c r="X35" s="11"/>
      <c r="Y35" s="11"/>
      <c r="Z35" s="11"/>
    </row>
    <row r="36" spans="18:26">
      <c r="R36" s="1"/>
      <c r="V36" s="13"/>
      <c r="W36" s="13"/>
      <c r="X36" s="11"/>
      <c r="Y36" s="11"/>
      <c r="Z36" s="11"/>
    </row>
    <row r="37" spans="18:26" ht="17.25" customHeight="1">
      <c r="R37" s="1"/>
      <c r="T37" s="5"/>
      <c r="V37" s="13"/>
      <c r="W37" s="13"/>
      <c r="X37" s="11"/>
      <c r="Y37" s="11"/>
      <c r="Z37" s="11"/>
    </row>
    <row r="38" spans="18:26">
      <c r="R38" s="1"/>
      <c r="V38" s="13"/>
      <c r="W38" s="13"/>
      <c r="X38" s="11"/>
      <c r="Y38" s="11"/>
      <c r="Z38" s="11"/>
    </row>
    <row r="39" spans="18:26">
      <c r="R39" s="1"/>
      <c r="V39" s="13"/>
      <c r="W39" s="13"/>
      <c r="X39" s="11"/>
      <c r="Y39" s="11"/>
      <c r="Z39" s="11"/>
    </row>
    <row r="40" spans="18:26" ht="21">
      <c r="R40" s="1"/>
      <c r="V40" s="56"/>
      <c r="W40" s="56"/>
      <c r="X40" s="11"/>
      <c r="Y40" s="11"/>
      <c r="Z40" s="11"/>
    </row>
    <row r="41" spans="18:26">
      <c r="R41" s="1"/>
      <c r="S41" s="4"/>
      <c r="T41" s="4"/>
    </row>
    <row r="42" spans="18:26" ht="15.6">
      <c r="R42" s="1"/>
      <c r="S42" s="1"/>
      <c r="T42" s="18"/>
      <c r="V42" s="1"/>
      <c r="W42" s="5"/>
    </row>
    <row r="43" spans="18:26" ht="15.6">
      <c r="R43" s="1"/>
      <c r="S43" s="1"/>
      <c r="T43" s="18"/>
    </row>
    <row r="44" spans="18:26" ht="15.6">
      <c r="R44" s="1"/>
      <c r="S44" s="1"/>
      <c r="T44" s="18"/>
    </row>
    <row r="45" spans="18:26" ht="15.6">
      <c r="R45" s="1"/>
      <c r="S45" s="1"/>
      <c r="T45" s="18"/>
    </row>
    <row r="46" spans="18:26" ht="15.6">
      <c r="R46" s="1"/>
      <c r="S46" s="13"/>
      <c r="T46" s="18"/>
    </row>
    <row r="47" spans="18:26" ht="15.6">
      <c r="R47" s="1"/>
      <c r="S47" s="13"/>
      <c r="T47" s="18"/>
    </row>
    <row r="48" spans="18:26" ht="15.6">
      <c r="R48" s="1"/>
      <c r="S48" s="13"/>
      <c r="T48" s="18"/>
    </row>
    <row r="49" spans="18:20" ht="15.6">
      <c r="R49" s="1"/>
      <c r="S49" s="13"/>
      <c r="T49" s="18"/>
    </row>
    <row r="50" spans="18:20" ht="15.6">
      <c r="R50" s="1"/>
      <c r="S50" s="5"/>
      <c r="T50" s="18"/>
    </row>
    <row r="51" spans="18:20" ht="15.6">
      <c r="R51" s="1"/>
      <c r="S51" s="5"/>
      <c r="T51" s="18"/>
    </row>
    <row r="52" spans="18:20" ht="15.6">
      <c r="R52" s="1"/>
      <c r="S52" s="5"/>
      <c r="T52" s="18"/>
    </row>
    <row r="53" spans="18:20" ht="15.6">
      <c r="R53" s="1"/>
      <c r="S53" s="5"/>
      <c r="T53" s="18"/>
    </row>
    <row r="54" spans="18:20" ht="15.6">
      <c r="R54" s="1"/>
      <c r="S54" s="5"/>
      <c r="T54" s="18"/>
    </row>
    <row r="55" spans="18:20" ht="15.6">
      <c r="R55" s="1"/>
      <c r="S55" s="5"/>
      <c r="T55" s="18"/>
    </row>
    <row r="56" spans="18:20" ht="15.6">
      <c r="R56" s="1"/>
      <c r="S56" s="5"/>
      <c r="T56" s="18"/>
    </row>
    <row r="57" spans="18:20" ht="15.6">
      <c r="R57" s="1"/>
      <c r="S57" s="5"/>
      <c r="T57" s="18"/>
    </row>
    <row r="58" spans="18:20" ht="15.6">
      <c r="R58" s="1"/>
      <c r="S58" s="5"/>
      <c r="T58" s="18"/>
    </row>
    <row r="59" spans="18:20">
      <c r="R59" s="1"/>
    </row>
    <row r="60" spans="18:20" ht="15.6">
      <c r="R60" s="1"/>
      <c r="T60" s="18"/>
    </row>
    <row r="61" spans="18:20">
      <c r="R61" s="1"/>
    </row>
    <row r="62" spans="18:20">
      <c r="R62" s="1"/>
    </row>
    <row r="63" spans="18:20">
      <c r="R63" s="1"/>
    </row>
    <row r="64" spans="18:20">
      <c r="R64" s="1"/>
      <c r="S64" s="4"/>
      <c r="T64" s="4"/>
    </row>
    <row r="65" spans="18:20" ht="15.6">
      <c r="R65" s="1"/>
      <c r="S65" s="1"/>
      <c r="T65" s="5"/>
    </row>
    <row r="66" spans="18:20" ht="15.6">
      <c r="R66" s="1"/>
      <c r="S66" s="1"/>
      <c r="T66" s="5"/>
    </row>
    <row r="67" spans="18:20" ht="15.6">
      <c r="R67" s="1"/>
      <c r="S67" s="1"/>
      <c r="T67" s="5"/>
    </row>
    <row r="68" spans="18:20" ht="15.6">
      <c r="R68" s="1"/>
      <c r="S68" s="1"/>
      <c r="T68" s="5"/>
    </row>
    <row r="69" spans="18:20" ht="15.6">
      <c r="R69" s="1"/>
      <c r="S69" s="13"/>
      <c r="T69" s="5"/>
    </row>
    <row r="70" spans="18:20" ht="15.6">
      <c r="R70" s="1"/>
      <c r="S70" s="13"/>
      <c r="T70" s="5"/>
    </row>
    <row r="71" spans="18:20" ht="15.6">
      <c r="R71" s="1"/>
      <c r="S71" s="13"/>
      <c r="T71" s="5"/>
    </row>
    <row r="72" spans="18:20" ht="15.6">
      <c r="R72" s="1"/>
      <c r="S72" s="13"/>
      <c r="T72" s="5"/>
    </row>
    <row r="73" spans="18:20" ht="15.6">
      <c r="R73" s="1"/>
      <c r="S73" s="5"/>
      <c r="T73" s="5"/>
    </row>
    <row r="74" spans="18:20" ht="15.6">
      <c r="R74" s="1"/>
      <c r="S74" s="5"/>
      <c r="T74" s="5"/>
    </row>
    <row r="75" spans="18:20" ht="15.6">
      <c r="R75" s="1"/>
      <c r="S75" s="5"/>
      <c r="T75" s="5"/>
    </row>
    <row r="76" spans="18:20" ht="15.6">
      <c r="R76" s="1"/>
      <c r="S76" s="5"/>
      <c r="T76" s="5"/>
    </row>
    <row r="77" spans="18:20" ht="15.6">
      <c r="R77" s="1"/>
      <c r="S77" s="5"/>
      <c r="T77" s="5"/>
    </row>
    <row r="78" spans="18:20" ht="15.6">
      <c r="R78" s="1"/>
      <c r="S78" s="5"/>
      <c r="T78" s="5"/>
    </row>
    <row r="79" spans="18:20" ht="15.6">
      <c r="R79" s="1"/>
      <c r="S79" s="5"/>
      <c r="T79" s="5"/>
    </row>
    <row r="80" spans="18:20" ht="15.6">
      <c r="R80" s="1"/>
      <c r="S80" s="5"/>
      <c r="T80" s="5"/>
    </row>
    <row r="81" spans="18:20" ht="15.6">
      <c r="R81" s="1"/>
      <c r="S81" s="5"/>
      <c r="T81" s="5"/>
    </row>
    <row r="82" spans="18:20">
      <c r="R82" s="1"/>
    </row>
    <row r="83" spans="18:20" ht="15.6">
      <c r="R83" s="1"/>
      <c r="T83" s="5"/>
    </row>
    <row r="84" spans="18:20">
      <c r="R84" s="1"/>
    </row>
    <row r="85" spans="18:20">
      <c r="R85" s="1"/>
    </row>
    <row r="86" spans="18:20" ht="15.6">
      <c r="R86" s="1"/>
      <c r="T86" s="2"/>
    </row>
    <row r="87" spans="18:20">
      <c r="R87" s="1"/>
      <c r="S87" s="4"/>
      <c r="T87" s="4"/>
    </row>
    <row r="88" spans="18:20" ht="15.6">
      <c r="R88" s="1"/>
      <c r="S88" s="1"/>
      <c r="T88" s="5"/>
    </row>
    <row r="89" spans="18:20" ht="15.6">
      <c r="R89" s="1"/>
      <c r="S89" s="1"/>
      <c r="T89" s="5"/>
    </row>
    <row r="90" spans="18:20" ht="15.6">
      <c r="R90" s="1"/>
      <c r="S90" s="1"/>
      <c r="T90" s="5"/>
    </row>
    <row r="91" spans="18:20" ht="15.6">
      <c r="R91" s="1"/>
      <c r="S91" s="1"/>
      <c r="T91" s="5"/>
    </row>
    <row r="92" spans="18:20" ht="15.6">
      <c r="R92" s="1"/>
      <c r="S92" s="13"/>
      <c r="T92" s="5"/>
    </row>
    <row r="93" spans="18:20" ht="15.6">
      <c r="R93" s="1"/>
      <c r="S93" s="13"/>
      <c r="T93" s="5"/>
    </row>
    <row r="94" spans="18:20" ht="15.6">
      <c r="R94" s="1"/>
      <c r="S94" s="13"/>
      <c r="T94" s="5"/>
    </row>
    <row r="95" spans="18:20" ht="15.6">
      <c r="R95" s="1"/>
      <c r="S95" s="13"/>
      <c r="T95" s="5"/>
    </row>
    <row r="96" spans="18:20" ht="15.6">
      <c r="R96" s="1"/>
      <c r="S96" s="5"/>
      <c r="T96" s="5"/>
    </row>
    <row r="97" spans="18:20" ht="15.6">
      <c r="R97" s="1"/>
      <c r="S97" s="5"/>
      <c r="T97" s="5"/>
    </row>
    <row r="98" spans="18:20" ht="15.6">
      <c r="R98" s="1"/>
      <c r="S98" s="5"/>
      <c r="T98" s="5"/>
    </row>
    <row r="99" spans="18:20" ht="15.6">
      <c r="R99" s="1"/>
      <c r="S99" s="5"/>
      <c r="T99" s="5"/>
    </row>
    <row r="100" spans="18:20" ht="15.6">
      <c r="R100" s="1"/>
      <c r="S100" s="5"/>
      <c r="T100" s="5"/>
    </row>
    <row r="101" spans="18:20" ht="15.6">
      <c r="R101" s="1"/>
      <c r="S101" s="5"/>
      <c r="T101" s="5"/>
    </row>
    <row r="102" spans="18:20" ht="15.6">
      <c r="R102" s="1"/>
      <c r="S102" s="5"/>
      <c r="T102" s="5"/>
    </row>
    <row r="103" spans="18:20" ht="15.6">
      <c r="R103" s="1"/>
      <c r="S103" s="5"/>
      <c r="T103" s="5"/>
    </row>
    <row r="104" spans="18:20" ht="15.6">
      <c r="R104" s="1"/>
      <c r="S104" s="5"/>
      <c r="T104" s="5"/>
    </row>
    <row r="105" spans="18:20">
      <c r="R105" s="1"/>
    </row>
    <row r="106" spans="18:20" ht="15.6">
      <c r="R106" s="1"/>
      <c r="T106" s="5"/>
    </row>
    <row r="107" spans="18:20">
      <c r="R107" s="1"/>
    </row>
    <row r="108" spans="18:20">
      <c r="R108" s="1"/>
    </row>
    <row r="109" spans="18:20">
      <c r="R109" s="1"/>
    </row>
    <row r="110" spans="18:20">
      <c r="R110" s="1"/>
    </row>
    <row r="111" spans="18:20">
      <c r="R111" s="1"/>
    </row>
    <row r="112" spans="18:20">
      <c r="R112" s="1"/>
    </row>
    <row r="113" spans="18:18">
      <c r="R113" s="1"/>
    </row>
    <row r="114" spans="18:18">
      <c r="R114" s="1"/>
    </row>
    <row r="115" spans="18:18">
      <c r="R115" s="1"/>
    </row>
    <row r="116" spans="18:18">
      <c r="R116" s="1"/>
    </row>
    <row r="117" spans="18:18">
      <c r="R117" s="1"/>
    </row>
    <row r="118" spans="18:18">
      <c r="R118" s="1"/>
    </row>
    <row r="119" spans="18:18">
      <c r="R119" s="1"/>
    </row>
    <row r="120" spans="18:18">
      <c r="R120" s="1"/>
    </row>
    <row r="121" spans="18:18">
      <c r="R121" s="1"/>
    </row>
    <row r="122" spans="18:18">
      <c r="R122" s="1"/>
    </row>
    <row r="123" spans="18:18">
      <c r="R123" s="1"/>
    </row>
    <row r="124" spans="18:18">
      <c r="R124" s="1"/>
    </row>
    <row r="125" spans="18:18">
      <c r="R125" s="1"/>
    </row>
    <row r="126" spans="18:18">
      <c r="R126" s="1"/>
    </row>
    <row r="127" spans="18:18">
      <c r="R127" s="1"/>
    </row>
    <row r="128" spans="18:18">
      <c r="R128" s="1"/>
    </row>
    <row r="129" spans="18:18">
      <c r="R129" s="1"/>
    </row>
    <row r="130" spans="18:18">
      <c r="R130" s="1"/>
    </row>
    <row r="131" spans="18:18">
      <c r="R131" s="1"/>
    </row>
    <row r="132" spans="18:18">
      <c r="R132" s="1"/>
    </row>
    <row r="133" spans="18:18">
      <c r="R133" s="1"/>
    </row>
    <row r="134" spans="18:18">
      <c r="R134" s="1"/>
    </row>
    <row r="135" spans="18:18">
      <c r="R135" s="1"/>
    </row>
    <row r="136" spans="18:18">
      <c r="R136" s="1"/>
    </row>
    <row r="137" spans="18:18">
      <c r="R137" s="1"/>
    </row>
    <row r="138" spans="18:18">
      <c r="R138" s="1"/>
    </row>
    <row r="139" spans="18:18">
      <c r="R139" s="1"/>
    </row>
    <row r="140" spans="18:18">
      <c r="R140" s="1"/>
    </row>
    <row r="141" spans="18:18">
      <c r="R141" s="1"/>
    </row>
    <row r="142" spans="18:18">
      <c r="R142" s="1"/>
    </row>
    <row r="143" spans="18:18">
      <c r="R143" s="1"/>
    </row>
    <row r="144" spans="18:18">
      <c r="R144" s="1"/>
    </row>
    <row r="145" spans="18:18">
      <c r="R145" s="1"/>
    </row>
    <row r="146" spans="18:18">
      <c r="R146" s="1"/>
    </row>
    <row r="147" spans="18:18">
      <c r="R147" s="1"/>
    </row>
    <row r="148" spans="18:18">
      <c r="R148" s="1"/>
    </row>
    <row r="149" spans="18:18">
      <c r="R149" s="1"/>
    </row>
    <row r="150" spans="18:18">
      <c r="R150" s="1"/>
    </row>
    <row r="151" spans="18:18">
      <c r="R151" s="1"/>
    </row>
    <row r="152" spans="18:18">
      <c r="R152" s="1"/>
    </row>
    <row r="153" spans="18:18">
      <c r="R153" s="1"/>
    </row>
    <row r="154" spans="18:18">
      <c r="R154" s="1"/>
    </row>
    <row r="155" spans="18:18">
      <c r="R155" s="1"/>
    </row>
    <row r="156" spans="18:18">
      <c r="R156" s="1"/>
    </row>
    <row r="157" spans="18:18">
      <c r="R157" s="1"/>
    </row>
    <row r="158" spans="18:18">
      <c r="R158" s="1"/>
    </row>
    <row r="159" spans="18:18">
      <c r="R159" s="1"/>
    </row>
    <row r="160" spans="18:18">
      <c r="R160" s="1"/>
    </row>
    <row r="161" spans="14:18">
      <c r="N161">
        <v>1</v>
      </c>
      <c r="O161" s="3" t="s">
        <v>28</v>
      </c>
      <c r="R161" s="1"/>
    </row>
    <row r="162" spans="14:18">
      <c r="N162">
        <v>2</v>
      </c>
      <c r="O162" s="3" t="s">
        <v>29</v>
      </c>
      <c r="R162" s="1"/>
    </row>
    <row r="163" spans="14:18">
      <c r="N163">
        <v>3</v>
      </c>
      <c r="O163" s="3" t="s">
        <v>30</v>
      </c>
      <c r="R163" s="1"/>
    </row>
    <row r="164" spans="14:18">
      <c r="N164">
        <v>4</v>
      </c>
      <c r="O164" s="3" t="s">
        <v>31</v>
      </c>
      <c r="R164" s="1"/>
    </row>
    <row r="165" spans="14:18">
      <c r="N165">
        <v>5</v>
      </c>
      <c r="O165" s="3" t="s">
        <v>398</v>
      </c>
      <c r="R165" s="1"/>
    </row>
    <row r="166" spans="14:18">
      <c r="N166">
        <v>6</v>
      </c>
      <c r="O166" s="3" t="s">
        <v>32</v>
      </c>
      <c r="R166" s="1"/>
    </row>
    <row r="167" spans="14:18">
      <c r="N167">
        <v>7</v>
      </c>
      <c r="O167" s="3" t="s">
        <v>33</v>
      </c>
      <c r="R167" s="1"/>
    </row>
    <row r="168" spans="14:18">
      <c r="N168">
        <v>8</v>
      </c>
      <c r="O168" s="3" t="s">
        <v>34</v>
      </c>
      <c r="R168" s="1"/>
    </row>
    <row r="169" spans="14:18">
      <c r="N169">
        <v>9</v>
      </c>
      <c r="O169" s="3" t="s">
        <v>35</v>
      </c>
      <c r="R169" s="1"/>
    </row>
    <row r="170" spans="14:18">
      <c r="N170">
        <v>10</v>
      </c>
      <c r="O170" s="3" t="s">
        <v>36</v>
      </c>
      <c r="R170" s="1"/>
    </row>
    <row r="171" spans="14:18">
      <c r="R171" s="1"/>
    </row>
    <row r="172" spans="14:18">
      <c r="R172" s="1"/>
    </row>
    <row r="173" spans="14:18">
      <c r="R173" s="1"/>
    </row>
    <row r="174" spans="14:18">
      <c r="R174" s="1"/>
    </row>
    <row r="175" spans="14:18">
      <c r="R175" s="1"/>
    </row>
    <row r="176" spans="14:18">
      <c r="R176" s="1"/>
    </row>
    <row r="177" spans="18:18">
      <c r="R177" s="1"/>
    </row>
    <row r="178" spans="18:18">
      <c r="R178" s="1"/>
    </row>
    <row r="179" spans="18:18">
      <c r="R179" s="1"/>
    </row>
    <row r="180" spans="18:18">
      <c r="R180" s="1"/>
    </row>
    <row r="181" spans="18:18">
      <c r="R181" s="1"/>
    </row>
    <row r="182" spans="18:18">
      <c r="R182" s="1"/>
    </row>
    <row r="183" spans="18:18">
      <c r="R183" s="1"/>
    </row>
    <row r="184" spans="18:18">
      <c r="R184" s="1"/>
    </row>
    <row r="185" spans="18:18">
      <c r="R185" s="1"/>
    </row>
    <row r="186" spans="18:18">
      <c r="R186" s="1"/>
    </row>
    <row r="187" spans="18:18">
      <c r="R187" s="1"/>
    </row>
    <row r="188" spans="18:18">
      <c r="R188" s="1"/>
    </row>
    <row r="189" spans="18:18">
      <c r="R189" s="1"/>
    </row>
    <row r="190" spans="18:18">
      <c r="R190" s="1"/>
    </row>
    <row r="191" spans="18:18">
      <c r="R191" s="1"/>
    </row>
    <row r="192" spans="18:18">
      <c r="R192" s="1"/>
    </row>
    <row r="193" spans="18:18">
      <c r="R193" s="1"/>
    </row>
    <row r="194" spans="18:18">
      <c r="R194" s="1"/>
    </row>
    <row r="195" spans="18:18">
      <c r="R195" s="1"/>
    </row>
    <row r="196" spans="18:18">
      <c r="R196" s="1"/>
    </row>
    <row r="197" spans="18:18">
      <c r="R197" s="1"/>
    </row>
    <row r="198" spans="18:18">
      <c r="R198" s="1"/>
    </row>
    <row r="199" spans="18:18">
      <c r="R199" s="1"/>
    </row>
    <row r="200" spans="18:18">
      <c r="R200" s="1"/>
    </row>
    <row r="201" spans="18:18">
      <c r="R201" s="1"/>
    </row>
    <row r="202" spans="18:18">
      <c r="R202" s="1"/>
    </row>
    <row r="203" spans="18:18">
      <c r="R203" s="1"/>
    </row>
    <row r="204" spans="18:18">
      <c r="R204" s="1"/>
    </row>
    <row r="205" spans="18:18">
      <c r="R205" s="1"/>
    </row>
    <row r="206" spans="18:18">
      <c r="R206" s="1"/>
    </row>
    <row r="207" spans="18:18">
      <c r="R207" s="1"/>
    </row>
    <row r="208" spans="18:18">
      <c r="R208" s="1"/>
    </row>
    <row r="209" spans="18:18">
      <c r="R209" s="1"/>
    </row>
    <row r="210" spans="18:18">
      <c r="R210" s="1"/>
    </row>
    <row r="211" spans="18:18">
      <c r="R211" s="1"/>
    </row>
    <row r="212" spans="18:18">
      <c r="R212" s="1"/>
    </row>
    <row r="213" spans="18:18">
      <c r="R213" s="1"/>
    </row>
    <row r="214" spans="18:18">
      <c r="R214" s="1"/>
    </row>
    <row r="215" spans="18:18">
      <c r="R215" s="1"/>
    </row>
    <row r="216" spans="18:18">
      <c r="R216" s="1"/>
    </row>
    <row r="217" spans="18:18">
      <c r="R217" s="1"/>
    </row>
    <row r="218" spans="18:18">
      <c r="R218" s="1"/>
    </row>
    <row r="219" spans="18:18">
      <c r="R219" s="1"/>
    </row>
    <row r="220" spans="18:18">
      <c r="R220" s="1"/>
    </row>
    <row r="221" spans="18:18">
      <c r="R221" s="1"/>
    </row>
    <row r="222" spans="18:18">
      <c r="R222" s="1"/>
    </row>
    <row r="223" spans="18:18">
      <c r="R223" s="1"/>
    </row>
    <row r="224" spans="18:18">
      <c r="R224" s="1"/>
    </row>
    <row r="225" spans="18:18">
      <c r="R225" s="1"/>
    </row>
    <row r="226" spans="18:18">
      <c r="R226" s="1"/>
    </row>
    <row r="227" spans="18:18">
      <c r="R227" s="1"/>
    </row>
    <row r="228" spans="18:18">
      <c r="R228" s="1"/>
    </row>
    <row r="229" spans="18:18">
      <c r="R229" s="1"/>
    </row>
    <row r="230" spans="18:18">
      <c r="R230" s="1"/>
    </row>
    <row r="231" spans="18:18">
      <c r="R231" s="1"/>
    </row>
    <row r="232" spans="18:18">
      <c r="R232" s="1"/>
    </row>
    <row r="233" spans="18:18">
      <c r="R233" s="1"/>
    </row>
    <row r="234" spans="18:18">
      <c r="R234" s="1"/>
    </row>
    <row r="235" spans="18:18">
      <c r="R235" s="1"/>
    </row>
    <row r="236" spans="18:18">
      <c r="R236" s="1"/>
    </row>
    <row r="237" spans="18:18">
      <c r="R237" s="1"/>
    </row>
    <row r="238" spans="18:18">
      <c r="R238" s="1"/>
    </row>
    <row r="239" spans="18:18">
      <c r="R239" s="1"/>
    </row>
    <row r="240" spans="18:18">
      <c r="R240" s="1"/>
    </row>
    <row r="241" spans="18:18">
      <c r="R241" s="1"/>
    </row>
    <row r="242" spans="18:18">
      <c r="R242" s="1"/>
    </row>
    <row r="243" spans="18:18">
      <c r="R243" s="1"/>
    </row>
    <row r="244" spans="18:18">
      <c r="R244" s="1"/>
    </row>
    <row r="245" spans="18:18">
      <c r="R245" s="1"/>
    </row>
    <row r="246" spans="18:18">
      <c r="R246" s="1"/>
    </row>
    <row r="247" spans="18:18">
      <c r="R247" s="1"/>
    </row>
    <row r="248" spans="18:18">
      <c r="R248" s="1"/>
    </row>
    <row r="249" spans="18:18">
      <c r="R249" s="1"/>
    </row>
    <row r="250" spans="18:18">
      <c r="R250" s="1"/>
    </row>
    <row r="251" spans="18:18">
      <c r="R251" s="1"/>
    </row>
    <row r="252" spans="18:18">
      <c r="R252" s="1"/>
    </row>
    <row r="253" spans="18:18">
      <c r="R253" s="1"/>
    </row>
    <row r="254" spans="18:18">
      <c r="R254" s="1"/>
    </row>
    <row r="255" spans="18:18">
      <c r="R255" s="1"/>
    </row>
    <row r="256" spans="18:18">
      <c r="R256" s="1"/>
    </row>
    <row r="257" spans="18:18">
      <c r="R257" s="1"/>
    </row>
    <row r="258" spans="18:18">
      <c r="R258" s="1"/>
    </row>
    <row r="259" spans="18:18">
      <c r="R259" s="1"/>
    </row>
    <row r="260" spans="18:18">
      <c r="R260" s="1"/>
    </row>
    <row r="261" spans="18:18">
      <c r="R261" s="1"/>
    </row>
    <row r="262" spans="18:18">
      <c r="R262" s="1"/>
    </row>
    <row r="263" spans="18:18">
      <c r="R263" s="1"/>
    </row>
    <row r="264" spans="18:18">
      <c r="R264" s="1"/>
    </row>
    <row r="265" spans="18:18">
      <c r="R265" s="1"/>
    </row>
    <row r="266" spans="18:18">
      <c r="R266" s="1"/>
    </row>
    <row r="267" spans="18:18">
      <c r="R267" s="1"/>
    </row>
    <row r="268" spans="18:18">
      <c r="R268" s="1"/>
    </row>
    <row r="269" spans="18:18">
      <c r="R269" s="1"/>
    </row>
    <row r="270" spans="18:18">
      <c r="R270" s="1"/>
    </row>
    <row r="271" spans="18:18">
      <c r="R271" s="1"/>
    </row>
    <row r="272" spans="18:18">
      <c r="R272" s="1"/>
    </row>
    <row r="273" spans="18:18">
      <c r="R273" s="1"/>
    </row>
    <row r="274" spans="18:18">
      <c r="R274" s="1"/>
    </row>
    <row r="275" spans="18:18">
      <c r="R275" s="1"/>
    </row>
    <row r="276" spans="18:18">
      <c r="R276" s="1"/>
    </row>
    <row r="277" spans="18:18">
      <c r="R277" s="1"/>
    </row>
    <row r="278" spans="18:18">
      <c r="R278" s="1"/>
    </row>
    <row r="279" spans="18:18">
      <c r="R279" s="1"/>
    </row>
    <row r="280" spans="18:18">
      <c r="R280" s="1"/>
    </row>
    <row r="281" spans="18:18">
      <c r="R281" s="1"/>
    </row>
    <row r="282" spans="18:18">
      <c r="R282" s="1"/>
    </row>
    <row r="283" spans="18:18">
      <c r="R283" s="1"/>
    </row>
    <row r="284" spans="18:18">
      <c r="R284" s="1"/>
    </row>
    <row r="285" spans="18:18">
      <c r="R285" s="1"/>
    </row>
    <row r="286" spans="18:18">
      <c r="R286" s="1"/>
    </row>
    <row r="287" spans="18:18">
      <c r="R287" s="1"/>
    </row>
    <row r="288" spans="18:18">
      <c r="R288" s="1"/>
    </row>
    <row r="289" spans="18:18">
      <c r="R289" s="1"/>
    </row>
    <row r="290" spans="18:18">
      <c r="R290" s="1"/>
    </row>
    <row r="291" spans="18:18">
      <c r="R291" s="1"/>
    </row>
    <row r="292" spans="18:18">
      <c r="R292" s="1"/>
    </row>
    <row r="293" spans="18:18">
      <c r="R293" s="1"/>
    </row>
    <row r="294" spans="18:18">
      <c r="R294" s="1"/>
    </row>
    <row r="295" spans="18:18">
      <c r="R295" s="1"/>
    </row>
    <row r="296" spans="18:18">
      <c r="R296" s="1"/>
    </row>
    <row r="297" spans="18:18">
      <c r="R297" s="1"/>
    </row>
    <row r="298" spans="18:18">
      <c r="R298" s="1"/>
    </row>
    <row r="299" spans="18:18">
      <c r="R299" s="1"/>
    </row>
    <row r="300" spans="18:18">
      <c r="R300" s="1"/>
    </row>
    <row r="301" spans="18:18">
      <c r="R301" s="1"/>
    </row>
    <row r="302" spans="18:18">
      <c r="R302" s="1"/>
    </row>
    <row r="303" spans="18:18">
      <c r="R303" s="1"/>
    </row>
    <row r="304" spans="18:18">
      <c r="R304" s="1"/>
    </row>
    <row r="305" spans="18:25">
      <c r="R305" s="1"/>
    </row>
    <row r="306" spans="18:25">
      <c r="R306" s="1"/>
    </row>
    <row r="307" spans="18:25">
      <c r="R307" s="1"/>
    </row>
    <row r="308" spans="18:25">
      <c r="R308" s="1"/>
    </row>
    <row r="309" spans="18:25">
      <c r="R309" s="1"/>
    </row>
    <row r="310" spans="18:25">
      <c r="R310" s="1"/>
    </row>
    <row r="311" spans="18:25">
      <c r="R311" s="1"/>
    </row>
    <row r="312" spans="18:25">
      <c r="R312" s="1"/>
    </row>
    <row r="313" spans="18:25">
      <c r="R313" s="1"/>
    </row>
    <row r="314" spans="18:25">
      <c r="R314" s="1"/>
      <c r="S314" s="1"/>
      <c r="T314" s="1"/>
      <c r="U314" s="1"/>
      <c r="V314" s="1"/>
      <c r="W314" s="1"/>
      <c r="X314" s="1"/>
      <c r="Y314" s="1"/>
    </row>
    <row r="315" spans="18:25">
      <c r="R315" s="1"/>
      <c r="S315" s="1"/>
      <c r="T315" s="1"/>
      <c r="U315" s="1"/>
      <c r="V315" s="1"/>
      <c r="W315" s="1"/>
      <c r="X315" s="1"/>
      <c r="Y315" s="1"/>
    </row>
    <row r="316" spans="18:25">
      <c r="R316" s="1"/>
      <c r="S316" s="1"/>
      <c r="T316" s="1"/>
      <c r="U316" s="1"/>
      <c r="V316" s="1"/>
      <c r="W316" s="1"/>
      <c r="X316" s="1"/>
      <c r="Y316" s="1"/>
    </row>
    <row r="317" spans="18:25">
      <c r="R317" s="1"/>
      <c r="S317" s="1"/>
      <c r="T317" s="1"/>
      <c r="U317" s="1"/>
      <c r="V317" s="1"/>
      <c r="W317" s="1"/>
      <c r="X317" s="1"/>
      <c r="Y317" s="1"/>
    </row>
    <row r="318" spans="18:25">
      <c r="R318" s="1"/>
      <c r="S318" s="1"/>
      <c r="T318" s="1"/>
      <c r="U318" s="1"/>
      <c r="V318" s="1"/>
      <c r="W318" s="1"/>
      <c r="X318" s="1"/>
      <c r="Y318" s="1"/>
    </row>
    <row r="319" spans="18:25">
      <c r="R319" s="1"/>
      <c r="S319" s="1"/>
      <c r="T319" s="1"/>
      <c r="U319" s="1"/>
      <c r="V319" s="1"/>
      <c r="W319" s="1"/>
      <c r="X319" s="1"/>
      <c r="Y319" s="1"/>
    </row>
    <row r="320" spans="18:25">
      <c r="R320" s="1"/>
      <c r="S320" s="1"/>
      <c r="T320" s="1"/>
      <c r="U320" s="1"/>
      <c r="V320" s="1"/>
      <c r="W320" s="1"/>
      <c r="X320" s="1"/>
      <c r="Y320" s="1"/>
    </row>
    <row r="321" spans="18:25">
      <c r="R321" s="1"/>
      <c r="S321" s="1"/>
      <c r="T321" s="1"/>
      <c r="U321" s="1"/>
      <c r="V321" s="1"/>
      <c r="W321" s="1"/>
      <c r="X321" s="1"/>
      <c r="Y321" s="1"/>
    </row>
    <row r="322" spans="18:25">
      <c r="R322" s="1"/>
      <c r="S322" s="1"/>
      <c r="T322" s="1"/>
      <c r="U322" s="1"/>
      <c r="V322" s="1"/>
      <c r="W322" s="1"/>
      <c r="X322" s="1"/>
      <c r="Y322" s="1"/>
    </row>
    <row r="323" spans="18:25">
      <c r="R323" s="1"/>
      <c r="S323" s="1"/>
      <c r="T323" s="1"/>
      <c r="U323" s="1"/>
      <c r="V323" s="1"/>
      <c r="W323" s="1"/>
      <c r="X323" s="1"/>
      <c r="Y323" s="1"/>
    </row>
    <row r="324" spans="18:25">
      <c r="R324" s="1"/>
      <c r="S324" s="1"/>
      <c r="T324" s="1"/>
      <c r="U324" s="1"/>
      <c r="V324" s="1"/>
      <c r="W324" s="1"/>
      <c r="X324" s="1"/>
      <c r="Y324" s="1"/>
    </row>
    <row r="325" spans="18:25">
      <c r="R325" s="1"/>
      <c r="S325" s="1"/>
      <c r="T325" s="1"/>
      <c r="U325" s="1"/>
      <c r="V325" s="1"/>
      <c r="W325" s="1"/>
      <c r="X325" s="1"/>
      <c r="Y325" s="1"/>
    </row>
    <row r="326" spans="18:25">
      <c r="R326" s="1"/>
      <c r="S326" s="1"/>
      <c r="T326" s="1"/>
      <c r="U326" s="1"/>
      <c r="V326" s="1"/>
      <c r="W326" s="1"/>
      <c r="X326" s="1"/>
      <c r="Y326" s="1"/>
    </row>
    <row r="327" spans="18:25">
      <c r="R327" s="1"/>
      <c r="S327" s="1"/>
      <c r="T327" s="1"/>
      <c r="U327" s="1"/>
      <c r="V327" s="1"/>
      <c r="W327" s="1"/>
      <c r="X327" s="1"/>
      <c r="Y327" s="1"/>
    </row>
    <row r="328" spans="18:25">
      <c r="R328" s="1"/>
      <c r="S328" s="1"/>
      <c r="T328" s="1"/>
      <c r="U328" s="1"/>
      <c r="V328" s="1"/>
      <c r="W328" s="1"/>
      <c r="X328" s="1"/>
      <c r="Y328" s="1"/>
    </row>
    <row r="329" spans="18:25">
      <c r="R329" s="1"/>
      <c r="S329" s="1"/>
      <c r="T329" s="1"/>
      <c r="U329" s="1"/>
      <c r="V329" s="1"/>
      <c r="W329" s="1"/>
      <c r="X329" s="1"/>
      <c r="Y329" s="1"/>
    </row>
    <row r="330" spans="18:25">
      <c r="R330" s="1"/>
      <c r="S330" s="1"/>
      <c r="T330" s="1"/>
      <c r="U330" s="1"/>
      <c r="V330" s="1"/>
      <c r="W330" s="1"/>
      <c r="X330" s="1"/>
      <c r="Y330" s="1"/>
    </row>
    <row r="331" spans="18:25">
      <c r="R331" s="1"/>
      <c r="S331" s="1"/>
      <c r="T331" s="1"/>
      <c r="U331" s="1"/>
      <c r="V331" s="1"/>
      <c r="W331" s="1"/>
      <c r="X331" s="1"/>
      <c r="Y331" s="1"/>
    </row>
    <row r="332" spans="18:25">
      <c r="R332" s="1"/>
      <c r="S332" s="1"/>
      <c r="T332" s="1"/>
      <c r="U332" s="1"/>
      <c r="V332" s="1"/>
      <c r="W332" s="1"/>
      <c r="X332" s="1"/>
      <c r="Y332" s="1"/>
    </row>
    <row r="333" spans="18:25">
      <c r="R333" s="1"/>
      <c r="S333" s="1"/>
      <c r="T333" s="1"/>
      <c r="U333" s="1"/>
      <c r="V333" s="1"/>
      <c r="W333" s="1"/>
      <c r="X333" s="1"/>
      <c r="Y333" s="1"/>
    </row>
    <row r="334" spans="18:25">
      <c r="R334" s="1"/>
      <c r="S334" s="1"/>
      <c r="T334" s="1"/>
      <c r="U334" s="1"/>
      <c r="V334" s="1"/>
      <c r="W334" s="1"/>
      <c r="X334" s="1"/>
      <c r="Y334" s="1"/>
    </row>
    <row r="335" spans="18:25">
      <c r="R335" s="1"/>
      <c r="S335" s="1"/>
      <c r="T335" s="1"/>
      <c r="U335" s="1"/>
      <c r="V335" s="1"/>
      <c r="W335" s="1"/>
      <c r="X335" s="1"/>
      <c r="Y335" s="1"/>
    </row>
    <row r="336" spans="18:25">
      <c r="R336" s="1"/>
      <c r="S336" s="1"/>
      <c r="T336" s="1"/>
      <c r="U336" s="1"/>
      <c r="V336" s="1"/>
      <c r="W336" s="1"/>
      <c r="X336" s="1"/>
      <c r="Y336" s="1"/>
    </row>
    <row r="337" spans="18:25">
      <c r="R337" s="1"/>
      <c r="S337" s="1"/>
      <c r="T337" s="1"/>
      <c r="U337" s="1"/>
      <c r="V337" s="1"/>
      <c r="W337" s="1"/>
      <c r="X337" s="1"/>
      <c r="Y337" s="1"/>
    </row>
    <row r="338" spans="18:25">
      <c r="R338" s="1"/>
      <c r="S338" s="1"/>
      <c r="T338" s="1"/>
      <c r="U338" s="1"/>
      <c r="V338" s="1"/>
      <c r="W338" s="1"/>
      <c r="X338" s="1"/>
      <c r="Y338" s="1"/>
    </row>
    <row r="339" spans="18:25">
      <c r="R339" s="1"/>
      <c r="S339" s="1"/>
      <c r="T339" s="1"/>
      <c r="U339" s="1"/>
      <c r="V339" s="1"/>
      <c r="W339" s="1"/>
      <c r="X339" s="1"/>
      <c r="Y339" s="1"/>
    </row>
    <row r="340" spans="18:25">
      <c r="R340" s="1"/>
      <c r="S340" s="1"/>
      <c r="T340" s="1"/>
      <c r="U340" s="1"/>
      <c r="V340" s="1"/>
      <c r="W340" s="1"/>
      <c r="X340" s="1"/>
      <c r="Y340" s="1"/>
    </row>
    <row r="341" spans="18:25">
      <c r="R341" s="1"/>
      <c r="S341" s="1"/>
      <c r="T341" s="1"/>
      <c r="U341" s="1"/>
      <c r="V341" s="1"/>
      <c r="W341" s="1"/>
      <c r="X341" s="1"/>
      <c r="Y341" s="1"/>
    </row>
    <row r="342" spans="18:25">
      <c r="R342" s="1"/>
      <c r="S342" s="1"/>
      <c r="T342" s="1"/>
      <c r="U342" s="1"/>
      <c r="V342" s="1"/>
      <c r="W342" s="1"/>
      <c r="X342" s="1"/>
      <c r="Y342" s="1"/>
    </row>
    <row r="343" spans="18:25">
      <c r="R343" s="1"/>
      <c r="S343" s="1"/>
      <c r="T343" s="1"/>
      <c r="U343" s="1"/>
      <c r="V343" s="1"/>
      <c r="W343" s="1"/>
      <c r="X343" s="1"/>
      <c r="Y343" s="1"/>
    </row>
    <row r="344" spans="18:25">
      <c r="R344" s="1"/>
      <c r="S344" s="1"/>
      <c r="T344" s="1"/>
      <c r="U344" s="1"/>
      <c r="V344" s="1"/>
      <c r="W344" s="1"/>
      <c r="X344" s="1"/>
      <c r="Y344" s="1"/>
    </row>
    <row r="345" spans="18:25">
      <c r="R345" s="1"/>
      <c r="S345" s="1"/>
      <c r="T345" s="1"/>
      <c r="U345" s="1"/>
      <c r="V345" s="1"/>
      <c r="W345" s="1"/>
      <c r="X345" s="1"/>
      <c r="Y345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481"/>
  <sheetViews>
    <sheetView zoomScale="98" zoomScaleNormal="98" workbookViewId="0">
      <pane ySplit="10" topLeftCell="A11" activePane="bottomLeft" state="frozen"/>
      <selection pane="bottomLeft" activeCell="S14" sqref="S14"/>
    </sheetView>
  </sheetViews>
  <sheetFormatPr baseColWidth="10" defaultColWidth="11.54296875" defaultRowHeight="15"/>
  <cols>
    <col min="1" max="1" width="3.36328125" style="28" customWidth="1"/>
    <col min="2" max="2" width="7.81640625" style="28" customWidth="1"/>
    <col min="3" max="3" width="3.36328125" style="28" customWidth="1"/>
    <col min="4" max="4" width="3.453125" style="28" customWidth="1"/>
    <col min="5" max="5" width="3.54296875" style="28" customWidth="1"/>
    <col min="6" max="6" width="3.1796875" style="28" customWidth="1"/>
    <col min="7" max="7" width="4.453125" style="28" customWidth="1"/>
    <col min="8" max="8" width="6.6328125" style="28" customWidth="1"/>
    <col min="9" max="9" width="7" style="337" customWidth="1"/>
    <col min="10" max="11" width="6.36328125" style="29" customWidth="1"/>
    <col min="12" max="12" width="6.36328125" style="28" customWidth="1"/>
    <col min="13" max="13" width="6.54296875" style="28" customWidth="1"/>
    <col min="14" max="14" width="5.54296875" style="28" customWidth="1"/>
    <col min="15" max="15" width="6.54296875" style="34" customWidth="1"/>
    <col min="16" max="16" width="5.1796875" style="34" customWidth="1"/>
    <col min="17" max="17" width="5.6328125" style="34" customWidth="1"/>
    <col min="18" max="18" width="5.81640625" style="34" customWidth="1"/>
    <col min="19" max="19" width="6.6328125" style="29" customWidth="1"/>
    <col min="20" max="20" width="7" style="27" customWidth="1"/>
    <col min="21" max="21" width="7.453125" style="34" customWidth="1"/>
    <col min="22" max="22" width="10.453125" style="34" customWidth="1"/>
    <col min="23" max="23" width="5.90625" style="29" customWidth="1"/>
    <col min="24" max="24" width="9.453125" style="29" customWidth="1"/>
    <col min="25" max="25" width="8.90625" style="29" customWidth="1"/>
    <col min="26" max="26" width="11.54296875" style="29"/>
    <col min="27" max="27" width="9.81640625" style="34" customWidth="1"/>
    <col min="28" max="28" width="9.1796875" style="29" customWidth="1"/>
    <col min="29" max="29" width="6.81640625" style="29" customWidth="1"/>
    <col min="30" max="30" width="9.90625" style="29" customWidth="1"/>
    <col min="31" max="31" width="10" style="28" customWidth="1"/>
    <col min="32" max="32" width="13.08984375" style="28" customWidth="1"/>
    <col min="33" max="33" width="9.36328125" style="28" customWidth="1"/>
    <col min="34" max="34" width="9.81640625" style="29" customWidth="1"/>
    <col min="35" max="35" width="9.81640625" style="28" customWidth="1"/>
    <col min="36" max="36" width="11.54296875" style="28"/>
    <col min="37" max="37" width="14" style="28" customWidth="1"/>
    <col min="38" max="38" width="12.54296875" style="28" customWidth="1"/>
    <col min="39" max="39" width="10.90625" style="28" customWidth="1"/>
    <col min="40" max="16384" width="11.54296875" style="28"/>
  </cols>
  <sheetData>
    <row r="1" spans="1:49" ht="15.6">
      <c r="A1" s="214"/>
      <c r="B1" s="214"/>
      <c r="C1" s="214"/>
      <c r="D1" s="214"/>
      <c r="E1" s="214"/>
      <c r="F1" s="214"/>
      <c r="G1" s="214"/>
      <c r="H1" s="214"/>
      <c r="I1" s="331"/>
      <c r="J1" s="215"/>
      <c r="K1" s="215"/>
      <c r="L1" s="214"/>
      <c r="M1" s="214"/>
      <c r="N1" s="214"/>
      <c r="O1" s="216"/>
      <c r="P1" s="216"/>
      <c r="Q1" s="216"/>
      <c r="R1" s="216"/>
      <c r="S1" s="215"/>
      <c r="T1" s="214"/>
      <c r="U1" s="216"/>
      <c r="V1" s="216"/>
      <c r="W1" s="215"/>
      <c r="X1" s="214"/>
      <c r="Y1" s="217"/>
      <c r="AA1" s="29"/>
      <c r="AB1" s="27"/>
      <c r="AC1" s="218"/>
      <c r="AD1" s="28"/>
      <c r="AH1" s="28"/>
    </row>
    <row r="2" spans="1:49" s="223" customFormat="1" ht="31.8">
      <c r="A2" s="219"/>
      <c r="B2" s="219"/>
      <c r="C2" s="219"/>
      <c r="D2" s="219"/>
      <c r="E2" s="220" t="s">
        <v>555</v>
      </c>
      <c r="F2" s="219"/>
      <c r="G2" s="219"/>
      <c r="H2" s="219"/>
      <c r="I2" s="332"/>
      <c r="J2" s="221"/>
      <c r="K2" s="221"/>
      <c r="L2" s="219"/>
      <c r="M2" s="219"/>
      <c r="N2" s="219"/>
      <c r="O2" s="222"/>
      <c r="P2" s="222"/>
      <c r="Q2" s="222"/>
      <c r="R2" s="222"/>
      <c r="S2" s="221"/>
      <c r="T2" s="219"/>
      <c r="U2" s="222"/>
      <c r="V2" s="222"/>
      <c r="W2" s="221"/>
      <c r="X2" s="219"/>
      <c r="Y2" s="217"/>
      <c r="Z2" s="29"/>
      <c r="AA2" s="29"/>
      <c r="AB2" s="27"/>
      <c r="AC2" s="21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</row>
    <row r="3" spans="1:49" ht="15.6">
      <c r="A3" s="214"/>
      <c r="B3" s="214"/>
      <c r="C3" s="214"/>
      <c r="D3" s="214"/>
      <c r="E3" s="214"/>
      <c r="F3" s="214"/>
      <c r="G3" s="214"/>
      <c r="H3" s="214"/>
      <c r="I3" s="331"/>
      <c r="J3" s="215"/>
      <c r="K3" s="215"/>
      <c r="L3" s="214"/>
      <c r="M3" s="214"/>
      <c r="N3" s="214"/>
      <c r="O3" s="216"/>
      <c r="P3" s="216"/>
      <c r="Q3" s="216"/>
      <c r="R3" s="216"/>
      <c r="S3" s="215"/>
      <c r="T3" s="214"/>
      <c r="U3" s="216"/>
      <c r="V3" s="216"/>
      <c r="W3" s="215"/>
      <c r="X3" s="214"/>
      <c r="Y3" s="217"/>
      <c r="AA3" s="29"/>
      <c r="AB3" s="27"/>
      <c r="AC3" s="218"/>
      <c r="AD3" s="28"/>
      <c r="AH3" s="28"/>
    </row>
    <row r="4" spans="1:49" ht="15.6">
      <c r="A4" s="214"/>
      <c r="B4" s="214"/>
      <c r="C4" s="214"/>
      <c r="D4" s="214"/>
      <c r="E4" s="214"/>
      <c r="F4" s="214"/>
      <c r="G4" s="214"/>
      <c r="H4" s="214"/>
      <c r="I4" s="331"/>
      <c r="J4" s="215"/>
      <c r="K4" s="215"/>
      <c r="L4" s="214"/>
      <c r="M4" s="214"/>
      <c r="N4" s="214"/>
      <c r="O4" s="216"/>
      <c r="P4" s="216"/>
      <c r="Q4" s="216"/>
      <c r="R4" s="216"/>
      <c r="S4" s="215"/>
      <c r="T4" s="214"/>
      <c r="U4" s="216"/>
      <c r="V4" s="216"/>
      <c r="W4" s="215"/>
      <c r="X4" s="214"/>
      <c r="Y4" s="217"/>
      <c r="AA4" s="29"/>
      <c r="AB4" s="27"/>
      <c r="AC4" s="218"/>
      <c r="AD4" s="28"/>
      <c r="AH4" s="28"/>
    </row>
    <row r="5" spans="1:49" s="230" customFormat="1" ht="19.8">
      <c r="A5" s="224"/>
      <c r="B5" s="224"/>
      <c r="C5" s="224"/>
      <c r="D5" s="224"/>
      <c r="E5" s="224"/>
      <c r="F5" s="224"/>
      <c r="G5" s="225" t="s">
        <v>5</v>
      </c>
      <c r="H5" s="225"/>
      <c r="I5" s="333">
        <v>18</v>
      </c>
      <c r="J5" s="227"/>
      <c r="K5" s="227"/>
      <c r="L5" s="225" t="s">
        <v>421</v>
      </c>
      <c r="M5" s="224"/>
      <c r="N5" s="224"/>
      <c r="O5" s="228"/>
      <c r="P5" s="228"/>
      <c r="Q5" s="494">
        <f>+I12+I27+I42+I57+I72+I87+I102+I120+I138+I156+I174+I192+I210+I228+I246</f>
        <v>9182</v>
      </c>
      <c r="R5" s="495"/>
      <c r="S5" s="495"/>
      <c r="T5" s="224"/>
      <c r="U5" s="228"/>
      <c r="V5" s="228"/>
      <c r="W5" s="224"/>
      <c r="X5" s="228"/>
      <c r="Y5" s="217"/>
      <c r="Z5" s="29"/>
      <c r="AA5" s="29"/>
      <c r="AB5" s="27"/>
      <c r="AC5" s="217"/>
      <c r="AD5" s="29"/>
      <c r="AE5" s="29"/>
      <c r="AF5" s="27"/>
      <c r="AG5" s="21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29"/>
      <c r="AW5" s="229"/>
    </row>
    <row r="6" spans="1:49" ht="15.6">
      <c r="A6" s="214"/>
      <c r="B6" s="214"/>
      <c r="C6" s="214"/>
      <c r="D6" s="214"/>
      <c r="E6" s="214"/>
      <c r="F6" s="214"/>
      <c r="G6" s="214"/>
      <c r="H6" s="214"/>
      <c r="I6" s="331"/>
      <c r="J6" s="215" t="s">
        <v>450</v>
      </c>
      <c r="K6" s="215"/>
      <c r="L6" s="214"/>
      <c r="M6" s="214"/>
      <c r="N6" s="214"/>
      <c r="O6" s="216"/>
      <c r="P6" s="216"/>
      <c r="Q6" s="216"/>
      <c r="R6" s="216"/>
      <c r="S6" s="215"/>
      <c r="T6" s="214"/>
      <c r="U6" s="216"/>
      <c r="V6" s="216"/>
      <c r="W6" s="215"/>
      <c r="X6" s="214"/>
      <c r="Y6" s="217"/>
      <c r="AA6" s="29"/>
      <c r="AB6" s="27"/>
      <c r="AC6" s="218"/>
      <c r="AD6" s="28"/>
      <c r="AH6" s="28"/>
    </row>
    <row r="7" spans="1:49" ht="16.2" customHeight="1">
      <c r="A7" s="214"/>
      <c r="B7" s="214"/>
      <c r="C7" s="214"/>
      <c r="D7" s="214"/>
      <c r="E7" s="214"/>
      <c r="F7" s="214"/>
      <c r="G7" s="214"/>
      <c r="H7" s="214"/>
      <c r="I7" s="331"/>
      <c r="J7" s="215"/>
      <c r="K7" s="215"/>
      <c r="L7" s="214"/>
      <c r="M7" s="214"/>
      <c r="N7" s="214"/>
      <c r="O7" s="216"/>
      <c r="P7" s="216"/>
      <c r="Q7" s="216"/>
      <c r="R7" s="216"/>
      <c r="S7" s="215"/>
      <c r="T7" s="214"/>
      <c r="U7" s="216"/>
      <c r="V7" s="216"/>
      <c r="W7" s="215"/>
      <c r="X7" s="214"/>
      <c r="Y7" s="217"/>
      <c r="AA7" s="29"/>
      <c r="AB7" s="27"/>
      <c r="AC7" s="218"/>
      <c r="AD7" s="28"/>
      <c r="AH7" s="28"/>
    </row>
    <row r="8" spans="1:49" ht="15.6">
      <c r="A8" s="214"/>
      <c r="B8" s="214"/>
      <c r="C8" s="214"/>
      <c r="D8" s="214"/>
      <c r="E8" s="214"/>
      <c r="F8" s="214"/>
      <c r="G8" s="214"/>
      <c r="H8" s="232" t="s">
        <v>2</v>
      </c>
      <c r="I8" s="331"/>
      <c r="J8" s="215"/>
      <c r="K8" s="215"/>
      <c r="L8" s="232" t="s">
        <v>22</v>
      </c>
      <c r="M8" s="215"/>
      <c r="N8" s="215" t="s">
        <v>400</v>
      </c>
      <c r="O8" s="216" t="s">
        <v>400</v>
      </c>
      <c r="P8" s="233" t="s">
        <v>539</v>
      </c>
      <c r="Q8" s="36"/>
      <c r="R8" s="36"/>
      <c r="S8" s="231" t="s">
        <v>422</v>
      </c>
      <c r="T8" s="214"/>
      <c r="U8" s="233" t="s">
        <v>536</v>
      </c>
      <c r="V8" s="233" t="s">
        <v>75</v>
      </c>
      <c r="W8" s="231" t="s">
        <v>8</v>
      </c>
      <c r="X8" s="214"/>
      <c r="Y8" s="217"/>
      <c r="AA8" s="29"/>
      <c r="AB8" s="27"/>
      <c r="AC8" s="218"/>
      <c r="AD8" s="28"/>
      <c r="AH8" s="28"/>
    </row>
    <row r="9" spans="1:49" ht="15.6">
      <c r="A9" s="214"/>
      <c r="B9" s="214"/>
      <c r="C9" s="214"/>
      <c r="D9" s="232" t="s">
        <v>410</v>
      </c>
      <c r="E9" s="214"/>
      <c r="F9" s="232"/>
      <c r="G9" s="232"/>
      <c r="H9" s="232" t="s">
        <v>480</v>
      </c>
      <c r="I9" s="335" t="s">
        <v>2</v>
      </c>
      <c r="J9" s="231" t="s">
        <v>2</v>
      </c>
      <c r="K9" s="231" t="s">
        <v>1</v>
      </c>
      <c r="L9" s="232" t="s">
        <v>478</v>
      </c>
      <c r="M9" s="231" t="s">
        <v>22</v>
      </c>
      <c r="N9" s="231" t="s">
        <v>519</v>
      </c>
      <c r="O9" s="233" t="s">
        <v>484</v>
      </c>
      <c r="P9" s="233" t="s">
        <v>540</v>
      </c>
      <c r="Q9" s="36"/>
      <c r="R9" s="36"/>
      <c r="S9" s="231"/>
      <c r="T9" s="232" t="s">
        <v>478</v>
      </c>
      <c r="U9" s="233" t="s">
        <v>1</v>
      </c>
      <c r="V9" s="233" t="s">
        <v>424</v>
      </c>
      <c r="W9" s="231" t="s">
        <v>67</v>
      </c>
      <c r="X9" s="214"/>
      <c r="Y9" s="217"/>
      <c r="AA9" s="29"/>
      <c r="AB9" s="27"/>
      <c r="AC9" s="218"/>
      <c r="AD9" s="28"/>
      <c r="AH9" s="28"/>
    </row>
    <row r="10" spans="1:49" ht="15.6">
      <c r="A10" s="214"/>
      <c r="B10" s="214"/>
      <c r="C10" s="214"/>
      <c r="D10" s="232" t="s">
        <v>411</v>
      </c>
      <c r="E10" s="232"/>
      <c r="F10" s="232" t="s">
        <v>84</v>
      </c>
      <c r="G10" s="232"/>
      <c r="H10" s="52" t="s">
        <v>481</v>
      </c>
      <c r="I10" s="327" t="s">
        <v>8</v>
      </c>
      <c r="J10" s="96" t="s">
        <v>400</v>
      </c>
      <c r="K10" s="96" t="s">
        <v>400</v>
      </c>
      <c r="L10" s="52" t="s">
        <v>479</v>
      </c>
      <c r="M10" s="96" t="s">
        <v>44</v>
      </c>
      <c r="N10" s="96" t="s">
        <v>520</v>
      </c>
      <c r="O10" s="74" t="s">
        <v>485</v>
      </c>
      <c r="P10" s="74" t="s">
        <v>541</v>
      </c>
      <c r="Q10" s="74" t="s">
        <v>523</v>
      </c>
      <c r="R10" s="74" t="s">
        <v>542</v>
      </c>
      <c r="S10" s="96" t="s">
        <v>1</v>
      </c>
      <c r="T10" s="52" t="s">
        <v>479</v>
      </c>
      <c r="U10" s="74" t="s">
        <v>0</v>
      </c>
      <c r="V10" s="74" t="s">
        <v>425</v>
      </c>
      <c r="W10" s="96" t="s">
        <v>538</v>
      </c>
      <c r="X10" s="214"/>
      <c r="Y10" s="217"/>
      <c r="AA10" s="29"/>
      <c r="AB10" s="27"/>
      <c r="AC10" s="218"/>
      <c r="AD10" s="28"/>
      <c r="AH10" s="28"/>
    </row>
    <row r="11" spans="1:49" ht="15" customHeight="1">
      <c r="A11" s="214"/>
      <c r="B11" s="214"/>
      <c r="C11" s="214"/>
      <c r="D11" s="214"/>
      <c r="E11" s="214"/>
      <c r="F11" s="214"/>
      <c r="G11" s="214"/>
      <c r="H11" s="214"/>
      <c r="I11" s="331"/>
      <c r="J11" s="215"/>
      <c r="K11" s="215"/>
      <c r="L11" s="214"/>
      <c r="M11" s="214"/>
      <c r="N11" s="214"/>
      <c r="O11" s="216"/>
      <c r="P11" s="216"/>
      <c r="Q11" s="216"/>
      <c r="R11" s="216"/>
      <c r="S11" s="215"/>
      <c r="T11" s="214"/>
      <c r="U11" s="216"/>
      <c r="V11" s="216"/>
      <c r="W11" s="215"/>
      <c r="X11" s="214"/>
      <c r="Y11" s="217"/>
      <c r="AA11" s="29"/>
      <c r="AB11" s="27"/>
      <c r="AC11" s="218"/>
      <c r="AD11" s="28"/>
      <c r="AH11" s="28"/>
    </row>
    <row r="12" spans="1:49" ht="17.100000000000001" customHeight="1">
      <c r="A12" s="214"/>
      <c r="B12" s="232" t="s">
        <v>561</v>
      </c>
      <c r="C12" s="214"/>
      <c r="D12" s="214"/>
      <c r="E12" s="263" t="str">
        <f>+E14</f>
        <v>1-</v>
      </c>
      <c r="F12" s="214"/>
      <c r="G12" s="214"/>
      <c r="H12" s="214"/>
      <c r="I12" s="334">
        <f>SUM(I14:I25)</f>
        <v>4</v>
      </c>
      <c r="J12" s="215"/>
      <c r="K12" s="215"/>
      <c r="L12" s="214"/>
      <c r="M12" s="269">
        <f>+Fettgruppe!J11</f>
        <v>10.375</v>
      </c>
      <c r="N12" s="214"/>
      <c r="O12" s="216"/>
      <c r="P12" s="216"/>
      <c r="Q12" s="216"/>
      <c r="R12" s="216"/>
      <c r="S12" s="215"/>
      <c r="T12" s="214"/>
      <c r="U12" s="216"/>
      <c r="V12" s="216"/>
      <c r="W12" s="215"/>
      <c r="X12" s="214"/>
      <c r="Y12" s="217"/>
      <c r="AA12" s="29"/>
      <c r="AB12" s="27"/>
      <c r="AC12" s="218"/>
      <c r="AD12" s="28"/>
      <c r="AH12" s="28"/>
    </row>
    <row r="13" spans="1:49" ht="15" customHeight="1">
      <c r="A13" s="214"/>
      <c r="B13" s="214"/>
      <c r="C13" s="214"/>
      <c r="D13" s="214"/>
      <c r="E13" s="214"/>
      <c r="F13" s="214"/>
      <c r="G13" s="214"/>
      <c r="H13" s="214"/>
      <c r="I13" s="331"/>
      <c r="J13" s="215"/>
      <c r="K13" s="215"/>
      <c r="L13" s="214"/>
      <c r="M13" s="214"/>
      <c r="N13" s="214"/>
      <c r="O13" s="216"/>
      <c r="P13" s="216"/>
      <c r="Q13" s="216"/>
      <c r="R13" s="216"/>
      <c r="S13" s="215"/>
      <c r="T13" s="214"/>
      <c r="U13" s="216"/>
      <c r="V13" s="216"/>
      <c r="W13" s="216"/>
      <c r="X13" s="216"/>
      <c r="Y13" s="217"/>
      <c r="AA13" s="29"/>
      <c r="AB13" s="27"/>
      <c r="AC13" s="218"/>
      <c r="AD13" s="28"/>
      <c r="AH13" s="28"/>
    </row>
    <row r="14" spans="1:49" ht="15.6">
      <c r="A14" s="214"/>
      <c r="B14" s="234">
        <f>+'Ark1'!C1677</f>
        <v>2024</v>
      </c>
      <c r="C14" s="214"/>
      <c r="D14" s="234">
        <f>+'Ark1'!M1677</f>
        <v>1</v>
      </c>
      <c r="E14" s="234" t="s">
        <v>89</v>
      </c>
      <c r="F14" s="234">
        <f>+'Ark1'!D1677</f>
        <v>1</v>
      </c>
      <c r="G14" s="234" t="s">
        <v>543</v>
      </c>
      <c r="H14" s="234">
        <f>+'Ark1'!Q1677</f>
        <v>0</v>
      </c>
      <c r="I14" s="336">
        <f>+'Ark1'!R1677</f>
        <v>0</v>
      </c>
      <c r="J14" s="235" t="str">
        <f>+IF(I14=0,"",'Ark1'!AF1677)</f>
        <v/>
      </c>
      <c r="K14" s="235" t="str">
        <f>+IF(I14=0,"",'Ark1'!AG1677)</f>
        <v/>
      </c>
      <c r="L14" s="236" t="str">
        <f>+IF(I14=0,"",'Ark1'!S1677)</f>
        <v/>
      </c>
      <c r="M14" s="32" t="str">
        <f>+IF(I14=0,"",'Ark1'!U1677)</f>
        <v/>
      </c>
      <c r="N14" s="235" t="str">
        <f>+IF(I14=0,"",'Ark1'!V1677)</f>
        <v/>
      </c>
      <c r="O14" s="235" t="str">
        <f>+IF(I14=0,"",'Ark1'!W1677)</f>
        <v/>
      </c>
      <c r="P14" s="237" t="str">
        <f>+IF(I14=0,"",'Ark1'!X1677)</f>
        <v/>
      </c>
      <c r="Q14" s="237" t="str">
        <f>+IF(I14=0,"",'Ark1'!Y1677)</f>
        <v/>
      </c>
      <c r="R14" s="237" t="str">
        <f>+IF(I14=0,"",'Ark1'!Z1677)</f>
        <v/>
      </c>
      <c r="S14" s="235" t="str">
        <f>+IF(I14=0,"",'Ark1'!Z1677)</f>
        <v/>
      </c>
      <c r="T14" s="235" t="str">
        <f>+IF(I14=0,"",'Ark1'!AB1677)</f>
        <v/>
      </c>
      <c r="U14" s="237">
        <f>+'Ark1'!AD1677</f>
        <v>0</v>
      </c>
      <c r="V14" s="235" t="str">
        <f>+IF(I14=0,"",I14/D14)</f>
        <v/>
      </c>
      <c r="W14" s="235" t="str">
        <f>+IF(I14=0,"",I14/H14)</f>
        <v/>
      </c>
      <c r="X14" s="214"/>
      <c r="Y14" s="217"/>
      <c r="AA14" s="29"/>
      <c r="AB14" s="27"/>
      <c r="AC14" s="218"/>
      <c r="AD14" s="28"/>
      <c r="AH14" s="28"/>
    </row>
    <row r="15" spans="1:49" ht="15.6">
      <c r="A15" s="214"/>
      <c r="B15" s="234">
        <f>+'Ark1'!C1678</f>
        <v>2024</v>
      </c>
      <c r="C15" s="214"/>
      <c r="D15" s="234">
        <f>+'Ark1'!M1678</f>
        <v>1</v>
      </c>
      <c r="E15" s="234" t="s">
        <v>89</v>
      </c>
      <c r="F15" s="234">
        <f>+'Ark1'!D1678</f>
        <v>2</v>
      </c>
      <c r="G15" s="234" t="s">
        <v>544</v>
      </c>
      <c r="H15" s="234">
        <f>+'Ark1'!Q1678</f>
        <v>0</v>
      </c>
      <c r="I15" s="336">
        <f>+'Ark1'!R1678</f>
        <v>0</v>
      </c>
      <c r="J15" s="235" t="str">
        <f>+IF(I15=0,"",'Ark1'!AF1678)</f>
        <v/>
      </c>
      <c r="K15" s="235" t="str">
        <f>+IF(I15=0,"",'Ark1'!AG1678)</f>
        <v/>
      </c>
      <c r="L15" s="236" t="str">
        <f>+IF(I15=0,"",'Ark1'!S1678)</f>
        <v/>
      </c>
      <c r="M15" s="32" t="str">
        <f>+IF(I15=0,"",'Ark1'!U1678)</f>
        <v/>
      </c>
      <c r="N15" s="235" t="str">
        <f>+IF(I15=0,"",'Ark1'!V1678)</f>
        <v/>
      </c>
      <c r="O15" s="235" t="str">
        <f>+IF(I15=0,"",'Ark1'!W1678)</f>
        <v/>
      </c>
      <c r="P15" s="237" t="str">
        <f>+IF(I15=0,"",'Ark1'!X1678)</f>
        <v/>
      </c>
      <c r="Q15" s="237" t="str">
        <f>+IF(I15=0,"",'Ark1'!Y1678)</f>
        <v/>
      </c>
      <c r="R15" s="237" t="str">
        <f>+IF(I15=0,"",'Ark1'!Z1678)</f>
        <v/>
      </c>
      <c r="S15" s="235" t="str">
        <f>+IF(I15=0,"",'Ark1'!Z1678)</f>
        <v/>
      </c>
      <c r="T15" s="235" t="str">
        <f>+IF(I15=0,"",'Ark1'!AB1678)</f>
        <v/>
      </c>
      <c r="U15" s="237">
        <f>+'Ark1'!AD1678</f>
        <v>0</v>
      </c>
      <c r="V15" s="235" t="str">
        <f t="shared" ref="V15:V25" si="0">+IF(I15=0,"",I15/D15)</f>
        <v/>
      </c>
      <c r="W15" s="235" t="str">
        <f t="shared" ref="W15:W25" si="1">+IF(I15=0,"",I15/H15)</f>
        <v/>
      </c>
      <c r="X15" s="214"/>
      <c r="Y15" s="217"/>
      <c r="AA15" s="29"/>
      <c r="AB15" s="27"/>
      <c r="AC15" s="218"/>
      <c r="AD15" s="28"/>
      <c r="AH15" s="28"/>
    </row>
    <row r="16" spans="1:49" ht="15.6">
      <c r="A16" s="214"/>
      <c r="B16" s="234">
        <f>+'Ark1'!C1679</f>
        <v>2024</v>
      </c>
      <c r="C16" s="214"/>
      <c r="D16" s="234">
        <f>+'Ark1'!M1679</f>
        <v>1</v>
      </c>
      <c r="E16" s="234" t="s">
        <v>89</v>
      </c>
      <c r="F16" s="234">
        <f>+'Ark1'!D1679</f>
        <v>3</v>
      </c>
      <c r="G16" s="234" t="s">
        <v>545</v>
      </c>
      <c r="H16" s="234">
        <f>+'Ark1'!Q1679</f>
        <v>0</v>
      </c>
      <c r="I16" s="336">
        <f>+'Ark1'!R1679</f>
        <v>0</v>
      </c>
      <c r="J16" s="235" t="str">
        <f>+IF(I16=0,"",'Ark1'!AF1679)</f>
        <v/>
      </c>
      <c r="K16" s="235" t="str">
        <f>+IF(I16=0,"",'Ark1'!AG1679)</f>
        <v/>
      </c>
      <c r="L16" s="236" t="str">
        <f>+IF(I16=0,"",'Ark1'!S1679)</f>
        <v/>
      </c>
      <c r="M16" s="32" t="str">
        <f>+IF(I16=0,"",'Ark1'!U1679)</f>
        <v/>
      </c>
      <c r="N16" s="235" t="str">
        <f>+IF(I16=0,"",'Ark1'!V1679)</f>
        <v/>
      </c>
      <c r="O16" s="235" t="str">
        <f>+IF(I16=0,"",'Ark1'!W1679)</f>
        <v/>
      </c>
      <c r="P16" s="237" t="str">
        <f>+IF(I16=0,"",'Ark1'!X1679)</f>
        <v/>
      </c>
      <c r="Q16" s="237" t="str">
        <f>+IF(I16=0,"",'Ark1'!Y1679)</f>
        <v/>
      </c>
      <c r="R16" s="237" t="str">
        <f>+IF(I16=0,"",'Ark1'!Z1679)</f>
        <v/>
      </c>
      <c r="S16" s="235" t="str">
        <f>+IF(I16=0,"",'Ark1'!Z1679)</f>
        <v/>
      </c>
      <c r="T16" s="235" t="str">
        <f>+IF(I16=0,"",'Ark1'!AB1679)</f>
        <v/>
      </c>
      <c r="U16" s="237">
        <f>+'Ark1'!AD1679</f>
        <v>0</v>
      </c>
      <c r="V16" s="235" t="str">
        <f t="shared" si="0"/>
        <v/>
      </c>
      <c r="W16" s="235" t="str">
        <f t="shared" si="1"/>
        <v/>
      </c>
      <c r="X16" s="214"/>
      <c r="Y16" s="217"/>
      <c r="AA16" s="29"/>
      <c r="AB16" s="27"/>
      <c r="AC16" s="218"/>
      <c r="AD16" s="28"/>
      <c r="AH16" s="28"/>
    </row>
    <row r="17" spans="1:35" ht="15.6">
      <c r="A17" s="214"/>
      <c r="B17" s="234">
        <f>+'Ark1'!C1680</f>
        <v>2024</v>
      </c>
      <c r="C17" s="214"/>
      <c r="D17" s="234">
        <f>+'Ark1'!M1680</f>
        <v>1</v>
      </c>
      <c r="E17" s="234" t="s">
        <v>89</v>
      </c>
      <c r="F17" s="234">
        <f>+'Ark1'!D1680</f>
        <v>4</v>
      </c>
      <c r="G17" s="234" t="s">
        <v>546</v>
      </c>
      <c r="H17" s="234">
        <f>+'Ark1'!Q1680</f>
        <v>0</v>
      </c>
      <c r="I17" s="336">
        <f>+'Ark1'!R1680</f>
        <v>0</v>
      </c>
      <c r="J17" s="235" t="str">
        <f>+IF(I17=0,"",'Ark1'!AF1680)</f>
        <v/>
      </c>
      <c r="K17" s="235" t="str">
        <f>+IF(I17=0,"",'Ark1'!AG1680)</f>
        <v/>
      </c>
      <c r="L17" s="236" t="str">
        <f>+IF(I17=0,"",'Ark1'!S1680)</f>
        <v/>
      </c>
      <c r="M17" s="32" t="str">
        <f>+IF(I17=0,"",'Ark1'!U1680)</f>
        <v/>
      </c>
      <c r="N17" s="235" t="str">
        <f>+IF(I17=0,"",'Ark1'!V1680)</f>
        <v/>
      </c>
      <c r="O17" s="235" t="str">
        <f>+IF(I17=0,"",'Ark1'!W1680)</f>
        <v/>
      </c>
      <c r="P17" s="237" t="str">
        <f>+IF(I17=0,"",'Ark1'!X1680)</f>
        <v/>
      </c>
      <c r="Q17" s="237" t="str">
        <f>+IF(I17=0,"",'Ark1'!Y1680)</f>
        <v/>
      </c>
      <c r="R17" s="237" t="str">
        <f>+IF(I17=0,"",'Ark1'!Z1680)</f>
        <v/>
      </c>
      <c r="S17" s="235" t="str">
        <f>+IF(I17=0,"",'Ark1'!Z1680)</f>
        <v/>
      </c>
      <c r="T17" s="235" t="str">
        <f>+IF(I17=0,"",'Ark1'!AB1680)</f>
        <v/>
      </c>
      <c r="U17" s="237">
        <f>+'Ark1'!AD1680</f>
        <v>0</v>
      </c>
      <c r="V17" s="235" t="str">
        <f t="shared" si="0"/>
        <v/>
      </c>
      <c r="W17" s="235" t="str">
        <f t="shared" si="1"/>
        <v/>
      </c>
      <c r="X17" s="214"/>
      <c r="Y17" s="217"/>
      <c r="AA17" s="29"/>
      <c r="AB17" s="27"/>
      <c r="AC17" s="218"/>
      <c r="AD17" s="28"/>
      <c r="AH17" s="28"/>
    </row>
    <row r="18" spans="1:35" ht="15.6">
      <c r="A18" s="214"/>
      <c r="B18" s="234">
        <f>+'Ark1'!C1681</f>
        <v>2024</v>
      </c>
      <c r="C18" s="214"/>
      <c r="D18" s="234">
        <f>+'Ark1'!M1681</f>
        <v>1</v>
      </c>
      <c r="E18" s="234" t="s">
        <v>89</v>
      </c>
      <c r="F18" s="234">
        <f>+'Ark1'!D1681</f>
        <v>5</v>
      </c>
      <c r="G18" s="234" t="s">
        <v>442</v>
      </c>
      <c r="H18" s="234">
        <f>+'Ark1'!Q1681</f>
        <v>0</v>
      </c>
      <c r="I18" s="336">
        <f>+'Ark1'!R1681</f>
        <v>0</v>
      </c>
      <c r="J18" s="235" t="str">
        <f>+IF(I18=0,"",'Ark1'!AF1681)</f>
        <v/>
      </c>
      <c r="K18" s="235" t="str">
        <f>+IF(I18=0,"",'Ark1'!AG1681)</f>
        <v/>
      </c>
      <c r="L18" s="236" t="str">
        <f>+IF(I18=0,"",'Ark1'!S1681)</f>
        <v/>
      </c>
      <c r="M18" s="32" t="str">
        <f>+IF(I18=0,"",'Ark1'!U1681)</f>
        <v/>
      </c>
      <c r="N18" s="235" t="str">
        <f>+IF(I18=0,"",'Ark1'!V1681)</f>
        <v/>
      </c>
      <c r="O18" s="235" t="str">
        <f>+IF(I18=0,"",'Ark1'!W1681)</f>
        <v/>
      </c>
      <c r="P18" s="237" t="str">
        <f>+IF(I18=0,"",'Ark1'!X1681)</f>
        <v/>
      </c>
      <c r="Q18" s="237" t="str">
        <f>+IF(I18=0,"",'Ark1'!Y1681)</f>
        <v/>
      </c>
      <c r="R18" s="237" t="str">
        <f>+IF(I18=0,"",'Ark1'!Z1681)</f>
        <v/>
      </c>
      <c r="S18" s="235" t="str">
        <f>+IF(I18=0,"",'Ark1'!Z1681)</f>
        <v/>
      </c>
      <c r="T18" s="235" t="str">
        <f>+IF(I18=0,"",'Ark1'!AB1681)</f>
        <v/>
      </c>
      <c r="U18" s="237">
        <f>+'Ark1'!AD1681</f>
        <v>0</v>
      </c>
      <c r="V18" s="235" t="str">
        <f t="shared" si="0"/>
        <v/>
      </c>
      <c r="W18" s="235" t="str">
        <f t="shared" si="1"/>
        <v/>
      </c>
      <c r="X18" s="214"/>
      <c r="Y18" s="217"/>
      <c r="AA18" s="29"/>
      <c r="AB18" s="27"/>
      <c r="AC18" s="218"/>
      <c r="AD18" s="28"/>
      <c r="AH18" s="28"/>
    </row>
    <row r="19" spans="1:35" ht="15.6">
      <c r="A19" s="214"/>
      <c r="B19" s="234">
        <f>+'Ark1'!C1682</f>
        <v>2024</v>
      </c>
      <c r="C19" s="214"/>
      <c r="D19" s="234">
        <f>+'Ark1'!M1682</f>
        <v>1</v>
      </c>
      <c r="E19" s="234" t="s">
        <v>89</v>
      </c>
      <c r="F19" s="234">
        <f>+'Ark1'!D1682</f>
        <v>6</v>
      </c>
      <c r="G19" s="234" t="s">
        <v>547</v>
      </c>
      <c r="H19" s="234">
        <f>+'Ark1'!Q1682</f>
        <v>1</v>
      </c>
      <c r="I19" s="336">
        <f>+'Ark1'!R1682</f>
        <v>1</v>
      </c>
      <c r="J19" s="235">
        <f>+IF(I19=0,"",'Ark1'!AF1682)</f>
        <v>0.16638935108153077</v>
      </c>
      <c r="K19" s="235">
        <f>+IF(I19=0,"",'Ark1'!AG1682)</f>
        <v>9.8175319645034842E-2</v>
      </c>
      <c r="L19" s="236">
        <f>+IF(I19=0,"",'Ark1'!S1682)</f>
        <v>0</v>
      </c>
      <c r="M19" s="32">
        <f>+IF(I19=0,"",'Ark1'!U1682)</f>
        <v>12.8</v>
      </c>
      <c r="N19" s="235">
        <f>+IF(I19=0,"",'Ark1'!V1682)</f>
        <v>0</v>
      </c>
      <c r="O19" s="235">
        <f>+IF(I19=0,"",'Ark1'!W1682)</f>
        <v>0</v>
      </c>
      <c r="P19" s="237">
        <f>+IF(I19=0,"",'Ark1'!X1682)</f>
        <v>0</v>
      </c>
      <c r="Q19" s="237">
        <f>+IF(I19=0,"",'Ark1'!Y1682)</f>
        <v>0</v>
      </c>
      <c r="R19" s="237">
        <f>+IF(I19=0,"",'Ark1'!Z1682)</f>
        <v>0</v>
      </c>
      <c r="S19" s="235">
        <f>+IF(I19=0,"",'Ark1'!Z1682)</f>
        <v>0</v>
      </c>
      <c r="T19" s="235">
        <f>+IF(I19=0,"",'Ark1'!AB1682)</f>
        <v>0</v>
      </c>
      <c r="U19" s="237">
        <f>+'Ark1'!AD1682</f>
        <v>0</v>
      </c>
      <c r="V19" s="235">
        <f t="shared" si="0"/>
        <v>1</v>
      </c>
      <c r="W19" s="235">
        <f t="shared" si="1"/>
        <v>1</v>
      </c>
      <c r="X19" s="214"/>
      <c r="Y19" s="217"/>
      <c r="AA19" s="29"/>
      <c r="AB19" s="27"/>
      <c r="AC19" s="218"/>
      <c r="AD19" s="28"/>
      <c r="AE19" s="238"/>
      <c r="AF19" s="238"/>
      <c r="AG19" s="238"/>
      <c r="AH19" s="28"/>
    </row>
    <row r="20" spans="1:35" ht="15.6">
      <c r="A20" s="214"/>
      <c r="B20" s="234">
        <f>+'Ark1'!C1683</f>
        <v>2024</v>
      </c>
      <c r="C20" s="214"/>
      <c r="D20" s="234">
        <f>+'Ark1'!M1683</f>
        <v>1</v>
      </c>
      <c r="E20" s="234" t="s">
        <v>89</v>
      </c>
      <c r="F20" s="234">
        <f>+'Ark1'!D1683</f>
        <v>7</v>
      </c>
      <c r="G20" s="234" t="s">
        <v>548</v>
      </c>
      <c r="H20" s="234">
        <f>+'Ark1'!Q1683</f>
        <v>1</v>
      </c>
      <c r="I20" s="336">
        <f>+'Ark1'!R1683</f>
        <v>2</v>
      </c>
      <c r="J20" s="235">
        <f>+IF(I20=0,"",'Ark1'!AF1683)</f>
        <v>0.86956521739130432</v>
      </c>
      <c r="K20" s="235">
        <f>+IF(I20=0,"",'Ark1'!AG1683)</f>
        <v>0.24586205382622817</v>
      </c>
      <c r="L20" s="236">
        <f>+IF(I20=0,"",'Ark1'!S1683)</f>
        <v>0.5</v>
      </c>
      <c r="M20" s="32">
        <f>+IF(I20=0,"",'Ark1'!U1683)</f>
        <v>5.6</v>
      </c>
      <c r="N20" s="235">
        <f>+IF(I20=0,"",'Ark1'!V1683)</f>
        <v>0</v>
      </c>
      <c r="O20" s="235">
        <f>+IF(I20=0,"",'Ark1'!W1683)</f>
        <v>0</v>
      </c>
      <c r="P20" s="237">
        <f>+IF(I20=0,"",'Ark1'!X1683)</f>
        <v>0</v>
      </c>
      <c r="Q20" s="237">
        <f>+IF(I20=0,"",'Ark1'!Y1683)</f>
        <v>0</v>
      </c>
      <c r="R20" s="237">
        <f>+IF(I20=0,"",'Ark1'!Z1683)</f>
        <v>0.70000000000000406</v>
      </c>
      <c r="S20" s="235">
        <f>+IF(I20=0,"",'Ark1'!Z1683)</f>
        <v>0.70000000000000406</v>
      </c>
      <c r="T20" s="235">
        <f>+IF(I20=0,"",'Ark1'!AB1683)</f>
        <v>0</v>
      </c>
      <c r="U20" s="237">
        <f>+'Ark1'!AD1683</f>
        <v>0</v>
      </c>
      <c r="V20" s="235">
        <f t="shared" si="0"/>
        <v>2</v>
      </c>
      <c r="W20" s="235">
        <f t="shared" si="1"/>
        <v>2</v>
      </c>
      <c r="X20" s="214"/>
      <c r="Y20" s="217"/>
      <c r="AA20" s="29"/>
      <c r="AB20" s="27"/>
      <c r="AC20" s="218"/>
      <c r="AD20" s="28"/>
      <c r="AE20" s="238"/>
      <c r="AF20" s="238"/>
      <c r="AG20" s="238"/>
      <c r="AH20" s="28"/>
    </row>
    <row r="21" spans="1:35" ht="15.6">
      <c r="A21" s="214"/>
      <c r="B21" s="234">
        <f>+'Ark1'!C1684</f>
        <v>2024</v>
      </c>
      <c r="C21" s="214"/>
      <c r="D21" s="234">
        <f>+'Ark1'!M1684</f>
        <v>1</v>
      </c>
      <c r="E21" s="234" t="s">
        <v>89</v>
      </c>
      <c r="F21" s="234">
        <f>+'Ark1'!D1684</f>
        <v>8</v>
      </c>
      <c r="G21" s="234" t="s">
        <v>549</v>
      </c>
      <c r="H21" s="234">
        <f>+'Ark1'!Q1684</f>
        <v>0</v>
      </c>
      <c r="I21" s="336">
        <f>+'Ark1'!R1684</f>
        <v>0</v>
      </c>
      <c r="J21" s="235" t="str">
        <f>+IF(I21=0,"",'Ark1'!AF1684)</f>
        <v/>
      </c>
      <c r="K21" s="235" t="str">
        <f>+IF(I21=0,"",'Ark1'!AG1684)</f>
        <v/>
      </c>
      <c r="L21" s="236" t="str">
        <f>+IF(I21=0,"",'Ark1'!S1684)</f>
        <v/>
      </c>
      <c r="M21" s="32" t="str">
        <f>+IF(I21=0,"",'Ark1'!U1684)</f>
        <v/>
      </c>
      <c r="N21" s="235" t="str">
        <f>+IF(I21=0,"",'Ark1'!V1684)</f>
        <v/>
      </c>
      <c r="O21" s="235" t="str">
        <f>+IF(I21=0,"",'Ark1'!W1684)</f>
        <v/>
      </c>
      <c r="P21" s="237" t="str">
        <f>+IF(I21=0,"",'Ark1'!X1684)</f>
        <v/>
      </c>
      <c r="Q21" s="237" t="str">
        <f>+IF(I21=0,"",'Ark1'!Y1684)</f>
        <v/>
      </c>
      <c r="R21" s="237" t="str">
        <f>+IF(I21=0,"",'Ark1'!Z1684)</f>
        <v/>
      </c>
      <c r="S21" s="235" t="str">
        <f>+IF(I21=0,"",'Ark1'!Z1684)</f>
        <v/>
      </c>
      <c r="T21" s="235" t="str">
        <f>+IF(I21=0,"",'Ark1'!AB1684)</f>
        <v/>
      </c>
      <c r="U21" s="237">
        <f>+'Ark1'!AD1684</f>
        <v>0</v>
      </c>
      <c r="V21" s="235" t="str">
        <f t="shared" si="0"/>
        <v/>
      </c>
      <c r="W21" s="235" t="str">
        <f t="shared" si="1"/>
        <v/>
      </c>
      <c r="X21" s="214"/>
      <c r="Y21" s="217"/>
      <c r="AA21" s="29"/>
      <c r="AB21" s="27"/>
      <c r="AC21" s="218"/>
      <c r="AD21" s="28"/>
      <c r="AE21" s="238"/>
      <c r="AF21" s="238"/>
      <c r="AG21" s="238"/>
      <c r="AH21" s="28"/>
    </row>
    <row r="22" spans="1:35" ht="15.6">
      <c r="A22" s="214"/>
      <c r="B22" s="234">
        <f>+'Ark1'!C1685</f>
        <v>2024</v>
      </c>
      <c r="C22" s="214"/>
      <c r="D22" s="234">
        <f>+'Ark1'!M1685</f>
        <v>1</v>
      </c>
      <c r="E22" s="234" t="s">
        <v>89</v>
      </c>
      <c r="F22" s="234">
        <f>+'Ark1'!D1685</f>
        <v>9</v>
      </c>
      <c r="G22" s="234" t="s">
        <v>550</v>
      </c>
      <c r="H22" s="234">
        <f>+'Ark1'!Q1685</f>
        <v>0</v>
      </c>
      <c r="I22" s="336">
        <f>+'Ark1'!R1685</f>
        <v>0</v>
      </c>
      <c r="J22" s="235" t="str">
        <f>+IF(I22=0,"",'Ark1'!AF1685)</f>
        <v/>
      </c>
      <c r="K22" s="235" t="str">
        <f>+IF(I22=0,"",'Ark1'!AG1685)</f>
        <v/>
      </c>
      <c r="L22" s="236" t="str">
        <f>+IF(I22=0,"",'Ark1'!S1685)</f>
        <v/>
      </c>
      <c r="M22" s="32" t="str">
        <f>+IF(I22=0,"",'Ark1'!U1685)</f>
        <v/>
      </c>
      <c r="N22" s="235" t="str">
        <f>+IF(I22=0,"",'Ark1'!V1685)</f>
        <v/>
      </c>
      <c r="O22" s="235" t="str">
        <f>+IF(I22=0,"",'Ark1'!W1685)</f>
        <v/>
      </c>
      <c r="P22" s="237" t="str">
        <f>+IF(I22=0,"",'Ark1'!X1685)</f>
        <v/>
      </c>
      <c r="Q22" s="237" t="str">
        <f>+IF(I22=0,"",'Ark1'!Y1685)</f>
        <v/>
      </c>
      <c r="R22" s="237" t="str">
        <f>+IF(I22=0,"",'Ark1'!Z1685)</f>
        <v/>
      </c>
      <c r="S22" s="235" t="str">
        <f>+IF(I22=0,"",'Ark1'!Z1685)</f>
        <v/>
      </c>
      <c r="T22" s="235" t="str">
        <f>+IF(I22=0,"",'Ark1'!AB1685)</f>
        <v/>
      </c>
      <c r="U22" s="237">
        <f>+'Ark1'!AD1685</f>
        <v>0</v>
      </c>
      <c r="V22" s="235" t="str">
        <f t="shared" si="0"/>
        <v/>
      </c>
      <c r="W22" s="235" t="str">
        <f t="shared" si="1"/>
        <v/>
      </c>
      <c r="X22" s="214"/>
      <c r="Y22" s="217"/>
      <c r="AA22" s="29"/>
      <c r="AB22" s="27"/>
      <c r="AC22" s="218"/>
      <c r="AD22" s="28"/>
      <c r="AE22" s="238"/>
      <c r="AF22" s="238"/>
      <c r="AG22" s="238"/>
      <c r="AH22" s="28"/>
    </row>
    <row r="23" spans="1:35" ht="15.6">
      <c r="A23" s="214"/>
      <c r="B23" s="234">
        <f>+'Ark1'!C1686</f>
        <v>2024</v>
      </c>
      <c r="C23" s="214"/>
      <c r="D23" s="234">
        <f>+'Ark1'!M1686</f>
        <v>1</v>
      </c>
      <c r="E23" s="234" t="s">
        <v>89</v>
      </c>
      <c r="F23" s="234">
        <f>+'Ark1'!D1686</f>
        <v>10</v>
      </c>
      <c r="G23" s="234" t="s">
        <v>551</v>
      </c>
      <c r="H23" s="234">
        <f>+'Ark1'!Q1686</f>
        <v>1</v>
      </c>
      <c r="I23" s="336">
        <f>+'Ark1'!R1686</f>
        <v>1</v>
      </c>
      <c r="J23" s="235">
        <f>+IF(I23=0,"",'Ark1'!AF1686)</f>
        <v>3.9370078740157473E-2</v>
      </c>
      <c r="K23" s="235">
        <f>+IF(I23=0,"",'Ark1'!AG1686)</f>
        <v>3.2402847006717583E-2</v>
      </c>
      <c r="L23" s="236">
        <f>+IF(I23=0,"",'Ark1'!S1686)</f>
        <v>1</v>
      </c>
      <c r="M23" s="32">
        <f>+IF(I23=0,"",'Ark1'!U1686)</f>
        <v>17.5</v>
      </c>
      <c r="N23" s="235">
        <f>+IF(I23=0,"",'Ark1'!V1686)</f>
        <v>0</v>
      </c>
      <c r="O23" s="235">
        <f>+IF(I23=0,"",'Ark1'!W1686)</f>
        <v>0</v>
      </c>
      <c r="P23" s="237">
        <f>+IF(I23=0,"",'Ark1'!X1686)</f>
        <v>100</v>
      </c>
      <c r="Q23" s="237">
        <f>+IF(I23=0,"",'Ark1'!Y1686)</f>
        <v>0</v>
      </c>
      <c r="R23" s="237">
        <f>+IF(I23=0,"",'Ark1'!Z1686)</f>
        <v>0</v>
      </c>
      <c r="S23" s="235">
        <f>+IF(I23=0,"",'Ark1'!Z1686)</f>
        <v>0</v>
      </c>
      <c r="T23" s="235">
        <f>+IF(I23=0,"",'Ark1'!AB1686)</f>
        <v>0</v>
      </c>
      <c r="U23" s="237">
        <f>+'Ark1'!AD1686</f>
        <v>0</v>
      </c>
      <c r="V23" s="235">
        <f t="shared" si="0"/>
        <v>1</v>
      </c>
      <c r="W23" s="235">
        <f t="shared" si="1"/>
        <v>1</v>
      </c>
      <c r="X23" s="214"/>
      <c r="Y23" s="217"/>
      <c r="AA23" s="29"/>
      <c r="AB23" s="27"/>
      <c r="AC23" s="218"/>
      <c r="AD23" s="28"/>
      <c r="AE23" s="238"/>
      <c r="AF23" s="238"/>
      <c r="AG23" s="238"/>
      <c r="AH23" s="28"/>
    </row>
    <row r="24" spans="1:35" ht="15.6">
      <c r="A24" s="214"/>
      <c r="B24" s="234">
        <f>+'Ark1'!C1687</f>
        <v>2024</v>
      </c>
      <c r="C24" s="214"/>
      <c r="D24" s="234">
        <f>+'Ark1'!M1687</f>
        <v>1</v>
      </c>
      <c r="E24" s="234" t="s">
        <v>89</v>
      </c>
      <c r="F24" s="234">
        <f>+'Ark1'!D1687</f>
        <v>11</v>
      </c>
      <c r="G24" s="234" t="s">
        <v>552</v>
      </c>
      <c r="H24" s="234">
        <f>+'Ark1'!Q1687</f>
        <v>0</v>
      </c>
      <c r="I24" s="336">
        <f>+'Ark1'!R1687</f>
        <v>0</v>
      </c>
      <c r="J24" s="235" t="str">
        <f>+IF(I24=0,"",'Ark1'!AF1687)</f>
        <v/>
      </c>
      <c r="K24" s="235" t="str">
        <f>+IF(I24=0,"",'Ark1'!AG1687)</f>
        <v/>
      </c>
      <c r="L24" s="236" t="str">
        <f>+IF(I24=0,"",'Ark1'!S1687)</f>
        <v/>
      </c>
      <c r="M24" s="32" t="str">
        <f>+IF(I24=0,"",'Ark1'!U1687)</f>
        <v/>
      </c>
      <c r="N24" s="235" t="str">
        <f>+IF(I24=0,"",'Ark1'!V1687)</f>
        <v/>
      </c>
      <c r="O24" s="235" t="str">
        <f>+IF(I24=0,"",'Ark1'!W1687)</f>
        <v/>
      </c>
      <c r="P24" s="237" t="str">
        <f>+IF(I24=0,"",'Ark1'!X1687)</f>
        <v/>
      </c>
      <c r="Q24" s="237" t="str">
        <f>+IF(I24=0,"",'Ark1'!Y1687)</f>
        <v/>
      </c>
      <c r="R24" s="237" t="str">
        <f>+IF(I24=0,"",'Ark1'!Z1687)</f>
        <v/>
      </c>
      <c r="S24" s="235" t="str">
        <f>+IF(I24=0,"",'Ark1'!Z1687)</f>
        <v/>
      </c>
      <c r="T24" s="235" t="str">
        <f>+IF(I24=0,"",'Ark1'!AB1687)</f>
        <v/>
      </c>
      <c r="U24" s="237">
        <f>+'Ark1'!AD1687</f>
        <v>0</v>
      </c>
      <c r="V24" s="235" t="str">
        <f t="shared" si="0"/>
        <v/>
      </c>
      <c r="W24" s="235" t="str">
        <f t="shared" si="1"/>
        <v/>
      </c>
      <c r="X24" s="214"/>
      <c r="Y24" s="217"/>
      <c r="AA24" s="29"/>
      <c r="AB24" s="27"/>
      <c r="AC24" s="218"/>
      <c r="AD24" s="28"/>
      <c r="AE24" s="238"/>
      <c r="AF24" s="238"/>
      <c r="AG24" s="238"/>
      <c r="AH24" s="28"/>
    </row>
    <row r="25" spans="1:35" ht="15.6">
      <c r="A25" s="214"/>
      <c r="B25" s="234">
        <f>+'Ark1'!C1688</f>
        <v>2024</v>
      </c>
      <c r="C25" s="214"/>
      <c r="D25" s="234">
        <f>+'Ark1'!M1688</f>
        <v>1</v>
      </c>
      <c r="E25" s="234" t="s">
        <v>89</v>
      </c>
      <c r="F25" s="234">
        <f>+'Ark1'!D1688</f>
        <v>12</v>
      </c>
      <c r="G25" s="234" t="s">
        <v>553</v>
      </c>
      <c r="H25" s="234">
        <f>+'Ark1'!Q1688</f>
        <v>0</v>
      </c>
      <c r="I25" s="336">
        <f>+'Ark1'!R1688</f>
        <v>0</v>
      </c>
      <c r="J25" s="235" t="str">
        <f>+IF(I25=0,"",'Ark1'!AF1688)</f>
        <v/>
      </c>
      <c r="K25" s="235" t="str">
        <f>+IF(I25=0,"",'Ark1'!AG1688)</f>
        <v/>
      </c>
      <c r="L25" s="236" t="str">
        <f>+IF(I25=0,"",'Ark1'!S1688)</f>
        <v/>
      </c>
      <c r="M25" s="32" t="str">
        <f>+IF(I25=0,"",'Ark1'!U1688)</f>
        <v/>
      </c>
      <c r="N25" s="235" t="str">
        <f>+IF(I25=0,"",'Ark1'!V1688)</f>
        <v/>
      </c>
      <c r="O25" s="235" t="str">
        <f>+IF(I25=0,"",'Ark1'!W1688)</f>
        <v/>
      </c>
      <c r="P25" s="237" t="str">
        <f>+IF(I25=0,"",'Ark1'!X1688)</f>
        <v/>
      </c>
      <c r="Q25" s="237" t="str">
        <f>+IF(I25=0,"",'Ark1'!Y1688)</f>
        <v/>
      </c>
      <c r="R25" s="237" t="str">
        <f>+IF(I25=0,"",'Ark1'!Z1688)</f>
        <v/>
      </c>
      <c r="S25" s="235" t="str">
        <f>+IF(I25=0,"",'Ark1'!Z1688)</f>
        <v/>
      </c>
      <c r="T25" s="235" t="str">
        <f>+IF(I25=0,"",'Ark1'!AB1688)</f>
        <v/>
      </c>
      <c r="U25" s="237">
        <f>+'Ark1'!AD1688</f>
        <v>0</v>
      </c>
      <c r="V25" s="235" t="str">
        <f t="shared" si="0"/>
        <v/>
      </c>
      <c r="W25" s="235" t="str">
        <f t="shared" si="1"/>
        <v/>
      </c>
      <c r="X25" s="214"/>
      <c r="Y25" s="217"/>
      <c r="AA25" s="29"/>
      <c r="AB25" s="27"/>
      <c r="AC25" s="218"/>
      <c r="AD25" s="28"/>
      <c r="AE25" s="238"/>
      <c r="AF25" s="238"/>
      <c r="AG25" s="217"/>
      <c r="AH25" s="217"/>
      <c r="AI25" s="217"/>
    </row>
    <row r="26" spans="1:35" ht="15" customHeight="1">
      <c r="A26" s="214"/>
      <c r="B26" s="214"/>
      <c r="C26" s="214"/>
      <c r="D26" s="214"/>
      <c r="E26" s="214"/>
      <c r="F26" s="214"/>
      <c r="G26" s="214"/>
      <c r="H26" s="214"/>
      <c r="I26" s="331"/>
      <c r="J26" s="215"/>
      <c r="K26" s="215"/>
      <c r="L26" s="214"/>
      <c r="M26" s="214"/>
      <c r="N26" s="214"/>
      <c r="O26" s="216"/>
      <c r="P26" s="216"/>
      <c r="Q26" s="216"/>
      <c r="R26" s="216"/>
      <c r="S26" s="215"/>
      <c r="T26" s="214"/>
      <c r="U26" s="216"/>
      <c r="V26" s="216"/>
      <c r="W26" s="215"/>
      <c r="X26" s="214"/>
      <c r="Y26" s="217"/>
      <c r="AA26" s="29"/>
      <c r="AB26" s="27"/>
      <c r="AC26" s="218"/>
      <c r="AD26" s="28"/>
      <c r="AH26" s="28"/>
    </row>
    <row r="27" spans="1:35" ht="17.100000000000001" customHeight="1">
      <c r="A27" s="214"/>
      <c r="B27" s="232" t="s">
        <v>561</v>
      </c>
      <c r="C27" s="214"/>
      <c r="D27" s="214"/>
      <c r="E27" s="263" t="str">
        <f>+E29</f>
        <v>1</v>
      </c>
      <c r="F27" s="214"/>
      <c r="G27" s="214"/>
      <c r="H27" s="214"/>
      <c r="I27" s="334">
        <f>SUM(I29:I40)</f>
        <v>402</v>
      </c>
      <c r="J27" s="215"/>
      <c r="K27" s="215"/>
      <c r="L27" s="214"/>
      <c r="M27" s="269">
        <f>+Fettgruppe!J30</f>
        <v>17.103463203463203</v>
      </c>
      <c r="N27" s="214"/>
      <c r="O27" s="216"/>
      <c r="P27" s="216"/>
      <c r="Q27" s="216"/>
      <c r="R27" s="216"/>
      <c r="S27" s="215"/>
      <c r="T27" s="214"/>
      <c r="U27" s="216"/>
      <c r="V27" s="216"/>
      <c r="W27" s="215"/>
      <c r="X27" s="214"/>
      <c r="Y27" s="217"/>
      <c r="AA27" s="29"/>
      <c r="AB27" s="27"/>
      <c r="AC27" s="218"/>
      <c r="AD27" s="28"/>
      <c r="AH27" s="28"/>
    </row>
    <row r="28" spans="1:35" ht="15" customHeight="1">
      <c r="A28" s="214"/>
      <c r="B28" s="214"/>
      <c r="C28" s="214"/>
      <c r="D28" s="214"/>
      <c r="E28" s="214"/>
      <c r="F28" s="214"/>
      <c r="G28" s="214"/>
      <c r="H28" s="214"/>
      <c r="I28" s="331"/>
      <c r="J28" s="215"/>
      <c r="K28" s="215"/>
      <c r="L28" s="214"/>
      <c r="M28" s="214"/>
      <c r="N28" s="214"/>
      <c r="O28" s="216"/>
      <c r="P28" s="216"/>
      <c r="Q28" s="216"/>
      <c r="R28" s="216"/>
      <c r="S28" s="215"/>
      <c r="T28" s="214"/>
      <c r="U28" s="216"/>
      <c r="V28" s="216"/>
      <c r="W28" s="216"/>
      <c r="X28" s="216"/>
      <c r="Y28" s="217"/>
      <c r="AA28" s="29"/>
      <c r="AB28" s="27"/>
      <c r="AC28" s="218"/>
      <c r="AD28" s="28"/>
      <c r="AH28" s="28"/>
    </row>
    <row r="29" spans="1:35" ht="15.6">
      <c r="A29" s="214"/>
      <c r="B29" s="28">
        <f>+'Ark1'!C1689</f>
        <v>2024</v>
      </c>
      <c r="C29" s="214"/>
      <c r="D29" s="28">
        <f>+'Ark1'!M1689</f>
        <v>2</v>
      </c>
      <c r="E29" s="247" t="s">
        <v>90</v>
      </c>
      <c r="F29" s="28">
        <f>+'Ark1'!D1689</f>
        <v>1</v>
      </c>
      <c r="G29" s="28" t="s">
        <v>543</v>
      </c>
      <c r="H29" s="28">
        <f>+'Ark1'!Q1689</f>
        <v>16</v>
      </c>
      <c r="I29" s="337">
        <f>+'Ark1'!R1689</f>
        <v>32</v>
      </c>
      <c r="J29" s="29">
        <f>+IF(I29=0,"",'Ark1'!AF1689)</f>
        <v>5.904059040590405</v>
      </c>
      <c r="K29" s="29">
        <f>+IF(I29=0,"",'Ark1'!AG1689)</f>
        <v>4.4626221684699132</v>
      </c>
      <c r="L29" s="27">
        <f>+IF(I29=0,"",'Ark1'!S1689)</f>
        <v>3.9375</v>
      </c>
      <c r="M29" s="29">
        <f>+IF(I29=0,"",'Ark1'!U1689)</f>
        <v>17.065624999999997</v>
      </c>
      <c r="N29" s="29">
        <f>+IF(I29=0,"",'Ark1'!V1689)</f>
        <v>0</v>
      </c>
      <c r="O29" s="29">
        <f>+IF(I29=0,"",'Ark1'!W1689)</f>
        <v>0</v>
      </c>
      <c r="P29" s="34">
        <f>+IF(I29=0,"",'Ark1'!X1689)</f>
        <v>56.25</v>
      </c>
      <c r="Q29" s="34">
        <f>+IF(I29=0,"",'Ark1'!Y1689)</f>
        <v>12.5</v>
      </c>
      <c r="R29" s="34">
        <f>+IF(I29=0,"",'Ark1'!Z1689)</f>
        <v>5.7309799213899764</v>
      </c>
      <c r="S29" s="29">
        <f>+IF(I29=0,"",'Ark1'!Z1689)</f>
        <v>5.7309799213899764</v>
      </c>
      <c r="T29" s="29">
        <f>+IF(I29=0,"",'Ark1'!AB1689)</f>
        <v>0</v>
      </c>
      <c r="U29" s="34">
        <f>+'Ark1'!AD1689</f>
        <v>0</v>
      </c>
      <c r="V29" s="29">
        <f>+IF(I29=0,"",I29/D29)</f>
        <v>16</v>
      </c>
      <c r="W29" s="29">
        <f>+IF(I29=0,"",I29/H29)</f>
        <v>2</v>
      </c>
      <c r="X29" s="214"/>
      <c r="Y29" s="217"/>
      <c r="AA29" s="29"/>
      <c r="AB29" s="27"/>
      <c r="AC29" s="218"/>
      <c r="AD29" s="28"/>
      <c r="AH29" s="28"/>
    </row>
    <row r="30" spans="1:35" ht="15.6">
      <c r="A30" s="214"/>
      <c r="B30" s="28">
        <f>+'Ark1'!C1690</f>
        <v>2024</v>
      </c>
      <c r="C30" s="214"/>
      <c r="D30" s="28">
        <f>+'Ark1'!M1690</f>
        <v>2</v>
      </c>
      <c r="E30" s="247" t="s">
        <v>90</v>
      </c>
      <c r="F30" s="28">
        <f>+'Ark1'!D1690</f>
        <v>2</v>
      </c>
      <c r="G30" s="28" t="s">
        <v>544</v>
      </c>
      <c r="H30" s="28">
        <f>+'Ark1'!Q1690</f>
        <v>11</v>
      </c>
      <c r="I30" s="337">
        <f>+'Ark1'!R1690</f>
        <v>27</v>
      </c>
      <c r="J30" s="29">
        <f>+IF(I30=0,"",'Ark1'!AF1690)</f>
        <v>9.9630996309963109</v>
      </c>
      <c r="K30" s="29">
        <f>+IF(I30=0,"",'Ark1'!AG1690)</f>
        <v>8.3172083023236603</v>
      </c>
      <c r="L30" s="27">
        <f>+IF(I30=0,"",'Ark1'!S1690)</f>
        <v>3.7407407407407409</v>
      </c>
      <c r="M30" s="29">
        <f>+IF(I30=0,"",'Ark1'!U1690)</f>
        <v>18.625925925925927</v>
      </c>
      <c r="N30" s="29">
        <f>+IF(I30=0,"",'Ark1'!V1690)</f>
        <v>0</v>
      </c>
      <c r="O30" s="29">
        <f>+IF(I30=0,"",'Ark1'!W1690)</f>
        <v>0</v>
      </c>
      <c r="P30" s="34">
        <f>+IF(I30=0,"",'Ark1'!X1690)</f>
        <v>74.074074074074076</v>
      </c>
      <c r="Q30" s="34">
        <f>+IF(I30=0,"",'Ark1'!Y1690)</f>
        <v>7.4074074074074083</v>
      </c>
      <c r="R30" s="34">
        <f>+IF(I30=0,"",'Ark1'!Z1690)</f>
        <v>3.5427121429557875</v>
      </c>
      <c r="S30" s="29">
        <f>+IF(I30=0,"",'Ark1'!Z1690)</f>
        <v>3.5427121429557875</v>
      </c>
      <c r="T30" s="29">
        <f>+IF(I30=0,"",'Ark1'!AB1690)</f>
        <v>0</v>
      </c>
      <c r="U30" s="34">
        <f>+'Ark1'!AD1690</f>
        <v>0</v>
      </c>
      <c r="V30" s="29">
        <f t="shared" ref="V30:V40" si="2">+IF(I30=0,"",I30/D30)</f>
        <v>13.5</v>
      </c>
      <c r="W30" s="29">
        <f t="shared" ref="W30:W40" si="3">+IF(I30=0,"",I30/H30)</f>
        <v>2.4545454545454546</v>
      </c>
      <c r="X30" s="214"/>
      <c r="Y30" s="217"/>
      <c r="AA30" s="29"/>
      <c r="AB30" s="27"/>
      <c r="AC30" s="218"/>
      <c r="AD30" s="28"/>
      <c r="AH30" s="28"/>
    </row>
    <row r="31" spans="1:35" ht="15.6">
      <c r="A31" s="214"/>
      <c r="B31" s="28">
        <f>+'Ark1'!C1691</f>
        <v>2024</v>
      </c>
      <c r="C31" s="214"/>
      <c r="D31" s="28">
        <f>+'Ark1'!M1691</f>
        <v>2</v>
      </c>
      <c r="E31" s="247" t="s">
        <v>90</v>
      </c>
      <c r="F31" s="28">
        <f>+'Ark1'!D1691</f>
        <v>3</v>
      </c>
      <c r="G31" s="28" t="s">
        <v>545</v>
      </c>
      <c r="H31" s="28">
        <f>+'Ark1'!Q1691</f>
        <v>21</v>
      </c>
      <c r="I31" s="337">
        <f>+'Ark1'!R1691</f>
        <v>34</v>
      </c>
      <c r="J31" s="29">
        <f>+IF(I31=0,"",'Ark1'!AF1691)</f>
        <v>4.6384720327421567</v>
      </c>
      <c r="K31" s="29">
        <f>+IF(I31=0,"",'Ark1'!AG1691)</f>
        <v>3.4058502403650293</v>
      </c>
      <c r="L31" s="27">
        <f>+IF(I31=0,"",'Ark1'!S1691)</f>
        <v>2.6176470588235294</v>
      </c>
      <c r="M31" s="29">
        <f>+IF(I31=0,"",'Ark1'!U1691)</f>
        <v>15.982352941176471</v>
      </c>
      <c r="N31" s="29">
        <f>+IF(I31=0,"",'Ark1'!V1691)</f>
        <v>0</v>
      </c>
      <c r="O31" s="29">
        <f>+IF(I31=0,"",'Ark1'!W1691)</f>
        <v>0</v>
      </c>
      <c r="P31" s="34">
        <f>+IF(I31=0,"",'Ark1'!X1691)</f>
        <v>50</v>
      </c>
      <c r="Q31" s="34">
        <f>+IF(I31=0,"",'Ark1'!Y1691)</f>
        <v>2.9411764705882355</v>
      </c>
      <c r="R31" s="34">
        <f>+IF(I31=0,"",'Ark1'!Z1691)</f>
        <v>3.6625666497236362</v>
      </c>
      <c r="S31" s="29">
        <f>+IF(I31=0,"",'Ark1'!Z1691)</f>
        <v>3.6625666497236362</v>
      </c>
      <c r="T31" s="29">
        <f>+IF(I31=0,"",'Ark1'!AB1691)</f>
        <v>0</v>
      </c>
      <c r="U31" s="34">
        <f>+'Ark1'!AD1691</f>
        <v>0</v>
      </c>
      <c r="V31" s="29">
        <f t="shared" si="2"/>
        <v>17</v>
      </c>
      <c r="W31" s="29">
        <f t="shared" si="3"/>
        <v>1.6190476190476191</v>
      </c>
      <c r="X31" s="214"/>
      <c r="Y31" s="217"/>
      <c r="AA31" s="29"/>
      <c r="AB31" s="27"/>
      <c r="AC31" s="218"/>
      <c r="AD31" s="28"/>
      <c r="AE31" s="238"/>
      <c r="AF31" s="238"/>
      <c r="AG31" s="238"/>
      <c r="AH31" s="28"/>
    </row>
    <row r="32" spans="1:35" ht="15.6">
      <c r="A32" s="214"/>
      <c r="B32" s="28">
        <f>+'Ark1'!C1692</f>
        <v>2024</v>
      </c>
      <c r="C32" s="214"/>
      <c r="D32" s="28">
        <f>+'Ark1'!M1692</f>
        <v>2</v>
      </c>
      <c r="E32" s="247" t="s">
        <v>90</v>
      </c>
      <c r="F32" s="28">
        <f>+'Ark1'!D1692</f>
        <v>4</v>
      </c>
      <c r="G32" s="28" t="s">
        <v>546</v>
      </c>
      <c r="H32" s="28">
        <f>+'Ark1'!Q1692</f>
        <v>17</v>
      </c>
      <c r="I32" s="337">
        <f>+'Ark1'!R1692</f>
        <v>31</v>
      </c>
      <c r="J32" s="29">
        <f>+IF(I32=0,"",'Ark1'!AF1692)</f>
        <v>5.0653594771241837</v>
      </c>
      <c r="K32" s="29">
        <f>+IF(I32=0,"",'Ark1'!AG1692)</f>
        <v>3.7286408527982449</v>
      </c>
      <c r="L32" s="27">
        <f>+IF(I32=0,"",'Ark1'!S1692)</f>
        <v>3.4838709677419359</v>
      </c>
      <c r="M32" s="29">
        <f>+IF(I32=0,"",'Ark1'!U1692)</f>
        <v>15.345161290322588</v>
      </c>
      <c r="N32" s="29">
        <f>+IF(I32=0,"",'Ark1'!V1692)</f>
        <v>0</v>
      </c>
      <c r="O32" s="29">
        <f>+IF(I32=0,"",'Ark1'!W1692)</f>
        <v>0</v>
      </c>
      <c r="P32" s="34">
        <f>+IF(I32=0,"",'Ark1'!X1692)</f>
        <v>38.709677419354847</v>
      </c>
      <c r="Q32" s="34">
        <f>+IF(I32=0,"",'Ark1'!Y1692)</f>
        <v>6.4516129032258052</v>
      </c>
      <c r="R32" s="34">
        <f>+IF(I32=0,"",'Ark1'!Z1692)</f>
        <v>4.7053736411700164</v>
      </c>
      <c r="S32" s="29">
        <f>+IF(I32=0,"",'Ark1'!Z1692)</f>
        <v>4.7053736411700164</v>
      </c>
      <c r="T32" s="29">
        <f>+IF(I32=0,"",'Ark1'!AB1692)</f>
        <v>0</v>
      </c>
      <c r="U32" s="34">
        <f>+'Ark1'!AD1692</f>
        <v>0</v>
      </c>
      <c r="V32" s="29">
        <f t="shared" si="2"/>
        <v>15.5</v>
      </c>
      <c r="W32" s="29">
        <f t="shared" si="3"/>
        <v>1.8235294117647058</v>
      </c>
      <c r="X32" s="214"/>
      <c r="Y32" s="217"/>
      <c r="AA32" s="29"/>
      <c r="AB32" s="27"/>
      <c r="AC32" s="218"/>
      <c r="AD32" s="28"/>
      <c r="AE32" s="238"/>
      <c r="AF32" s="238"/>
      <c r="AG32" s="238"/>
      <c r="AH32" s="28"/>
    </row>
    <row r="33" spans="1:35" ht="15.6">
      <c r="A33" s="214"/>
      <c r="B33" s="28">
        <f>+'Ark1'!C1693</f>
        <v>2024</v>
      </c>
      <c r="C33" s="214"/>
      <c r="D33" s="28">
        <f>+'Ark1'!M1693</f>
        <v>2</v>
      </c>
      <c r="E33" s="247" t="s">
        <v>90</v>
      </c>
      <c r="F33" s="28">
        <f>+'Ark1'!D1693</f>
        <v>5</v>
      </c>
      <c r="G33" s="28" t="s">
        <v>442</v>
      </c>
      <c r="H33" s="28">
        <f>+'Ark1'!Q1693</f>
        <v>15</v>
      </c>
      <c r="I33" s="337">
        <f>+'Ark1'!R1693</f>
        <v>40</v>
      </c>
      <c r="J33" s="29">
        <f>+IF(I33=0,"",'Ark1'!AF1693)</f>
        <v>7.9365079365079394</v>
      </c>
      <c r="K33" s="29">
        <f>+IF(I33=0,"",'Ark1'!AG1693)</f>
        <v>5.4159918647131917</v>
      </c>
      <c r="L33" s="27">
        <f>+IF(I33=0,"",'Ark1'!S1693)</f>
        <v>2.5249999999999999</v>
      </c>
      <c r="M33" s="29">
        <f>+IF(I33=0,"",'Ark1'!U1693)</f>
        <v>14.380000000000003</v>
      </c>
      <c r="N33" s="29">
        <f>+IF(I33=0,"",'Ark1'!V1693)</f>
        <v>0</v>
      </c>
      <c r="O33" s="29">
        <f>+IF(I33=0,"",'Ark1'!W1693)</f>
        <v>0</v>
      </c>
      <c r="P33" s="34">
        <f>+IF(I33=0,"",'Ark1'!X1693)</f>
        <v>37.5</v>
      </c>
      <c r="Q33" s="34">
        <f>+IF(I33=0,"",'Ark1'!Y1693)</f>
        <v>0</v>
      </c>
      <c r="R33" s="34">
        <f>+IF(I33=0,"",'Ark1'!Z1693)</f>
        <v>4.1160174926741844</v>
      </c>
      <c r="S33" s="29">
        <f>+IF(I33=0,"",'Ark1'!Z1693)</f>
        <v>4.1160174926741844</v>
      </c>
      <c r="T33" s="29">
        <f>+IF(I33=0,"",'Ark1'!AB1693)</f>
        <v>0</v>
      </c>
      <c r="U33" s="34">
        <f>+'Ark1'!AD1693</f>
        <v>0</v>
      </c>
      <c r="V33" s="29">
        <f t="shared" si="2"/>
        <v>20</v>
      </c>
      <c r="W33" s="29">
        <f t="shared" si="3"/>
        <v>2.6666666666666665</v>
      </c>
      <c r="X33" s="214"/>
      <c r="Y33" s="217"/>
      <c r="AA33" s="29"/>
      <c r="AB33" s="27"/>
      <c r="AC33" s="218"/>
      <c r="AD33" s="28"/>
      <c r="AE33" s="238"/>
      <c r="AF33" s="238"/>
      <c r="AG33" s="238"/>
      <c r="AH33" s="28"/>
    </row>
    <row r="34" spans="1:35" ht="15.6">
      <c r="A34" s="214"/>
      <c r="B34" s="28">
        <f>+'Ark1'!C1694</f>
        <v>2024</v>
      </c>
      <c r="C34" s="214"/>
      <c r="D34" s="28">
        <f>+'Ark1'!M1694</f>
        <v>2</v>
      </c>
      <c r="E34" s="247" t="s">
        <v>90</v>
      </c>
      <c r="F34" s="28">
        <f>+'Ark1'!D1694</f>
        <v>6</v>
      </c>
      <c r="G34" s="28" t="s">
        <v>547</v>
      </c>
      <c r="H34" s="28">
        <f>+'Ark1'!Q1694</f>
        <v>22</v>
      </c>
      <c r="I34" s="337">
        <f>+'Ark1'!R1694</f>
        <v>65</v>
      </c>
      <c r="J34" s="29">
        <f>+IF(I34=0,"",'Ark1'!AF1694)</f>
        <v>10.8153078202995</v>
      </c>
      <c r="K34" s="29">
        <f>+IF(I34=0,"",'Ark1'!AG1694)</f>
        <v>7.5779074851011279</v>
      </c>
      <c r="L34" s="27">
        <f>+IF(I34=0,"",'Ark1'!S1694)</f>
        <v>2.6153846153846159</v>
      </c>
      <c r="M34" s="29">
        <f>+IF(I34=0,"",'Ark1'!U1694)</f>
        <v>15.200000000000005</v>
      </c>
      <c r="N34" s="29">
        <f>+IF(I34=0,"",'Ark1'!V1694)</f>
        <v>0</v>
      </c>
      <c r="O34" s="29">
        <f>+IF(I34=0,"",'Ark1'!W1694)</f>
        <v>0</v>
      </c>
      <c r="P34" s="34">
        <f>+IF(I34=0,"",'Ark1'!X1694)</f>
        <v>43.076923076923087</v>
      </c>
      <c r="Q34" s="34">
        <f>+IF(I34=0,"",'Ark1'!Y1694)</f>
        <v>0</v>
      </c>
      <c r="R34" s="34">
        <f>+IF(I34=0,"",'Ark1'!Z1694)</f>
        <v>2.9099828178186855</v>
      </c>
      <c r="S34" s="29">
        <f>+IF(I34=0,"",'Ark1'!Z1694)</f>
        <v>2.9099828178186855</v>
      </c>
      <c r="T34" s="29">
        <f>+IF(I34=0,"",'Ark1'!AB1694)</f>
        <v>0</v>
      </c>
      <c r="U34" s="34">
        <f>+'Ark1'!AD1694</f>
        <v>0</v>
      </c>
      <c r="V34" s="29">
        <f t="shared" si="2"/>
        <v>32.5</v>
      </c>
      <c r="W34" s="29">
        <f t="shared" si="3"/>
        <v>2.9545454545454546</v>
      </c>
      <c r="X34" s="214"/>
      <c r="Y34" s="217"/>
      <c r="AA34" s="29"/>
      <c r="AB34" s="27"/>
      <c r="AC34" s="218"/>
      <c r="AD34" s="28"/>
      <c r="AE34" s="238"/>
      <c r="AF34" s="238"/>
      <c r="AG34" s="238"/>
      <c r="AH34" s="28"/>
    </row>
    <row r="35" spans="1:35" ht="15.6">
      <c r="A35" s="214"/>
      <c r="B35" s="28">
        <f>+'Ark1'!C1695</f>
        <v>2024</v>
      </c>
      <c r="C35" s="214"/>
      <c r="D35" s="28">
        <f>+'Ark1'!M1695</f>
        <v>2</v>
      </c>
      <c r="E35" s="247" t="s">
        <v>90</v>
      </c>
      <c r="F35" s="28">
        <f>+'Ark1'!D1695</f>
        <v>7</v>
      </c>
      <c r="G35" s="28" t="s">
        <v>548</v>
      </c>
      <c r="H35" s="28">
        <f>+'Ark1'!Q1695</f>
        <v>10</v>
      </c>
      <c r="I35" s="337">
        <f>+'Ark1'!R1695</f>
        <v>22</v>
      </c>
      <c r="J35" s="29">
        <f>+IF(I35=0,"",'Ark1'!AF1695)</f>
        <v>9.5652173913043494</v>
      </c>
      <c r="K35" s="29">
        <f>+IF(I35=0,"",'Ark1'!AG1695)</f>
        <v>7.0575580629582477</v>
      </c>
      <c r="L35" s="27">
        <f>+IF(I35=0,"",'Ark1'!S1695)</f>
        <v>2.6363636363636358</v>
      </c>
      <c r="M35" s="29">
        <f>+IF(I35=0,"",'Ark1'!U1695)</f>
        <v>14.613636363636372</v>
      </c>
      <c r="N35" s="29">
        <f>+IF(I35=0,"",'Ark1'!V1695)</f>
        <v>0</v>
      </c>
      <c r="O35" s="29">
        <f>+IF(I35=0,"",'Ark1'!W1695)</f>
        <v>0</v>
      </c>
      <c r="P35" s="34">
        <f>+IF(I35=0,"",'Ark1'!X1695)</f>
        <v>36.363636363636367</v>
      </c>
      <c r="Q35" s="34">
        <f>+IF(I35=0,"",'Ark1'!Y1695)</f>
        <v>0</v>
      </c>
      <c r="R35" s="34">
        <f>+IF(I35=0,"",'Ark1'!Z1695)</f>
        <v>3.8506546615236674</v>
      </c>
      <c r="S35" s="29">
        <f>+IF(I35=0,"",'Ark1'!Z1695)</f>
        <v>3.8506546615236674</v>
      </c>
      <c r="T35" s="29">
        <f>+IF(I35=0,"",'Ark1'!AB1695)</f>
        <v>0</v>
      </c>
      <c r="U35" s="34">
        <f>+'Ark1'!AD1695</f>
        <v>0</v>
      </c>
      <c r="V35" s="29">
        <f t="shared" si="2"/>
        <v>11</v>
      </c>
      <c r="W35" s="29">
        <f t="shared" si="3"/>
        <v>2.2000000000000002</v>
      </c>
      <c r="X35" s="214"/>
      <c r="Y35" s="217"/>
      <c r="AA35" s="29"/>
      <c r="AB35" s="27"/>
      <c r="AC35" s="218"/>
      <c r="AD35" s="28"/>
      <c r="AE35" s="238"/>
      <c r="AF35" s="238"/>
      <c r="AG35" s="238"/>
      <c r="AH35" s="28"/>
    </row>
    <row r="36" spans="1:35" ht="15.6">
      <c r="A36" s="214"/>
      <c r="B36" s="28">
        <f>+'Ark1'!C1696</f>
        <v>2024</v>
      </c>
      <c r="C36" s="214"/>
      <c r="D36" s="28">
        <f>+'Ark1'!M1696</f>
        <v>2</v>
      </c>
      <c r="E36" s="247" t="s">
        <v>90</v>
      </c>
      <c r="F36" s="28">
        <f>+'Ark1'!D1696</f>
        <v>8</v>
      </c>
      <c r="G36" s="28" t="s">
        <v>549</v>
      </c>
      <c r="H36" s="28">
        <f>+'Ark1'!Q1696</f>
        <v>11</v>
      </c>
      <c r="I36" s="337">
        <f>+'Ark1'!R1696</f>
        <v>24</v>
      </c>
      <c r="J36" s="29">
        <f>+IF(I36=0,"",'Ark1'!AF1696)</f>
        <v>4.8979591836734686</v>
      </c>
      <c r="K36" s="29">
        <f>+IF(I36=0,"",'Ark1'!AG1696)</f>
        <v>3.9356048441401033</v>
      </c>
      <c r="L36" s="27">
        <f>+IF(I36=0,"",'Ark1'!S1696)</f>
        <v>2.7916666666666661</v>
      </c>
      <c r="M36" s="29">
        <f>+IF(I36=0,"",'Ark1'!U1696)</f>
        <v>15.829166666666667</v>
      </c>
      <c r="N36" s="29">
        <f>+IF(I36=0,"",'Ark1'!V1696)</f>
        <v>0</v>
      </c>
      <c r="O36" s="29">
        <f>+IF(I36=0,"",'Ark1'!W1696)</f>
        <v>0</v>
      </c>
      <c r="P36" s="34">
        <f>+IF(I36=0,"",'Ark1'!X1696)</f>
        <v>54.16666666666665</v>
      </c>
      <c r="Q36" s="34">
        <f>+IF(I36=0,"",'Ark1'!Y1696)</f>
        <v>0</v>
      </c>
      <c r="R36" s="34">
        <f>+IF(I36=0,"",'Ark1'!Z1696)</f>
        <v>3.6343820160914255</v>
      </c>
      <c r="S36" s="29">
        <f>+IF(I36=0,"",'Ark1'!Z1696)</f>
        <v>3.6343820160914255</v>
      </c>
      <c r="T36" s="29">
        <f>+IF(I36=0,"",'Ark1'!AB1696)</f>
        <v>0</v>
      </c>
      <c r="U36" s="34">
        <f>+'Ark1'!AD1696</f>
        <v>0</v>
      </c>
      <c r="V36" s="29">
        <f t="shared" si="2"/>
        <v>12</v>
      </c>
      <c r="W36" s="29">
        <f t="shared" si="3"/>
        <v>2.1818181818181817</v>
      </c>
      <c r="X36" s="214"/>
      <c r="Y36" s="217"/>
      <c r="AA36" s="29"/>
      <c r="AB36" s="27"/>
      <c r="AC36" s="218"/>
      <c r="AD36" s="28"/>
      <c r="AE36" s="238"/>
      <c r="AF36" s="238"/>
      <c r="AG36" s="217"/>
      <c r="AH36" s="217"/>
      <c r="AI36" s="217"/>
    </row>
    <row r="37" spans="1:35" ht="15.6">
      <c r="A37" s="214"/>
      <c r="B37" s="28">
        <f>+'Ark1'!C1697</f>
        <v>2024</v>
      </c>
      <c r="C37" s="214"/>
      <c r="D37" s="28">
        <f>+'Ark1'!M1697</f>
        <v>2</v>
      </c>
      <c r="E37" s="247" t="s">
        <v>90</v>
      </c>
      <c r="F37" s="28">
        <f>+'Ark1'!D1697</f>
        <v>9</v>
      </c>
      <c r="G37" s="28" t="s">
        <v>550</v>
      </c>
      <c r="H37" s="28">
        <f>+'Ark1'!Q1697</f>
        <v>11</v>
      </c>
      <c r="I37" s="337">
        <f>+'Ark1'!R1697</f>
        <v>20</v>
      </c>
      <c r="J37" s="29">
        <f>+IF(I37=0,"",'Ark1'!AF1697)</f>
        <v>3.6036036036036023</v>
      </c>
      <c r="K37" s="29">
        <f>+IF(I37=0,"",'Ark1'!AG1697)</f>
        <v>3.2684874679044951</v>
      </c>
      <c r="L37" s="27">
        <f>+IF(I37=0,"",'Ark1'!S1697)</f>
        <v>3.15</v>
      </c>
      <c r="M37" s="29">
        <f>+IF(I37=0,"",'Ark1'!U1697)</f>
        <v>17.885000000000005</v>
      </c>
      <c r="N37" s="29">
        <f>+IF(I37=0,"",'Ark1'!V1697)</f>
        <v>0</v>
      </c>
      <c r="O37" s="29">
        <f>+IF(I37=0,"",'Ark1'!W1697)</f>
        <v>0</v>
      </c>
      <c r="P37" s="34">
        <f>+IF(I37=0,"",'Ark1'!X1697)</f>
        <v>80</v>
      </c>
      <c r="Q37" s="34">
        <f>+IF(I37=0,"",'Ark1'!Y1697)</f>
        <v>10</v>
      </c>
      <c r="R37" s="34">
        <f>+IF(I37=0,"",'Ark1'!Z1697)</f>
        <v>4.0245838294163807</v>
      </c>
      <c r="S37" s="29">
        <f>+IF(I37=0,"",'Ark1'!Z1697)</f>
        <v>4.0245838294163807</v>
      </c>
      <c r="T37" s="29">
        <f>+IF(I37=0,"",'Ark1'!AB1697)</f>
        <v>0</v>
      </c>
      <c r="U37" s="34">
        <f>+'Ark1'!AD1697</f>
        <v>0</v>
      </c>
      <c r="V37" s="29">
        <f t="shared" si="2"/>
        <v>10</v>
      </c>
      <c r="W37" s="29">
        <f t="shared" si="3"/>
        <v>1.8181818181818181</v>
      </c>
      <c r="X37" s="214"/>
      <c r="Y37" s="217"/>
      <c r="AA37" s="29"/>
      <c r="AB37" s="27"/>
      <c r="AC37" s="218"/>
      <c r="AD37" s="28"/>
      <c r="AE37" s="27"/>
      <c r="AF37" s="27"/>
      <c r="AG37" s="34"/>
      <c r="AH37" s="34"/>
      <c r="AI37" s="34"/>
    </row>
    <row r="38" spans="1:35" ht="15.6">
      <c r="A38" s="214"/>
      <c r="B38" s="28">
        <f>+'Ark1'!C1698</f>
        <v>2024</v>
      </c>
      <c r="C38" s="214"/>
      <c r="D38" s="28">
        <f>+'Ark1'!M1698</f>
        <v>2</v>
      </c>
      <c r="E38" s="247" t="s">
        <v>90</v>
      </c>
      <c r="F38" s="28">
        <f>+'Ark1'!D1698</f>
        <v>10</v>
      </c>
      <c r="G38" s="28" t="s">
        <v>551</v>
      </c>
      <c r="H38" s="28">
        <f>+'Ark1'!Q1698</f>
        <v>33</v>
      </c>
      <c r="I38" s="337">
        <f>+'Ark1'!R1698</f>
        <v>78</v>
      </c>
      <c r="J38" s="29">
        <f>+IF(I38=0,"",'Ark1'!AF1698)</f>
        <v>3.0708661417322825</v>
      </c>
      <c r="K38" s="29">
        <f>+IF(I38=0,"",'Ark1'!AG1698)</f>
        <v>2.233574533954481</v>
      </c>
      <c r="L38" s="27">
        <f>+IF(I38=0,"",'Ark1'!S1698)</f>
        <v>2.3589743589743595</v>
      </c>
      <c r="M38" s="29">
        <f>+IF(I38=0,"",'Ark1'!U1698)</f>
        <v>15.465384615384613</v>
      </c>
      <c r="N38" s="29">
        <f>+IF(I38=0,"",'Ark1'!V1698)</f>
        <v>0</v>
      </c>
      <c r="O38" s="29">
        <f>+IF(I38=0,"",'Ark1'!W1698)</f>
        <v>0</v>
      </c>
      <c r="P38" s="34">
        <f>+IF(I38=0,"",'Ark1'!X1698)</f>
        <v>43.589743589743591</v>
      </c>
      <c r="Q38" s="34">
        <f>+IF(I38=0,"",'Ark1'!Y1698)</f>
        <v>1.2820512820512819</v>
      </c>
      <c r="R38" s="34">
        <f>+IF(I38=0,"",'Ark1'!Z1698)</f>
        <v>3.9452284365006904</v>
      </c>
      <c r="S38" s="29">
        <f>+IF(I38=0,"",'Ark1'!Z1698)</f>
        <v>3.9452284365006904</v>
      </c>
      <c r="T38" s="29">
        <f>+IF(I38=0,"",'Ark1'!AB1698)</f>
        <v>0</v>
      </c>
      <c r="U38" s="34">
        <f>+'Ark1'!AD1698</f>
        <v>0</v>
      </c>
      <c r="V38" s="29">
        <f t="shared" si="2"/>
        <v>39</v>
      </c>
      <c r="W38" s="29">
        <f t="shared" si="3"/>
        <v>2.3636363636363638</v>
      </c>
      <c r="X38" s="214"/>
      <c r="Y38" s="217"/>
      <c r="AA38" s="29"/>
      <c r="AB38" s="27"/>
      <c r="AC38" s="218"/>
      <c r="AD38" s="28"/>
      <c r="AE38" s="27"/>
      <c r="AF38" s="27"/>
      <c r="AG38" s="34"/>
      <c r="AH38" s="34"/>
      <c r="AI38" s="34"/>
    </row>
    <row r="39" spans="1:35" ht="15.6">
      <c r="A39" s="214"/>
      <c r="B39" s="28">
        <f>+'Ark1'!C1699</f>
        <v>2024</v>
      </c>
      <c r="C39" s="214"/>
      <c r="D39" s="28">
        <f>+'Ark1'!M1699</f>
        <v>2</v>
      </c>
      <c r="E39" s="247" t="s">
        <v>90</v>
      </c>
      <c r="F39" s="28">
        <f>+'Ark1'!D1699</f>
        <v>11</v>
      </c>
      <c r="G39" s="28" t="s">
        <v>552</v>
      </c>
      <c r="H39" s="28">
        <f>+'Ark1'!Q1699</f>
        <v>17</v>
      </c>
      <c r="I39" s="337">
        <f>+'Ark1'!R1699</f>
        <v>25</v>
      </c>
      <c r="J39" s="29">
        <f>+IF(I39=0,"",'Ark1'!AF1699)</f>
        <v>1.4148273910582905</v>
      </c>
      <c r="K39" s="29">
        <f>+IF(I39=0,"",'Ark1'!AG1699)</f>
        <v>1.0903348566773248</v>
      </c>
      <c r="L39" s="27">
        <f>+IF(I39=0,"",'Ark1'!S1699)</f>
        <v>2.4</v>
      </c>
      <c r="M39" s="29">
        <f>+IF(I39=0,"",'Ark1'!U1699)</f>
        <v>15.632000000000003</v>
      </c>
      <c r="N39" s="29">
        <f>+IF(I39=0,"",'Ark1'!V1699)</f>
        <v>0</v>
      </c>
      <c r="O39" s="29">
        <f>+IF(I39=0,"",'Ark1'!W1699)</f>
        <v>0</v>
      </c>
      <c r="P39" s="34">
        <f>+IF(I39=0,"",'Ark1'!X1699)</f>
        <v>52</v>
      </c>
      <c r="Q39" s="34">
        <f>+IF(I39=0,"",'Ark1'!Y1699)</f>
        <v>8</v>
      </c>
      <c r="R39" s="34">
        <f>+IF(I39=0,"",'Ark1'!Z1699)</f>
        <v>3.7960737611379369</v>
      </c>
      <c r="S39" s="29">
        <f>+IF(I39=0,"",'Ark1'!Z1699)</f>
        <v>3.7960737611379369</v>
      </c>
      <c r="T39" s="29">
        <f>+IF(I39=0,"",'Ark1'!AB1699)</f>
        <v>0</v>
      </c>
      <c r="U39" s="34">
        <f>+'Ark1'!AD1699</f>
        <v>0</v>
      </c>
      <c r="V39" s="29">
        <f t="shared" si="2"/>
        <v>12.5</v>
      </c>
      <c r="W39" s="29">
        <f t="shared" si="3"/>
        <v>1.4705882352941178</v>
      </c>
      <c r="X39" s="214"/>
      <c r="Y39" s="217"/>
      <c r="AA39" s="29"/>
      <c r="AB39" s="27"/>
      <c r="AC39" s="218"/>
      <c r="AD39" s="28"/>
      <c r="AE39" s="27"/>
      <c r="AF39" s="27"/>
      <c r="AG39" s="34"/>
      <c r="AH39" s="34"/>
      <c r="AI39" s="34"/>
    </row>
    <row r="40" spans="1:35" ht="15.6">
      <c r="A40" s="214"/>
      <c r="B40" s="28">
        <f>+'Ark1'!C1700</f>
        <v>2024</v>
      </c>
      <c r="C40" s="214"/>
      <c r="D40" s="28">
        <f>+'Ark1'!M1700</f>
        <v>2</v>
      </c>
      <c r="E40" s="247" t="s">
        <v>90</v>
      </c>
      <c r="F40" s="28">
        <f>+'Ark1'!D1700</f>
        <v>12</v>
      </c>
      <c r="G40" s="28" t="s">
        <v>553</v>
      </c>
      <c r="H40" s="28">
        <f>+'Ark1'!Q1700</f>
        <v>3</v>
      </c>
      <c r="I40" s="337">
        <f>+'Ark1'!R1700</f>
        <v>4</v>
      </c>
      <c r="J40" s="29">
        <f>+IF(I40=0,"",'Ark1'!AF1700)</f>
        <v>1.1869436201780419</v>
      </c>
      <c r="K40" s="29">
        <f>+IF(I40=0,"",'Ark1'!AG1700)</f>
        <v>1.1375837557932511</v>
      </c>
      <c r="L40" s="27">
        <f>+IF(I40=0,"",'Ark1'!S1700)</f>
        <v>3</v>
      </c>
      <c r="M40" s="29">
        <f>+IF(I40=0,"",'Ark1'!U1700)</f>
        <v>20.925000000000001</v>
      </c>
      <c r="N40" s="29">
        <f>+IF(I40=0,"",'Ark1'!V1700)</f>
        <v>0</v>
      </c>
      <c r="O40" s="29">
        <f>+IF(I40=0,"",'Ark1'!W1700)</f>
        <v>0</v>
      </c>
      <c r="P40" s="34">
        <f>+IF(I40=0,"",'Ark1'!X1700)</f>
        <v>50</v>
      </c>
      <c r="Q40" s="34">
        <f>+IF(I40=0,"",'Ark1'!Y1700)</f>
        <v>50</v>
      </c>
      <c r="R40" s="34">
        <f>+IF(I40=0,"",'Ark1'!Z1700)</f>
        <v>7.6997970752481555</v>
      </c>
      <c r="S40" s="29">
        <f>+IF(I40=0,"",'Ark1'!Z1700)</f>
        <v>7.6997970752481555</v>
      </c>
      <c r="T40" s="29">
        <f>+IF(I40=0,"",'Ark1'!AB1700)</f>
        <v>0</v>
      </c>
      <c r="U40" s="34">
        <f>+'Ark1'!AD1700</f>
        <v>0</v>
      </c>
      <c r="V40" s="29">
        <f t="shared" si="2"/>
        <v>2</v>
      </c>
      <c r="W40" s="29">
        <f t="shared" si="3"/>
        <v>1.3333333333333333</v>
      </c>
      <c r="X40" s="214"/>
      <c r="Y40" s="217"/>
      <c r="AA40" s="29"/>
      <c r="AB40" s="27"/>
      <c r="AC40" s="218"/>
      <c r="AD40" s="28"/>
      <c r="AE40" s="27"/>
      <c r="AF40" s="27"/>
      <c r="AG40" s="34"/>
      <c r="AH40" s="34"/>
      <c r="AI40" s="34"/>
    </row>
    <row r="41" spans="1:35" ht="15.6">
      <c r="A41" s="214"/>
      <c r="B41" s="214"/>
      <c r="C41" s="214"/>
      <c r="D41" s="214"/>
      <c r="E41" s="214"/>
      <c r="F41" s="214"/>
      <c r="G41" s="214"/>
      <c r="H41" s="214"/>
      <c r="I41" s="331"/>
      <c r="J41" s="215"/>
      <c r="K41" s="215"/>
      <c r="L41" s="214"/>
      <c r="M41" s="214"/>
      <c r="N41" s="214"/>
      <c r="O41" s="216"/>
      <c r="P41" s="216"/>
      <c r="Q41" s="216"/>
      <c r="R41" s="216"/>
      <c r="S41" s="215"/>
      <c r="T41" s="214"/>
      <c r="U41" s="216"/>
      <c r="V41" s="216"/>
      <c r="W41" s="215"/>
      <c r="X41" s="214"/>
      <c r="Y41" s="217"/>
      <c r="AA41" s="29"/>
      <c r="AB41" s="27"/>
      <c r="AC41" s="218"/>
      <c r="AD41" s="28"/>
      <c r="AH41" s="28"/>
    </row>
    <row r="42" spans="1:35" ht="22.8">
      <c r="A42" s="214"/>
      <c r="B42" s="214"/>
      <c r="C42" s="214"/>
      <c r="D42" s="214"/>
      <c r="E42" s="263" t="str">
        <f>+E44</f>
        <v>1+</v>
      </c>
      <c r="F42" s="214"/>
      <c r="G42" s="214"/>
      <c r="H42" s="214"/>
      <c r="I42" s="334">
        <f>SUM(I44:I55)</f>
        <v>703</v>
      </c>
      <c r="J42" s="215"/>
      <c r="K42" s="215"/>
      <c r="L42" s="214"/>
      <c r="M42" s="269">
        <f>+Fettgruppe!J13</f>
        <v>16.259886201991463</v>
      </c>
      <c r="N42" s="214"/>
      <c r="O42" s="216"/>
      <c r="P42" s="216"/>
      <c r="Q42" s="216"/>
      <c r="R42" s="216"/>
      <c r="S42" s="215"/>
      <c r="T42" s="214"/>
      <c r="U42" s="216"/>
      <c r="V42" s="216"/>
      <c r="W42" s="215"/>
      <c r="X42" s="214"/>
      <c r="Y42" s="217"/>
      <c r="AA42" s="29"/>
      <c r="AB42" s="27"/>
      <c r="AC42" s="218"/>
      <c r="AD42" s="28"/>
      <c r="AH42" s="28"/>
    </row>
    <row r="43" spans="1:35" ht="15.6">
      <c r="A43" s="214"/>
      <c r="B43" s="214"/>
      <c r="C43" s="214"/>
      <c r="D43" s="214"/>
      <c r="E43" s="214"/>
      <c r="F43" s="214"/>
      <c r="G43" s="214"/>
      <c r="H43" s="214"/>
      <c r="I43" s="331"/>
      <c r="J43" s="215"/>
      <c r="K43" s="215"/>
      <c r="L43" s="214"/>
      <c r="M43" s="214"/>
      <c r="N43" s="214"/>
      <c r="O43" s="216"/>
      <c r="P43" s="216"/>
      <c r="Q43" s="216"/>
      <c r="R43" s="216"/>
      <c r="S43" s="215"/>
      <c r="T43" s="214"/>
      <c r="U43" s="216"/>
      <c r="V43" s="216"/>
      <c r="W43" s="216"/>
      <c r="X43" s="214"/>
      <c r="Y43" s="217"/>
      <c r="AA43" s="29"/>
      <c r="AB43" s="27"/>
      <c r="AC43" s="218"/>
      <c r="AD43" s="28"/>
      <c r="AH43" s="28"/>
    </row>
    <row r="44" spans="1:35" ht="15.6">
      <c r="A44" s="214"/>
      <c r="B44" s="234">
        <f>+'Ark1'!C1701</f>
        <v>2024</v>
      </c>
      <c r="C44" s="214"/>
      <c r="D44" s="234">
        <f>+'Ark1'!M1701</f>
        <v>3</v>
      </c>
      <c r="E44" s="234" t="s">
        <v>91</v>
      </c>
      <c r="F44" s="234">
        <f>+'Ark1'!D1701</f>
        <v>1</v>
      </c>
      <c r="G44" s="234" t="s">
        <v>543</v>
      </c>
      <c r="H44" s="234">
        <f>+'Ark1'!Q1701</f>
        <v>1</v>
      </c>
      <c r="I44" s="336">
        <f>+'Ark1'!R1701</f>
        <v>1</v>
      </c>
      <c r="J44" s="235">
        <f>+IF(I44=0,"",'Ark1'!AF1701)</f>
        <v>0.18450184501845016</v>
      </c>
      <c r="K44" s="235">
        <f>+IF(I44=0,"",'Ark1'!AG1701)</f>
        <v>0.13728630732520511</v>
      </c>
      <c r="L44" s="236">
        <f>+IF(I44=0,"",'Ark1'!S1701)</f>
        <v>5</v>
      </c>
      <c r="M44" s="235">
        <f>+IF(I44=0,"",'Ark1'!U1701)</f>
        <v>16.8</v>
      </c>
      <c r="N44" s="235">
        <f>+IF(I44=0,"",'Ark1'!V1701)</f>
        <v>0</v>
      </c>
      <c r="O44" s="235">
        <f>+IF(I44=0,"",'Ark1'!W1701)</f>
        <v>0</v>
      </c>
      <c r="P44" s="237">
        <f>+IF(I44=0,"",'Ark1'!X1701)</f>
        <v>100</v>
      </c>
      <c r="Q44" s="237">
        <f>+IF(I44=0,"",'Ark1'!Y1701)</f>
        <v>0</v>
      </c>
      <c r="R44" s="237">
        <f>+IF(I44=0,"",'Ark1'!Z1701)</f>
        <v>0</v>
      </c>
      <c r="S44" s="235">
        <f>+IF(I44=0,"",'Ark1'!Z1701)</f>
        <v>0</v>
      </c>
      <c r="T44" s="235">
        <f>+IF(I44=0,"",'Ark1'!AB1701)</f>
        <v>0</v>
      </c>
      <c r="U44" s="237">
        <f>+'Ark1'!AD1701</f>
        <v>0</v>
      </c>
      <c r="V44" s="235">
        <f>+IF(I44=0,"",I44/D44)</f>
        <v>0.33333333333333331</v>
      </c>
      <c r="W44" s="235">
        <f>+IF(I44=0,"",I44/H44)</f>
        <v>1</v>
      </c>
      <c r="X44" s="214"/>
      <c r="Y44" s="217"/>
      <c r="AA44" s="29"/>
      <c r="AB44" s="27"/>
      <c r="AC44" s="218"/>
      <c r="AD44" s="28"/>
      <c r="AE44" s="27"/>
      <c r="AF44" s="27"/>
      <c r="AG44" s="34"/>
      <c r="AH44" s="34"/>
      <c r="AI44" s="34"/>
    </row>
    <row r="45" spans="1:35" ht="15.6">
      <c r="A45" s="214"/>
      <c r="B45" s="234">
        <f>+'Ark1'!C1702</f>
        <v>2024</v>
      </c>
      <c r="C45" s="214"/>
      <c r="D45" s="234">
        <f>+'Ark1'!M1702</f>
        <v>3</v>
      </c>
      <c r="E45" s="234" t="s">
        <v>91</v>
      </c>
      <c r="F45" s="234">
        <f>+'Ark1'!D1702</f>
        <v>2</v>
      </c>
      <c r="G45" s="234" t="s">
        <v>544</v>
      </c>
      <c r="H45" s="234">
        <f>+'Ark1'!Q1702</f>
        <v>0</v>
      </c>
      <c r="I45" s="336">
        <f>+'Ark1'!R1702</f>
        <v>0</v>
      </c>
      <c r="J45" s="235" t="str">
        <f>+IF(I45=0,"",'Ark1'!AF1702)</f>
        <v/>
      </c>
      <c r="K45" s="235" t="str">
        <f>+IF(I45=0,"",'Ark1'!AG1702)</f>
        <v/>
      </c>
      <c r="L45" s="236" t="str">
        <f>+IF(I45=0,"",'Ark1'!S1702)</f>
        <v/>
      </c>
      <c r="M45" s="235" t="str">
        <f>+IF(I45=0,"",'Ark1'!U1702)</f>
        <v/>
      </c>
      <c r="N45" s="235" t="str">
        <f>+IF(I45=0,"",'Ark1'!V1702)</f>
        <v/>
      </c>
      <c r="O45" s="235" t="str">
        <f>+IF(I45=0,"",'Ark1'!W1702)</f>
        <v/>
      </c>
      <c r="P45" s="237" t="str">
        <f>+IF(I45=0,"",'Ark1'!X1702)</f>
        <v/>
      </c>
      <c r="Q45" s="237" t="str">
        <f>+IF(I45=0,"",'Ark1'!Y1702)</f>
        <v/>
      </c>
      <c r="R45" s="237" t="str">
        <f>+IF(I45=0,"",'Ark1'!Z1702)</f>
        <v/>
      </c>
      <c r="S45" s="235" t="str">
        <f>+IF(I45=0,"",'Ark1'!Z1702)</f>
        <v/>
      </c>
      <c r="T45" s="235" t="str">
        <f>+IF(I45=0,"",'Ark1'!AB1702)</f>
        <v/>
      </c>
      <c r="U45" s="237">
        <f>+'Ark1'!AD1702</f>
        <v>0</v>
      </c>
      <c r="V45" s="235" t="str">
        <f t="shared" ref="V45:V55" si="4">+IF(I45=0,"",I45/D45)</f>
        <v/>
      </c>
      <c r="W45" s="235" t="str">
        <f t="shared" ref="W45:W55" si="5">+IF(I45=0,"",I45/H45)</f>
        <v/>
      </c>
      <c r="X45" s="214"/>
      <c r="Y45" s="217"/>
      <c r="AA45" s="29"/>
      <c r="AB45" s="27"/>
      <c r="AC45" s="218"/>
      <c r="AD45" s="28"/>
      <c r="AE45" s="27"/>
      <c r="AF45" s="27"/>
      <c r="AG45" s="34"/>
      <c r="AH45" s="34"/>
      <c r="AI45" s="34"/>
    </row>
    <row r="46" spans="1:35" ht="15.6">
      <c r="A46" s="214"/>
      <c r="B46" s="234">
        <f>+'Ark1'!C1703</f>
        <v>2024</v>
      </c>
      <c r="C46" s="214"/>
      <c r="D46" s="234">
        <f>+'Ark1'!M1703</f>
        <v>3</v>
      </c>
      <c r="E46" s="234" t="s">
        <v>91</v>
      </c>
      <c r="F46" s="234">
        <f>+'Ark1'!D1703</f>
        <v>3</v>
      </c>
      <c r="G46" s="234" t="s">
        <v>545</v>
      </c>
      <c r="H46" s="234">
        <f>+'Ark1'!Q1703</f>
        <v>12</v>
      </c>
      <c r="I46" s="336">
        <f>+'Ark1'!R1703</f>
        <v>15</v>
      </c>
      <c r="J46" s="235">
        <f>+IF(I46=0,"",'Ark1'!AF1703)</f>
        <v>2.0463847203274215</v>
      </c>
      <c r="K46" s="235">
        <f>+IF(I46=0,"",'Ark1'!AG1703)</f>
        <v>1.4108518386201101</v>
      </c>
      <c r="L46" s="236">
        <f>+IF(I46=0,"",'Ark1'!S1703)</f>
        <v>3.1333333333333324</v>
      </c>
      <c r="M46" s="235">
        <f>+IF(I46=0,"",'Ark1'!U1703)</f>
        <v>15.006666666666662</v>
      </c>
      <c r="N46" s="235">
        <f>+IF(I46=0,"",'Ark1'!V1703)</f>
        <v>0</v>
      </c>
      <c r="O46" s="235">
        <f>+IF(I46=0,"",'Ark1'!W1703)</f>
        <v>0</v>
      </c>
      <c r="P46" s="237">
        <f>+IF(I46=0,"",'Ark1'!X1703)</f>
        <v>60</v>
      </c>
      <c r="Q46" s="237">
        <f>+IF(I46=0,"",'Ark1'!Y1703)</f>
        <v>0</v>
      </c>
      <c r="R46" s="237">
        <f>+IF(I46=0,"",'Ark1'!Z1703)</f>
        <v>3.9163702015457567</v>
      </c>
      <c r="S46" s="235">
        <f>+IF(I46=0,"",'Ark1'!Z1703)</f>
        <v>3.9163702015457567</v>
      </c>
      <c r="T46" s="235">
        <f>+IF(I46=0,"",'Ark1'!AB1703)</f>
        <v>0</v>
      </c>
      <c r="U46" s="237">
        <f>+'Ark1'!AD1703</f>
        <v>0</v>
      </c>
      <c r="V46" s="235">
        <f t="shared" si="4"/>
        <v>5</v>
      </c>
      <c r="W46" s="235">
        <f t="shared" si="5"/>
        <v>1.25</v>
      </c>
      <c r="X46" s="214"/>
      <c r="Y46" s="217"/>
      <c r="AA46" s="29"/>
      <c r="AB46" s="27"/>
      <c r="AC46" s="218"/>
      <c r="AD46" s="28"/>
      <c r="AE46" s="27"/>
      <c r="AF46" s="27"/>
      <c r="AG46" s="34"/>
      <c r="AH46" s="34"/>
      <c r="AI46" s="34"/>
    </row>
    <row r="47" spans="1:35" ht="15.6">
      <c r="A47" s="214"/>
      <c r="B47" s="234">
        <f>+'Ark1'!C1704</f>
        <v>2024</v>
      </c>
      <c r="C47" s="214"/>
      <c r="D47" s="234">
        <f>+'Ark1'!M1704</f>
        <v>3</v>
      </c>
      <c r="E47" s="234" t="s">
        <v>91</v>
      </c>
      <c r="F47" s="234">
        <f>+'Ark1'!D1704</f>
        <v>4</v>
      </c>
      <c r="G47" s="234" t="s">
        <v>546</v>
      </c>
      <c r="H47" s="234">
        <f>+'Ark1'!Q1704</f>
        <v>17</v>
      </c>
      <c r="I47" s="336">
        <f>+'Ark1'!R1704</f>
        <v>32</v>
      </c>
      <c r="J47" s="235">
        <f>+IF(I47=0,"",'Ark1'!AF1704)</f>
        <v>5.2287581699346388</v>
      </c>
      <c r="K47" s="235">
        <f>+IF(I47=0,"",'Ark1'!AG1704)</f>
        <v>3.9488948110989193</v>
      </c>
      <c r="L47" s="236">
        <f>+IF(I47=0,"",'Ark1'!S1704)</f>
        <v>3.0625</v>
      </c>
      <c r="M47" s="235">
        <f>+IF(I47=0,"",'Ark1'!U1704)</f>
        <v>15.74375</v>
      </c>
      <c r="N47" s="235">
        <f>+IF(I47=0,"",'Ark1'!V1704)</f>
        <v>0</v>
      </c>
      <c r="O47" s="235">
        <f>+IF(I47=0,"",'Ark1'!W1704)</f>
        <v>0</v>
      </c>
      <c r="P47" s="237">
        <f>+IF(I47=0,"",'Ark1'!X1704)</f>
        <v>50</v>
      </c>
      <c r="Q47" s="237">
        <f>+IF(I47=0,"",'Ark1'!Y1704)</f>
        <v>0</v>
      </c>
      <c r="R47" s="237">
        <f>+IF(I47=0,"",'Ark1'!Z1704)</f>
        <v>2.7205166673814056</v>
      </c>
      <c r="S47" s="235">
        <f>+IF(I47=0,"",'Ark1'!Z1704)</f>
        <v>2.7205166673814056</v>
      </c>
      <c r="T47" s="235">
        <f>+IF(I47=0,"",'Ark1'!AB1704)</f>
        <v>0</v>
      </c>
      <c r="U47" s="237">
        <f>+'Ark1'!AD1704</f>
        <v>0</v>
      </c>
      <c r="V47" s="235">
        <f t="shared" si="4"/>
        <v>10.666666666666666</v>
      </c>
      <c r="W47" s="235">
        <f t="shared" si="5"/>
        <v>1.8823529411764706</v>
      </c>
      <c r="X47" s="214"/>
      <c r="Y47" s="217"/>
      <c r="AA47" s="29"/>
      <c r="AB47" s="27"/>
      <c r="AC47" s="218"/>
      <c r="AD47" s="28"/>
      <c r="AE47" s="27"/>
      <c r="AF47" s="27"/>
      <c r="AG47" s="34"/>
      <c r="AH47" s="34"/>
      <c r="AI47" s="34"/>
    </row>
    <row r="48" spans="1:35" ht="15.6">
      <c r="A48" s="214"/>
      <c r="B48" s="234">
        <f>+'Ark1'!C1705</f>
        <v>2024</v>
      </c>
      <c r="C48" s="214"/>
      <c r="D48" s="234">
        <f>+'Ark1'!M1705</f>
        <v>3</v>
      </c>
      <c r="E48" s="234" t="s">
        <v>91</v>
      </c>
      <c r="F48" s="234">
        <f>+'Ark1'!D1705</f>
        <v>5</v>
      </c>
      <c r="G48" s="234" t="s">
        <v>442</v>
      </c>
      <c r="H48" s="234">
        <f>+'Ark1'!Q1705</f>
        <v>14</v>
      </c>
      <c r="I48" s="336">
        <f>+'Ark1'!R1705</f>
        <v>29</v>
      </c>
      <c r="J48" s="235">
        <f>+IF(I48=0,"",'Ark1'!AF1705)</f>
        <v>5.7539682539682548</v>
      </c>
      <c r="K48" s="235">
        <f>+IF(I48=0,"",'Ark1'!AG1705)</f>
        <v>3.7305562878987608</v>
      </c>
      <c r="L48" s="236">
        <f>+IF(I48=0,"",'Ark1'!S1705)</f>
        <v>2.931034482758621</v>
      </c>
      <c r="M48" s="235">
        <f>+IF(I48=0,"",'Ark1'!U1705)</f>
        <v>13.662068965517244</v>
      </c>
      <c r="N48" s="235">
        <f>+IF(I48=0,"",'Ark1'!V1705)</f>
        <v>0</v>
      </c>
      <c r="O48" s="235">
        <f>+IF(I48=0,"",'Ark1'!W1705)</f>
        <v>0</v>
      </c>
      <c r="P48" s="237">
        <f>+IF(I48=0,"",'Ark1'!X1705)</f>
        <v>13.793103448275859</v>
      </c>
      <c r="Q48" s="237">
        <f>+IF(I48=0,"",'Ark1'!Y1705)</f>
        <v>0</v>
      </c>
      <c r="R48" s="237">
        <f>+IF(I48=0,"",'Ark1'!Z1705)</f>
        <v>3.4356562183105752</v>
      </c>
      <c r="S48" s="235">
        <f>+IF(I48=0,"",'Ark1'!Z1705)</f>
        <v>3.4356562183105752</v>
      </c>
      <c r="T48" s="235">
        <f>+IF(I48=0,"",'Ark1'!AB1705)</f>
        <v>0</v>
      </c>
      <c r="U48" s="237">
        <f>+'Ark1'!AD1705</f>
        <v>0</v>
      </c>
      <c r="V48" s="235">
        <f t="shared" si="4"/>
        <v>9.6666666666666661</v>
      </c>
      <c r="W48" s="235">
        <f t="shared" si="5"/>
        <v>2.0714285714285716</v>
      </c>
      <c r="X48" s="214"/>
      <c r="Y48" s="217"/>
      <c r="AA48" s="29"/>
      <c r="AB48" s="27"/>
      <c r="AC48" s="218"/>
      <c r="AD48" s="28"/>
      <c r="AE48" s="27"/>
      <c r="AF48" s="27"/>
      <c r="AG48" s="34"/>
      <c r="AH48" s="34"/>
      <c r="AI48" s="34"/>
    </row>
    <row r="49" spans="1:35" ht="15.6">
      <c r="A49" s="214"/>
      <c r="B49" s="234">
        <f>+'Ark1'!C1706</f>
        <v>2024</v>
      </c>
      <c r="C49" s="214"/>
      <c r="D49" s="234">
        <f>+'Ark1'!M1706</f>
        <v>3</v>
      </c>
      <c r="E49" s="234" t="s">
        <v>91</v>
      </c>
      <c r="F49" s="234">
        <f>+'Ark1'!D1706</f>
        <v>6</v>
      </c>
      <c r="G49" s="234" t="s">
        <v>547</v>
      </c>
      <c r="H49" s="234">
        <f>+'Ark1'!Q1706</f>
        <v>23</v>
      </c>
      <c r="I49" s="336">
        <f>+'Ark1'!R1706</f>
        <v>43</v>
      </c>
      <c r="J49" s="235">
        <f>+IF(I49=0,"",'Ark1'!AF1706)</f>
        <v>7.1547420965058226</v>
      </c>
      <c r="K49" s="235">
        <f>+IF(I49=0,"",'Ark1'!AG1706)</f>
        <v>5.4349243359743511</v>
      </c>
      <c r="L49" s="236">
        <f>+IF(I49=0,"",'Ark1'!S1706)</f>
        <v>3.023255813953488</v>
      </c>
      <c r="M49" s="235">
        <f>+IF(I49=0,"",'Ark1'!U1706)</f>
        <v>16.47906976744186</v>
      </c>
      <c r="N49" s="235">
        <f>+IF(I49=0,"",'Ark1'!V1706)</f>
        <v>0</v>
      </c>
      <c r="O49" s="235">
        <f>+IF(I49=0,"",'Ark1'!W1706)</f>
        <v>0</v>
      </c>
      <c r="P49" s="237">
        <f>+IF(I49=0,"",'Ark1'!X1706)</f>
        <v>55.813953488372078</v>
      </c>
      <c r="Q49" s="237">
        <f>+IF(I49=0,"",'Ark1'!Y1706)</f>
        <v>0</v>
      </c>
      <c r="R49" s="237">
        <f>+IF(I49=0,"",'Ark1'!Z1706)</f>
        <v>2.9380865581258009</v>
      </c>
      <c r="S49" s="235">
        <f>+IF(I49=0,"",'Ark1'!Z1706)</f>
        <v>2.9380865581258009</v>
      </c>
      <c r="T49" s="235">
        <f>+IF(I49=0,"",'Ark1'!AB1706)</f>
        <v>0</v>
      </c>
      <c r="U49" s="237">
        <f>+'Ark1'!AD1706</f>
        <v>0</v>
      </c>
      <c r="V49" s="235">
        <f t="shared" si="4"/>
        <v>14.333333333333334</v>
      </c>
      <c r="W49" s="235">
        <f t="shared" si="5"/>
        <v>1.8695652173913044</v>
      </c>
      <c r="X49" s="214"/>
      <c r="Y49" s="217"/>
      <c r="AA49" s="29"/>
      <c r="AB49" s="27"/>
      <c r="AC49" s="218"/>
      <c r="AD49" s="28"/>
      <c r="AE49" s="27"/>
      <c r="AF49" s="27"/>
      <c r="AG49" s="34"/>
      <c r="AH49" s="34"/>
      <c r="AI49" s="34"/>
    </row>
    <row r="50" spans="1:35" ht="15.6">
      <c r="A50" s="214"/>
      <c r="B50" s="234">
        <f>+'Ark1'!C1707</f>
        <v>2024</v>
      </c>
      <c r="C50" s="214"/>
      <c r="D50" s="234">
        <f>+'Ark1'!M1707</f>
        <v>3</v>
      </c>
      <c r="E50" s="234" t="s">
        <v>91</v>
      </c>
      <c r="F50" s="234">
        <f>+'Ark1'!D1707</f>
        <v>7</v>
      </c>
      <c r="G50" s="234" t="s">
        <v>548</v>
      </c>
      <c r="H50" s="234">
        <f>+'Ark1'!Q1707</f>
        <v>11</v>
      </c>
      <c r="I50" s="336">
        <f>+'Ark1'!R1707</f>
        <v>23</v>
      </c>
      <c r="J50" s="235">
        <f>+IF(I50=0,"",'Ark1'!AF1707)</f>
        <v>10</v>
      </c>
      <c r="K50" s="235">
        <f>+IF(I50=0,"",'Ark1'!AG1707)</f>
        <v>7.4000087807876396</v>
      </c>
      <c r="L50" s="236">
        <f>+IF(I50=0,"",'Ark1'!S1707)</f>
        <v>3.1304347826086958</v>
      </c>
      <c r="M50" s="235">
        <f>+IF(I50=0,"",'Ark1'!U1707)</f>
        <v>14.656521739130438</v>
      </c>
      <c r="N50" s="235">
        <f>+IF(I50=0,"",'Ark1'!V1707)</f>
        <v>0</v>
      </c>
      <c r="O50" s="235">
        <f>+IF(I50=0,"",'Ark1'!W1707)</f>
        <v>0</v>
      </c>
      <c r="P50" s="237">
        <f>+IF(I50=0,"",'Ark1'!X1707)</f>
        <v>34.782608695652172</v>
      </c>
      <c r="Q50" s="237">
        <f>+IF(I50=0,"",'Ark1'!Y1707)</f>
        <v>0</v>
      </c>
      <c r="R50" s="237">
        <f>+IF(I50=0,"",'Ark1'!Z1707)</f>
        <v>3.4123593886566841</v>
      </c>
      <c r="S50" s="235">
        <f>+IF(I50=0,"",'Ark1'!Z1707)</f>
        <v>3.4123593886566841</v>
      </c>
      <c r="T50" s="235">
        <f>+IF(I50=0,"",'Ark1'!AB1707)</f>
        <v>0</v>
      </c>
      <c r="U50" s="237">
        <f>+'Ark1'!AD1707</f>
        <v>0</v>
      </c>
      <c r="V50" s="235">
        <f t="shared" si="4"/>
        <v>7.666666666666667</v>
      </c>
      <c r="W50" s="235">
        <f t="shared" si="5"/>
        <v>2.0909090909090908</v>
      </c>
      <c r="X50" s="214"/>
      <c r="Y50" s="217"/>
      <c r="AA50" s="29"/>
      <c r="AB50" s="27"/>
      <c r="AC50" s="218"/>
      <c r="AD50" s="28"/>
      <c r="AE50" s="27"/>
      <c r="AF50" s="27"/>
      <c r="AG50" s="34"/>
      <c r="AH50" s="34"/>
      <c r="AI50" s="34"/>
    </row>
    <row r="51" spans="1:35" ht="15.6">
      <c r="A51" s="214"/>
      <c r="B51" s="234">
        <f>+'Ark1'!C1708</f>
        <v>2024</v>
      </c>
      <c r="C51" s="214"/>
      <c r="D51" s="234">
        <f>+'Ark1'!M1708</f>
        <v>3</v>
      </c>
      <c r="E51" s="234" t="s">
        <v>91</v>
      </c>
      <c r="F51" s="234">
        <f>+'Ark1'!D1708</f>
        <v>8</v>
      </c>
      <c r="G51" s="234" t="s">
        <v>549</v>
      </c>
      <c r="H51" s="234">
        <f>+'Ark1'!Q1708</f>
        <v>25</v>
      </c>
      <c r="I51" s="336">
        <f>+'Ark1'!R1708</f>
        <v>44</v>
      </c>
      <c r="J51" s="235">
        <f>+IF(I51=0,"",'Ark1'!AF1708)</f>
        <v>8.9795918367346896</v>
      </c>
      <c r="K51" s="235">
        <f>+IF(I51=0,"",'Ark1'!AG1708)</f>
        <v>6.5938733437619774</v>
      </c>
      <c r="L51" s="236">
        <f>+IF(I51=0,"",'Ark1'!S1708)</f>
        <v>2.2954545454545454</v>
      </c>
      <c r="M51" s="235">
        <f>+IF(I51=0,"",'Ark1'!U1708)</f>
        <v>14.465909090909088</v>
      </c>
      <c r="N51" s="235">
        <f>+IF(I51=0,"",'Ark1'!V1708)</f>
        <v>0</v>
      </c>
      <c r="O51" s="235">
        <f>+IF(I51=0,"",'Ark1'!W1708)</f>
        <v>0</v>
      </c>
      <c r="P51" s="237">
        <f>+IF(I51=0,"",'Ark1'!X1708)</f>
        <v>31.818181818181817</v>
      </c>
      <c r="Q51" s="237">
        <f>+IF(I51=0,"",'Ark1'!Y1708)</f>
        <v>4.5454545454545459</v>
      </c>
      <c r="R51" s="237">
        <f>+IF(I51=0,"",'Ark1'!Z1708)</f>
        <v>4.0307873797592624</v>
      </c>
      <c r="S51" s="235">
        <f>+IF(I51=0,"",'Ark1'!Z1708)</f>
        <v>4.0307873797592624</v>
      </c>
      <c r="T51" s="235">
        <f>+IF(I51=0,"",'Ark1'!AB1708)</f>
        <v>0</v>
      </c>
      <c r="U51" s="237">
        <f>+'Ark1'!AD1708</f>
        <v>0</v>
      </c>
      <c r="V51" s="235">
        <f t="shared" si="4"/>
        <v>14.666666666666666</v>
      </c>
      <c r="W51" s="235">
        <f t="shared" si="5"/>
        <v>1.76</v>
      </c>
      <c r="X51" s="214"/>
      <c r="Y51" s="217"/>
      <c r="AA51" s="29"/>
      <c r="AB51" s="27"/>
      <c r="AC51" s="218"/>
      <c r="AD51" s="28"/>
      <c r="AE51" s="27"/>
      <c r="AF51" s="27"/>
      <c r="AG51" s="34"/>
      <c r="AH51" s="34"/>
      <c r="AI51" s="34"/>
    </row>
    <row r="52" spans="1:35" ht="15.6">
      <c r="A52" s="214"/>
      <c r="B52" s="234">
        <f>+'Ark1'!C1709</f>
        <v>2024</v>
      </c>
      <c r="C52" s="214"/>
      <c r="D52" s="234">
        <f>+'Ark1'!M1709</f>
        <v>3</v>
      </c>
      <c r="E52" s="234" t="s">
        <v>91</v>
      </c>
      <c r="F52" s="234">
        <f>+'Ark1'!D1709</f>
        <v>9</v>
      </c>
      <c r="G52" s="234" t="s">
        <v>550</v>
      </c>
      <c r="H52" s="234">
        <f>+'Ark1'!Q1709</f>
        <v>24</v>
      </c>
      <c r="I52" s="336">
        <f>+'Ark1'!R1709</f>
        <v>44</v>
      </c>
      <c r="J52" s="235">
        <f>+IF(I52=0,"",'Ark1'!AF1709)</f>
        <v>7.9279279279279296</v>
      </c>
      <c r="K52" s="235">
        <f>+IF(I52=0,"",'Ark1'!AG1709)</f>
        <v>6.469357358893995</v>
      </c>
      <c r="L52" s="236">
        <f>+IF(I52=0,"",'Ark1'!S1709)</f>
        <v>2.5681818181818179</v>
      </c>
      <c r="M52" s="235">
        <f>+IF(I52=0,"",'Ark1'!U1709)</f>
        <v>16.090909090909093</v>
      </c>
      <c r="N52" s="235">
        <f>+IF(I52=0,"",'Ark1'!V1709)</f>
        <v>4.5454545454545459</v>
      </c>
      <c r="O52" s="235">
        <f>+IF(I52=0,"",'Ark1'!W1709)</f>
        <v>0</v>
      </c>
      <c r="P52" s="237">
        <f>+IF(I52=0,"",'Ark1'!X1709)</f>
        <v>36.363636363636367</v>
      </c>
      <c r="Q52" s="237">
        <f>+IF(I52=0,"",'Ark1'!Y1709)</f>
        <v>6.8181818181818192</v>
      </c>
      <c r="R52" s="237">
        <f>+IF(I52=0,"",'Ark1'!Z1709)</f>
        <v>5.6187113607456203</v>
      </c>
      <c r="S52" s="235">
        <f>+IF(I52=0,"",'Ark1'!Z1709)</f>
        <v>5.6187113607456203</v>
      </c>
      <c r="T52" s="235">
        <f>+IF(I52=0,"",'Ark1'!AB1709)</f>
        <v>0</v>
      </c>
      <c r="U52" s="237">
        <f>+'Ark1'!AD1709</f>
        <v>0</v>
      </c>
      <c r="V52" s="235">
        <f t="shared" si="4"/>
        <v>14.666666666666666</v>
      </c>
      <c r="W52" s="235">
        <f t="shared" si="5"/>
        <v>1.8333333333333333</v>
      </c>
      <c r="X52" s="214"/>
      <c r="Y52" s="217"/>
      <c r="AA52" s="29"/>
      <c r="AB52" s="27"/>
      <c r="AC52" s="218"/>
      <c r="AD52" s="28"/>
      <c r="AE52" s="27"/>
      <c r="AF52" s="27"/>
      <c r="AG52" s="34"/>
      <c r="AH52" s="34"/>
      <c r="AI52" s="34"/>
    </row>
    <row r="53" spans="1:35" ht="15.6">
      <c r="A53" s="214"/>
      <c r="B53" s="234">
        <f>+'Ark1'!C1710</f>
        <v>2024</v>
      </c>
      <c r="C53" s="214"/>
      <c r="D53" s="234">
        <f>+'Ark1'!M1710</f>
        <v>3</v>
      </c>
      <c r="E53" s="234" t="s">
        <v>91</v>
      </c>
      <c r="F53" s="234">
        <f>+'Ark1'!D1710</f>
        <v>10</v>
      </c>
      <c r="G53" s="234" t="s">
        <v>551</v>
      </c>
      <c r="H53" s="234">
        <f>+'Ark1'!Q1710</f>
        <v>89</v>
      </c>
      <c r="I53" s="336">
        <f>+'Ark1'!R1710</f>
        <v>312</v>
      </c>
      <c r="J53" s="235">
        <f>+IF(I53=0,"",'Ark1'!AF1710)</f>
        <v>12.28346456692913</v>
      </c>
      <c r="K53" s="235">
        <f>+IF(I53=0,"",'Ark1'!AG1710)</f>
        <v>9.8373191921136875</v>
      </c>
      <c r="L53" s="236">
        <f>+IF(I53=0,"",'Ark1'!S1710)</f>
        <v>3.0064102564102551</v>
      </c>
      <c r="M53" s="235">
        <f>+IF(I53=0,"",'Ark1'!U1710)</f>
        <v>17.028525641025627</v>
      </c>
      <c r="N53" s="235">
        <f>+IF(I53=0,"",'Ark1'!V1710)</f>
        <v>0.32051282051282048</v>
      </c>
      <c r="O53" s="235">
        <f>+IF(I53=0,"",'Ark1'!W1710)</f>
        <v>0</v>
      </c>
      <c r="P53" s="237">
        <f>+IF(I53=0,"",'Ark1'!X1710)</f>
        <v>62.5</v>
      </c>
      <c r="Q53" s="237">
        <f>+IF(I53=0,"",'Ark1'!Y1710)</f>
        <v>2.8846153846153846</v>
      </c>
      <c r="R53" s="237">
        <f>+IF(I53=0,"",'Ark1'!Z1710)</f>
        <v>3.7395993039992002</v>
      </c>
      <c r="S53" s="235">
        <f>+IF(I53=0,"",'Ark1'!Z1710)</f>
        <v>3.7395993039992002</v>
      </c>
      <c r="T53" s="235">
        <f>+IF(I53=0,"",'Ark1'!AB1710)</f>
        <v>0</v>
      </c>
      <c r="U53" s="237">
        <f>+'Ark1'!AD1710</f>
        <v>0</v>
      </c>
      <c r="V53" s="235">
        <f t="shared" si="4"/>
        <v>104</v>
      </c>
      <c r="W53" s="235">
        <f t="shared" si="5"/>
        <v>3.50561797752809</v>
      </c>
      <c r="X53" s="214"/>
      <c r="Y53" s="217"/>
      <c r="AA53" s="29"/>
      <c r="AB53" s="27"/>
      <c r="AC53" s="218"/>
      <c r="AD53" s="28"/>
      <c r="AE53" s="27"/>
      <c r="AF53" s="27"/>
      <c r="AG53" s="34"/>
      <c r="AH53" s="34"/>
      <c r="AI53" s="34"/>
    </row>
    <row r="54" spans="1:35" ht="15.6">
      <c r="A54" s="214"/>
      <c r="B54" s="234">
        <f>+'Ark1'!C1711</f>
        <v>2024</v>
      </c>
      <c r="C54" s="214"/>
      <c r="D54" s="234">
        <f>+'Ark1'!M1711</f>
        <v>3</v>
      </c>
      <c r="E54" s="234" t="s">
        <v>91</v>
      </c>
      <c r="F54" s="234">
        <f>+'Ark1'!D1711</f>
        <v>11</v>
      </c>
      <c r="G54" s="234" t="s">
        <v>552</v>
      </c>
      <c r="H54" s="234">
        <f>+'Ark1'!Q1711</f>
        <v>51</v>
      </c>
      <c r="I54" s="336">
        <f>+'Ark1'!R1711</f>
        <v>138</v>
      </c>
      <c r="J54" s="235">
        <f>+IF(I54=0,"",'Ark1'!AF1711)</f>
        <v>7.8098471986417684</v>
      </c>
      <c r="K54" s="235">
        <f>+IF(I54=0,"",'Ark1'!AG1711)</f>
        <v>6.0964449726858225</v>
      </c>
      <c r="L54" s="236">
        <f>+IF(I54=0,"",'Ark1'!S1711)</f>
        <v>2.695652173913043</v>
      </c>
      <c r="M54" s="235">
        <f>+IF(I54=0,"",'Ark1'!U1711)</f>
        <v>15.834057971014481</v>
      </c>
      <c r="N54" s="235">
        <f>+IF(I54=0,"",'Ark1'!V1711)</f>
        <v>0</v>
      </c>
      <c r="O54" s="235">
        <f>+IF(I54=0,"",'Ark1'!W1711)</f>
        <v>0</v>
      </c>
      <c r="P54" s="237">
        <f>+IF(I54=0,"",'Ark1'!X1711)</f>
        <v>49.275362318840578</v>
      </c>
      <c r="Q54" s="237">
        <f>+IF(I54=0,"",'Ark1'!Y1711)</f>
        <v>5.0724637681159424</v>
      </c>
      <c r="R54" s="237">
        <f>+IF(I54=0,"",'Ark1'!Z1711)</f>
        <v>4.7915610656564569</v>
      </c>
      <c r="S54" s="235">
        <f>+IF(I54=0,"",'Ark1'!Z1711)</f>
        <v>4.7915610656564569</v>
      </c>
      <c r="T54" s="235">
        <f>+IF(I54=0,"",'Ark1'!AB1711)</f>
        <v>0</v>
      </c>
      <c r="U54" s="237">
        <f>+'Ark1'!AD1711</f>
        <v>0</v>
      </c>
      <c r="V54" s="235">
        <f t="shared" si="4"/>
        <v>46</v>
      </c>
      <c r="W54" s="235">
        <f t="shared" si="5"/>
        <v>2.7058823529411766</v>
      </c>
      <c r="X54" s="214"/>
      <c r="Y54" s="217"/>
      <c r="AA54" s="29"/>
      <c r="AB54" s="27"/>
      <c r="AC54" s="218"/>
      <c r="AD54" s="28"/>
      <c r="AE54" s="27"/>
      <c r="AF54" s="27"/>
      <c r="AG54" s="34"/>
      <c r="AH54" s="34"/>
      <c r="AI54" s="34"/>
    </row>
    <row r="55" spans="1:35" ht="16.5" customHeight="1">
      <c r="A55" s="214"/>
      <c r="B55" s="234">
        <f>+'Ark1'!C1712</f>
        <v>2024</v>
      </c>
      <c r="C55" s="214"/>
      <c r="D55" s="234">
        <f>+'Ark1'!M1712</f>
        <v>3</v>
      </c>
      <c r="E55" s="234" t="s">
        <v>91</v>
      </c>
      <c r="F55" s="234">
        <f>+'Ark1'!D1712</f>
        <v>12</v>
      </c>
      <c r="G55" s="234" t="s">
        <v>553</v>
      </c>
      <c r="H55" s="234">
        <f>+'Ark1'!Q1712</f>
        <v>7</v>
      </c>
      <c r="I55" s="336">
        <f>+'Ark1'!R1712</f>
        <v>22</v>
      </c>
      <c r="J55" s="235">
        <f>+IF(I55=0,"",'Ark1'!AF1712)</f>
        <v>6.5281899109792283</v>
      </c>
      <c r="K55" s="235">
        <f>+IF(I55=0,"",'Ark1'!AG1712)</f>
        <v>5.4446362314310175</v>
      </c>
      <c r="L55" s="236">
        <f>+IF(I55=0,"",'Ark1'!S1712)</f>
        <v>3.1818181818181817</v>
      </c>
      <c r="M55" s="235">
        <f>+IF(I55=0,"",'Ark1'!U1712)</f>
        <v>18.209090909090911</v>
      </c>
      <c r="N55" s="235">
        <f>+IF(I55=0,"",'Ark1'!V1712)</f>
        <v>4.5454545454545459</v>
      </c>
      <c r="O55" s="235">
        <f>+IF(I55=0,"",'Ark1'!W1712)</f>
        <v>0</v>
      </c>
      <c r="P55" s="237">
        <f>+IF(I55=0,"",'Ark1'!X1712)</f>
        <v>77.272727272727266</v>
      </c>
      <c r="Q55" s="237">
        <f>+IF(I55=0,"",'Ark1'!Y1712)</f>
        <v>4.5454545454545459</v>
      </c>
      <c r="R55" s="237">
        <f>+IF(I55=0,"",'Ark1'!Z1712)</f>
        <v>3.4956998377108874</v>
      </c>
      <c r="S55" s="235">
        <f>+IF(I55=0,"",'Ark1'!Z1712)</f>
        <v>3.4956998377108874</v>
      </c>
      <c r="T55" s="235">
        <f>+IF(I55=0,"",'Ark1'!AB1712)</f>
        <v>0</v>
      </c>
      <c r="U55" s="237">
        <f>+'Ark1'!AD1712</f>
        <v>0</v>
      </c>
      <c r="V55" s="235">
        <f t="shared" si="4"/>
        <v>7.333333333333333</v>
      </c>
      <c r="W55" s="235">
        <f t="shared" si="5"/>
        <v>3.1428571428571428</v>
      </c>
      <c r="X55" s="214"/>
      <c r="Y55" s="217"/>
      <c r="AA55" s="29"/>
      <c r="AB55" s="27"/>
      <c r="AC55" s="218"/>
      <c r="AD55" s="28"/>
      <c r="AE55" s="27"/>
      <c r="AF55" s="27"/>
      <c r="AG55" s="34"/>
      <c r="AH55" s="34"/>
      <c r="AI55" s="34"/>
    </row>
    <row r="56" spans="1:35" ht="15.6">
      <c r="A56" s="214"/>
      <c r="B56" s="214"/>
      <c r="C56" s="214"/>
      <c r="D56" s="214"/>
      <c r="E56" s="214"/>
      <c r="F56" s="214"/>
      <c r="G56" s="214"/>
      <c r="H56" s="214"/>
      <c r="I56" s="331"/>
      <c r="J56" s="215"/>
      <c r="K56" s="215"/>
      <c r="L56" s="214"/>
      <c r="M56" s="214"/>
      <c r="N56" s="214"/>
      <c r="O56" s="216"/>
      <c r="P56" s="216"/>
      <c r="Q56" s="216"/>
      <c r="R56" s="216"/>
      <c r="S56" s="215"/>
      <c r="T56" s="214"/>
      <c r="U56" s="216"/>
      <c r="V56" s="216"/>
      <c r="W56" s="215"/>
      <c r="X56" s="214"/>
      <c r="Y56" s="217"/>
      <c r="AA56" s="29"/>
      <c r="AB56" s="27"/>
      <c r="AC56" s="218"/>
      <c r="AD56" s="28"/>
      <c r="AH56" s="28"/>
    </row>
    <row r="57" spans="1:35" ht="22.8">
      <c r="A57" s="214"/>
      <c r="B57" s="214"/>
      <c r="C57" s="214"/>
      <c r="D57" s="214"/>
      <c r="E57" s="263" t="str">
        <f>+E59</f>
        <v>2-</v>
      </c>
      <c r="F57" s="214"/>
      <c r="G57" s="214"/>
      <c r="H57" s="214"/>
      <c r="I57" s="334">
        <f>SUM(I59:I70)</f>
        <v>1394</v>
      </c>
      <c r="J57" s="215"/>
      <c r="K57" s="215"/>
      <c r="L57" s="214"/>
      <c r="M57" s="269">
        <f>+Fettgruppe!J14</f>
        <v>17.868149210903855</v>
      </c>
      <c r="N57" s="214"/>
      <c r="O57" s="216"/>
      <c r="P57" s="216"/>
      <c r="Q57" s="216"/>
      <c r="R57" s="216"/>
      <c r="S57" s="215"/>
      <c r="T57" s="214"/>
      <c r="U57" s="216"/>
      <c r="V57" s="216"/>
      <c r="W57" s="215"/>
      <c r="X57" s="214"/>
      <c r="Y57" s="217"/>
      <c r="AA57" s="29"/>
      <c r="AB57" s="27"/>
      <c r="AC57" s="218"/>
      <c r="AD57" s="28"/>
      <c r="AH57" s="28"/>
    </row>
    <row r="58" spans="1:35" ht="15.6">
      <c r="A58" s="214"/>
      <c r="B58" s="214"/>
      <c r="C58" s="214"/>
      <c r="D58" s="214"/>
      <c r="E58" s="214"/>
      <c r="F58" s="214"/>
      <c r="G58" s="214"/>
      <c r="H58" s="214"/>
      <c r="I58" s="331"/>
      <c r="J58" s="215"/>
      <c r="K58" s="215"/>
      <c r="L58" s="214"/>
      <c r="M58" s="214"/>
      <c r="N58" s="214"/>
      <c r="O58" s="216"/>
      <c r="P58" s="216"/>
      <c r="Q58" s="216"/>
      <c r="R58" s="216"/>
      <c r="S58" s="215"/>
      <c r="T58" s="214"/>
      <c r="U58" s="216"/>
      <c r="V58" s="216"/>
      <c r="W58" s="216"/>
      <c r="X58" s="214"/>
      <c r="Y58" s="217"/>
      <c r="AA58" s="29"/>
      <c r="AB58" s="27"/>
      <c r="AC58" s="218"/>
      <c r="AD58" s="28"/>
      <c r="AH58" s="28"/>
    </row>
    <row r="59" spans="1:35" ht="16.5" customHeight="1">
      <c r="A59" s="214"/>
      <c r="B59" s="214"/>
      <c r="C59" s="214"/>
      <c r="D59" s="28">
        <f>+'Ark1'!M1713</f>
        <v>4</v>
      </c>
      <c r="E59" s="28" t="s">
        <v>92</v>
      </c>
      <c r="F59" s="28">
        <f>+'Ark1'!D1713</f>
        <v>1</v>
      </c>
      <c r="G59" s="28" t="s">
        <v>543</v>
      </c>
      <c r="H59" s="28">
        <f>+'Ark1'!Q1713</f>
        <v>3</v>
      </c>
      <c r="I59" s="337">
        <f>+'Ark1'!R1713</f>
        <v>5</v>
      </c>
      <c r="J59" s="29">
        <f>+IF(I59=0,"",'Ark1'!AF1713)</f>
        <v>0.92250922509225086</v>
      </c>
      <c r="K59" s="29">
        <f>+IF(I59=0,"",'Ark1'!AG1713)</f>
        <v>0.62759454777236634</v>
      </c>
      <c r="L59" s="27">
        <f>+IF(I59=0,"",'Ark1'!S1713)</f>
        <v>5.4</v>
      </c>
      <c r="M59" s="29">
        <f>+IF(I59=0,"",'Ark1'!U1713)</f>
        <v>15.36</v>
      </c>
      <c r="N59" s="29">
        <f>+IF(I59=0,"",'Ark1'!V1713)</f>
        <v>0</v>
      </c>
      <c r="O59" s="29">
        <f>+IF(I59=0,"",'Ark1'!W1713)</f>
        <v>0</v>
      </c>
      <c r="P59" s="34">
        <f>+IF(I59=0,"",'Ark1'!X1713)</f>
        <v>60</v>
      </c>
      <c r="Q59" s="34">
        <f>+IF(I59=0,"",'Ark1'!Y1713)</f>
        <v>0</v>
      </c>
      <c r="R59" s="34">
        <f>+IF(I59=0,"",'Ark1'!Z1713)</f>
        <v>1.6426807358705104</v>
      </c>
      <c r="S59" s="29">
        <f>+IF(I59=0,"",'Ark1'!Z1713)</f>
        <v>1.6426807358705104</v>
      </c>
      <c r="T59" s="29">
        <f>+IF(I59=0,"",'Ark1'!AB1713)</f>
        <v>0</v>
      </c>
      <c r="U59" s="34">
        <f>+'Ark1'!AD1713</f>
        <v>0</v>
      </c>
      <c r="V59" s="29">
        <f>+IF(I59=0,"",I59/D59)</f>
        <v>1.25</v>
      </c>
      <c r="W59" s="29">
        <f>+IF(I59=0,"",I59/H59)</f>
        <v>1.6666666666666667</v>
      </c>
      <c r="X59" s="214"/>
      <c r="Y59" s="217"/>
      <c r="AA59" s="29"/>
      <c r="AB59" s="27"/>
      <c r="AC59" s="218"/>
      <c r="AD59" s="28"/>
      <c r="AE59" s="27"/>
      <c r="AF59" s="27"/>
      <c r="AG59" s="34"/>
      <c r="AH59" s="34"/>
      <c r="AI59" s="34"/>
    </row>
    <row r="60" spans="1:35">
      <c r="A60" s="214"/>
      <c r="B60" s="214"/>
      <c r="C60" s="214"/>
      <c r="D60" s="28">
        <f>+'Ark1'!M1714</f>
        <v>4</v>
      </c>
      <c r="E60" s="28" t="s">
        <v>92</v>
      </c>
      <c r="F60" s="28">
        <f>+'Ark1'!D1714</f>
        <v>2</v>
      </c>
      <c r="G60" s="28" t="s">
        <v>544</v>
      </c>
      <c r="H60" s="28">
        <f>+'Ark1'!Q1714</f>
        <v>3</v>
      </c>
      <c r="I60" s="337">
        <f>+'Ark1'!R1714</f>
        <v>4</v>
      </c>
      <c r="J60" s="29">
        <f>+IF(I60=0,"",'Ark1'!AF1714)</f>
        <v>1.4760147601476012</v>
      </c>
      <c r="K60" s="29">
        <f>+IF(I60=0,"",'Ark1'!AG1714)</f>
        <v>1.1130406020011583</v>
      </c>
      <c r="L60" s="27">
        <f>+IF(I60=0,"",'Ark1'!S1714)</f>
        <v>4.75</v>
      </c>
      <c r="M60" s="29">
        <f>+IF(I60=0,"",'Ark1'!U1714)</f>
        <v>16.825000000000003</v>
      </c>
      <c r="N60" s="29">
        <f>+IF(I60=0,"",'Ark1'!V1714)</f>
        <v>0</v>
      </c>
      <c r="O60" s="29">
        <f>+IF(I60=0,"",'Ark1'!W1714)</f>
        <v>0</v>
      </c>
      <c r="P60" s="34">
        <f>+IF(I60=0,"",'Ark1'!X1714)</f>
        <v>50</v>
      </c>
      <c r="Q60" s="34">
        <f>+IF(I60=0,"",'Ark1'!Y1714)</f>
        <v>25</v>
      </c>
      <c r="R60" s="34">
        <f>+IF(I60=0,"",'Ark1'!Z1714)</f>
        <v>4.9675824099857593</v>
      </c>
      <c r="S60" s="29">
        <f>+IF(I60=0,"",'Ark1'!Z1714)</f>
        <v>4.9675824099857593</v>
      </c>
      <c r="T60" s="29">
        <f>+IF(I60=0,"",'Ark1'!AB1714)</f>
        <v>0</v>
      </c>
      <c r="U60" s="34">
        <f>+'Ark1'!AD1714</f>
        <v>0</v>
      </c>
      <c r="V60" s="29">
        <f t="shared" ref="V60:V70" si="6">+IF(I60=0,"",I60/D60)</f>
        <v>1</v>
      </c>
      <c r="W60" s="29">
        <f t="shared" ref="W60:W70" si="7">+IF(I60=0,"",I60/H60)</f>
        <v>1.3333333333333333</v>
      </c>
      <c r="X60" s="214"/>
      <c r="Y60" s="28"/>
      <c r="AA60" s="29"/>
      <c r="AB60" s="27"/>
      <c r="AC60" s="28"/>
      <c r="AD60" s="28"/>
      <c r="AE60" s="27"/>
      <c r="AF60" s="27"/>
      <c r="AG60" s="34"/>
      <c r="AH60" s="34"/>
      <c r="AI60" s="34"/>
    </row>
    <row r="61" spans="1:35" ht="17.25" customHeight="1">
      <c r="A61" s="214"/>
      <c r="B61" s="214"/>
      <c r="C61" s="214"/>
      <c r="D61" s="28">
        <f>+'Ark1'!M1715</f>
        <v>4</v>
      </c>
      <c r="E61" s="28" t="s">
        <v>92</v>
      </c>
      <c r="F61" s="28">
        <f>+'Ark1'!D1715</f>
        <v>3</v>
      </c>
      <c r="G61" s="28" t="s">
        <v>545</v>
      </c>
      <c r="H61" s="28">
        <f>+'Ark1'!Q1715</f>
        <v>26</v>
      </c>
      <c r="I61" s="337">
        <f>+'Ark1'!R1715</f>
        <v>55</v>
      </c>
      <c r="J61" s="29">
        <f>+IF(I61=0,"",'Ark1'!AF1715)</f>
        <v>7.5034106412005492</v>
      </c>
      <c r="K61" s="29">
        <f>+IF(I61=0,"",'Ark1'!AG1715)</f>
        <v>5.405862775699001</v>
      </c>
      <c r="L61" s="27">
        <f>+IF(I61=0,"",'Ark1'!S1715)</f>
        <v>4.6181818181818173</v>
      </c>
      <c r="M61" s="29">
        <f>+IF(I61=0,"",'Ark1'!U1715)</f>
        <v>15.681818181818182</v>
      </c>
      <c r="N61" s="29">
        <f>+IF(I61=0,"",'Ark1'!V1715)</f>
        <v>3.6363636363636358</v>
      </c>
      <c r="O61" s="29">
        <f>+IF(I61=0,"",'Ark1'!W1715)</f>
        <v>0</v>
      </c>
      <c r="P61" s="34">
        <f>+IF(I61=0,"",'Ark1'!X1715)</f>
        <v>50.909090909090914</v>
      </c>
      <c r="Q61" s="34">
        <f>+IF(I61=0,"",'Ark1'!Y1715)</f>
        <v>9.0909090909090917</v>
      </c>
      <c r="R61" s="34">
        <f>+IF(I61=0,"",'Ark1'!Z1715)</f>
        <v>6.226690085550076</v>
      </c>
      <c r="S61" s="29">
        <f>+IF(I61=0,"",'Ark1'!Z1715)</f>
        <v>6.226690085550076</v>
      </c>
      <c r="T61" s="29">
        <f>+IF(I61=0,"",'Ark1'!AB1715)</f>
        <v>0</v>
      </c>
      <c r="U61" s="34">
        <f>+'Ark1'!AD1715</f>
        <v>0</v>
      </c>
      <c r="V61" s="29">
        <f t="shared" si="6"/>
        <v>13.75</v>
      </c>
      <c r="W61" s="29">
        <f t="shared" si="7"/>
        <v>2.1153846153846154</v>
      </c>
      <c r="X61" s="214"/>
      <c r="Y61" s="238"/>
      <c r="AA61" s="29"/>
      <c r="AB61" s="27"/>
      <c r="AC61" s="218"/>
      <c r="AD61" s="28"/>
      <c r="AE61" s="27"/>
      <c r="AF61" s="27"/>
      <c r="AG61" s="34"/>
      <c r="AH61" s="34"/>
      <c r="AI61" s="34"/>
    </row>
    <row r="62" spans="1:35" ht="15.6">
      <c r="A62" s="214"/>
      <c r="B62" s="214"/>
      <c r="C62" s="214"/>
      <c r="D62" s="28">
        <f>+'Ark1'!M1716</f>
        <v>4</v>
      </c>
      <c r="E62" s="28" t="s">
        <v>92</v>
      </c>
      <c r="F62" s="28">
        <f>+'Ark1'!D1716</f>
        <v>4</v>
      </c>
      <c r="G62" s="28" t="s">
        <v>546</v>
      </c>
      <c r="H62" s="28">
        <f>+'Ark1'!Q1716</f>
        <v>25</v>
      </c>
      <c r="I62" s="337">
        <f>+'Ark1'!R1716</f>
        <v>48</v>
      </c>
      <c r="J62" s="29">
        <f>+IF(I62=0,"",'Ark1'!AF1716)</f>
        <v>7.8431372549019596</v>
      </c>
      <c r="K62" s="29">
        <f>+IF(I62=0,"",'Ark1'!AG1716)</f>
        <v>6.4437999686471246</v>
      </c>
      <c r="L62" s="27">
        <f>+IF(I62=0,"",'Ark1'!S1716)</f>
        <v>3.6041666666666656</v>
      </c>
      <c r="M62" s="29">
        <f>+IF(I62=0,"",'Ark1'!U1716)</f>
        <v>17.127083333333339</v>
      </c>
      <c r="N62" s="29">
        <f>+IF(I62=0,"",'Ark1'!V1716)</f>
        <v>0</v>
      </c>
      <c r="O62" s="29">
        <f>+IF(I62=0,"",'Ark1'!W1716)</f>
        <v>0</v>
      </c>
      <c r="P62" s="34">
        <f>+IF(I62=0,"",'Ark1'!X1716)</f>
        <v>56.25</v>
      </c>
      <c r="Q62" s="34">
        <f>+IF(I62=0,"",'Ark1'!Y1716)</f>
        <v>8.3333333333333357</v>
      </c>
      <c r="R62" s="34">
        <f>+IF(I62=0,"",'Ark1'!Z1716)</f>
        <v>4.0821634165871155</v>
      </c>
      <c r="S62" s="29">
        <f>+IF(I62=0,"",'Ark1'!Z1716)</f>
        <v>4.0821634165871155</v>
      </c>
      <c r="T62" s="29">
        <f>+IF(I62=0,"",'Ark1'!AB1716)</f>
        <v>0</v>
      </c>
      <c r="U62" s="34">
        <f>+'Ark1'!AD1716</f>
        <v>0</v>
      </c>
      <c r="V62" s="29">
        <f t="shared" si="6"/>
        <v>12</v>
      </c>
      <c r="W62" s="29">
        <f t="shared" si="7"/>
        <v>1.92</v>
      </c>
      <c r="X62" s="214"/>
      <c r="Y62" s="238"/>
      <c r="AA62" s="29"/>
      <c r="AB62" s="27"/>
      <c r="AC62" s="28"/>
      <c r="AD62" s="28"/>
      <c r="AE62" s="27"/>
      <c r="AF62" s="27"/>
      <c r="AG62" s="34"/>
      <c r="AH62" s="34"/>
      <c r="AI62" s="34"/>
    </row>
    <row r="63" spans="1:35">
      <c r="A63" s="214"/>
      <c r="B63" s="214"/>
      <c r="C63" s="214"/>
      <c r="D63" s="28">
        <f>+'Ark1'!M1717</f>
        <v>4</v>
      </c>
      <c r="E63" s="28" t="s">
        <v>92</v>
      </c>
      <c r="F63" s="28">
        <f>+'Ark1'!D1717</f>
        <v>5</v>
      </c>
      <c r="G63" s="28" t="s">
        <v>442</v>
      </c>
      <c r="H63" s="28">
        <f>+'Ark1'!Q1717</f>
        <v>17</v>
      </c>
      <c r="I63" s="337">
        <f>+'Ark1'!R1717</f>
        <v>41</v>
      </c>
      <c r="J63" s="29">
        <f>+IF(I63=0,"",'Ark1'!AF1717)</f>
        <v>8.1349206349206344</v>
      </c>
      <c r="K63" s="29">
        <f>+IF(I63=0,"",'Ark1'!AG1717)</f>
        <v>6.3792324206244588</v>
      </c>
      <c r="L63" s="27">
        <f>+IF(I63=0,"",'Ark1'!S1717)</f>
        <v>4.2682926829268304</v>
      </c>
      <c r="M63" s="29">
        <f>+IF(I63=0,"",'Ark1'!U1717)</f>
        <v>16.524390243902438</v>
      </c>
      <c r="N63" s="29">
        <f>+IF(I63=0,"",'Ark1'!V1717)</f>
        <v>0</v>
      </c>
      <c r="O63" s="29">
        <f>+IF(I63=0,"",'Ark1'!W1717)</f>
        <v>0</v>
      </c>
      <c r="P63" s="34">
        <f>+IF(I63=0,"",'Ark1'!X1717)</f>
        <v>48.780487804878049</v>
      </c>
      <c r="Q63" s="34">
        <f>+IF(I63=0,"",'Ark1'!Y1717)</f>
        <v>4.8780487804878048</v>
      </c>
      <c r="R63" s="34">
        <f>+IF(I63=0,"",'Ark1'!Z1717)</f>
        <v>3.6310168224318287</v>
      </c>
      <c r="S63" s="29">
        <f>+IF(I63=0,"",'Ark1'!Z1717)</f>
        <v>3.6310168224318287</v>
      </c>
      <c r="T63" s="29">
        <f>+IF(I63=0,"",'Ark1'!AB1717)</f>
        <v>0</v>
      </c>
      <c r="U63" s="34">
        <f>+'Ark1'!AD1717</f>
        <v>0</v>
      </c>
      <c r="V63" s="29">
        <f t="shared" si="6"/>
        <v>10.25</v>
      </c>
      <c r="W63" s="29">
        <f t="shared" si="7"/>
        <v>2.4117647058823528</v>
      </c>
      <c r="X63" s="214"/>
      <c r="Y63" s="239"/>
      <c r="AA63" s="29"/>
      <c r="AB63" s="27"/>
      <c r="AC63" s="28"/>
      <c r="AD63" s="28"/>
      <c r="AE63" s="27"/>
      <c r="AF63" s="27"/>
      <c r="AG63" s="34"/>
      <c r="AH63" s="34"/>
      <c r="AI63" s="34"/>
    </row>
    <row r="64" spans="1:35" ht="16.5" customHeight="1">
      <c r="A64" s="214"/>
      <c r="B64" s="214"/>
      <c r="C64" s="214"/>
      <c r="D64" s="28">
        <f>+'Ark1'!M1718</f>
        <v>4</v>
      </c>
      <c r="E64" s="28" t="s">
        <v>92</v>
      </c>
      <c r="F64" s="28">
        <f>+'Ark1'!D1718</f>
        <v>6</v>
      </c>
      <c r="G64" s="28" t="s">
        <v>547</v>
      </c>
      <c r="H64" s="28">
        <f>+'Ark1'!Q1718</f>
        <v>27</v>
      </c>
      <c r="I64" s="337">
        <f>+'Ark1'!R1718</f>
        <v>67</v>
      </c>
      <c r="J64" s="29">
        <f>+IF(I64=0,"",'Ark1'!AF1718)</f>
        <v>11.148086522462561</v>
      </c>
      <c r="K64" s="29">
        <f>+IF(I64=0,"",'Ark1'!AG1718)</f>
        <v>9.006818582747222</v>
      </c>
      <c r="L64" s="27">
        <f>+IF(I64=0,"",'Ark1'!S1718)</f>
        <v>4.0597014925373136</v>
      </c>
      <c r="M64" s="29">
        <f>+IF(I64=0,"",'Ark1'!U1718)</f>
        <v>17.526865671641797</v>
      </c>
      <c r="N64" s="29">
        <f>+IF(I64=0,"",'Ark1'!V1718)</f>
        <v>0</v>
      </c>
      <c r="O64" s="29">
        <f>+IF(I64=0,"",'Ark1'!W1718)</f>
        <v>0</v>
      </c>
      <c r="P64" s="34">
        <f>+IF(I64=0,"",'Ark1'!X1718)</f>
        <v>77.611940298507491</v>
      </c>
      <c r="Q64" s="34">
        <f>+IF(I64=0,"",'Ark1'!Y1718)</f>
        <v>2.9850746268656723</v>
      </c>
      <c r="R64" s="34">
        <f>+IF(I64=0,"",'Ark1'!Z1718)</f>
        <v>2.7832967722207393</v>
      </c>
      <c r="S64" s="29">
        <f>+IF(I64=0,"",'Ark1'!Z1718)</f>
        <v>2.7832967722207393</v>
      </c>
      <c r="T64" s="29">
        <f>+IF(I64=0,"",'Ark1'!AB1718)</f>
        <v>0</v>
      </c>
      <c r="U64" s="34">
        <f>+'Ark1'!AD1718</f>
        <v>0</v>
      </c>
      <c r="V64" s="29">
        <f t="shared" si="6"/>
        <v>16.75</v>
      </c>
      <c r="W64" s="29">
        <f t="shared" si="7"/>
        <v>2.4814814814814814</v>
      </c>
      <c r="X64" s="214"/>
      <c r="Y64" s="238"/>
      <c r="AA64" s="29"/>
      <c r="AB64" s="27"/>
      <c r="AC64" s="28"/>
      <c r="AD64" s="28"/>
      <c r="AE64" s="240"/>
      <c r="AF64" s="240"/>
      <c r="AG64" s="34"/>
      <c r="AH64" s="34"/>
      <c r="AI64" s="34"/>
    </row>
    <row r="65" spans="1:34">
      <c r="A65" s="214"/>
      <c r="B65" s="214"/>
      <c r="C65" s="214"/>
      <c r="D65" s="28">
        <f>+'Ark1'!M1719</f>
        <v>4</v>
      </c>
      <c r="E65" s="28" t="s">
        <v>92</v>
      </c>
      <c r="F65" s="28">
        <f>+'Ark1'!D1719</f>
        <v>7</v>
      </c>
      <c r="G65" s="28" t="s">
        <v>548</v>
      </c>
      <c r="H65" s="28">
        <f>+'Ark1'!Q1719</f>
        <v>15</v>
      </c>
      <c r="I65" s="337">
        <f>+'Ark1'!R1719</f>
        <v>35</v>
      </c>
      <c r="J65" s="29">
        <f>+IF(I65=0,"",'Ark1'!AF1719)</f>
        <v>15.217391304347824</v>
      </c>
      <c r="K65" s="29">
        <f>+IF(I65=0,"",'Ark1'!AG1719)</f>
        <v>12.448961671861962</v>
      </c>
      <c r="L65" s="27">
        <f>+IF(I65=0,"",'Ark1'!S1719)</f>
        <v>4.2285714285714278</v>
      </c>
      <c r="M65" s="29">
        <f>+IF(I65=0,"",'Ark1'!U1719)</f>
        <v>16.202857142857148</v>
      </c>
      <c r="N65" s="29">
        <f>+IF(I65=0,"",'Ark1'!V1719)</f>
        <v>0</v>
      </c>
      <c r="O65" s="29">
        <f>+IF(I65=0,"",'Ark1'!W1719)</f>
        <v>0</v>
      </c>
      <c r="P65" s="34">
        <f>+IF(I65=0,"",'Ark1'!X1719)</f>
        <v>60</v>
      </c>
      <c r="Q65" s="34">
        <f>+IF(I65=0,"",'Ark1'!Y1719)</f>
        <v>8.5714285714285694</v>
      </c>
      <c r="R65" s="34">
        <f>+IF(I65=0,"",'Ark1'!Z1719)</f>
        <v>5.0669509408257181</v>
      </c>
      <c r="S65" s="29">
        <f>+IF(I65=0,"",'Ark1'!Z1719)</f>
        <v>5.0669509408257181</v>
      </c>
      <c r="T65" s="29">
        <f>+IF(I65=0,"",'Ark1'!AB1719)</f>
        <v>0</v>
      </c>
      <c r="U65" s="34">
        <f>+'Ark1'!AD1719</f>
        <v>0</v>
      </c>
      <c r="V65" s="29">
        <f t="shared" si="6"/>
        <v>8.75</v>
      </c>
      <c r="W65" s="29">
        <f t="shared" si="7"/>
        <v>2.3333333333333335</v>
      </c>
      <c r="X65" s="214"/>
      <c r="Y65" s="217"/>
      <c r="AA65" s="29"/>
      <c r="AB65" s="27"/>
      <c r="AC65" s="217"/>
      <c r="AD65" s="28"/>
      <c r="AH65" s="28"/>
    </row>
    <row r="66" spans="1:34" ht="15.6">
      <c r="A66" s="214"/>
      <c r="B66" s="214"/>
      <c r="C66" s="214"/>
      <c r="D66" s="28">
        <f>+'Ark1'!M1720</f>
        <v>4</v>
      </c>
      <c r="E66" s="28" t="s">
        <v>92</v>
      </c>
      <c r="F66" s="28">
        <f>+'Ark1'!D1720</f>
        <v>8</v>
      </c>
      <c r="G66" s="28" t="s">
        <v>549</v>
      </c>
      <c r="H66" s="28">
        <f>+'Ark1'!Q1720</f>
        <v>37</v>
      </c>
      <c r="I66" s="337">
        <f>+'Ark1'!R1720</f>
        <v>107</v>
      </c>
      <c r="J66" s="29">
        <f>+IF(I66=0,"",'Ark1'!AF1720)</f>
        <v>21.836734693877549</v>
      </c>
      <c r="K66" s="29">
        <f>+IF(I66=0,"",'Ark1'!AG1720)</f>
        <v>17.323291446093918</v>
      </c>
      <c r="L66" s="27">
        <f>+IF(I66=0,"",'Ark1'!S1720)</f>
        <v>4.2523364485981299</v>
      </c>
      <c r="M66" s="29">
        <f>+IF(I66=0,"",'Ark1'!U1720)</f>
        <v>15.628037383177572</v>
      </c>
      <c r="N66" s="29">
        <f>+IF(I66=0,"",'Ark1'!V1720)</f>
        <v>0.93457943925233611</v>
      </c>
      <c r="O66" s="29">
        <f>+IF(I66=0,"",'Ark1'!W1720)</f>
        <v>0</v>
      </c>
      <c r="P66" s="34">
        <f>+IF(I66=0,"",'Ark1'!X1720)</f>
        <v>49.532710280373841</v>
      </c>
      <c r="Q66" s="34">
        <f>+IF(I66=0,"",'Ark1'!Y1720)</f>
        <v>4.6728971962616805</v>
      </c>
      <c r="R66" s="34">
        <f>+IF(I66=0,"",'Ark1'!Z1720)</f>
        <v>4.2812085461262894</v>
      </c>
      <c r="S66" s="29">
        <f>+IF(I66=0,"",'Ark1'!Z1720)</f>
        <v>4.2812085461262894</v>
      </c>
      <c r="T66" s="29">
        <f>+IF(I66=0,"",'Ark1'!AB1720)</f>
        <v>0</v>
      </c>
      <c r="U66" s="34">
        <f>+'Ark1'!AD1720</f>
        <v>0</v>
      </c>
      <c r="V66" s="29">
        <f t="shared" si="6"/>
        <v>26.75</v>
      </c>
      <c r="W66" s="29">
        <f t="shared" si="7"/>
        <v>2.8918918918918921</v>
      </c>
      <c r="X66" s="214"/>
      <c r="Y66" s="217"/>
      <c r="AA66" s="29"/>
      <c r="AB66" s="27"/>
      <c r="AC66" s="241"/>
      <c r="AD66" s="28"/>
      <c r="AE66" s="27"/>
      <c r="AF66" s="218"/>
      <c r="AH66" s="28"/>
    </row>
    <row r="67" spans="1:34" ht="15.6">
      <c r="A67" s="214"/>
      <c r="B67" s="214"/>
      <c r="C67" s="214"/>
      <c r="D67" s="28">
        <f>+'Ark1'!M1721</f>
        <v>4</v>
      </c>
      <c r="E67" s="28" t="s">
        <v>92</v>
      </c>
      <c r="F67" s="28">
        <f>+'Ark1'!D1721</f>
        <v>9</v>
      </c>
      <c r="G67" s="28" t="s">
        <v>550</v>
      </c>
      <c r="H67" s="28">
        <f>+'Ark1'!Q1721</f>
        <v>44</v>
      </c>
      <c r="I67" s="337">
        <f>+'Ark1'!R1721</f>
        <v>87</v>
      </c>
      <c r="J67" s="29">
        <f>+IF(I67=0,"",'Ark1'!AF1721)</f>
        <v>15.675675675675675</v>
      </c>
      <c r="K67" s="29">
        <f>+IF(I67=0,"",'Ark1'!AG1721)</f>
        <v>14.080903517027757</v>
      </c>
      <c r="L67" s="27">
        <f>+IF(I67=0,"",'Ark1'!S1721)</f>
        <v>4.3793103448275872</v>
      </c>
      <c r="M67" s="29">
        <f>+IF(I67=0,"",'Ark1'!U1721)</f>
        <v>17.712643678160923</v>
      </c>
      <c r="N67" s="29">
        <f>+IF(I67=0,"",'Ark1'!V1721)</f>
        <v>3.4482758620689653</v>
      </c>
      <c r="O67" s="29">
        <f>+IF(I67=0,"",'Ark1'!W1721)</f>
        <v>0</v>
      </c>
      <c r="P67" s="34">
        <f>+IF(I67=0,"",'Ark1'!X1721)</f>
        <v>59.770114942528743</v>
      </c>
      <c r="Q67" s="34">
        <f>+IF(I67=0,"",'Ark1'!Y1721)</f>
        <v>9.1954022988505759</v>
      </c>
      <c r="R67" s="34">
        <f>+IF(I67=0,"",'Ark1'!Z1721)</f>
        <v>6.4636348728549198</v>
      </c>
      <c r="S67" s="29">
        <f>+IF(I67=0,"",'Ark1'!Z1721)</f>
        <v>6.4636348728549198</v>
      </c>
      <c r="T67" s="29">
        <f>+IF(I67=0,"",'Ark1'!AB1721)</f>
        <v>0</v>
      </c>
      <c r="U67" s="34">
        <f>+'Ark1'!AD1721</f>
        <v>0</v>
      </c>
      <c r="V67" s="29">
        <f t="shared" si="6"/>
        <v>21.75</v>
      </c>
      <c r="W67" s="29">
        <f t="shared" si="7"/>
        <v>1.9772727272727273</v>
      </c>
      <c r="X67" s="214"/>
      <c r="Y67" s="217"/>
      <c r="AA67" s="29"/>
      <c r="AB67" s="27"/>
      <c r="AC67" s="241"/>
      <c r="AD67" s="28"/>
      <c r="AH67" s="28"/>
    </row>
    <row r="68" spans="1:34" ht="15.6">
      <c r="A68" s="214"/>
      <c r="B68" s="214"/>
      <c r="C68" s="214"/>
      <c r="D68" s="28">
        <f>+'Ark1'!M1722</f>
        <v>4</v>
      </c>
      <c r="E68" s="28" t="s">
        <v>92</v>
      </c>
      <c r="F68" s="28">
        <f>+'Ark1'!D1722</f>
        <v>10</v>
      </c>
      <c r="G68" s="28" t="s">
        <v>551</v>
      </c>
      <c r="H68" s="28">
        <f>+'Ark1'!Q1722</f>
        <v>161</v>
      </c>
      <c r="I68" s="337">
        <f>+'Ark1'!R1722</f>
        <v>509</v>
      </c>
      <c r="J68" s="29">
        <f>+IF(I68=0,"",'Ark1'!AF1722)</f>
        <v>20.039370078740159</v>
      </c>
      <c r="K68" s="29">
        <f>+IF(I68=0,"",'Ark1'!AG1722)</f>
        <v>17.723616676171499</v>
      </c>
      <c r="L68" s="27">
        <f>+IF(I68=0,"",'Ark1'!S1722)</f>
        <v>4.5795677799607084</v>
      </c>
      <c r="M68" s="29">
        <f>+IF(I68=0,"",'Ark1'!U1722)</f>
        <v>18.805697445972488</v>
      </c>
      <c r="N68" s="29">
        <f>+IF(I68=0,"",'Ark1'!V1722)</f>
        <v>2.7504911591355596</v>
      </c>
      <c r="O68" s="29">
        <f>+IF(I68=0,"",'Ark1'!W1722)</f>
        <v>0</v>
      </c>
      <c r="P68" s="34">
        <f>+IF(I68=0,"",'Ark1'!X1722)</f>
        <v>78.388998035363485</v>
      </c>
      <c r="Q68" s="34">
        <f>+IF(I68=0,"",'Ark1'!Y1722)</f>
        <v>11.001964636542239</v>
      </c>
      <c r="R68" s="34">
        <f>+IF(I68=0,"",'Ark1'!Z1722)</f>
        <v>4.3699620957042047</v>
      </c>
      <c r="S68" s="29">
        <f>+IF(I68=0,"",'Ark1'!Z1722)</f>
        <v>4.3699620957042047</v>
      </c>
      <c r="T68" s="29">
        <f>+IF(I68=0,"",'Ark1'!AB1722)</f>
        <v>0</v>
      </c>
      <c r="U68" s="34">
        <f>+'Ark1'!AD1722</f>
        <v>0</v>
      </c>
      <c r="V68" s="29">
        <f t="shared" si="6"/>
        <v>127.25</v>
      </c>
      <c r="W68" s="29">
        <f t="shared" si="7"/>
        <v>3.1614906832298137</v>
      </c>
      <c r="X68" s="214"/>
      <c r="Y68" s="217"/>
      <c r="AA68" s="29"/>
      <c r="AB68" s="27"/>
      <c r="AC68" s="241"/>
      <c r="AD68" s="28"/>
      <c r="AH68" s="28"/>
    </row>
    <row r="69" spans="1:34" ht="15.6">
      <c r="A69" s="214"/>
      <c r="B69" s="214"/>
      <c r="C69" s="214"/>
      <c r="D69" s="28">
        <f>+'Ark1'!M1723</f>
        <v>4</v>
      </c>
      <c r="E69" s="28" t="s">
        <v>92</v>
      </c>
      <c r="F69" s="28">
        <f>+'Ark1'!D1723</f>
        <v>11</v>
      </c>
      <c r="G69" s="28" t="s">
        <v>552</v>
      </c>
      <c r="H69" s="28">
        <f>+'Ark1'!Q1723</f>
        <v>94</v>
      </c>
      <c r="I69" s="337">
        <f>+'Ark1'!R1723</f>
        <v>388</v>
      </c>
      <c r="J69" s="29">
        <f>+IF(I69=0,"",'Ark1'!AF1723)</f>
        <v>21.95812110922467</v>
      </c>
      <c r="K69" s="29">
        <f>+IF(I69=0,"",'Ark1'!AG1723)</f>
        <v>19.389155799588202</v>
      </c>
      <c r="L69" s="27">
        <f>+IF(I69=0,"",'Ark1'!S1723)</f>
        <v>4.4329896907216497</v>
      </c>
      <c r="M69" s="29">
        <f>+IF(I69=0,"",'Ark1'!U1723)</f>
        <v>17.91108247422682</v>
      </c>
      <c r="N69" s="29">
        <f>+IF(I69=0,"",'Ark1'!V1723)</f>
        <v>2.061855670103093</v>
      </c>
      <c r="O69" s="29">
        <f>+IF(I69=0,"",'Ark1'!W1723)</f>
        <v>0</v>
      </c>
      <c r="P69" s="34">
        <f>+IF(I69=0,"",'Ark1'!X1723)</f>
        <v>70.103092783505147</v>
      </c>
      <c r="Q69" s="34">
        <f>+IF(I69=0,"",'Ark1'!Y1723)</f>
        <v>8.7628865979381434</v>
      </c>
      <c r="R69" s="34">
        <f>+IF(I69=0,"",'Ark1'!Z1723)</f>
        <v>4.6319548837120612</v>
      </c>
      <c r="S69" s="29">
        <f>+IF(I69=0,"",'Ark1'!Z1723)</f>
        <v>4.6319548837120612</v>
      </c>
      <c r="T69" s="29">
        <f>+IF(I69=0,"",'Ark1'!AB1723)</f>
        <v>0</v>
      </c>
      <c r="U69" s="34">
        <f>+'Ark1'!AD1723</f>
        <v>0</v>
      </c>
      <c r="V69" s="29">
        <f t="shared" si="6"/>
        <v>97</v>
      </c>
      <c r="W69" s="29">
        <f t="shared" si="7"/>
        <v>4.1276595744680851</v>
      </c>
      <c r="X69" s="214"/>
      <c r="Y69" s="217"/>
      <c r="AA69" s="29"/>
      <c r="AB69" s="27"/>
      <c r="AC69" s="241"/>
      <c r="AD69" s="28"/>
      <c r="AH69" s="28"/>
    </row>
    <row r="70" spans="1:34" ht="15.6">
      <c r="A70" s="214"/>
      <c r="B70" s="214"/>
      <c r="C70" s="214"/>
      <c r="D70" s="28">
        <f>+'Ark1'!M1724</f>
        <v>4</v>
      </c>
      <c r="E70" s="28" t="s">
        <v>92</v>
      </c>
      <c r="F70" s="28">
        <f>+'Ark1'!D1724</f>
        <v>12</v>
      </c>
      <c r="G70" s="28" t="s">
        <v>553</v>
      </c>
      <c r="H70" s="28">
        <f>+'Ark1'!Q1724</f>
        <v>18</v>
      </c>
      <c r="I70" s="337">
        <f>+'Ark1'!R1724</f>
        <v>48</v>
      </c>
      <c r="J70" s="29">
        <f>+IF(I70=0,"",'Ark1'!AF1724)</f>
        <v>14.2433234421365</v>
      </c>
      <c r="K70" s="29">
        <f>+IF(I70=0,"",'Ark1'!AG1724)</f>
        <v>12.582736452967641</v>
      </c>
      <c r="L70" s="27">
        <f>+IF(I70=0,"",'Ark1'!S1724)</f>
        <v>4.7083333333333321</v>
      </c>
      <c r="M70" s="29">
        <f>+IF(I70=0,"",'Ark1'!U1724)</f>
        <v>19.287500000000001</v>
      </c>
      <c r="N70" s="29">
        <f>+IF(I70=0,"",'Ark1'!V1724)</f>
        <v>2.0833333333333339</v>
      </c>
      <c r="O70" s="29">
        <f>+IF(I70=0,"",'Ark1'!W1724)</f>
        <v>0</v>
      </c>
      <c r="P70" s="34">
        <f>+IF(I70=0,"",'Ark1'!X1724)</f>
        <v>83.333333333333314</v>
      </c>
      <c r="Q70" s="34">
        <f>+IF(I70=0,"",'Ark1'!Y1724)</f>
        <v>12.5</v>
      </c>
      <c r="R70" s="34">
        <f>+IF(I70=0,"",'Ark1'!Z1724)</f>
        <v>3.765558004244975</v>
      </c>
      <c r="S70" s="29">
        <f>+IF(I70=0,"",'Ark1'!Z1724)</f>
        <v>3.765558004244975</v>
      </c>
      <c r="T70" s="29">
        <f>+IF(I70=0,"",'Ark1'!AB1724)</f>
        <v>0</v>
      </c>
      <c r="U70" s="34">
        <f>+'Ark1'!AD1724</f>
        <v>0</v>
      </c>
      <c r="V70" s="29">
        <f t="shared" si="6"/>
        <v>12</v>
      </c>
      <c r="W70" s="29">
        <f t="shared" si="7"/>
        <v>2.6666666666666665</v>
      </c>
      <c r="X70" s="214"/>
      <c r="Y70" s="217"/>
      <c r="AA70" s="29"/>
      <c r="AB70" s="27"/>
      <c r="AC70" s="241"/>
      <c r="AD70" s="28"/>
      <c r="AH70" s="28"/>
    </row>
    <row r="71" spans="1:34" ht="15.6">
      <c r="A71" s="214"/>
      <c r="B71" s="214"/>
      <c r="C71" s="214"/>
      <c r="D71" s="214"/>
      <c r="E71" s="214"/>
      <c r="F71" s="214"/>
      <c r="G71" s="214"/>
      <c r="H71" s="214"/>
      <c r="I71" s="331"/>
      <c r="J71" s="215"/>
      <c r="K71" s="215"/>
      <c r="L71" s="214"/>
      <c r="M71" s="214"/>
      <c r="N71" s="214"/>
      <c r="O71" s="216"/>
      <c r="P71" s="216"/>
      <c r="Q71" s="216"/>
      <c r="R71" s="216"/>
      <c r="S71" s="215"/>
      <c r="T71" s="214"/>
      <c r="U71" s="216"/>
      <c r="V71" s="216"/>
      <c r="W71" s="215"/>
      <c r="X71" s="214"/>
      <c r="Y71" s="217"/>
      <c r="AA71" s="29"/>
      <c r="AB71" s="27"/>
      <c r="AC71" s="218"/>
      <c r="AD71" s="28"/>
      <c r="AH71" s="28"/>
    </row>
    <row r="72" spans="1:34" ht="22.8">
      <c r="A72" s="214"/>
      <c r="B72" s="214"/>
      <c r="C72" s="214"/>
      <c r="D72" s="214"/>
      <c r="E72" s="263" t="str">
        <f>+E74</f>
        <v>2</v>
      </c>
      <c r="F72" s="214"/>
      <c r="G72" s="214"/>
      <c r="H72" s="214"/>
      <c r="I72" s="334">
        <f>SUM(I74:I85)</f>
        <v>2579</v>
      </c>
      <c r="J72" s="215"/>
      <c r="K72" s="215"/>
      <c r="L72" s="214"/>
      <c r="M72" s="269">
        <f>+Fettgruppe!J15</f>
        <v>19.898371461806899</v>
      </c>
      <c r="N72" s="214"/>
      <c r="O72" s="216"/>
      <c r="P72" s="216"/>
      <c r="Q72" s="216"/>
      <c r="R72" s="216"/>
      <c r="S72" s="215"/>
      <c r="T72" s="214"/>
      <c r="U72" s="216"/>
      <c r="V72" s="216"/>
      <c r="W72" s="215"/>
      <c r="X72" s="214"/>
      <c r="Y72" s="217"/>
      <c r="AA72" s="29"/>
      <c r="AB72" s="27"/>
      <c r="AC72" s="218"/>
      <c r="AD72" s="28"/>
      <c r="AH72" s="28"/>
    </row>
    <row r="73" spans="1:34" ht="15.6">
      <c r="A73" s="214"/>
      <c r="B73" s="214"/>
      <c r="C73" s="214"/>
      <c r="D73" s="214"/>
      <c r="E73" s="214"/>
      <c r="F73" s="214"/>
      <c r="G73" s="214"/>
      <c r="H73" s="214"/>
      <c r="I73" s="331"/>
      <c r="J73" s="215"/>
      <c r="K73" s="215"/>
      <c r="L73" s="214"/>
      <c r="M73" s="214"/>
      <c r="N73" s="214"/>
      <c r="O73" s="216"/>
      <c r="P73" s="216"/>
      <c r="Q73" s="216"/>
      <c r="R73" s="216"/>
      <c r="S73" s="215"/>
      <c r="T73" s="214"/>
      <c r="U73" s="216"/>
      <c r="V73" s="216"/>
      <c r="W73" s="216"/>
      <c r="X73" s="214"/>
      <c r="Y73" s="217"/>
      <c r="AA73" s="29"/>
      <c r="AB73" s="27"/>
      <c r="AC73" s="218"/>
      <c r="AD73" s="28"/>
      <c r="AH73" s="28"/>
    </row>
    <row r="74" spans="1:34" ht="15.6">
      <c r="A74" s="214"/>
      <c r="B74" s="214"/>
      <c r="C74" s="214"/>
      <c r="D74" s="234">
        <f>+'Ark1'!M1725</f>
        <v>5</v>
      </c>
      <c r="E74" s="248" t="s">
        <v>93</v>
      </c>
      <c r="F74" s="234">
        <f>+'Ark1'!D1725</f>
        <v>1</v>
      </c>
      <c r="G74" s="234" t="s">
        <v>543</v>
      </c>
      <c r="H74" s="234">
        <f>+'Ark1'!Q1725</f>
        <v>43</v>
      </c>
      <c r="I74" s="336">
        <f>+'Ark1'!R1725</f>
        <v>282</v>
      </c>
      <c r="J74" s="235">
        <f>+IF(I74=0,"",'Ark1'!AF1725)</f>
        <v>52.02952029520295</v>
      </c>
      <c r="K74" s="235">
        <f>+IF(I74=0,"",'Ark1'!AG1725)</f>
        <v>47.987284672964407</v>
      </c>
      <c r="L74" s="236">
        <f>+IF(I74=0,"",'Ark1'!S1725)</f>
        <v>5.3900709219858163</v>
      </c>
      <c r="M74" s="235">
        <f>+IF(I74=0,"",'Ark1'!U1725)</f>
        <v>20.823758865248223</v>
      </c>
      <c r="N74" s="235">
        <f>+IF(I74=0,"",'Ark1'!V1725)</f>
        <v>7.0921985815602815</v>
      </c>
      <c r="O74" s="235">
        <f>+IF(I74=0,"",'Ark1'!W1725)</f>
        <v>0</v>
      </c>
      <c r="P74" s="237">
        <f>+IF(I74=0,"",'Ark1'!X1725)</f>
        <v>81.560283687943269</v>
      </c>
      <c r="Q74" s="237">
        <f>+IF(I74=0,"",'Ark1'!Y1725)</f>
        <v>29.787234042553195</v>
      </c>
      <c r="R74" s="237">
        <f>+IF(I74=0,"",'Ark1'!Z1725)</f>
        <v>5.123790573644051</v>
      </c>
      <c r="S74" s="235">
        <f>+IF(I74=0,"",'Ark1'!Z1725)</f>
        <v>5.123790573644051</v>
      </c>
      <c r="T74" s="235">
        <f>+IF(I74=0,"",'Ark1'!AB1725)</f>
        <v>0</v>
      </c>
      <c r="U74" s="237">
        <f>+'Ark1'!AD1725</f>
        <v>0</v>
      </c>
      <c r="V74" s="235">
        <f>+IF(I74=0,"",I74/D74)</f>
        <v>56.4</v>
      </c>
      <c r="W74" s="235">
        <f>+IF(I74=0,"",I74/H74)</f>
        <v>6.558139534883721</v>
      </c>
      <c r="X74" s="214"/>
      <c r="Y74" s="217"/>
      <c r="AA74" s="29"/>
      <c r="AB74" s="27"/>
      <c r="AC74" s="241"/>
      <c r="AD74" s="28"/>
      <c r="AH74" s="28"/>
    </row>
    <row r="75" spans="1:34" ht="15.6">
      <c r="A75" s="214"/>
      <c r="B75" s="214"/>
      <c r="C75" s="214"/>
      <c r="D75" s="234">
        <f>+'Ark1'!M1726</f>
        <v>5</v>
      </c>
      <c r="E75" s="248" t="s">
        <v>93</v>
      </c>
      <c r="F75" s="234">
        <f>+'Ark1'!D1726</f>
        <v>2</v>
      </c>
      <c r="G75" s="234" t="s">
        <v>544</v>
      </c>
      <c r="H75" s="234">
        <f>+'Ark1'!Q1726</f>
        <v>33</v>
      </c>
      <c r="I75" s="336">
        <f>+'Ark1'!R1726</f>
        <v>147</v>
      </c>
      <c r="J75" s="235">
        <f>+IF(I75=0,"",'Ark1'!AF1726)</f>
        <v>54.243542435424338</v>
      </c>
      <c r="K75" s="235">
        <f>+IF(I75=0,"",'Ark1'!AG1726)</f>
        <v>51.039444306623679</v>
      </c>
      <c r="L75" s="236">
        <f>+IF(I75=0,"",'Ark1'!S1726)</f>
        <v>5.0884353741496593</v>
      </c>
      <c r="M75" s="235">
        <f>+IF(I75=0,"",'Ark1'!U1726)</f>
        <v>20.993877551020407</v>
      </c>
      <c r="N75" s="235">
        <f>+IF(I75=0,"",'Ark1'!V1726)</f>
        <v>8.8435374149659864</v>
      </c>
      <c r="O75" s="235">
        <f>+IF(I75=0,"",'Ark1'!W1726)</f>
        <v>0</v>
      </c>
      <c r="P75" s="237">
        <f>+IF(I75=0,"",'Ark1'!X1726)</f>
        <v>82.99319727891158</v>
      </c>
      <c r="Q75" s="237">
        <f>+IF(I75=0,"",'Ark1'!Y1726)</f>
        <v>33.333333333333343</v>
      </c>
      <c r="R75" s="237">
        <f>+IF(I75=0,"",'Ark1'!Z1726)</f>
        <v>5.4159028178084281</v>
      </c>
      <c r="S75" s="235">
        <f>+IF(I75=0,"",'Ark1'!Z1726)</f>
        <v>5.4159028178084281</v>
      </c>
      <c r="T75" s="235">
        <f>+IF(I75=0,"",'Ark1'!AB1726)</f>
        <v>0</v>
      </c>
      <c r="U75" s="237">
        <f>+'Ark1'!AD1726</f>
        <v>0</v>
      </c>
      <c r="V75" s="235">
        <f t="shared" ref="V75:V85" si="8">+IF(I75=0,"",I75/D75)</f>
        <v>29.4</v>
      </c>
      <c r="W75" s="235">
        <f t="shared" ref="W75:W85" si="9">+IF(I75=0,"",I75/H75)</f>
        <v>4.4545454545454541</v>
      </c>
      <c r="X75" s="214"/>
      <c r="Y75" s="217"/>
      <c r="AA75" s="29"/>
      <c r="AB75" s="27"/>
      <c r="AC75" s="241"/>
      <c r="AD75" s="28"/>
      <c r="AH75" s="28"/>
    </row>
    <row r="76" spans="1:34" ht="15.6">
      <c r="A76" s="214"/>
      <c r="B76" s="214"/>
      <c r="C76" s="214"/>
      <c r="D76" s="234">
        <f>+'Ark1'!M1727</f>
        <v>5</v>
      </c>
      <c r="E76" s="248" t="s">
        <v>93</v>
      </c>
      <c r="F76" s="234">
        <f>+'Ark1'!D1727</f>
        <v>3</v>
      </c>
      <c r="G76" s="234" t="s">
        <v>545</v>
      </c>
      <c r="H76" s="234">
        <f>+'Ark1'!Q1727</f>
        <v>71</v>
      </c>
      <c r="I76" s="336">
        <f>+'Ark1'!R1727</f>
        <v>263</v>
      </c>
      <c r="J76" s="235">
        <f>+IF(I76=0,"",'Ark1'!AF1727)</f>
        <v>35.879945429740793</v>
      </c>
      <c r="K76" s="235">
        <f>+IF(I76=0,"",'Ark1'!AG1727)</f>
        <v>32.712207534989254</v>
      </c>
      <c r="L76" s="236">
        <f>+IF(I76=0,"",'Ark1'!S1727)</f>
        <v>5</v>
      </c>
      <c r="M76" s="235">
        <f>+IF(I76=0,"",'Ark1'!U1727)</f>
        <v>19.844866920152096</v>
      </c>
      <c r="N76" s="235">
        <f>+IF(I76=0,"",'Ark1'!V1727)</f>
        <v>8.7452471482889749</v>
      </c>
      <c r="O76" s="235">
        <f>+IF(I76=0,"",'Ark1'!W1727)</f>
        <v>0</v>
      </c>
      <c r="P76" s="237">
        <f>+IF(I76=0,"",'Ark1'!X1727)</f>
        <v>80.608365019011387</v>
      </c>
      <c r="Q76" s="237">
        <f>+IF(I76=0,"",'Ark1'!Y1727)</f>
        <v>22.053231939163496</v>
      </c>
      <c r="R76" s="237">
        <f>+IF(I76=0,"",'Ark1'!Z1727)</f>
        <v>4.9069867820147843</v>
      </c>
      <c r="S76" s="235">
        <f>+IF(I76=0,"",'Ark1'!Z1727)</f>
        <v>4.9069867820147843</v>
      </c>
      <c r="T76" s="235">
        <f>+IF(I76=0,"",'Ark1'!AB1727)</f>
        <v>0</v>
      </c>
      <c r="U76" s="237">
        <f>+'Ark1'!AD1727</f>
        <v>0</v>
      </c>
      <c r="V76" s="235">
        <f t="shared" si="8"/>
        <v>52.6</v>
      </c>
      <c r="W76" s="235">
        <f t="shared" si="9"/>
        <v>3.704225352112676</v>
      </c>
      <c r="X76" s="214"/>
      <c r="Y76" s="217"/>
      <c r="AA76" s="29"/>
      <c r="AB76" s="27"/>
      <c r="AC76" s="241"/>
      <c r="AD76" s="28"/>
      <c r="AH76" s="28"/>
    </row>
    <row r="77" spans="1:34" ht="15.6">
      <c r="A77" s="214"/>
      <c r="B77" s="214"/>
      <c r="C77" s="214"/>
      <c r="D77" s="234">
        <f>+'Ark1'!M1728</f>
        <v>5</v>
      </c>
      <c r="E77" s="248" t="s">
        <v>93</v>
      </c>
      <c r="F77" s="234">
        <f>+'Ark1'!D1728</f>
        <v>4</v>
      </c>
      <c r="G77" s="234" t="s">
        <v>546</v>
      </c>
      <c r="H77" s="234">
        <f>+'Ark1'!Q1728</f>
        <v>54</v>
      </c>
      <c r="I77" s="336">
        <f>+'Ark1'!R1728</f>
        <v>195</v>
      </c>
      <c r="J77" s="235">
        <f>+IF(I77=0,"",'Ark1'!AF1728)</f>
        <v>31.862745098039209</v>
      </c>
      <c r="K77" s="235">
        <f>+IF(I77=0,"",'Ark1'!AG1728)</f>
        <v>28.578147044991375</v>
      </c>
      <c r="L77" s="236">
        <f>+IF(I77=0,"",'Ark1'!S1728)</f>
        <v>4.7435897435897436</v>
      </c>
      <c r="M77" s="235">
        <f>+IF(I77=0,"",'Ark1'!U1728)</f>
        <v>18.697435897435899</v>
      </c>
      <c r="N77" s="235">
        <f>+IF(I77=0,"",'Ark1'!V1728)</f>
        <v>6.1538461538461524</v>
      </c>
      <c r="O77" s="235">
        <f>+IF(I77=0,"",'Ark1'!W1728)</f>
        <v>0</v>
      </c>
      <c r="P77" s="237">
        <f>+IF(I77=0,"",'Ark1'!X1728)</f>
        <v>71.28205128205127</v>
      </c>
      <c r="Q77" s="237">
        <f>+IF(I77=0,"",'Ark1'!Y1728)</f>
        <v>14.358974358974361</v>
      </c>
      <c r="R77" s="237">
        <f>+IF(I77=0,"",'Ark1'!Z1728)</f>
        <v>4.8196333076542199</v>
      </c>
      <c r="S77" s="235">
        <f>+IF(I77=0,"",'Ark1'!Z1728)</f>
        <v>4.8196333076542199</v>
      </c>
      <c r="T77" s="235">
        <f>+IF(I77=0,"",'Ark1'!AB1728)</f>
        <v>0</v>
      </c>
      <c r="U77" s="237">
        <f>+'Ark1'!AD1728</f>
        <v>0</v>
      </c>
      <c r="V77" s="235">
        <f t="shared" si="8"/>
        <v>39</v>
      </c>
      <c r="W77" s="235">
        <f t="shared" si="9"/>
        <v>3.6111111111111112</v>
      </c>
      <c r="X77" s="214"/>
      <c r="Y77" s="217"/>
      <c r="AA77" s="29"/>
      <c r="AB77" s="27"/>
      <c r="AC77" s="241"/>
      <c r="AD77" s="28"/>
      <c r="AH77" s="28"/>
    </row>
    <row r="78" spans="1:34" ht="15.6">
      <c r="A78" s="214"/>
      <c r="B78" s="214"/>
      <c r="C78" s="214"/>
      <c r="D78" s="234">
        <f>+'Ark1'!M1729</f>
        <v>5</v>
      </c>
      <c r="E78" s="248" t="s">
        <v>93</v>
      </c>
      <c r="F78" s="234">
        <f>+'Ark1'!D1729</f>
        <v>5</v>
      </c>
      <c r="G78" s="234" t="s">
        <v>442</v>
      </c>
      <c r="H78" s="234">
        <f>+'Ark1'!Q1729</f>
        <v>53</v>
      </c>
      <c r="I78" s="336">
        <f>+'Ark1'!R1729</f>
        <v>148</v>
      </c>
      <c r="J78" s="235">
        <f>+IF(I78=0,"",'Ark1'!AF1729)</f>
        <v>29.365079365079353</v>
      </c>
      <c r="K78" s="235">
        <f>+IF(I78=0,"",'Ark1'!AG1729)</f>
        <v>26.657188053180658</v>
      </c>
      <c r="L78" s="236">
        <f>+IF(I78=0,"",'Ark1'!S1729)</f>
        <v>4.9662162162162158</v>
      </c>
      <c r="M78" s="235">
        <f>+IF(I78=0,"",'Ark1'!U1729)</f>
        <v>19.129054054054048</v>
      </c>
      <c r="N78" s="235">
        <f>+IF(I78=0,"",'Ark1'!V1729)</f>
        <v>10.810810810810812</v>
      </c>
      <c r="O78" s="235">
        <f>+IF(I78=0,"",'Ark1'!W1729)</f>
        <v>0</v>
      </c>
      <c r="P78" s="237">
        <f>+IF(I78=0,"",'Ark1'!X1729)</f>
        <v>74.324324324324309</v>
      </c>
      <c r="Q78" s="237">
        <f>+IF(I78=0,"",'Ark1'!Y1729)</f>
        <v>18.918918918918923</v>
      </c>
      <c r="R78" s="237">
        <f>+IF(I78=0,"",'Ark1'!Z1729)</f>
        <v>4.9138971897744437</v>
      </c>
      <c r="S78" s="235">
        <f>+IF(I78=0,"",'Ark1'!Z1729)</f>
        <v>4.9138971897744437</v>
      </c>
      <c r="T78" s="235">
        <f>+IF(I78=0,"",'Ark1'!AB1729)</f>
        <v>0</v>
      </c>
      <c r="U78" s="237">
        <f>+'Ark1'!AD1729</f>
        <v>0</v>
      </c>
      <c r="V78" s="235">
        <f t="shared" si="8"/>
        <v>29.6</v>
      </c>
      <c r="W78" s="235">
        <f t="shared" si="9"/>
        <v>2.7924528301886791</v>
      </c>
      <c r="X78" s="214"/>
      <c r="Y78" s="217"/>
      <c r="AA78" s="29"/>
      <c r="AB78" s="27"/>
      <c r="AC78" s="241"/>
      <c r="AD78" s="28"/>
      <c r="AH78" s="28"/>
    </row>
    <row r="79" spans="1:34" ht="15.6">
      <c r="A79" s="214"/>
      <c r="B79" s="214"/>
      <c r="C79" s="214"/>
      <c r="D79" s="234">
        <f>+'Ark1'!M1730</f>
        <v>5</v>
      </c>
      <c r="E79" s="248" t="s">
        <v>93</v>
      </c>
      <c r="F79" s="234">
        <f>+'Ark1'!D1730</f>
        <v>6</v>
      </c>
      <c r="G79" s="234" t="s">
        <v>547</v>
      </c>
      <c r="H79" s="234">
        <f>+'Ark1'!Q1730</f>
        <v>47</v>
      </c>
      <c r="I79" s="336">
        <f>+'Ark1'!R1730</f>
        <v>147</v>
      </c>
      <c r="J79" s="235">
        <f>+IF(I79=0,"",'Ark1'!AF1730)</f>
        <v>24.459234608985021</v>
      </c>
      <c r="K79" s="235">
        <f>+IF(I79=0,"",'Ark1'!AG1730)</f>
        <v>22.765169237377194</v>
      </c>
      <c r="L79" s="236">
        <f>+IF(I79=0,"",'Ark1'!S1730)</f>
        <v>4.6462585034013602</v>
      </c>
      <c r="M79" s="235">
        <f>+IF(I79=0,"",'Ark1'!U1730)</f>
        <v>20.191156462585035</v>
      </c>
      <c r="N79" s="235">
        <f>+IF(I79=0,"",'Ark1'!V1730)</f>
        <v>4.0816326530612246</v>
      </c>
      <c r="O79" s="235">
        <f>+IF(I79=0,"",'Ark1'!W1730)</f>
        <v>0</v>
      </c>
      <c r="P79" s="237">
        <f>+IF(I79=0,"",'Ark1'!X1730)</f>
        <v>87.755102040816325</v>
      </c>
      <c r="Q79" s="237">
        <f>+IF(I79=0,"",'Ark1'!Y1730)</f>
        <v>19.047619047619055</v>
      </c>
      <c r="R79" s="237">
        <f>+IF(I79=0,"",'Ark1'!Z1730)</f>
        <v>4.0940628186771022</v>
      </c>
      <c r="S79" s="235">
        <f>+IF(I79=0,"",'Ark1'!Z1730)</f>
        <v>4.0940628186771022</v>
      </c>
      <c r="T79" s="235">
        <f>+IF(I79=0,"",'Ark1'!AB1730)</f>
        <v>0</v>
      </c>
      <c r="U79" s="237">
        <f>+'Ark1'!AD1730</f>
        <v>0</v>
      </c>
      <c r="V79" s="235">
        <f t="shared" si="8"/>
        <v>29.4</v>
      </c>
      <c r="W79" s="235">
        <f t="shared" si="9"/>
        <v>3.1276595744680851</v>
      </c>
      <c r="X79" s="214"/>
      <c r="Y79" s="217"/>
      <c r="AA79" s="29"/>
      <c r="AB79" s="27"/>
      <c r="AC79" s="241"/>
      <c r="AD79" s="28"/>
      <c r="AH79" s="28"/>
    </row>
    <row r="80" spans="1:34" ht="15.6">
      <c r="A80" s="214"/>
      <c r="B80" s="214"/>
      <c r="C80" s="214"/>
      <c r="D80" s="234">
        <f>+'Ark1'!M1731</f>
        <v>5</v>
      </c>
      <c r="E80" s="248" t="s">
        <v>93</v>
      </c>
      <c r="F80" s="234">
        <f>+'Ark1'!D1731</f>
        <v>7</v>
      </c>
      <c r="G80" s="234" t="s">
        <v>548</v>
      </c>
      <c r="H80" s="234">
        <f>+'Ark1'!Q1731</f>
        <v>17</v>
      </c>
      <c r="I80" s="336">
        <f>+'Ark1'!R1731</f>
        <v>51</v>
      </c>
      <c r="J80" s="235">
        <f>+IF(I80=0,"",'Ark1'!AF1731)</f>
        <v>22.173913043478265</v>
      </c>
      <c r="K80" s="235">
        <f>+IF(I80=0,"",'Ark1'!AG1731)</f>
        <v>21.980506651446632</v>
      </c>
      <c r="L80" s="236">
        <f>+IF(I80=0,"",'Ark1'!S1731)</f>
        <v>5.2745098039215668</v>
      </c>
      <c r="M80" s="235">
        <f>+IF(I80=0,"",'Ark1'!U1731)</f>
        <v>19.633333333333329</v>
      </c>
      <c r="N80" s="235">
        <f>+IF(I80=0,"",'Ark1'!V1731)</f>
        <v>11.76470588235294</v>
      </c>
      <c r="O80" s="235">
        <f>+IF(I80=0,"",'Ark1'!W1731)</f>
        <v>0</v>
      </c>
      <c r="P80" s="237">
        <f>+IF(I80=0,"",'Ark1'!X1731)</f>
        <v>74.509803921568619</v>
      </c>
      <c r="Q80" s="237">
        <f>+IF(I80=0,"",'Ark1'!Y1731)</f>
        <v>25.490196078431367</v>
      </c>
      <c r="R80" s="237">
        <f>+IF(I80=0,"",'Ark1'!Z1731)</f>
        <v>6.5857441602138644</v>
      </c>
      <c r="S80" s="235">
        <f>+IF(I80=0,"",'Ark1'!Z1731)</f>
        <v>6.5857441602138644</v>
      </c>
      <c r="T80" s="235">
        <f>+IF(I80=0,"",'Ark1'!AB1731)</f>
        <v>0</v>
      </c>
      <c r="U80" s="237">
        <f>+'Ark1'!AD1731</f>
        <v>0</v>
      </c>
      <c r="V80" s="235">
        <f t="shared" si="8"/>
        <v>10.199999999999999</v>
      </c>
      <c r="W80" s="235">
        <f t="shared" si="9"/>
        <v>3</v>
      </c>
      <c r="X80" s="214"/>
      <c r="Y80" s="217"/>
      <c r="AA80" s="29"/>
      <c r="AB80" s="27"/>
      <c r="AC80" s="241"/>
      <c r="AD80" s="28"/>
      <c r="AH80" s="28"/>
    </row>
    <row r="81" spans="1:34" ht="15.6">
      <c r="A81" s="214"/>
      <c r="B81" s="214"/>
      <c r="C81" s="214"/>
      <c r="D81" s="234">
        <f>+'Ark1'!M1732</f>
        <v>5</v>
      </c>
      <c r="E81" s="248" t="s">
        <v>93</v>
      </c>
      <c r="F81" s="234">
        <f>+'Ark1'!D1732</f>
        <v>8</v>
      </c>
      <c r="G81" s="234" t="s">
        <v>549</v>
      </c>
      <c r="H81" s="234">
        <f>+'Ark1'!Q1732</f>
        <v>42</v>
      </c>
      <c r="I81" s="336">
        <f>+'Ark1'!R1732</f>
        <v>114</v>
      </c>
      <c r="J81" s="235">
        <f>+IF(I81=0,"",'Ark1'!AF1732)</f>
        <v>23.26530612244898</v>
      </c>
      <c r="K81" s="235">
        <f>+IF(I81=0,"",'Ark1'!AG1732)</f>
        <v>21.877363279428977</v>
      </c>
      <c r="L81" s="236">
        <f>+IF(I81=0,"",'Ark1'!S1732)</f>
        <v>5.0350877192982475</v>
      </c>
      <c r="M81" s="235">
        <f>+IF(I81=0,"",'Ark1'!U1732)</f>
        <v>18.524561403508763</v>
      </c>
      <c r="N81" s="235">
        <f>+IF(I81=0,"",'Ark1'!V1732)</f>
        <v>7.8947368421052637</v>
      </c>
      <c r="O81" s="235">
        <f>+IF(I81=0,"",'Ark1'!W1732)</f>
        <v>0</v>
      </c>
      <c r="P81" s="237">
        <f>+IF(I81=0,"",'Ark1'!X1732)</f>
        <v>63.15789473684211</v>
      </c>
      <c r="Q81" s="237">
        <f>+IF(I81=0,"",'Ark1'!Y1732)</f>
        <v>20.175438596491237</v>
      </c>
      <c r="R81" s="237">
        <f>+IF(I81=0,"",'Ark1'!Z1732)</f>
        <v>5.2781669034111367</v>
      </c>
      <c r="S81" s="235">
        <f>+IF(I81=0,"",'Ark1'!Z1732)</f>
        <v>5.2781669034111367</v>
      </c>
      <c r="T81" s="235">
        <f>+IF(I81=0,"",'Ark1'!AB1732)</f>
        <v>1.5892693799994244</v>
      </c>
      <c r="U81" s="237">
        <f>+'Ark1'!AD1732</f>
        <v>-34.498598167713254</v>
      </c>
      <c r="V81" s="235">
        <f t="shared" si="8"/>
        <v>22.8</v>
      </c>
      <c r="W81" s="235">
        <f t="shared" si="9"/>
        <v>2.7142857142857144</v>
      </c>
      <c r="X81" s="214"/>
      <c r="Y81" s="217"/>
      <c r="AA81" s="29"/>
      <c r="AB81" s="27"/>
      <c r="AC81" s="241"/>
      <c r="AD81" s="28"/>
      <c r="AH81" s="28"/>
    </row>
    <row r="82" spans="1:34" ht="15.6">
      <c r="A82" s="214"/>
      <c r="B82" s="214"/>
      <c r="C82" s="214"/>
      <c r="D82" s="234">
        <f>+'Ark1'!M1733</f>
        <v>5</v>
      </c>
      <c r="E82" s="248" t="s">
        <v>93</v>
      </c>
      <c r="F82" s="234">
        <f>+'Ark1'!D1733</f>
        <v>9</v>
      </c>
      <c r="G82" s="234" t="s">
        <v>550</v>
      </c>
      <c r="H82" s="234">
        <f>+'Ark1'!Q1733</f>
        <v>54</v>
      </c>
      <c r="I82" s="336">
        <f>+'Ark1'!R1733</f>
        <v>127</v>
      </c>
      <c r="J82" s="235">
        <f>+IF(I82=0,"",'Ark1'!AF1733)</f>
        <v>22.882882882882878</v>
      </c>
      <c r="K82" s="235">
        <f>+IF(I82=0,"",'Ark1'!AG1733)</f>
        <v>21.413755608147</v>
      </c>
      <c r="L82" s="236">
        <f>+IF(I82=0,"",'Ark1'!S1733)</f>
        <v>4.850393700787401</v>
      </c>
      <c r="M82" s="235">
        <f>+IF(I82=0,"",'Ark1'!U1733)</f>
        <v>18.452755905511804</v>
      </c>
      <c r="N82" s="235">
        <f>+IF(I82=0,"",'Ark1'!V1733)</f>
        <v>6.2992125984251981</v>
      </c>
      <c r="O82" s="235">
        <f>+IF(I82=0,"",'Ark1'!W1733)</f>
        <v>0</v>
      </c>
      <c r="P82" s="237">
        <f>+IF(I82=0,"",'Ark1'!X1733)</f>
        <v>63.779527559055119</v>
      </c>
      <c r="Q82" s="237">
        <f>+IF(I82=0,"",'Ark1'!Y1733)</f>
        <v>13.385826771653548</v>
      </c>
      <c r="R82" s="237">
        <f>+IF(I82=0,"",'Ark1'!Z1733)</f>
        <v>5.9181933129988851</v>
      </c>
      <c r="S82" s="235">
        <f>+IF(I82=0,"",'Ark1'!Z1733)</f>
        <v>5.9181933129988851</v>
      </c>
      <c r="T82" s="235">
        <f>+IF(I82=0,"",'Ark1'!AB1733)</f>
        <v>0.44192803780794437</v>
      </c>
      <c r="U82" s="237">
        <f>+'Ark1'!AD1733</f>
        <v>-11.059870681668418</v>
      </c>
      <c r="V82" s="235">
        <f t="shared" si="8"/>
        <v>25.4</v>
      </c>
      <c r="W82" s="235">
        <f t="shared" si="9"/>
        <v>2.3518518518518516</v>
      </c>
      <c r="X82" s="214"/>
      <c r="Y82" s="217"/>
      <c r="AA82" s="29"/>
      <c r="AB82" s="27"/>
      <c r="AC82" s="241"/>
      <c r="AD82" s="28"/>
      <c r="AH82" s="28"/>
    </row>
    <row r="83" spans="1:34" ht="15.6">
      <c r="A83" s="214"/>
      <c r="B83" s="214"/>
      <c r="C83" s="214"/>
      <c r="D83" s="234">
        <f>+'Ark1'!M1734</f>
        <v>5</v>
      </c>
      <c r="E83" s="248" t="s">
        <v>93</v>
      </c>
      <c r="F83" s="234">
        <f>+'Ark1'!D1734</f>
        <v>10</v>
      </c>
      <c r="G83" s="234" t="s">
        <v>551</v>
      </c>
      <c r="H83" s="234">
        <f>+'Ark1'!Q1734</f>
        <v>153</v>
      </c>
      <c r="I83" s="336">
        <f>+'Ark1'!R1734</f>
        <v>523</v>
      </c>
      <c r="J83" s="235">
        <f>+IF(I83=0,"",'Ark1'!AF1734)</f>
        <v>20.590551181102363</v>
      </c>
      <c r="K83" s="235">
        <f>+IF(I83=0,"",'Ark1'!AG1734)</f>
        <v>19.87220317140552</v>
      </c>
      <c r="L83" s="236">
        <f>+IF(I83=0,"",'Ark1'!S1734)</f>
        <v>5.005736137667304</v>
      </c>
      <c r="M83" s="235">
        <f>+IF(I83=0,"",'Ark1'!U1734)</f>
        <v>20.521032504780123</v>
      </c>
      <c r="N83" s="235">
        <f>+IF(I83=0,"",'Ark1'!V1734)</f>
        <v>6.309751434034415</v>
      </c>
      <c r="O83" s="235">
        <f>+IF(I83=0,"",'Ark1'!W1734)</f>
        <v>0</v>
      </c>
      <c r="P83" s="237">
        <f>+IF(I83=0,"",'Ark1'!X1734)</f>
        <v>86.615678776290622</v>
      </c>
      <c r="Q83" s="237">
        <f>+IF(I83=0,"",'Ark1'!Y1734)</f>
        <v>20.076481835564049</v>
      </c>
      <c r="R83" s="237">
        <f>+IF(I83=0,"",'Ark1'!Z1734)</f>
        <v>4.6302498275451649</v>
      </c>
      <c r="S83" s="235">
        <f>+IF(I83=0,"",'Ark1'!Z1734)</f>
        <v>4.6302498275451649</v>
      </c>
      <c r="T83" s="235">
        <f>+IF(I83=0,"",'Ark1'!AB1734)</f>
        <v>0</v>
      </c>
      <c r="U83" s="237">
        <f>+'Ark1'!AD1734</f>
        <v>0</v>
      </c>
      <c r="V83" s="235">
        <f t="shared" si="8"/>
        <v>104.6</v>
      </c>
      <c r="W83" s="235">
        <f t="shared" si="9"/>
        <v>3.4183006535947711</v>
      </c>
      <c r="X83" s="214"/>
      <c r="Y83" s="217"/>
      <c r="AA83" s="29"/>
      <c r="AB83" s="27"/>
      <c r="AC83" s="241"/>
      <c r="AD83" s="28"/>
      <c r="AH83" s="28"/>
    </row>
    <row r="84" spans="1:34" ht="15.6">
      <c r="A84" s="214"/>
      <c r="B84" s="214"/>
      <c r="C84" s="214"/>
      <c r="D84" s="234">
        <f>+'Ark1'!M1735</f>
        <v>5</v>
      </c>
      <c r="E84" s="248" t="s">
        <v>93</v>
      </c>
      <c r="F84" s="234">
        <f>+'Ark1'!D1735</f>
        <v>11</v>
      </c>
      <c r="G84" s="234" t="s">
        <v>552</v>
      </c>
      <c r="H84" s="234">
        <f>+'Ark1'!Q1735</f>
        <v>121</v>
      </c>
      <c r="I84" s="336">
        <f>+'Ark1'!R1735</f>
        <v>493</v>
      </c>
      <c r="J84" s="235">
        <f>+IF(I84=0,"",'Ark1'!AF1735)</f>
        <v>27.900396151669501</v>
      </c>
      <c r="K84" s="235">
        <f>+IF(I84=0,"",'Ark1'!AG1735)</f>
        <v>26.863585382593705</v>
      </c>
      <c r="L84" s="236">
        <f>+IF(I84=0,"",'Ark1'!S1735)</f>
        <v>4.8985801217038549</v>
      </c>
      <c r="M84" s="235">
        <f>+IF(I84=0,"",'Ark1'!U1735)</f>
        <v>19.530425963488849</v>
      </c>
      <c r="N84" s="235">
        <f>+IF(I84=0,"",'Ark1'!V1735)</f>
        <v>6.8965517241379306</v>
      </c>
      <c r="O84" s="235">
        <f>+IF(I84=0,"",'Ark1'!W1735)</f>
        <v>0</v>
      </c>
      <c r="P84" s="237">
        <f>+IF(I84=0,"",'Ark1'!X1735)</f>
        <v>80.32454361054765</v>
      </c>
      <c r="Q84" s="237">
        <f>+IF(I84=0,"",'Ark1'!Y1735)</f>
        <v>18.661257606490864</v>
      </c>
      <c r="R84" s="237">
        <f>+IF(I84=0,"",'Ark1'!Z1735)</f>
        <v>4.7524016797035085</v>
      </c>
      <c r="S84" s="235">
        <f>+IF(I84=0,"",'Ark1'!Z1735)</f>
        <v>4.7524016797035085</v>
      </c>
      <c r="T84" s="235">
        <f>+IF(I84=0,"",'Ark1'!AB1735)</f>
        <v>0</v>
      </c>
      <c r="U84" s="237">
        <f>+'Ark1'!AD1735</f>
        <v>0</v>
      </c>
      <c r="V84" s="235">
        <f t="shared" si="8"/>
        <v>98.6</v>
      </c>
      <c r="W84" s="235">
        <f t="shared" si="9"/>
        <v>4.0743801652892566</v>
      </c>
      <c r="X84" s="214"/>
      <c r="Y84" s="217"/>
      <c r="AA84" s="29"/>
      <c r="AB84" s="27"/>
      <c r="AC84" s="241"/>
      <c r="AD84" s="28"/>
      <c r="AH84" s="28"/>
    </row>
    <row r="85" spans="1:34" ht="15.6">
      <c r="A85" s="214"/>
      <c r="B85" s="214"/>
      <c r="C85" s="214"/>
      <c r="D85" s="234">
        <f>+'Ark1'!M1736</f>
        <v>5</v>
      </c>
      <c r="E85" s="248" t="s">
        <v>93</v>
      </c>
      <c r="F85" s="234">
        <f>+'Ark1'!D1736</f>
        <v>12</v>
      </c>
      <c r="G85" s="234" t="s">
        <v>553</v>
      </c>
      <c r="H85" s="234">
        <f>+'Ark1'!Q1736</f>
        <v>22</v>
      </c>
      <c r="I85" s="336">
        <f>+'Ark1'!R1736</f>
        <v>89</v>
      </c>
      <c r="J85" s="235">
        <f>+IF(I85=0,"",'Ark1'!AF1736)</f>
        <v>26.409495548961424</v>
      </c>
      <c r="K85" s="235">
        <f>+IF(I85=0,"",'Ark1'!AG1736)</f>
        <v>25.51748508365387</v>
      </c>
      <c r="L85" s="236">
        <f>+IF(I85=0,"",'Ark1'!S1736)</f>
        <v>4.8988764044943824</v>
      </c>
      <c r="M85" s="235">
        <f>+IF(I85=0,"",'Ark1'!U1736)</f>
        <v>21.09550561797753</v>
      </c>
      <c r="N85" s="235">
        <f>+IF(I85=0,"",'Ark1'!V1736)</f>
        <v>6.741573033707863</v>
      </c>
      <c r="O85" s="235">
        <f>+IF(I85=0,"",'Ark1'!W1736)</f>
        <v>0</v>
      </c>
      <c r="P85" s="237">
        <f>+IF(I85=0,"",'Ark1'!X1736)</f>
        <v>91.011235955056179</v>
      </c>
      <c r="Q85" s="237">
        <f>+IF(I85=0,"",'Ark1'!Y1736)</f>
        <v>22.471910112359552</v>
      </c>
      <c r="R85" s="237">
        <f>+IF(I85=0,"",'Ark1'!Z1736)</f>
        <v>5.0349544503782893</v>
      </c>
      <c r="S85" s="235">
        <f>+IF(I85=0,"",'Ark1'!Z1736)</f>
        <v>5.0349544503782893</v>
      </c>
      <c r="T85" s="235">
        <f>+IF(I85=0,"",'Ark1'!AB1736)</f>
        <v>0</v>
      </c>
      <c r="U85" s="237">
        <f>+'Ark1'!AD1736</f>
        <v>0</v>
      </c>
      <c r="V85" s="235">
        <f t="shared" si="8"/>
        <v>17.8</v>
      </c>
      <c r="W85" s="235">
        <f t="shared" si="9"/>
        <v>4.0454545454545459</v>
      </c>
      <c r="X85" s="214"/>
      <c r="Y85" s="217"/>
      <c r="AA85" s="29"/>
      <c r="AB85" s="27"/>
      <c r="AC85" s="241"/>
      <c r="AD85" s="28"/>
      <c r="AH85" s="28"/>
    </row>
    <row r="86" spans="1:34" ht="15.6">
      <c r="A86" s="214"/>
      <c r="B86" s="214"/>
      <c r="C86" s="214"/>
      <c r="D86" s="214"/>
      <c r="E86" s="214"/>
      <c r="F86" s="214"/>
      <c r="G86" s="214"/>
      <c r="H86" s="214"/>
      <c r="I86" s="331"/>
      <c r="J86" s="215"/>
      <c r="K86" s="215"/>
      <c r="L86" s="214"/>
      <c r="M86" s="214"/>
      <c r="N86" s="214"/>
      <c r="O86" s="216"/>
      <c r="P86" s="216"/>
      <c r="Q86" s="216"/>
      <c r="R86" s="216"/>
      <c r="S86" s="215"/>
      <c r="T86" s="214"/>
      <c r="U86" s="216"/>
      <c r="V86" s="216"/>
      <c r="W86" s="215"/>
      <c r="X86" s="214"/>
      <c r="Y86" s="217"/>
      <c r="AA86" s="29"/>
      <c r="AB86" s="27"/>
      <c r="AC86" s="218"/>
      <c r="AD86" s="28"/>
      <c r="AH86" s="28"/>
    </row>
    <row r="87" spans="1:34" ht="22.8">
      <c r="A87" s="214"/>
      <c r="B87" s="214"/>
      <c r="C87" s="214"/>
      <c r="D87" s="214"/>
      <c r="E87" s="263" t="str">
        <f>+E89</f>
        <v>2+</v>
      </c>
      <c r="F87" s="214"/>
      <c r="G87" s="214"/>
      <c r="H87" s="214"/>
      <c r="I87" s="334">
        <f>SUM(I89:I100)</f>
        <v>1339</v>
      </c>
      <c r="J87" s="215"/>
      <c r="K87" s="215"/>
      <c r="L87" s="214"/>
      <c r="M87" s="269">
        <f>+Fettgruppe!J16</f>
        <v>21.408065720687087</v>
      </c>
      <c r="N87" s="214"/>
      <c r="O87" s="216"/>
      <c r="P87" s="216"/>
      <c r="Q87" s="216"/>
      <c r="R87" s="216"/>
      <c r="S87" s="215"/>
      <c r="T87" s="214"/>
      <c r="U87" s="216"/>
      <c r="V87" s="216"/>
      <c r="W87" s="215"/>
      <c r="X87" s="214"/>
      <c r="Y87" s="217"/>
      <c r="AA87" s="29"/>
      <c r="AB87" s="27"/>
      <c r="AC87" s="218"/>
      <c r="AD87" s="28"/>
      <c r="AH87" s="28"/>
    </row>
    <row r="88" spans="1:34" ht="15.6">
      <c r="A88" s="214"/>
      <c r="B88" s="214"/>
      <c r="C88" s="214"/>
      <c r="D88" s="214"/>
      <c r="E88" s="214"/>
      <c r="F88" s="214"/>
      <c r="G88" s="214"/>
      <c r="H88" s="214"/>
      <c r="I88" s="331"/>
      <c r="J88" s="215"/>
      <c r="K88" s="215"/>
      <c r="L88" s="214"/>
      <c r="M88" s="214"/>
      <c r="N88" s="214"/>
      <c r="O88" s="216"/>
      <c r="P88" s="216"/>
      <c r="Q88" s="216"/>
      <c r="R88" s="216"/>
      <c r="S88" s="215"/>
      <c r="T88" s="214"/>
      <c r="U88" s="216"/>
      <c r="V88" s="216"/>
      <c r="W88" s="216"/>
      <c r="X88" s="214"/>
      <c r="Y88" s="217"/>
      <c r="AA88" s="29"/>
      <c r="AB88" s="27"/>
      <c r="AC88" s="218"/>
      <c r="AD88" s="28"/>
      <c r="AH88" s="28"/>
    </row>
    <row r="89" spans="1:34" ht="15.6">
      <c r="A89" s="214"/>
      <c r="B89" s="214"/>
      <c r="C89" s="214"/>
      <c r="D89" s="28">
        <f>+'Ark1'!M1737</f>
        <v>6</v>
      </c>
      <c r="E89" s="28" t="s">
        <v>94</v>
      </c>
      <c r="F89" s="28">
        <f>+'Ark1'!D1737</f>
        <v>1</v>
      </c>
      <c r="G89" s="28" t="s">
        <v>543</v>
      </c>
      <c r="H89" s="28">
        <f>+'Ark1'!Q1737</f>
        <v>5</v>
      </c>
      <c r="I89" s="337">
        <f>+'Ark1'!R1737</f>
        <v>7</v>
      </c>
      <c r="J89" s="29">
        <f>+IF(I89=0,"",'Ark1'!AF1737)</f>
        <v>1.2915129151291511</v>
      </c>
      <c r="K89" s="29">
        <f>+IF(I89=0,"",'Ark1'!AG1737)</f>
        <v>1.0876671133919524</v>
      </c>
      <c r="L89" s="27">
        <f>+IF(I89=0,"",'Ark1'!S1737)</f>
        <v>6.4285714285714306</v>
      </c>
      <c r="M89" s="29">
        <f>+IF(I89=0,"",'Ark1'!U1737)</f>
        <v>19.014285714285705</v>
      </c>
      <c r="N89" s="29">
        <f>+IF(I89=0,"",'Ark1'!V1737)</f>
        <v>0</v>
      </c>
      <c r="O89" s="29">
        <f>+IF(I89=0,"",'Ark1'!W1737)</f>
        <v>0</v>
      </c>
      <c r="P89" s="34">
        <f>+IF(I89=0,"",'Ark1'!X1737)</f>
        <v>42.857142857142847</v>
      </c>
      <c r="Q89" s="34">
        <f>+IF(I89=0,"",'Ark1'!Y1737)</f>
        <v>14.285714285714288</v>
      </c>
      <c r="R89" s="34">
        <f>+IF(I89=0,"",'Ark1'!Z1737)</f>
        <v>8.8889061791215074</v>
      </c>
      <c r="S89" s="29">
        <f>+IF(I89=0,"",'Ark1'!Z1737)</f>
        <v>8.8889061791215074</v>
      </c>
      <c r="T89" s="29">
        <f>+IF(I89=0,"",'Ark1'!AB1737)</f>
        <v>0</v>
      </c>
      <c r="U89" s="34">
        <f>+'Ark1'!AD1737</f>
        <v>0</v>
      </c>
      <c r="V89" s="29">
        <f>+IF(I89=0,"",I89/D89)</f>
        <v>1.1666666666666667</v>
      </c>
      <c r="W89" s="29">
        <f>+IF(I89=0,"",I89/H89)</f>
        <v>1.4</v>
      </c>
      <c r="X89" s="214"/>
      <c r="Y89" s="217"/>
      <c r="AA89" s="29"/>
      <c r="AB89" s="27"/>
      <c r="AC89" s="241"/>
      <c r="AD89" s="28"/>
      <c r="AH89" s="28"/>
    </row>
    <row r="90" spans="1:34" ht="15.6">
      <c r="A90" s="214"/>
      <c r="B90" s="214"/>
      <c r="C90" s="214"/>
      <c r="D90" s="28">
        <f>+'Ark1'!M1738</f>
        <v>6</v>
      </c>
      <c r="E90" s="28" t="s">
        <v>94</v>
      </c>
      <c r="F90" s="28">
        <f>+'Ark1'!D1738</f>
        <v>2</v>
      </c>
      <c r="G90" s="28" t="s">
        <v>544</v>
      </c>
      <c r="H90" s="28">
        <f>+'Ark1'!Q1738</f>
        <v>6</v>
      </c>
      <c r="I90" s="337">
        <f>+'Ark1'!R1738</f>
        <v>7</v>
      </c>
      <c r="J90" s="29">
        <f>+IF(I90=0,"",'Ark1'!AF1738)</f>
        <v>2.5830258302583022</v>
      </c>
      <c r="K90" s="29">
        <f>+IF(I90=0,"",'Ark1'!AG1738)</f>
        <v>2.0689655172413794</v>
      </c>
      <c r="L90" s="27">
        <f>+IF(I90=0,"",'Ark1'!S1738)</f>
        <v>5.8571428571428559</v>
      </c>
      <c r="M90" s="29">
        <f>+IF(I90=0,"",'Ark1'!U1738)</f>
        <v>17.871428571428577</v>
      </c>
      <c r="N90" s="29">
        <f>+IF(I90=0,"",'Ark1'!V1738)</f>
        <v>0</v>
      </c>
      <c r="O90" s="29">
        <f>+IF(I90=0,"",'Ark1'!W1738)</f>
        <v>0</v>
      </c>
      <c r="P90" s="34">
        <f>+IF(I90=0,"",'Ark1'!X1738)</f>
        <v>71.428571428571445</v>
      </c>
      <c r="Q90" s="34">
        <f>+IF(I90=0,"",'Ark1'!Y1738)</f>
        <v>14.285714285714288</v>
      </c>
      <c r="R90" s="34">
        <f>+IF(I90=0,"",'Ark1'!Z1738)</f>
        <v>3.6161203700391593</v>
      </c>
      <c r="S90" s="29">
        <f>+IF(I90=0,"",'Ark1'!Z1738)</f>
        <v>3.6161203700391593</v>
      </c>
      <c r="T90" s="29">
        <f>+IF(I90=0,"",'Ark1'!AB1738)</f>
        <v>0</v>
      </c>
      <c r="U90" s="34">
        <f>+'Ark1'!AD1738</f>
        <v>0</v>
      </c>
      <c r="V90" s="29">
        <f t="shared" ref="V90:V100" si="10">+IF(I90=0,"",I90/D90)</f>
        <v>1.1666666666666667</v>
      </c>
      <c r="W90" s="29">
        <f t="shared" ref="W90:W100" si="11">+IF(I90=0,"",I90/H90)</f>
        <v>1.1666666666666667</v>
      </c>
      <c r="X90" s="214"/>
      <c r="Y90" s="217"/>
      <c r="AA90" s="29"/>
      <c r="AB90" s="27"/>
      <c r="AC90" s="241"/>
      <c r="AD90" s="28"/>
      <c r="AH90" s="28"/>
    </row>
    <row r="91" spans="1:34" ht="15.6">
      <c r="A91" s="214"/>
      <c r="B91" s="214"/>
      <c r="C91" s="214"/>
      <c r="D91" s="28">
        <f>+'Ark1'!M1739</f>
        <v>6</v>
      </c>
      <c r="E91" s="28" t="s">
        <v>94</v>
      </c>
      <c r="F91" s="28">
        <f>+'Ark1'!D1739</f>
        <v>3</v>
      </c>
      <c r="G91" s="28" t="s">
        <v>545</v>
      </c>
      <c r="H91" s="28">
        <f>+'Ark1'!Q1739</f>
        <v>34</v>
      </c>
      <c r="I91" s="337">
        <f>+'Ark1'!R1739</f>
        <v>69</v>
      </c>
      <c r="J91" s="29">
        <f>+IF(I91=0,"",'Ark1'!AF1739)</f>
        <v>9.4133697135061407</v>
      </c>
      <c r="K91" s="29">
        <f>+IF(I91=0,"",'Ark1'!AG1739)</f>
        <v>9.2347805376404715</v>
      </c>
      <c r="L91" s="27">
        <f>+IF(I91=0,"",'Ark1'!S1739)</f>
        <v>5.536231884057969</v>
      </c>
      <c r="M91" s="29">
        <f>+IF(I91=0,"",'Ark1'!U1739)</f>
        <v>21.353623188405805</v>
      </c>
      <c r="N91" s="29">
        <f>+IF(I91=0,"",'Ark1'!V1739)</f>
        <v>13.043478260869565</v>
      </c>
      <c r="O91" s="29">
        <f>+IF(I91=0,"",'Ark1'!W1739)</f>
        <v>0</v>
      </c>
      <c r="P91" s="34">
        <f>+IF(I91=0,"",'Ark1'!X1739)</f>
        <v>91.304347826086953</v>
      </c>
      <c r="Q91" s="34">
        <f>+IF(I91=0,"",'Ark1'!Y1739)</f>
        <v>28.985507246376809</v>
      </c>
      <c r="R91" s="34">
        <f>+IF(I91=0,"",'Ark1'!Z1739)</f>
        <v>5.0661588144643694</v>
      </c>
      <c r="S91" s="29">
        <f>+IF(I91=0,"",'Ark1'!Z1739)</f>
        <v>5.0661588144643694</v>
      </c>
      <c r="T91" s="29">
        <f>+IF(I91=0,"",'Ark1'!AB1739)</f>
        <v>0</v>
      </c>
      <c r="U91" s="34">
        <f>+'Ark1'!AD1739</f>
        <v>0</v>
      </c>
      <c r="V91" s="29">
        <f t="shared" si="10"/>
        <v>11.5</v>
      </c>
      <c r="W91" s="29">
        <f t="shared" si="11"/>
        <v>2.0294117647058822</v>
      </c>
      <c r="X91" s="214"/>
      <c r="Y91" s="217"/>
      <c r="AA91" s="29"/>
      <c r="AB91" s="27"/>
      <c r="AC91" s="241"/>
      <c r="AD91" s="28"/>
      <c r="AH91" s="28"/>
    </row>
    <row r="92" spans="1:34" ht="15.6">
      <c r="A92" s="214"/>
      <c r="B92" s="214"/>
      <c r="C92" s="214"/>
      <c r="D92" s="28">
        <f>+'Ark1'!M1740</f>
        <v>6</v>
      </c>
      <c r="E92" s="28" t="s">
        <v>94</v>
      </c>
      <c r="F92" s="28">
        <f>+'Ark1'!D1740</f>
        <v>4</v>
      </c>
      <c r="G92" s="28" t="s">
        <v>546</v>
      </c>
      <c r="H92" s="28">
        <f>+'Ark1'!Q1740</f>
        <v>29</v>
      </c>
      <c r="I92" s="337">
        <f>+'Ark1'!R1740</f>
        <v>59</v>
      </c>
      <c r="J92" s="29">
        <f>+IF(I92=0,"",'Ark1'!AF1740)</f>
        <v>9.6405228758169912</v>
      </c>
      <c r="K92" s="29">
        <f>+IF(I92=0,"",'Ark1'!AG1740)</f>
        <v>9.4811098918325758</v>
      </c>
      <c r="L92" s="27">
        <f>+IF(I92=0,"",'Ark1'!S1740)</f>
        <v>5.0677966101694913</v>
      </c>
      <c r="M92" s="29">
        <f>+IF(I92=0,"",'Ark1'!U1740)</f>
        <v>20.501694915254237</v>
      </c>
      <c r="N92" s="29">
        <f>+IF(I92=0,"",'Ark1'!V1740)</f>
        <v>10.169491525423728</v>
      </c>
      <c r="O92" s="29">
        <f>+IF(I92=0,"",'Ark1'!W1740)</f>
        <v>0</v>
      </c>
      <c r="P92" s="34">
        <f>+IF(I92=0,"",'Ark1'!X1740)</f>
        <v>84.745762711864401</v>
      </c>
      <c r="Q92" s="34">
        <f>+IF(I92=0,"",'Ark1'!Y1740)</f>
        <v>25.423728813559318</v>
      </c>
      <c r="R92" s="34">
        <f>+IF(I92=0,"",'Ark1'!Z1740)</f>
        <v>4.3111008278166372</v>
      </c>
      <c r="S92" s="29">
        <f>+IF(I92=0,"",'Ark1'!Z1740)</f>
        <v>4.3111008278166372</v>
      </c>
      <c r="T92" s="29">
        <f>+IF(I92=0,"",'Ark1'!AB1740)</f>
        <v>0</v>
      </c>
      <c r="U92" s="34">
        <f>+'Ark1'!AD1740</f>
        <v>0</v>
      </c>
      <c r="V92" s="29">
        <f t="shared" si="10"/>
        <v>9.8333333333333339</v>
      </c>
      <c r="W92" s="29">
        <f t="shared" si="11"/>
        <v>2.0344827586206895</v>
      </c>
      <c r="X92" s="214"/>
      <c r="Y92" s="217"/>
      <c r="AA92" s="29"/>
      <c r="AB92" s="27"/>
      <c r="AC92" s="241"/>
      <c r="AD92" s="28"/>
      <c r="AH92" s="28"/>
    </row>
    <row r="93" spans="1:34" ht="15.6">
      <c r="A93" s="214"/>
      <c r="B93" s="214"/>
      <c r="C93" s="214"/>
      <c r="D93" s="28">
        <f>+'Ark1'!M1741</f>
        <v>6</v>
      </c>
      <c r="E93" s="28" t="s">
        <v>94</v>
      </c>
      <c r="F93" s="28">
        <f>+'Ark1'!D1741</f>
        <v>5</v>
      </c>
      <c r="G93" s="28" t="s">
        <v>442</v>
      </c>
      <c r="H93" s="28">
        <f>+'Ark1'!Q1741</f>
        <v>26</v>
      </c>
      <c r="I93" s="337">
        <f>+'Ark1'!R1741</f>
        <v>54</v>
      </c>
      <c r="J93" s="29">
        <f>+IF(I93=0,"",'Ark1'!AF1741)</f>
        <v>10.714285714285712</v>
      </c>
      <c r="K93" s="29">
        <f>+IF(I93=0,"",'Ark1'!AG1741)</f>
        <v>11.157771835335769</v>
      </c>
      <c r="L93" s="27">
        <f>+IF(I93=0,"",'Ark1'!S1741)</f>
        <v>5.4259259259259247</v>
      </c>
      <c r="M93" s="29">
        <f>+IF(I93=0,"",'Ark1'!U1741)</f>
        <v>21.944444444444457</v>
      </c>
      <c r="N93" s="29">
        <f>+IF(I93=0,"",'Ark1'!V1741)</f>
        <v>20.370370370370367</v>
      </c>
      <c r="O93" s="29">
        <f>+IF(I93=0,"",'Ark1'!W1741)</f>
        <v>0</v>
      </c>
      <c r="P93" s="34">
        <f>+IF(I93=0,"",'Ark1'!X1741)</f>
        <v>92.592592592592609</v>
      </c>
      <c r="Q93" s="34">
        <f>+IF(I93=0,"",'Ark1'!Y1741)</f>
        <v>37.037037037037038</v>
      </c>
      <c r="R93" s="34">
        <f>+IF(I93=0,"",'Ark1'!Z1741)</f>
        <v>6.0021806736806953</v>
      </c>
      <c r="S93" s="29">
        <f>+IF(I93=0,"",'Ark1'!Z1741)</f>
        <v>6.0021806736806953</v>
      </c>
      <c r="T93" s="29">
        <f>+IF(I93=0,"",'Ark1'!AB1741)</f>
        <v>0</v>
      </c>
      <c r="U93" s="34">
        <f>+'Ark1'!AD1741</f>
        <v>0</v>
      </c>
      <c r="V93" s="29">
        <f t="shared" si="10"/>
        <v>9</v>
      </c>
      <c r="W93" s="29">
        <f t="shared" si="11"/>
        <v>2.0769230769230771</v>
      </c>
      <c r="X93" s="214"/>
      <c r="Y93" s="217"/>
      <c r="AA93" s="29"/>
      <c r="AB93" s="27"/>
      <c r="AC93" s="241"/>
      <c r="AD93" s="28"/>
      <c r="AH93" s="28"/>
    </row>
    <row r="94" spans="1:34" ht="15.6">
      <c r="A94" s="214"/>
      <c r="B94" s="214"/>
      <c r="C94" s="214"/>
      <c r="D94" s="28">
        <f>+'Ark1'!M1742</f>
        <v>6</v>
      </c>
      <c r="E94" s="28" t="s">
        <v>94</v>
      </c>
      <c r="F94" s="28">
        <f>+'Ark1'!D1742</f>
        <v>6</v>
      </c>
      <c r="G94" s="28" t="s">
        <v>547</v>
      </c>
      <c r="H94" s="28">
        <f>+'Ark1'!Q1742</f>
        <v>29</v>
      </c>
      <c r="I94" s="337">
        <f>+'Ark1'!R1742</f>
        <v>77</v>
      </c>
      <c r="J94" s="29">
        <f>+IF(I94=0,"",'Ark1'!AF1742)</f>
        <v>12.811980033277871</v>
      </c>
      <c r="K94" s="29">
        <f>+IF(I94=0,"",'Ark1'!AG1742)</f>
        <v>13.54282514822172</v>
      </c>
      <c r="L94" s="27">
        <f>+IF(I94=0,"",'Ark1'!S1742)</f>
        <v>5.5194805194805188</v>
      </c>
      <c r="M94" s="29">
        <f>+IF(I94=0,"",'Ark1'!U1742)</f>
        <v>22.931168831168826</v>
      </c>
      <c r="N94" s="29">
        <f>+IF(I94=0,"",'Ark1'!V1742)</f>
        <v>22.077922077922075</v>
      </c>
      <c r="O94" s="29">
        <f>+IF(I94=0,"",'Ark1'!W1742)</f>
        <v>0</v>
      </c>
      <c r="P94" s="34">
        <f>+IF(I94=0,"",'Ark1'!X1742)</f>
        <v>96.103896103896091</v>
      </c>
      <c r="Q94" s="34">
        <f>+IF(I94=0,"",'Ark1'!Y1742)</f>
        <v>45.454545454545446</v>
      </c>
      <c r="R94" s="34">
        <f>+IF(I94=0,"",'Ark1'!Z1742)</f>
        <v>5.2235048128567643</v>
      </c>
      <c r="S94" s="29">
        <f>+IF(I94=0,"",'Ark1'!Z1742)</f>
        <v>5.2235048128567643</v>
      </c>
      <c r="T94" s="29">
        <f>+IF(I94=0,"",'Ark1'!AB1742)</f>
        <v>0</v>
      </c>
      <c r="U94" s="34">
        <f>+'Ark1'!AD1742</f>
        <v>0</v>
      </c>
      <c r="V94" s="29">
        <f t="shared" si="10"/>
        <v>12.833333333333334</v>
      </c>
      <c r="W94" s="29">
        <f t="shared" si="11"/>
        <v>2.6551724137931036</v>
      </c>
      <c r="X94" s="214"/>
      <c r="Y94" s="217"/>
      <c r="AA94" s="29"/>
      <c r="AB94" s="27"/>
      <c r="AC94" s="241"/>
      <c r="AD94" s="28"/>
      <c r="AH94" s="28"/>
    </row>
    <row r="95" spans="1:34" ht="15.6">
      <c r="A95" s="214"/>
      <c r="B95" s="214"/>
      <c r="C95" s="214"/>
      <c r="D95" s="28">
        <f>+'Ark1'!M1743</f>
        <v>6</v>
      </c>
      <c r="E95" s="28" t="s">
        <v>94</v>
      </c>
      <c r="F95" s="28">
        <f>+'Ark1'!D1743</f>
        <v>7</v>
      </c>
      <c r="G95" s="28" t="s">
        <v>548</v>
      </c>
      <c r="H95" s="28">
        <f>+'Ark1'!Q1743</f>
        <v>16</v>
      </c>
      <c r="I95" s="337">
        <f>+'Ark1'!R1743</f>
        <v>28</v>
      </c>
      <c r="J95" s="29">
        <f>+IF(I95=0,"",'Ark1'!AF1743)</f>
        <v>12.173913043478262</v>
      </c>
      <c r="K95" s="29">
        <f>+IF(I95=0,"",'Ark1'!AG1743)</f>
        <v>12.396276946042059</v>
      </c>
      <c r="L95" s="27">
        <f>+IF(I95=0,"",'Ark1'!S1743)</f>
        <v>5.3214285714285694</v>
      </c>
      <c r="M95" s="29">
        <f>+IF(I95=0,"",'Ark1'!U1743)</f>
        <v>20.167857142857152</v>
      </c>
      <c r="N95" s="29">
        <f>+IF(I95=0,"",'Ark1'!V1743)</f>
        <v>10.714285714285712</v>
      </c>
      <c r="O95" s="29">
        <f>+IF(I95=0,"",'Ark1'!W1743)</f>
        <v>0</v>
      </c>
      <c r="P95" s="34">
        <f>+IF(I95=0,"",'Ark1'!X1743)</f>
        <v>78.571428571428555</v>
      </c>
      <c r="Q95" s="34">
        <f>+IF(I95=0,"",'Ark1'!Y1743)</f>
        <v>32.142857142857153</v>
      </c>
      <c r="R95" s="34">
        <f>+IF(I95=0,"",'Ark1'!Z1743)</f>
        <v>5.3775361838078988</v>
      </c>
      <c r="S95" s="29">
        <f>+IF(I95=0,"",'Ark1'!Z1743)</f>
        <v>5.3775361838078988</v>
      </c>
      <c r="T95" s="29">
        <f>+IF(I95=0,"",'Ark1'!AB1743)</f>
        <v>0</v>
      </c>
      <c r="U95" s="34">
        <f>+'Ark1'!AD1743</f>
        <v>0</v>
      </c>
      <c r="V95" s="29">
        <f t="shared" si="10"/>
        <v>4.666666666666667</v>
      </c>
      <c r="W95" s="29">
        <f t="shared" si="11"/>
        <v>1.75</v>
      </c>
      <c r="X95" s="214"/>
      <c r="Y95" s="217"/>
      <c r="AA95" s="29"/>
      <c r="AB95" s="27"/>
      <c r="AC95" s="241"/>
      <c r="AD95" s="28"/>
      <c r="AH95" s="28"/>
    </row>
    <row r="96" spans="1:34" ht="15.6">
      <c r="A96" s="214"/>
      <c r="B96" s="214"/>
      <c r="C96" s="214"/>
      <c r="D96" s="28">
        <f>+'Ark1'!M1744</f>
        <v>6</v>
      </c>
      <c r="E96" s="28" t="s">
        <v>94</v>
      </c>
      <c r="F96" s="28">
        <f>+'Ark1'!D1744</f>
        <v>8</v>
      </c>
      <c r="G96" s="28" t="s">
        <v>549</v>
      </c>
      <c r="H96" s="28">
        <f>+'Ark1'!Q1744</f>
        <v>29</v>
      </c>
      <c r="I96" s="337">
        <f>+'Ark1'!R1744</f>
        <v>76</v>
      </c>
      <c r="J96" s="29">
        <f>+IF(I96=0,"",'Ark1'!AF1744)</f>
        <v>15.510204081632653</v>
      </c>
      <c r="K96" s="29">
        <f>+IF(I96=0,"",'Ark1'!AG1744)</f>
        <v>15.668866351044773</v>
      </c>
      <c r="L96" s="27">
        <f>+IF(I96=0,"",'Ark1'!S1744)</f>
        <v>5.302631578947369</v>
      </c>
      <c r="M96" s="29">
        <f>+IF(I96=0,"",'Ark1'!U1744)</f>
        <v>19.901315789473689</v>
      </c>
      <c r="N96" s="29">
        <f>+IF(I96=0,"",'Ark1'!V1744)</f>
        <v>13.157894736842103</v>
      </c>
      <c r="O96" s="29">
        <f>+IF(I96=0,"",'Ark1'!W1744)</f>
        <v>0</v>
      </c>
      <c r="P96" s="34">
        <f>+IF(I96=0,"",'Ark1'!X1744)</f>
        <v>73.68421052631578</v>
      </c>
      <c r="Q96" s="34">
        <f>+IF(I96=0,"",'Ark1'!Y1744)</f>
        <v>28.947368421052619</v>
      </c>
      <c r="R96" s="34">
        <f>+IF(I96=0,"",'Ark1'!Z1744)</f>
        <v>5.9162019604742246</v>
      </c>
      <c r="S96" s="29">
        <f>+IF(I96=0,"",'Ark1'!Z1744)</f>
        <v>5.9162019604742246</v>
      </c>
      <c r="T96" s="29">
        <f>+IF(I96=0,"",'Ark1'!AB1744)</f>
        <v>0</v>
      </c>
      <c r="U96" s="34">
        <f>+'Ark1'!AD1744</f>
        <v>0</v>
      </c>
      <c r="V96" s="29">
        <f t="shared" si="10"/>
        <v>12.666666666666666</v>
      </c>
      <c r="W96" s="29">
        <f t="shared" si="11"/>
        <v>2.6206896551724137</v>
      </c>
      <c r="X96" s="214"/>
      <c r="Y96" s="217"/>
      <c r="AA96" s="29"/>
      <c r="AB96" s="27"/>
      <c r="AC96" s="241"/>
      <c r="AD96" s="28"/>
      <c r="AH96" s="28"/>
    </row>
    <row r="97" spans="1:34" ht="15.6">
      <c r="A97" s="214"/>
      <c r="B97" s="214"/>
      <c r="C97" s="214"/>
      <c r="D97" s="28">
        <f>+'Ark1'!M1745</f>
        <v>6</v>
      </c>
      <c r="E97" s="28" t="s">
        <v>94</v>
      </c>
      <c r="F97" s="28">
        <f>+'Ark1'!D1745</f>
        <v>9</v>
      </c>
      <c r="G97" s="28" t="s">
        <v>550</v>
      </c>
      <c r="H97" s="28">
        <f>+'Ark1'!Q1745</f>
        <v>50</v>
      </c>
      <c r="I97" s="337">
        <f>+'Ark1'!R1745</f>
        <v>121</v>
      </c>
      <c r="J97" s="29">
        <f>+IF(I97=0,"",'Ark1'!AF1745)</f>
        <v>21.801801801801805</v>
      </c>
      <c r="K97" s="29">
        <f>+IF(I97=0,"",'Ark1'!AG1745)</f>
        <v>20.789663648242389</v>
      </c>
      <c r="L97" s="27">
        <f>+IF(I97=0,"",'Ark1'!S1745)</f>
        <v>5.3140495867768589</v>
      </c>
      <c r="M97" s="29">
        <f>+IF(I97=0,"",'Ark1'!U1745)</f>
        <v>18.803305785123964</v>
      </c>
      <c r="N97" s="29">
        <f>+IF(I97=0,"",'Ark1'!V1745)</f>
        <v>5.785123966942149</v>
      </c>
      <c r="O97" s="29">
        <f>+IF(I97=0,"",'Ark1'!W1745)</f>
        <v>0</v>
      </c>
      <c r="P97" s="34">
        <f>+IF(I97=0,"",'Ark1'!X1745)</f>
        <v>71.074380165289242</v>
      </c>
      <c r="Q97" s="34">
        <f>+IF(I97=0,"",'Ark1'!Y1745)</f>
        <v>19.834710743801654</v>
      </c>
      <c r="R97" s="34">
        <f>+IF(I97=0,"",'Ark1'!Z1745)</f>
        <v>5.840184728827202</v>
      </c>
      <c r="S97" s="29">
        <f>+IF(I97=0,"",'Ark1'!Z1745)</f>
        <v>5.840184728827202</v>
      </c>
      <c r="T97" s="29">
        <f>+IF(I97=0,"",'Ark1'!AB1745)</f>
        <v>0</v>
      </c>
      <c r="U97" s="34">
        <f>+'Ark1'!AD1745</f>
        <v>0</v>
      </c>
      <c r="V97" s="29">
        <f t="shared" si="10"/>
        <v>20.166666666666668</v>
      </c>
      <c r="W97" s="29">
        <f t="shared" si="11"/>
        <v>2.42</v>
      </c>
      <c r="X97" s="214"/>
      <c r="Y97" s="217"/>
      <c r="AA97" s="29"/>
      <c r="AB97" s="27"/>
      <c r="AC97" s="241"/>
      <c r="AD97" s="28"/>
      <c r="AH97" s="28"/>
    </row>
    <row r="98" spans="1:34" ht="15.6">
      <c r="A98" s="214"/>
      <c r="B98" s="214"/>
      <c r="C98" s="214"/>
      <c r="D98" s="28">
        <f>+'Ark1'!M1746</f>
        <v>6</v>
      </c>
      <c r="E98" s="28" t="s">
        <v>94</v>
      </c>
      <c r="F98" s="28">
        <f>+'Ark1'!D1746</f>
        <v>10</v>
      </c>
      <c r="G98" s="28" t="s">
        <v>551</v>
      </c>
      <c r="H98" s="28">
        <f>+'Ark1'!Q1746</f>
        <v>131</v>
      </c>
      <c r="I98" s="337">
        <f>+'Ark1'!R1746</f>
        <v>419</v>
      </c>
      <c r="J98" s="29">
        <f>+IF(I98=0,"",'Ark1'!AF1746)</f>
        <v>16.496062992125989</v>
      </c>
      <c r="K98" s="29">
        <f>+IF(I98=0,"",'Ark1'!AG1746)</f>
        <v>17.263496248676095</v>
      </c>
      <c r="L98" s="27">
        <f>+IF(I98=0,"",'Ark1'!S1746)</f>
        <v>5.5656324582338916</v>
      </c>
      <c r="M98" s="29">
        <f>+IF(I98=0,"",'Ark1'!U1746)</f>
        <v>22.252028639618121</v>
      </c>
      <c r="N98" s="29">
        <f>+IF(I98=0,"",'Ark1'!V1746)</f>
        <v>16.94510739856802</v>
      </c>
      <c r="O98" s="29">
        <f>+IF(I98=0,"",'Ark1'!W1746)</f>
        <v>0</v>
      </c>
      <c r="P98" s="34">
        <f>+IF(I98=0,"",'Ark1'!X1746)</f>
        <v>92.84009546539383</v>
      </c>
      <c r="Q98" s="34">
        <f>+IF(I98=0,"",'Ark1'!Y1746)</f>
        <v>36.992840095465397</v>
      </c>
      <c r="R98" s="34">
        <f>+IF(I98=0,"",'Ark1'!Z1746)</f>
        <v>5.1203943798681761</v>
      </c>
      <c r="S98" s="29">
        <f>+IF(I98=0,"",'Ark1'!Z1746)</f>
        <v>5.1203943798681761</v>
      </c>
      <c r="T98" s="29">
        <f>+IF(I98=0,"",'Ark1'!AB1746)</f>
        <v>0</v>
      </c>
      <c r="U98" s="34">
        <f>+'Ark1'!AD1746</f>
        <v>0</v>
      </c>
      <c r="V98" s="29">
        <f t="shared" si="10"/>
        <v>69.833333333333329</v>
      </c>
      <c r="W98" s="29">
        <f t="shared" si="11"/>
        <v>3.1984732824427482</v>
      </c>
      <c r="X98" s="214"/>
      <c r="Y98" s="217"/>
      <c r="AA98" s="29"/>
      <c r="AB98" s="27"/>
      <c r="AC98" s="241"/>
      <c r="AD98" s="28"/>
      <c r="AH98" s="28"/>
    </row>
    <row r="99" spans="1:34" ht="15.6">
      <c r="A99" s="214"/>
      <c r="B99" s="214"/>
      <c r="C99" s="214"/>
      <c r="D99" s="28">
        <f>+'Ark1'!M1747</f>
        <v>6</v>
      </c>
      <c r="E99" s="28" t="s">
        <v>94</v>
      </c>
      <c r="F99" s="28">
        <f>+'Ark1'!D1747</f>
        <v>11</v>
      </c>
      <c r="G99" s="28" t="s">
        <v>552</v>
      </c>
      <c r="H99" s="28">
        <f>+'Ark1'!Q1747</f>
        <v>95</v>
      </c>
      <c r="I99" s="337">
        <f>+'Ark1'!R1747</f>
        <v>335</v>
      </c>
      <c r="J99" s="29">
        <f>+IF(I99=0,"",'Ark1'!AF1747)</f>
        <v>18.958687040181097</v>
      </c>
      <c r="K99" s="29">
        <f>+IF(I99=0,"",'Ark1'!AG1747)</f>
        <v>19.99514538728091</v>
      </c>
      <c r="L99" s="27">
        <f>+IF(I99=0,"",'Ark1'!S1747)</f>
        <v>5.3552238805970163</v>
      </c>
      <c r="M99" s="29">
        <f>+IF(I99=0,"",'Ark1'!U1747)</f>
        <v>21.393134328358204</v>
      </c>
      <c r="N99" s="29">
        <f>+IF(I99=0,"",'Ark1'!V1747)</f>
        <v>13.73134328358209</v>
      </c>
      <c r="O99" s="29">
        <f>+IF(I99=0,"",'Ark1'!W1747)</f>
        <v>0</v>
      </c>
      <c r="P99" s="34">
        <f>+IF(I99=0,"",'Ark1'!X1747)</f>
        <v>88.656716417910445</v>
      </c>
      <c r="Q99" s="34">
        <f>+IF(I99=0,"",'Ark1'!Y1747)</f>
        <v>29.850746268656724</v>
      </c>
      <c r="R99" s="34">
        <f>+IF(I99=0,"",'Ark1'!Z1747)</f>
        <v>5.1193732734876116</v>
      </c>
      <c r="S99" s="29">
        <f>+IF(I99=0,"",'Ark1'!Z1747)</f>
        <v>5.1193732734876116</v>
      </c>
      <c r="T99" s="29">
        <f>+IF(I99=0,"",'Ark1'!AB1747)</f>
        <v>0</v>
      </c>
      <c r="U99" s="34">
        <f>+'Ark1'!AD1747</f>
        <v>0</v>
      </c>
      <c r="V99" s="29">
        <f t="shared" si="10"/>
        <v>55.833333333333336</v>
      </c>
      <c r="W99" s="29">
        <f t="shared" si="11"/>
        <v>3.5263157894736841</v>
      </c>
      <c r="X99" s="214"/>
      <c r="Y99" s="217"/>
      <c r="AA99" s="29"/>
      <c r="AB99" s="27"/>
      <c r="AC99" s="241"/>
      <c r="AD99" s="28"/>
      <c r="AH99" s="28"/>
    </row>
    <row r="100" spans="1:34" ht="15.6">
      <c r="A100" s="214"/>
      <c r="B100" s="214"/>
      <c r="C100" s="214"/>
      <c r="D100" s="28">
        <f>+'Ark1'!M1748</f>
        <v>6</v>
      </c>
      <c r="E100" s="28" t="s">
        <v>94</v>
      </c>
      <c r="F100" s="28">
        <f>+'Ark1'!D1748</f>
        <v>12</v>
      </c>
      <c r="G100" s="28" t="s">
        <v>553</v>
      </c>
      <c r="H100" s="28">
        <f>+'Ark1'!Q1748</f>
        <v>26</v>
      </c>
      <c r="I100" s="337">
        <f>+'Ark1'!R1748</f>
        <v>87</v>
      </c>
      <c r="J100" s="29">
        <f>+IF(I100=0,"",'Ark1'!AF1748)</f>
        <v>25.816023738872403</v>
      </c>
      <c r="K100" s="29">
        <f>+IF(I100=0,"",'Ark1'!AG1748)</f>
        <v>26.241896244750397</v>
      </c>
      <c r="L100" s="27">
        <f>+IF(I100=0,"",'Ark1'!S1748)</f>
        <v>4.9080459770114944</v>
      </c>
      <c r="M100" s="29">
        <f>+IF(I100=0,"",'Ark1'!U1748)</f>
        <v>22.193103448275856</v>
      </c>
      <c r="N100" s="29">
        <f>+IF(I100=0,"",'Ark1'!V1748)</f>
        <v>14.942528735632186</v>
      </c>
      <c r="O100" s="29">
        <f>+IF(I100=0,"",'Ark1'!W1748)</f>
        <v>0</v>
      </c>
      <c r="P100" s="34">
        <f>+IF(I100=0,"",'Ark1'!X1748)</f>
        <v>89.65517241379311</v>
      </c>
      <c r="Q100" s="34">
        <f>+IF(I100=0,"",'Ark1'!Y1748)</f>
        <v>35.632183908045967</v>
      </c>
      <c r="R100" s="34">
        <f>+IF(I100=0,"",'Ark1'!Z1748)</f>
        <v>5.3977601379220115</v>
      </c>
      <c r="S100" s="29">
        <f>+IF(I100=0,"",'Ark1'!Z1748)</f>
        <v>5.3977601379220115</v>
      </c>
      <c r="T100" s="29">
        <f>+IF(I100=0,"",'Ark1'!AB1748)</f>
        <v>0</v>
      </c>
      <c r="U100" s="34">
        <f>+'Ark1'!AD1748</f>
        <v>0</v>
      </c>
      <c r="V100" s="29">
        <f t="shared" si="10"/>
        <v>14.5</v>
      </c>
      <c r="W100" s="29">
        <f t="shared" si="11"/>
        <v>3.3461538461538463</v>
      </c>
      <c r="X100" s="214"/>
      <c r="Y100" s="217"/>
      <c r="AA100" s="29"/>
      <c r="AB100" s="27"/>
      <c r="AC100" s="241"/>
      <c r="AD100" s="28"/>
      <c r="AH100" s="28"/>
    </row>
    <row r="101" spans="1:34" ht="15.6">
      <c r="A101" s="214"/>
      <c r="B101" s="214"/>
      <c r="C101" s="214"/>
      <c r="D101" s="214"/>
      <c r="E101" s="214"/>
      <c r="F101" s="214"/>
      <c r="G101" s="214"/>
      <c r="H101" s="214"/>
      <c r="I101" s="331"/>
      <c r="J101" s="215"/>
      <c r="K101" s="215"/>
      <c r="L101" s="214"/>
      <c r="M101" s="214"/>
      <c r="N101" s="214"/>
      <c r="O101" s="216"/>
      <c r="P101" s="216"/>
      <c r="Q101" s="216"/>
      <c r="R101" s="216"/>
      <c r="S101" s="215"/>
      <c r="T101" s="214"/>
      <c r="U101" s="216"/>
      <c r="V101" s="216"/>
      <c r="W101" s="215"/>
      <c r="X101" s="214"/>
      <c r="Y101" s="217"/>
      <c r="AA101" s="29"/>
      <c r="AB101" s="27"/>
      <c r="AC101" s="218"/>
      <c r="AD101" s="28"/>
      <c r="AH101" s="28"/>
    </row>
    <row r="102" spans="1:34" ht="22.8">
      <c r="A102" s="214"/>
      <c r="B102" s="214"/>
      <c r="C102" s="214"/>
      <c r="D102" s="214"/>
      <c r="E102" s="263" t="str">
        <f>+E107</f>
        <v>3-</v>
      </c>
      <c r="F102" s="214"/>
      <c r="G102" s="214"/>
      <c r="H102" s="214"/>
      <c r="I102" s="334">
        <f>SUM(I107:I118)</f>
        <v>984</v>
      </c>
      <c r="J102" s="215"/>
      <c r="K102" s="215"/>
      <c r="L102" s="214"/>
      <c r="M102" s="269">
        <f>+Fettgruppe!J17</f>
        <v>23.09644308943092</v>
      </c>
      <c r="N102" s="214"/>
      <c r="O102" s="216"/>
      <c r="P102" s="216"/>
      <c r="Q102" s="216"/>
      <c r="R102" s="216"/>
      <c r="S102" s="215"/>
      <c r="T102" s="214"/>
      <c r="U102" s="216"/>
      <c r="V102" s="216"/>
      <c r="W102" s="215"/>
      <c r="X102" s="214"/>
      <c r="Y102" s="217"/>
      <c r="AA102" s="29"/>
      <c r="AB102" s="27"/>
      <c r="AC102" s="218"/>
      <c r="AD102" s="28"/>
      <c r="AH102" s="28"/>
    </row>
    <row r="103" spans="1:34" ht="15.6">
      <c r="A103" s="214"/>
      <c r="B103" s="214"/>
      <c r="C103" s="214"/>
      <c r="D103" s="214"/>
      <c r="E103" s="214"/>
      <c r="F103" s="214"/>
      <c r="G103" s="214"/>
      <c r="H103" s="214"/>
      <c r="I103" s="331"/>
      <c r="J103" s="215"/>
      <c r="K103" s="215"/>
      <c r="L103" s="214"/>
      <c r="M103" s="214"/>
      <c r="N103" s="214"/>
      <c r="O103" s="216"/>
      <c r="P103" s="216"/>
      <c r="Q103" s="216"/>
      <c r="R103" s="216"/>
      <c r="S103" s="215"/>
      <c r="T103" s="214"/>
      <c r="U103" s="216"/>
      <c r="V103" s="216"/>
      <c r="W103" s="231" t="s">
        <v>2</v>
      </c>
      <c r="X103" s="214"/>
      <c r="Y103" s="217"/>
      <c r="AA103" s="29"/>
      <c r="AB103" s="27"/>
      <c r="AC103" s="218"/>
      <c r="AD103" s="28"/>
      <c r="AH103" s="28"/>
    </row>
    <row r="104" spans="1:34" ht="15.6">
      <c r="A104" s="214"/>
      <c r="B104" s="214"/>
      <c r="C104" s="214"/>
      <c r="D104" s="214"/>
      <c r="E104" s="214"/>
      <c r="F104" s="214"/>
      <c r="G104" s="214"/>
      <c r="H104" s="232" t="s">
        <v>2</v>
      </c>
      <c r="I104" s="331"/>
      <c r="J104" s="215"/>
      <c r="K104" s="215"/>
      <c r="L104" s="232" t="s">
        <v>22</v>
      </c>
      <c r="M104" s="215"/>
      <c r="N104" s="215" t="s">
        <v>400</v>
      </c>
      <c r="O104" s="216" t="s">
        <v>400</v>
      </c>
      <c r="P104" s="233" t="s">
        <v>539</v>
      </c>
      <c r="Q104" s="36"/>
      <c r="R104" s="36"/>
      <c r="S104" s="231" t="s">
        <v>422</v>
      </c>
      <c r="T104" s="214"/>
      <c r="U104" s="233" t="s">
        <v>536</v>
      </c>
      <c r="V104" s="233" t="s">
        <v>75</v>
      </c>
      <c r="W104" s="231" t="s">
        <v>8</v>
      </c>
      <c r="X104" s="214"/>
      <c r="Y104" s="217"/>
      <c r="AA104" s="29"/>
      <c r="AB104" s="27"/>
      <c r="AC104" s="218"/>
      <c r="AD104" s="28"/>
      <c r="AH104" s="28"/>
    </row>
    <row r="105" spans="1:34" ht="15.6">
      <c r="A105" s="214"/>
      <c r="B105" s="214"/>
      <c r="C105" s="214"/>
      <c r="D105" s="232" t="s">
        <v>410</v>
      </c>
      <c r="E105" s="214"/>
      <c r="F105" s="232"/>
      <c r="G105" s="232"/>
      <c r="H105" s="232" t="s">
        <v>480</v>
      </c>
      <c r="I105" s="335" t="s">
        <v>2</v>
      </c>
      <c r="J105" s="231" t="s">
        <v>2</v>
      </c>
      <c r="K105" s="231" t="s">
        <v>1</v>
      </c>
      <c r="L105" s="232" t="s">
        <v>478</v>
      </c>
      <c r="M105" s="231" t="s">
        <v>22</v>
      </c>
      <c r="N105" s="231" t="s">
        <v>519</v>
      </c>
      <c r="O105" s="233" t="s">
        <v>484</v>
      </c>
      <c r="P105" s="233" t="s">
        <v>540</v>
      </c>
      <c r="Q105" s="36"/>
      <c r="R105" s="36"/>
      <c r="S105" s="231"/>
      <c r="T105" s="232" t="s">
        <v>478</v>
      </c>
      <c r="U105" s="233" t="s">
        <v>1</v>
      </c>
      <c r="V105" s="233" t="s">
        <v>424</v>
      </c>
      <c r="W105" s="231" t="s">
        <v>67</v>
      </c>
      <c r="X105" s="214"/>
      <c r="Y105" s="217"/>
      <c r="AA105" s="29"/>
      <c r="AB105" s="27"/>
      <c r="AC105" s="218"/>
      <c r="AD105" s="28"/>
      <c r="AH105" s="28"/>
    </row>
    <row r="106" spans="1:34" ht="15.6">
      <c r="A106" s="214"/>
      <c r="B106" s="214"/>
      <c r="C106" s="214"/>
      <c r="D106" s="232" t="s">
        <v>411</v>
      </c>
      <c r="E106" s="232"/>
      <c r="F106" s="232" t="s">
        <v>84</v>
      </c>
      <c r="G106" s="232"/>
      <c r="H106" s="52" t="s">
        <v>481</v>
      </c>
      <c r="I106" s="327" t="s">
        <v>8</v>
      </c>
      <c r="J106" s="96" t="s">
        <v>400</v>
      </c>
      <c r="K106" s="96" t="s">
        <v>400</v>
      </c>
      <c r="L106" s="52" t="s">
        <v>479</v>
      </c>
      <c r="M106" s="96" t="s">
        <v>44</v>
      </c>
      <c r="N106" s="96" t="s">
        <v>520</v>
      </c>
      <c r="O106" s="74" t="s">
        <v>485</v>
      </c>
      <c r="P106" s="74" t="s">
        <v>541</v>
      </c>
      <c r="Q106" s="74" t="s">
        <v>523</v>
      </c>
      <c r="R106" s="74" t="s">
        <v>542</v>
      </c>
      <c r="S106" s="96" t="s">
        <v>1</v>
      </c>
      <c r="T106" s="52" t="s">
        <v>479</v>
      </c>
      <c r="U106" s="74" t="s">
        <v>0</v>
      </c>
      <c r="V106" s="74" t="s">
        <v>425</v>
      </c>
      <c r="W106" s="96" t="s">
        <v>538</v>
      </c>
      <c r="X106" s="214"/>
      <c r="Y106" s="217"/>
      <c r="AA106" s="29"/>
      <c r="AB106" s="27"/>
      <c r="AC106" s="218"/>
      <c r="AD106" s="28"/>
      <c r="AH106" s="28"/>
    </row>
    <row r="107" spans="1:34" ht="15.6">
      <c r="A107" s="214"/>
      <c r="B107" s="214"/>
      <c r="C107" s="214"/>
      <c r="D107" s="234">
        <f>+'Ark1'!M1749</f>
        <v>7</v>
      </c>
      <c r="E107" s="234" t="s">
        <v>95</v>
      </c>
      <c r="F107" s="234">
        <f>+'Ark1'!D1749</f>
        <v>1</v>
      </c>
      <c r="G107" s="234" t="s">
        <v>543</v>
      </c>
      <c r="H107" s="234">
        <f>+'Ark1'!Q1749</f>
        <v>5</v>
      </c>
      <c r="I107" s="336">
        <f>+'Ark1'!R1749</f>
        <v>9</v>
      </c>
      <c r="J107" s="235">
        <f>+IF(I107=0,"",'Ark1'!AF1749)</f>
        <v>1.6605166051660518</v>
      </c>
      <c r="K107" s="235">
        <f>+IF(I107=0,"",'Ark1'!AG1749)</f>
        <v>1.4398718661131638</v>
      </c>
      <c r="L107" s="236">
        <f>+IF(I107=0,"",'Ark1'!S1749)</f>
        <v>6.5555555555555562</v>
      </c>
      <c r="M107" s="235">
        <f>+IF(I107=0,"",'Ark1'!U1749)</f>
        <v>19.577777777777776</v>
      </c>
      <c r="N107" s="235">
        <f>+IF(I107=0,"",'Ark1'!V1749)</f>
        <v>0</v>
      </c>
      <c r="O107" s="235">
        <f>+IF(I107=0,"",'Ark1'!W1749)</f>
        <v>0</v>
      </c>
      <c r="P107" s="237">
        <f>+IF(I107=0,"",'Ark1'!X1749)</f>
        <v>88.8888888888889</v>
      </c>
      <c r="Q107" s="237">
        <f>+IF(I107=0,"",'Ark1'!Y1749)</f>
        <v>33.333333333333343</v>
      </c>
      <c r="R107" s="237">
        <f>+IF(I107=0,"",'Ark1'!Z1749)</f>
        <v>3.198533614635076</v>
      </c>
      <c r="S107" s="235">
        <f>+IF(I107=0,"",'Ark1'!Z1749)</f>
        <v>3.198533614635076</v>
      </c>
      <c r="T107" s="235">
        <f>+IF(I107=0,"",'Ark1'!AB1749)</f>
        <v>0</v>
      </c>
      <c r="U107" s="237">
        <f>+'Ark1'!AD1749</f>
        <v>0</v>
      </c>
      <c r="V107" s="235">
        <f>+IF(I107=0,"",I107/D107)</f>
        <v>1.2857142857142858</v>
      </c>
      <c r="W107" s="235">
        <f>+IF(I107=0,"",I107/H107)</f>
        <v>1.8</v>
      </c>
      <c r="X107" s="214"/>
      <c r="Y107" s="217"/>
      <c r="AA107" s="29"/>
      <c r="AB107" s="27"/>
      <c r="AC107" s="241"/>
      <c r="AD107" s="28"/>
      <c r="AH107" s="28"/>
    </row>
    <row r="108" spans="1:34" ht="15.6">
      <c r="A108" s="214"/>
      <c r="B108" s="214"/>
      <c r="C108" s="214"/>
      <c r="D108" s="234">
        <f>+'Ark1'!M1750</f>
        <v>7</v>
      </c>
      <c r="E108" s="234" t="s">
        <v>95</v>
      </c>
      <c r="F108" s="234">
        <f>+'Ark1'!D1750</f>
        <v>2</v>
      </c>
      <c r="G108" s="234" t="s">
        <v>544</v>
      </c>
      <c r="H108" s="234">
        <f>+'Ark1'!Q1750</f>
        <v>7</v>
      </c>
      <c r="I108" s="336">
        <f>+'Ark1'!R1750</f>
        <v>13</v>
      </c>
      <c r="J108" s="235">
        <f>+IF(I108=0,"",'Ark1'!AF1750)</f>
        <v>4.7970479704797047</v>
      </c>
      <c r="K108" s="235">
        <f>+IF(I108=0,"",'Ark1'!AG1750)</f>
        <v>4.8672785909203684</v>
      </c>
      <c r="L108" s="236">
        <f>+IF(I108=0,"",'Ark1'!S1750)</f>
        <v>6.2307692307692308</v>
      </c>
      <c r="M108" s="235">
        <f>+IF(I108=0,"",'Ark1'!U1750)</f>
        <v>22.638461538461527</v>
      </c>
      <c r="N108" s="235">
        <f>+IF(I108=0,"",'Ark1'!V1750)</f>
        <v>15.38461538461538</v>
      </c>
      <c r="O108" s="235">
        <f>+IF(I108=0,"",'Ark1'!W1750)</f>
        <v>0</v>
      </c>
      <c r="P108" s="237">
        <f>+IF(I108=0,"",'Ark1'!X1750)</f>
        <v>92.307692307692321</v>
      </c>
      <c r="Q108" s="237">
        <f>+IF(I108=0,"",'Ark1'!Y1750)</f>
        <v>23.07692307692308</v>
      </c>
      <c r="R108" s="237">
        <f>+IF(I108=0,"",'Ark1'!Z1750)</f>
        <v>5.9972478895340595</v>
      </c>
      <c r="S108" s="235">
        <f>+IF(I108=0,"",'Ark1'!Z1750)</f>
        <v>5.9972478895340595</v>
      </c>
      <c r="T108" s="235">
        <f>+IF(I108=0,"",'Ark1'!AB1750)</f>
        <v>0</v>
      </c>
      <c r="U108" s="237">
        <f>+'Ark1'!AD1750</f>
        <v>0</v>
      </c>
      <c r="V108" s="235">
        <f t="shared" ref="V108:V118" si="12">+IF(I108=0,"",I108/D108)</f>
        <v>1.8571428571428572</v>
      </c>
      <c r="W108" s="235">
        <f t="shared" ref="W108:W118" si="13">+IF(I108=0,"",I108/H108)</f>
        <v>1.8571428571428572</v>
      </c>
      <c r="X108" s="214"/>
      <c r="Y108" s="217"/>
      <c r="AA108" s="29"/>
      <c r="AB108" s="27"/>
      <c r="AC108" s="241"/>
      <c r="AD108" s="28"/>
      <c r="AH108" s="28"/>
    </row>
    <row r="109" spans="1:34" ht="15.6">
      <c r="A109" s="214"/>
      <c r="B109" s="214"/>
      <c r="C109" s="214"/>
      <c r="D109" s="234">
        <f>+'Ark1'!M1751</f>
        <v>7</v>
      </c>
      <c r="E109" s="234" t="s">
        <v>95</v>
      </c>
      <c r="F109" s="234">
        <f>+'Ark1'!D1751</f>
        <v>3</v>
      </c>
      <c r="G109" s="234" t="s">
        <v>545</v>
      </c>
      <c r="H109" s="234">
        <f>+'Ark1'!Q1751</f>
        <v>38</v>
      </c>
      <c r="I109" s="336">
        <f>+'Ark1'!R1751</f>
        <v>72</v>
      </c>
      <c r="J109" s="235">
        <f>+IF(I109=0,"",'Ark1'!AF1751)</f>
        <v>9.8226466575716245</v>
      </c>
      <c r="K109" s="235">
        <f>+IF(I109=0,"",'Ark1'!AG1751)</f>
        <v>10.528427003616445</v>
      </c>
      <c r="L109" s="236">
        <f>+IF(I109=0,"",'Ark1'!S1751)</f>
        <v>6.1111111111111116</v>
      </c>
      <c r="M109" s="235">
        <f>+IF(I109=0,"",'Ark1'!U1751)</f>
        <v>23.330555555555556</v>
      </c>
      <c r="N109" s="235">
        <f>+IF(I109=0,"",'Ark1'!V1751)</f>
        <v>30.555555555555561</v>
      </c>
      <c r="O109" s="235">
        <f>+IF(I109=0,"",'Ark1'!W1751)</f>
        <v>0</v>
      </c>
      <c r="P109" s="237">
        <f>+IF(I109=0,"",'Ark1'!X1751)</f>
        <v>97.222222222222229</v>
      </c>
      <c r="Q109" s="237">
        <f>+IF(I109=0,"",'Ark1'!Y1751)</f>
        <v>51.388888888888886</v>
      </c>
      <c r="R109" s="237">
        <f>+IF(I109=0,"",'Ark1'!Z1751)</f>
        <v>4.3888001045871903</v>
      </c>
      <c r="S109" s="235">
        <f>+IF(I109=0,"",'Ark1'!Z1751)</f>
        <v>4.3888001045871903</v>
      </c>
      <c r="T109" s="235">
        <f>+IF(I109=0,"",'Ark1'!AB1751)</f>
        <v>0</v>
      </c>
      <c r="U109" s="237">
        <f>+'Ark1'!AD1751</f>
        <v>0</v>
      </c>
      <c r="V109" s="235">
        <f t="shared" si="12"/>
        <v>10.285714285714286</v>
      </c>
      <c r="W109" s="235">
        <f t="shared" si="13"/>
        <v>1.8947368421052631</v>
      </c>
      <c r="X109" s="214"/>
      <c r="Y109" s="217"/>
      <c r="AA109" s="29"/>
      <c r="AB109" s="27"/>
      <c r="AC109" s="241"/>
      <c r="AD109" s="28"/>
      <c r="AH109" s="28"/>
    </row>
    <row r="110" spans="1:34">
      <c r="A110" s="214"/>
      <c r="B110" s="214"/>
      <c r="C110" s="214"/>
      <c r="D110" s="234">
        <f>+'Ark1'!M1752</f>
        <v>7</v>
      </c>
      <c r="E110" s="234" t="s">
        <v>95</v>
      </c>
      <c r="F110" s="234">
        <f>+'Ark1'!D1752</f>
        <v>4</v>
      </c>
      <c r="G110" s="234" t="s">
        <v>546</v>
      </c>
      <c r="H110" s="234">
        <f>+'Ark1'!Q1752</f>
        <v>22</v>
      </c>
      <c r="I110" s="336">
        <f>+'Ark1'!R1752</f>
        <v>46</v>
      </c>
      <c r="J110" s="235">
        <f>+IF(I110=0,"",'Ark1'!AF1752)</f>
        <v>7.516339869281043</v>
      </c>
      <c r="K110" s="235">
        <f>+IF(I110=0,"",'Ark1'!AG1752)</f>
        <v>8.0592569368239513</v>
      </c>
      <c r="L110" s="236">
        <f>+IF(I110=0,"",'Ark1'!S1752)</f>
        <v>5.9130434782608692</v>
      </c>
      <c r="M110" s="235">
        <f>+IF(I110=0,"",'Ark1'!U1752)</f>
        <v>22.35217391304348</v>
      </c>
      <c r="N110" s="235">
        <f>+IF(I110=0,"",'Ark1'!V1752)</f>
        <v>30.434782608695649</v>
      </c>
      <c r="O110" s="235">
        <f>+IF(I110=0,"",'Ark1'!W1752)</f>
        <v>0</v>
      </c>
      <c r="P110" s="237">
        <f>+IF(I110=0,"",'Ark1'!X1752)</f>
        <v>93.478260869565219</v>
      </c>
      <c r="Q110" s="237">
        <f>+IF(I110=0,"",'Ark1'!Y1752)</f>
        <v>45.652173913043477</v>
      </c>
      <c r="R110" s="237">
        <f>+IF(I110=0,"",'Ark1'!Z1752)</f>
        <v>4.5058290329419108</v>
      </c>
      <c r="S110" s="235">
        <f>+IF(I110=0,"",'Ark1'!Z1752)</f>
        <v>4.5058290329419108</v>
      </c>
      <c r="T110" s="235">
        <f>+IF(I110=0,"",'Ark1'!AB1752)</f>
        <v>0</v>
      </c>
      <c r="U110" s="237">
        <f>+'Ark1'!AD1752</f>
        <v>0</v>
      </c>
      <c r="V110" s="235">
        <f t="shared" si="12"/>
        <v>6.5714285714285712</v>
      </c>
      <c r="W110" s="235">
        <f t="shared" si="13"/>
        <v>2.0909090909090908</v>
      </c>
      <c r="X110" s="214"/>
      <c r="Y110" s="27"/>
      <c r="AA110" s="29"/>
      <c r="AB110" s="27"/>
      <c r="AC110" s="28"/>
      <c r="AD110" s="28"/>
      <c r="AH110" s="28"/>
    </row>
    <row r="111" spans="1:34" ht="15.6">
      <c r="A111" s="214"/>
      <c r="B111" s="214"/>
      <c r="C111" s="214"/>
      <c r="D111" s="234">
        <f>+'Ark1'!M1753</f>
        <v>7</v>
      </c>
      <c r="E111" s="234" t="s">
        <v>95</v>
      </c>
      <c r="F111" s="234">
        <f>+'Ark1'!D1753</f>
        <v>5</v>
      </c>
      <c r="G111" s="234" t="s">
        <v>442</v>
      </c>
      <c r="H111" s="234">
        <f>+'Ark1'!Q1753</f>
        <v>29</v>
      </c>
      <c r="I111" s="336">
        <f>+'Ark1'!R1753</f>
        <v>54</v>
      </c>
      <c r="J111" s="235">
        <f>+IF(I111=0,"",'Ark1'!AF1753)</f>
        <v>10.714285714285712</v>
      </c>
      <c r="K111" s="235">
        <f>+IF(I111=0,"",'Ark1'!AG1753)</f>
        <v>11.871492599148803</v>
      </c>
      <c r="L111" s="236">
        <f>+IF(I111=0,"",'Ark1'!S1753)</f>
        <v>6.0740740740740735</v>
      </c>
      <c r="M111" s="235">
        <f>+IF(I111=0,"",'Ark1'!U1753)</f>
        <v>23.348148148148152</v>
      </c>
      <c r="N111" s="235">
        <f>+IF(I111=0,"",'Ark1'!V1753)</f>
        <v>29.629629629629633</v>
      </c>
      <c r="O111" s="235">
        <f>+IF(I111=0,"",'Ark1'!W1753)</f>
        <v>0</v>
      </c>
      <c r="P111" s="237">
        <f>+IF(I111=0,"",'Ark1'!X1753)</f>
        <v>96.296296296296291</v>
      </c>
      <c r="Q111" s="237">
        <f>+IF(I111=0,"",'Ark1'!Y1753)</f>
        <v>50</v>
      </c>
      <c r="R111" s="237">
        <f>+IF(I111=0,"",'Ark1'!Z1753)</f>
        <v>4.3891170436087039</v>
      </c>
      <c r="S111" s="235">
        <f>+IF(I111=0,"",'Ark1'!Z1753)</f>
        <v>4.3891170436087039</v>
      </c>
      <c r="T111" s="235">
        <f>+IF(I111=0,"",'Ark1'!AB1753)</f>
        <v>0</v>
      </c>
      <c r="U111" s="237">
        <f>+'Ark1'!AD1753</f>
        <v>0</v>
      </c>
      <c r="V111" s="235">
        <f t="shared" si="12"/>
        <v>7.7142857142857144</v>
      </c>
      <c r="W111" s="235">
        <f t="shared" si="13"/>
        <v>1.8620689655172413</v>
      </c>
      <c r="X111" s="214"/>
      <c r="Y111" s="218"/>
      <c r="AA111" s="29"/>
      <c r="AB111" s="27"/>
      <c r="AC111" s="241"/>
      <c r="AD111" s="28"/>
      <c r="AH111" s="28"/>
    </row>
    <row r="112" spans="1:34">
      <c r="A112" s="214"/>
      <c r="B112" s="214"/>
      <c r="C112" s="214"/>
      <c r="D112" s="234">
        <f>+'Ark1'!M1754</f>
        <v>7</v>
      </c>
      <c r="E112" s="234" t="s">
        <v>95</v>
      </c>
      <c r="F112" s="234">
        <f>+'Ark1'!D1754</f>
        <v>6</v>
      </c>
      <c r="G112" s="234" t="s">
        <v>547</v>
      </c>
      <c r="H112" s="234">
        <f>+'Ark1'!Q1754</f>
        <v>27</v>
      </c>
      <c r="I112" s="336">
        <f>+'Ark1'!R1754</f>
        <v>69</v>
      </c>
      <c r="J112" s="235">
        <f>+IF(I112=0,"",'Ark1'!AF1754)</f>
        <v>11.480865224625624</v>
      </c>
      <c r="K112" s="235">
        <f>+IF(I112=0,"",'Ark1'!AG1754)</f>
        <v>12.995190943326769</v>
      </c>
      <c r="L112" s="236">
        <f>+IF(I112=0,"",'Ark1'!S1754)</f>
        <v>6.1304347826086953</v>
      </c>
      <c r="M112" s="235">
        <f>+IF(I112=0,"",'Ark1'!U1754)</f>
        <v>24.555072463768123</v>
      </c>
      <c r="N112" s="235">
        <f>+IF(I112=0,"",'Ark1'!V1754)</f>
        <v>30.434782608695649</v>
      </c>
      <c r="O112" s="235">
        <f>+IF(I112=0,"",'Ark1'!W1754)</f>
        <v>0</v>
      </c>
      <c r="P112" s="237">
        <f>+IF(I112=0,"",'Ark1'!X1754)</f>
        <v>100</v>
      </c>
      <c r="Q112" s="237">
        <f>+IF(I112=0,"",'Ark1'!Y1754)</f>
        <v>60.869565217391298</v>
      </c>
      <c r="R112" s="237">
        <f>+IF(I112=0,"",'Ark1'!Z1754)</f>
        <v>3.9586462417362598</v>
      </c>
      <c r="S112" s="235">
        <f>+IF(I112=0,"",'Ark1'!Z1754)</f>
        <v>3.9586462417362598</v>
      </c>
      <c r="T112" s="235">
        <f>+IF(I112=0,"",'Ark1'!AB1754)</f>
        <v>0</v>
      </c>
      <c r="U112" s="237">
        <f>+'Ark1'!AD1754</f>
        <v>0</v>
      </c>
      <c r="V112" s="235">
        <f t="shared" si="12"/>
        <v>9.8571428571428577</v>
      </c>
      <c r="W112" s="235">
        <f t="shared" si="13"/>
        <v>2.5555555555555554</v>
      </c>
      <c r="X112" s="214"/>
      <c r="Y112" s="27"/>
      <c r="AA112" s="29"/>
      <c r="AB112" s="27"/>
      <c r="AC112" s="28"/>
      <c r="AD112" s="28"/>
      <c r="AH112" s="28"/>
    </row>
    <row r="113" spans="1:34">
      <c r="A113" s="214"/>
      <c r="B113" s="214"/>
      <c r="C113" s="214"/>
      <c r="D113" s="234">
        <f>+'Ark1'!M1755</f>
        <v>7</v>
      </c>
      <c r="E113" s="234" t="s">
        <v>95</v>
      </c>
      <c r="F113" s="234">
        <f>+'Ark1'!D1755</f>
        <v>7</v>
      </c>
      <c r="G113" s="234" t="s">
        <v>548</v>
      </c>
      <c r="H113" s="234">
        <f>+'Ark1'!Q1755</f>
        <v>15</v>
      </c>
      <c r="I113" s="336">
        <f>+'Ark1'!R1755</f>
        <v>29</v>
      </c>
      <c r="J113" s="235">
        <f>+IF(I113=0,"",'Ark1'!AF1755)</f>
        <v>12.60869565217391</v>
      </c>
      <c r="K113" s="235">
        <f>+IF(I113=0,"",'Ark1'!AG1755)</f>
        <v>14.242437546647929</v>
      </c>
      <c r="L113" s="236">
        <f>+IF(I113=0,"",'Ark1'!S1755)</f>
        <v>6.2758620689655151</v>
      </c>
      <c r="M113" s="235">
        <f>+IF(I113=0,"",'Ark1'!U1755)</f>
        <v>22.372413793103451</v>
      </c>
      <c r="N113" s="235">
        <f>+IF(I113=0,"",'Ark1'!V1755)</f>
        <v>31.03448275862068</v>
      </c>
      <c r="O113" s="235">
        <f>+IF(I113=0,"",'Ark1'!W1755)</f>
        <v>0</v>
      </c>
      <c r="P113" s="237">
        <f>+IF(I113=0,"",'Ark1'!X1755)</f>
        <v>93.10344827586205</v>
      </c>
      <c r="Q113" s="237">
        <f>+IF(I113=0,"",'Ark1'!Y1755)</f>
        <v>48.275862068965509</v>
      </c>
      <c r="R113" s="237">
        <f>+IF(I113=0,"",'Ark1'!Z1755)</f>
        <v>4.8045163057506146</v>
      </c>
      <c r="S113" s="235">
        <f>+IF(I113=0,"",'Ark1'!Z1755)</f>
        <v>4.8045163057506146</v>
      </c>
      <c r="T113" s="235">
        <f>+IF(I113=0,"",'Ark1'!AB1755)</f>
        <v>0</v>
      </c>
      <c r="U113" s="237">
        <f>+'Ark1'!AD1755</f>
        <v>0</v>
      </c>
      <c r="V113" s="235">
        <f t="shared" si="12"/>
        <v>4.1428571428571432</v>
      </c>
      <c r="W113" s="235">
        <f t="shared" si="13"/>
        <v>1.9333333333333333</v>
      </c>
      <c r="X113" s="214"/>
      <c r="Y113" s="27"/>
      <c r="AA113" s="29"/>
      <c r="AB113" s="27"/>
      <c r="AC113" s="28"/>
      <c r="AD113" s="28"/>
      <c r="AH113" s="28"/>
    </row>
    <row r="114" spans="1:34">
      <c r="A114" s="214"/>
      <c r="B114" s="214"/>
      <c r="C114" s="214"/>
      <c r="D114" s="234">
        <f>+'Ark1'!M1756</f>
        <v>7</v>
      </c>
      <c r="E114" s="234" t="s">
        <v>95</v>
      </c>
      <c r="F114" s="234">
        <f>+'Ark1'!D1756</f>
        <v>8</v>
      </c>
      <c r="G114" s="234" t="s">
        <v>549</v>
      </c>
      <c r="H114" s="234">
        <f>+'Ark1'!Q1756</f>
        <v>26</v>
      </c>
      <c r="I114" s="336">
        <f>+'Ark1'!R1756</f>
        <v>56</v>
      </c>
      <c r="J114" s="235">
        <f>+IF(I114=0,"",'Ark1'!AF1756)</f>
        <v>11.428571428571431</v>
      </c>
      <c r="K114" s="235">
        <f>+IF(I114=0,"",'Ark1'!AG1756)</f>
        <v>14.276538656776721</v>
      </c>
      <c r="L114" s="236">
        <f>+IF(I114=0,"",'Ark1'!S1756)</f>
        <v>6.3214285714285694</v>
      </c>
      <c r="M114" s="235">
        <f>+IF(I114=0,"",'Ark1'!U1756)</f>
        <v>24.608928571428574</v>
      </c>
      <c r="N114" s="235">
        <f>+IF(I114=0,"",'Ark1'!V1756)</f>
        <v>30.357142857142847</v>
      </c>
      <c r="O114" s="235">
        <f>+IF(I114=0,"",'Ark1'!W1756)</f>
        <v>0</v>
      </c>
      <c r="P114" s="237">
        <f>+IF(I114=0,"",'Ark1'!X1756)</f>
        <v>83.928571428571445</v>
      </c>
      <c r="Q114" s="237">
        <f>+IF(I114=0,"",'Ark1'!Y1756)</f>
        <v>60.714285714285694</v>
      </c>
      <c r="R114" s="237">
        <f>+IF(I114=0,"",'Ark1'!Z1756)</f>
        <v>6.9913793035656679</v>
      </c>
      <c r="S114" s="235">
        <f>+IF(I114=0,"",'Ark1'!Z1756)</f>
        <v>6.9913793035656679</v>
      </c>
      <c r="T114" s="235">
        <f>+IF(I114=0,"",'Ark1'!AB1756)</f>
        <v>0</v>
      </c>
      <c r="U114" s="237">
        <f>+'Ark1'!AD1756</f>
        <v>0</v>
      </c>
      <c r="V114" s="235">
        <f t="shared" si="12"/>
        <v>8</v>
      </c>
      <c r="W114" s="235">
        <f t="shared" si="13"/>
        <v>2.1538461538461537</v>
      </c>
      <c r="X114" s="214"/>
      <c r="Y114" s="27"/>
      <c r="AA114" s="29"/>
      <c r="AB114" s="27"/>
      <c r="AC114" s="28"/>
      <c r="AD114" s="28"/>
      <c r="AH114" s="28"/>
    </row>
    <row r="115" spans="1:34">
      <c r="A115" s="214"/>
      <c r="B115" s="214"/>
      <c r="C115" s="214"/>
      <c r="D115" s="234">
        <f>+'Ark1'!M1757</f>
        <v>7</v>
      </c>
      <c r="E115" s="234" t="s">
        <v>95</v>
      </c>
      <c r="F115" s="234">
        <f>+'Ark1'!D1757</f>
        <v>9</v>
      </c>
      <c r="G115" s="234" t="s">
        <v>550</v>
      </c>
      <c r="H115" s="234">
        <f>+'Ark1'!Q1757</f>
        <v>40</v>
      </c>
      <c r="I115" s="336">
        <f>+'Ark1'!R1757</f>
        <v>83</v>
      </c>
      <c r="J115" s="235">
        <f>+IF(I115=0,"",'Ark1'!AF1757)</f>
        <v>14.954954954954957</v>
      </c>
      <c r="K115" s="235">
        <f>+IF(I115=0,"",'Ark1'!AG1757)</f>
        <v>16.245579729346943</v>
      </c>
      <c r="L115" s="236">
        <f>+IF(I115=0,"",'Ark1'!S1757)</f>
        <v>6.3493975903614448</v>
      </c>
      <c r="M115" s="235">
        <f>+IF(I115=0,"",'Ark1'!U1757)</f>
        <v>21.420481927710846</v>
      </c>
      <c r="N115" s="235">
        <f>+IF(I115=0,"",'Ark1'!V1757)</f>
        <v>26.506024096385541</v>
      </c>
      <c r="O115" s="235">
        <f>+IF(I115=0,"",'Ark1'!W1757)</f>
        <v>0</v>
      </c>
      <c r="P115" s="237">
        <f>+IF(I115=0,"",'Ark1'!X1757)</f>
        <v>81.927710843373475</v>
      </c>
      <c r="Q115" s="237">
        <f>+IF(I115=0,"",'Ark1'!Y1757)</f>
        <v>38.554216867469869</v>
      </c>
      <c r="R115" s="237">
        <f>+IF(I115=0,"",'Ark1'!Z1757)</f>
        <v>5.744033238068428</v>
      </c>
      <c r="S115" s="235">
        <f>+IF(I115=0,"",'Ark1'!Z1757)</f>
        <v>5.744033238068428</v>
      </c>
      <c r="T115" s="235">
        <f>+IF(I115=0,"",'Ark1'!AB1757)</f>
        <v>0</v>
      </c>
      <c r="U115" s="237">
        <f>+'Ark1'!AD1757</f>
        <v>0</v>
      </c>
      <c r="V115" s="235">
        <f t="shared" si="12"/>
        <v>11.857142857142858</v>
      </c>
      <c r="W115" s="235">
        <f t="shared" si="13"/>
        <v>2.0750000000000002</v>
      </c>
      <c r="X115" s="214"/>
      <c r="Y115" s="27"/>
      <c r="AA115" s="29"/>
      <c r="AB115" s="27"/>
      <c r="AC115" s="28"/>
      <c r="AD115" s="28"/>
      <c r="AH115" s="28"/>
    </row>
    <row r="116" spans="1:34">
      <c r="A116" s="214"/>
      <c r="B116" s="214"/>
      <c r="C116" s="214"/>
      <c r="D116" s="234">
        <f>+'Ark1'!M1758</f>
        <v>7</v>
      </c>
      <c r="E116" s="234" t="s">
        <v>95</v>
      </c>
      <c r="F116" s="234">
        <f>+'Ark1'!D1758</f>
        <v>10</v>
      </c>
      <c r="G116" s="234" t="s">
        <v>551</v>
      </c>
      <c r="H116" s="234">
        <f>+'Ark1'!Q1758</f>
        <v>105</v>
      </c>
      <c r="I116" s="336">
        <f>+'Ark1'!R1758</f>
        <v>304</v>
      </c>
      <c r="J116" s="235">
        <f>+IF(I116=0,"",'Ark1'!AF1758)</f>
        <v>11.968503937007876</v>
      </c>
      <c r="K116" s="235">
        <f>+IF(I116=0,"",'Ark1'!AG1758)</f>
        <v>13.140002518164122</v>
      </c>
      <c r="L116" s="236">
        <f>+IF(I116=0,"",'Ark1'!S1758)</f>
        <v>6.4769736842105239</v>
      </c>
      <c r="M116" s="235">
        <f>+IF(I116=0,"",'Ark1'!U1758)</f>
        <v>23.344078947368441</v>
      </c>
      <c r="N116" s="235">
        <f>+IF(I116=0,"",'Ark1'!V1758)</f>
        <v>30.921052631578945</v>
      </c>
      <c r="O116" s="235">
        <f>+IF(I116=0,"",'Ark1'!W1758)</f>
        <v>0</v>
      </c>
      <c r="P116" s="237">
        <f>+IF(I116=0,"",'Ark1'!X1758)</f>
        <v>97.039473684210492</v>
      </c>
      <c r="Q116" s="237">
        <f>+IF(I116=0,"",'Ark1'!Y1758)</f>
        <v>52.302631578947377</v>
      </c>
      <c r="R116" s="237">
        <f>+IF(I116=0,"",'Ark1'!Z1758)</f>
        <v>4.1345262178873847</v>
      </c>
      <c r="S116" s="235">
        <f>+IF(I116=0,"",'Ark1'!Z1758)</f>
        <v>4.1345262178873847</v>
      </c>
      <c r="T116" s="235">
        <f>+IF(I116=0,"",'Ark1'!AB1758)</f>
        <v>0</v>
      </c>
      <c r="U116" s="237">
        <f>+'Ark1'!AD1758</f>
        <v>0</v>
      </c>
      <c r="V116" s="235">
        <f t="shared" si="12"/>
        <v>43.428571428571431</v>
      </c>
      <c r="W116" s="235">
        <f t="shared" si="13"/>
        <v>2.8952380952380952</v>
      </c>
      <c r="X116" s="214"/>
      <c r="Y116" s="27"/>
      <c r="AA116" s="29"/>
      <c r="AB116" s="27"/>
      <c r="AC116" s="28"/>
      <c r="AD116" s="28"/>
      <c r="AH116" s="28"/>
    </row>
    <row r="117" spans="1:34" ht="15.6">
      <c r="A117" s="214"/>
      <c r="B117" s="214"/>
      <c r="C117" s="214"/>
      <c r="D117" s="234">
        <f>+'Ark1'!M1759</f>
        <v>7</v>
      </c>
      <c r="E117" s="234" t="s">
        <v>95</v>
      </c>
      <c r="F117" s="234">
        <f>+'Ark1'!D1759</f>
        <v>11</v>
      </c>
      <c r="G117" s="234" t="s">
        <v>552</v>
      </c>
      <c r="H117" s="234">
        <f>+'Ark1'!Q1759</f>
        <v>77</v>
      </c>
      <c r="I117" s="336">
        <f>+'Ark1'!R1759</f>
        <v>200</v>
      </c>
      <c r="J117" s="235">
        <f>+IF(I117=0,"",'Ark1'!AF1759)</f>
        <v>11.318619128466324</v>
      </c>
      <c r="K117" s="235">
        <f>+IF(I117=0,"",'Ark1'!AG1759)</f>
        <v>12.684489233361788</v>
      </c>
      <c r="L117" s="236">
        <f>+IF(I117=0,"",'Ark1'!S1759)</f>
        <v>6.2850000000000001</v>
      </c>
      <c r="M117" s="235">
        <f>+IF(I117=0,"",'Ark1'!U1759)</f>
        <v>22.731999999999996</v>
      </c>
      <c r="N117" s="235">
        <f>+IF(I117=0,"",'Ark1'!V1759)</f>
        <v>24</v>
      </c>
      <c r="O117" s="235">
        <f>+IF(I117=0,"",'Ark1'!W1759)</f>
        <v>0</v>
      </c>
      <c r="P117" s="237">
        <f>+IF(I117=0,"",'Ark1'!X1759)</f>
        <v>91</v>
      </c>
      <c r="Q117" s="237">
        <f>+IF(I117=0,"",'Ark1'!Y1759)</f>
        <v>48.5</v>
      </c>
      <c r="R117" s="237">
        <f>+IF(I117=0,"",'Ark1'!Z1759)</f>
        <v>5.7331558499660789</v>
      </c>
      <c r="S117" s="235">
        <f>+IF(I117=0,"",'Ark1'!Z1759)</f>
        <v>5.7331558499660789</v>
      </c>
      <c r="T117" s="235">
        <f>+IF(I117=0,"",'Ark1'!AB1759)</f>
        <v>0.98747151857661275</v>
      </c>
      <c r="U117" s="237">
        <f>+'Ark1'!AD1759</f>
        <v>47.890529319111721</v>
      </c>
      <c r="V117" s="235">
        <f t="shared" si="12"/>
        <v>28.571428571428573</v>
      </c>
      <c r="W117" s="235">
        <f t="shared" si="13"/>
        <v>2.5974025974025974</v>
      </c>
      <c r="X117" s="214"/>
      <c r="Y117" s="238"/>
      <c r="AA117" s="29"/>
      <c r="AB117" s="27"/>
      <c r="AC117" s="28"/>
      <c r="AD117" s="28"/>
      <c r="AH117" s="28"/>
    </row>
    <row r="118" spans="1:34">
      <c r="A118" s="214"/>
      <c r="B118" s="214"/>
      <c r="C118" s="214"/>
      <c r="D118" s="234">
        <f>+'Ark1'!M1760</f>
        <v>7</v>
      </c>
      <c r="E118" s="234" t="s">
        <v>95</v>
      </c>
      <c r="F118" s="234">
        <f>+'Ark1'!D1760</f>
        <v>12</v>
      </c>
      <c r="G118" s="234" t="s">
        <v>553</v>
      </c>
      <c r="H118" s="234">
        <f>+'Ark1'!Q1760</f>
        <v>23</v>
      </c>
      <c r="I118" s="336">
        <f>+'Ark1'!R1760</f>
        <v>49</v>
      </c>
      <c r="J118" s="235">
        <f>+IF(I118=0,"",'Ark1'!AF1760)</f>
        <v>14.540059347181012</v>
      </c>
      <c r="K118" s="235">
        <f>+IF(I118=0,"",'Ark1'!AG1760)</f>
        <v>15.568723921877771</v>
      </c>
      <c r="L118" s="236">
        <f>+IF(I118=0,"",'Ark1'!S1760)</f>
        <v>6.5306122448979602</v>
      </c>
      <c r="M118" s="235">
        <f>+IF(I118=0,"",'Ark1'!U1760)</f>
        <v>23.377551020408159</v>
      </c>
      <c r="N118" s="235">
        <f>+IF(I118=0,"",'Ark1'!V1760)</f>
        <v>42.857142857142847</v>
      </c>
      <c r="O118" s="235">
        <f>+IF(I118=0,"",'Ark1'!W1760)</f>
        <v>0</v>
      </c>
      <c r="P118" s="237">
        <f>+IF(I118=0,"",'Ark1'!X1760)</f>
        <v>91.836734693877574</v>
      </c>
      <c r="Q118" s="237">
        <f>+IF(I118=0,"",'Ark1'!Y1760)</f>
        <v>57.142857142857153</v>
      </c>
      <c r="R118" s="237">
        <f>+IF(I118=0,"",'Ark1'!Z1760)</f>
        <v>4.6672661799318433</v>
      </c>
      <c r="S118" s="235">
        <f>+IF(I118=0,"",'Ark1'!Z1760)</f>
        <v>4.6672661799318433</v>
      </c>
      <c r="T118" s="235">
        <f>+IF(I118=0,"",'Ark1'!AB1760)</f>
        <v>0</v>
      </c>
      <c r="U118" s="237">
        <f>+'Ark1'!AD1760</f>
        <v>0</v>
      </c>
      <c r="V118" s="235">
        <f t="shared" si="12"/>
        <v>7</v>
      </c>
      <c r="W118" s="235">
        <f t="shared" si="13"/>
        <v>2.1304347826086958</v>
      </c>
      <c r="X118" s="214"/>
      <c r="Y118" s="217"/>
      <c r="AA118" s="29"/>
      <c r="AB118" s="27"/>
      <c r="AC118" s="217"/>
      <c r="AD118" s="28"/>
      <c r="AH118" s="28"/>
    </row>
    <row r="119" spans="1:34" ht="15.6">
      <c r="A119" s="214"/>
      <c r="B119" s="214"/>
      <c r="C119" s="214"/>
      <c r="D119" s="214"/>
      <c r="E119" s="214"/>
      <c r="F119" s="214"/>
      <c r="G119" s="214"/>
      <c r="H119" s="214"/>
      <c r="I119" s="331"/>
      <c r="J119" s="215"/>
      <c r="K119" s="215"/>
      <c r="L119" s="214"/>
      <c r="M119" s="214"/>
      <c r="N119" s="214"/>
      <c r="O119" s="216"/>
      <c r="P119" s="216"/>
      <c r="Q119" s="216"/>
      <c r="R119" s="216"/>
      <c r="S119" s="215"/>
      <c r="T119" s="214"/>
      <c r="U119" s="216"/>
      <c r="V119" s="216"/>
      <c r="W119" s="215"/>
      <c r="X119" s="214"/>
      <c r="Y119" s="217"/>
      <c r="AA119" s="29"/>
      <c r="AB119" s="27"/>
      <c r="AC119" s="218"/>
      <c r="AD119" s="28"/>
      <c r="AH119" s="28"/>
    </row>
    <row r="120" spans="1:34" ht="22.8">
      <c r="A120" s="214"/>
      <c r="B120" s="214"/>
      <c r="C120" s="214"/>
      <c r="D120" s="214"/>
      <c r="E120" s="263" t="str">
        <f>+E125</f>
        <v>3</v>
      </c>
      <c r="F120" s="214"/>
      <c r="G120" s="214"/>
      <c r="H120" s="214"/>
      <c r="I120" s="334">
        <f>SUM(I125:I136)</f>
        <v>1335</v>
      </c>
      <c r="J120" s="215"/>
      <c r="K120" s="215"/>
      <c r="L120" s="214"/>
      <c r="M120" s="269">
        <f>+Fettgruppe!J18</f>
        <v>25.592284644194791</v>
      </c>
      <c r="N120" s="214"/>
      <c r="O120" s="216"/>
      <c r="P120" s="216"/>
      <c r="Q120" s="216"/>
      <c r="R120" s="216"/>
      <c r="S120" s="215"/>
      <c r="T120" s="214"/>
      <c r="U120" s="216"/>
      <c r="V120" s="216"/>
      <c r="W120" s="215"/>
      <c r="X120" s="214"/>
      <c r="Y120" s="217"/>
      <c r="AA120" s="29"/>
      <c r="AB120" s="27"/>
      <c r="AC120" s="218"/>
      <c r="AD120" s="28"/>
      <c r="AH120" s="28"/>
    </row>
    <row r="121" spans="1:34" ht="15.6">
      <c r="A121" s="214"/>
      <c r="B121" s="214"/>
      <c r="C121" s="214"/>
      <c r="D121" s="214"/>
      <c r="E121" s="214"/>
      <c r="F121" s="214"/>
      <c r="G121" s="214"/>
      <c r="H121" s="214"/>
      <c r="I121" s="331"/>
      <c r="J121" s="215"/>
      <c r="K121" s="215"/>
      <c r="L121" s="214"/>
      <c r="M121" s="214"/>
      <c r="N121" s="214"/>
      <c r="O121" s="216"/>
      <c r="P121" s="216"/>
      <c r="Q121" s="216"/>
      <c r="R121" s="216"/>
      <c r="S121" s="215"/>
      <c r="T121" s="214"/>
      <c r="U121" s="216"/>
      <c r="V121" s="216"/>
      <c r="W121" s="231" t="s">
        <v>2</v>
      </c>
      <c r="X121" s="214"/>
      <c r="Y121" s="217"/>
      <c r="AA121" s="29"/>
      <c r="AB121" s="27"/>
      <c r="AC121" s="218"/>
      <c r="AD121" s="28"/>
      <c r="AH121" s="28"/>
    </row>
    <row r="122" spans="1:34" ht="15.6">
      <c r="A122" s="214"/>
      <c r="B122" s="214"/>
      <c r="C122" s="214"/>
      <c r="D122" s="214"/>
      <c r="E122" s="214"/>
      <c r="F122" s="214"/>
      <c r="G122" s="214"/>
      <c r="H122" s="232" t="s">
        <v>2</v>
      </c>
      <c r="I122" s="331"/>
      <c r="J122" s="215"/>
      <c r="K122" s="215"/>
      <c r="L122" s="232" t="s">
        <v>22</v>
      </c>
      <c r="M122" s="215"/>
      <c r="N122" s="215" t="s">
        <v>400</v>
      </c>
      <c r="O122" s="216" t="s">
        <v>400</v>
      </c>
      <c r="P122" s="233" t="s">
        <v>539</v>
      </c>
      <c r="Q122" s="36"/>
      <c r="R122" s="36"/>
      <c r="S122" s="231" t="s">
        <v>422</v>
      </c>
      <c r="T122" s="214"/>
      <c r="U122" s="233" t="s">
        <v>536</v>
      </c>
      <c r="V122" s="233" t="s">
        <v>75</v>
      </c>
      <c r="W122" s="231" t="s">
        <v>8</v>
      </c>
      <c r="X122" s="214"/>
      <c r="Y122" s="217"/>
      <c r="AA122" s="29"/>
      <c r="AB122" s="27"/>
      <c r="AC122" s="218"/>
      <c r="AD122" s="28"/>
      <c r="AH122" s="28"/>
    </row>
    <row r="123" spans="1:34" ht="15.6">
      <c r="A123" s="214"/>
      <c r="B123" s="214"/>
      <c r="C123" s="214"/>
      <c r="D123" s="232" t="s">
        <v>410</v>
      </c>
      <c r="E123" s="214"/>
      <c r="F123" s="232"/>
      <c r="G123" s="232"/>
      <c r="H123" s="232" t="s">
        <v>480</v>
      </c>
      <c r="I123" s="335" t="s">
        <v>2</v>
      </c>
      <c r="J123" s="231" t="s">
        <v>2</v>
      </c>
      <c r="K123" s="231" t="s">
        <v>1</v>
      </c>
      <c r="L123" s="232" t="s">
        <v>478</v>
      </c>
      <c r="M123" s="231" t="s">
        <v>22</v>
      </c>
      <c r="N123" s="231" t="s">
        <v>519</v>
      </c>
      <c r="O123" s="233" t="s">
        <v>484</v>
      </c>
      <c r="P123" s="233" t="s">
        <v>540</v>
      </c>
      <c r="Q123" s="36"/>
      <c r="R123" s="36"/>
      <c r="S123" s="231"/>
      <c r="T123" s="232" t="s">
        <v>478</v>
      </c>
      <c r="U123" s="233" t="s">
        <v>1</v>
      </c>
      <c r="V123" s="233" t="s">
        <v>424</v>
      </c>
      <c r="W123" s="231" t="s">
        <v>67</v>
      </c>
      <c r="X123" s="214"/>
      <c r="Y123" s="217"/>
      <c r="AA123" s="29"/>
      <c r="AB123" s="27"/>
      <c r="AC123" s="218"/>
      <c r="AD123" s="28"/>
      <c r="AH123" s="28"/>
    </row>
    <row r="124" spans="1:34" ht="15.6">
      <c r="A124" s="214"/>
      <c r="B124" s="214"/>
      <c r="C124" s="214"/>
      <c r="D124" s="232" t="s">
        <v>411</v>
      </c>
      <c r="E124" s="232"/>
      <c r="F124" s="232" t="s">
        <v>84</v>
      </c>
      <c r="G124" s="232"/>
      <c r="H124" s="52" t="s">
        <v>481</v>
      </c>
      <c r="I124" s="327" t="s">
        <v>8</v>
      </c>
      <c r="J124" s="96" t="s">
        <v>400</v>
      </c>
      <c r="K124" s="96" t="s">
        <v>400</v>
      </c>
      <c r="L124" s="52" t="s">
        <v>479</v>
      </c>
      <c r="M124" s="96" t="s">
        <v>44</v>
      </c>
      <c r="N124" s="96" t="s">
        <v>520</v>
      </c>
      <c r="O124" s="74" t="s">
        <v>485</v>
      </c>
      <c r="P124" s="74" t="s">
        <v>541</v>
      </c>
      <c r="Q124" s="74" t="s">
        <v>523</v>
      </c>
      <c r="R124" s="74" t="s">
        <v>542</v>
      </c>
      <c r="S124" s="96" t="s">
        <v>1</v>
      </c>
      <c r="T124" s="52" t="s">
        <v>479</v>
      </c>
      <c r="U124" s="74" t="s">
        <v>0</v>
      </c>
      <c r="V124" s="74" t="s">
        <v>425</v>
      </c>
      <c r="W124" s="96" t="s">
        <v>538</v>
      </c>
      <c r="X124" s="214"/>
      <c r="Y124" s="217"/>
      <c r="AA124" s="29"/>
      <c r="AB124" s="27"/>
      <c r="AC124" s="218"/>
      <c r="AD124" s="28"/>
      <c r="AH124" s="28"/>
    </row>
    <row r="125" spans="1:34" ht="15.6">
      <c r="A125" s="214"/>
      <c r="B125" s="214"/>
      <c r="C125" s="214"/>
      <c r="D125" s="28">
        <f>+'Ark1'!M1761</f>
        <v>8</v>
      </c>
      <c r="E125" s="247" t="s">
        <v>96</v>
      </c>
      <c r="F125" s="28">
        <f>+'Ark1'!D1761</f>
        <v>1</v>
      </c>
      <c r="G125" s="28" t="s">
        <v>543</v>
      </c>
      <c r="H125" s="28">
        <f>+'Ark1'!Q1761</f>
        <v>37</v>
      </c>
      <c r="I125" s="337">
        <f>+'Ark1'!R1761</f>
        <v>169</v>
      </c>
      <c r="J125" s="29">
        <f>+IF(I125=0,"",'Ark1'!AF1761)</f>
        <v>31.180811808118072</v>
      </c>
      <c r="K125" s="29">
        <f>+IF(I125=0,"",'Ark1'!AG1761)</f>
        <v>34.949988559474377</v>
      </c>
      <c r="L125" s="27">
        <f>+IF(I125=0,"",'Ark1'!S1761)</f>
        <v>6.5029585798816578</v>
      </c>
      <c r="M125" s="29">
        <f>+IF(I125=0,"",'Ark1'!U1761)</f>
        <v>25.307100591715969</v>
      </c>
      <c r="N125" s="29">
        <f>+IF(I125=0,"",'Ark1'!V1761)</f>
        <v>0</v>
      </c>
      <c r="O125" s="29">
        <f>+IF(I125=0,"",'Ark1'!W1761)</f>
        <v>0</v>
      </c>
      <c r="P125" s="34">
        <f>+IF(I125=0,"",'Ark1'!X1761)</f>
        <v>99.408284023668628</v>
      </c>
      <c r="Q125" s="34">
        <f>+IF(I125=0,"",'Ark1'!Y1761)</f>
        <v>67.455621301775153</v>
      </c>
      <c r="R125" s="34">
        <f>+IF(I125=0,"",'Ark1'!Z1761)</f>
        <v>4.4600073495375279</v>
      </c>
      <c r="S125" s="29">
        <f>+IF(I125=0,"",'Ark1'!Z1761)</f>
        <v>4.4600073495375279</v>
      </c>
      <c r="T125" s="29">
        <f>+IF(I125=0,"",'Ark1'!AB1761)</f>
        <v>0</v>
      </c>
      <c r="U125" s="34">
        <f>+'Ark1'!AD1761</f>
        <v>0</v>
      </c>
      <c r="V125" s="29">
        <f>+IF(I125=0,"",I125/D125)</f>
        <v>21.125</v>
      </c>
      <c r="W125" s="29">
        <f>+IF(I125=0,"",I125/H125)</f>
        <v>4.5675675675675675</v>
      </c>
      <c r="X125" s="214"/>
      <c r="Y125" s="217"/>
      <c r="AA125" s="29"/>
      <c r="AB125" s="27"/>
      <c r="AC125" s="218"/>
      <c r="AD125" s="28"/>
      <c r="AH125" s="28"/>
    </row>
    <row r="126" spans="1:34" ht="15.6">
      <c r="A126" s="214"/>
      <c r="B126" s="214"/>
      <c r="C126" s="214"/>
      <c r="D126" s="28">
        <f>+'Ark1'!M1762</f>
        <v>8</v>
      </c>
      <c r="E126" s="247" t="s">
        <v>96</v>
      </c>
      <c r="F126" s="28">
        <f>+'Ark1'!D1762</f>
        <v>2</v>
      </c>
      <c r="G126" s="28" t="s">
        <v>544</v>
      </c>
      <c r="H126" s="28">
        <f>+'Ark1'!Q1762</f>
        <v>28</v>
      </c>
      <c r="I126" s="337">
        <f>+'Ark1'!R1762</f>
        <v>65</v>
      </c>
      <c r="J126" s="29">
        <f>+IF(I126=0,"",'Ark1'!AF1762)</f>
        <v>23.985239852398525</v>
      </c>
      <c r="K126" s="29">
        <f>+IF(I126=0,"",'Ark1'!AG1762)</f>
        <v>27.774745720664846</v>
      </c>
      <c r="L126" s="27">
        <f>+IF(I126=0,"",'Ark1'!S1762)</f>
        <v>6.4461538461538481</v>
      </c>
      <c r="M126" s="29">
        <f>+IF(I126=0,"",'Ark1'!U1762)</f>
        <v>25.836923076923082</v>
      </c>
      <c r="N126" s="29">
        <f>+IF(I126=0,"",'Ark1'!V1762)</f>
        <v>0</v>
      </c>
      <c r="O126" s="29">
        <f>+IF(I126=0,"",'Ark1'!W1762)</f>
        <v>0</v>
      </c>
      <c r="P126" s="34">
        <f>+IF(I126=0,"",'Ark1'!X1762)</f>
        <v>100</v>
      </c>
      <c r="Q126" s="34">
        <f>+IF(I126=0,"",'Ark1'!Y1762)</f>
        <v>78.461538461538481</v>
      </c>
      <c r="R126" s="34">
        <f>+IF(I126=0,"",'Ark1'!Z1762)</f>
        <v>3.9201479262029535</v>
      </c>
      <c r="S126" s="29">
        <f>+IF(I126=0,"",'Ark1'!Z1762)</f>
        <v>3.9201479262029535</v>
      </c>
      <c r="T126" s="29">
        <f>+IF(I126=0,"",'Ark1'!AB1762)</f>
        <v>0</v>
      </c>
      <c r="U126" s="34">
        <f>+'Ark1'!AD1762</f>
        <v>0</v>
      </c>
      <c r="V126" s="29">
        <f t="shared" ref="V126:V136" si="14">+IF(I126=0,"",I126/D126)</f>
        <v>8.125</v>
      </c>
      <c r="W126" s="29">
        <f t="shared" ref="W126:W136" si="15">+IF(I126=0,"",I126/H126)</f>
        <v>2.3214285714285716</v>
      </c>
      <c r="X126" s="214"/>
      <c r="Y126" s="217"/>
      <c r="AA126" s="29"/>
      <c r="AB126" s="27"/>
      <c r="AC126" s="218"/>
      <c r="AD126" s="28"/>
      <c r="AH126" s="28"/>
    </row>
    <row r="127" spans="1:34" ht="15.6">
      <c r="A127" s="214"/>
      <c r="B127" s="214"/>
      <c r="C127" s="214"/>
      <c r="D127" s="28">
        <f>+'Ark1'!M1763</f>
        <v>8</v>
      </c>
      <c r="E127" s="247" t="s">
        <v>96</v>
      </c>
      <c r="F127" s="28">
        <f>+'Ark1'!D1763</f>
        <v>3</v>
      </c>
      <c r="G127" s="28" t="s">
        <v>545</v>
      </c>
      <c r="H127" s="28">
        <f>+'Ark1'!Q1763</f>
        <v>64</v>
      </c>
      <c r="I127" s="337">
        <f>+'Ark1'!R1763</f>
        <v>194</v>
      </c>
      <c r="J127" s="29">
        <f>+IF(I127=0,"",'Ark1'!AF1763)</f>
        <v>26.466575716234647</v>
      </c>
      <c r="K127" s="29">
        <f>+IF(I127=0,"",'Ark1'!AG1763)</f>
        <v>31.192925057505857</v>
      </c>
      <c r="L127" s="27">
        <f>+IF(I127=0,"",'Ark1'!S1763)</f>
        <v>6.2938144329896915</v>
      </c>
      <c r="M127" s="29">
        <f>+IF(I127=0,"",'Ark1'!U1763)</f>
        <v>25.653608247422696</v>
      </c>
      <c r="N127" s="29">
        <f>+IF(I127=0,"",'Ark1'!V1763)</f>
        <v>0</v>
      </c>
      <c r="O127" s="29">
        <f>+IF(I127=0,"",'Ark1'!W1763)</f>
        <v>0</v>
      </c>
      <c r="P127" s="34">
        <f>+IF(I127=0,"",'Ark1'!X1763)</f>
        <v>97.422680412371122</v>
      </c>
      <c r="Q127" s="34">
        <f>+IF(I127=0,"",'Ark1'!Y1763)</f>
        <v>64.948453608247419</v>
      </c>
      <c r="R127" s="34">
        <f>+IF(I127=0,"",'Ark1'!Z1763)</f>
        <v>5.8868114320250324</v>
      </c>
      <c r="S127" s="29">
        <f>+IF(I127=0,"",'Ark1'!Z1763)</f>
        <v>5.8868114320250324</v>
      </c>
      <c r="T127" s="29">
        <f>+IF(I127=0,"",'Ark1'!AB1763)</f>
        <v>0</v>
      </c>
      <c r="U127" s="34">
        <f>+'Ark1'!AD1763</f>
        <v>0</v>
      </c>
      <c r="V127" s="29">
        <f t="shared" si="14"/>
        <v>24.25</v>
      </c>
      <c r="W127" s="29">
        <f t="shared" si="15"/>
        <v>3.03125</v>
      </c>
      <c r="X127" s="214"/>
      <c r="Y127" s="217"/>
      <c r="AA127" s="29"/>
      <c r="AB127" s="27"/>
      <c r="AC127" s="218"/>
      <c r="AD127" s="28"/>
      <c r="AH127" s="28"/>
    </row>
    <row r="128" spans="1:34" ht="15.6">
      <c r="A128" s="214"/>
      <c r="B128" s="214"/>
      <c r="C128" s="214"/>
      <c r="D128" s="28">
        <f>+'Ark1'!M1764</f>
        <v>8</v>
      </c>
      <c r="E128" s="247" t="s">
        <v>96</v>
      </c>
      <c r="F128" s="28">
        <f>+'Ark1'!D1764</f>
        <v>4</v>
      </c>
      <c r="G128" s="28" t="s">
        <v>546</v>
      </c>
      <c r="H128" s="28">
        <f>+'Ark1'!Q1764</f>
        <v>48</v>
      </c>
      <c r="I128" s="337">
        <f>+'Ark1'!R1764</f>
        <v>186</v>
      </c>
      <c r="J128" s="29">
        <f>+IF(I128=0,"",'Ark1'!AF1764)</f>
        <v>30.3921568627451</v>
      </c>
      <c r="K128" s="29">
        <f>+IF(I128=0,"",'Ark1'!AG1764)</f>
        <v>36.196112243298337</v>
      </c>
      <c r="L128" s="27">
        <f>+IF(I128=0,"",'Ark1'!S1764)</f>
        <v>6.349462365591398</v>
      </c>
      <c r="M128" s="29">
        <f>+IF(I128=0,"",'Ark1'!U1764)</f>
        <v>24.82741935483871</v>
      </c>
      <c r="N128" s="29">
        <f>+IF(I128=0,"",'Ark1'!V1764)</f>
        <v>0</v>
      </c>
      <c r="O128" s="29">
        <f>+IF(I128=0,"",'Ark1'!W1764)</f>
        <v>0</v>
      </c>
      <c r="P128" s="34">
        <f>+IF(I128=0,"",'Ark1'!X1764)</f>
        <v>97.849462365591393</v>
      </c>
      <c r="Q128" s="34">
        <f>+IF(I128=0,"",'Ark1'!Y1764)</f>
        <v>65.591397849462354</v>
      </c>
      <c r="R128" s="34">
        <f>+IF(I128=0,"",'Ark1'!Z1764)</f>
        <v>4.9088192310876844</v>
      </c>
      <c r="S128" s="29">
        <f>+IF(I128=0,"",'Ark1'!Z1764)</f>
        <v>4.9088192310876844</v>
      </c>
      <c r="T128" s="29">
        <f>+IF(I128=0,"",'Ark1'!AB1764)</f>
        <v>0</v>
      </c>
      <c r="U128" s="34">
        <f>+'Ark1'!AD1764</f>
        <v>0</v>
      </c>
      <c r="V128" s="29">
        <f t="shared" si="14"/>
        <v>23.25</v>
      </c>
      <c r="W128" s="29">
        <f t="shared" si="15"/>
        <v>3.875</v>
      </c>
      <c r="X128" s="214"/>
      <c r="Y128" s="217"/>
      <c r="AA128" s="29"/>
      <c r="AB128" s="27"/>
      <c r="AC128" s="218"/>
      <c r="AD128" s="28"/>
      <c r="AH128" s="28"/>
    </row>
    <row r="129" spans="1:34" ht="15.6">
      <c r="A129" s="214"/>
      <c r="B129" s="214"/>
      <c r="C129" s="214"/>
      <c r="D129" s="28">
        <f>+'Ark1'!M1765</f>
        <v>8</v>
      </c>
      <c r="E129" s="247" t="s">
        <v>96</v>
      </c>
      <c r="F129" s="28">
        <f>+'Ark1'!D1765</f>
        <v>5</v>
      </c>
      <c r="G129" s="28" t="s">
        <v>442</v>
      </c>
      <c r="H129" s="28">
        <f>+'Ark1'!Q1765</f>
        <v>36</v>
      </c>
      <c r="I129" s="337">
        <f>+'Ark1'!R1765</f>
        <v>101</v>
      </c>
      <c r="J129" s="29">
        <f>+IF(I129=0,"",'Ark1'!AF1765)</f>
        <v>20.039682539682545</v>
      </c>
      <c r="K129" s="29">
        <f>+IF(I129=0,"",'Ark1'!AG1765)</f>
        <v>24.6177168468231</v>
      </c>
      <c r="L129" s="27">
        <f>+IF(I129=0,"",'Ark1'!S1765)</f>
        <v>6.6039603960396045</v>
      </c>
      <c r="M129" s="29">
        <f>+IF(I129=0,"",'Ark1'!U1765)</f>
        <v>25.886138613861402</v>
      </c>
      <c r="N129" s="29">
        <f>+IF(I129=0,"",'Ark1'!V1765)</f>
        <v>0</v>
      </c>
      <c r="O129" s="29">
        <f>+IF(I129=0,"",'Ark1'!W1765)</f>
        <v>0</v>
      </c>
      <c r="P129" s="34">
        <f>+IF(I129=0,"",'Ark1'!X1765)</f>
        <v>100</v>
      </c>
      <c r="Q129" s="34">
        <f>+IF(I129=0,"",'Ark1'!Y1765)</f>
        <v>73.267326732673268</v>
      </c>
      <c r="R129" s="34">
        <f>+IF(I129=0,"",'Ark1'!Z1765)</f>
        <v>4.3832947891407281</v>
      </c>
      <c r="S129" s="29">
        <f>+IF(I129=0,"",'Ark1'!Z1765)</f>
        <v>4.3832947891407281</v>
      </c>
      <c r="T129" s="29">
        <f>+IF(I129=0,"",'Ark1'!AB1765)</f>
        <v>0</v>
      </c>
      <c r="U129" s="34">
        <f>+'Ark1'!AD1765</f>
        <v>0</v>
      </c>
      <c r="V129" s="29">
        <f t="shared" si="14"/>
        <v>12.625</v>
      </c>
      <c r="W129" s="29">
        <f t="shared" si="15"/>
        <v>2.8055555555555554</v>
      </c>
      <c r="X129" s="214"/>
      <c r="Y129" s="217"/>
      <c r="AA129" s="29"/>
      <c r="AB129" s="27"/>
      <c r="AC129" s="218"/>
      <c r="AD129" s="28"/>
      <c r="AH129" s="28"/>
    </row>
    <row r="130" spans="1:34" ht="15.6">
      <c r="A130" s="214"/>
      <c r="B130" s="214"/>
      <c r="C130" s="214"/>
      <c r="D130" s="28">
        <f>+'Ark1'!M1766</f>
        <v>8</v>
      </c>
      <c r="E130" s="247" t="s">
        <v>96</v>
      </c>
      <c r="F130" s="28">
        <f>+'Ark1'!D1766</f>
        <v>6</v>
      </c>
      <c r="G130" s="28" t="s">
        <v>547</v>
      </c>
      <c r="H130" s="28">
        <f>+'Ark1'!Q1766</f>
        <v>41</v>
      </c>
      <c r="I130" s="337">
        <f>+'Ark1'!R1766</f>
        <v>98</v>
      </c>
      <c r="J130" s="29">
        <f>+IF(I130=0,"",'Ark1'!AF1766)</f>
        <v>16.306156405990016</v>
      </c>
      <c r="K130" s="29">
        <f>+IF(I130=0,"",'Ark1'!AG1766)</f>
        <v>20.222581857507738</v>
      </c>
      <c r="L130" s="27">
        <f>+IF(I130=0,"",'Ark1'!S1766)</f>
        <v>6.8877551020408152</v>
      </c>
      <c r="M130" s="29">
        <f>+IF(I130=0,"",'Ark1'!U1766)</f>
        <v>26.904081632653071</v>
      </c>
      <c r="N130" s="29">
        <f>+IF(I130=0,"",'Ark1'!V1766)</f>
        <v>0</v>
      </c>
      <c r="O130" s="29">
        <f>+IF(I130=0,"",'Ark1'!W1766)</f>
        <v>0</v>
      </c>
      <c r="P130" s="34">
        <f>+IF(I130=0,"",'Ark1'!X1766)</f>
        <v>98.979591836734684</v>
      </c>
      <c r="Q130" s="34">
        <f>+IF(I130=0,"",'Ark1'!Y1766)</f>
        <v>79.591836734693885</v>
      </c>
      <c r="R130" s="34">
        <f>+IF(I130=0,"",'Ark1'!Z1766)</f>
        <v>5.6537493134607537</v>
      </c>
      <c r="S130" s="29">
        <f>+IF(I130=0,"",'Ark1'!Z1766)</f>
        <v>5.6537493134607537</v>
      </c>
      <c r="T130" s="29">
        <f>+IF(I130=0,"",'Ark1'!AB1766)</f>
        <v>0</v>
      </c>
      <c r="U130" s="34">
        <f>+'Ark1'!AD1766</f>
        <v>0</v>
      </c>
      <c r="V130" s="29">
        <f t="shared" si="14"/>
        <v>12.25</v>
      </c>
      <c r="W130" s="29">
        <f t="shared" si="15"/>
        <v>2.3902439024390243</v>
      </c>
      <c r="X130" s="214"/>
      <c r="Y130" s="217"/>
      <c r="AA130" s="29"/>
      <c r="AB130" s="27"/>
      <c r="AC130" s="218"/>
      <c r="AD130" s="28"/>
      <c r="AH130" s="28"/>
    </row>
    <row r="131" spans="1:34" ht="15.6">
      <c r="A131" s="214"/>
      <c r="B131" s="214"/>
      <c r="C131" s="214"/>
      <c r="D131" s="28">
        <f>+'Ark1'!M1767</f>
        <v>8</v>
      </c>
      <c r="E131" s="247" t="s">
        <v>96</v>
      </c>
      <c r="F131" s="28">
        <f>+'Ark1'!D1767</f>
        <v>7</v>
      </c>
      <c r="G131" s="28" t="s">
        <v>548</v>
      </c>
      <c r="H131" s="28">
        <f>+'Ark1'!Q1767</f>
        <v>15</v>
      </c>
      <c r="I131" s="337">
        <f>+'Ark1'!R1767</f>
        <v>25</v>
      </c>
      <c r="J131" s="29">
        <f>+IF(I131=0,"",'Ark1'!AF1767)</f>
        <v>10.869565217391305</v>
      </c>
      <c r="K131" s="29">
        <f>+IF(I131=0,"",'Ark1'!AG1767)</f>
        <v>14.723185669754576</v>
      </c>
      <c r="L131" s="27">
        <f>+IF(I131=0,"",'Ark1'!S1767)</f>
        <v>6.72</v>
      </c>
      <c r="M131" s="29">
        <f>+IF(I131=0,"",'Ark1'!U1767)</f>
        <v>26.827999999999996</v>
      </c>
      <c r="N131" s="29">
        <f>+IF(I131=0,"",'Ark1'!V1767)</f>
        <v>0</v>
      </c>
      <c r="O131" s="29">
        <f>+IF(I131=0,"",'Ark1'!W1767)</f>
        <v>0</v>
      </c>
      <c r="P131" s="34">
        <f>+IF(I131=0,"",'Ark1'!X1767)</f>
        <v>100</v>
      </c>
      <c r="Q131" s="34">
        <f>+IF(I131=0,"",'Ark1'!Y1767)</f>
        <v>92</v>
      </c>
      <c r="R131" s="34">
        <f>+IF(I131=0,"",'Ark1'!Z1767)</f>
        <v>4.1885099976006179</v>
      </c>
      <c r="S131" s="29">
        <f>+IF(I131=0,"",'Ark1'!Z1767)</f>
        <v>4.1885099976006179</v>
      </c>
      <c r="T131" s="29">
        <f>+IF(I131=0,"",'Ark1'!AB1767)</f>
        <v>0</v>
      </c>
      <c r="U131" s="34">
        <f>+'Ark1'!AD1767</f>
        <v>0</v>
      </c>
      <c r="V131" s="29">
        <f t="shared" si="14"/>
        <v>3.125</v>
      </c>
      <c r="W131" s="29">
        <f t="shared" si="15"/>
        <v>1.6666666666666667</v>
      </c>
      <c r="X131" s="214"/>
      <c r="Y131" s="217"/>
      <c r="AA131" s="29"/>
      <c r="AB131" s="27"/>
      <c r="AC131" s="218"/>
      <c r="AD131" s="28"/>
      <c r="AH131" s="28"/>
    </row>
    <row r="132" spans="1:34" ht="15.6">
      <c r="A132" s="214"/>
      <c r="B132" s="214"/>
      <c r="C132" s="214"/>
      <c r="D132" s="28">
        <f>+'Ark1'!M1768</f>
        <v>8</v>
      </c>
      <c r="E132" s="247" t="s">
        <v>96</v>
      </c>
      <c r="F132" s="28">
        <f>+'Ark1'!D1768</f>
        <v>8</v>
      </c>
      <c r="G132" s="28" t="s">
        <v>549</v>
      </c>
      <c r="H132" s="28">
        <f>+'Ark1'!Q1768</f>
        <v>22</v>
      </c>
      <c r="I132" s="337">
        <f>+'Ark1'!R1768</f>
        <v>49</v>
      </c>
      <c r="J132" s="29">
        <f>+IF(I132=0,"",'Ark1'!AF1768)</f>
        <v>10</v>
      </c>
      <c r="K132" s="29">
        <f>+IF(I132=0,"",'Ark1'!AG1768)</f>
        <v>13.741984274155961</v>
      </c>
      <c r="L132" s="27">
        <f>+IF(I132=0,"",'Ark1'!S1768)</f>
        <v>7.1224489795918355</v>
      </c>
      <c r="M132" s="29">
        <f>+IF(I132=0,"",'Ark1'!U1768)</f>
        <v>27.071428571428591</v>
      </c>
      <c r="N132" s="29">
        <f>+IF(I132=0,"",'Ark1'!V1768)</f>
        <v>0</v>
      </c>
      <c r="O132" s="29">
        <f>+IF(I132=0,"",'Ark1'!W1768)</f>
        <v>0</v>
      </c>
      <c r="P132" s="34">
        <f>+IF(I132=0,"",'Ark1'!X1768)</f>
        <v>95.91836734693878</v>
      </c>
      <c r="Q132" s="34">
        <f>+IF(I132=0,"",'Ark1'!Y1768)</f>
        <v>81.632653061224502</v>
      </c>
      <c r="R132" s="34">
        <f>+IF(I132=0,"",'Ark1'!Z1768)</f>
        <v>5.3094832370860487</v>
      </c>
      <c r="S132" s="29">
        <f>+IF(I132=0,"",'Ark1'!Z1768)</f>
        <v>5.3094832370860487</v>
      </c>
      <c r="T132" s="29">
        <f>+IF(I132=0,"",'Ark1'!AB1768)</f>
        <v>0</v>
      </c>
      <c r="U132" s="34">
        <f>+'Ark1'!AD1768</f>
        <v>0</v>
      </c>
      <c r="V132" s="29">
        <f t="shared" si="14"/>
        <v>6.125</v>
      </c>
      <c r="W132" s="29">
        <f t="shared" si="15"/>
        <v>2.2272727272727271</v>
      </c>
      <c r="X132" s="214"/>
      <c r="Y132" s="217"/>
      <c r="AA132" s="29"/>
      <c r="AB132" s="27"/>
      <c r="AC132" s="218"/>
      <c r="AD132" s="28"/>
      <c r="AH132" s="28"/>
    </row>
    <row r="133" spans="1:34" ht="15.6">
      <c r="A133" s="214"/>
      <c r="B133" s="214"/>
      <c r="C133" s="214"/>
      <c r="D133" s="28">
        <f>+'Ark1'!M1769</f>
        <v>8</v>
      </c>
      <c r="E133" s="247" t="s">
        <v>96</v>
      </c>
      <c r="F133" s="28">
        <f>+'Ark1'!D1769</f>
        <v>9</v>
      </c>
      <c r="G133" s="28" t="s">
        <v>550</v>
      </c>
      <c r="H133" s="28">
        <f>+'Ark1'!Q1769</f>
        <v>31</v>
      </c>
      <c r="I133" s="337">
        <f>+'Ark1'!R1769</f>
        <v>42</v>
      </c>
      <c r="J133" s="29">
        <f>+IF(I133=0,"",'Ark1'!AF1769)</f>
        <v>7.5675675675675693</v>
      </c>
      <c r="K133" s="29">
        <f>+IF(I133=0,"",'Ark1'!AG1769)</f>
        <v>9.6875885196319445</v>
      </c>
      <c r="L133" s="27">
        <f>+IF(I133=0,"",'Ark1'!S1769)</f>
        <v>7.0952380952380949</v>
      </c>
      <c r="M133" s="29">
        <f>+IF(I133=0,"",'Ark1'!U1769)</f>
        <v>25.242857142857151</v>
      </c>
      <c r="N133" s="29">
        <f>+IF(I133=0,"",'Ark1'!V1769)</f>
        <v>0</v>
      </c>
      <c r="O133" s="29">
        <f>+IF(I133=0,"",'Ark1'!W1769)</f>
        <v>0</v>
      </c>
      <c r="P133" s="34">
        <f>+IF(I133=0,"",'Ark1'!X1769)</f>
        <v>95.238095238095283</v>
      </c>
      <c r="Q133" s="34">
        <f>+IF(I133=0,"",'Ark1'!Y1769)</f>
        <v>66.666666666666686</v>
      </c>
      <c r="R133" s="34">
        <f>+IF(I133=0,"",'Ark1'!Z1769)</f>
        <v>6.7111188073419283</v>
      </c>
      <c r="S133" s="29">
        <f>+IF(I133=0,"",'Ark1'!Z1769)</f>
        <v>6.7111188073419283</v>
      </c>
      <c r="T133" s="29">
        <f>+IF(I133=0,"",'Ark1'!AB1769)</f>
        <v>0</v>
      </c>
      <c r="U133" s="34">
        <f>+'Ark1'!AD1769</f>
        <v>0</v>
      </c>
      <c r="V133" s="29">
        <f t="shared" si="14"/>
        <v>5.25</v>
      </c>
      <c r="W133" s="29">
        <f t="shared" si="15"/>
        <v>1.3548387096774193</v>
      </c>
      <c r="X133" s="214"/>
      <c r="Y133" s="217"/>
      <c r="AA133" s="29"/>
      <c r="AB133" s="27"/>
      <c r="AC133" s="218"/>
      <c r="AD133" s="28"/>
      <c r="AH133" s="28"/>
    </row>
    <row r="134" spans="1:34" ht="15.6">
      <c r="A134" s="214"/>
      <c r="B134" s="214"/>
      <c r="C134" s="214"/>
      <c r="D134" s="28">
        <f>+'Ark1'!M1770</f>
        <v>8</v>
      </c>
      <c r="E134" s="247" t="s">
        <v>96</v>
      </c>
      <c r="F134" s="28">
        <f>+'Ark1'!D1770</f>
        <v>10</v>
      </c>
      <c r="G134" s="28" t="s">
        <v>551</v>
      </c>
      <c r="H134" s="28">
        <f>+'Ark1'!Q1770</f>
        <v>94</v>
      </c>
      <c r="I134" s="337">
        <f>+'Ark1'!R1770</f>
        <v>250</v>
      </c>
      <c r="J134" s="29">
        <f>+IF(I134=0,"",'Ark1'!AF1770)</f>
        <v>9.8425196850393721</v>
      </c>
      <c r="K134" s="29">
        <f>+IF(I134=0,"",'Ark1'!AG1770)</f>
        <v>11.833890045104765</v>
      </c>
      <c r="L134" s="27">
        <f>+IF(I134=0,"",'Ark1'!S1770)</f>
        <v>7.0119999999999987</v>
      </c>
      <c r="M134" s="29">
        <f>+IF(I134=0,"",'Ark1'!U1770)</f>
        <v>25.564799999999995</v>
      </c>
      <c r="N134" s="29">
        <f>+IF(I134=0,"",'Ark1'!V1770)</f>
        <v>0</v>
      </c>
      <c r="O134" s="29">
        <f>+IF(I134=0,"",'Ark1'!W1770)</f>
        <v>0</v>
      </c>
      <c r="P134" s="34">
        <f>+IF(I134=0,"",'Ark1'!X1770)</f>
        <v>97.2</v>
      </c>
      <c r="Q134" s="34">
        <f>+IF(I134=0,"",'Ark1'!Y1770)</f>
        <v>72</v>
      </c>
      <c r="R134" s="34">
        <f>+IF(I134=0,"",'Ark1'!Z1770)</f>
        <v>4.8721536264777425</v>
      </c>
      <c r="S134" s="29">
        <f>+IF(I134=0,"",'Ark1'!Z1770)</f>
        <v>4.8721536264777425</v>
      </c>
      <c r="T134" s="29">
        <f>+IF(I134=0,"",'Ark1'!AB1770)</f>
        <v>0</v>
      </c>
      <c r="U134" s="34">
        <f>+'Ark1'!AD1770</f>
        <v>0</v>
      </c>
      <c r="V134" s="29">
        <f t="shared" si="14"/>
        <v>31.25</v>
      </c>
      <c r="W134" s="29">
        <f t="shared" si="15"/>
        <v>2.6595744680851063</v>
      </c>
      <c r="X134" s="214"/>
      <c r="Y134" s="217"/>
      <c r="AA134" s="29"/>
      <c r="AB134" s="27"/>
      <c r="AC134" s="218"/>
      <c r="AD134" s="28"/>
      <c r="AH134" s="28"/>
    </row>
    <row r="135" spans="1:34" ht="15.6">
      <c r="A135" s="214"/>
      <c r="B135" s="214"/>
      <c r="C135" s="214"/>
      <c r="D135" s="28">
        <f>+'Ark1'!M1771</f>
        <v>8</v>
      </c>
      <c r="E135" s="247" t="s">
        <v>96</v>
      </c>
      <c r="F135" s="28">
        <f>+'Ark1'!D1771</f>
        <v>11</v>
      </c>
      <c r="G135" s="28" t="s">
        <v>552</v>
      </c>
      <c r="H135" s="28">
        <f>+'Ark1'!Q1771</f>
        <v>53</v>
      </c>
      <c r="I135" s="337">
        <f>+'Ark1'!R1771</f>
        <v>124</v>
      </c>
      <c r="J135" s="29">
        <f>+IF(I135=0,"",'Ark1'!AF1771)</f>
        <v>7.0175438596491215</v>
      </c>
      <c r="K135" s="29">
        <f>+IF(I135=0,"",'Ark1'!AG1771)</f>
        <v>8.6741327262277466</v>
      </c>
      <c r="L135" s="27">
        <f>+IF(I135=0,"",'Ark1'!S1771)</f>
        <v>6.7822580645161281</v>
      </c>
      <c r="M135" s="29">
        <f>+IF(I135=0,"",'Ark1'!U1771)</f>
        <v>25.072580645161302</v>
      </c>
      <c r="N135" s="29">
        <f>+IF(I135=0,"",'Ark1'!V1771)</f>
        <v>0</v>
      </c>
      <c r="O135" s="29">
        <f>+IF(I135=0,"",'Ark1'!W1771)</f>
        <v>0</v>
      </c>
      <c r="P135" s="34">
        <f>+IF(I135=0,"",'Ark1'!X1771)</f>
        <v>95.161290322580641</v>
      </c>
      <c r="Q135" s="34">
        <f>+IF(I135=0,"",'Ark1'!Y1771)</f>
        <v>62.096774193548391</v>
      </c>
      <c r="R135" s="34">
        <f>+IF(I135=0,"",'Ark1'!Z1771)</f>
        <v>5.3693175320169484</v>
      </c>
      <c r="S135" s="29">
        <f>+IF(I135=0,"",'Ark1'!Z1771)</f>
        <v>5.3693175320169484</v>
      </c>
      <c r="T135" s="29">
        <f>+IF(I135=0,"",'Ark1'!AB1771)</f>
        <v>0</v>
      </c>
      <c r="U135" s="34">
        <f>+'Ark1'!AD1771</f>
        <v>0</v>
      </c>
      <c r="V135" s="29">
        <f t="shared" si="14"/>
        <v>15.5</v>
      </c>
      <c r="W135" s="29">
        <f t="shared" si="15"/>
        <v>2.3396226415094339</v>
      </c>
      <c r="X135" s="214"/>
      <c r="Y135" s="217"/>
      <c r="AA135" s="29"/>
      <c r="AB135" s="27"/>
      <c r="AC135" s="218"/>
      <c r="AD135" s="28"/>
      <c r="AH135" s="28"/>
    </row>
    <row r="136" spans="1:34" ht="15.6">
      <c r="A136" s="214"/>
      <c r="B136" s="214"/>
      <c r="C136" s="214"/>
      <c r="D136" s="28">
        <f>+'Ark1'!M1772</f>
        <v>8</v>
      </c>
      <c r="E136" s="247" t="s">
        <v>96</v>
      </c>
      <c r="F136" s="28">
        <f>+'Ark1'!D1772</f>
        <v>12</v>
      </c>
      <c r="G136" s="28" t="s">
        <v>553</v>
      </c>
      <c r="H136" s="28">
        <f>+'Ark1'!Q1772</f>
        <v>14</v>
      </c>
      <c r="I136" s="337">
        <f>+'Ark1'!R1772</f>
        <v>32</v>
      </c>
      <c r="J136" s="29">
        <f>+IF(I136=0,"",'Ark1'!AF1772)</f>
        <v>9.4955489614243351</v>
      </c>
      <c r="K136" s="29">
        <f>+IF(I136=0,"",'Ark1'!AG1772)</f>
        <v>10.954510240972043</v>
      </c>
      <c r="L136" s="27">
        <f>+IF(I136=0,"",'Ark1'!S1772)</f>
        <v>6.71875</v>
      </c>
      <c r="M136" s="29">
        <f>+IF(I136=0,"",'Ark1'!U1772)</f>
        <v>25.187500000000004</v>
      </c>
      <c r="N136" s="29">
        <f>+IF(I136=0,"",'Ark1'!V1772)</f>
        <v>0</v>
      </c>
      <c r="O136" s="29">
        <f>+IF(I136=0,"",'Ark1'!W1772)</f>
        <v>0</v>
      </c>
      <c r="P136" s="34">
        <f>+IF(I136=0,"",'Ark1'!X1772)</f>
        <v>90.625</v>
      </c>
      <c r="Q136" s="34">
        <f>+IF(I136=0,"",'Ark1'!Y1772)</f>
        <v>62.5</v>
      </c>
      <c r="R136" s="34">
        <f>+IF(I136=0,"",'Ark1'!Z1772)</f>
        <v>6.464796497183789</v>
      </c>
      <c r="S136" s="29">
        <f>+IF(I136=0,"",'Ark1'!Z1772)</f>
        <v>6.464796497183789</v>
      </c>
      <c r="T136" s="29">
        <f>+IF(I136=0,"",'Ark1'!AB1772)</f>
        <v>0</v>
      </c>
      <c r="U136" s="34">
        <f>+'Ark1'!AD1772</f>
        <v>0</v>
      </c>
      <c r="V136" s="29">
        <f t="shared" si="14"/>
        <v>4</v>
      </c>
      <c r="W136" s="29">
        <f t="shared" si="15"/>
        <v>2.2857142857142856</v>
      </c>
      <c r="X136" s="214"/>
      <c r="Y136" s="217"/>
      <c r="AA136" s="29"/>
      <c r="AB136" s="27"/>
      <c r="AC136" s="218"/>
      <c r="AD136" s="28"/>
      <c r="AH136" s="28"/>
    </row>
    <row r="137" spans="1:34" ht="15.6">
      <c r="A137" s="214"/>
      <c r="B137" s="214"/>
      <c r="C137" s="214"/>
      <c r="D137" s="214"/>
      <c r="E137" s="214"/>
      <c r="F137" s="214"/>
      <c r="G137" s="214"/>
      <c r="H137" s="214"/>
      <c r="I137" s="331"/>
      <c r="J137" s="215"/>
      <c r="K137" s="215"/>
      <c r="L137" s="214"/>
      <c r="M137" s="214"/>
      <c r="N137" s="214"/>
      <c r="O137" s="216"/>
      <c r="P137" s="216"/>
      <c r="Q137" s="216"/>
      <c r="R137" s="216"/>
      <c r="S137" s="215"/>
      <c r="T137" s="214"/>
      <c r="U137" s="216"/>
      <c r="V137" s="216"/>
      <c r="W137" s="215"/>
      <c r="X137" s="214"/>
      <c r="Y137" s="217"/>
      <c r="AA137" s="29"/>
      <c r="AB137" s="27"/>
      <c r="AC137" s="218"/>
      <c r="AD137" s="28"/>
      <c r="AH137" s="28"/>
    </row>
    <row r="138" spans="1:34" ht="22.8">
      <c r="A138" s="214"/>
      <c r="B138" s="214"/>
      <c r="C138" s="214"/>
      <c r="D138" s="214"/>
      <c r="E138" s="263" t="str">
        <f>+E143</f>
        <v>3+</v>
      </c>
      <c r="F138" s="214"/>
      <c r="G138" s="214"/>
      <c r="H138" s="214"/>
      <c r="I138" s="334">
        <f>SUM(I143:I154)</f>
        <v>236</v>
      </c>
      <c r="J138" s="215"/>
      <c r="K138" s="215"/>
      <c r="L138" s="214"/>
      <c r="M138" s="269">
        <f>+Fettgruppe!J19</f>
        <v>29.104237288135565</v>
      </c>
      <c r="N138" s="214"/>
      <c r="O138" s="216"/>
      <c r="P138" s="216"/>
      <c r="Q138" s="216"/>
      <c r="R138" s="216"/>
      <c r="S138" s="215"/>
      <c r="T138" s="214"/>
      <c r="U138" s="216"/>
      <c r="V138" s="216"/>
      <c r="W138" s="215"/>
      <c r="X138" s="214"/>
      <c r="Y138" s="217"/>
      <c r="AA138" s="29"/>
      <c r="AB138" s="27"/>
      <c r="AC138" s="218"/>
      <c r="AD138" s="28"/>
      <c r="AH138" s="28"/>
    </row>
    <row r="139" spans="1:34" ht="15.6">
      <c r="A139" s="214"/>
      <c r="B139" s="214"/>
      <c r="C139" s="214"/>
      <c r="D139" s="214"/>
      <c r="E139" s="214"/>
      <c r="F139" s="214"/>
      <c r="G139" s="214"/>
      <c r="H139" s="214"/>
      <c r="I139" s="331"/>
      <c r="J139" s="215"/>
      <c r="K139" s="215"/>
      <c r="L139" s="214"/>
      <c r="M139" s="214"/>
      <c r="N139" s="214"/>
      <c r="O139" s="216"/>
      <c r="P139" s="216"/>
      <c r="Q139" s="216"/>
      <c r="R139" s="216"/>
      <c r="S139" s="215"/>
      <c r="T139" s="214"/>
      <c r="U139" s="216"/>
      <c r="V139" s="216"/>
      <c r="W139" s="231" t="s">
        <v>2</v>
      </c>
      <c r="X139" s="214"/>
      <c r="Y139" s="217"/>
      <c r="AA139" s="29"/>
      <c r="AB139" s="27"/>
      <c r="AC139" s="218"/>
      <c r="AD139" s="28"/>
      <c r="AH139" s="28"/>
    </row>
    <row r="140" spans="1:34" ht="15.6">
      <c r="A140" s="214"/>
      <c r="B140" s="214"/>
      <c r="C140" s="214"/>
      <c r="D140" s="214"/>
      <c r="E140" s="214"/>
      <c r="F140" s="214"/>
      <c r="G140" s="214"/>
      <c r="H140" s="232" t="s">
        <v>2</v>
      </c>
      <c r="I140" s="331"/>
      <c r="J140" s="215"/>
      <c r="K140" s="215"/>
      <c r="L140" s="232" t="s">
        <v>22</v>
      </c>
      <c r="M140" s="215"/>
      <c r="N140" s="215" t="s">
        <v>400</v>
      </c>
      <c r="O140" s="216" t="s">
        <v>400</v>
      </c>
      <c r="P140" s="233" t="s">
        <v>539</v>
      </c>
      <c r="Q140" s="36"/>
      <c r="R140" s="36"/>
      <c r="S140" s="231" t="s">
        <v>422</v>
      </c>
      <c r="T140" s="214"/>
      <c r="U140" s="233" t="s">
        <v>536</v>
      </c>
      <c r="V140" s="233" t="s">
        <v>75</v>
      </c>
      <c r="W140" s="231" t="s">
        <v>8</v>
      </c>
      <c r="X140" s="214"/>
      <c r="Y140" s="217"/>
      <c r="AA140" s="29"/>
      <c r="AB140" s="27"/>
      <c r="AC140" s="218"/>
      <c r="AD140" s="28"/>
      <c r="AH140" s="28"/>
    </row>
    <row r="141" spans="1:34" ht="15.6">
      <c r="A141" s="214"/>
      <c r="B141" s="214"/>
      <c r="C141" s="214"/>
      <c r="D141" s="232" t="s">
        <v>410</v>
      </c>
      <c r="E141" s="214"/>
      <c r="F141" s="232"/>
      <c r="G141" s="232"/>
      <c r="H141" s="232" t="s">
        <v>480</v>
      </c>
      <c r="I141" s="335" t="s">
        <v>2</v>
      </c>
      <c r="J141" s="231" t="s">
        <v>2</v>
      </c>
      <c r="K141" s="231" t="s">
        <v>1</v>
      </c>
      <c r="L141" s="232" t="s">
        <v>478</v>
      </c>
      <c r="M141" s="231" t="s">
        <v>22</v>
      </c>
      <c r="N141" s="231" t="s">
        <v>519</v>
      </c>
      <c r="O141" s="233" t="s">
        <v>484</v>
      </c>
      <c r="P141" s="233" t="s">
        <v>540</v>
      </c>
      <c r="Q141" s="36"/>
      <c r="R141" s="36"/>
      <c r="S141" s="231"/>
      <c r="T141" s="232" t="s">
        <v>478</v>
      </c>
      <c r="U141" s="233" t="s">
        <v>1</v>
      </c>
      <c r="V141" s="233" t="s">
        <v>424</v>
      </c>
      <c r="W141" s="231" t="s">
        <v>67</v>
      </c>
      <c r="X141" s="214"/>
      <c r="Y141" s="217"/>
      <c r="AA141" s="29"/>
      <c r="AB141" s="27"/>
      <c r="AC141" s="218"/>
      <c r="AD141" s="28"/>
      <c r="AH141" s="28"/>
    </row>
    <row r="142" spans="1:34" ht="15.6">
      <c r="A142" s="214"/>
      <c r="B142" s="214"/>
      <c r="C142" s="214"/>
      <c r="D142" s="232" t="s">
        <v>411</v>
      </c>
      <c r="E142" s="232"/>
      <c r="F142" s="232" t="s">
        <v>84</v>
      </c>
      <c r="G142" s="232"/>
      <c r="H142" s="52" t="s">
        <v>481</v>
      </c>
      <c r="I142" s="327" t="s">
        <v>8</v>
      </c>
      <c r="J142" s="96" t="s">
        <v>400</v>
      </c>
      <c r="K142" s="96" t="s">
        <v>400</v>
      </c>
      <c r="L142" s="52" t="s">
        <v>479</v>
      </c>
      <c r="M142" s="96" t="s">
        <v>44</v>
      </c>
      <c r="N142" s="96" t="s">
        <v>520</v>
      </c>
      <c r="O142" s="74" t="s">
        <v>485</v>
      </c>
      <c r="P142" s="74" t="s">
        <v>541</v>
      </c>
      <c r="Q142" s="74" t="s">
        <v>523</v>
      </c>
      <c r="R142" s="74" t="s">
        <v>542</v>
      </c>
      <c r="S142" s="96" t="s">
        <v>1</v>
      </c>
      <c r="T142" s="52" t="s">
        <v>479</v>
      </c>
      <c r="U142" s="74" t="s">
        <v>0</v>
      </c>
      <c r="V142" s="74" t="s">
        <v>425</v>
      </c>
      <c r="W142" s="96" t="s">
        <v>538</v>
      </c>
      <c r="X142" s="214"/>
      <c r="Y142" s="217"/>
      <c r="AA142" s="29"/>
      <c r="AB142" s="27"/>
      <c r="AC142" s="218"/>
      <c r="AD142" s="28"/>
      <c r="AH142" s="28"/>
    </row>
    <row r="143" spans="1:34" ht="15.6">
      <c r="A143" s="214"/>
      <c r="B143" s="214"/>
      <c r="C143" s="214"/>
      <c r="D143" s="234">
        <f>+'Ark1'!M1773</f>
        <v>9</v>
      </c>
      <c r="E143" s="234" t="s">
        <v>97</v>
      </c>
      <c r="F143" s="234">
        <f>+'Ark1'!D1773</f>
        <v>1</v>
      </c>
      <c r="G143" s="234" t="s">
        <v>543</v>
      </c>
      <c r="H143" s="234">
        <f>+'Ark1'!Q1773</f>
        <v>1</v>
      </c>
      <c r="I143" s="336">
        <f>+'Ark1'!R1773</f>
        <v>1</v>
      </c>
      <c r="J143" s="235">
        <f>+IF(I143=0,"",'Ark1'!AF1773)</f>
        <v>0.18450184501845016</v>
      </c>
      <c r="K143" s="235">
        <f>+IF(I143=0,"",'Ark1'!AG1773)</f>
        <v>0.14055502892818622</v>
      </c>
      <c r="L143" s="236">
        <f>+IF(I143=0,"",'Ark1'!S1773)</f>
        <v>8</v>
      </c>
      <c r="M143" s="235">
        <f>+IF(I143=0,"",'Ark1'!U1773)</f>
        <v>17.2</v>
      </c>
      <c r="N143" s="235">
        <f>+IF(I143=0,"",'Ark1'!V1773)</f>
        <v>0</v>
      </c>
      <c r="O143" s="235">
        <f>+IF(I143=0,"",'Ark1'!W1773)</f>
        <v>100</v>
      </c>
      <c r="P143" s="237">
        <f>+IF(I143=0,"",'Ark1'!X1773)</f>
        <v>100</v>
      </c>
      <c r="Q143" s="237">
        <f>+IF(I143=0,"",'Ark1'!Y1773)</f>
        <v>0</v>
      </c>
      <c r="R143" s="237">
        <f>+IF(I143=0,"",'Ark1'!Z1773)</f>
        <v>0</v>
      </c>
      <c r="S143" s="235">
        <f>+IF(I143=0,"",'Ark1'!Z1773)</f>
        <v>0</v>
      </c>
      <c r="T143" s="235">
        <f>+IF(I143=0,"",'Ark1'!AB1773)</f>
        <v>0</v>
      </c>
      <c r="U143" s="237">
        <f>+'Ark1'!AD1773</f>
        <v>0</v>
      </c>
      <c r="V143" s="235">
        <f>+IF(I143=0,"",I143/D143)</f>
        <v>0.1111111111111111</v>
      </c>
      <c r="W143" s="235">
        <f>+IF(I143=0,"",I143/H143)</f>
        <v>1</v>
      </c>
      <c r="X143" s="214"/>
      <c r="Y143" s="217"/>
      <c r="AA143" s="29"/>
      <c r="AB143" s="27"/>
      <c r="AC143" s="218"/>
      <c r="AD143" s="28"/>
      <c r="AH143" s="28"/>
    </row>
    <row r="144" spans="1:34" ht="15.6">
      <c r="A144" s="214"/>
      <c r="B144" s="214"/>
      <c r="C144" s="214"/>
      <c r="D144" s="234">
        <f>+'Ark1'!M1774</f>
        <v>9</v>
      </c>
      <c r="E144" s="234" t="s">
        <v>97</v>
      </c>
      <c r="F144" s="234">
        <f>+'Ark1'!D1774</f>
        <v>2</v>
      </c>
      <c r="G144" s="234" t="s">
        <v>544</v>
      </c>
      <c r="H144" s="234">
        <f>+'Ark1'!Q1774</f>
        <v>1</v>
      </c>
      <c r="I144" s="336">
        <f>+'Ark1'!R1774</f>
        <v>1</v>
      </c>
      <c r="J144" s="235">
        <f>+IF(I144=0,"",'Ark1'!AF1774)</f>
        <v>0.36900369003690031</v>
      </c>
      <c r="K144" s="235">
        <f>+IF(I144=0,"",'Ark1'!AG1774)</f>
        <v>0.57719341767964949</v>
      </c>
      <c r="L144" s="236">
        <f>+IF(I144=0,"",'Ark1'!S1774)</f>
        <v>11</v>
      </c>
      <c r="M144" s="235">
        <f>+IF(I144=0,"",'Ark1'!U1774)</f>
        <v>34.9</v>
      </c>
      <c r="N144" s="235">
        <f>+IF(I144=0,"",'Ark1'!V1774)</f>
        <v>0</v>
      </c>
      <c r="O144" s="235">
        <f>+IF(I144=0,"",'Ark1'!W1774)</f>
        <v>100</v>
      </c>
      <c r="P144" s="237">
        <f>+IF(I144=0,"",'Ark1'!X1774)</f>
        <v>100</v>
      </c>
      <c r="Q144" s="237">
        <f>+IF(I144=0,"",'Ark1'!Y1774)</f>
        <v>100</v>
      </c>
      <c r="R144" s="237">
        <f>+IF(I144=0,"",'Ark1'!Z1774)</f>
        <v>0</v>
      </c>
      <c r="S144" s="235">
        <f>+IF(I144=0,"",'Ark1'!Z1774)</f>
        <v>0</v>
      </c>
      <c r="T144" s="235">
        <f>+IF(I144=0,"",'Ark1'!AB1774)</f>
        <v>0</v>
      </c>
      <c r="U144" s="237">
        <f>+'Ark1'!AD1774</f>
        <v>0</v>
      </c>
      <c r="V144" s="235">
        <f t="shared" ref="V144:V154" si="16">+IF(I144=0,"",I144/D144)</f>
        <v>0.1111111111111111</v>
      </c>
      <c r="W144" s="235">
        <f t="shared" ref="W144:W154" si="17">+IF(I144=0,"",I144/H144)</f>
        <v>1</v>
      </c>
      <c r="X144" s="214"/>
      <c r="Y144" s="217"/>
      <c r="AA144" s="29"/>
      <c r="AB144" s="27"/>
      <c r="AC144" s="218"/>
      <c r="AD144" s="28"/>
      <c r="AH144" s="28"/>
    </row>
    <row r="145" spans="1:34" ht="15.6">
      <c r="A145" s="214"/>
      <c r="B145" s="214"/>
      <c r="C145" s="214"/>
      <c r="D145" s="234">
        <f>+'Ark1'!M1775</f>
        <v>9</v>
      </c>
      <c r="E145" s="234" t="s">
        <v>97</v>
      </c>
      <c r="F145" s="234">
        <f>+'Ark1'!D1775</f>
        <v>3</v>
      </c>
      <c r="G145" s="234" t="s">
        <v>545</v>
      </c>
      <c r="H145" s="234">
        <f>+'Ark1'!Q1775</f>
        <v>11</v>
      </c>
      <c r="I145" s="336">
        <f>+'Ark1'!R1775</f>
        <v>14</v>
      </c>
      <c r="J145" s="235">
        <f>+IF(I145=0,"",'Ark1'!AF1775)</f>
        <v>1.9099590723055937</v>
      </c>
      <c r="K145" s="235">
        <f>+IF(I145=0,"",'Ark1'!AG1775)</f>
        <v>2.5904267654450983</v>
      </c>
      <c r="L145" s="236">
        <f>+IF(I145=0,"",'Ark1'!S1775)</f>
        <v>7.2142857142857117</v>
      </c>
      <c r="M145" s="235">
        <f>+IF(I145=0,"",'Ark1'!U1775)</f>
        <v>29.521428571428576</v>
      </c>
      <c r="N145" s="235">
        <f>+IF(I145=0,"",'Ark1'!V1775)</f>
        <v>0</v>
      </c>
      <c r="O145" s="235">
        <f>+IF(I145=0,"",'Ark1'!W1775)</f>
        <v>100</v>
      </c>
      <c r="P145" s="237">
        <f>+IF(I145=0,"",'Ark1'!X1775)</f>
        <v>100</v>
      </c>
      <c r="Q145" s="237">
        <f>+IF(I145=0,"",'Ark1'!Y1775)</f>
        <v>100</v>
      </c>
      <c r="R145" s="237">
        <f>+IF(I145=0,"",'Ark1'!Z1775)</f>
        <v>4.8477061691114223</v>
      </c>
      <c r="S145" s="235">
        <f>+IF(I145=0,"",'Ark1'!Z1775)</f>
        <v>4.8477061691114223</v>
      </c>
      <c r="T145" s="235">
        <f>+IF(I145=0,"",'Ark1'!AB1775)</f>
        <v>0</v>
      </c>
      <c r="U145" s="237">
        <f>+'Ark1'!AD1775</f>
        <v>0</v>
      </c>
      <c r="V145" s="235">
        <f t="shared" si="16"/>
        <v>1.5555555555555556</v>
      </c>
      <c r="W145" s="235">
        <f t="shared" si="17"/>
        <v>1.2727272727272727</v>
      </c>
      <c r="X145" s="214"/>
      <c r="Y145" s="217"/>
      <c r="AA145" s="29"/>
      <c r="AB145" s="27"/>
      <c r="AC145" s="218"/>
      <c r="AD145" s="28"/>
      <c r="AH145" s="28"/>
    </row>
    <row r="146" spans="1:34" ht="15.6">
      <c r="A146" s="214"/>
      <c r="B146" s="214"/>
      <c r="C146" s="214"/>
      <c r="D146" s="234">
        <f>+'Ark1'!M1776</f>
        <v>9</v>
      </c>
      <c r="E146" s="234" t="s">
        <v>97</v>
      </c>
      <c r="F146" s="234">
        <f>+'Ark1'!D1776</f>
        <v>4</v>
      </c>
      <c r="G146" s="234" t="s">
        <v>546</v>
      </c>
      <c r="H146" s="234">
        <f>+'Ark1'!Q1776</f>
        <v>5</v>
      </c>
      <c r="I146" s="336">
        <f>+'Ark1'!R1776</f>
        <v>8</v>
      </c>
      <c r="J146" s="235">
        <f>+IF(I146=0,"",'Ark1'!AF1776)</f>
        <v>1.3071895424836597</v>
      </c>
      <c r="K146" s="235">
        <f>+IF(I146=0,"",'Ark1'!AG1776)</f>
        <v>1.6695406803574229</v>
      </c>
      <c r="L146" s="236">
        <f>+IF(I146=0,"",'Ark1'!S1776)</f>
        <v>6.625</v>
      </c>
      <c r="M146" s="235">
        <f>+IF(I146=0,"",'Ark1'!U1776)</f>
        <v>26.625</v>
      </c>
      <c r="N146" s="235">
        <f>+IF(I146=0,"",'Ark1'!V1776)</f>
        <v>0</v>
      </c>
      <c r="O146" s="235">
        <f>+IF(I146=0,"",'Ark1'!W1776)</f>
        <v>100</v>
      </c>
      <c r="P146" s="237">
        <f>+IF(I146=0,"",'Ark1'!X1776)</f>
        <v>100</v>
      </c>
      <c r="Q146" s="237">
        <f>+IF(I146=0,"",'Ark1'!Y1776)</f>
        <v>87.5</v>
      </c>
      <c r="R146" s="237">
        <f>+IF(I146=0,"",'Ark1'!Z1776)</f>
        <v>3.2092639343002087</v>
      </c>
      <c r="S146" s="235">
        <f>+IF(I146=0,"",'Ark1'!Z1776)</f>
        <v>3.2092639343002087</v>
      </c>
      <c r="T146" s="235">
        <f>+IF(I146=0,"",'Ark1'!AB1776)</f>
        <v>0</v>
      </c>
      <c r="U146" s="237">
        <f>+'Ark1'!AD1776</f>
        <v>0</v>
      </c>
      <c r="V146" s="235">
        <f t="shared" si="16"/>
        <v>0.88888888888888884</v>
      </c>
      <c r="W146" s="235">
        <f t="shared" si="17"/>
        <v>1.6</v>
      </c>
      <c r="X146" s="214"/>
      <c r="Y146" s="217"/>
      <c r="AA146" s="29"/>
      <c r="AB146" s="27"/>
      <c r="AC146" s="218"/>
      <c r="AD146" s="28"/>
      <c r="AH146" s="28"/>
    </row>
    <row r="147" spans="1:34" ht="15.6">
      <c r="A147" s="214"/>
      <c r="B147" s="214"/>
      <c r="C147" s="214"/>
      <c r="D147" s="234">
        <f>+'Ark1'!M1777</f>
        <v>9</v>
      </c>
      <c r="E147" s="234" t="s">
        <v>97</v>
      </c>
      <c r="F147" s="234">
        <f>+'Ark1'!D1777</f>
        <v>5</v>
      </c>
      <c r="G147" s="234" t="s">
        <v>442</v>
      </c>
      <c r="H147" s="234">
        <f>+'Ark1'!Q1777</f>
        <v>15</v>
      </c>
      <c r="I147" s="336">
        <f>+'Ark1'!R1777</f>
        <v>20</v>
      </c>
      <c r="J147" s="235">
        <f>+IF(I147=0,"",'Ark1'!AF1777)</f>
        <v>3.9682539682539697</v>
      </c>
      <c r="K147" s="235">
        <f>+IF(I147=0,"",'Ark1'!AG1777)</f>
        <v>5.0854958381981836</v>
      </c>
      <c r="L147" s="236">
        <f>+IF(I147=0,"",'Ark1'!S1777)</f>
        <v>6.7</v>
      </c>
      <c r="M147" s="235">
        <f>+IF(I147=0,"",'Ark1'!U1777)</f>
        <v>27.004999999999999</v>
      </c>
      <c r="N147" s="235">
        <f>+IF(I147=0,"",'Ark1'!V1777)</f>
        <v>0</v>
      </c>
      <c r="O147" s="235">
        <f>+IF(I147=0,"",'Ark1'!W1777)</f>
        <v>100</v>
      </c>
      <c r="P147" s="237">
        <f>+IF(I147=0,"",'Ark1'!X1777)</f>
        <v>100</v>
      </c>
      <c r="Q147" s="237">
        <f>+IF(I147=0,"",'Ark1'!Y1777)</f>
        <v>80</v>
      </c>
      <c r="R147" s="237">
        <f>+IF(I147=0,"",'Ark1'!Z1777)</f>
        <v>5.6635214310532893</v>
      </c>
      <c r="S147" s="235">
        <f>+IF(I147=0,"",'Ark1'!Z1777)</f>
        <v>5.6635214310532893</v>
      </c>
      <c r="T147" s="235">
        <f>+IF(I147=0,"",'Ark1'!AB1777)</f>
        <v>0</v>
      </c>
      <c r="U147" s="237">
        <f>+'Ark1'!AD1777</f>
        <v>0</v>
      </c>
      <c r="V147" s="235">
        <f t="shared" si="16"/>
        <v>2.2222222222222223</v>
      </c>
      <c r="W147" s="235">
        <f t="shared" si="17"/>
        <v>1.3333333333333333</v>
      </c>
      <c r="X147" s="214"/>
      <c r="Y147" s="217"/>
      <c r="AA147" s="29"/>
      <c r="AB147" s="27"/>
      <c r="AC147" s="218"/>
      <c r="AD147" s="28"/>
      <c r="AH147" s="28"/>
    </row>
    <row r="148" spans="1:34" ht="15.6">
      <c r="A148" s="214"/>
      <c r="B148" s="214"/>
      <c r="C148" s="214"/>
      <c r="D148" s="234">
        <f>+'Ark1'!M1778</f>
        <v>9</v>
      </c>
      <c r="E148" s="234" t="s">
        <v>97</v>
      </c>
      <c r="F148" s="234">
        <f>+'Ark1'!D1778</f>
        <v>6</v>
      </c>
      <c r="G148" s="234" t="s">
        <v>547</v>
      </c>
      <c r="H148" s="234">
        <f>+'Ark1'!Q1778</f>
        <v>10</v>
      </c>
      <c r="I148" s="336">
        <f>+'Ark1'!R1778</f>
        <v>21</v>
      </c>
      <c r="J148" s="235">
        <f>+IF(I148=0,"",'Ark1'!AF1778)</f>
        <v>3.494176372712146</v>
      </c>
      <c r="K148" s="235">
        <f>+IF(I148=0,"",'Ark1'!AG1778)</f>
        <v>5.0959126853250885</v>
      </c>
      <c r="L148" s="236">
        <f>+IF(I148=0,"",'Ark1'!S1778)</f>
        <v>7.8571428571428559</v>
      </c>
      <c r="M148" s="235">
        <f>+IF(I148=0,"",'Ark1'!U1778)</f>
        <v>31.638095238095225</v>
      </c>
      <c r="N148" s="235">
        <f>+IF(I148=0,"",'Ark1'!V1778)</f>
        <v>0</v>
      </c>
      <c r="O148" s="235">
        <f>+IF(I148=0,"",'Ark1'!W1778)</f>
        <v>100</v>
      </c>
      <c r="P148" s="237">
        <f>+IF(I148=0,"",'Ark1'!X1778)</f>
        <v>100</v>
      </c>
      <c r="Q148" s="237">
        <f>+IF(I148=0,"",'Ark1'!Y1778)</f>
        <v>100</v>
      </c>
      <c r="R148" s="237">
        <f>+IF(I148=0,"",'Ark1'!Z1778)</f>
        <v>4.2767896494001034</v>
      </c>
      <c r="S148" s="235">
        <f>+IF(I148=0,"",'Ark1'!Z1778)</f>
        <v>4.2767896494001034</v>
      </c>
      <c r="T148" s="235">
        <f>+IF(I148=0,"",'Ark1'!AB1778)</f>
        <v>0</v>
      </c>
      <c r="U148" s="237">
        <f>+'Ark1'!AD1778</f>
        <v>0</v>
      </c>
      <c r="V148" s="235">
        <f t="shared" si="16"/>
        <v>2.3333333333333335</v>
      </c>
      <c r="W148" s="235">
        <f t="shared" si="17"/>
        <v>2.1</v>
      </c>
      <c r="X148" s="214"/>
      <c r="Y148" s="217"/>
      <c r="AA148" s="29"/>
      <c r="AB148" s="27"/>
      <c r="AC148" s="218"/>
      <c r="AD148" s="28"/>
      <c r="AH148" s="28"/>
    </row>
    <row r="149" spans="1:34" ht="15.6">
      <c r="A149" s="214"/>
      <c r="B149" s="214"/>
      <c r="C149" s="214"/>
      <c r="D149" s="234">
        <f>+'Ark1'!M1779</f>
        <v>9</v>
      </c>
      <c r="E149" s="234" t="s">
        <v>97</v>
      </c>
      <c r="F149" s="234">
        <f>+'Ark1'!D1779</f>
        <v>7</v>
      </c>
      <c r="G149" s="234" t="s">
        <v>548</v>
      </c>
      <c r="H149" s="234">
        <f>+'Ark1'!Q1779</f>
        <v>5</v>
      </c>
      <c r="I149" s="336">
        <f>+'Ark1'!R1779</f>
        <v>10</v>
      </c>
      <c r="J149" s="235">
        <f>+IF(I149=0,"",'Ark1'!AF1779)</f>
        <v>4.3478260869565215</v>
      </c>
      <c r="K149" s="235">
        <f>+IF(I149=0,"",'Ark1'!AG1779)</f>
        <v>6.071914650744171</v>
      </c>
      <c r="L149" s="236">
        <f>+IF(I149=0,"",'Ark1'!S1779)</f>
        <v>6.8</v>
      </c>
      <c r="M149" s="235">
        <f>+IF(I149=0,"",'Ark1'!U1779)</f>
        <v>27.66</v>
      </c>
      <c r="N149" s="235">
        <f>+IF(I149=0,"",'Ark1'!V1779)</f>
        <v>0</v>
      </c>
      <c r="O149" s="235">
        <f>+IF(I149=0,"",'Ark1'!W1779)</f>
        <v>100</v>
      </c>
      <c r="P149" s="237">
        <f>+IF(I149=0,"",'Ark1'!X1779)</f>
        <v>100</v>
      </c>
      <c r="Q149" s="237">
        <f>+IF(I149=0,"",'Ark1'!Y1779)</f>
        <v>100</v>
      </c>
      <c r="R149" s="237">
        <f>+IF(I149=0,"",'Ark1'!Z1779)</f>
        <v>3.5188634528779144</v>
      </c>
      <c r="S149" s="235">
        <f>+IF(I149=0,"",'Ark1'!Z1779)</f>
        <v>3.5188634528779144</v>
      </c>
      <c r="T149" s="235">
        <f>+IF(I149=0,"",'Ark1'!AB1779)</f>
        <v>0</v>
      </c>
      <c r="U149" s="237">
        <f>+'Ark1'!AD1779</f>
        <v>0</v>
      </c>
      <c r="V149" s="235">
        <f t="shared" si="16"/>
        <v>1.1111111111111112</v>
      </c>
      <c r="W149" s="235">
        <f t="shared" si="17"/>
        <v>2</v>
      </c>
      <c r="X149" s="214"/>
      <c r="Y149" s="217"/>
      <c r="AA149" s="29"/>
      <c r="AB149" s="27"/>
      <c r="AC149" s="218"/>
      <c r="AD149" s="28"/>
      <c r="AH149" s="28"/>
    </row>
    <row r="150" spans="1:34" ht="15.6">
      <c r="A150" s="214"/>
      <c r="B150" s="214"/>
      <c r="C150" s="214"/>
      <c r="D150" s="234">
        <f>+'Ark1'!M1780</f>
        <v>9</v>
      </c>
      <c r="E150" s="234" t="s">
        <v>97</v>
      </c>
      <c r="F150" s="234">
        <f>+'Ark1'!D1780</f>
        <v>8</v>
      </c>
      <c r="G150" s="234" t="s">
        <v>549</v>
      </c>
      <c r="H150" s="234">
        <f>+'Ark1'!Q1780</f>
        <v>8</v>
      </c>
      <c r="I150" s="336">
        <f>+'Ark1'!R1780</f>
        <v>11</v>
      </c>
      <c r="J150" s="235">
        <f>+IF(I150=0,"",'Ark1'!AF1780)</f>
        <v>2.2448979591836724</v>
      </c>
      <c r="K150" s="235">
        <f>+IF(I150=0,"",'Ark1'!AG1780)</f>
        <v>3.4632079478705879</v>
      </c>
      <c r="L150" s="236">
        <f>+IF(I150=0,"",'Ark1'!S1780)</f>
        <v>7.5454545454545459</v>
      </c>
      <c r="M150" s="235">
        <f>+IF(I150=0,"",'Ark1'!U1780)</f>
        <v>30.390909090909101</v>
      </c>
      <c r="N150" s="235">
        <f>+IF(I150=0,"",'Ark1'!V1780)</f>
        <v>0</v>
      </c>
      <c r="O150" s="235">
        <f>+IF(I150=0,"",'Ark1'!W1780)</f>
        <v>100</v>
      </c>
      <c r="P150" s="237">
        <f>+IF(I150=0,"",'Ark1'!X1780)</f>
        <v>100</v>
      </c>
      <c r="Q150" s="237">
        <f>+IF(I150=0,"",'Ark1'!Y1780)</f>
        <v>100</v>
      </c>
      <c r="R150" s="237">
        <f>+IF(I150=0,"",'Ark1'!Z1780)</f>
        <v>3.8971911902745369</v>
      </c>
      <c r="S150" s="235">
        <f>+IF(I150=0,"",'Ark1'!Z1780)</f>
        <v>3.8971911902745369</v>
      </c>
      <c r="T150" s="235">
        <f>+IF(I150=0,"",'Ark1'!AB1780)</f>
        <v>0</v>
      </c>
      <c r="U150" s="237">
        <f>+'Ark1'!AD1780</f>
        <v>0</v>
      </c>
      <c r="V150" s="235">
        <f t="shared" si="16"/>
        <v>1.2222222222222223</v>
      </c>
      <c r="W150" s="235">
        <f t="shared" si="17"/>
        <v>1.375</v>
      </c>
      <c r="X150" s="214"/>
      <c r="Y150" s="217"/>
      <c r="AA150" s="29"/>
      <c r="AB150" s="27"/>
      <c r="AC150" s="218"/>
      <c r="AD150" s="28"/>
      <c r="AH150" s="28"/>
    </row>
    <row r="151" spans="1:34" ht="15.6">
      <c r="A151" s="214"/>
      <c r="B151" s="214"/>
      <c r="C151" s="214"/>
      <c r="D151" s="234">
        <f>+'Ark1'!M1781</f>
        <v>9</v>
      </c>
      <c r="E151" s="234" t="s">
        <v>97</v>
      </c>
      <c r="F151" s="234">
        <f>+'Ark1'!D1781</f>
        <v>9</v>
      </c>
      <c r="G151" s="234" t="s">
        <v>550</v>
      </c>
      <c r="H151" s="234">
        <f>+'Ark1'!Q1781</f>
        <v>9</v>
      </c>
      <c r="I151" s="336">
        <f>+'Ark1'!R1781</f>
        <v>19</v>
      </c>
      <c r="J151" s="235">
        <f>+IF(I151=0,"",'Ark1'!AF1781)</f>
        <v>3.423423423423424</v>
      </c>
      <c r="K151" s="235">
        <f>+IF(I151=0,"",'Ark1'!AG1781)</f>
        <v>5.0292857208125072</v>
      </c>
      <c r="L151" s="236">
        <f>+IF(I151=0,"",'Ark1'!S1781)</f>
        <v>7.8947368421052637</v>
      </c>
      <c r="M151" s="235">
        <f>+IF(I151=0,"",'Ark1'!U1781)</f>
        <v>28.968421052631577</v>
      </c>
      <c r="N151" s="235">
        <f>+IF(I151=0,"",'Ark1'!V1781)</f>
        <v>0</v>
      </c>
      <c r="O151" s="235">
        <f>+IF(I151=0,"",'Ark1'!W1781)</f>
        <v>100</v>
      </c>
      <c r="P151" s="237">
        <f>+IF(I151=0,"",'Ark1'!X1781)</f>
        <v>94.736842105263179</v>
      </c>
      <c r="Q151" s="237">
        <f>+IF(I151=0,"",'Ark1'!Y1781)</f>
        <v>94.736842105263179</v>
      </c>
      <c r="R151" s="237">
        <f>+IF(I151=0,"",'Ark1'!Z1781)</f>
        <v>8.1076346496489595</v>
      </c>
      <c r="S151" s="235">
        <f>+IF(I151=0,"",'Ark1'!Z1781)</f>
        <v>8.1076346496489595</v>
      </c>
      <c r="T151" s="235">
        <f>+IF(I151=0,"",'Ark1'!AB1781)</f>
        <v>0</v>
      </c>
      <c r="U151" s="237">
        <f>+'Ark1'!AD1781</f>
        <v>0</v>
      </c>
      <c r="V151" s="235">
        <f t="shared" si="16"/>
        <v>2.1111111111111112</v>
      </c>
      <c r="W151" s="235">
        <f t="shared" si="17"/>
        <v>2.1111111111111112</v>
      </c>
      <c r="X151" s="214"/>
      <c r="Y151" s="217"/>
      <c r="AA151" s="29"/>
      <c r="AB151" s="27"/>
      <c r="AC151" s="218"/>
      <c r="AD151" s="28"/>
      <c r="AH151" s="28"/>
    </row>
    <row r="152" spans="1:34" ht="15.6">
      <c r="A152" s="214"/>
      <c r="B152" s="214"/>
      <c r="C152" s="214"/>
      <c r="D152" s="234">
        <f>+'Ark1'!M1782</f>
        <v>9</v>
      </c>
      <c r="E152" s="234" t="s">
        <v>97</v>
      </c>
      <c r="F152" s="234">
        <f>+'Ark1'!D1782</f>
        <v>10</v>
      </c>
      <c r="G152" s="234" t="s">
        <v>551</v>
      </c>
      <c r="H152" s="234">
        <f>+'Ark1'!Q1782</f>
        <v>43</v>
      </c>
      <c r="I152" s="336">
        <f>+'Ark1'!R1782</f>
        <v>83</v>
      </c>
      <c r="J152" s="235">
        <f>+IF(I152=0,"",'Ark1'!AF1782)</f>
        <v>3.2677165354330722</v>
      </c>
      <c r="K152" s="235">
        <f>+IF(I152=0,"",'Ark1'!AG1782)</f>
        <v>4.6262007569305084</v>
      </c>
      <c r="L152" s="236">
        <f>+IF(I152=0,"",'Ark1'!S1782)</f>
        <v>7.7710843373493983</v>
      </c>
      <c r="M152" s="235">
        <f>+IF(I152=0,"",'Ark1'!U1782)</f>
        <v>30.102409638554228</v>
      </c>
      <c r="N152" s="235">
        <f>+IF(I152=0,"",'Ark1'!V1782)</f>
        <v>0</v>
      </c>
      <c r="O152" s="235">
        <f>+IF(I152=0,"",'Ark1'!W1782)</f>
        <v>100</v>
      </c>
      <c r="P152" s="237">
        <f>+IF(I152=0,"",'Ark1'!X1782)</f>
        <v>100</v>
      </c>
      <c r="Q152" s="237">
        <f>+IF(I152=0,"",'Ark1'!Y1782)</f>
        <v>87.951807228915683</v>
      </c>
      <c r="R152" s="237">
        <f>+IF(I152=0,"",'Ark1'!Z1782)</f>
        <v>6.1737488543455692</v>
      </c>
      <c r="S152" s="235">
        <f>+IF(I152=0,"",'Ark1'!Z1782)</f>
        <v>6.1737488543455692</v>
      </c>
      <c r="T152" s="235">
        <f>+IF(I152=0,"",'Ark1'!AB1782)</f>
        <v>0</v>
      </c>
      <c r="U152" s="237">
        <f>+'Ark1'!AD1782</f>
        <v>0</v>
      </c>
      <c r="V152" s="235">
        <f t="shared" si="16"/>
        <v>9.2222222222222214</v>
      </c>
      <c r="W152" s="235">
        <f t="shared" si="17"/>
        <v>1.930232558139535</v>
      </c>
      <c r="X152" s="214"/>
      <c r="Y152" s="217"/>
      <c r="AA152" s="29"/>
      <c r="AB152" s="27"/>
      <c r="AC152" s="218"/>
      <c r="AD152" s="28"/>
      <c r="AH152" s="28"/>
    </row>
    <row r="153" spans="1:34" ht="15.6">
      <c r="A153" s="214"/>
      <c r="B153" s="214"/>
      <c r="C153" s="214"/>
      <c r="D153" s="234">
        <f>+'Ark1'!M1783</f>
        <v>9</v>
      </c>
      <c r="E153" s="234" t="s">
        <v>97</v>
      </c>
      <c r="F153" s="234">
        <f>+'Ark1'!D1783</f>
        <v>11</v>
      </c>
      <c r="G153" s="234" t="s">
        <v>552</v>
      </c>
      <c r="H153" s="234">
        <f>+'Ark1'!Q1783</f>
        <v>26</v>
      </c>
      <c r="I153" s="336">
        <f>+'Ark1'!R1783</f>
        <v>44</v>
      </c>
      <c r="J153" s="235">
        <f>+IF(I153=0,"",'Ark1'!AF1783)</f>
        <v>2.4900962082625919</v>
      </c>
      <c r="K153" s="235">
        <f>+IF(I153=0,"",'Ark1'!AG1783)</f>
        <v>3.3675388229517158</v>
      </c>
      <c r="L153" s="236">
        <f>+IF(I153=0,"",'Ark1'!S1783)</f>
        <v>7.4545454545454541</v>
      </c>
      <c r="M153" s="235">
        <f>+IF(I153=0,"",'Ark1'!U1783)</f>
        <v>27.43181818181818</v>
      </c>
      <c r="N153" s="235">
        <f>+IF(I153=0,"",'Ark1'!V1783)</f>
        <v>0</v>
      </c>
      <c r="O153" s="235">
        <f>+IF(I153=0,"",'Ark1'!W1783)</f>
        <v>100</v>
      </c>
      <c r="P153" s="237">
        <f>+IF(I153=0,"",'Ark1'!X1783)</f>
        <v>97.727272727272734</v>
      </c>
      <c r="Q153" s="237">
        <f>+IF(I153=0,"",'Ark1'!Y1783)</f>
        <v>84.090909090909108</v>
      </c>
      <c r="R153" s="237">
        <f>+IF(I153=0,"",'Ark1'!Z1783)</f>
        <v>4.4650039563900421</v>
      </c>
      <c r="S153" s="235">
        <f>+IF(I153=0,"",'Ark1'!Z1783)</f>
        <v>4.4650039563900421</v>
      </c>
      <c r="T153" s="235">
        <f>+IF(I153=0,"",'Ark1'!AB1783)</f>
        <v>0</v>
      </c>
      <c r="U153" s="237">
        <f>+'Ark1'!AD1783</f>
        <v>0</v>
      </c>
      <c r="V153" s="235">
        <f t="shared" si="16"/>
        <v>4.8888888888888893</v>
      </c>
      <c r="W153" s="235">
        <f t="shared" si="17"/>
        <v>1.6923076923076923</v>
      </c>
      <c r="X153" s="214"/>
      <c r="Y153" s="217"/>
      <c r="AA153" s="29"/>
      <c r="AB153" s="27"/>
      <c r="AC153" s="218"/>
      <c r="AD153" s="28"/>
      <c r="AH153" s="28"/>
    </row>
    <row r="154" spans="1:34" ht="15.6">
      <c r="A154" s="214"/>
      <c r="B154" s="214"/>
      <c r="C154" s="214"/>
      <c r="D154" s="234">
        <f>+'Ark1'!M1784</f>
        <v>9</v>
      </c>
      <c r="E154" s="234" t="s">
        <v>97</v>
      </c>
      <c r="F154" s="234">
        <f>+'Ark1'!D1784</f>
        <v>12</v>
      </c>
      <c r="G154" s="234" t="s">
        <v>553</v>
      </c>
      <c r="H154" s="234">
        <f>+'Ark1'!Q1784</f>
        <v>4</v>
      </c>
      <c r="I154" s="336">
        <f>+'Ark1'!R1784</f>
        <v>4</v>
      </c>
      <c r="J154" s="235">
        <f>+IF(I154=0,"",'Ark1'!AF1784)</f>
        <v>1.1869436201780419</v>
      </c>
      <c r="K154" s="235">
        <f>+IF(I154=0,"",'Ark1'!AG1784)</f>
        <v>1.6159941285999702</v>
      </c>
      <c r="L154" s="236">
        <f>+IF(I154=0,"",'Ark1'!S1784)</f>
        <v>8</v>
      </c>
      <c r="M154" s="235">
        <f>+IF(I154=0,"",'Ark1'!U1784)</f>
        <v>29.725000000000001</v>
      </c>
      <c r="N154" s="235">
        <f>+IF(I154=0,"",'Ark1'!V1784)</f>
        <v>0</v>
      </c>
      <c r="O154" s="235">
        <f>+IF(I154=0,"",'Ark1'!W1784)</f>
        <v>100</v>
      </c>
      <c r="P154" s="237">
        <f>+IF(I154=0,"",'Ark1'!X1784)</f>
        <v>100</v>
      </c>
      <c r="Q154" s="237">
        <f>+IF(I154=0,"",'Ark1'!Y1784)</f>
        <v>100</v>
      </c>
      <c r="R154" s="237">
        <f>+IF(I154=0,"",'Ark1'!Z1784)</f>
        <v>5.4668889690572469</v>
      </c>
      <c r="S154" s="235">
        <f>+IF(I154=0,"",'Ark1'!Z1784)</f>
        <v>5.4668889690572469</v>
      </c>
      <c r="T154" s="235">
        <f>+IF(I154=0,"",'Ark1'!AB1784)</f>
        <v>0</v>
      </c>
      <c r="U154" s="237">
        <f>+'Ark1'!AD1784</f>
        <v>0</v>
      </c>
      <c r="V154" s="235">
        <f t="shared" si="16"/>
        <v>0.44444444444444442</v>
      </c>
      <c r="W154" s="235">
        <f t="shared" si="17"/>
        <v>1</v>
      </c>
      <c r="X154" s="214"/>
      <c r="Y154" s="217"/>
      <c r="AA154" s="29"/>
      <c r="AB154" s="27"/>
      <c r="AC154" s="218"/>
      <c r="AD154" s="28"/>
      <c r="AH154" s="28"/>
    </row>
    <row r="155" spans="1:34" ht="15.6">
      <c r="A155" s="214"/>
      <c r="B155" s="214"/>
      <c r="C155" s="214"/>
      <c r="D155" s="214"/>
      <c r="E155" s="214"/>
      <c r="F155" s="214"/>
      <c r="G155" s="214"/>
      <c r="H155" s="214"/>
      <c r="I155" s="331"/>
      <c r="J155" s="215"/>
      <c r="K155" s="215"/>
      <c r="L155" s="214"/>
      <c r="M155" s="214"/>
      <c r="N155" s="214"/>
      <c r="O155" s="216"/>
      <c r="P155" s="216"/>
      <c r="Q155" s="216"/>
      <c r="R155" s="216"/>
      <c r="S155" s="215"/>
      <c r="T155" s="214"/>
      <c r="U155" s="216"/>
      <c r="V155" s="216"/>
      <c r="W155" s="215"/>
      <c r="X155" s="214"/>
      <c r="Y155" s="217"/>
      <c r="AA155" s="29"/>
      <c r="AB155" s="27"/>
      <c r="AC155" s="218"/>
      <c r="AD155" s="28"/>
      <c r="AH155" s="28"/>
    </row>
    <row r="156" spans="1:34" ht="22.8">
      <c r="A156" s="214"/>
      <c r="B156" s="214"/>
      <c r="C156" s="214"/>
      <c r="D156" s="214"/>
      <c r="E156" s="263" t="str">
        <f>+E161</f>
        <v>4-</v>
      </c>
      <c r="F156" s="214"/>
      <c r="G156" s="214"/>
      <c r="H156" s="214"/>
      <c r="I156" s="334">
        <f>SUM(I161:I172)</f>
        <v>68</v>
      </c>
      <c r="J156" s="215"/>
      <c r="K156" s="215"/>
      <c r="L156" s="214"/>
      <c r="M156" s="269">
        <f>+Fettgruppe!J20</f>
        <v>30.698529411764703</v>
      </c>
      <c r="N156" s="214"/>
      <c r="O156" s="216"/>
      <c r="P156" s="216"/>
      <c r="Q156" s="216"/>
      <c r="R156" s="216"/>
      <c r="S156" s="215"/>
      <c r="T156" s="214"/>
      <c r="U156" s="216"/>
      <c r="V156" s="216"/>
      <c r="W156" s="215"/>
      <c r="X156" s="214"/>
      <c r="Y156" s="217"/>
      <c r="AA156" s="29"/>
      <c r="AB156" s="27"/>
      <c r="AC156" s="218"/>
      <c r="AD156" s="28"/>
      <c r="AH156" s="28"/>
    </row>
    <row r="157" spans="1:34" ht="15.6">
      <c r="A157" s="214"/>
      <c r="B157" s="214"/>
      <c r="C157" s="214"/>
      <c r="D157" s="214"/>
      <c r="E157" s="214"/>
      <c r="F157" s="214"/>
      <c r="G157" s="214"/>
      <c r="H157" s="214"/>
      <c r="I157" s="331"/>
      <c r="J157" s="215"/>
      <c r="K157" s="215"/>
      <c r="L157" s="214"/>
      <c r="M157" s="214"/>
      <c r="N157" s="214"/>
      <c r="O157" s="216"/>
      <c r="P157" s="216"/>
      <c r="Q157" s="216"/>
      <c r="R157" s="216"/>
      <c r="S157" s="215"/>
      <c r="T157" s="214"/>
      <c r="U157" s="216"/>
      <c r="V157" s="216"/>
      <c r="W157" s="231" t="s">
        <v>2</v>
      </c>
      <c r="X157" s="214"/>
      <c r="Y157" s="217"/>
      <c r="AA157" s="29"/>
      <c r="AB157" s="27"/>
      <c r="AC157" s="218"/>
      <c r="AD157" s="28"/>
      <c r="AH157" s="28"/>
    </row>
    <row r="158" spans="1:34" ht="15.6">
      <c r="A158" s="214"/>
      <c r="B158" s="214"/>
      <c r="C158" s="214"/>
      <c r="D158" s="214"/>
      <c r="E158" s="214"/>
      <c r="F158" s="214"/>
      <c r="G158" s="214"/>
      <c r="H158" s="232" t="s">
        <v>2</v>
      </c>
      <c r="I158" s="331"/>
      <c r="J158" s="215"/>
      <c r="K158" s="215"/>
      <c r="L158" s="232" t="s">
        <v>22</v>
      </c>
      <c r="M158" s="215"/>
      <c r="N158" s="215" t="s">
        <v>400</v>
      </c>
      <c r="O158" s="216" t="s">
        <v>400</v>
      </c>
      <c r="P158" s="233" t="s">
        <v>539</v>
      </c>
      <c r="Q158" s="36"/>
      <c r="R158" s="36"/>
      <c r="S158" s="231" t="s">
        <v>422</v>
      </c>
      <c r="T158" s="214"/>
      <c r="U158" s="233" t="s">
        <v>536</v>
      </c>
      <c r="V158" s="233" t="s">
        <v>75</v>
      </c>
      <c r="W158" s="231" t="s">
        <v>8</v>
      </c>
      <c r="X158" s="214"/>
      <c r="Y158" s="217"/>
      <c r="AA158" s="29"/>
      <c r="AB158" s="27"/>
      <c r="AC158" s="218"/>
      <c r="AD158" s="28"/>
      <c r="AH158" s="28"/>
    </row>
    <row r="159" spans="1:34" ht="15.6">
      <c r="A159" s="214"/>
      <c r="B159" s="214"/>
      <c r="C159" s="214"/>
      <c r="D159" s="232" t="s">
        <v>410</v>
      </c>
      <c r="E159" s="214"/>
      <c r="F159" s="232"/>
      <c r="G159" s="232"/>
      <c r="H159" s="232" t="s">
        <v>480</v>
      </c>
      <c r="I159" s="335" t="s">
        <v>2</v>
      </c>
      <c r="J159" s="231" t="s">
        <v>2</v>
      </c>
      <c r="K159" s="231" t="s">
        <v>1</v>
      </c>
      <c r="L159" s="232" t="s">
        <v>478</v>
      </c>
      <c r="M159" s="231" t="s">
        <v>22</v>
      </c>
      <c r="N159" s="231" t="s">
        <v>519</v>
      </c>
      <c r="O159" s="233" t="s">
        <v>484</v>
      </c>
      <c r="P159" s="233" t="s">
        <v>540</v>
      </c>
      <c r="Q159" s="36"/>
      <c r="R159" s="36"/>
      <c r="S159" s="231"/>
      <c r="T159" s="232" t="s">
        <v>478</v>
      </c>
      <c r="U159" s="233" t="s">
        <v>1</v>
      </c>
      <c r="V159" s="233" t="s">
        <v>424</v>
      </c>
      <c r="W159" s="231" t="s">
        <v>67</v>
      </c>
      <c r="X159" s="214"/>
      <c r="Y159" s="217"/>
      <c r="AA159" s="29"/>
      <c r="AB159" s="27"/>
      <c r="AC159" s="218"/>
      <c r="AD159" s="28"/>
      <c r="AH159" s="28"/>
    </row>
    <row r="160" spans="1:34" ht="15.6">
      <c r="A160" s="214"/>
      <c r="B160" s="214"/>
      <c r="C160" s="214"/>
      <c r="D160" s="232" t="s">
        <v>411</v>
      </c>
      <c r="E160" s="232"/>
      <c r="F160" s="232" t="s">
        <v>84</v>
      </c>
      <c r="G160" s="232"/>
      <c r="H160" s="52" t="s">
        <v>481</v>
      </c>
      <c r="I160" s="327" t="s">
        <v>8</v>
      </c>
      <c r="J160" s="96" t="s">
        <v>400</v>
      </c>
      <c r="K160" s="96" t="s">
        <v>400</v>
      </c>
      <c r="L160" s="52" t="s">
        <v>479</v>
      </c>
      <c r="M160" s="96" t="s">
        <v>44</v>
      </c>
      <c r="N160" s="96" t="s">
        <v>520</v>
      </c>
      <c r="O160" s="74" t="s">
        <v>485</v>
      </c>
      <c r="P160" s="74" t="s">
        <v>541</v>
      </c>
      <c r="Q160" s="74" t="s">
        <v>523</v>
      </c>
      <c r="R160" s="74" t="s">
        <v>542</v>
      </c>
      <c r="S160" s="96" t="s">
        <v>1</v>
      </c>
      <c r="T160" s="52" t="s">
        <v>479</v>
      </c>
      <c r="U160" s="74" t="s">
        <v>0</v>
      </c>
      <c r="V160" s="74" t="s">
        <v>425</v>
      </c>
      <c r="W160" s="96" t="s">
        <v>538</v>
      </c>
      <c r="X160" s="214"/>
      <c r="Y160" s="217"/>
      <c r="AA160" s="29"/>
      <c r="AB160" s="27"/>
      <c r="AC160" s="218"/>
      <c r="AD160" s="28"/>
      <c r="AH160" s="28"/>
    </row>
    <row r="161" spans="1:34" ht="15.6">
      <c r="A161" s="214"/>
      <c r="B161" s="214"/>
      <c r="C161" s="214"/>
      <c r="D161" s="28">
        <f>+'Ark1'!M1785</f>
        <v>10</v>
      </c>
      <c r="E161" s="247" t="s">
        <v>98</v>
      </c>
      <c r="F161" s="28">
        <f>+'Ark1'!D1785</f>
        <v>1</v>
      </c>
      <c r="G161" s="28" t="s">
        <v>543</v>
      </c>
      <c r="H161" s="28">
        <f>+'Ark1'!Q1785</f>
        <v>0</v>
      </c>
      <c r="I161" s="337">
        <f>+'Ark1'!R1785</f>
        <v>0</v>
      </c>
      <c r="J161" s="29" t="str">
        <f>+IF(I161=0,"",'Ark1'!AF1785)</f>
        <v/>
      </c>
      <c r="K161" s="29" t="str">
        <f>+IF(I161=0,"",'Ark1'!AG1785)</f>
        <v/>
      </c>
      <c r="L161" s="27" t="str">
        <f>+IF(I161=0,"",'Ark1'!S1785)</f>
        <v/>
      </c>
      <c r="M161" s="29" t="str">
        <f>+IF(I161=0,"",'Ark1'!U1785)</f>
        <v/>
      </c>
      <c r="N161" s="29" t="str">
        <f>+IF(I161=0,"",'Ark1'!V1785)</f>
        <v/>
      </c>
      <c r="O161" s="29" t="str">
        <f>+IF(I161=0,"",'Ark1'!W1785)</f>
        <v/>
      </c>
      <c r="P161" s="34" t="str">
        <f>+IF(I161=0,"",'Ark1'!X1785)</f>
        <v/>
      </c>
      <c r="Q161" s="34" t="str">
        <f>+IF(I161=0,"",'Ark1'!Y1785)</f>
        <v/>
      </c>
      <c r="R161" s="34" t="str">
        <f>+IF(I161=0,"",'Ark1'!Z1785)</f>
        <v/>
      </c>
      <c r="S161" s="29" t="str">
        <f>+IF(I161=0,"",'Ark1'!Z1785)</f>
        <v/>
      </c>
      <c r="T161" s="29" t="str">
        <f>+IF(I161=0,"",'Ark1'!AB1785)</f>
        <v/>
      </c>
      <c r="U161" s="34">
        <f>+'Ark1'!AD1785</f>
        <v>0</v>
      </c>
      <c r="V161" s="29" t="str">
        <f>+IF(I161=0,"",I161/D161)</f>
        <v/>
      </c>
      <c r="W161" s="29" t="str">
        <f>+IF(I161=0,"",I161/H161)</f>
        <v/>
      </c>
      <c r="X161" s="214"/>
      <c r="Y161" s="217"/>
      <c r="AA161" s="29"/>
      <c r="AB161" s="27"/>
      <c r="AC161" s="218"/>
      <c r="AD161" s="28"/>
      <c r="AH161" s="28"/>
    </row>
    <row r="162" spans="1:34">
      <c r="A162" s="214"/>
      <c r="B162" s="214"/>
      <c r="C162" s="214"/>
      <c r="D162" s="28">
        <f>+'Ark1'!M1786</f>
        <v>10</v>
      </c>
      <c r="E162" s="247" t="s">
        <v>98</v>
      </c>
      <c r="F162" s="28">
        <f>+'Ark1'!D1786</f>
        <v>2</v>
      </c>
      <c r="G162" s="28" t="s">
        <v>544</v>
      </c>
      <c r="H162" s="28">
        <f>+'Ark1'!Q1786</f>
        <v>1</v>
      </c>
      <c r="I162" s="337">
        <f>+'Ark1'!R1786</f>
        <v>1</v>
      </c>
      <c r="J162" s="29">
        <f>+IF(I162=0,"",'Ark1'!AF1786)</f>
        <v>0.36900369003690031</v>
      </c>
      <c r="K162" s="29">
        <f>+IF(I162=0,"",'Ark1'!AG1786)</f>
        <v>0.66815513106755986</v>
      </c>
      <c r="L162" s="27">
        <f>+IF(I162=0,"",'Ark1'!S1786)</f>
        <v>8</v>
      </c>
      <c r="M162" s="29">
        <f>+IF(I162=0,"",'Ark1'!U1786)</f>
        <v>40.4</v>
      </c>
      <c r="N162" s="29">
        <f>+IF(I162=0,"",'Ark1'!V1786)</f>
        <v>0</v>
      </c>
      <c r="O162" s="29">
        <f>+IF(I162=0,"",'Ark1'!W1786)</f>
        <v>100</v>
      </c>
      <c r="P162" s="34">
        <f>+IF(I162=0,"",'Ark1'!X1786)</f>
        <v>100</v>
      </c>
      <c r="Q162" s="34">
        <f>+IF(I162=0,"",'Ark1'!Y1786)</f>
        <v>100</v>
      </c>
      <c r="R162" s="34">
        <f>+IF(I162=0,"",'Ark1'!Z1786)</f>
        <v>0</v>
      </c>
      <c r="S162" s="29">
        <f>+IF(I162=0,"",'Ark1'!Z1786)</f>
        <v>0</v>
      </c>
      <c r="T162" s="29">
        <f>+IF(I162=0,"",'Ark1'!AB1786)</f>
        <v>0</v>
      </c>
      <c r="U162" s="34">
        <f>+'Ark1'!AD1786</f>
        <v>0</v>
      </c>
      <c r="V162" s="29">
        <f t="shared" ref="V162:V172" si="18">+IF(I162=0,"",I162/D162)</f>
        <v>0.1</v>
      </c>
      <c r="W162" s="29">
        <f t="shared" ref="W162:W172" si="19">+IF(I162=0,"",I162/H162)</f>
        <v>1</v>
      </c>
      <c r="X162" s="214"/>
      <c r="Y162" s="27"/>
      <c r="AA162" s="29"/>
      <c r="AB162" s="27"/>
      <c r="AC162" s="28"/>
      <c r="AD162" s="28"/>
      <c r="AH162" s="28"/>
    </row>
    <row r="163" spans="1:34" ht="15.6">
      <c r="A163" s="214"/>
      <c r="B163" s="214"/>
      <c r="C163" s="214"/>
      <c r="D163" s="28">
        <f>+'Ark1'!M1787</f>
        <v>10</v>
      </c>
      <c r="E163" s="247" t="s">
        <v>98</v>
      </c>
      <c r="F163" s="28">
        <f>+'Ark1'!D1787</f>
        <v>3</v>
      </c>
      <c r="G163" s="28" t="s">
        <v>545</v>
      </c>
      <c r="H163" s="28">
        <f>+'Ark1'!Q1787</f>
        <v>4</v>
      </c>
      <c r="I163" s="337">
        <f>+'Ark1'!R1787</f>
        <v>5</v>
      </c>
      <c r="J163" s="29">
        <f>+IF(I163=0,"",'Ark1'!AF1787)</f>
        <v>0.68212824010914064</v>
      </c>
      <c r="K163" s="29">
        <f>+IF(I163=0,"",'Ark1'!AG1787)</f>
        <v>1.0059605513039882</v>
      </c>
      <c r="L163" s="27">
        <f>+IF(I163=0,"",'Ark1'!S1787)</f>
        <v>7.6</v>
      </c>
      <c r="M163" s="29">
        <f>+IF(I163=0,"",'Ark1'!U1787)</f>
        <v>32.1</v>
      </c>
      <c r="N163" s="29">
        <f>+IF(I163=0,"",'Ark1'!V1787)</f>
        <v>0</v>
      </c>
      <c r="O163" s="29">
        <f>+IF(I163=0,"",'Ark1'!W1787)</f>
        <v>100</v>
      </c>
      <c r="P163" s="34">
        <f>+IF(I163=0,"",'Ark1'!X1787)</f>
        <v>100</v>
      </c>
      <c r="Q163" s="34">
        <f>+IF(I163=0,"",'Ark1'!Y1787)</f>
        <v>100</v>
      </c>
      <c r="R163" s="34">
        <f>+IF(I163=0,"",'Ark1'!Z1787)</f>
        <v>3.7347021300232406</v>
      </c>
      <c r="S163" s="29">
        <f>+IF(I163=0,"",'Ark1'!Z1787)</f>
        <v>3.7347021300232406</v>
      </c>
      <c r="T163" s="29">
        <f>+IF(I163=0,"",'Ark1'!AB1787)</f>
        <v>0</v>
      </c>
      <c r="U163" s="34">
        <f>+'Ark1'!AD1787</f>
        <v>0</v>
      </c>
      <c r="V163" s="29">
        <f t="shared" si="18"/>
        <v>0.5</v>
      </c>
      <c r="W163" s="29">
        <f t="shared" si="19"/>
        <v>1.25</v>
      </c>
      <c r="X163" s="214"/>
      <c r="Y163" s="218"/>
      <c r="AA163" s="29"/>
      <c r="AB163" s="27"/>
      <c r="AC163" s="218"/>
      <c r="AD163" s="28"/>
      <c r="AH163" s="28"/>
    </row>
    <row r="164" spans="1:34">
      <c r="A164" s="214"/>
      <c r="B164" s="214"/>
      <c r="C164" s="214"/>
      <c r="D164" s="28">
        <f>+'Ark1'!M1788</f>
        <v>10</v>
      </c>
      <c r="E164" s="247" t="s">
        <v>98</v>
      </c>
      <c r="F164" s="28">
        <f>+'Ark1'!D1788</f>
        <v>4</v>
      </c>
      <c r="G164" s="28" t="s">
        <v>546</v>
      </c>
      <c r="H164" s="28">
        <f>+'Ark1'!Q1788</f>
        <v>2</v>
      </c>
      <c r="I164" s="337">
        <f>+'Ark1'!R1788</f>
        <v>3</v>
      </c>
      <c r="J164" s="29">
        <f>+IF(I164=0,"",'Ark1'!AF1788)</f>
        <v>0.49019607843137247</v>
      </c>
      <c r="K164" s="29">
        <f>+IF(I164=0,"",'Ark1'!AG1788)</f>
        <v>0.77363223075717213</v>
      </c>
      <c r="L164" s="27">
        <f>+IF(I164=0,"",'Ark1'!S1788)</f>
        <v>6.6666666666666687</v>
      </c>
      <c r="M164" s="29">
        <f>+IF(I164=0,"",'Ark1'!U1788)</f>
        <v>32.900000000000006</v>
      </c>
      <c r="N164" s="29">
        <f>+IF(I164=0,"",'Ark1'!V1788)</f>
        <v>0</v>
      </c>
      <c r="O164" s="29">
        <f>+IF(I164=0,"",'Ark1'!W1788)</f>
        <v>100</v>
      </c>
      <c r="P164" s="34">
        <f>+IF(I164=0,"",'Ark1'!X1788)</f>
        <v>100</v>
      </c>
      <c r="Q164" s="34">
        <f>+IF(I164=0,"",'Ark1'!Y1788)</f>
        <v>100</v>
      </c>
      <c r="R164" s="34">
        <f>+IF(I164=0,"",'Ark1'!Z1788)</f>
        <v>2.8296053906271741</v>
      </c>
      <c r="S164" s="29">
        <f>+IF(I164=0,"",'Ark1'!Z1788)</f>
        <v>2.8296053906271741</v>
      </c>
      <c r="T164" s="29">
        <f>+IF(I164=0,"",'Ark1'!AB1788)</f>
        <v>0</v>
      </c>
      <c r="U164" s="34">
        <f>+'Ark1'!AD1788</f>
        <v>0</v>
      </c>
      <c r="V164" s="29">
        <f t="shared" si="18"/>
        <v>0.3</v>
      </c>
      <c r="W164" s="29">
        <f t="shared" si="19"/>
        <v>1.5</v>
      </c>
      <c r="X164" s="214"/>
      <c r="Y164" s="27"/>
      <c r="AA164" s="29"/>
      <c r="AB164" s="27"/>
      <c r="AC164" s="28"/>
      <c r="AD164" s="28"/>
      <c r="AH164" s="28"/>
    </row>
    <row r="165" spans="1:34">
      <c r="A165" s="214"/>
      <c r="B165" s="214"/>
      <c r="C165" s="214"/>
      <c r="D165" s="28">
        <f>+'Ark1'!M1789</f>
        <v>10</v>
      </c>
      <c r="E165" s="247" t="s">
        <v>98</v>
      </c>
      <c r="F165" s="28">
        <f>+'Ark1'!D1789</f>
        <v>5</v>
      </c>
      <c r="G165" s="28" t="s">
        <v>442</v>
      </c>
      <c r="H165" s="28">
        <f>+'Ark1'!Q1789</f>
        <v>4</v>
      </c>
      <c r="I165" s="337">
        <f>+'Ark1'!R1789</f>
        <v>6</v>
      </c>
      <c r="J165" s="29">
        <f>+IF(I165=0,"",'Ark1'!AF1789)</f>
        <v>1.1904761904761909</v>
      </c>
      <c r="K165" s="29">
        <f>+IF(I165=0,"",'Ark1'!AG1789)</f>
        <v>1.6779029038454298</v>
      </c>
      <c r="L165" s="27">
        <f>+IF(I165=0,"",'Ark1'!S1789)</f>
        <v>7</v>
      </c>
      <c r="M165" s="29">
        <f>+IF(I165=0,"",'Ark1'!U1789)</f>
        <v>29.7</v>
      </c>
      <c r="N165" s="29">
        <f>+IF(I165=0,"",'Ark1'!V1789)</f>
        <v>0</v>
      </c>
      <c r="O165" s="29">
        <f>+IF(I165=0,"",'Ark1'!W1789)</f>
        <v>100</v>
      </c>
      <c r="P165" s="34">
        <f>+IF(I165=0,"",'Ark1'!X1789)</f>
        <v>100</v>
      </c>
      <c r="Q165" s="34">
        <f>+IF(I165=0,"",'Ark1'!Y1789)</f>
        <v>83.333333333333314</v>
      </c>
      <c r="R165" s="34">
        <f>+IF(I165=0,"",'Ark1'!Z1789)</f>
        <v>5.494542747126494</v>
      </c>
      <c r="S165" s="29">
        <f>+IF(I165=0,"",'Ark1'!Z1789)</f>
        <v>5.494542747126494</v>
      </c>
      <c r="T165" s="29">
        <f>+IF(I165=0,"",'Ark1'!AB1789)</f>
        <v>0</v>
      </c>
      <c r="U165" s="34">
        <f>+'Ark1'!AD1789</f>
        <v>0</v>
      </c>
      <c r="V165" s="29">
        <f t="shared" si="18"/>
        <v>0.6</v>
      </c>
      <c r="W165" s="29">
        <f t="shared" si="19"/>
        <v>1.5</v>
      </c>
      <c r="X165" s="214"/>
      <c r="Y165" s="27"/>
      <c r="AA165" s="29"/>
      <c r="AB165" s="27"/>
      <c r="AC165" s="28"/>
      <c r="AD165" s="28"/>
      <c r="AH165" s="28"/>
    </row>
    <row r="166" spans="1:34" ht="15.6">
      <c r="A166" s="214"/>
      <c r="B166" s="214"/>
      <c r="C166" s="214"/>
      <c r="D166" s="28">
        <f>+'Ark1'!M1790</f>
        <v>10</v>
      </c>
      <c r="E166" s="247" t="s">
        <v>98</v>
      </c>
      <c r="F166" s="28">
        <f>+'Ark1'!D1790</f>
        <v>6</v>
      </c>
      <c r="G166" s="28" t="s">
        <v>547</v>
      </c>
      <c r="H166" s="28">
        <f>+'Ark1'!Q1790</f>
        <v>2</v>
      </c>
      <c r="I166" s="337">
        <f>+'Ark1'!R1790</f>
        <v>3</v>
      </c>
      <c r="J166" s="29">
        <f>+IF(I166=0,"",'Ark1'!AF1790)</f>
        <v>0.4991680532445924</v>
      </c>
      <c r="K166" s="29">
        <f>+IF(I166=0,"",'Ark1'!AG1790)</f>
        <v>0.71253806211122994</v>
      </c>
      <c r="L166" s="27">
        <f>+IF(I166=0,"",'Ark1'!S1790)</f>
        <v>8</v>
      </c>
      <c r="M166" s="29">
        <f>+IF(I166=0,"",'Ark1'!U1790)</f>
        <v>30.966666666666676</v>
      </c>
      <c r="N166" s="29">
        <f>+IF(I166=0,"",'Ark1'!V1790)</f>
        <v>0</v>
      </c>
      <c r="O166" s="29">
        <f>+IF(I166=0,"",'Ark1'!W1790)</f>
        <v>100</v>
      </c>
      <c r="P166" s="34">
        <f>+IF(I166=0,"",'Ark1'!X1790)</f>
        <v>100</v>
      </c>
      <c r="Q166" s="34">
        <f>+IF(I166=0,"",'Ark1'!Y1790)</f>
        <v>100</v>
      </c>
      <c r="R166" s="34">
        <f>+IF(I166=0,"",'Ark1'!Z1790)</f>
        <v>5.9196471366308812</v>
      </c>
      <c r="S166" s="29">
        <f>+IF(I166=0,"",'Ark1'!Z1790)</f>
        <v>5.9196471366308812</v>
      </c>
      <c r="T166" s="29">
        <f>+IF(I166=0,"",'Ark1'!AB1790)</f>
        <v>0</v>
      </c>
      <c r="U166" s="34">
        <f>+'Ark1'!AD1790</f>
        <v>0</v>
      </c>
      <c r="V166" s="29">
        <f t="shared" si="18"/>
        <v>0.3</v>
      </c>
      <c r="W166" s="29">
        <f t="shared" si="19"/>
        <v>1.5</v>
      </c>
      <c r="X166" s="214"/>
      <c r="Y166" s="238"/>
      <c r="AA166" s="29"/>
      <c r="AB166" s="27"/>
      <c r="AC166" s="238"/>
      <c r="AD166" s="28"/>
      <c r="AH166" s="28"/>
    </row>
    <row r="167" spans="1:34">
      <c r="A167" s="214"/>
      <c r="B167" s="214"/>
      <c r="C167" s="214"/>
      <c r="D167" s="28">
        <f>+'Ark1'!M1791</f>
        <v>10</v>
      </c>
      <c r="E167" s="247" t="s">
        <v>98</v>
      </c>
      <c r="F167" s="28">
        <f>+'Ark1'!D1791</f>
        <v>7</v>
      </c>
      <c r="G167" s="28" t="s">
        <v>548</v>
      </c>
      <c r="H167" s="28">
        <f>+'Ark1'!Q1791</f>
        <v>3</v>
      </c>
      <c r="I167" s="337">
        <f>+'Ark1'!R1791</f>
        <v>4</v>
      </c>
      <c r="J167" s="29">
        <f>+IF(I167=0,"",'Ark1'!AF1791)</f>
        <v>1.7391304347826086</v>
      </c>
      <c r="K167" s="29">
        <f>+IF(I167=0,"",'Ark1'!AG1791)</f>
        <v>2.8888791324581811</v>
      </c>
      <c r="L167" s="27">
        <f>+IF(I167=0,"",'Ark1'!S1791)</f>
        <v>8.5</v>
      </c>
      <c r="M167" s="29">
        <f>+IF(I167=0,"",'Ark1'!U1791)</f>
        <v>32.900000000000006</v>
      </c>
      <c r="N167" s="29">
        <f>+IF(I167=0,"",'Ark1'!V1791)</f>
        <v>0</v>
      </c>
      <c r="O167" s="29">
        <f>+IF(I167=0,"",'Ark1'!W1791)</f>
        <v>100</v>
      </c>
      <c r="P167" s="34">
        <f>+IF(I167=0,"",'Ark1'!X1791)</f>
        <v>100</v>
      </c>
      <c r="Q167" s="34">
        <f>+IF(I167=0,"",'Ark1'!Y1791)</f>
        <v>100</v>
      </c>
      <c r="R167" s="34">
        <f>+IF(I167=0,"",'Ark1'!Z1791)</f>
        <v>3.594440151122265</v>
      </c>
      <c r="S167" s="29">
        <f>+IF(I167=0,"",'Ark1'!Z1791)</f>
        <v>3.594440151122265</v>
      </c>
      <c r="T167" s="29">
        <f>+IF(I167=0,"",'Ark1'!AB1791)</f>
        <v>0</v>
      </c>
      <c r="U167" s="34">
        <f>+'Ark1'!AD1791</f>
        <v>0</v>
      </c>
      <c r="V167" s="29">
        <f t="shared" si="18"/>
        <v>0.4</v>
      </c>
      <c r="W167" s="29">
        <f t="shared" si="19"/>
        <v>1.3333333333333333</v>
      </c>
      <c r="X167" s="214"/>
      <c r="Y167" s="217"/>
      <c r="AA167" s="29"/>
      <c r="AB167" s="27"/>
      <c r="AC167" s="217"/>
      <c r="AD167" s="28"/>
      <c r="AH167" s="28"/>
    </row>
    <row r="168" spans="1:34" ht="15.6">
      <c r="A168" s="214"/>
      <c r="B168" s="214"/>
      <c r="C168" s="214"/>
      <c r="D168" s="28">
        <f>+'Ark1'!M1792</f>
        <v>10</v>
      </c>
      <c r="E168" s="247" t="s">
        <v>98</v>
      </c>
      <c r="F168" s="28">
        <f>+'Ark1'!D1792</f>
        <v>8</v>
      </c>
      <c r="G168" s="28" t="s">
        <v>549</v>
      </c>
      <c r="H168" s="28">
        <f>+'Ark1'!Q1792</f>
        <v>2</v>
      </c>
      <c r="I168" s="337">
        <f>+'Ark1'!R1792</f>
        <v>2</v>
      </c>
      <c r="J168" s="29">
        <f>+IF(I168=0,"",'Ark1'!AF1792)</f>
        <v>0.40816326530612246</v>
      </c>
      <c r="K168" s="29">
        <f>+IF(I168=0,"",'Ark1'!AG1792)</f>
        <v>0.57702866496078886</v>
      </c>
      <c r="L168" s="27">
        <f>+IF(I168=0,"",'Ark1'!S1792)</f>
        <v>7</v>
      </c>
      <c r="M168" s="29">
        <f>+IF(I168=0,"",'Ark1'!U1792)</f>
        <v>27.85</v>
      </c>
      <c r="N168" s="29">
        <f>+IF(I168=0,"",'Ark1'!V1792)</f>
        <v>0</v>
      </c>
      <c r="O168" s="29">
        <f>+IF(I168=0,"",'Ark1'!W1792)</f>
        <v>100</v>
      </c>
      <c r="P168" s="34">
        <f>+IF(I168=0,"",'Ark1'!X1792)</f>
        <v>100</v>
      </c>
      <c r="Q168" s="34">
        <f>+IF(I168=0,"",'Ark1'!Y1792)</f>
        <v>100</v>
      </c>
      <c r="R168" s="34">
        <f>+IF(I168=0,"",'Ark1'!Z1792)</f>
        <v>3.0500000000000198</v>
      </c>
      <c r="S168" s="29">
        <f>+IF(I168=0,"",'Ark1'!Z1792)</f>
        <v>3.0500000000000198</v>
      </c>
      <c r="T168" s="29">
        <f>+IF(I168=0,"",'Ark1'!AB1792)</f>
        <v>0</v>
      </c>
      <c r="U168" s="34">
        <f>+'Ark1'!AD1792</f>
        <v>0</v>
      </c>
      <c r="V168" s="29">
        <f t="shared" si="18"/>
        <v>0.2</v>
      </c>
      <c r="W168" s="29">
        <f t="shared" si="19"/>
        <v>1</v>
      </c>
      <c r="X168" s="214"/>
      <c r="Y168" s="217"/>
      <c r="AA168" s="29"/>
      <c r="AB168" s="27"/>
      <c r="AC168" s="218"/>
      <c r="AD168" s="28"/>
      <c r="AH168" s="28"/>
    </row>
    <row r="169" spans="1:34" ht="15.6">
      <c r="A169" s="214"/>
      <c r="B169" s="214"/>
      <c r="C169" s="214"/>
      <c r="D169" s="28">
        <f>+'Ark1'!M1793</f>
        <v>10</v>
      </c>
      <c r="E169" s="247" t="s">
        <v>98</v>
      </c>
      <c r="F169" s="28">
        <f>+'Ark1'!D1793</f>
        <v>9</v>
      </c>
      <c r="G169" s="28" t="s">
        <v>550</v>
      </c>
      <c r="H169" s="28">
        <f>+'Ark1'!Q1793</f>
        <v>5</v>
      </c>
      <c r="I169" s="337">
        <f>+'Ark1'!R1793</f>
        <v>7</v>
      </c>
      <c r="J169" s="29">
        <f>+IF(I169=0,"",'Ark1'!AF1793)</f>
        <v>1.261261261261261</v>
      </c>
      <c r="K169" s="29">
        <f>+IF(I169=0,"",'Ark1'!AG1793)</f>
        <v>1.7781595226564575</v>
      </c>
      <c r="L169" s="27">
        <f>+IF(I169=0,"",'Ark1'!S1793)</f>
        <v>9.1428571428571388</v>
      </c>
      <c r="M169" s="29">
        <f>+IF(I169=0,"",'Ark1'!U1793)</f>
        <v>27.800000000000004</v>
      </c>
      <c r="N169" s="29">
        <f>+IF(I169=0,"",'Ark1'!V1793)</f>
        <v>0</v>
      </c>
      <c r="O169" s="29">
        <f>+IF(I169=0,"",'Ark1'!W1793)</f>
        <v>100</v>
      </c>
      <c r="P169" s="34">
        <f>+IF(I169=0,"",'Ark1'!X1793)</f>
        <v>85.714285714285694</v>
      </c>
      <c r="Q169" s="34">
        <f>+IF(I169=0,"",'Ark1'!Y1793)</f>
        <v>71.428571428571445</v>
      </c>
      <c r="R169" s="34">
        <f>+IF(I169=0,"",'Ark1'!Z1793)</f>
        <v>12.79363681120981</v>
      </c>
      <c r="S169" s="29">
        <f>+IF(I169=0,"",'Ark1'!Z1793)</f>
        <v>12.79363681120981</v>
      </c>
      <c r="T169" s="29">
        <f>+IF(I169=0,"",'Ark1'!AB1793)</f>
        <v>0</v>
      </c>
      <c r="U169" s="34">
        <f>+'Ark1'!AD1793</f>
        <v>0</v>
      </c>
      <c r="V169" s="29">
        <f t="shared" si="18"/>
        <v>0.7</v>
      </c>
      <c r="W169" s="29">
        <f t="shared" si="19"/>
        <v>1.4</v>
      </c>
      <c r="X169" s="214"/>
      <c r="Y169" s="217"/>
      <c r="AA169" s="29"/>
      <c r="AB169" s="27"/>
      <c r="AC169" s="218"/>
      <c r="AD169" s="28"/>
      <c r="AH169" s="28"/>
    </row>
    <row r="170" spans="1:34" ht="15.6">
      <c r="A170" s="214"/>
      <c r="B170" s="214"/>
      <c r="C170" s="214"/>
      <c r="D170" s="28">
        <f>+'Ark1'!M1794</f>
        <v>10</v>
      </c>
      <c r="E170" s="247" t="s">
        <v>98</v>
      </c>
      <c r="F170" s="28">
        <f>+'Ark1'!D1794</f>
        <v>10</v>
      </c>
      <c r="G170" s="28" t="s">
        <v>551</v>
      </c>
      <c r="H170" s="28">
        <f>+'Ark1'!Q1794</f>
        <v>17</v>
      </c>
      <c r="I170" s="337">
        <f>+'Ark1'!R1794</f>
        <v>27</v>
      </c>
      <c r="J170" s="29">
        <f>+IF(I170=0,"",'Ark1'!AF1794)</f>
        <v>1.0629921259842519</v>
      </c>
      <c r="K170" s="29">
        <f>+IF(I170=0,"",'Ark1'!AG1794)</f>
        <v>1.4757182322487943</v>
      </c>
      <c r="L170" s="27">
        <f>+IF(I170=0,"",'Ark1'!S1794)</f>
        <v>8.629629629629628</v>
      </c>
      <c r="M170" s="29">
        <f>+IF(I170=0,"",'Ark1'!U1794)</f>
        <v>29.518518518518515</v>
      </c>
      <c r="N170" s="29">
        <f>+IF(I170=0,"",'Ark1'!V1794)</f>
        <v>0</v>
      </c>
      <c r="O170" s="29">
        <f>+IF(I170=0,"",'Ark1'!W1794)</f>
        <v>100</v>
      </c>
      <c r="P170" s="34">
        <f>+IF(I170=0,"",'Ark1'!X1794)</f>
        <v>100</v>
      </c>
      <c r="Q170" s="34">
        <f>+IF(I170=0,"",'Ark1'!Y1794)</f>
        <v>88.8888888888889</v>
      </c>
      <c r="R170" s="34">
        <f>+IF(I170=0,"",'Ark1'!Z1794)</f>
        <v>4.513932098558656</v>
      </c>
      <c r="S170" s="29">
        <f>+IF(I170=0,"",'Ark1'!Z1794)</f>
        <v>4.513932098558656</v>
      </c>
      <c r="T170" s="29">
        <f>+IF(I170=0,"",'Ark1'!AB1794)</f>
        <v>0</v>
      </c>
      <c r="U170" s="34">
        <f>+'Ark1'!AD1794</f>
        <v>0</v>
      </c>
      <c r="V170" s="29">
        <f t="shared" si="18"/>
        <v>2.7</v>
      </c>
      <c r="W170" s="29">
        <f t="shared" si="19"/>
        <v>1.588235294117647</v>
      </c>
      <c r="X170" s="214"/>
      <c r="Y170" s="217"/>
      <c r="AA170" s="29"/>
      <c r="AB170" s="27"/>
      <c r="AC170" s="218"/>
      <c r="AD170" s="28"/>
      <c r="AH170" s="28"/>
    </row>
    <row r="171" spans="1:34" ht="15.6">
      <c r="A171" s="214"/>
      <c r="B171" s="214"/>
      <c r="C171" s="214"/>
      <c r="D171" s="28">
        <f>+'Ark1'!M1795</f>
        <v>10</v>
      </c>
      <c r="E171" s="247" t="s">
        <v>98</v>
      </c>
      <c r="F171" s="28">
        <f>+'Ark1'!D1795</f>
        <v>11</v>
      </c>
      <c r="G171" s="28" t="s">
        <v>552</v>
      </c>
      <c r="H171" s="28">
        <f>+'Ark1'!Q1795</f>
        <v>8</v>
      </c>
      <c r="I171" s="337">
        <f>+'Ark1'!R1795</f>
        <v>8</v>
      </c>
      <c r="J171" s="29">
        <f>+IF(I171=0,"",'Ark1'!AF1795)</f>
        <v>0.45274476513865297</v>
      </c>
      <c r="K171" s="29">
        <f>+IF(I171=0,"",'Ark1'!AG1795)</f>
        <v>0.75051196634135231</v>
      </c>
      <c r="L171" s="27">
        <f>+IF(I171=0,"",'Ark1'!S1795)</f>
        <v>8.5</v>
      </c>
      <c r="M171" s="29">
        <f>+IF(I171=0,"",'Ark1'!U1795)</f>
        <v>33.625000000000007</v>
      </c>
      <c r="N171" s="29">
        <f>+IF(I171=0,"",'Ark1'!V1795)</f>
        <v>0</v>
      </c>
      <c r="O171" s="29">
        <f>+IF(I171=0,"",'Ark1'!W1795)</f>
        <v>100</v>
      </c>
      <c r="P171" s="34">
        <f>+IF(I171=0,"",'Ark1'!X1795)</f>
        <v>100</v>
      </c>
      <c r="Q171" s="34">
        <f>+IF(I171=0,"",'Ark1'!Y1795)</f>
        <v>100</v>
      </c>
      <c r="R171" s="34">
        <f>+IF(I171=0,"",'Ark1'!Z1795)</f>
        <v>5.130241222398765</v>
      </c>
      <c r="S171" s="29">
        <f>+IF(I171=0,"",'Ark1'!Z1795)</f>
        <v>5.130241222398765</v>
      </c>
      <c r="T171" s="29">
        <f>+IF(I171=0,"",'Ark1'!AB1795)</f>
        <v>0</v>
      </c>
      <c r="U171" s="34">
        <f>+'Ark1'!AD1795</f>
        <v>0</v>
      </c>
      <c r="V171" s="29">
        <f t="shared" si="18"/>
        <v>0.8</v>
      </c>
      <c r="W171" s="29">
        <f t="shared" si="19"/>
        <v>1</v>
      </c>
      <c r="X171" s="214"/>
      <c r="Y171" s="217"/>
      <c r="AA171" s="29"/>
      <c r="AB171" s="27"/>
      <c r="AC171" s="218"/>
      <c r="AD171" s="28"/>
      <c r="AH171" s="28"/>
    </row>
    <row r="172" spans="1:34" ht="15.6">
      <c r="A172" s="214"/>
      <c r="B172" s="214"/>
      <c r="C172" s="214"/>
      <c r="D172" s="28">
        <f>+'Ark1'!M1796</f>
        <v>10</v>
      </c>
      <c r="E172" s="247" t="s">
        <v>98</v>
      </c>
      <c r="F172" s="28">
        <f>+'Ark1'!D1796</f>
        <v>12</v>
      </c>
      <c r="G172" s="28" t="s">
        <v>553</v>
      </c>
      <c r="H172" s="28">
        <f>+'Ark1'!Q1796</f>
        <v>2</v>
      </c>
      <c r="I172" s="337">
        <f>+'Ark1'!R1796</f>
        <v>2</v>
      </c>
      <c r="J172" s="29">
        <f>+IF(I172=0,"",'Ark1'!AF1796)</f>
        <v>0.59347181008902095</v>
      </c>
      <c r="K172" s="29">
        <f>+IF(I172=0,"",'Ark1'!AG1796)</f>
        <v>0.93643393995406221</v>
      </c>
      <c r="L172" s="27">
        <f>+IF(I172=0,"",'Ark1'!S1796)</f>
        <v>9.5</v>
      </c>
      <c r="M172" s="29">
        <f>+IF(I172=0,"",'Ark1'!U1796)</f>
        <v>34.450000000000003</v>
      </c>
      <c r="N172" s="29">
        <f>+IF(I172=0,"",'Ark1'!V1796)</f>
        <v>0</v>
      </c>
      <c r="O172" s="29">
        <f>+IF(I172=0,"",'Ark1'!W1796)</f>
        <v>100</v>
      </c>
      <c r="P172" s="34">
        <f>+IF(I172=0,"",'Ark1'!X1796)</f>
        <v>100</v>
      </c>
      <c r="Q172" s="34">
        <f>+IF(I172=0,"",'Ark1'!Y1796)</f>
        <v>100</v>
      </c>
      <c r="R172" s="34">
        <f>+IF(I172=0,"",'Ark1'!Z1796)</f>
        <v>2.5499999999999656</v>
      </c>
      <c r="S172" s="29">
        <f>+IF(I172=0,"",'Ark1'!Z1796)</f>
        <v>2.5499999999999656</v>
      </c>
      <c r="T172" s="29">
        <f>+IF(I172=0,"",'Ark1'!AB1796)</f>
        <v>0</v>
      </c>
      <c r="U172" s="34">
        <f>+'Ark1'!AD1796</f>
        <v>0</v>
      </c>
      <c r="V172" s="29">
        <f t="shared" si="18"/>
        <v>0.2</v>
      </c>
      <c r="W172" s="29">
        <f t="shared" si="19"/>
        <v>1</v>
      </c>
      <c r="X172" s="214"/>
      <c r="Y172" s="217"/>
      <c r="AA172" s="29"/>
      <c r="AB172" s="27"/>
      <c r="AC172" s="218"/>
      <c r="AD172" s="28"/>
      <c r="AH172" s="28"/>
    </row>
    <row r="173" spans="1:34" ht="15.6">
      <c r="A173" s="214"/>
      <c r="B173" s="214"/>
      <c r="C173" s="214"/>
      <c r="D173" s="214"/>
      <c r="E173" s="214"/>
      <c r="F173" s="214"/>
      <c r="G173" s="214"/>
      <c r="H173" s="214"/>
      <c r="I173" s="331"/>
      <c r="J173" s="215"/>
      <c r="K173" s="215"/>
      <c r="L173" s="214"/>
      <c r="M173" s="214"/>
      <c r="N173" s="214"/>
      <c r="O173" s="216"/>
      <c r="P173" s="216"/>
      <c r="Q173" s="216"/>
      <c r="R173" s="216"/>
      <c r="S173" s="215"/>
      <c r="T173" s="214"/>
      <c r="U173" s="216"/>
      <c r="V173" s="216"/>
      <c r="W173" s="215"/>
      <c r="X173" s="214"/>
      <c r="Y173" s="217"/>
      <c r="AA173" s="29"/>
      <c r="AB173" s="27"/>
      <c r="AC173" s="218"/>
      <c r="AD173" s="28"/>
      <c r="AH173" s="28"/>
    </row>
    <row r="174" spans="1:34" ht="22.8">
      <c r="A174" s="214"/>
      <c r="B174" s="214"/>
      <c r="C174" s="214"/>
      <c r="D174" s="214"/>
      <c r="E174" s="263" t="str">
        <f>+E179</f>
        <v>4</v>
      </c>
      <c r="F174" s="214"/>
      <c r="G174" s="214"/>
      <c r="H174" s="214"/>
      <c r="I174" s="334">
        <f>SUM(I179:I190)</f>
        <v>120</v>
      </c>
      <c r="J174" s="215"/>
      <c r="K174" s="215"/>
      <c r="L174" s="214"/>
      <c r="M174" s="269">
        <f>+Fettgruppe!J21</f>
        <v>31.799999999999994</v>
      </c>
      <c r="N174" s="214"/>
      <c r="O174" s="216"/>
      <c r="P174" s="216"/>
      <c r="Q174" s="216"/>
      <c r="R174" s="216"/>
      <c r="S174" s="215"/>
      <c r="T174" s="214"/>
      <c r="U174" s="216"/>
      <c r="V174" s="216"/>
      <c r="W174" s="215"/>
      <c r="X174" s="214"/>
      <c r="Y174" s="217"/>
      <c r="AA174" s="29"/>
      <c r="AB174" s="27"/>
      <c r="AC174" s="218"/>
      <c r="AD174" s="28"/>
      <c r="AH174" s="28"/>
    </row>
    <row r="175" spans="1:34" ht="15.6">
      <c r="A175" s="214"/>
      <c r="B175" s="214"/>
      <c r="C175" s="214"/>
      <c r="D175" s="214"/>
      <c r="E175" s="214"/>
      <c r="F175" s="214"/>
      <c r="G175" s="214"/>
      <c r="H175" s="214"/>
      <c r="I175" s="331"/>
      <c r="J175" s="215"/>
      <c r="K175" s="215"/>
      <c r="L175" s="214"/>
      <c r="M175" s="214"/>
      <c r="N175" s="214"/>
      <c r="O175" s="216"/>
      <c r="P175" s="216"/>
      <c r="Q175" s="216"/>
      <c r="R175" s="216"/>
      <c r="S175" s="215"/>
      <c r="T175" s="214"/>
      <c r="U175" s="216"/>
      <c r="V175" s="216"/>
      <c r="W175" s="231" t="s">
        <v>2</v>
      </c>
      <c r="X175" s="214"/>
      <c r="Y175" s="217"/>
      <c r="AA175" s="29"/>
      <c r="AB175" s="27"/>
      <c r="AC175" s="218"/>
      <c r="AD175" s="28"/>
      <c r="AH175" s="28"/>
    </row>
    <row r="176" spans="1:34" ht="15.6">
      <c r="A176" s="214"/>
      <c r="B176" s="214"/>
      <c r="C176" s="214"/>
      <c r="D176" s="214"/>
      <c r="E176" s="214"/>
      <c r="F176" s="214"/>
      <c r="G176" s="214"/>
      <c r="H176" s="232" t="s">
        <v>2</v>
      </c>
      <c r="I176" s="331"/>
      <c r="J176" s="215"/>
      <c r="K176" s="215"/>
      <c r="L176" s="232" t="s">
        <v>22</v>
      </c>
      <c r="M176" s="215"/>
      <c r="N176" s="215" t="s">
        <v>400</v>
      </c>
      <c r="O176" s="216" t="s">
        <v>400</v>
      </c>
      <c r="P176" s="233" t="s">
        <v>539</v>
      </c>
      <c r="Q176" s="36"/>
      <c r="R176" s="36"/>
      <c r="S176" s="231" t="s">
        <v>422</v>
      </c>
      <c r="T176" s="214"/>
      <c r="U176" s="233" t="s">
        <v>536</v>
      </c>
      <c r="V176" s="233" t="s">
        <v>75</v>
      </c>
      <c r="W176" s="231" t="s">
        <v>8</v>
      </c>
      <c r="X176" s="214"/>
      <c r="Y176" s="217"/>
      <c r="AA176" s="29"/>
      <c r="AB176" s="27"/>
      <c r="AC176" s="218"/>
      <c r="AD176" s="28"/>
      <c r="AH176" s="28"/>
    </row>
    <row r="177" spans="1:34" ht="15.6">
      <c r="A177" s="214"/>
      <c r="B177" s="214"/>
      <c r="C177" s="214"/>
      <c r="D177" s="232" t="s">
        <v>410</v>
      </c>
      <c r="E177" s="214"/>
      <c r="F177" s="232"/>
      <c r="G177" s="232"/>
      <c r="H177" s="232" t="s">
        <v>480</v>
      </c>
      <c r="I177" s="335" t="s">
        <v>2</v>
      </c>
      <c r="J177" s="231" t="s">
        <v>2</v>
      </c>
      <c r="K177" s="231" t="s">
        <v>1</v>
      </c>
      <c r="L177" s="232" t="s">
        <v>478</v>
      </c>
      <c r="M177" s="231" t="s">
        <v>22</v>
      </c>
      <c r="N177" s="231" t="s">
        <v>519</v>
      </c>
      <c r="O177" s="233" t="s">
        <v>484</v>
      </c>
      <c r="P177" s="233" t="s">
        <v>540</v>
      </c>
      <c r="Q177" s="36"/>
      <c r="R177" s="36"/>
      <c r="S177" s="231"/>
      <c r="T177" s="232" t="s">
        <v>478</v>
      </c>
      <c r="U177" s="233" t="s">
        <v>1</v>
      </c>
      <c r="V177" s="233" t="s">
        <v>424</v>
      </c>
      <c r="W177" s="231" t="s">
        <v>67</v>
      </c>
      <c r="X177" s="214"/>
      <c r="Y177" s="217"/>
      <c r="AA177" s="29"/>
      <c r="AB177" s="27"/>
      <c r="AC177" s="218"/>
      <c r="AD177" s="28"/>
      <c r="AH177" s="28"/>
    </row>
    <row r="178" spans="1:34" ht="15.6">
      <c r="A178" s="214"/>
      <c r="B178" s="214"/>
      <c r="C178" s="214"/>
      <c r="D178" s="232" t="s">
        <v>411</v>
      </c>
      <c r="E178" s="232"/>
      <c r="F178" s="232" t="s">
        <v>84</v>
      </c>
      <c r="G178" s="232"/>
      <c r="H178" s="52" t="s">
        <v>481</v>
      </c>
      <c r="I178" s="327" t="s">
        <v>8</v>
      </c>
      <c r="J178" s="96" t="s">
        <v>400</v>
      </c>
      <c r="K178" s="96" t="s">
        <v>400</v>
      </c>
      <c r="L178" s="52" t="s">
        <v>479</v>
      </c>
      <c r="M178" s="96" t="s">
        <v>44</v>
      </c>
      <c r="N178" s="96" t="s">
        <v>520</v>
      </c>
      <c r="O178" s="74" t="s">
        <v>485</v>
      </c>
      <c r="P178" s="74" t="s">
        <v>541</v>
      </c>
      <c r="Q178" s="74" t="s">
        <v>523</v>
      </c>
      <c r="R178" s="74" t="s">
        <v>542</v>
      </c>
      <c r="S178" s="96" t="s">
        <v>1</v>
      </c>
      <c r="T178" s="52" t="s">
        <v>479</v>
      </c>
      <c r="U178" s="74" t="s">
        <v>0</v>
      </c>
      <c r="V178" s="74" t="s">
        <v>425</v>
      </c>
      <c r="W178" s="96" t="s">
        <v>538</v>
      </c>
      <c r="X178" s="214"/>
      <c r="Y178" s="217"/>
      <c r="AA178" s="29"/>
      <c r="AB178" s="27"/>
      <c r="AC178" s="218"/>
      <c r="AD178" s="28"/>
      <c r="AH178" s="28"/>
    </row>
    <row r="179" spans="1:34" ht="15.6">
      <c r="A179" s="214"/>
      <c r="B179" s="214"/>
      <c r="C179" s="214"/>
      <c r="D179" s="234">
        <f>+'Ark1'!M1797</f>
        <v>11</v>
      </c>
      <c r="E179" s="248" t="s">
        <v>99</v>
      </c>
      <c r="F179" s="234">
        <f>+'Ark1'!D1797</f>
        <v>1</v>
      </c>
      <c r="G179" s="234" t="s">
        <v>543</v>
      </c>
      <c r="H179" s="234">
        <f>+'Ark1'!Q1797</f>
        <v>9</v>
      </c>
      <c r="I179" s="336">
        <f>+'Ark1'!R1797</f>
        <v>35</v>
      </c>
      <c r="J179" s="235">
        <f>+IF(I179=0,"",'Ark1'!AF1797)</f>
        <v>6.4575645756457556</v>
      </c>
      <c r="K179" s="235">
        <f>+IF(I179=0,"",'Ark1'!AG1797)</f>
        <v>8.8533324616742402</v>
      </c>
      <c r="L179" s="236">
        <f>+IF(I179=0,"",'Ark1'!S1797)</f>
        <v>7.7142857142857117</v>
      </c>
      <c r="M179" s="235">
        <f>+IF(I179=0,"",'Ark1'!U1797)</f>
        <v>30.954285714285703</v>
      </c>
      <c r="N179" s="235">
        <f>+IF(I179=0,"",'Ark1'!V1797)</f>
        <v>0</v>
      </c>
      <c r="O179" s="235">
        <f>+IF(I179=0,"",'Ark1'!W1797)</f>
        <v>100</v>
      </c>
      <c r="P179" s="237">
        <f>+IF(I179=0,"",'Ark1'!X1797)</f>
        <v>100</v>
      </c>
      <c r="Q179" s="237">
        <f>+IF(I179=0,"",'Ark1'!Y1797)</f>
        <v>97.142857142857125</v>
      </c>
      <c r="R179" s="237">
        <f>+IF(I179=0,"",'Ark1'!Z1797)</f>
        <v>5.0527131527607665</v>
      </c>
      <c r="S179" s="235">
        <f>+IF(I179=0,"",'Ark1'!Z1797)</f>
        <v>5.0527131527607665</v>
      </c>
      <c r="T179" s="235">
        <f>+IF(I179=0,"",'Ark1'!AB1797)</f>
        <v>0</v>
      </c>
      <c r="U179" s="237">
        <f>+'Ark1'!AD1797</f>
        <v>0</v>
      </c>
      <c r="V179" s="235">
        <f>+IF(I179=0,"",I179/D179)</f>
        <v>3.1818181818181817</v>
      </c>
      <c r="W179" s="235">
        <f>+IF(I179=0,"",I179/H179)</f>
        <v>3.8888888888888888</v>
      </c>
      <c r="X179" s="214"/>
      <c r="Y179" s="217"/>
      <c r="AA179" s="29"/>
      <c r="AB179" s="27"/>
      <c r="AC179" s="218"/>
      <c r="AD179" s="28"/>
      <c r="AH179" s="28"/>
    </row>
    <row r="180" spans="1:34" ht="15.6">
      <c r="A180" s="214"/>
      <c r="B180" s="214"/>
      <c r="C180" s="214"/>
      <c r="D180" s="234">
        <f>+'Ark1'!M1798</f>
        <v>11</v>
      </c>
      <c r="E180" s="248" t="s">
        <v>99</v>
      </c>
      <c r="F180" s="234">
        <f>+'Ark1'!D1798</f>
        <v>2</v>
      </c>
      <c r="G180" s="234" t="s">
        <v>544</v>
      </c>
      <c r="H180" s="234">
        <f>+'Ark1'!Q1798</f>
        <v>4</v>
      </c>
      <c r="I180" s="336">
        <f>+'Ark1'!R1798</f>
        <v>5</v>
      </c>
      <c r="J180" s="235">
        <f>+IF(I180=0,"",'Ark1'!AF1798)</f>
        <v>1.8450184501845015</v>
      </c>
      <c r="K180" s="235">
        <f>+IF(I180=0,"",'Ark1'!AG1798)</f>
        <v>2.9405441164309942</v>
      </c>
      <c r="L180" s="236">
        <f>+IF(I180=0,"",'Ark1'!S1798)</f>
        <v>7.6</v>
      </c>
      <c r="M180" s="235">
        <f>+IF(I180=0,"",'Ark1'!U1798)</f>
        <v>35.56</v>
      </c>
      <c r="N180" s="235">
        <f>+IF(I180=0,"",'Ark1'!V1798)</f>
        <v>0</v>
      </c>
      <c r="O180" s="235">
        <f>+IF(I180=0,"",'Ark1'!W1798)</f>
        <v>100</v>
      </c>
      <c r="P180" s="237">
        <f>+IF(I180=0,"",'Ark1'!X1798)</f>
        <v>100</v>
      </c>
      <c r="Q180" s="237">
        <f>+IF(I180=0,"",'Ark1'!Y1798)</f>
        <v>100</v>
      </c>
      <c r="R180" s="237">
        <f>+IF(I180=0,"",'Ark1'!Z1798)</f>
        <v>4.4661392723469779</v>
      </c>
      <c r="S180" s="235">
        <f>+IF(I180=0,"",'Ark1'!Z1798)</f>
        <v>4.4661392723469779</v>
      </c>
      <c r="T180" s="235">
        <f>+IF(I180=0,"",'Ark1'!AB1798)</f>
        <v>0</v>
      </c>
      <c r="U180" s="237">
        <f>+'Ark1'!AD1798</f>
        <v>0</v>
      </c>
      <c r="V180" s="235">
        <f t="shared" ref="V180:V190" si="20">+IF(I180=0,"",I180/D180)</f>
        <v>0.45454545454545453</v>
      </c>
      <c r="W180" s="235">
        <f t="shared" ref="W180:W190" si="21">+IF(I180=0,"",I180/H180)</f>
        <v>1.25</v>
      </c>
      <c r="X180" s="214"/>
      <c r="Y180" s="217"/>
      <c r="AA180" s="29"/>
      <c r="AB180" s="27"/>
      <c r="AC180" s="218"/>
      <c r="AD180" s="28"/>
      <c r="AH180" s="28"/>
    </row>
    <row r="181" spans="1:34" ht="15.6">
      <c r="A181" s="214"/>
      <c r="B181" s="214"/>
      <c r="C181" s="214"/>
      <c r="D181" s="234">
        <f>+'Ark1'!M1799</f>
        <v>11</v>
      </c>
      <c r="E181" s="248" t="s">
        <v>99</v>
      </c>
      <c r="F181" s="234">
        <f>+'Ark1'!D1799</f>
        <v>3</v>
      </c>
      <c r="G181" s="234" t="s">
        <v>545</v>
      </c>
      <c r="H181" s="234">
        <f>+'Ark1'!Q1799</f>
        <v>8</v>
      </c>
      <c r="I181" s="336">
        <f>+'Ark1'!R1799</f>
        <v>12</v>
      </c>
      <c r="J181" s="235">
        <f>+IF(I181=0,"",'Ark1'!AF1799)</f>
        <v>1.6371077762619373</v>
      </c>
      <c r="K181" s="235">
        <f>+IF(I181=0,"",'Ark1'!AG1799)</f>
        <v>2.5127076948147593</v>
      </c>
      <c r="L181" s="236">
        <f>+IF(I181=0,"",'Ark1'!S1799)</f>
        <v>7.6666666666666687</v>
      </c>
      <c r="M181" s="235">
        <f>+IF(I181=0,"",'Ark1'!U1799)</f>
        <v>33.408333333333346</v>
      </c>
      <c r="N181" s="235">
        <f>+IF(I181=0,"",'Ark1'!V1799)</f>
        <v>0</v>
      </c>
      <c r="O181" s="235">
        <f>+IF(I181=0,"",'Ark1'!W1799)</f>
        <v>100</v>
      </c>
      <c r="P181" s="237">
        <f>+IF(I181=0,"",'Ark1'!X1799)</f>
        <v>100</v>
      </c>
      <c r="Q181" s="237">
        <f>+IF(I181=0,"",'Ark1'!Y1799)</f>
        <v>100</v>
      </c>
      <c r="R181" s="237">
        <f>+IF(I181=0,"",'Ark1'!Z1799)</f>
        <v>5.3602640378581308</v>
      </c>
      <c r="S181" s="235">
        <f>+IF(I181=0,"",'Ark1'!Z1799)</f>
        <v>5.3602640378581308</v>
      </c>
      <c r="T181" s="235">
        <f>+IF(I181=0,"",'Ark1'!AB1799)</f>
        <v>0</v>
      </c>
      <c r="U181" s="237">
        <f>+'Ark1'!AD1799</f>
        <v>0</v>
      </c>
      <c r="V181" s="235">
        <f t="shared" si="20"/>
        <v>1.0909090909090908</v>
      </c>
      <c r="W181" s="235">
        <f t="shared" si="21"/>
        <v>1.5</v>
      </c>
      <c r="X181" s="214"/>
      <c r="Y181" s="217"/>
      <c r="AA181" s="29"/>
      <c r="AB181" s="27"/>
      <c r="AC181" s="218"/>
      <c r="AD181" s="28"/>
      <c r="AH181" s="28"/>
    </row>
    <row r="182" spans="1:34" ht="15.6">
      <c r="A182" s="214"/>
      <c r="B182" s="214"/>
      <c r="C182" s="214"/>
      <c r="D182" s="234">
        <f>+'Ark1'!M1800</f>
        <v>11</v>
      </c>
      <c r="E182" s="248" t="s">
        <v>99</v>
      </c>
      <c r="F182" s="234">
        <f>+'Ark1'!D1800</f>
        <v>4</v>
      </c>
      <c r="G182" s="234" t="s">
        <v>546</v>
      </c>
      <c r="H182" s="234">
        <f>+'Ark1'!Q1800</f>
        <v>4</v>
      </c>
      <c r="I182" s="336">
        <f>+'Ark1'!R1800</f>
        <v>4</v>
      </c>
      <c r="J182" s="235">
        <f>+IF(I182=0,"",'Ark1'!AF1800)</f>
        <v>0.65359477124182996</v>
      </c>
      <c r="K182" s="235">
        <f>+IF(I182=0,"",'Ark1'!AG1800)</f>
        <v>1.1208653393948897</v>
      </c>
      <c r="L182" s="236">
        <f>+IF(I182=0,"",'Ark1'!S1800)</f>
        <v>8</v>
      </c>
      <c r="M182" s="235">
        <f>+IF(I182=0,"",'Ark1'!U1800)</f>
        <v>35.75</v>
      </c>
      <c r="N182" s="235">
        <f>+IF(I182=0,"",'Ark1'!V1800)</f>
        <v>0</v>
      </c>
      <c r="O182" s="235">
        <f>+IF(I182=0,"",'Ark1'!W1800)</f>
        <v>100</v>
      </c>
      <c r="P182" s="237">
        <f>+IF(I182=0,"",'Ark1'!X1800)</f>
        <v>100</v>
      </c>
      <c r="Q182" s="237">
        <f>+IF(I182=0,"",'Ark1'!Y1800)</f>
        <v>100</v>
      </c>
      <c r="R182" s="237">
        <f>+IF(I182=0,"",'Ark1'!Z1800)</f>
        <v>4.2652666974059326</v>
      </c>
      <c r="S182" s="235">
        <f>+IF(I182=0,"",'Ark1'!Z1800)</f>
        <v>4.2652666974059326</v>
      </c>
      <c r="T182" s="235">
        <f>+IF(I182=0,"",'Ark1'!AB1800)</f>
        <v>0</v>
      </c>
      <c r="U182" s="237">
        <f>+'Ark1'!AD1800</f>
        <v>0</v>
      </c>
      <c r="V182" s="235">
        <f t="shared" si="20"/>
        <v>0.36363636363636365</v>
      </c>
      <c r="W182" s="235">
        <f t="shared" si="21"/>
        <v>1</v>
      </c>
      <c r="X182" s="214"/>
      <c r="Y182" s="217"/>
      <c r="AA182" s="29"/>
      <c r="AB182" s="27"/>
      <c r="AC182" s="218"/>
      <c r="AD182" s="28"/>
      <c r="AH182" s="28"/>
    </row>
    <row r="183" spans="1:34" ht="15.6">
      <c r="A183" s="214"/>
      <c r="B183" s="214"/>
      <c r="C183" s="214"/>
      <c r="D183" s="234">
        <f>+'Ark1'!M1801</f>
        <v>11</v>
      </c>
      <c r="E183" s="248" t="s">
        <v>99</v>
      </c>
      <c r="F183" s="234">
        <f>+'Ark1'!D1801</f>
        <v>5</v>
      </c>
      <c r="G183" s="234" t="s">
        <v>442</v>
      </c>
      <c r="H183" s="234">
        <f>+'Ark1'!Q1801</f>
        <v>7</v>
      </c>
      <c r="I183" s="336">
        <f>+'Ark1'!R1801</f>
        <v>10</v>
      </c>
      <c r="J183" s="235">
        <f>+IF(I183=0,"",'Ark1'!AF1801)</f>
        <v>1.9841269841269848</v>
      </c>
      <c r="K183" s="235">
        <f>+IF(I183=0,"",'Ark1'!AG1801)</f>
        <v>3.0300177017814791</v>
      </c>
      <c r="L183" s="236">
        <f>+IF(I183=0,"",'Ark1'!S1801)</f>
        <v>7.9</v>
      </c>
      <c r="M183" s="235">
        <f>+IF(I183=0,"",'Ark1'!U1801)</f>
        <v>32.180000000000007</v>
      </c>
      <c r="N183" s="235">
        <f>+IF(I183=0,"",'Ark1'!V1801)</f>
        <v>0</v>
      </c>
      <c r="O183" s="235">
        <f>+IF(I183=0,"",'Ark1'!W1801)</f>
        <v>100</v>
      </c>
      <c r="P183" s="237">
        <f>+IF(I183=0,"",'Ark1'!X1801)</f>
        <v>100</v>
      </c>
      <c r="Q183" s="237">
        <f>+IF(I183=0,"",'Ark1'!Y1801)</f>
        <v>100</v>
      </c>
      <c r="R183" s="237">
        <f>+IF(I183=0,"",'Ark1'!Z1801)</f>
        <v>4.0740152184300547</v>
      </c>
      <c r="S183" s="235">
        <f>+IF(I183=0,"",'Ark1'!Z1801)</f>
        <v>4.0740152184300547</v>
      </c>
      <c r="T183" s="235">
        <f>+IF(I183=0,"",'Ark1'!AB1801)</f>
        <v>0</v>
      </c>
      <c r="U183" s="237">
        <f>+'Ark1'!AD1801</f>
        <v>0</v>
      </c>
      <c r="V183" s="235">
        <f t="shared" si="20"/>
        <v>0.90909090909090906</v>
      </c>
      <c r="W183" s="235">
        <f t="shared" si="21"/>
        <v>1.4285714285714286</v>
      </c>
      <c r="X183" s="214"/>
      <c r="Y183" s="217"/>
      <c r="AA183" s="29"/>
      <c r="AB183" s="27"/>
      <c r="AC183" s="218"/>
      <c r="AD183" s="28"/>
      <c r="AH183" s="28"/>
    </row>
    <row r="184" spans="1:34" ht="15.6">
      <c r="A184" s="214"/>
      <c r="B184" s="214"/>
      <c r="C184" s="214"/>
      <c r="D184" s="234">
        <f>+'Ark1'!M1802</f>
        <v>11</v>
      </c>
      <c r="E184" s="248" t="s">
        <v>99</v>
      </c>
      <c r="F184" s="234">
        <f>+'Ark1'!D1802</f>
        <v>6</v>
      </c>
      <c r="G184" s="234" t="s">
        <v>547</v>
      </c>
      <c r="H184" s="234">
        <f>+'Ark1'!Q1802</f>
        <v>8</v>
      </c>
      <c r="I184" s="336">
        <f>+'Ark1'!R1802</f>
        <v>10</v>
      </c>
      <c r="J184" s="235">
        <f>+IF(I184=0,"",'Ark1'!AF1802)</f>
        <v>1.6638935108153079</v>
      </c>
      <c r="K184" s="235">
        <f>+IF(I184=0,"",'Ark1'!AG1802)</f>
        <v>2.5479563426625447</v>
      </c>
      <c r="L184" s="236">
        <f>+IF(I184=0,"",'Ark1'!S1802)</f>
        <v>7.9</v>
      </c>
      <c r="M184" s="235">
        <f>+IF(I184=0,"",'Ark1'!U1802)</f>
        <v>33.22</v>
      </c>
      <c r="N184" s="235">
        <f>+IF(I184=0,"",'Ark1'!V1802)</f>
        <v>0</v>
      </c>
      <c r="O184" s="235">
        <f>+IF(I184=0,"",'Ark1'!W1802)</f>
        <v>100</v>
      </c>
      <c r="P184" s="237">
        <f>+IF(I184=0,"",'Ark1'!X1802)</f>
        <v>100</v>
      </c>
      <c r="Q184" s="237">
        <f>+IF(I184=0,"",'Ark1'!Y1802)</f>
        <v>100</v>
      </c>
      <c r="R184" s="237">
        <f>+IF(I184=0,"",'Ark1'!Z1802)</f>
        <v>4.396089171070118</v>
      </c>
      <c r="S184" s="235">
        <f>+IF(I184=0,"",'Ark1'!Z1802)</f>
        <v>4.396089171070118</v>
      </c>
      <c r="T184" s="235">
        <f>+IF(I184=0,"",'Ark1'!AB1802)</f>
        <v>0</v>
      </c>
      <c r="U184" s="237">
        <f>+'Ark1'!AD1802</f>
        <v>0</v>
      </c>
      <c r="V184" s="235">
        <f t="shared" si="20"/>
        <v>0.90909090909090906</v>
      </c>
      <c r="W184" s="235">
        <f t="shared" si="21"/>
        <v>1.25</v>
      </c>
      <c r="X184" s="214"/>
      <c r="Y184" s="217"/>
      <c r="AA184" s="29"/>
      <c r="AB184" s="27"/>
      <c r="AC184" s="218"/>
      <c r="AD184" s="28"/>
      <c r="AH184" s="28"/>
    </row>
    <row r="185" spans="1:34" ht="15.6">
      <c r="A185" s="214"/>
      <c r="B185" s="214"/>
      <c r="C185" s="214"/>
      <c r="D185" s="234">
        <f>+'Ark1'!M1803</f>
        <v>11</v>
      </c>
      <c r="E185" s="248" t="s">
        <v>99</v>
      </c>
      <c r="F185" s="234">
        <f>+'Ark1'!D1803</f>
        <v>7</v>
      </c>
      <c r="G185" s="234" t="s">
        <v>548</v>
      </c>
      <c r="H185" s="234">
        <f>+'Ark1'!Q1803</f>
        <v>1</v>
      </c>
      <c r="I185" s="336">
        <f>+'Ark1'!R1803</f>
        <v>1</v>
      </c>
      <c r="J185" s="235">
        <f>+IF(I185=0,"",'Ark1'!AF1803)</f>
        <v>0.43478260869565216</v>
      </c>
      <c r="K185" s="235">
        <f>+IF(I185=0,"",'Ark1'!AG1803)</f>
        <v>0.54440883347236235</v>
      </c>
      <c r="L185" s="236">
        <f>+IF(I185=0,"",'Ark1'!S1803)</f>
        <v>7</v>
      </c>
      <c r="M185" s="235">
        <f>+IF(I185=0,"",'Ark1'!U1803)</f>
        <v>24.8</v>
      </c>
      <c r="N185" s="235">
        <f>+IF(I185=0,"",'Ark1'!V1803)</f>
        <v>0</v>
      </c>
      <c r="O185" s="235">
        <f>+IF(I185=0,"",'Ark1'!W1803)</f>
        <v>100</v>
      </c>
      <c r="P185" s="237">
        <f>+IF(I185=0,"",'Ark1'!X1803)</f>
        <v>100</v>
      </c>
      <c r="Q185" s="237">
        <f>+IF(I185=0,"",'Ark1'!Y1803)</f>
        <v>100</v>
      </c>
      <c r="R185" s="237">
        <f>+IF(I185=0,"",'Ark1'!Z1803)</f>
        <v>0</v>
      </c>
      <c r="S185" s="235">
        <f>+IF(I185=0,"",'Ark1'!Z1803)</f>
        <v>0</v>
      </c>
      <c r="T185" s="235">
        <f>+IF(I185=0,"",'Ark1'!AB1803)</f>
        <v>0</v>
      </c>
      <c r="U185" s="237">
        <f>+'Ark1'!AD1803</f>
        <v>0</v>
      </c>
      <c r="V185" s="235">
        <f t="shared" si="20"/>
        <v>9.0909090909090912E-2</v>
      </c>
      <c r="W185" s="235">
        <f t="shared" si="21"/>
        <v>1</v>
      </c>
      <c r="X185" s="214"/>
      <c r="Y185" s="217"/>
      <c r="AA185" s="29"/>
      <c r="AB185" s="27"/>
      <c r="AC185" s="218"/>
      <c r="AD185" s="28"/>
      <c r="AH185" s="28"/>
    </row>
    <row r="186" spans="1:34" ht="15.6">
      <c r="A186" s="214"/>
      <c r="B186" s="214"/>
      <c r="C186" s="214"/>
      <c r="D186" s="234">
        <f>+'Ark1'!M1804</f>
        <v>11</v>
      </c>
      <c r="E186" s="248" t="s">
        <v>99</v>
      </c>
      <c r="F186" s="234">
        <f>+'Ark1'!D1804</f>
        <v>8</v>
      </c>
      <c r="G186" s="234" t="s">
        <v>549</v>
      </c>
      <c r="H186" s="234">
        <f>+'Ark1'!Q1804</f>
        <v>4</v>
      </c>
      <c r="I186" s="336">
        <f>+'Ark1'!R1804</f>
        <v>6</v>
      </c>
      <c r="J186" s="235">
        <f>+IF(I186=0,"",'Ark1'!AF1804)</f>
        <v>1.2244897959183672</v>
      </c>
      <c r="K186" s="235">
        <f>+IF(I186=0,"",'Ark1'!AG1804)</f>
        <v>2.2625325031855703</v>
      </c>
      <c r="L186" s="236">
        <f>+IF(I186=0,"",'Ark1'!S1804)</f>
        <v>8.8333333333333357</v>
      </c>
      <c r="M186" s="235">
        <f>+IF(I186=0,"",'Ark1'!U1804)</f>
        <v>36.4</v>
      </c>
      <c r="N186" s="235">
        <f>+IF(I186=0,"",'Ark1'!V1804)</f>
        <v>0</v>
      </c>
      <c r="O186" s="235">
        <f>+IF(I186=0,"",'Ark1'!W1804)</f>
        <v>100</v>
      </c>
      <c r="P186" s="237">
        <f>+IF(I186=0,"",'Ark1'!X1804)</f>
        <v>100</v>
      </c>
      <c r="Q186" s="237">
        <f>+IF(I186=0,"",'Ark1'!Y1804)</f>
        <v>100</v>
      </c>
      <c r="R186" s="237">
        <f>+IF(I186=0,"",'Ark1'!Z1804)</f>
        <v>5.2405470452361742</v>
      </c>
      <c r="S186" s="235">
        <f>+IF(I186=0,"",'Ark1'!Z1804)</f>
        <v>5.2405470452361742</v>
      </c>
      <c r="T186" s="235">
        <f>+IF(I186=0,"",'Ark1'!AB1804)</f>
        <v>0</v>
      </c>
      <c r="U186" s="237">
        <f>+'Ark1'!AD1804</f>
        <v>0</v>
      </c>
      <c r="V186" s="235">
        <f t="shared" si="20"/>
        <v>0.54545454545454541</v>
      </c>
      <c r="W186" s="235">
        <f t="shared" si="21"/>
        <v>1.5</v>
      </c>
      <c r="X186" s="214"/>
      <c r="Y186" s="217"/>
      <c r="AA186" s="29"/>
      <c r="AB186" s="27"/>
      <c r="AC186" s="218"/>
      <c r="AD186" s="28"/>
      <c r="AH186" s="28"/>
    </row>
    <row r="187" spans="1:34" ht="15.6">
      <c r="A187" s="214"/>
      <c r="B187" s="214"/>
      <c r="C187" s="214"/>
      <c r="D187" s="234">
        <f>+'Ark1'!M1805</f>
        <v>11</v>
      </c>
      <c r="E187" s="248" t="s">
        <v>99</v>
      </c>
      <c r="F187" s="234">
        <f>+'Ark1'!D1805</f>
        <v>9</v>
      </c>
      <c r="G187" s="234" t="s">
        <v>550</v>
      </c>
      <c r="H187" s="234">
        <f>+'Ark1'!Q1805</f>
        <v>3</v>
      </c>
      <c r="I187" s="336">
        <f>+'Ark1'!R1805</f>
        <v>3</v>
      </c>
      <c r="J187" s="235">
        <f>+IF(I187=0,"",'Ark1'!AF1805)</f>
        <v>0.54054054054054068</v>
      </c>
      <c r="K187" s="235">
        <f>+IF(I187=0,"",'Ark1'!AG1805)</f>
        <v>0.54916437467447621</v>
      </c>
      <c r="L187" s="236">
        <f>+IF(I187=0,"",'Ark1'!S1805)</f>
        <v>9</v>
      </c>
      <c r="M187" s="235">
        <f>+IF(I187=0,"",'Ark1'!U1805)</f>
        <v>20.033333333333335</v>
      </c>
      <c r="N187" s="235">
        <f>+IF(I187=0,"",'Ark1'!V1805)</f>
        <v>0</v>
      </c>
      <c r="O187" s="235">
        <f>+IF(I187=0,"",'Ark1'!W1805)</f>
        <v>100</v>
      </c>
      <c r="P187" s="237">
        <f>+IF(I187=0,"",'Ark1'!X1805)</f>
        <v>66.666666666666686</v>
      </c>
      <c r="Q187" s="237">
        <f>+IF(I187=0,"",'Ark1'!Y1805)</f>
        <v>66.666666666666686</v>
      </c>
      <c r="R187" s="237">
        <f>+IF(I187=0,"",'Ark1'!Z1805)</f>
        <v>14.178935863534409</v>
      </c>
      <c r="S187" s="235">
        <f>+IF(I187=0,"",'Ark1'!Z1805)</f>
        <v>14.178935863534409</v>
      </c>
      <c r="T187" s="235">
        <f>+IF(I187=0,"",'Ark1'!AB1805)</f>
        <v>0</v>
      </c>
      <c r="U187" s="237">
        <f>+'Ark1'!AD1805</f>
        <v>0</v>
      </c>
      <c r="V187" s="235">
        <f t="shared" si="20"/>
        <v>0.27272727272727271</v>
      </c>
      <c r="W187" s="235">
        <f t="shared" si="21"/>
        <v>1</v>
      </c>
      <c r="X187" s="214"/>
      <c r="Y187" s="217"/>
      <c r="AA187" s="29"/>
      <c r="AB187" s="27"/>
      <c r="AC187" s="218"/>
      <c r="AD187" s="28"/>
      <c r="AH187" s="28"/>
    </row>
    <row r="188" spans="1:34" ht="15.6">
      <c r="A188" s="214"/>
      <c r="B188" s="214"/>
      <c r="C188" s="214"/>
      <c r="D188" s="234">
        <f>+'Ark1'!M1806</f>
        <v>11</v>
      </c>
      <c r="E188" s="248" t="s">
        <v>99</v>
      </c>
      <c r="F188" s="234">
        <f>+'Ark1'!D1806</f>
        <v>10</v>
      </c>
      <c r="G188" s="234" t="s">
        <v>551</v>
      </c>
      <c r="H188" s="234">
        <f>+'Ark1'!Q1806</f>
        <v>10</v>
      </c>
      <c r="I188" s="336">
        <f>+'Ark1'!R1806</f>
        <v>24</v>
      </c>
      <c r="J188" s="235">
        <f>+IF(I188=0,"",'Ark1'!AF1806)</f>
        <v>0.94488188976377951</v>
      </c>
      <c r="K188" s="235">
        <f>+IF(I188=0,"",'Ark1'!AG1806)</f>
        <v>1.3475881172279456</v>
      </c>
      <c r="L188" s="236">
        <f>+IF(I188=0,"",'Ark1'!S1806)</f>
        <v>8.625</v>
      </c>
      <c r="M188" s="235">
        <f>+IF(I188=0,"",'Ark1'!U1806)</f>
        <v>30.324999999999999</v>
      </c>
      <c r="N188" s="235">
        <f>+IF(I188=0,"",'Ark1'!V1806)</f>
        <v>0</v>
      </c>
      <c r="O188" s="235">
        <f>+IF(I188=0,"",'Ark1'!W1806)</f>
        <v>100</v>
      </c>
      <c r="P188" s="237">
        <f>+IF(I188=0,"",'Ark1'!X1806)</f>
        <v>100</v>
      </c>
      <c r="Q188" s="237">
        <f>+IF(I188=0,"",'Ark1'!Y1806)</f>
        <v>91.666666666666686</v>
      </c>
      <c r="R188" s="237">
        <f>+IF(I188=0,"",'Ark1'!Z1806)</f>
        <v>4.3265893033658722</v>
      </c>
      <c r="S188" s="235">
        <f>+IF(I188=0,"",'Ark1'!Z1806)</f>
        <v>4.3265893033658722</v>
      </c>
      <c r="T188" s="235">
        <f>+IF(I188=0,"",'Ark1'!AB1806)</f>
        <v>0</v>
      </c>
      <c r="U188" s="237">
        <f>+'Ark1'!AD1806</f>
        <v>0</v>
      </c>
      <c r="V188" s="235">
        <f t="shared" si="20"/>
        <v>2.1818181818181817</v>
      </c>
      <c r="W188" s="235">
        <f t="shared" si="21"/>
        <v>2.4</v>
      </c>
      <c r="X188" s="214"/>
      <c r="Y188" s="217"/>
      <c r="AA188" s="29"/>
      <c r="AB188" s="27"/>
      <c r="AC188" s="218"/>
      <c r="AD188" s="28"/>
      <c r="AH188" s="28"/>
    </row>
    <row r="189" spans="1:34" ht="15.6">
      <c r="A189" s="214"/>
      <c r="B189" s="214"/>
      <c r="C189" s="214"/>
      <c r="D189" s="234">
        <f>+'Ark1'!M1807</f>
        <v>11</v>
      </c>
      <c r="E189" s="248" t="s">
        <v>99</v>
      </c>
      <c r="F189" s="234">
        <f>+'Ark1'!D1807</f>
        <v>11</v>
      </c>
      <c r="G189" s="234" t="s">
        <v>552</v>
      </c>
      <c r="H189" s="234">
        <f>+'Ark1'!Q1807</f>
        <v>9</v>
      </c>
      <c r="I189" s="336">
        <f>+'Ark1'!R1807</f>
        <v>10</v>
      </c>
      <c r="J189" s="235">
        <f>+IF(I189=0,"",'Ark1'!AF1807)</f>
        <v>0.56593095642331614</v>
      </c>
      <c r="K189" s="235">
        <f>+IF(I189=0,"",'Ark1'!AG1807)</f>
        <v>0.90898438153907968</v>
      </c>
      <c r="L189" s="236">
        <f>+IF(I189=0,"",'Ark1'!S1807)</f>
        <v>9</v>
      </c>
      <c r="M189" s="235">
        <f>+IF(I189=0,"",'Ark1'!U1807)</f>
        <v>32.579999999999991</v>
      </c>
      <c r="N189" s="235">
        <f>+IF(I189=0,"",'Ark1'!V1807)</f>
        <v>0</v>
      </c>
      <c r="O189" s="235">
        <f>+IF(I189=0,"",'Ark1'!W1807)</f>
        <v>100</v>
      </c>
      <c r="P189" s="237">
        <f>+IF(I189=0,"",'Ark1'!X1807)</f>
        <v>100</v>
      </c>
      <c r="Q189" s="237">
        <f>+IF(I189=0,"",'Ark1'!Y1807)</f>
        <v>100</v>
      </c>
      <c r="R189" s="237">
        <f>+IF(I189=0,"",'Ark1'!Z1807)</f>
        <v>5.6499203534209581</v>
      </c>
      <c r="S189" s="235">
        <f>+IF(I189=0,"",'Ark1'!Z1807)</f>
        <v>5.6499203534209581</v>
      </c>
      <c r="T189" s="235">
        <f>+IF(I189=0,"",'Ark1'!AB1807)</f>
        <v>0</v>
      </c>
      <c r="U189" s="237">
        <f>+'Ark1'!AD1807</f>
        <v>0</v>
      </c>
      <c r="V189" s="235">
        <f t="shared" si="20"/>
        <v>0.90909090909090906</v>
      </c>
      <c r="W189" s="235">
        <f t="shared" si="21"/>
        <v>1.1111111111111112</v>
      </c>
      <c r="X189" s="214"/>
      <c r="Y189" s="217"/>
      <c r="AA189" s="29"/>
      <c r="AB189" s="27"/>
      <c r="AC189" s="218"/>
      <c r="AD189" s="28"/>
      <c r="AH189" s="28"/>
    </row>
    <row r="190" spans="1:34" ht="15.6">
      <c r="A190" s="214"/>
      <c r="B190" s="214"/>
      <c r="C190" s="214"/>
      <c r="D190" s="234">
        <f>+'Ark1'!M1808</f>
        <v>11</v>
      </c>
      <c r="E190" s="248" t="s">
        <v>99</v>
      </c>
      <c r="F190" s="234">
        <f>+'Ark1'!D1808</f>
        <v>12</v>
      </c>
      <c r="G190" s="234" t="s">
        <v>553</v>
      </c>
      <c r="H190" s="234">
        <f>+'Ark1'!Q1808</f>
        <v>0</v>
      </c>
      <c r="I190" s="336">
        <f>+'Ark1'!R1808</f>
        <v>0</v>
      </c>
      <c r="J190" s="235" t="str">
        <f>+IF(I190=0,"",'Ark1'!AF1808)</f>
        <v/>
      </c>
      <c r="K190" s="235" t="str">
        <f>+IF(I190=0,"",'Ark1'!AG1808)</f>
        <v/>
      </c>
      <c r="L190" s="236" t="str">
        <f>+IF(I190=0,"",'Ark1'!S1808)</f>
        <v/>
      </c>
      <c r="M190" s="235" t="str">
        <f>+IF(I190=0,"",'Ark1'!U1808)</f>
        <v/>
      </c>
      <c r="N190" s="235" t="str">
        <f>+IF(I190=0,"",'Ark1'!V1808)</f>
        <v/>
      </c>
      <c r="O190" s="235" t="str">
        <f>+IF(I190=0,"",'Ark1'!W1808)</f>
        <v/>
      </c>
      <c r="P190" s="237" t="str">
        <f>+IF(I190=0,"",'Ark1'!X1808)</f>
        <v/>
      </c>
      <c r="Q190" s="237" t="str">
        <f>+IF(I190=0,"",'Ark1'!Y1808)</f>
        <v/>
      </c>
      <c r="R190" s="237" t="str">
        <f>+IF(I190=0,"",'Ark1'!Z1808)</f>
        <v/>
      </c>
      <c r="S190" s="235" t="str">
        <f>+IF(I190=0,"",'Ark1'!Z1808)</f>
        <v/>
      </c>
      <c r="T190" s="235" t="str">
        <f>+IF(I190=0,"",'Ark1'!AB1808)</f>
        <v/>
      </c>
      <c r="U190" s="237">
        <f>+'Ark1'!AD1808</f>
        <v>0</v>
      </c>
      <c r="V190" s="235" t="str">
        <f t="shared" si="20"/>
        <v/>
      </c>
      <c r="W190" s="235" t="str">
        <f t="shared" si="21"/>
        <v/>
      </c>
      <c r="X190" s="214"/>
      <c r="Y190" s="217"/>
      <c r="AA190" s="29"/>
      <c r="AB190" s="27"/>
      <c r="AC190" s="218"/>
      <c r="AD190" s="28"/>
      <c r="AH190" s="28"/>
    </row>
    <row r="191" spans="1:34" ht="15.6">
      <c r="A191" s="214"/>
      <c r="B191" s="214"/>
      <c r="C191" s="214"/>
      <c r="D191" s="214"/>
      <c r="E191" s="214"/>
      <c r="F191" s="214"/>
      <c r="G191" s="214"/>
      <c r="H191" s="214"/>
      <c r="I191" s="331"/>
      <c r="J191" s="215"/>
      <c r="K191" s="215"/>
      <c r="L191" s="214"/>
      <c r="M191" s="214"/>
      <c r="N191" s="214"/>
      <c r="O191" s="216"/>
      <c r="P191" s="216"/>
      <c r="Q191" s="216"/>
      <c r="R191" s="216"/>
      <c r="S191" s="215"/>
      <c r="T191" s="214"/>
      <c r="U191" s="216"/>
      <c r="V191" s="216"/>
      <c r="W191" s="215"/>
      <c r="X191" s="214"/>
      <c r="Y191" s="217"/>
      <c r="AA191" s="29"/>
      <c r="AB191" s="27"/>
      <c r="AC191" s="218"/>
      <c r="AD191" s="28"/>
      <c r="AH191" s="28"/>
    </row>
    <row r="192" spans="1:34" ht="22.8">
      <c r="A192" s="214"/>
      <c r="B192" s="214"/>
      <c r="C192" s="214"/>
      <c r="D192" s="214"/>
      <c r="E192" s="263" t="str">
        <f>+E197</f>
        <v>4+</v>
      </c>
      <c r="F192" s="214"/>
      <c r="G192" s="214"/>
      <c r="H192" s="214"/>
      <c r="I192" s="334">
        <f>SUM(I197:I208)</f>
        <v>13</v>
      </c>
      <c r="J192" s="215"/>
      <c r="K192" s="215"/>
      <c r="L192" s="214"/>
      <c r="M192" s="269">
        <f>+Fettgruppe!J22</f>
        <v>32.907692307692315</v>
      </c>
      <c r="N192" s="214"/>
      <c r="O192" s="216"/>
      <c r="P192" s="216"/>
      <c r="Q192" s="216"/>
      <c r="R192" s="216"/>
      <c r="S192" s="215"/>
      <c r="T192" s="214"/>
      <c r="U192" s="216"/>
      <c r="V192" s="216"/>
      <c r="W192" s="215"/>
      <c r="X192" s="214"/>
      <c r="Y192" s="217"/>
      <c r="AA192" s="29"/>
      <c r="AB192" s="27"/>
      <c r="AC192" s="218"/>
      <c r="AD192" s="28"/>
      <c r="AH192" s="28"/>
    </row>
    <row r="193" spans="1:34" ht="15.6">
      <c r="A193" s="214"/>
      <c r="B193" s="214"/>
      <c r="C193" s="214"/>
      <c r="D193" s="214"/>
      <c r="E193" s="214"/>
      <c r="F193" s="214"/>
      <c r="G193" s="214"/>
      <c r="H193" s="214"/>
      <c r="I193" s="331"/>
      <c r="J193" s="215"/>
      <c r="K193" s="215"/>
      <c r="L193" s="214"/>
      <c r="M193" s="214"/>
      <c r="N193" s="214"/>
      <c r="O193" s="216"/>
      <c r="P193" s="216"/>
      <c r="Q193" s="216"/>
      <c r="R193" s="216"/>
      <c r="S193" s="215"/>
      <c r="T193" s="214"/>
      <c r="U193" s="216"/>
      <c r="V193" s="216"/>
      <c r="W193" s="231" t="s">
        <v>2</v>
      </c>
      <c r="X193" s="214"/>
      <c r="Y193" s="217"/>
      <c r="AA193" s="29"/>
      <c r="AB193" s="27"/>
      <c r="AC193" s="218"/>
      <c r="AD193" s="28"/>
      <c r="AH193" s="28"/>
    </row>
    <row r="194" spans="1:34" ht="15.6">
      <c r="A194" s="214"/>
      <c r="B194" s="214"/>
      <c r="C194" s="214"/>
      <c r="D194" s="214"/>
      <c r="E194" s="214"/>
      <c r="F194" s="214"/>
      <c r="G194" s="214"/>
      <c r="H194" s="232" t="s">
        <v>2</v>
      </c>
      <c r="I194" s="331"/>
      <c r="J194" s="215"/>
      <c r="K194" s="215"/>
      <c r="L194" s="232" t="s">
        <v>22</v>
      </c>
      <c r="M194" s="215"/>
      <c r="N194" s="215" t="s">
        <v>400</v>
      </c>
      <c r="O194" s="216" t="s">
        <v>400</v>
      </c>
      <c r="P194" s="233" t="s">
        <v>539</v>
      </c>
      <c r="Q194" s="36"/>
      <c r="R194" s="36"/>
      <c r="S194" s="231" t="s">
        <v>422</v>
      </c>
      <c r="T194" s="214"/>
      <c r="U194" s="233" t="s">
        <v>536</v>
      </c>
      <c r="V194" s="233" t="s">
        <v>75</v>
      </c>
      <c r="W194" s="231" t="s">
        <v>8</v>
      </c>
      <c r="X194" s="214"/>
      <c r="Y194" s="217"/>
      <c r="AA194" s="29"/>
      <c r="AB194" s="27"/>
      <c r="AC194" s="218"/>
      <c r="AD194" s="28"/>
      <c r="AH194" s="28"/>
    </row>
    <row r="195" spans="1:34" ht="15.6">
      <c r="A195" s="214"/>
      <c r="B195" s="214"/>
      <c r="C195" s="214"/>
      <c r="D195" s="232" t="s">
        <v>410</v>
      </c>
      <c r="E195" s="214"/>
      <c r="F195" s="232"/>
      <c r="G195" s="232"/>
      <c r="H195" s="232" t="s">
        <v>480</v>
      </c>
      <c r="I195" s="335" t="s">
        <v>2</v>
      </c>
      <c r="J195" s="231" t="s">
        <v>2</v>
      </c>
      <c r="K195" s="231" t="s">
        <v>1</v>
      </c>
      <c r="L195" s="232" t="s">
        <v>478</v>
      </c>
      <c r="M195" s="231" t="s">
        <v>22</v>
      </c>
      <c r="N195" s="231" t="s">
        <v>519</v>
      </c>
      <c r="O195" s="233" t="s">
        <v>484</v>
      </c>
      <c r="P195" s="233" t="s">
        <v>540</v>
      </c>
      <c r="Q195" s="36"/>
      <c r="R195" s="36"/>
      <c r="S195" s="231"/>
      <c r="T195" s="232" t="s">
        <v>478</v>
      </c>
      <c r="U195" s="233" t="s">
        <v>1</v>
      </c>
      <c r="V195" s="233" t="s">
        <v>424</v>
      </c>
      <c r="W195" s="231" t="s">
        <v>67</v>
      </c>
      <c r="X195" s="214"/>
      <c r="Y195" s="217"/>
      <c r="AA195" s="29"/>
      <c r="AB195" s="27"/>
      <c r="AC195" s="218"/>
      <c r="AD195" s="28"/>
      <c r="AH195" s="28"/>
    </row>
    <row r="196" spans="1:34" ht="15.6">
      <c r="A196" s="214"/>
      <c r="B196" s="214"/>
      <c r="C196" s="214"/>
      <c r="D196" s="232" t="s">
        <v>411</v>
      </c>
      <c r="E196" s="232"/>
      <c r="F196" s="232" t="s">
        <v>84</v>
      </c>
      <c r="G196" s="232"/>
      <c r="H196" s="52" t="s">
        <v>481</v>
      </c>
      <c r="I196" s="327" t="s">
        <v>8</v>
      </c>
      <c r="J196" s="96" t="s">
        <v>400</v>
      </c>
      <c r="K196" s="96" t="s">
        <v>400</v>
      </c>
      <c r="L196" s="52" t="s">
        <v>479</v>
      </c>
      <c r="M196" s="96" t="s">
        <v>44</v>
      </c>
      <c r="N196" s="96" t="s">
        <v>520</v>
      </c>
      <c r="O196" s="74" t="s">
        <v>485</v>
      </c>
      <c r="P196" s="74" t="s">
        <v>541</v>
      </c>
      <c r="Q196" s="74" t="s">
        <v>523</v>
      </c>
      <c r="R196" s="74" t="s">
        <v>542</v>
      </c>
      <c r="S196" s="96" t="s">
        <v>1</v>
      </c>
      <c r="T196" s="52" t="s">
        <v>479</v>
      </c>
      <c r="U196" s="74" t="s">
        <v>0</v>
      </c>
      <c r="V196" s="74" t="s">
        <v>425</v>
      </c>
      <c r="W196" s="96" t="s">
        <v>538</v>
      </c>
      <c r="X196" s="214"/>
      <c r="Y196" s="217"/>
      <c r="AA196" s="29"/>
      <c r="AB196" s="27"/>
      <c r="AC196" s="218"/>
      <c r="AD196" s="28"/>
      <c r="AH196" s="28"/>
    </row>
    <row r="197" spans="1:34" ht="15.6">
      <c r="A197" s="214"/>
      <c r="B197" s="214"/>
      <c r="C197" s="214"/>
      <c r="D197" s="28">
        <f>+'Ark1'!M1809</f>
        <v>12</v>
      </c>
      <c r="E197" s="28" t="s">
        <v>100</v>
      </c>
      <c r="F197" s="28">
        <f>+'Ark1'!D1809</f>
        <v>1</v>
      </c>
      <c r="G197" s="28" t="s">
        <v>543</v>
      </c>
      <c r="H197" s="28">
        <f>+'Ark1'!Q1809</f>
        <v>0</v>
      </c>
      <c r="I197" s="337">
        <f>+'Ark1'!R1809</f>
        <v>0</v>
      </c>
      <c r="J197" s="29" t="str">
        <f>+IF(I197=0,"",'Ark1'!AF1809)</f>
        <v/>
      </c>
      <c r="K197" s="29" t="str">
        <f>+IF(I197=0,"",'Ark1'!AG1809)</f>
        <v/>
      </c>
      <c r="L197" s="27" t="str">
        <f>+IF(I197=0,"",'Ark1'!S1809)</f>
        <v/>
      </c>
      <c r="M197" s="29" t="str">
        <f>+IF(I197=0,"",'Ark1'!U1809)</f>
        <v/>
      </c>
      <c r="N197" s="29" t="str">
        <f>+IF(I197=0,"",'Ark1'!V1809)</f>
        <v/>
      </c>
      <c r="O197" s="29" t="str">
        <f>+IF(I197=0,"",'Ark1'!W1809)</f>
        <v/>
      </c>
      <c r="P197" s="34" t="str">
        <f>+IF(I197=0,"",'Ark1'!X1809)</f>
        <v/>
      </c>
      <c r="Q197" s="34" t="str">
        <f>+IF(I197=0,"",'Ark1'!Y1809)</f>
        <v/>
      </c>
      <c r="R197" s="34" t="str">
        <f>+IF(I197=0,"",'Ark1'!Z1809)</f>
        <v/>
      </c>
      <c r="S197" s="29" t="str">
        <f>+IF(I197=0,"",'Ark1'!Z1809)</f>
        <v/>
      </c>
      <c r="T197" s="29" t="str">
        <f>+IF(I197=0,"",'Ark1'!AB1809)</f>
        <v/>
      </c>
      <c r="U197" s="34">
        <f>+'Ark1'!AD1809</f>
        <v>0</v>
      </c>
      <c r="V197" s="29" t="str">
        <f>+IF(I197=0,"",I197/D197)</f>
        <v/>
      </c>
      <c r="W197" s="29" t="str">
        <f>+IF(I197=0,"",I197/H197)</f>
        <v/>
      </c>
      <c r="X197" s="214"/>
      <c r="Y197" s="217"/>
      <c r="AA197" s="29"/>
      <c r="AB197" s="27"/>
      <c r="AC197" s="218"/>
      <c r="AD197" s="28"/>
      <c r="AH197" s="28"/>
    </row>
    <row r="198" spans="1:34" ht="15.6">
      <c r="A198" s="214"/>
      <c r="B198" s="214"/>
      <c r="C198" s="214"/>
      <c r="D198" s="28">
        <f>+'Ark1'!M1810</f>
        <v>12</v>
      </c>
      <c r="E198" s="28" t="s">
        <v>100</v>
      </c>
      <c r="F198" s="28">
        <f>+'Ark1'!D1810</f>
        <v>2</v>
      </c>
      <c r="G198" s="28" t="s">
        <v>544</v>
      </c>
      <c r="H198" s="28">
        <f>+'Ark1'!Q1810</f>
        <v>0</v>
      </c>
      <c r="I198" s="337">
        <f>+'Ark1'!R1810</f>
        <v>0</v>
      </c>
      <c r="J198" s="29" t="str">
        <f>+IF(I198=0,"",'Ark1'!AF1810)</f>
        <v/>
      </c>
      <c r="K198" s="29" t="str">
        <f>+IF(I198=0,"",'Ark1'!AG1810)</f>
        <v/>
      </c>
      <c r="L198" s="27" t="str">
        <f>+IF(I198=0,"",'Ark1'!S1810)</f>
        <v/>
      </c>
      <c r="M198" s="29" t="str">
        <f>+IF(I198=0,"",'Ark1'!U1810)</f>
        <v/>
      </c>
      <c r="N198" s="29" t="str">
        <f>+IF(I198=0,"",'Ark1'!V1810)</f>
        <v/>
      </c>
      <c r="O198" s="29" t="str">
        <f>+IF(I198=0,"",'Ark1'!W1810)</f>
        <v/>
      </c>
      <c r="P198" s="34" t="str">
        <f>+IF(I198=0,"",'Ark1'!X1810)</f>
        <v/>
      </c>
      <c r="Q198" s="34" t="str">
        <f>+IF(I198=0,"",'Ark1'!Y1810)</f>
        <v/>
      </c>
      <c r="R198" s="34" t="str">
        <f>+IF(I198=0,"",'Ark1'!Z1810)</f>
        <v/>
      </c>
      <c r="S198" s="29" t="str">
        <f>+IF(I198=0,"",'Ark1'!Z1810)</f>
        <v/>
      </c>
      <c r="T198" s="29" t="str">
        <f>+IF(I198=0,"",'Ark1'!AB1810)</f>
        <v/>
      </c>
      <c r="U198" s="34">
        <f>+'Ark1'!AD1810</f>
        <v>0</v>
      </c>
      <c r="V198" s="29" t="str">
        <f t="shared" ref="V198:V208" si="22">+IF(I198=0,"",I198/D198)</f>
        <v/>
      </c>
      <c r="W198" s="29" t="str">
        <f t="shared" ref="W198:W208" si="23">+IF(I198=0,"",I198/H198)</f>
        <v/>
      </c>
      <c r="X198" s="214"/>
      <c r="Y198" s="217"/>
      <c r="AA198" s="29"/>
      <c r="AB198" s="27"/>
      <c r="AC198" s="218"/>
      <c r="AD198" s="28"/>
      <c r="AH198" s="28"/>
    </row>
    <row r="199" spans="1:34" ht="15.6">
      <c r="A199" s="214"/>
      <c r="B199" s="214"/>
      <c r="C199" s="214"/>
      <c r="D199" s="28">
        <f>+'Ark1'!M1811</f>
        <v>12</v>
      </c>
      <c r="E199" s="28" t="s">
        <v>100</v>
      </c>
      <c r="F199" s="28">
        <f>+'Ark1'!D1811</f>
        <v>3</v>
      </c>
      <c r="G199" s="28" t="s">
        <v>545</v>
      </c>
      <c r="H199" s="28">
        <f>+'Ark1'!Q1811</f>
        <v>0</v>
      </c>
      <c r="I199" s="337">
        <f>+'Ark1'!R1811</f>
        <v>0</v>
      </c>
      <c r="J199" s="29" t="str">
        <f>+IF(I199=0,"",'Ark1'!AF1811)</f>
        <v/>
      </c>
      <c r="K199" s="29" t="str">
        <f>+IF(I199=0,"",'Ark1'!AG1811)</f>
        <v/>
      </c>
      <c r="L199" s="27" t="str">
        <f>+IF(I199=0,"",'Ark1'!S1811)</f>
        <v/>
      </c>
      <c r="M199" s="29" t="str">
        <f>+IF(I199=0,"",'Ark1'!U1811)</f>
        <v/>
      </c>
      <c r="N199" s="29" t="str">
        <f>+IF(I199=0,"",'Ark1'!V1811)</f>
        <v/>
      </c>
      <c r="O199" s="29" t="str">
        <f>+IF(I199=0,"",'Ark1'!W1811)</f>
        <v/>
      </c>
      <c r="P199" s="34" t="str">
        <f>+IF(I199=0,"",'Ark1'!X1811)</f>
        <v/>
      </c>
      <c r="Q199" s="34" t="str">
        <f>+IF(I199=0,"",'Ark1'!Y1811)</f>
        <v/>
      </c>
      <c r="R199" s="34" t="str">
        <f>+IF(I199=0,"",'Ark1'!Z1811)</f>
        <v/>
      </c>
      <c r="S199" s="29" t="str">
        <f>+IF(I199=0,"",'Ark1'!Z1811)</f>
        <v/>
      </c>
      <c r="T199" s="29" t="str">
        <f>+IF(I199=0,"",'Ark1'!AB1811)</f>
        <v/>
      </c>
      <c r="U199" s="34">
        <f>+'Ark1'!AD1811</f>
        <v>0</v>
      </c>
      <c r="V199" s="29" t="str">
        <f t="shared" si="22"/>
        <v/>
      </c>
      <c r="W199" s="29" t="str">
        <f t="shared" si="23"/>
        <v/>
      </c>
      <c r="X199" s="214"/>
      <c r="Y199" s="217"/>
      <c r="AA199" s="29"/>
      <c r="AB199" s="27"/>
      <c r="AC199" s="218"/>
      <c r="AD199" s="28"/>
      <c r="AH199" s="28"/>
    </row>
    <row r="200" spans="1:34" ht="15.6">
      <c r="A200" s="214"/>
      <c r="B200" s="214"/>
      <c r="C200" s="214"/>
      <c r="D200" s="28">
        <f>+'Ark1'!M1812</f>
        <v>12</v>
      </c>
      <c r="E200" s="28" t="s">
        <v>100</v>
      </c>
      <c r="F200" s="28">
        <f>+'Ark1'!D1812</f>
        <v>4</v>
      </c>
      <c r="G200" s="28" t="s">
        <v>546</v>
      </c>
      <c r="H200" s="28">
        <f>+'Ark1'!Q1812</f>
        <v>0</v>
      </c>
      <c r="I200" s="337">
        <f>+'Ark1'!R1812</f>
        <v>0</v>
      </c>
      <c r="J200" s="29" t="str">
        <f>+IF(I200=0,"",'Ark1'!AF1812)</f>
        <v/>
      </c>
      <c r="K200" s="29" t="str">
        <f>+IF(I200=0,"",'Ark1'!AG1812)</f>
        <v/>
      </c>
      <c r="L200" s="27" t="str">
        <f>+IF(I200=0,"",'Ark1'!S1812)</f>
        <v/>
      </c>
      <c r="M200" s="29" t="str">
        <f>+IF(I200=0,"",'Ark1'!U1812)</f>
        <v/>
      </c>
      <c r="N200" s="29" t="str">
        <f>+IF(I200=0,"",'Ark1'!V1812)</f>
        <v/>
      </c>
      <c r="O200" s="29" t="str">
        <f>+IF(I200=0,"",'Ark1'!W1812)</f>
        <v/>
      </c>
      <c r="P200" s="34" t="str">
        <f>+IF(I200=0,"",'Ark1'!X1812)</f>
        <v/>
      </c>
      <c r="Q200" s="34" t="str">
        <f>+IF(I200=0,"",'Ark1'!Y1812)</f>
        <v/>
      </c>
      <c r="R200" s="34" t="str">
        <f>+IF(I200=0,"",'Ark1'!Z1812)</f>
        <v/>
      </c>
      <c r="S200" s="29" t="str">
        <f>+IF(I200=0,"",'Ark1'!Z1812)</f>
        <v/>
      </c>
      <c r="T200" s="29" t="str">
        <f>+IF(I200=0,"",'Ark1'!AB1812)</f>
        <v/>
      </c>
      <c r="U200" s="34">
        <f>+'Ark1'!AD1812</f>
        <v>0</v>
      </c>
      <c r="V200" s="29" t="str">
        <f t="shared" si="22"/>
        <v/>
      </c>
      <c r="W200" s="29" t="str">
        <f t="shared" si="23"/>
        <v/>
      </c>
      <c r="X200" s="214"/>
      <c r="Y200" s="217"/>
      <c r="AA200" s="29"/>
      <c r="AB200" s="27"/>
      <c r="AC200" s="218"/>
      <c r="AD200" s="28"/>
      <c r="AH200" s="28"/>
    </row>
    <row r="201" spans="1:34" ht="15.6">
      <c r="A201" s="214"/>
      <c r="B201" s="214"/>
      <c r="C201" s="214"/>
      <c r="D201" s="28">
        <f>+'Ark1'!M1813</f>
        <v>12</v>
      </c>
      <c r="E201" s="28" t="s">
        <v>100</v>
      </c>
      <c r="F201" s="28">
        <f>+'Ark1'!D1813</f>
        <v>5</v>
      </c>
      <c r="G201" s="28" t="s">
        <v>442</v>
      </c>
      <c r="H201" s="28">
        <f>+'Ark1'!Q1813</f>
        <v>0</v>
      </c>
      <c r="I201" s="337">
        <f>+'Ark1'!R1813</f>
        <v>0</v>
      </c>
      <c r="J201" s="29" t="str">
        <f>+IF(I201=0,"",'Ark1'!AF1813)</f>
        <v/>
      </c>
      <c r="K201" s="29" t="str">
        <f>+IF(I201=0,"",'Ark1'!AG1813)</f>
        <v/>
      </c>
      <c r="L201" s="27" t="str">
        <f>+IF(I201=0,"",'Ark1'!S1813)</f>
        <v/>
      </c>
      <c r="M201" s="29" t="str">
        <f>+IF(I201=0,"",'Ark1'!U1813)</f>
        <v/>
      </c>
      <c r="N201" s="29" t="str">
        <f>+IF(I201=0,"",'Ark1'!V1813)</f>
        <v/>
      </c>
      <c r="O201" s="29" t="str">
        <f>+IF(I201=0,"",'Ark1'!W1813)</f>
        <v/>
      </c>
      <c r="P201" s="34" t="str">
        <f>+IF(I201=0,"",'Ark1'!X1813)</f>
        <v/>
      </c>
      <c r="Q201" s="34" t="str">
        <f>+IF(I201=0,"",'Ark1'!Y1813)</f>
        <v/>
      </c>
      <c r="R201" s="34" t="str">
        <f>+IF(I201=0,"",'Ark1'!Z1813)</f>
        <v/>
      </c>
      <c r="S201" s="29" t="str">
        <f>+IF(I201=0,"",'Ark1'!Z1813)</f>
        <v/>
      </c>
      <c r="T201" s="29" t="str">
        <f>+IF(I201=0,"",'Ark1'!AB1813)</f>
        <v/>
      </c>
      <c r="U201" s="34">
        <f>+'Ark1'!AD1813</f>
        <v>0</v>
      </c>
      <c r="V201" s="29" t="str">
        <f t="shared" si="22"/>
        <v/>
      </c>
      <c r="W201" s="29" t="str">
        <f t="shared" si="23"/>
        <v/>
      </c>
      <c r="X201" s="214"/>
      <c r="Y201" s="217"/>
      <c r="AA201" s="29"/>
      <c r="AB201" s="27"/>
      <c r="AC201" s="218"/>
      <c r="AD201" s="28"/>
      <c r="AH201" s="28"/>
    </row>
    <row r="202" spans="1:34" ht="15.6">
      <c r="A202" s="214"/>
      <c r="B202" s="214"/>
      <c r="C202" s="214"/>
      <c r="D202" s="28">
        <f>+'Ark1'!M1814</f>
        <v>12</v>
      </c>
      <c r="E202" s="28" t="s">
        <v>100</v>
      </c>
      <c r="F202" s="28">
        <f>+'Ark1'!D1814</f>
        <v>6</v>
      </c>
      <c r="G202" s="28" t="s">
        <v>547</v>
      </c>
      <c r="H202" s="28">
        <f>+'Ark1'!Q1814</f>
        <v>0</v>
      </c>
      <c r="I202" s="337">
        <f>+'Ark1'!R1814</f>
        <v>0</v>
      </c>
      <c r="J202" s="29" t="str">
        <f>+IF(I202=0,"",'Ark1'!AF1814)</f>
        <v/>
      </c>
      <c r="K202" s="29" t="str">
        <f>+IF(I202=0,"",'Ark1'!AG1814)</f>
        <v/>
      </c>
      <c r="L202" s="27" t="str">
        <f>+IF(I202=0,"",'Ark1'!S1814)</f>
        <v/>
      </c>
      <c r="M202" s="29" t="str">
        <f>+IF(I202=0,"",'Ark1'!U1814)</f>
        <v/>
      </c>
      <c r="N202" s="29" t="str">
        <f>+IF(I202=0,"",'Ark1'!V1814)</f>
        <v/>
      </c>
      <c r="O202" s="29" t="str">
        <f>+IF(I202=0,"",'Ark1'!W1814)</f>
        <v/>
      </c>
      <c r="P202" s="34" t="str">
        <f>+IF(I202=0,"",'Ark1'!X1814)</f>
        <v/>
      </c>
      <c r="Q202" s="34" t="str">
        <f>+IF(I202=0,"",'Ark1'!Y1814)</f>
        <v/>
      </c>
      <c r="R202" s="34" t="str">
        <f>+IF(I202=0,"",'Ark1'!Z1814)</f>
        <v/>
      </c>
      <c r="S202" s="29" t="str">
        <f>+IF(I202=0,"",'Ark1'!Z1814)</f>
        <v/>
      </c>
      <c r="T202" s="29" t="str">
        <f>+IF(I202=0,"",'Ark1'!AB1814)</f>
        <v/>
      </c>
      <c r="U202" s="34">
        <f>+'Ark1'!AD1814</f>
        <v>0</v>
      </c>
      <c r="V202" s="29" t="str">
        <f t="shared" si="22"/>
        <v/>
      </c>
      <c r="W202" s="29" t="str">
        <f t="shared" si="23"/>
        <v/>
      </c>
      <c r="X202" s="214"/>
      <c r="Y202" s="217"/>
      <c r="AA202" s="29"/>
      <c r="AB202" s="27"/>
      <c r="AC202" s="218"/>
      <c r="AD202" s="28"/>
      <c r="AH202" s="28"/>
    </row>
    <row r="203" spans="1:34" ht="15.6">
      <c r="A203" s="214"/>
      <c r="B203" s="214"/>
      <c r="C203" s="214"/>
      <c r="D203" s="28">
        <f>+'Ark1'!M1815</f>
        <v>12</v>
      </c>
      <c r="E203" s="28" t="s">
        <v>100</v>
      </c>
      <c r="F203" s="28">
        <f>+'Ark1'!D1815</f>
        <v>7</v>
      </c>
      <c r="G203" s="28" t="s">
        <v>548</v>
      </c>
      <c r="H203" s="28">
        <f>+'Ark1'!Q1815</f>
        <v>0</v>
      </c>
      <c r="I203" s="337">
        <f>+'Ark1'!R1815</f>
        <v>0</v>
      </c>
      <c r="J203" s="29" t="str">
        <f>+IF(I203=0,"",'Ark1'!AF1815)</f>
        <v/>
      </c>
      <c r="K203" s="29" t="str">
        <f>+IF(I203=0,"",'Ark1'!AG1815)</f>
        <v/>
      </c>
      <c r="L203" s="27" t="str">
        <f>+IF(I203=0,"",'Ark1'!S1815)</f>
        <v/>
      </c>
      <c r="M203" s="29" t="str">
        <f>+IF(I203=0,"",'Ark1'!U1815)</f>
        <v/>
      </c>
      <c r="N203" s="29" t="str">
        <f>+IF(I203=0,"",'Ark1'!V1815)</f>
        <v/>
      </c>
      <c r="O203" s="29" t="str">
        <f>+IF(I203=0,"",'Ark1'!W1815)</f>
        <v/>
      </c>
      <c r="P203" s="34" t="str">
        <f>+IF(I203=0,"",'Ark1'!X1815)</f>
        <v/>
      </c>
      <c r="Q203" s="34" t="str">
        <f>+IF(I203=0,"",'Ark1'!Y1815)</f>
        <v/>
      </c>
      <c r="R203" s="34" t="str">
        <f>+IF(I203=0,"",'Ark1'!Z1815)</f>
        <v/>
      </c>
      <c r="S203" s="29" t="str">
        <f>+IF(I203=0,"",'Ark1'!Z1815)</f>
        <v/>
      </c>
      <c r="T203" s="29" t="str">
        <f>+IF(I203=0,"",'Ark1'!AB1815)</f>
        <v/>
      </c>
      <c r="U203" s="34">
        <f>+'Ark1'!AD1815</f>
        <v>0</v>
      </c>
      <c r="V203" s="29" t="str">
        <f t="shared" si="22"/>
        <v/>
      </c>
      <c r="W203" s="29" t="str">
        <f t="shared" si="23"/>
        <v/>
      </c>
      <c r="X203" s="214"/>
      <c r="Y203" s="217"/>
      <c r="AA203" s="29"/>
      <c r="AB203" s="27"/>
      <c r="AC203" s="218"/>
      <c r="AD203" s="28"/>
      <c r="AH203" s="28"/>
    </row>
    <row r="204" spans="1:34" ht="15.6">
      <c r="A204" s="214"/>
      <c r="B204" s="214"/>
      <c r="C204" s="214"/>
      <c r="D204" s="28">
        <f>+'Ark1'!M1816</f>
        <v>12</v>
      </c>
      <c r="E204" s="28" t="s">
        <v>100</v>
      </c>
      <c r="F204" s="28">
        <f>+'Ark1'!D1816</f>
        <v>8</v>
      </c>
      <c r="G204" s="28" t="s">
        <v>549</v>
      </c>
      <c r="H204" s="28">
        <f>+'Ark1'!Q1816</f>
        <v>1</v>
      </c>
      <c r="I204" s="337">
        <f>+'Ark1'!R1816</f>
        <v>1</v>
      </c>
      <c r="J204" s="29">
        <f>+IF(I204=0,"",'Ark1'!AF1816)</f>
        <v>0.20408163265306123</v>
      </c>
      <c r="K204" s="29">
        <f>+IF(I204=0,"",'Ark1'!AG1816)</f>
        <v>0.27970868858063369</v>
      </c>
      <c r="L204" s="27">
        <f>+IF(I204=0,"",'Ark1'!S1816)</f>
        <v>8</v>
      </c>
      <c r="M204" s="29">
        <f>+IF(I204=0,"",'Ark1'!U1816)</f>
        <v>27</v>
      </c>
      <c r="N204" s="29">
        <f>+IF(I204=0,"",'Ark1'!V1816)</f>
        <v>0</v>
      </c>
      <c r="O204" s="29">
        <f>+IF(I204=0,"",'Ark1'!W1816)</f>
        <v>100</v>
      </c>
      <c r="P204" s="34">
        <f>+IF(I204=0,"",'Ark1'!X1816)</f>
        <v>100</v>
      </c>
      <c r="Q204" s="34">
        <f>+IF(I204=0,"",'Ark1'!Y1816)</f>
        <v>100</v>
      </c>
      <c r="R204" s="34">
        <f>+IF(I204=0,"",'Ark1'!Z1816)</f>
        <v>0</v>
      </c>
      <c r="S204" s="29">
        <f>+IF(I204=0,"",'Ark1'!Z1816)</f>
        <v>0</v>
      </c>
      <c r="T204" s="29">
        <f>+IF(I204=0,"",'Ark1'!AB1816)</f>
        <v>0</v>
      </c>
      <c r="U204" s="34">
        <f>+'Ark1'!AD1816</f>
        <v>0</v>
      </c>
      <c r="V204" s="29">
        <f t="shared" si="22"/>
        <v>8.3333333333333329E-2</v>
      </c>
      <c r="W204" s="29">
        <f t="shared" si="23"/>
        <v>1</v>
      </c>
      <c r="X204" s="214"/>
      <c r="Y204" s="217"/>
      <c r="AA204" s="29"/>
      <c r="AB204" s="27"/>
      <c r="AC204" s="218"/>
      <c r="AD204" s="28"/>
      <c r="AH204" s="28"/>
    </row>
    <row r="205" spans="1:34" ht="15.6">
      <c r="A205" s="214"/>
      <c r="B205" s="214"/>
      <c r="C205" s="214"/>
      <c r="D205" s="28">
        <f>+'Ark1'!M1817</f>
        <v>12</v>
      </c>
      <c r="E205" s="28" t="s">
        <v>100</v>
      </c>
      <c r="F205" s="28">
        <f>+'Ark1'!D1817</f>
        <v>9</v>
      </c>
      <c r="G205" s="28" t="s">
        <v>550</v>
      </c>
      <c r="H205" s="28">
        <f>+'Ark1'!Q1817</f>
        <v>2</v>
      </c>
      <c r="I205" s="337">
        <f>+'Ark1'!R1817</f>
        <v>2</v>
      </c>
      <c r="J205" s="29">
        <f>+IF(I205=0,"",'Ark1'!AF1817)</f>
        <v>0.36036036036036023</v>
      </c>
      <c r="K205" s="29">
        <f>+IF(I205=0,"",'Ark1'!AG1817)</f>
        <v>0.6880545326620312</v>
      </c>
      <c r="L205" s="27">
        <f>+IF(I205=0,"",'Ark1'!S1817)</f>
        <v>9.5</v>
      </c>
      <c r="M205" s="29">
        <f>+IF(I205=0,"",'Ark1'!U1817)</f>
        <v>37.650000000000006</v>
      </c>
      <c r="N205" s="29">
        <f>+IF(I205=0,"",'Ark1'!V1817)</f>
        <v>0</v>
      </c>
      <c r="O205" s="29">
        <f>+IF(I205=0,"",'Ark1'!W1817)</f>
        <v>100</v>
      </c>
      <c r="P205" s="34">
        <f>+IF(I205=0,"",'Ark1'!X1817)</f>
        <v>100</v>
      </c>
      <c r="Q205" s="34">
        <f>+IF(I205=0,"",'Ark1'!Y1817)</f>
        <v>100</v>
      </c>
      <c r="R205" s="34">
        <f>+IF(I205=0,"",'Ark1'!Z1817)</f>
        <v>0.64999999999974811</v>
      </c>
      <c r="S205" s="29">
        <f>+IF(I205=0,"",'Ark1'!Z1817)</f>
        <v>0.64999999999974811</v>
      </c>
      <c r="T205" s="29">
        <f>+IF(I205=0,"",'Ark1'!AB1817)</f>
        <v>0</v>
      </c>
      <c r="U205" s="34">
        <f>+'Ark1'!AD1817</f>
        <v>0</v>
      </c>
      <c r="V205" s="29">
        <f t="shared" si="22"/>
        <v>0.16666666666666666</v>
      </c>
      <c r="W205" s="29">
        <f t="shared" si="23"/>
        <v>1</v>
      </c>
      <c r="X205" s="214"/>
      <c r="Y205" s="217"/>
      <c r="AA205" s="29"/>
      <c r="AB205" s="27"/>
      <c r="AC205" s="218"/>
      <c r="AD205" s="28"/>
      <c r="AH205" s="28"/>
    </row>
    <row r="206" spans="1:34" ht="15.6">
      <c r="A206" s="214"/>
      <c r="B206" s="214"/>
      <c r="C206" s="214"/>
      <c r="D206" s="28">
        <f>+'Ark1'!M1818</f>
        <v>12</v>
      </c>
      <c r="E206" s="28" t="s">
        <v>100</v>
      </c>
      <c r="F206" s="28">
        <f>+'Ark1'!D1818</f>
        <v>10</v>
      </c>
      <c r="G206" s="28" t="s">
        <v>551</v>
      </c>
      <c r="H206" s="28">
        <f>+'Ark1'!Q1818</f>
        <v>2</v>
      </c>
      <c r="I206" s="337">
        <f>+'Ark1'!R1818</f>
        <v>9</v>
      </c>
      <c r="J206" s="29">
        <f>+IF(I206=0,"",'Ark1'!AF1818)</f>
        <v>0.35433070866141719</v>
      </c>
      <c r="K206" s="29">
        <f>+IF(I206=0,"",'Ark1'!AG1818)</f>
        <v>0.54677489834763993</v>
      </c>
      <c r="L206" s="27">
        <f>+IF(I206=0,"",'Ark1'!S1818)</f>
        <v>9.5555555555555554</v>
      </c>
      <c r="M206" s="29">
        <f>+IF(I206=0,"",'Ark1'!U1818)</f>
        <v>32.81111111111111</v>
      </c>
      <c r="N206" s="29">
        <f>+IF(I206=0,"",'Ark1'!V1818)</f>
        <v>0</v>
      </c>
      <c r="O206" s="29">
        <f>+IF(I206=0,"",'Ark1'!W1818)</f>
        <v>100</v>
      </c>
      <c r="P206" s="34">
        <f>+IF(I206=0,"",'Ark1'!X1818)</f>
        <v>100</v>
      </c>
      <c r="Q206" s="34">
        <f>+IF(I206=0,"",'Ark1'!Y1818)</f>
        <v>100</v>
      </c>
      <c r="R206" s="34">
        <f>+IF(I206=0,"",'Ark1'!Z1818)</f>
        <v>3.6607359443589056</v>
      </c>
      <c r="S206" s="29">
        <f>+IF(I206=0,"",'Ark1'!Z1818)</f>
        <v>3.6607359443589056</v>
      </c>
      <c r="T206" s="29">
        <f>+IF(I206=0,"",'Ark1'!AB1818)</f>
        <v>0</v>
      </c>
      <c r="U206" s="34">
        <f>+'Ark1'!AD1818</f>
        <v>0</v>
      </c>
      <c r="V206" s="29">
        <f t="shared" si="22"/>
        <v>0.75</v>
      </c>
      <c r="W206" s="29">
        <f t="shared" si="23"/>
        <v>4.5</v>
      </c>
      <c r="X206" s="214"/>
      <c r="Y206" s="217"/>
      <c r="AA206" s="29"/>
      <c r="AB206" s="27"/>
      <c r="AC206" s="218"/>
      <c r="AD206" s="28"/>
      <c r="AH206" s="28"/>
    </row>
    <row r="207" spans="1:34" ht="15.6">
      <c r="A207" s="214"/>
      <c r="B207" s="214"/>
      <c r="C207" s="214"/>
      <c r="D207" s="28">
        <f>+'Ark1'!M1819</f>
        <v>12</v>
      </c>
      <c r="E207" s="28" t="s">
        <v>100</v>
      </c>
      <c r="F207" s="28">
        <f>+'Ark1'!D1819</f>
        <v>11</v>
      </c>
      <c r="G207" s="28" t="s">
        <v>552</v>
      </c>
      <c r="H207" s="28">
        <f>+'Ark1'!Q1819</f>
        <v>1</v>
      </c>
      <c r="I207" s="337">
        <f>+'Ark1'!R1819</f>
        <v>1</v>
      </c>
      <c r="J207" s="29">
        <f>+IF(I207=0,"",'Ark1'!AF1819)</f>
        <v>5.6593095642331614E-2</v>
      </c>
      <c r="K207" s="29">
        <f>+IF(I207=0,"",'Ark1'!AG1819)</f>
        <v>8.4258220756538382E-2</v>
      </c>
      <c r="L207" s="27">
        <f>+IF(I207=0,"",'Ark1'!S1819)</f>
        <v>8</v>
      </c>
      <c r="M207" s="29">
        <f>+IF(I207=0,"",'Ark1'!U1819)</f>
        <v>30.2</v>
      </c>
      <c r="N207" s="29">
        <f>+IF(I207=0,"",'Ark1'!V1819)</f>
        <v>0</v>
      </c>
      <c r="O207" s="29">
        <f>+IF(I207=0,"",'Ark1'!W1819)</f>
        <v>100</v>
      </c>
      <c r="P207" s="34">
        <f>+IF(I207=0,"",'Ark1'!X1819)</f>
        <v>100</v>
      </c>
      <c r="Q207" s="34">
        <f>+IF(I207=0,"",'Ark1'!Y1819)</f>
        <v>100</v>
      </c>
      <c r="R207" s="34">
        <f>+IF(I207=0,"",'Ark1'!Z1819)</f>
        <v>0</v>
      </c>
      <c r="S207" s="29">
        <f>+IF(I207=0,"",'Ark1'!Z1819)</f>
        <v>0</v>
      </c>
      <c r="T207" s="29">
        <f>+IF(I207=0,"",'Ark1'!AB1819)</f>
        <v>0</v>
      </c>
      <c r="U207" s="34">
        <f>+'Ark1'!AD1819</f>
        <v>0</v>
      </c>
      <c r="V207" s="29">
        <f t="shared" si="22"/>
        <v>8.3333333333333329E-2</v>
      </c>
      <c r="W207" s="29">
        <f t="shared" si="23"/>
        <v>1</v>
      </c>
      <c r="X207" s="214"/>
      <c r="Y207" s="217"/>
      <c r="AA207" s="29"/>
      <c r="AB207" s="27"/>
      <c r="AC207" s="218"/>
      <c r="AD207" s="28"/>
      <c r="AH207" s="28"/>
    </row>
    <row r="208" spans="1:34" ht="15.6">
      <c r="A208" s="214"/>
      <c r="B208" s="214"/>
      <c r="C208" s="214"/>
      <c r="D208" s="28">
        <f>+'Ark1'!M1820</f>
        <v>12</v>
      </c>
      <c r="E208" s="28" t="s">
        <v>100</v>
      </c>
      <c r="F208" s="28">
        <f>+'Ark1'!D1820</f>
        <v>12</v>
      </c>
      <c r="G208" s="28" t="s">
        <v>553</v>
      </c>
      <c r="H208" s="28">
        <f>+'Ark1'!Q1820</f>
        <v>0</v>
      </c>
      <c r="I208" s="337">
        <f>+'Ark1'!R1820</f>
        <v>0</v>
      </c>
      <c r="J208" s="29" t="str">
        <f>+IF(I208=0,"",'Ark1'!AF1820)</f>
        <v/>
      </c>
      <c r="K208" s="29" t="str">
        <f>+IF(I208=0,"",'Ark1'!AG1820)</f>
        <v/>
      </c>
      <c r="L208" s="27" t="str">
        <f>+IF(I208=0,"",'Ark1'!S1820)</f>
        <v/>
      </c>
      <c r="M208" s="29" t="str">
        <f>+IF(I208=0,"",'Ark1'!U1820)</f>
        <v/>
      </c>
      <c r="N208" s="29" t="str">
        <f>+IF(I208=0,"",'Ark1'!V1820)</f>
        <v/>
      </c>
      <c r="O208" s="29" t="str">
        <f>+IF(I208=0,"",'Ark1'!W1820)</f>
        <v/>
      </c>
      <c r="P208" s="34" t="str">
        <f>+IF(I208=0,"",'Ark1'!X1820)</f>
        <v/>
      </c>
      <c r="Q208" s="34" t="str">
        <f>+IF(I208=0,"",'Ark1'!Y1820)</f>
        <v/>
      </c>
      <c r="R208" s="34" t="str">
        <f>+IF(I208=0,"",'Ark1'!Z1820)</f>
        <v/>
      </c>
      <c r="S208" s="29" t="str">
        <f>+IF(I208=0,"",'Ark1'!Z1820)</f>
        <v/>
      </c>
      <c r="T208" s="29" t="str">
        <f>+IF(I208=0,"",'Ark1'!AB1820)</f>
        <v/>
      </c>
      <c r="U208" s="34">
        <f>+'Ark1'!AD1820</f>
        <v>0</v>
      </c>
      <c r="V208" s="29" t="str">
        <f t="shared" si="22"/>
        <v/>
      </c>
      <c r="W208" s="29" t="str">
        <f t="shared" si="23"/>
        <v/>
      </c>
      <c r="X208" s="214"/>
      <c r="Y208" s="217"/>
      <c r="AA208" s="29"/>
      <c r="AB208" s="27"/>
      <c r="AC208" s="218"/>
      <c r="AD208" s="28"/>
      <c r="AH208" s="28"/>
    </row>
    <row r="209" spans="1:34" ht="15.6">
      <c r="A209" s="214"/>
      <c r="B209" s="214"/>
      <c r="C209" s="214"/>
      <c r="D209" s="214"/>
      <c r="E209" s="214"/>
      <c r="F209" s="214"/>
      <c r="G209" s="214"/>
      <c r="H209" s="214"/>
      <c r="I209" s="331"/>
      <c r="J209" s="215"/>
      <c r="K209" s="215"/>
      <c r="L209" s="214"/>
      <c r="M209" s="214"/>
      <c r="N209" s="214"/>
      <c r="O209" s="216"/>
      <c r="P209" s="216"/>
      <c r="Q209" s="216"/>
      <c r="R209" s="216"/>
      <c r="S209" s="215"/>
      <c r="T209" s="214"/>
      <c r="U209" s="216"/>
      <c r="V209" s="216"/>
      <c r="W209" s="215"/>
      <c r="X209" s="214"/>
      <c r="Y209" s="217"/>
      <c r="AA209" s="29"/>
      <c r="AB209" s="27"/>
      <c r="AC209" s="218"/>
      <c r="AD209" s="28"/>
      <c r="AH209" s="28"/>
    </row>
    <row r="210" spans="1:34" ht="22.8">
      <c r="A210" s="214"/>
      <c r="B210" s="214"/>
      <c r="C210" s="214"/>
      <c r="D210" s="214"/>
      <c r="E210" s="263" t="str">
        <f>+E215</f>
        <v>5-</v>
      </c>
      <c r="F210" s="214"/>
      <c r="G210" s="214"/>
      <c r="H210" s="214"/>
      <c r="I210" s="334">
        <f>SUM(I215:I226)</f>
        <v>1</v>
      </c>
      <c r="J210" s="215"/>
      <c r="K210" s="215"/>
      <c r="L210" s="214"/>
      <c r="M210" s="269">
        <f>+Fettgruppe!J23</f>
        <v>36.300000000000011</v>
      </c>
      <c r="N210" s="214"/>
      <c r="O210" s="216"/>
      <c r="P210" s="216"/>
      <c r="Q210" s="216"/>
      <c r="R210" s="216"/>
      <c r="S210" s="215"/>
      <c r="T210" s="214"/>
      <c r="U210" s="216"/>
      <c r="V210" s="216"/>
      <c r="W210" s="215"/>
      <c r="X210" s="214"/>
      <c r="Y210" s="217"/>
      <c r="AA210" s="29"/>
      <c r="AB210" s="27"/>
      <c r="AC210" s="218"/>
      <c r="AD210" s="28"/>
      <c r="AH210" s="28"/>
    </row>
    <row r="211" spans="1:34" ht="15.6">
      <c r="A211" s="214"/>
      <c r="B211" s="214"/>
      <c r="C211" s="214"/>
      <c r="D211" s="214"/>
      <c r="E211" s="214"/>
      <c r="F211" s="214"/>
      <c r="G211" s="214"/>
      <c r="H211" s="214"/>
      <c r="I211" s="331"/>
      <c r="J211" s="215"/>
      <c r="K211" s="215"/>
      <c r="L211" s="214"/>
      <c r="M211" s="214"/>
      <c r="N211" s="214"/>
      <c r="O211" s="216"/>
      <c r="P211" s="216"/>
      <c r="Q211" s="216"/>
      <c r="R211" s="216"/>
      <c r="S211" s="215"/>
      <c r="T211" s="214"/>
      <c r="U211" s="216"/>
      <c r="V211" s="216"/>
      <c r="W211" s="231" t="s">
        <v>2</v>
      </c>
      <c r="X211" s="214"/>
      <c r="Y211" s="217"/>
      <c r="AA211" s="29"/>
      <c r="AB211" s="27"/>
      <c r="AC211" s="218"/>
      <c r="AD211" s="28"/>
      <c r="AH211" s="28"/>
    </row>
    <row r="212" spans="1:34" ht="15.6">
      <c r="A212" s="214"/>
      <c r="B212" s="214"/>
      <c r="C212" s="214"/>
      <c r="D212" s="214"/>
      <c r="E212" s="214"/>
      <c r="F212" s="214"/>
      <c r="G212" s="214"/>
      <c r="H212" s="232" t="s">
        <v>2</v>
      </c>
      <c r="I212" s="331"/>
      <c r="J212" s="215"/>
      <c r="K212" s="215"/>
      <c r="L212" s="232" t="s">
        <v>22</v>
      </c>
      <c r="M212" s="215"/>
      <c r="N212" s="215" t="s">
        <v>400</v>
      </c>
      <c r="O212" s="216" t="s">
        <v>400</v>
      </c>
      <c r="P212" s="233" t="s">
        <v>539</v>
      </c>
      <c r="Q212" s="36"/>
      <c r="R212" s="36"/>
      <c r="S212" s="231" t="s">
        <v>422</v>
      </c>
      <c r="T212" s="214"/>
      <c r="U212" s="233" t="s">
        <v>536</v>
      </c>
      <c r="V212" s="233" t="s">
        <v>75</v>
      </c>
      <c r="W212" s="231" t="s">
        <v>8</v>
      </c>
      <c r="X212" s="214"/>
      <c r="Y212" s="217"/>
      <c r="AA212" s="29"/>
      <c r="AB212" s="27"/>
      <c r="AC212" s="218"/>
      <c r="AD212" s="28"/>
      <c r="AH212" s="28"/>
    </row>
    <row r="213" spans="1:34" ht="15.6">
      <c r="A213" s="214"/>
      <c r="B213" s="214"/>
      <c r="C213" s="214"/>
      <c r="D213" s="232" t="s">
        <v>410</v>
      </c>
      <c r="E213" s="214"/>
      <c r="F213" s="232"/>
      <c r="G213" s="232"/>
      <c r="H213" s="232" t="s">
        <v>480</v>
      </c>
      <c r="I213" s="335" t="s">
        <v>2</v>
      </c>
      <c r="J213" s="231" t="s">
        <v>2</v>
      </c>
      <c r="K213" s="231" t="s">
        <v>1</v>
      </c>
      <c r="L213" s="232" t="s">
        <v>478</v>
      </c>
      <c r="M213" s="231" t="s">
        <v>22</v>
      </c>
      <c r="N213" s="231" t="s">
        <v>519</v>
      </c>
      <c r="O213" s="233" t="s">
        <v>484</v>
      </c>
      <c r="P213" s="233" t="s">
        <v>540</v>
      </c>
      <c r="Q213" s="36"/>
      <c r="R213" s="36"/>
      <c r="S213" s="231"/>
      <c r="T213" s="232" t="s">
        <v>478</v>
      </c>
      <c r="U213" s="233" t="s">
        <v>1</v>
      </c>
      <c r="V213" s="233" t="s">
        <v>424</v>
      </c>
      <c r="W213" s="231" t="s">
        <v>67</v>
      </c>
      <c r="X213" s="214"/>
      <c r="Y213" s="217"/>
      <c r="AA213" s="29"/>
      <c r="AB213" s="27"/>
      <c r="AC213" s="218"/>
      <c r="AD213" s="28"/>
      <c r="AH213" s="28"/>
    </row>
    <row r="214" spans="1:34" ht="15.6">
      <c r="A214" s="214"/>
      <c r="B214" s="214"/>
      <c r="C214" s="214"/>
      <c r="D214" s="232" t="s">
        <v>411</v>
      </c>
      <c r="E214" s="232"/>
      <c r="F214" s="232" t="s">
        <v>84</v>
      </c>
      <c r="G214" s="232"/>
      <c r="H214" s="52" t="s">
        <v>481</v>
      </c>
      <c r="I214" s="327" t="s">
        <v>8</v>
      </c>
      <c r="J214" s="96" t="s">
        <v>400</v>
      </c>
      <c r="K214" s="96" t="s">
        <v>400</v>
      </c>
      <c r="L214" s="52" t="s">
        <v>479</v>
      </c>
      <c r="M214" s="96" t="s">
        <v>44</v>
      </c>
      <c r="N214" s="96" t="s">
        <v>520</v>
      </c>
      <c r="O214" s="74" t="s">
        <v>485</v>
      </c>
      <c r="P214" s="74" t="s">
        <v>541</v>
      </c>
      <c r="Q214" s="74" t="s">
        <v>523</v>
      </c>
      <c r="R214" s="74" t="s">
        <v>542</v>
      </c>
      <c r="S214" s="96" t="s">
        <v>1</v>
      </c>
      <c r="T214" s="52" t="s">
        <v>479</v>
      </c>
      <c r="U214" s="74" t="s">
        <v>0</v>
      </c>
      <c r="V214" s="74" t="s">
        <v>425</v>
      </c>
      <c r="W214" s="96" t="s">
        <v>538</v>
      </c>
      <c r="X214" s="214"/>
      <c r="Y214" s="217"/>
      <c r="AA214" s="29"/>
      <c r="AB214" s="27"/>
      <c r="AC214" s="218"/>
      <c r="AD214" s="28"/>
      <c r="AH214" s="28"/>
    </row>
    <row r="215" spans="1:34" ht="15.6">
      <c r="A215" s="214"/>
      <c r="B215" s="214"/>
      <c r="C215" s="214"/>
      <c r="D215" s="234">
        <f>+'Ark1'!M1821</f>
        <v>13</v>
      </c>
      <c r="E215" s="234" t="s">
        <v>101</v>
      </c>
      <c r="F215" s="234">
        <f>+'Ark1'!D1821</f>
        <v>1</v>
      </c>
      <c r="G215" s="234" t="str">
        <f t="shared" ref="G215:G226" si="24">+G197</f>
        <v>Jan</v>
      </c>
      <c r="H215" s="234">
        <f>+'Ark1'!Q1821</f>
        <v>0</v>
      </c>
      <c r="I215" s="336">
        <f>+'Ark1'!R1821</f>
        <v>0</v>
      </c>
      <c r="J215" s="235" t="str">
        <f>+IF(I215=0,"",'Ark1'!AF1821)</f>
        <v/>
      </c>
      <c r="K215" s="235" t="str">
        <f>+IF(I215=0,"",'Ark1'!AG1821)</f>
        <v/>
      </c>
      <c r="L215" s="236" t="str">
        <f>+IF(I215=0,"",'Ark1'!S1821)</f>
        <v/>
      </c>
      <c r="M215" s="297" t="str">
        <f>+IF(I215=0,"",'Ark1'!U1821)</f>
        <v/>
      </c>
      <c r="N215" s="235" t="str">
        <f>+IF(I215=0,"",'Ark1'!V1821)</f>
        <v/>
      </c>
      <c r="O215" s="235" t="str">
        <f>+IF(I215=0,"",'Ark1'!W1821)</f>
        <v/>
      </c>
      <c r="P215" s="237" t="str">
        <f>+IF(I215=0,"",'Ark1'!X1821)</f>
        <v/>
      </c>
      <c r="Q215" s="237" t="str">
        <f>+IF(I215=0,"",'Ark1'!Y1821)</f>
        <v/>
      </c>
      <c r="R215" s="237" t="str">
        <f>+IF(I215=0,"",'Ark1'!Z1821)</f>
        <v/>
      </c>
      <c r="S215" s="235" t="str">
        <f>+IF(I215=0,"",'Ark1'!Z1821)</f>
        <v/>
      </c>
      <c r="T215" s="235" t="str">
        <f>+IF(I215=0,"",'Ark1'!AB1821)</f>
        <v/>
      </c>
      <c r="U215" s="237">
        <f>+'Ark1'!AD1821</f>
        <v>0</v>
      </c>
      <c r="V215" s="235" t="str">
        <f t="shared" ref="V215:V251" si="25">+IF(I215=0,"",I215/D215)</f>
        <v/>
      </c>
      <c r="W215" s="235" t="str">
        <f t="shared" ref="W215:W251" si="26">+IF(I215=0,"",I215/H215)</f>
        <v/>
      </c>
      <c r="X215" s="214"/>
      <c r="Y215" s="217"/>
      <c r="AA215" s="29"/>
      <c r="AB215" s="27"/>
      <c r="AC215" s="218"/>
      <c r="AD215" s="28"/>
      <c r="AH215" s="28"/>
    </row>
    <row r="216" spans="1:34" ht="15.6">
      <c r="A216" s="214"/>
      <c r="B216" s="214"/>
      <c r="C216" s="214"/>
      <c r="D216" s="234">
        <f>+'Ark1'!M1822</f>
        <v>13</v>
      </c>
      <c r="E216" s="234" t="s">
        <v>101</v>
      </c>
      <c r="F216" s="234">
        <f>+'Ark1'!D1822</f>
        <v>2</v>
      </c>
      <c r="G216" s="234" t="str">
        <f t="shared" si="24"/>
        <v>Feb</v>
      </c>
      <c r="H216" s="234">
        <f>+'Ark1'!Q1822</f>
        <v>0</v>
      </c>
      <c r="I216" s="336">
        <f>+'Ark1'!R1822</f>
        <v>0</v>
      </c>
      <c r="J216" s="235" t="str">
        <f>+IF(I216=0,"",'Ark1'!AF1822)</f>
        <v/>
      </c>
      <c r="K216" s="235" t="str">
        <f>+IF(I216=0,"",'Ark1'!AG1822)</f>
        <v/>
      </c>
      <c r="L216" s="236" t="str">
        <f>+IF(I216=0,"",'Ark1'!S1822)</f>
        <v/>
      </c>
      <c r="M216" s="297" t="str">
        <f>+IF(I216=0,"",'Ark1'!U1822)</f>
        <v/>
      </c>
      <c r="N216" s="235" t="str">
        <f>+IF(I216=0,"",'Ark1'!V1822)</f>
        <v/>
      </c>
      <c r="O216" s="235" t="str">
        <f>+IF(I216=0,"",'Ark1'!W1822)</f>
        <v/>
      </c>
      <c r="P216" s="237" t="str">
        <f>+IF(I216=0,"",'Ark1'!X1822)</f>
        <v/>
      </c>
      <c r="Q216" s="237" t="str">
        <f>+IF(I216=0,"",'Ark1'!Y1822)</f>
        <v/>
      </c>
      <c r="R216" s="237" t="str">
        <f>+IF(I216=0,"",'Ark1'!Z1822)</f>
        <v/>
      </c>
      <c r="S216" s="235" t="str">
        <f>+IF(I216=0,"",'Ark1'!Z1822)</f>
        <v/>
      </c>
      <c r="T216" s="235" t="str">
        <f>+IF(I216=0,"",'Ark1'!AB1822)</f>
        <v/>
      </c>
      <c r="U216" s="237">
        <f>+'Ark1'!AD1822</f>
        <v>0</v>
      </c>
      <c r="V216" s="235" t="str">
        <f t="shared" ref="V216:V226" si="27">+IF(I216=0,"",I216/D216)</f>
        <v/>
      </c>
      <c r="W216" s="235" t="str">
        <f t="shared" ref="W216:W226" si="28">+IF(I216=0,"",I216/H216)</f>
        <v/>
      </c>
      <c r="X216" s="214"/>
      <c r="Y216" s="27"/>
      <c r="AA216" s="29"/>
      <c r="AB216" s="27"/>
      <c r="AC216" s="28"/>
      <c r="AD216" s="28"/>
      <c r="AH216" s="28"/>
    </row>
    <row r="217" spans="1:34" ht="15.6">
      <c r="A217" s="214"/>
      <c r="B217" s="214"/>
      <c r="C217" s="214"/>
      <c r="D217" s="234">
        <f>+'Ark1'!M1823</f>
        <v>13</v>
      </c>
      <c r="E217" s="234" t="s">
        <v>101</v>
      </c>
      <c r="F217" s="234">
        <f>+'Ark1'!D1823</f>
        <v>3</v>
      </c>
      <c r="G217" s="234" t="str">
        <f t="shared" si="24"/>
        <v>Mar</v>
      </c>
      <c r="H217" s="234">
        <f>+'Ark1'!Q1823</f>
        <v>0</v>
      </c>
      <c r="I217" s="336">
        <f>+'Ark1'!R1823</f>
        <v>0</v>
      </c>
      <c r="J217" s="235" t="str">
        <f>+IF(I217=0,"",'Ark1'!AF1823)</f>
        <v/>
      </c>
      <c r="K217" s="235" t="str">
        <f>+IF(I217=0,"",'Ark1'!AG1823)</f>
        <v/>
      </c>
      <c r="L217" s="236" t="str">
        <f>+IF(I217=0,"",'Ark1'!S1823)</f>
        <v/>
      </c>
      <c r="M217" s="297" t="str">
        <f>+IF(I217=0,"",'Ark1'!U1823)</f>
        <v/>
      </c>
      <c r="N217" s="235" t="str">
        <f>+IF(I217=0,"",'Ark1'!V1823)</f>
        <v/>
      </c>
      <c r="O217" s="235" t="str">
        <f>+IF(I217=0,"",'Ark1'!W1823)</f>
        <v/>
      </c>
      <c r="P217" s="237" t="str">
        <f>+IF(I217=0,"",'Ark1'!X1823)</f>
        <v/>
      </c>
      <c r="Q217" s="237" t="str">
        <f>+IF(I217=0,"",'Ark1'!Y1823)</f>
        <v/>
      </c>
      <c r="R217" s="237" t="str">
        <f>+IF(I217=0,"",'Ark1'!Z1823)</f>
        <v/>
      </c>
      <c r="S217" s="235" t="str">
        <f>+IF(I217=0,"",'Ark1'!Z1823)</f>
        <v/>
      </c>
      <c r="T217" s="235" t="str">
        <f>+IF(I217=0,"",'Ark1'!AB1823)</f>
        <v/>
      </c>
      <c r="U217" s="237">
        <f>+'Ark1'!AD1823</f>
        <v>0</v>
      </c>
      <c r="V217" s="235" t="str">
        <f t="shared" si="27"/>
        <v/>
      </c>
      <c r="W217" s="235" t="str">
        <f t="shared" si="28"/>
        <v/>
      </c>
      <c r="X217" s="214"/>
      <c r="Y217" s="27"/>
      <c r="AA217" s="29"/>
      <c r="AB217" s="27"/>
      <c r="AC217" s="28"/>
      <c r="AD217" s="28"/>
      <c r="AH217" s="28"/>
    </row>
    <row r="218" spans="1:34" ht="15.6">
      <c r="A218" s="214"/>
      <c r="B218" s="214"/>
      <c r="C218" s="214"/>
      <c r="D218" s="234">
        <f>+'Ark1'!M1824</f>
        <v>13</v>
      </c>
      <c r="E218" s="234" t="s">
        <v>101</v>
      </c>
      <c r="F218" s="234">
        <f>+'Ark1'!D1824</f>
        <v>4</v>
      </c>
      <c r="G218" s="234" t="str">
        <f t="shared" si="24"/>
        <v>Apr</v>
      </c>
      <c r="H218" s="234">
        <f>+'Ark1'!Q1824</f>
        <v>0</v>
      </c>
      <c r="I218" s="336">
        <f>+'Ark1'!R1824</f>
        <v>0</v>
      </c>
      <c r="J218" s="235" t="str">
        <f>+IF(I218=0,"",'Ark1'!AF1824)</f>
        <v/>
      </c>
      <c r="K218" s="235" t="str">
        <f>+IF(I218=0,"",'Ark1'!AG1824)</f>
        <v/>
      </c>
      <c r="L218" s="236" t="str">
        <f>+IF(I218=0,"",'Ark1'!S1824)</f>
        <v/>
      </c>
      <c r="M218" s="297" t="str">
        <f>+IF(I218=0,"",'Ark1'!U1824)</f>
        <v/>
      </c>
      <c r="N218" s="235" t="str">
        <f>+IF(I218=0,"",'Ark1'!V1824)</f>
        <v/>
      </c>
      <c r="O218" s="235" t="str">
        <f>+IF(I218=0,"",'Ark1'!W1824)</f>
        <v/>
      </c>
      <c r="P218" s="237" t="str">
        <f>+IF(I218=0,"",'Ark1'!X1824)</f>
        <v/>
      </c>
      <c r="Q218" s="237" t="str">
        <f>+IF(I218=0,"",'Ark1'!Y1824)</f>
        <v/>
      </c>
      <c r="R218" s="237" t="str">
        <f>+IF(I218=0,"",'Ark1'!Z1824)</f>
        <v/>
      </c>
      <c r="S218" s="235" t="str">
        <f>+IF(I218=0,"",'Ark1'!Z1824)</f>
        <v/>
      </c>
      <c r="T218" s="235" t="str">
        <f>+IF(I218=0,"",'Ark1'!AB1824)</f>
        <v/>
      </c>
      <c r="U218" s="237">
        <f>+'Ark1'!AD1824</f>
        <v>0</v>
      </c>
      <c r="V218" s="235" t="str">
        <f t="shared" si="27"/>
        <v/>
      </c>
      <c r="W218" s="235" t="str">
        <f t="shared" si="28"/>
        <v/>
      </c>
      <c r="X218" s="214"/>
      <c r="Y218" s="27"/>
      <c r="AA218" s="29"/>
      <c r="AB218" s="27"/>
      <c r="AC218" s="28"/>
      <c r="AD218" s="28"/>
      <c r="AH218" s="28"/>
    </row>
    <row r="219" spans="1:34" ht="15.6">
      <c r="A219" s="214"/>
      <c r="B219" s="214"/>
      <c r="C219" s="214"/>
      <c r="D219" s="234">
        <f>+'Ark1'!M1825</f>
        <v>13</v>
      </c>
      <c r="E219" s="234" t="s">
        <v>101</v>
      </c>
      <c r="F219" s="234">
        <f>+'Ark1'!D1825</f>
        <v>5</v>
      </c>
      <c r="G219" s="234" t="str">
        <f t="shared" si="24"/>
        <v>Mai</v>
      </c>
      <c r="H219" s="234">
        <f>+'Ark1'!Q1825</f>
        <v>0</v>
      </c>
      <c r="I219" s="336">
        <f>+'Ark1'!R1825</f>
        <v>0</v>
      </c>
      <c r="J219" s="235" t="str">
        <f>+IF(I219=0,"",'Ark1'!AF1825)</f>
        <v/>
      </c>
      <c r="K219" s="235" t="str">
        <f>+IF(I219=0,"",'Ark1'!AG1825)</f>
        <v/>
      </c>
      <c r="L219" s="236" t="str">
        <f>+IF(I219=0,"",'Ark1'!S1825)</f>
        <v/>
      </c>
      <c r="M219" s="297" t="str">
        <f>+IF(I219=0,"",'Ark1'!U1825)</f>
        <v/>
      </c>
      <c r="N219" s="235" t="str">
        <f>+IF(I219=0,"",'Ark1'!V1825)</f>
        <v/>
      </c>
      <c r="O219" s="235" t="str">
        <f>+IF(I219=0,"",'Ark1'!W1825)</f>
        <v/>
      </c>
      <c r="P219" s="237" t="str">
        <f>+IF(I219=0,"",'Ark1'!X1825)</f>
        <v/>
      </c>
      <c r="Q219" s="237" t="str">
        <f>+IF(I219=0,"",'Ark1'!Y1825)</f>
        <v/>
      </c>
      <c r="R219" s="237" t="str">
        <f>+IF(I219=0,"",'Ark1'!Z1825)</f>
        <v/>
      </c>
      <c r="S219" s="235" t="str">
        <f>+IF(I219=0,"",'Ark1'!Z1825)</f>
        <v/>
      </c>
      <c r="T219" s="235" t="str">
        <f>+IF(I219=0,"",'Ark1'!AB1825)</f>
        <v/>
      </c>
      <c r="U219" s="237">
        <f>+'Ark1'!AD1825</f>
        <v>0</v>
      </c>
      <c r="V219" s="235" t="str">
        <f t="shared" si="27"/>
        <v/>
      </c>
      <c r="W219" s="235" t="str">
        <f t="shared" si="28"/>
        <v/>
      </c>
      <c r="X219" s="214"/>
      <c r="Y219" s="218"/>
      <c r="AA219" s="29"/>
      <c r="AB219" s="27"/>
      <c r="AC219" s="218"/>
      <c r="AD219" s="28"/>
      <c r="AH219" s="28"/>
    </row>
    <row r="220" spans="1:34" ht="15.6">
      <c r="A220" s="214"/>
      <c r="B220" s="214"/>
      <c r="C220" s="214"/>
      <c r="D220" s="234">
        <f>+'Ark1'!M1826</f>
        <v>13</v>
      </c>
      <c r="E220" s="234" t="s">
        <v>101</v>
      </c>
      <c r="F220" s="234">
        <f>+'Ark1'!D1826</f>
        <v>6</v>
      </c>
      <c r="G220" s="234" t="str">
        <f t="shared" si="24"/>
        <v>Jun</v>
      </c>
      <c r="H220" s="234">
        <f>+'Ark1'!Q1826</f>
        <v>0</v>
      </c>
      <c r="I220" s="336">
        <f>+'Ark1'!R1826</f>
        <v>0</v>
      </c>
      <c r="J220" s="235" t="str">
        <f>+IF(I220=0,"",'Ark1'!AF1826)</f>
        <v/>
      </c>
      <c r="K220" s="235" t="str">
        <f>+IF(I220=0,"",'Ark1'!AG1826)</f>
        <v/>
      </c>
      <c r="L220" s="236" t="str">
        <f>+IF(I220=0,"",'Ark1'!S1826)</f>
        <v/>
      </c>
      <c r="M220" s="297" t="str">
        <f>+IF(I220=0,"",'Ark1'!U1826)</f>
        <v/>
      </c>
      <c r="N220" s="235" t="str">
        <f>+IF(I220=0,"",'Ark1'!V1826)</f>
        <v/>
      </c>
      <c r="O220" s="235" t="str">
        <f>+IF(I220=0,"",'Ark1'!W1826)</f>
        <v/>
      </c>
      <c r="P220" s="237" t="str">
        <f>+IF(I220=0,"",'Ark1'!X1826)</f>
        <v/>
      </c>
      <c r="Q220" s="237" t="str">
        <f>+IF(I220=0,"",'Ark1'!Y1826)</f>
        <v/>
      </c>
      <c r="R220" s="237" t="str">
        <f>+IF(I220=0,"",'Ark1'!Z1826)</f>
        <v/>
      </c>
      <c r="S220" s="235" t="str">
        <f>+IF(I220=0,"",'Ark1'!Z1826)</f>
        <v/>
      </c>
      <c r="T220" s="235" t="str">
        <f>+IF(I220=0,"",'Ark1'!AB1826)</f>
        <v/>
      </c>
      <c r="U220" s="237">
        <f>+'Ark1'!AD1826</f>
        <v>0</v>
      </c>
      <c r="V220" s="235" t="str">
        <f t="shared" si="27"/>
        <v/>
      </c>
      <c r="W220" s="235" t="str">
        <f t="shared" si="28"/>
        <v/>
      </c>
      <c r="X220" s="214"/>
      <c r="Y220" s="218"/>
      <c r="AA220" s="29"/>
      <c r="AB220" s="27"/>
      <c r="AC220" s="218"/>
      <c r="AD220" s="28"/>
      <c r="AH220" s="28"/>
    </row>
    <row r="221" spans="1:34" ht="15.6">
      <c r="A221" s="214"/>
      <c r="B221" s="214"/>
      <c r="C221" s="214"/>
      <c r="D221" s="234">
        <f>+'Ark1'!M1827</f>
        <v>13</v>
      </c>
      <c r="E221" s="234" t="s">
        <v>101</v>
      </c>
      <c r="F221" s="234">
        <f>+'Ark1'!D1827</f>
        <v>7</v>
      </c>
      <c r="G221" s="234" t="str">
        <f t="shared" si="24"/>
        <v>Jul</v>
      </c>
      <c r="H221" s="234">
        <f>+'Ark1'!Q1827</f>
        <v>0</v>
      </c>
      <c r="I221" s="336">
        <f>+'Ark1'!R1827</f>
        <v>0</v>
      </c>
      <c r="J221" s="235" t="str">
        <f>+IF(I221=0,"",'Ark1'!AF1827)</f>
        <v/>
      </c>
      <c r="K221" s="235" t="str">
        <f>+IF(I221=0,"",'Ark1'!AG1827)</f>
        <v/>
      </c>
      <c r="L221" s="236" t="str">
        <f>+IF(I221=0,"",'Ark1'!S1827)</f>
        <v/>
      </c>
      <c r="M221" s="297" t="str">
        <f>+IF(I221=0,"",'Ark1'!U1827)</f>
        <v/>
      </c>
      <c r="N221" s="235" t="str">
        <f>+IF(I221=0,"",'Ark1'!V1827)</f>
        <v/>
      </c>
      <c r="O221" s="235" t="str">
        <f>+IF(I221=0,"",'Ark1'!W1827)</f>
        <v/>
      </c>
      <c r="P221" s="237" t="str">
        <f>+IF(I221=0,"",'Ark1'!X1827)</f>
        <v/>
      </c>
      <c r="Q221" s="237" t="str">
        <f>+IF(I221=0,"",'Ark1'!Y1827)</f>
        <v/>
      </c>
      <c r="R221" s="237" t="str">
        <f>+IF(I221=0,"",'Ark1'!Z1827)</f>
        <v/>
      </c>
      <c r="S221" s="235" t="str">
        <f>+IF(I221=0,"",'Ark1'!Z1827)</f>
        <v/>
      </c>
      <c r="T221" s="235" t="str">
        <f>+IF(I221=0,"",'Ark1'!AB1827)</f>
        <v/>
      </c>
      <c r="U221" s="237">
        <f>+'Ark1'!AD1827</f>
        <v>0</v>
      </c>
      <c r="V221" s="235" t="str">
        <f t="shared" si="27"/>
        <v/>
      </c>
      <c r="W221" s="235" t="str">
        <f t="shared" si="28"/>
        <v/>
      </c>
      <c r="X221" s="214"/>
      <c r="Y221" s="27"/>
      <c r="AA221" s="29"/>
      <c r="AB221" s="27"/>
      <c r="AC221" s="28"/>
      <c r="AD221" s="28"/>
      <c r="AH221" s="28"/>
    </row>
    <row r="222" spans="1:34" ht="15.6">
      <c r="A222" s="214"/>
      <c r="B222" s="214"/>
      <c r="C222" s="214"/>
      <c r="D222" s="234">
        <f>+'Ark1'!M1828</f>
        <v>13</v>
      </c>
      <c r="E222" s="234" t="s">
        <v>101</v>
      </c>
      <c r="F222" s="234">
        <f>+'Ark1'!D1828</f>
        <v>8</v>
      </c>
      <c r="G222" s="234" t="str">
        <f t="shared" si="24"/>
        <v>Aug</v>
      </c>
      <c r="H222" s="234">
        <f>+'Ark1'!Q1828</f>
        <v>0</v>
      </c>
      <c r="I222" s="336">
        <f>+'Ark1'!R1828</f>
        <v>0</v>
      </c>
      <c r="J222" s="235" t="str">
        <f>+IF(I222=0,"",'Ark1'!AF1828)</f>
        <v/>
      </c>
      <c r="K222" s="235" t="str">
        <f>+IF(I222=0,"",'Ark1'!AG1828)</f>
        <v/>
      </c>
      <c r="L222" s="236" t="str">
        <f>+IF(I222=0,"",'Ark1'!S1828)</f>
        <v/>
      </c>
      <c r="M222" s="297" t="str">
        <f>+IF(I222=0,"",'Ark1'!U1828)</f>
        <v/>
      </c>
      <c r="N222" s="235" t="str">
        <f>+IF(I222=0,"",'Ark1'!V1828)</f>
        <v/>
      </c>
      <c r="O222" s="235" t="str">
        <f>+IF(I222=0,"",'Ark1'!W1828)</f>
        <v/>
      </c>
      <c r="P222" s="237" t="str">
        <f>+IF(I222=0,"",'Ark1'!X1828)</f>
        <v/>
      </c>
      <c r="Q222" s="237" t="str">
        <f>+IF(I222=0,"",'Ark1'!Y1828)</f>
        <v/>
      </c>
      <c r="R222" s="237" t="str">
        <f>+IF(I222=0,"",'Ark1'!Z1828)</f>
        <v/>
      </c>
      <c r="S222" s="235" t="str">
        <f>+IF(I222=0,"",'Ark1'!Z1828)</f>
        <v/>
      </c>
      <c r="T222" s="235" t="str">
        <f>+IF(I222=0,"",'Ark1'!AB1828)</f>
        <v/>
      </c>
      <c r="U222" s="237">
        <f>+'Ark1'!AD1828</f>
        <v>0</v>
      </c>
      <c r="V222" s="235" t="str">
        <f t="shared" si="27"/>
        <v/>
      </c>
      <c r="W222" s="235" t="str">
        <f t="shared" si="28"/>
        <v/>
      </c>
      <c r="X222" s="214"/>
      <c r="Y222" s="27"/>
      <c r="AA222" s="29"/>
      <c r="AB222" s="27"/>
      <c r="AC222" s="28"/>
      <c r="AD222" s="28"/>
      <c r="AH222" s="28"/>
    </row>
    <row r="223" spans="1:34" ht="15.6">
      <c r="A223" s="214"/>
      <c r="B223" s="214"/>
      <c r="C223" s="214"/>
      <c r="D223" s="234">
        <f>+'Ark1'!M1829</f>
        <v>13</v>
      </c>
      <c r="E223" s="234" t="s">
        <v>101</v>
      </c>
      <c r="F223" s="234">
        <f>+'Ark1'!D1829</f>
        <v>9</v>
      </c>
      <c r="G223" s="234" t="str">
        <f t="shared" si="24"/>
        <v>Sep</v>
      </c>
      <c r="H223" s="234">
        <f>+'Ark1'!Q1829</f>
        <v>0</v>
      </c>
      <c r="I223" s="336">
        <f>+'Ark1'!R1829</f>
        <v>0</v>
      </c>
      <c r="J223" s="235" t="str">
        <f>+IF(I223=0,"",'Ark1'!AF1829)</f>
        <v/>
      </c>
      <c r="K223" s="235" t="str">
        <f>+IF(I223=0,"",'Ark1'!AG1829)</f>
        <v/>
      </c>
      <c r="L223" s="236" t="str">
        <f>+IF(I223=0,"",'Ark1'!S1829)</f>
        <v/>
      </c>
      <c r="M223" s="297" t="str">
        <f>+IF(I223=0,"",'Ark1'!U1829)</f>
        <v/>
      </c>
      <c r="N223" s="235" t="str">
        <f>+IF(I223=0,"",'Ark1'!V1829)</f>
        <v/>
      </c>
      <c r="O223" s="235" t="str">
        <f>+IF(I223=0,"",'Ark1'!W1829)</f>
        <v/>
      </c>
      <c r="P223" s="237" t="str">
        <f>+IF(I223=0,"",'Ark1'!X1829)</f>
        <v/>
      </c>
      <c r="Q223" s="237" t="str">
        <f>+IF(I223=0,"",'Ark1'!Y1829)</f>
        <v/>
      </c>
      <c r="R223" s="237" t="str">
        <f>+IF(I223=0,"",'Ark1'!Z1829)</f>
        <v/>
      </c>
      <c r="S223" s="235" t="str">
        <f>+IF(I223=0,"",'Ark1'!Z1829)</f>
        <v/>
      </c>
      <c r="T223" s="235" t="str">
        <f>+IF(I223=0,"",'Ark1'!AB1829)</f>
        <v/>
      </c>
      <c r="U223" s="237">
        <f>+'Ark1'!AD1829</f>
        <v>0</v>
      </c>
      <c r="V223" s="235" t="str">
        <f t="shared" si="27"/>
        <v/>
      </c>
      <c r="W223" s="235" t="str">
        <f t="shared" si="28"/>
        <v/>
      </c>
      <c r="X223" s="214"/>
      <c r="Y223" s="27"/>
      <c r="AA223" s="29"/>
      <c r="AB223" s="27"/>
      <c r="AC223" s="28"/>
      <c r="AD223" s="28"/>
      <c r="AH223" s="28"/>
    </row>
    <row r="224" spans="1:34" ht="15.6">
      <c r="A224" s="214"/>
      <c r="B224" s="214"/>
      <c r="C224" s="214"/>
      <c r="D224" s="234">
        <f>+'Ark1'!M1830</f>
        <v>13</v>
      </c>
      <c r="E224" s="234" t="s">
        <v>101</v>
      </c>
      <c r="F224" s="234">
        <f>+'Ark1'!D1830</f>
        <v>10</v>
      </c>
      <c r="G224" s="234" t="str">
        <f t="shared" si="24"/>
        <v>Okt</v>
      </c>
      <c r="H224" s="234">
        <f>+'Ark1'!Q1830</f>
        <v>1</v>
      </c>
      <c r="I224" s="336">
        <f>+'Ark1'!R1830</f>
        <v>1</v>
      </c>
      <c r="J224" s="235">
        <f>+IF(I224=0,"",'Ark1'!AF1830)</f>
        <v>3.9370078740157473E-2</v>
      </c>
      <c r="K224" s="235">
        <f>+IF(I224=0,"",'Ark1'!AG1830)</f>
        <v>6.7212762648219904E-2</v>
      </c>
      <c r="L224" s="236">
        <f>+IF(I224=0,"",'Ark1'!S1830)</f>
        <v>11</v>
      </c>
      <c r="M224" s="297">
        <f>+IF(I224=0,"",'Ark1'!U1830)</f>
        <v>36.300000000000011</v>
      </c>
      <c r="N224" s="235">
        <f>+IF(I224=0,"",'Ark1'!V1830)</f>
        <v>0</v>
      </c>
      <c r="O224" s="235">
        <f>+IF(I224=0,"",'Ark1'!W1830)</f>
        <v>100</v>
      </c>
      <c r="P224" s="237">
        <f>+IF(I224=0,"",'Ark1'!X1830)</f>
        <v>100</v>
      </c>
      <c r="Q224" s="237">
        <f>+IF(I224=0,"",'Ark1'!Y1830)</f>
        <v>100</v>
      </c>
      <c r="R224" s="237">
        <f>+IF(I224=0,"",'Ark1'!Z1830)</f>
        <v>0</v>
      </c>
      <c r="S224" s="235">
        <f>+IF(I224=0,"",'Ark1'!Z1830)</f>
        <v>0</v>
      </c>
      <c r="T224" s="235">
        <f>+IF(I224=0,"",'Ark1'!AB1830)</f>
        <v>0</v>
      </c>
      <c r="U224" s="237">
        <f>+'Ark1'!AD1830</f>
        <v>0</v>
      </c>
      <c r="V224" s="235">
        <f t="shared" si="27"/>
        <v>7.6923076923076927E-2</v>
      </c>
      <c r="W224" s="235">
        <f t="shared" si="28"/>
        <v>1</v>
      </c>
      <c r="X224" s="214"/>
      <c r="Y224" s="27"/>
      <c r="AA224" s="29"/>
      <c r="AB224" s="27"/>
      <c r="AC224" s="28"/>
      <c r="AD224" s="28"/>
      <c r="AH224" s="28"/>
    </row>
    <row r="225" spans="1:34" ht="15.6">
      <c r="A225" s="214"/>
      <c r="B225" s="214"/>
      <c r="C225" s="214"/>
      <c r="D225" s="234">
        <f>+'Ark1'!M1831</f>
        <v>13</v>
      </c>
      <c r="E225" s="234" t="s">
        <v>101</v>
      </c>
      <c r="F225" s="234">
        <f>+'Ark1'!D1831</f>
        <v>11</v>
      </c>
      <c r="G225" s="234" t="str">
        <f t="shared" si="24"/>
        <v>Nov</v>
      </c>
      <c r="H225" s="234">
        <f>+'Ark1'!Q1831</f>
        <v>0</v>
      </c>
      <c r="I225" s="336">
        <f>+'Ark1'!R1831</f>
        <v>0</v>
      </c>
      <c r="J225" s="235" t="str">
        <f>+IF(I225=0,"",'Ark1'!AF1831)</f>
        <v/>
      </c>
      <c r="K225" s="235" t="str">
        <f>+IF(I225=0,"",'Ark1'!AG1831)</f>
        <v/>
      </c>
      <c r="L225" s="236" t="str">
        <f>+IF(I225=0,"",'Ark1'!S1831)</f>
        <v/>
      </c>
      <c r="M225" s="297" t="str">
        <f>+IF(I225=0,"",'Ark1'!U1831)</f>
        <v/>
      </c>
      <c r="N225" s="235" t="str">
        <f>+IF(I225=0,"",'Ark1'!V1831)</f>
        <v/>
      </c>
      <c r="O225" s="235" t="str">
        <f>+IF(I225=0,"",'Ark1'!W1831)</f>
        <v/>
      </c>
      <c r="P225" s="237" t="str">
        <f>+IF(I225=0,"",'Ark1'!X1831)</f>
        <v/>
      </c>
      <c r="Q225" s="237" t="str">
        <f>+IF(I225=0,"",'Ark1'!Y1831)</f>
        <v/>
      </c>
      <c r="R225" s="237" t="str">
        <f>+IF(I225=0,"",'Ark1'!Z1831)</f>
        <v/>
      </c>
      <c r="S225" s="235" t="str">
        <f>+IF(I225=0,"",'Ark1'!Z1831)</f>
        <v/>
      </c>
      <c r="T225" s="235" t="str">
        <f>+IF(I225=0,"",'Ark1'!AB1831)</f>
        <v/>
      </c>
      <c r="U225" s="237">
        <f>+'Ark1'!AD1831</f>
        <v>0</v>
      </c>
      <c r="V225" s="235" t="str">
        <f t="shared" si="27"/>
        <v/>
      </c>
      <c r="W225" s="235" t="str">
        <f t="shared" si="28"/>
        <v/>
      </c>
      <c r="X225" s="214"/>
      <c r="Y225" s="27"/>
      <c r="AA225" s="29"/>
      <c r="AB225" s="27"/>
      <c r="AC225" s="28"/>
      <c r="AD225" s="28"/>
      <c r="AH225" s="28"/>
    </row>
    <row r="226" spans="1:34" ht="15.6">
      <c r="A226" s="214"/>
      <c r="B226" s="214"/>
      <c r="C226" s="214"/>
      <c r="D226" s="234">
        <f>+'Ark1'!M1832</f>
        <v>13</v>
      </c>
      <c r="E226" s="234" t="s">
        <v>101</v>
      </c>
      <c r="F226" s="234">
        <f>+'Ark1'!D1832</f>
        <v>12</v>
      </c>
      <c r="G226" s="234" t="str">
        <f t="shared" si="24"/>
        <v>Des</v>
      </c>
      <c r="H226" s="234">
        <f>+'Ark1'!Q1832</f>
        <v>0</v>
      </c>
      <c r="I226" s="336">
        <f>+'Ark1'!R1832</f>
        <v>0</v>
      </c>
      <c r="J226" s="235" t="str">
        <f>+IF(I226=0,"",'Ark1'!AF1832)</f>
        <v/>
      </c>
      <c r="K226" s="235" t="str">
        <f>+IF(I226=0,"",'Ark1'!AG1832)</f>
        <v/>
      </c>
      <c r="L226" s="236" t="str">
        <f>+IF(I226=0,"",'Ark1'!S1832)</f>
        <v/>
      </c>
      <c r="M226" s="297" t="str">
        <f>+IF(I226=0,"",'Ark1'!U1832)</f>
        <v/>
      </c>
      <c r="N226" s="235" t="str">
        <f>+IF(I226=0,"",'Ark1'!V1832)</f>
        <v/>
      </c>
      <c r="O226" s="235" t="str">
        <f>+IF(I226=0,"",'Ark1'!W1832)</f>
        <v/>
      </c>
      <c r="P226" s="237" t="str">
        <f>+IF(I226=0,"",'Ark1'!X1832)</f>
        <v/>
      </c>
      <c r="Q226" s="237" t="str">
        <f>+IF(I226=0,"",'Ark1'!Y1832)</f>
        <v/>
      </c>
      <c r="R226" s="237" t="str">
        <f>+IF(I226=0,"",'Ark1'!Z1832)</f>
        <v/>
      </c>
      <c r="S226" s="235" t="str">
        <f>+IF(I226=0,"",'Ark1'!Z1832)</f>
        <v/>
      </c>
      <c r="T226" s="235" t="str">
        <f>+IF(I226=0,"",'Ark1'!AB1832)</f>
        <v/>
      </c>
      <c r="U226" s="237">
        <f>+'Ark1'!AD1832</f>
        <v>0</v>
      </c>
      <c r="V226" s="235" t="str">
        <f t="shared" si="27"/>
        <v/>
      </c>
      <c r="W226" s="235" t="str">
        <f t="shared" si="28"/>
        <v/>
      </c>
      <c r="X226" s="214"/>
      <c r="Y226" s="27"/>
      <c r="AA226" s="29"/>
      <c r="AB226" s="27"/>
      <c r="AC226" s="28"/>
      <c r="AD226" s="28"/>
      <c r="AH226" s="28"/>
    </row>
    <row r="227" spans="1:34" ht="15.6">
      <c r="A227" s="214"/>
      <c r="B227" s="214"/>
      <c r="C227" s="214"/>
      <c r="D227" s="214"/>
      <c r="E227" s="214"/>
      <c r="F227" s="214"/>
      <c r="G227" s="214"/>
      <c r="H227" s="214"/>
      <c r="I227" s="331"/>
      <c r="J227" s="215"/>
      <c r="K227" s="215"/>
      <c r="L227" s="214"/>
      <c r="M227" s="214"/>
      <c r="N227" s="214"/>
      <c r="O227" s="216"/>
      <c r="P227" s="216"/>
      <c r="Q227" s="216"/>
      <c r="R227" s="216"/>
      <c r="S227" s="215"/>
      <c r="T227" s="214"/>
      <c r="U227" s="216"/>
      <c r="V227" s="216"/>
      <c r="W227" s="215"/>
      <c r="X227" s="214"/>
      <c r="Y227" s="217"/>
      <c r="AA227" s="29"/>
      <c r="AB227" s="27"/>
      <c r="AC227" s="218"/>
      <c r="AD227" s="28"/>
      <c r="AH227" s="28"/>
    </row>
    <row r="228" spans="1:34" ht="22.8">
      <c r="A228" s="214"/>
      <c r="B228" s="214"/>
      <c r="C228" s="214"/>
      <c r="D228" s="214"/>
      <c r="E228" s="263" t="str">
        <f>+E233</f>
        <v>5</v>
      </c>
      <c r="F228" s="214"/>
      <c r="G228" s="214"/>
      <c r="H228" s="214"/>
      <c r="I228" s="334">
        <f>SUM(I233:I244)</f>
        <v>4</v>
      </c>
      <c r="J228" s="215"/>
      <c r="K228" s="215"/>
      <c r="L228" s="214"/>
      <c r="M228" s="269">
        <f>+Fettgruppe!J24</f>
        <v>37.725000000000001</v>
      </c>
      <c r="N228" s="214"/>
      <c r="O228" s="216"/>
      <c r="P228" s="216"/>
      <c r="Q228" s="216"/>
      <c r="R228" s="216"/>
      <c r="S228" s="215"/>
      <c r="T228" s="214"/>
      <c r="U228" s="216"/>
      <c r="V228" s="216"/>
      <c r="W228" s="215"/>
      <c r="X228" s="214"/>
      <c r="Y228" s="217"/>
      <c r="AA228" s="29"/>
      <c r="AB228" s="27"/>
      <c r="AC228" s="218"/>
      <c r="AD228" s="28"/>
      <c r="AH228" s="28"/>
    </row>
    <row r="229" spans="1:34" ht="15.6">
      <c r="A229" s="214"/>
      <c r="B229" s="214"/>
      <c r="C229" s="214"/>
      <c r="D229" s="214"/>
      <c r="E229" s="214"/>
      <c r="F229" s="214"/>
      <c r="G229" s="214"/>
      <c r="H229" s="214"/>
      <c r="I229" s="331"/>
      <c r="J229" s="215"/>
      <c r="K229" s="215"/>
      <c r="L229" s="214"/>
      <c r="M229" s="214"/>
      <c r="N229" s="214"/>
      <c r="O229" s="216"/>
      <c r="P229" s="216"/>
      <c r="Q229" s="216"/>
      <c r="R229" s="216"/>
      <c r="S229" s="215"/>
      <c r="T229" s="214"/>
      <c r="U229" s="216"/>
      <c r="V229" s="216"/>
      <c r="W229" s="231" t="s">
        <v>2</v>
      </c>
      <c r="X229" s="214"/>
      <c r="Y229" s="217"/>
      <c r="AA229" s="29"/>
      <c r="AB229" s="27"/>
      <c r="AC229" s="218"/>
      <c r="AD229" s="28"/>
      <c r="AH229" s="28"/>
    </row>
    <row r="230" spans="1:34" ht="15.6">
      <c r="A230" s="214"/>
      <c r="B230" s="214"/>
      <c r="C230" s="214"/>
      <c r="D230" s="214"/>
      <c r="E230" s="214"/>
      <c r="F230" s="214"/>
      <c r="G230" s="214"/>
      <c r="H230" s="232" t="s">
        <v>2</v>
      </c>
      <c r="I230" s="331"/>
      <c r="J230" s="215"/>
      <c r="K230" s="215"/>
      <c r="L230" s="232" t="s">
        <v>22</v>
      </c>
      <c r="M230" s="215"/>
      <c r="N230" s="215" t="s">
        <v>400</v>
      </c>
      <c r="O230" s="216" t="s">
        <v>400</v>
      </c>
      <c r="P230" s="233" t="s">
        <v>539</v>
      </c>
      <c r="Q230" s="36"/>
      <c r="R230" s="36"/>
      <c r="S230" s="231" t="s">
        <v>422</v>
      </c>
      <c r="T230" s="214"/>
      <c r="U230" s="233" t="s">
        <v>536</v>
      </c>
      <c r="V230" s="233" t="s">
        <v>75</v>
      </c>
      <c r="W230" s="231" t="s">
        <v>8</v>
      </c>
      <c r="X230" s="214"/>
      <c r="Y230" s="217"/>
      <c r="AA230" s="29"/>
      <c r="AB230" s="27"/>
      <c r="AC230" s="218"/>
      <c r="AD230" s="28"/>
      <c r="AH230" s="28"/>
    </row>
    <row r="231" spans="1:34" ht="15.6">
      <c r="A231" s="214"/>
      <c r="B231" s="214"/>
      <c r="C231" s="214"/>
      <c r="D231" s="232" t="s">
        <v>410</v>
      </c>
      <c r="E231" s="214"/>
      <c r="F231" s="232"/>
      <c r="G231" s="232"/>
      <c r="H231" s="232" t="s">
        <v>480</v>
      </c>
      <c r="I231" s="335" t="s">
        <v>2</v>
      </c>
      <c r="J231" s="231" t="s">
        <v>2</v>
      </c>
      <c r="K231" s="231" t="s">
        <v>1</v>
      </c>
      <c r="L231" s="232" t="s">
        <v>478</v>
      </c>
      <c r="M231" s="231" t="s">
        <v>22</v>
      </c>
      <c r="N231" s="231" t="s">
        <v>519</v>
      </c>
      <c r="O231" s="233" t="s">
        <v>484</v>
      </c>
      <c r="P231" s="233" t="s">
        <v>540</v>
      </c>
      <c r="Q231" s="36"/>
      <c r="R231" s="36"/>
      <c r="S231" s="231"/>
      <c r="T231" s="232" t="s">
        <v>478</v>
      </c>
      <c r="U231" s="233" t="s">
        <v>1</v>
      </c>
      <c r="V231" s="233" t="s">
        <v>424</v>
      </c>
      <c r="W231" s="231" t="s">
        <v>67</v>
      </c>
      <c r="X231" s="214"/>
      <c r="Y231" s="217"/>
      <c r="AA231" s="29"/>
      <c r="AB231" s="27"/>
      <c r="AC231" s="218"/>
      <c r="AD231" s="28"/>
      <c r="AH231" s="28"/>
    </row>
    <row r="232" spans="1:34" ht="15.6">
      <c r="A232" s="214"/>
      <c r="B232" s="214"/>
      <c r="C232" s="214"/>
      <c r="D232" s="232" t="s">
        <v>411</v>
      </c>
      <c r="E232" s="232"/>
      <c r="F232" s="232" t="s">
        <v>84</v>
      </c>
      <c r="G232" s="232"/>
      <c r="H232" s="52" t="s">
        <v>481</v>
      </c>
      <c r="I232" s="327" t="s">
        <v>8</v>
      </c>
      <c r="J232" s="96" t="s">
        <v>400</v>
      </c>
      <c r="K232" s="96" t="s">
        <v>400</v>
      </c>
      <c r="L232" s="52" t="s">
        <v>479</v>
      </c>
      <c r="M232" s="96" t="s">
        <v>44</v>
      </c>
      <c r="N232" s="96" t="s">
        <v>520</v>
      </c>
      <c r="O232" s="74" t="s">
        <v>485</v>
      </c>
      <c r="P232" s="74" t="s">
        <v>541</v>
      </c>
      <c r="Q232" s="74" t="s">
        <v>523</v>
      </c>
      <c r="R232" s="74" t="s">
        <v>542</v>
      </c>
      <c r="S232" s="96" t="s">
        <v>1</v>
      </c>
      <c r="T232" s="52" t="s">
        <v>479</v>
      </c>
      <c r="U232" s="74" t="s">
        <v>0</v>
      </c>
      <c r="V232" s="74" t="s">
        <v>425</v>
      </c>
      <c r="W232" s="96" t="s">
        <v>538</v>
      </c>
      <c r="X232" s="214"/>
      <c r="Y232" s="217"/>
      <c r="AA232" s="29"/>
      <c r="AB232" s="27"/>
      <c r="AC232" s="218"/>
      <c r="AD232" s="28"/>
      <c r="AH232" s="28"/>
    </row>
    <row r="233" spans="1:34" ht="15.6">
      <c r="A233" s="214"/>
      <c r="B233" s="214"/>
      <c r="C233" s="214"/>
      <c r="D233" s="28">
        <f>+'Ark1'!M1833</f>
        <v>14</v>
      </c>
      <c r="E233" s="247" t="s">
        <v>102</v>
      </c>
      <c r="F233" s="28">
        <f>+'Ark1'!D1833</f>
        <v>1</v>
      </c>
      <c r="G233" s="28" t="str">
        <f t="shared" ref="G233:G244" si="29">+G215</f>
        <v>Jan</v>
      </c>
      <c r="H233" s="28">
        <f>+'Ark1'!Q1833</f>
        <v>1</v>
      </c>
      <c r="I233" s="337">
        <f>+'Ark1'!R1833</f>
        <v>1</v>
      </c>
      <c r="J233" s="29">
        <f>+IF(I233=0,"",'Ark1'!AF1833)</f>
        <v>0.18450184501845016</v>
      </c>
      <c r="K233" s="29">
        <f>+IF(I233=0,"",'Ark1'!AG1833)</f>
        <v>0.31379727388618317</v>
      </c>
      <c r="L233" s="27">
        <f>+IF(I233=0,"",'Ark1'!S1833)</f>
        <v>8</v>
      </c>
      <c r="M233" s="297">
        <f>+IF(I233=0,"",'Ark1'!U1833)</f>
        <v>38.4</v>
      </c>
      <c r="N233" s="29">
        <f>+IF(I233=0,"",'Ark1'!V1833)</f>
        <v>0</v>
      </c>
      <c r="O233" s="29">
        <f>+IF(I233=0,"",'Ark1'!W1833)</f>
        <v>100</v>
      </c>
      <c r="P233" s="34">
        <f>+IF(I233=0,"",'Ark1'!X1833)</f>
        <v>100</v>
      </c>
      <c r="Q233" s="34">
        <f>+IF(I233=0,"",'Ark1'!Y1833)</f>
        <v>100</v>
      </c>
      <c r="R233" s="34">
        <f>+IF(I233=0,"",'Ark1'!Z1833)</f>
        <v>0</v>
      </c>
      <c r="S233" s="29">
        <f>+IF(I233=0,"",'Ark1'!Z1833)</f>
        <v>0</v>
      </c>
      <c r="T233" s="29">
        <f>+IF(I233=0,"",'Ark1'!AB1833)</f>
        <v>0</v>
      </c>
      <c r="U233" s="34">
        <f>+'Ark1'!AD1833</f>
        <v>0</v>
      </c>
      <c r="V233" s="29">
        <f t="shared" si="25"/>
        <v>7.1428571428571425E-2</v>
      </c>
      <c r="W233" s="29">
        <f t="shared" si="26"/>
        <v>1</v>
      </c>
      <c r="X233" s="214"/>
      <c r="Y233" s="27"/>
      <c r="AA233" s="29"/>
      <c r="AB233" s="27"/>
      <c r="AC233" s="28"/>
      <c r="AD233" s="28"/>
      <c r="AH233" s="28"/>
    </row>
    <row r="234" spans="1:34" ht="15.6">
      <c r="A234" s="214"/>
      <c r="B234" s="214"/>
      <c r="C234" s="214"/>
      <c r="D234" s="28">
        <f>+'Ark1'!M1834</f>
        <v>14</v>
      </c>
      <c r="E234" s="247" t="s">
        <v>102</v>
      </c>
      <c r="F234" s="28">
        <f>+'Ark1'!D1834</f>
        <v>2</v>
      </c>
      <c r="G234" s="28" t="str">
        <f t="shared" si="29"/>
        <v>Feb</v>
      </c>
      <c r="H234" s="28">
        <f>+'Ark1'!Q1834</f>
        <v>1</v>
      </c>
      <c r="I234" s="337">
        <f>+'Ark1'!R1834</f>
        <v>1</v>
      </c>
      <c r="J234" s="29">
        <f>+IF(I234=0,"",'Ark1'!AF1834)</f>
        <v>0.36900369003690031</v>
      </c>
      <c r="K234" s="29">
        <f>+IF(I234=0,"",'Ark1'!AG1834)</f>
        <v>0.63342429504672149</v>
      </c>
      <c r="L234" s="27">
        <f>+IF(I234=0,"",'Ark1'!S1834)</f>
        <v>8</v>
      </c>
      <c r="M234" s="297">
        <f>+IF(I234=0,"",'Ark1'!U1834)</f>
        <v>38.300000000000011</v>
      </c>
      <c r="N234" s="29">
        <f>+IF(I234=0,"",'Ark1'!V1834)</f>
        <v>0</v>
      </c>
      <c r="O234" s="29">
        <f>+IF(I234=0,"",'Ark1'!W1834)</f>
        <v>100</v>
      </c>
      <c r="P234" s="34">
        <f>+IF(I234=0,"",'Ark1'!X1834)</f>
        <v>100</v>
      </c>
      <c r="Q234" s="34">
        <f>+IF(I234=0,"",'Ark1'!Y1834)</f>
        <v>100</v>
      </c>
      <c r="R234" s="34">
        <f>+IF(I234=0,"",'Ark1'!Z1834)</f>
        <v>0</v>
      </c>
      <c r="S234" s="29">
        <f>+IF(I234=0,"",'Ark1'!Z1834)</f>
        <v>0</v>
      </c>
      <c r="T234" s="29">
        <f>+IF(I234=0,"",'Ark1'!AB1834)</f>
        <v>0</v>
      </c>
      <c r="U234" s="34">
        <f>+'Ark1'!AD1834</f>
        <v>0</v>
      </c>
      <c r="V234" s="29">
        <f t="shared" ref="V234:V244" si="30">+IF(I234=0,"",I234/D234)</f>
        <v>7.1428571428571425E-2</v>
      </c>
      <c r="W234" s="29">
        <f t="shared" ref="W234:W244" si="31">+IF(I234=0,"",I234/H234)</f>
        <v>1</v>
      </c>
      <c r="X234" s="214"/>
      <c r="Y234" s="27"/>
      <c r="AA234" s="29"/>
      <c r="AB234" s="27"/>
      <c r="AC234" s="28"/>
      <c r="AD234" s="28"/>
      <c r="AH234" s="28"/>
    </row>
    <row r="235" spans="1:34" ht="15.6">
      <c r="A235" s="214"/>
      <c r="B235" s="214"/>
      <c r="C235" s="214"/>
      <c r="D235" s="28">
        <f>+'Ark1'!M1835</f>
        <v>14</v>
      </c>
      <c r="E235" s="247" t="s">
        <v>102</v>
      </c>
      <c r="F235" s="28">
        <f>+'Ark1'!D1835</f>
        <v>3</v>
      </c>
      <c r="G235" s="28" t="str">
        <f t="shared" si="29"/>
        <v>Mar</v>
      </c>
      <c r="H235" s="28">
        <f>+'Ark1'!Q1835</f>
        <v>0</v>
      </c>
      <c r="I235" s="337">
        <f>+'Ark1'!R1835</f>
        <v>0</v>
      </c>
      <c r="J235" s="29" t="str">
        <f>+IF(I235=0,"",'Ark1'!AF1835)</f>
        <v/>
      </c>
      <c r="K235" s="29" t="str">
        <f>+IF(I235=0,"",'Ark1'!AG1835)</f>
        <v/>
      </c>
      <c r="L235" s="27" t="str">
        <f>+IF(I235=0,"",'Ark1'!S1835)</f>
        <v/>
      </c>
      <c r="M235" s="297" t="str">
        <f>+IF(I235=0,"",'Ark1'!U1835)</f>
        <v/>
      </c>
      <c r="N235" s="29" t="str">
        <f>+IF(I235=0,"",'Ark1'!V1835)</f>
        <v/>
      </c>
      <c r="O235" s="29" t="str">
        <f>+IF(I235=0,"",'Ark1'!W1835)</f>
        <v/>
      </c>
      <c r="P235" s="34" t="str">
        <f>+IF(I235=0,"",'Ark1'!X1835)</f>
        <v/>
      </c>
      <c r="Q235" s="34" t="str">
        <f>+IF(I235=0,"",'Ark1'!Y1835)</f>
        <v/>
      </c>
      <c r="R235" s="34" t="str">
        <f>+IF(I235=0,"",'Ark1'!Z1835)</f>
        <v/>
      </c>
      <c r="S235" s="29" t="str">
        <f>+IF(I235=0,"",'Ark1'!Z1835)</f>
        <v/>
      </c>
      <c r="T235" s="29" t="str">
        <f>+IF(I235=0,"",'Ark1'!AB1835)</f>
        <v/>
      </c>
      <c r="U235" s="34">
        <f>+'Ark1'!AD1835</f>
        <v>0</v>
      </c>
      <c r="V235" s="29" t="str">
        <f t="shared" si="30"/>
        <v/>
      </c>
      <c r="W235" s="29" t="str">
        <f t="shared" si="31"/>
        <v/>
      </c>
      <c r="X235" s="214"/>
      <c r="Y235" s="27"/>
      <c r="AA235" s="29"/>
      <c r="AB235" s="27"/>
      <c r="AC235" s="28"/>
      <c r="AD235" s="28"/>
      <c r="AH235" s="28"/>
    </row>
    <row r="236" spans="1:34" ht="15.6">
      <c r="A236" s="214"/>
      <c r="B236" s="214"/>
      <c r="C236" s="214"/>
      <c r="D236" s="28">
        <f>+'Ark1'!M1836</f>
        <v>14</v>
      </c>
      <c r="E236" s="247" t="s">
        <v>102</v>
      </c>
      <c r="F236" s="28">
        <f>+'Ark1'!D1836</f>
        <v>4</v>
      </c>
      <c r="G236" s="28" t="str">
        <f t="shared" si="29"/>
        <v>Apr</v>
      </c>
      <c r="H236" s="28">
        <f>+'Ark1'!Q1836</f>
        <v>0</v>
      </c>
      <c r="I236" s="337">
        <f>+'Ark1'!R1836</f>
        <v>0</v>
      </c>
      <c r="J236" s="29" t="str">
        <f>+IF(I236=0,"",'Ark1'!AF1836)</f>
        <v/>
      </c>
      <c r="K236" s="29" t="str">
        <f>+IF(I236=0,"",'Ark1'!AG1836)</f>
        <v/>
      </c>
      <c r="L236" s="27" t="str">
        <f>+IF(I236=0,"",'Ark1'!S1836)</f>
        <v/>
      </c>
      <c r="M236" s="297" t="str">
        <f>+IF(I236=0,"",'Ark1'!U1836)</f>
        <v/>
      </c>
      <c r="N236" s="29" t="str">
        <f>+IF(I236=0,"",'Ark1'!V1836)</f>
        <v/>
      </c>
      <c r="O236" s="29" t="str">
        <f>+IF(I236=0,"",'Ark1'!W1836)</f>
        <v/>
      </c>
      <c r="P236" s="34" t="str">
        <f>+IF(I236=0,"",'Ark1'!X1836)</f>
        <v/>
      </c>
      <c r="Q236" s="34" t="str">
        <f>+IF(I236=0,"",'Ark1'!Y1836)</f>
        <v/>
      </c>
      <c r="R236" s="34" t="str">
        <f>+IF(I236=0,"",'Ark1'!Z1836)</f>
        <v/>
      </c>
      <c r="S236" s="29" t="str">
        <f>+IF(I236=0,"",'Ark1'!Z1836)</f>
        <v/>
      </c>
      <c r="T236" s="29" t="str">
        <f>+IF(I236=0,"",'Ark1'!AB1836)</f>
        <v/>
      </c>
      <c r="U236" s="34">
        <f>+'Ark1'!AD1836</f>
        <v>0</v>
      </c>
      <c r="V236" s="29" t="str">
        <f t="shared" si="30"/>
        <v/>
      </c>
      <c r="W236" s="29" t="str">
        <f t="shared" si="31"/>
        <v/>
      </c>
      <c r="X236" s="214"/>
      <c r="Y236" s="27"/>
      <c r="AA236" s="29"/>
      <c r="AB236" s="27"/>
      <c r="AC236" s="28"/>
      <c r="AD236" s="28"/>
      <c r="AH236" s="28"/>
    </row>
    <row r="237" spans="1:34" ht="15.6">
      <c r="A237" s="214"/>
      <c r="B237" s="214"/>
      <c r="C237" s="214"/>
      <c r="D237" s="28">
        <f>+'Ark1'!M1837</f>
        <v>14</v>
      </c>
      <c r="E237" s="247" t="s">
        <v>102</v>
      </c>
      <c r="F237" s="28">
        <f>+'Ark1'!D1837</f>
        <v>5</v>
      </c>
      <c r="G237" s="28" t="str">
        <f t="shared" si="29"/>
        <v>Mai</v>
      </c>
      <c r="H237" s="28">
        <f>+'Ark1'!Q1837</f>
        <v>1</v>
      </c>
      <c r="I237" s="337">
        <f>+'Ark1'!R1837</f>
        <v>1</v>
      </c>
      <c r="J237" s="29">
        <f>+IF(I237=0,"",'Ark1'!AF1837)</f>
        <v>0.19841269841269835</v>
      </c>
      <c r="K237" s="29">
        <f>+IF(I237=0,"",'Ark1'!AG1837)</f>
        <v>0.37663364845015246</v>
      </c>
      <c r="L237" s="27">
        <f>+IF(I237=0,"",'Ark1'!S1837)</f>
        <v>8</v>
      </c>
      <c r="M237" s="297">
        <f>+IF(I237=0,"",'Ark1'!U1837)</f>
        <v>40</v>
      </c>
      <c r="N237" s="29">
        <f>+IF(I237=0,"",'Ark1'!V1837)</f>
        <v>0</v>
      </c>
      <c r="O237" s="29">
        <f>+IF(I237=0,"",'Ark1'!W1837)</f>
        <v>100</v>
      </c>
      <c r="P237" s="34">
        <f>+IF(I237=0,"",'Ark1'!X1837)</f>
        <v>100</v>
      </c>
      <c r="Q237" s="34">
        <f>+IF(I237=0,"",'Ark1'!Y1837)</f>
        <v>100</v>
      </c>
      <c r="R237" s="34">
        <f>+IF(I237=0,"",'Ark1'!Z1837)</f>
        <v>0</v>
      </c>
      <c r="S237" s="29">
        <f>+IF(I237=0,"",'Ark1'!Z1837)</f>
        <v>0</v>
      </c>
      <c r="T237" s="29">
        <f>+IF(I237=0,"",'Ark1'!AB1837)</f>
        <v>0</v>
      </c>
      <c r="U237" s="34">
        <f>+'Ark1'!AD1837</f>
        <v>0</v>
      </c>
      <c r="V237" s="29">
        <f t="shared" si="30"/>
        <v>7.1428571428571425E-2</v>
      </c>
      <c r="W237" s="29">
        <f t="shared" si="31"/>
        <v>1</v>
      </c>
      <c r="X237" s="214"/>
      <c r="Y237" s="27"/>
      <c r="AA237" s="29"/>
      <c r="AB237" s="27"/>
      <c r="AC237" s="28"/>
      <c r="AD237" s="28"/>
      <c r="AH237" s="28"/>
    </row>
    <row r="238" spans="1:34" ht="15.6">
      <c r="A238" s="214"/>
      <c r="B238" s="214"/>
      <c r="C238" s="214"/>
      <c r="D238" s="28">
        <f>+'Ark1'!M1838</f>
        <v>14</v>
      </c>
      <c r="E238" s="247" t="s">
        <v>102</v>
      </c>
      <c r="F238" s="28">
        <f>+'Ark1'!D1838</f>
        <v>6</v>
      </c>
      <c r="G238" s="28" t="str">
        <f t="shared" si="29"/>
        <v>Jun</v>
      </c>
      <c r="H238" s="28">
        <f>+'Ark1'!Q1838</f>
        <v>0</v>
      </c>
      <c r="I238" s="337">
        <f>+'Ark1'!R1838</f>
        <v>0</v>
      </c>
      <c r="J238" s="29" t="str">
        <f>+IF(I238=0,"",'Ark1'!AF1838)</f>
        <v/>
      </c>
      <c r="K238" s="29" t="str">
        <f>+IF(I238=0,"",'Ark1'!AG1838)</f>
        <v/>
      </c>
      <c r="L238" s="27" t="str">
        <f>+IF(I238=0,"",'Ark1'!S1838)</f>
        <v/>
      </c>
      <c r="M238" s="297" t="str">
        <f>+IF(I238=0,"",'Ark1'!U1838)</f>
        <v/>
      </c>
      <c r="N238" s="29" t="str">
        <f>+IF(I238=0,"",'Ark1'!V1838)</f>
        <v/>
      </c>
      <c r="O238" s="29" t="str">
        <f>+IF(I238=0,"",'Ark1'!W1838)</f>
        <v/>
      </c>
      <c r="P238" s="34" t="str">
        <f>+IF(I238=0,"",'Ark1'!X1838)</f>
        <v/>
      </c>
      <c r="Q238" s="34" t="str">
        <f>+IF(I238=0,"",'Ark1'!Y1838)</f>
        <v/>
      </c>
      <c r="R238" s="34" t="str">
        <f>+IF(I238=0,"",'Ark1'!Z1838)</f>
        <v/>
      </c>
      <c r="S238" s="29" t="str">
        <f>+IF(I238=0,"",'Ark1'!Z1838)</f>
        <v/>
      </c>
      <c r="T238" s="29" t="str">
        <f>+IF(I238=0,"",'Ark1'!AB1838)</f>
        <v/>
      </c>
      <c r="U238" s="34">
        <f>+'Ark1'!AD1838</f>
        <v>0</v>
      </c>
      <c r="V238" s="29" t="str">
        <f t="shared" si="30"/>
        <v/>
      </c>
      <c r="W238" s="29" t="str">
        <f t="shared" si="31"/>
        <v/>
      </c>
      <c r="X238" s="214"/>
      <c r="Y238" s="27"/>
      <c r="AA238" s="29"/>
      <c r="AB238" s="27"/>
      <c r="AC238" s="28"/>
      <c r="AD238" s="28"/>
      <c r="AH238" s="28"/>
    </row>
    <row r="239" spans="1:34" ht="15.6">
      <c r="A239" s="214"/>
      <c r="B239" s="214"/>
      <c r="C239" s="214"/>
      <c r="D239" s="28">
        <f>+'Ark1'!M1839</f>
        <v>14</v>
      </c>
      <c r="E239" s="247" t="s">
        <v>102</v>
      </c>
      <c r="F239" s="28">
        <f>+'Ark1'!D1839</f>
        <v>7</v>
      </c>
      <c r="G239" s="28" t="str">
        <f t="shared" si="29"/>
        <v>Jul</v>
      </c>
      <c r="H239" s="28">
        <f>+'Ark1'!Q1839</f>
        <v>0</v>
      </c>
      <c r="I239" s="337">
        <f>+'Ark1'!R1839</f>
        <v>0</v>
      </c>
      <c r="J239" s="29" t="str">
        <f>+IF(I239=0,"",'Ark1'!AF1839)</f>
        <v/>
      </c>
      <c r="K239" s="29" t="str">
        <f>+IF(I239=0,"",'Ark1'!AG1839)</f>
        <v/>
      </c>
      <c r="L239" s="27" t="str">
        <f>+IF(I239=0,"",'Ark1'!S1839)</f>
        <v/>
      </c>
      <c r="M239" s="297" t="str">
        <f>+IF(I239=0,"",'Ark1'!U1839)</f>
        <v/>
      </c>
      <c r="N239" s="29" t="str">
        <f>+IF(I239=0,"",'Ark1'!V1839)</f>
        <v/>
      </c>
      <c r="O239" s="29" t="str">
        <f>+IF(I239=0,"",'Ark1'!W1839)</f>
        <v/>
      </c>
      <c r="P239" s="34" t="str">
        <f>+IF(I239=0,"",'Ark1'!X1839)</f>
        <v/>
      </c>
      <c r="Q239" s="34" t="str">
        <f>+IF(I239=0,"",'Ark1'!Y1839)</f>
        <v/>
      </c>
      <c r="R239" s="34" t="str">
        <f>+IF(I239=0,"",'Ark1'!Z1839)</f>
        <v/>
      </c>
      <c r="S239" s="29" t="str">
        <f>+IF(I239=0,"",'Ark1'!Z1839)</f>
        <v/>
      </c>
      <c r="T239" s="29" t="str">
        <f>+IF(I239=0,"",'Ark1'!AB1839)</f>
        <v/>
      </c>
      <c r="U239" s="34">
        <f>+'Ark1'!AD1839</f>
        <v>0</v>
      </c>
      <c r="V239" s="29" t="str">
        <f t="shared" si="30"/>
        <v/>
      </c>
      <c r="W239" s="29" t="str">
        <f t="shared" si="31"/>
        <v/>
      </c>
      <c r="X239" s="214"/>
      <c r="Y239" s="27"/>
      <c r="AA239" s="29"/>
      <c r="AB239" s="27"/>
      <c r="AC239" s="28"/>
      <c r="AD239" s="28"/>
      <c r="AH239" s="28"/>
    </row>
    <row r="240" spans="1:34" ht="15.6">
      <c r="A240" s="214"/>
      <c r="B240" s="214"/>
      <c r="C240" s="214"/>
      <c r="D240" s="28">
        <f>+'Ark1'!M1840</f>
        <v>14</v>
      </c>
      <c r="E240" s="247" t="s">
        <v>102</v>
      </c>
      <c r="F240" s="28">
        <f>+'Ark1'!D1840</f>
        <v>8</v>
      </c>
      <c r="G240" s="28" t="str">
        <f t="shared" si="29"/>
        <v>Aug</v>
      </c>
      <c r="H240" s="28">
        <f>+'Ark1'!Q1840</f>
        <v>0</v>
      </c>
      <c r="I240" s="337">
        <f>+'Ark1'!R1840</f>
        <v>0</v>
      </c>
      <c r="J240" s="29" t="str">
        <f>+IF(I240=0,"",'Ark1'!AF1840)</f>
        <v/>
      </c>
      <c r="K240" s="29" t="str">
        <f>+IF(I240=0,"",'Ark1'!AG1840)</f>
        <v/>
      </c>
      <c r="L240" s="27" t="str">
        <f>+IF(I240=0,"",'Ark1'!S1840)</f>
        <v/>
      </c>
      <c r="M240" s="297" t="str">
        <f>+IF(I240=0,"",'Ark1'!U1840)</f>
        <v/>
      </c>
      <c r="N240" s="29" t="str">
        <f>+IF(I240=0,"",'Ark1'!V1840)</f>
        <v/>
      </c>
      <c r="O240" s="29" t="str">
        <f>+IF(I240=0,"",'Ark1'!W1840)</f>
        <v/>
      </c>
      <c r="P240" s="34" t="str">
        <f>+IF(I240=0,"",'Ark1'!X1840)</f>
        <v/>
      </c>
      <c r="Q240" s="34" t="str">
        <f>+IF(I240=0,"",'Ark1'!Y1840)</f>
        <v/>
      </c>
      <c r="R240" s="34" t="str">
        <f>+IF(I240=0,"",'Ark1'!Z1840)</f>
        <v/>
      </c>
      <c r="S240" s="29" t="str">
        <f>+IF(I240=0,"",'Ark1'!Z1840)</f>
        <v/>
      </c>
      <c r="T240" s="29" t="str">
        <f>+IF(I240=0,"",'Ark1'!AB1840)</f>
        <v/>
      </c>
      <c r="U240" s="34">
        <f>+'Ark1'!AD1840</f>
        <v>0</v>
      </c>
      <c r="V240" s="29" t="str">
        <f t="shared" si="30"/>
        <v/>
      </c>
      <c r="W240" s="29" t="str">
        <f t="shared" si="31"/>
        <v/>
      </c>
      <c r="X240" s="214"/>
      <c r="Y240" s="27"/>
      <c r="AA240" s="29"/>
      <c r="AB240" s="27"/>
      <c r="AC240" s="28"/>
      <c r="AD240" s="28"/>
      <c r="AH240" s="28"/>
    </row>
    <row r="241" spans="1:34" ht="15.6">
      <c r="A241" s="214"/>
      <c r="B241" s="214"/>
      <c r="C241" s="214"/>
      <c r="D241" s="28">
        <f>+'Ark1'!M1841</f>
        <v>14</v>
      </c>
      <c r="E241" s="247" t="s">
        <v>102</v>
      </c>
      <c r="F241" s="28">
        <f>+'Ark1'!D1841</f>
        <v>9</v>
      </c>
      <c r="G241" s="28" t="str">
        <f t="shared" si="29"/>
        <v>Sep</v>
      </c>
      <c r="H241" s="28">
        <f>+'Ark1'!Q1841</f>
        <v>0</v>
      </c>
      <c r="I241" s="337">
        <f>+'Ark1'!R1841</f>
        <v>0</v>
      </c>
      <c r="J241" s="29" t="str">
        <f>+IF(I241=0,"",'Ark1'!AF1841)</f>
        <v/>
      </c>
      <c r="K241" s="29" t="str">
        <f>+IF(I241=0,"",'Ark1'!AG1841)</f>
        <v/>
      </c>
      <c r="L241" s="27" t="str">
        <f>+IF(I241=0,"",'Ark1'!S1841)</f>
        <v/>
      </c>
      <c r="M241" s="297" t="str">
        <f>+IF(I241=0,"",'Ark1'!U1841)</f>
        <v/>
      </c>
      <c r="N241" s="29" t="str">
        <f>+IF(I241=0,"",'Ark1'!V1841)</f>
        <v/>
      </c>
      <c r="O241" s="29" t="str">
        <f>+IF(I241=0,"",'Ark1'!W1841)</f>
        <v/>
      </c>
      <c r="P241" s="34" t="str">
        <f>+IF(I241=0,"",'Ark1'!X1841)</f>
        <v/>
      </c>
      <c r="Q241" s="34" t="str">
        <f>+IF(I241=0,"",'Ark1'!Y1841)</f>
        <v/>
      </c>
      <c r="R241" s="34" t="str">
        <f>+IF(I241=0,"",'Ark1'!Z1841)</f>
        <v/>
      </c>
      <c r="S241" s="29" t="str">
        <f>+IF(I241=0,"",'Ark1'!Z1841)</f>
        <v/>
      </c>
      <c r="T241" s="29" t="str">
        <f>+IF(I241=0,"",'Ark1'!AB1841)</f>
        <v/>
      </c>
      <c r="U241" s="34">
        <f>+'Ark1'!AD1841</f>
        <v>0</v>
      </c>
      <c r="V241" s="29" t="str">
        <f t="shared" si="30"/>
        <v/>
      </c>
      <c r="W241" s="29" t="str">
        <f t="shared" si="31"/>
        <v/>
      </c>
      <c r="X241" s="214"/>
      <c r="Y241" s="27"/>
      <c r="AA241" s="29"/>
      <c r="AB241" s="27"/>
      <c r="AC241" s="28"/>
      <c r="AD241" s="28"/>
      <c r="AH241" s="28"/>
    </row>
    <row r="242" spans="1:34" ht="15.6">
      <c r="A242" s="214"/>
      <c r="B242" s="214"/>
      <c r="C242" s="214"/>
      <c r="D242" s="28">
        <f>+'Ark1'!M1842</f>
        <v>14</v>
      </c>
      <c r="E242" s="247" t="s">
        <v>102</v>
      </c>
      <c r="F242" s="28">
        <f>+'Ark1'!D1842</f>
        <v>10</v>
      </c>
      <c r="G242" s="28" t="str">
        <f t="shared" si="29"/>
        <v>Okt</v>
      </c>
      <c r="H242" s="28">
        <f>+'Ark1'!Q1842</f>
        <v>0</v>
      </c>
      <c r="I242" s="337">
        <f>+'Ark1'!R1842</f>
        <v>0</v>
      </c>
      <c r="J242" s="29" t="str">
        <f>+IF(I242=0,"",'Ark1'!AF1842)</f>
        <v/>
      </c>
      <c r="K242" s="29" t="str">
        <f>+IF(I242=0,"",'Ark1'!AG1842)</f>
        <v/>
      </c>
      <c r="L242" s="27" t="str">
        <f>+IF(I242=0,"",'Ark1'!S1842)</f>
        <v/>
      </c>
      <c r="M242" s="297" t="str">
        <f>+IF(I242=0,"",'Ark1'!U1842)</f>
        <v/>
      </c>
      <c r="N242" s="29" t="str">
        <f>+IF(I242=0,"",'Ark1'!V1842)</f>
        <v/>
      </c>
      <c r="O242" s="29" t="str">
        <f>+IF(I242=0,"",'Ark1'!W1842)</f>
        <v/>
      </c>
      <c r="P242" s="34" t="str">
        <f>+IF(I242=0,"",'Ark1'!X1842)</f>
        <v/>
      </c>
      <c r="Q242" s="34" t="str">
        <f>+IF(I242=0,"",'Ark1'!Y1842)</f>
        <v/>
      </c>
      <c r="R242" s="34" t="str">
        <f>+IF(I242=0,"",'Ark1'!Z1842)</f>
        <v/>
      </c>
      <c r="S242" s="29" t="str">
        <f>+IF(I242=0,"",'Ark1'!Z1842)</f>
        <v/>
      </c>
      <c r="T242" s="29" t="str">
        <f>+IF(I242=0,"",'Ark1'!AB1842)</f>
        <v/>
      </c>
      <c r="U242" s="34">
        <f>+'Ark1'!AD1842</f>
        <v>0</v>
      </c>
      <c r="V242" s="29" t="str">
        <f t="shared" si="30"/>
        <v/>
      </c>
      <c r="W242" s="29" t="str">
        <f t="shared" si="31"/>
        <v/>
      </c>
      <c r="X242" s="214"/>
      <c r="Y242" s="27"/>
      <c r="AA242" s="29"/>
      <c r="AB242" s="27"/>
      <c r="AC242" s="28"/>
      <c r="AD242" s="28"/>
      <c r="AH242" s="28"/>
    </row>
    <row r="243" spans="1:34" ht="15.6">
      <c r="A243" s="214"/>
      <c r="B243" s="214"/>
      <c r="C243" s="214"/>
      <c r="D243" s="28">
        <f>+'Ark1'!M1843</f>
        <v>14</v>
      </c>
      <c r="E243" s="247" t="s">
        <v>102</v>
      </c>
      <c r="F243" s="28">
        <f>+'Ark1'!D1843</f>
        <v>11</v>
      </c>
      <c r="G243" s="28" t="str">
        <f t="shared" si="29"/>
        <v>Nov</v>
      </c>
      <c r="H243" s="28">
        <f>+'Ark1'!Q1843</f>
        <v>1</v>
      </c>
      <c r="I243" s="337">
        <f>+'Ark1'!R1843</f>
        <v>1</v>
      </c>
      <c r="J243" s="29">
        <f>+IF(I243=0,"",'Ark1'!AF1843)</f>
        <v>5.6593095642331614E-2</v>
      </c>
      <c r="K243" s="29">
        <f>+IF(I243=0,"",'Ark1'!AG1843)</f>
        <v>9.541824999581501E-2</v>
      </c>
      <c r="L243" s="27">
        <f>+IF(I243=0,"",'Ark1'!S1843)</f>
        <v>11</v>
      </c>
      <c r="M243" s="297">
        <f>+IF(I243=0,"",'Ark1'!U1843)</f>
        <v>34.200000000000003</v>
      </c>
      <c r="N243" s="29">
        <f>+IF(I243=0,"",'Ark1'!V1843)</f>
        <v>0</v>
      </c>
      <c r="O243" s="29">
        <f>+IF(I243=0,"",'Ark1'!W1843)</f>
        <v>100</v>
      </c>
      <c r="P243" s="34">
        <f>+IF(I243=0,"",'Ark1'!X1843)</f>
        <v>100</v>
      </c>
      <c r="Q243" s="34">
        <f>+IF(I243=0,"",'Ark1'!Y1843)</f>
        <v>100</v>
      </c>
      <c r="R243" s="34">
        <f>+IF(I243=0,"",'Ark1'!Z1843)</f>
        <v>0</v>
      </c>
      <c r="S243" s="29">
        <f>+IF(I243=0,"",'Ark1'!Z1843)</f>
        <v>0</v>
      </c>
      <c r="T243" s="29">
        <f>+IF(I243=0,"",'Ark1'!AB1843)</f>
        <v>0</v>
      </c>
      <c r="U243" s="34">
        <f>+'Ark1'!AD1843</f>
        <v>0</v>
      </c>
      <c r="V243" s="29">
        <f t="shared" si="30"/>
        <v>7.1428571428571425E-2</v>
      </c>
      <c r="W243" s="29">
        <f t="shared" si="31"/>
        <v>1</v>
      </c>
      <c r="X243" s="214"/>
      <c r="Y243" s="27"/>
      <c r="AA243" s="29"/>
      <c r="AB243" s="27"/>
      <c r="AC243" s="28"/>
      <c r="AD243" s="28"/>
      <c r="AH243" s="28"/>
    </row>
    <row r="244" spans="1:34" ht="15.6">
      <c r="A244" s="214"/>
      <c r="B244" s="214"/>
      <c r="C244" s="214"/>
      <c r="D244" s="28">
        <f>+'Ark1'!M1844</f>
        <v>14</v>
      </c>
      <c r="E244" s="247" t="s">
        <v>102</v>
      </c>
      <c r="F244" s="28">
        <f>+'Ark1'!D1844</f>
        <v>12</v>
      </c>
      <c r="G244" s="28" t="str">
        <f t="shared" si="29"/>
        <v>Des</v>
      </c>
      <c r="H244" s="28">
        <f>+'Ark1'!Q1844</f>
        <v>0</v>
      </c>
      <c r="I244" s="337">
        <f>+'Ark1'!R1844</f>
        <v>0</v>
      </c>
      <c r="J244" s="29" t="str">
        <f>+IF(I244=0,"",'Ark1'!AF1844)</f>
        <v/>
      </c>
      <c r="K244" s="29" t="str">
        <f>+IF(I244=0,"",'Ark1'!AG1844)</f>
        <v/>
      </c>
      <c r="L244" s="27" t="str">
        <f>+IF(I244=0,"",'Ark1'!S1844)</f>
        <v/>
      </c>
      <c r="M244" s="297" t="str">
        <f>+IF(I244=0,"",'Ark1'!U1844)</f>
        <v/>
      </c>
      <c r="N244" s="29" t="str">
        <f>+IF(I244=0,"",'Ark1'!V1844)</f>
        <v/>
      </c>
      <c r="O244" s="29" t="str">
        <f>+IF(I244=0,"",'Ark1'!W1844)</f>
        <v/>
      </c>
      <c r="P244" s="34" t="str">
        <f>+IF(I244=0,"",'Ark1'!X1844)</f>
        <v/>
      </c>
      <c r="Q244" s="34" t="str">
        <f>+IF(I244=0,"",'Ark1'!Y1844)</f>
        <v/>
      </c>
      <c r="R244" s="34" t="str">
        <f>+IF(I244=0,"",'Ark1'!Z1844)</f>
        <v/>
      </c>
      <c r="S244" s="29" t="str">
        <f>+IF(I244=0,"",'Ark1'!Z1844)</f>
        <v/>
      </c>
      <c r="T244" s="29" t="str">
        <f>+IF(I244=0,"",'Ark1'!AB1844)</f>
        <v/>
      </c>
      <c r="U244" s="34">
        <f>+'Ark1'!AD1844</f>
        <v>0</v>
      </c>
      <c r="V244" s="29" t="str">
        <f t="shared" si="30"/>
        <v/>
      </c>
      <c r="W244" s="29" t="str">
        <f t="shared" si="31"/>
        <v/>
      </c>
      <c r="X244" s="214"/>
      <c r="Y244" s="27"/>
      <c r="AA244" s="29"/>
      <c r="AB244" s="27"/>
      <c r="AC244" s="28"/>
      <c r="AD244" s="28"/>
      <c r="AH244" s="28"/>
    </row>
    <row r="245" spans="1:34" ht="15.6">
      <c r="A245" s="214"/>
      <c r="B245" s="214"/>
      <c r="C245" s="214"/>
      <c r="D245" s="214"/>
      <c r="E245" s="214"/>
      <c r="F245" s="214"/>
      <c r="G245" s="214"/>
      <c r="H245" s="214"/>
      <c r="I245" s="331"/>
      <c r="J245" s="215"/>
      <c r="K245" s="215"/>
      <c r="L245" s="214"/>
      <c r="M245" s="214"/>
      <c r="N245" s="214"/>
      <c r="O245" s="216"/>
      <c r="P245" s="216"/>
      <c r="Q245" s="216"/>
      <c r="R245" s="216"/>
      <c r="S245" s="215"/>
      <c r="T245" s="214"/>
      <c r="U245" s="216"/>
      <c r="V245" s="216"/>
      <c r="W245" s="215"/>
      <c r="X245" s="214"/>
      <c r="Y245" s="217"/>
      <c r="AA245" s="29"/>
      <c r="AB245" s="27"/>
      <c r="AC245" s="218"/>
      <c r="AD245" s="28"/>
      <c r="AH245" s="28"/>
    </row>
    <row r="246" spans="1:34" ht="22.8">
      <c r="A246" s="214"/>
      <c r="B246" s="214"/>
      <c r="C246" s="214"/>
      <c r="D246" s="214"/>
      <c r="E246" s="263" t="str">
        <f>+E251</f>
        <v>5+</v>
      </c>
      <c r="F246" s="214"/>
      <c r="G246" s="214"/>
      <c r="H246" s="214"/>
      <c r="I246" s="334">
        <f>SUM(I251:I262)</f>
        <v>0</v>
      </c>
      <c r="J246" s="215"/>
      <c r="K246" s="215"/>
      <c r="L246" s="214"/>
      <c r="M246" s="269">
        <f>+Fettgruppe!J25</f>
        <v>0</v>
      </c>
      <c r="N246" s="214"/>
      <c r="O246" s="216"/>
      <c r="P246" s="216"/>
      <c r="Q246" s="216"/>
      <c r="R246" s="216"/>
      <c r="S246" s="215"/>
      <c r="T246" s="214"/>
      <c r="U246" s="216"/>
      <c r="V246" s="216"/>
      <c r="W246" s="215"/>
      <c r="X246" s="214"/>
      <c r="Y246" s="217"/>
      <c r="AA246" s="29"/>
      <c r="AB246" s="27"/>
      <c r="AC246" s="218"/>
      <c r="AD246" s="28"/>
      <c r="AH246" s="28"/>
    </row>
    <row r="247" spans="1:34" ht="15.6">
      <c r="A247" s="214"/>
      <c r="B247" s="214"/>
      <c r="C247" s="214"/>
      <c r="D247" s="214"/>
      <c r="E247" s="214"/>
      <c r="F247" s="214"/>
      <c r="G247" s="214"/>
      <c r="H247" s="214"/>
      <c r="I247" s="331"/>
      <c r="J247" s="215"/>
      <c r="K247" s="215"/>
      <c r="L247" s="214"/>
      <c r="M247" s="214"/>
      <c r="N247" s="214"/>
      <c r="O247" s="216"/>
      <c r="P247" s="216"/>
      <c r="Q247" s="216"/>
      <c r="R247" s="216"/>
      <c r="S247" s="215"/>
      <c r="T247" s="214"/>
      <c r="U247" s="216"/>
      <c r="V247" s="216"/>
      <c r="W247" s="231" t="s">
        <v>2</v>
      </c>
      <c r="X247" s="214"/>
      <c r="Y247" s="217"/>
      <c r="AA247" s="29"/>
      <c r="AB247" s="27"/>
      <c r="AC247" s="218"/>
      <c r="AD247" s="28"/>
      <c r="AH247" s="28"/>
    </row>
    <row r="248" spans="1:34" ht="15.6">
      <c r="A248" s="214"/>
      <c r="B248" s="214"/>
      <c r="C248" s="214"/>
      <c r="D248" s="214"/>
      <c r="E248" s="214"/>
      <c r="F248" s="214"/>
      <c r="G248" s="214"/>
      <c r="H248" s="232" t="s">
        <v>2</v>
      </c>
      <c r="I248" s="331"/>
      <c r="J248" s="215"/>
      <c r="K248" s="215"/>
      <c r="L248" s="232" t="s">
        <v>22</v>
      </c>
      <c r="M248" s="215"/>
      <c r="N248" s="215" t="s">
        <v>400</v>
      </c>
      <c r="O248" s="216" t="s">
        <v>400</v>
      </c>
      <c r="P248" s="233" t="s">
        <v>539</v>
      </c>
      <c r="Q248" s="36"/>
      <c r="R248" s="36"/>
      <c r="S248" s="231" t="s">
        <v>422</v>
      </c>
      <c r="T248" s="214"/>
      <c r="U248" s="233" t="s">
        <v>536</v>
      </c>
      <c r="V248" s="233" t="s">
        <v>75</v>
      </c>
      <c r="W248" s="231" t="s">
        <v>8</v>
      </c>
      <c r="X248" s="214"/>
      <c r="Y248" s="217"/>
      <c r="AA248" s="29"/>
      <c r="AB248" s="27"/>
      <c r="AC248" s="218"/>
      <c r="AD248" s="28"/>
      <c r="AH248" s="28"/>
    </row>
    <row r="249" spans="1:34" ht="15.6">
      <c r="A249" s="214"/>
      <c r="B249" s="214"/>
      <c r="C249" s="214"/>
      <c r="D249" s="232" t="s">
        <v>410</v>
      </c>
      <c r="E249" s="214"/>
      <c r="F249" s="232"/>
      <c r="G249" s="232"/>
      <c r="H249" s="232" t="s">
        <v>480</v>
      </c>
      <c r="I249" s="335" t="s">
        <v>2</v>
      </c>
      <c r="J249" s="231" t="s">
        <v>2</v>
      </c>
      <c r="K249" s="231" t="s">
        <v>1</v>
      </c>
      <c r="L249" s="232" t="s">
        <v>478</v>
      </c>
      <c r="M249" s="231" t="s">
        <v>22</v>
      </c>
      <c r="N249" s="231" t="s">
        <v>519</v>
      </c>
      <c r="O249" s="233" t="s">
        <v>484</v>
      </c>
      <c r="P249" s="233" t="s">
        <v>540</v>
      </c>
      <c r="Q249" s="36"/>
      <c r="R249" s="36"/>
      <c r="S249" s="231"/>
      <c r="T249" s="232" t="s">
        <v>478</v>
      </c>
      <c r="U249" s="233" t="s">
        <v>1</v>
      </c>
      <c r="V249" s="233" t="s">
        <v>424</v>
      </c>
      <c r="W249" s="231" t="s">
        <v>67</v>
      </c>
      <c r="X249" s="214"/>
      <c r="Y249" s="217"/>
      <c r="AA249" s="29"/>
      <c r="AB249" s="27"/>
      <c r="AC249" s="218"/>
      <c r="AD249" s="28"/>
      <c r="AH249" s="28"/>
    </row>
    <row r="250" spans="1:34" ht="15.6">
      <c r="A250" s="214"/>
      <c r="B250" s="214"/>
      <c r="C250" s="214"/>
      <c r="D250" s="232" t="s">
        <v>411</v>
      </c>
      <c r="E250" s="232"/>
      <c r="F250" s="232" t="s">
        <v>84</v>
      </c>
      <c r="G250" s="232"/>
      <c r="H250" s="52" t="s">
        <v>481</v>
      </c>
      <c r="I250" s="327" t="s">
        <v>8</v>
      </c>
      <c r="J250" s="96" t="s">
        <v>400</v>
      </c>
      <c r="K250" s="96" t="s">
        <v>400</v>
      </c>
      <c r="L250" s="52" t="s">
        <v>479</v>
      </c>
      <c r="M250" s="96" t="s">
        <v>44</v>
      </c>
      <c r="N250" s="96" t="s">
        <v>520</v>
      </c>
      <c r="O250" s="74" t="s">
        <v>485</v>
      </c>
      <c r="P250" s="74" t="s">
        <v>541</v>
      </c>
      <c r="Q250" s="74" t="s">
        <v>523</v>
      </c>
      <c r="R250" s="74" t="s">
        <v>542</v>
      </c>
      <c r="S250" s="96" t="s">
        <v>1</v>
      </c>
      <c r="T250" s="52" t="s">
        <v>479</v>
      </c>
      <c r="U250" s="74" t="s">
        <v>0</v>
      </c>
      <c r="V250" s="74" t="s">
        <v>425</v>
      </c>
      <c r="W250" s="96" t="s">
        <v>538</v>
      </c>
      <c r="X250" s="214"/>
      <c r="Y250" s="217"/>
      <c r="AA250" s="29"/>
      <c r="AB250" s="27"/>
      <c r="AC250" s="218"/>
      <c r="AD250" s="28"/>
      <c r="AH250" s="28"/>
    </row>
    <row r="251" spans="1:34" ht="15.6">
      <c r="A251" s="214"/>
      <c r="B251" s="214"/>
      <c r="C251" s="214"/>
      <c r="D251" s="234">
        <f>+'Ark1'!M1845</f>
        <v>15</v>
      </c>
      <c r="E251" s="234" t="s">
        <v>103</v>
      </c>
      <c r="F251" s="234">
        <f>+'Ark1'!D1845</f>
        <v>1</v>
      </c>
      <c r="G251" s="234" t="str">
        <f>+G233</f>
        <v>Jan</v>
      </c>
      <c r="H251" s="234">
        <f>+'Ark1'!Q1845</f>
        <v>0</v>
      </c>
      <c r="I251" s="336">
        <f>+'Ark1'!R1845</f>
        <v>0</v>
      </c>
      <c r="J251" s="235" t="str">
        <f>+IF(I251=0,"",'Ark1'!AF1845)</f>
        <v/>
      </c>
      <c r="K251" s="235" t="str">
        <f>+IF(I251=0,"",'Ark1'!AG1845)</f>
        <v/>
      </c>
      <c r="L251" s="236" t="str">
        <f>+IF(I251=0,"",'Ark1'!S1845)</f>
        <v/>
      </c>
      <c r="M251" s="297" t="str">
        <f>+IF(I251=0,"",'Ark1'!U1845)</f>
        <v/>
      </c>
      <c r="N251" s="235" t="str">
        <f>+IF(I251=0,"",'Ark1'!V1845)</f>
        <v/>
      </c>
      <c r="O251" s="235" t="str">
        <f>+IF(I251=0,"",'Ark1'!W1845)</f>
        <v/>
      </c>
      <c r="P251" s="237" t="str">
        <f>+IF(I251=0,"",'Ark1'!X1845)</f>
        <v/>
      </c>
      <c r="Q251" s="237" t="str">
        <f>+IF(I251=0,"",'Ark1'!Y1845)</f>
        <v/>
      </c>
      <c r="R251" s="237" t="str">
        <f>+IF(I251=0,"",'Ark1'!Z1845)</f>
        <v/>
      </c>
      <c r="S251" s="235" t="str">
        <f>+IF(I251=0,"",'Ark1'!Z1845)</f>
        <v/>
      </c>
      <c r="T251" s="235" t="str">
        <f>+IF(I251=0,"",'Ark1'!AB1845)</f>
        <v/>
      </c>
      <c r="U251" s="237">
        <f>+'Ark1'!AD1845</f>
        <v>0</v>
      </c>
      <c r="V251" s="235" t="str">
        <f t="shared" si="25"/>
        <v/>
      </c>
      <c r="W251" s="235" t="str">
        <f t="shared" si="26"/>
        <v/>
      </c>
      <c r="X251" s="214"/>
      <c r="Y251" s="27"/>
      <c r="AA251" s="29"/>
      <c r="AB251" s="27"/>
      <c r="AC251" s="28"/>
      <c r="AD251" s="28"/>
      <c r="AH251" s="28"/>
    </row>
    <row r="252" spans="1:34" ht="15.6">
      <c r="A252" s="214"/>
      <c r="B252" s="214"/>
      <c r="C252" s="214"/>
      <c r="D252" s="234">
        <f>+'Ark1'!M1846</f>
        <v>15</v>
      </c>
      <c r="E252" s="234" t="s">
        <v>103</v>
      </c>
      <c r="F252" s="234">
        <f>+'Ark1'!D1846</f>
        <v>2</v>
      </c>
      <c r="G252" s="234" t="str">
        <f t="shared" ref="G252:G262" si="32">+G234</f>
        <v>Feb</v>
      </c>
      <c r="H252" s="234">
        <f>+'Ark1'!Q1846</f>
        <v>0</v>
      </c>
      <c r="I252" s="336">
        <f>+'Ark1'!R1846</f>
        <v>0</v>
      </c>
      <c r="J252" s="235" t="str">
        <f>+IF(I252=0,"",'Ark1'!AF1846)</f>
        <v/>
      </c>
      <c r="K252" s="235" t="str">
        <f>+IF(I252=0,"",'Ark1'!AG1846)</f>
        <v/>
      </c>
      <c r="L252" s="236" t="str">
        <f>+IF(I252=0,"",'Ark1'!S1846)</f>
        <v/>
      </c>
      <c r="M252" s="297" t="str">
        <f>+IF(I252=0,"",'Ark1'!U1846)</f>
        <v/>
      </c>
      <c r="N252" s="235" t="str">
        <f>+IF(I252=0,"",'Ark1'!V1846)</f>
        <v/>
      </c>
      <c r="O252" s="235" t="str">
        <f>+IF(I252=0,"",'Ark1'!W1846)</f>
        <v/>
      </c>
      <c r="P252" s="237" t="str">
        <f>+IF(I252=0,"",'Ark1'!X1846)</f>
        <v/>
      </c>
      <c r="Q252" s="237" t="str">
        <f>+IF(I252=0,"",'Ark1'!Y1846)</f>
        <v/>
      </c>
      <c r="R252" s="237" t="str">
        <f>+IF(I252=0,"",'Ark1'!Z1846)</f>
        <v/>
      </c>
      <c r="S252" s="235" t="str">
        <f>+IF(I252=0,"",'Ark1'!Z1846)</f>
        <v/>
      </c>
      <c r="T252" s="235" t="str">
        <f>+IF(I252=0,"",'Ark1'!AB1846)</f>
        <v/>
      </c>
      <c r="U252" s="237">
        <f>+'Ark1'!AD1846</f>
        <v>0</v>
      </c>
      <c r="V252" s="235" t="str">
        <f t="shared" ref="V252:V262" si="33">+IF(I252=0,"",I252/D252)</f>
        <v/>
      </c>
      <c r="W252" s="235" t="str">
        <f t="shared" ref="W252:W262" si="34">+IF(I252=0,"",I252/H252)</f>
        <v/>
      </c>
      <c r="X252" s="214"/>
      <c r="Y252" s="27"/>
      <c r="AA252" s="29"/>
      <c r="AB252" s="27"/>
      <c r="AC252" s="28"/>
      <c r="AD252" s="28"/>
      <c r="AH252" s="28"/>
    </row>
    <row r="253" spans="1:34" ht="15.6">
      <c r="A253" s="214"/>
      <c r="B253" s="214"/>
      <c r="C253" s="214"/>
      <c r="D253" s="234">
        <f>+'Ark1'!M1847</f>
        <v>15</v>
      </c>
      <c r="E253" s="234" t="s">
        <v>103</v>
      </c>
      <c r="F253" s="234">
        <f>+'Ark1'!D1847</f>
        <v>3</v>
      </c>
      <c r="G253" s="234" t="str">
        <f t="shared" si="32"/>
        <v>Mar</v>
      </c>
      <c r="H253" s="234">
        <f>+'Ark1'!Q1847</f>
        <v>0</v>
      </c>
      <c r="I253" s="336">
        <f>+'Ark1'!R1847</f>
        <v>0</v>
      </c>
      <c r="J253" s="235" t="str">
        <f>+IF(I253=0,"",'Ark1'!AF1847)</f>
        <v/>
      </c>
      <c r="K253" s="235" t="str">
        <f>+IF(I253=0,"",'Ark1'!AG1847)</f>
        <v/>
      </c>
      <c r="L253" s="236" t="str">
        <f>+IF(I253=0,"",'Ark1'!S1847)</f>
        <v/>
      </c>
      <c r="M253" s="297" t="str">
        <f>+IF(I253=0,"",'Ark1'!U1847)</f>
        <v/>
      </c>
      <c r="N253" s="235" t="str">
        <f>+IF(I253=0,"",'Ark1'!V1847)</f>
        <v/>
      </c>
      <c r="O253" s="235" t="str">
        <f>+IF(I253=0,"",'Ark1'!W1847)</f>
        <v/>
      </c>
      <c r="P253" s="237" t="str">
        <f>+IF(I253=0,"",'Ark1'!X1847)</f>
        <v/>
      </c>
      <c r="Q253" s="237" t="str">
        <f>+IF(I253=0,"",'Ark1'!Y1847)</f>
        <v/>
      </c>
      <c r="R253" s="237" t="str">
        <f>+IF(I253=0,"",'Ark1'!Z1847)</f>
        <v/>
      </c>
      <c r="S253" s="235" t="str">
        <f>+IF(I253=0,"",'Ark1'!Z1847)</f>
        <v/>
      </c>
      <c r="T253" s="235" t="str">
        <f>+IF(I253=0,"",'Ark1'!AB1847)</f>
        <v/>
      </c>
      <c r="U253" s="237">
        <f>+'Ark1'!AD1847</f>
        <v>0</v>
      </c>
      <c r="V253" s="235" t="str">
        <f t="shared" si="33"/>
        <v/>
      </c>
      <c r="W253" s="235" t="str">
        <f t="shared" si="34"/>
        <v/>
      </c>
      <c r="X253" s="214"/>
      <c r="Y253" s="27"/>
      <c r="AA253" s="29"/>
      <c r="AB253" s="27"/>
      <c r="AC253" s="28"/>
      <c r="AD253" s="28"/>
      <c r="AH253" s="28"/>
    </row>
    <row r="254" spans="1:34" ht="15.6">
      <c r="A254" s="214"/>
      <c r="B254" s="214"/>
      <c r="C254" s="214"/>
      <c r="D254" s="234">
        <f>+'Ark1'!M1848</f>
        <v>15</v>
      </c>
      <c r="E254" s="234" t="s">
        <v>103</v>
      </c>
      <c r="F254" s="234">
        <f>+'Ark1'!D1848</f>
        <v>4</v>
      </c>
      <c r="G254" s="234" t="str">
        <f t="shared" si="32"/>
        <v>Apr</v>
      </c>
      <c r="H254" s="234">
        <f>+'Ark1'!Q1848</f>
        <v>0</v>
      </c>
      <c r="I254" s="336">
        <f>+'Ark1'!R1848</f>
        <v>0</v>
      </c>
      <c r="J254" s="235" t="str">
        <f>+IF(I254=0,"",'Ark1'!AF1848)</f>
        <v/>
      </c>
      <c r="K254" s="235" t="str">
        <f>+IF(I254=0,"",'Ark1'!AG1848)</f>
        <v/>
      </c>
      <c r="L254" s="236" t="str">
        <f>+IF(I254=0,"",'Ark1'!S1848)</f>
        <v/>
      </c>
      <c r="M254" s="297" t="str">
        <f>+IF(I254=0,"",'Ark1'!U1848)</f>
        <v/>
      </c>
      <c r="N254" s="235" t="str">
        <f>+IF(I254=0,"",'Ark1'!V1848)</f>
        <v/>
      </c>
      <c r="O254" s="235" t="str">
        <f>+IF(I254=0,"",'Ark1'!W1848)</f>
        <v/>
      </c>
      <c r="P254" s="237" t="str">
        <f>+IF(I254=0,"",'Ark1'!X1848)</f>
        <v/>
      </c>
      <c r="Q254" s="237" t="str">
        <f>+IF(I254=0,"",'Ark1'!Y1848)</f>
        <v/>
      </c>
      <c r="R254" s="237" t="str">
        <f>+IF(I254=0,"",'Ark1'!Z1848)</f>
        <v/>
      </c>
      <c r="S254" s="235" t="str">
        <f>+IF(I254=0,"",'Ark1'!Z1848)</f>
        <v/>
      </c>
      <c r="T254" s="235" t="str">
        <f>+IF(I254=0,"",'Ark1'!AB1848)</f>
        <v/>
      </c>
      <c r="U254" s="237">
        <f>+'Ark1'!AD1848</f>
        <v>0</v>
      </c>
      <c r="V254" s="235" t="str">
        <f t="shared" si="33"/>
        <v/>
      </c>
      <c r="W254" s="235" t="str">
        <f t="shared" si="34"/>
        <v/>
      </c>
      <c r="X254" s="214"/>
      <c r="Y254" s="27"/>
      <c r="AA254" s="29"/>
      <c r="AB254" s="27"/>
      <c r="AC254" s="28"/>
      <c r="AD254" s="28"/>
      <c r="AH254" s="28"/>
    </row>
    <row r="255" spans="1:34" ht="15.6">
      <c r="A255" s="214"/>
      <c r="B255" s="214"/>
      <c r="C255" s="214"/>
      <c r="D255" s="234">
        <f>+'Ark1'!M1849</f>
        <v>15</v>
      </c>
      <c r="E255" s="234" t="s">
        <v>103</v>
      </c>
      <c r="F255" s="234">
        <f>+'Ark1'!D1849</f>
        <v>5</v>
      </c>
      <c r="G255" s="234" t="str">
        <f t="shared" si="32"/>
        <v>Mai</v>
      </c>
      <c r="H255" s="234">
        <f>+'Ark1'!Q1849</f>
        <v>0</v>
      </c>
      <c r="I255" s="336">
        <f>+'Ark1'!R1849</f>
        <v>0</v>
      </c>
      <c r="J255" s="235" t="str">
        <f>+IF(I255=0,"",'Ark1'!AF1849)</f>
        <v/>
      </c>
      <c r="K255" s="235" t="str">
        <f>+IF(I255=0,"",'Ark1'!AG1849)</f>
        <v/>
      </c>
      <c r="L255" s="236" t="str">
        <f>+IF(I255=0,"",'Ark1'!S1849)</f>
        <v/>
      </c>
      <c r="M255" s="297" t="str">
        <f>+IF(I255=0,"",'Ark1'!U1849)</f>
        <v/>
      </c>
      <c r="N255" s="235" t="str">
        <f>+IF(I255=0,"",'Ark1'!V1849)</f>
        <v/>
      </c>
      <c r="O255" s="235" t="str">
        <f>+IF(I255=0,"",'Ark1'!W1849)</f>
        <v/>
      </c>
      <c r="P255" s="237" t="str">
        <f>+IF(I255=0,"",'Ark1'!X1849)</f>
        <v/>
      </c>
      <c r="Q255" s="237" t="str">
        <f>+IF(I255=0,"",'Ark1'!Y1849)</f>
        <v/>
      </c>
      <c r="R255" s="237" t="str">
        <f>+IF(I255=0,"",'Ark1'!Z1849)</f>
        <v/>
      </c>
      <c r="S255" s="235" t="str">
        <f>+IF(I255=0,"",'Ark1'!Z1849)</f>
        <v/>
      </c>
      <c r="T255" s="235" t="str">
        <f>+IF(I255=0,"",'Ark1'!AB1849)</f>
        <v/>
      </c>
      <c r="U255" s="237">
        <f>+'Ark1'!AD1849</f>
        <v>0</v>
      </c>
      <c r="V255" s="235" t="str">
        <f t="shared" si="33"/>
        <v/>
      </c>
      <c r="W255" s="235" t="str">
        <f t="shared" si="34"/>
        <v/>
      </c>
      <c r="X255" s="214"/>
      <c r="Y255" s="27"/>
      <c r="AA255" s="29"/>
      <c r="AB255" s="27"/>
      <c r="AC255" s="28"/>
      <c r="AD255" s="28"/>
      <c r="AH255" s="28"/>
    </row>
    <row r="256" spans="1:34" ht="15.6">
      <c r="A256" s="214"/>
      <c r="B256" s="214"/>
      <c r="C256" s="214"/>
      <c r="D256" s="234">
        <f>+'Ark1'!M1850</f>
        <v>15</v>
      </c>
      <c r="E256" s="234" t="s">
        <v>103</v>
      </c>
      <c r="F256" s="234">
        <f>+'Ark1'!D1850</f>
        <v>6</v>
      </c>
      <c r="G256" s="234" t="str">
        <f t="shared" si="32"/>
        <v>Jun</v>
      </c>
      <c r="H256" s="234">
        <f>+'Ark1'!Q1850</f>
        <v>0</v>
      </c>
      <c r="I256" s="336">
        <f>+'Ark1'!R1850</f>
        <v>0</v>
      </c>
      <c r="J256" s="235" t="str">
        <f>+IF(I256=0,"",'Ark1'!AF1850)</f>
        <v/>
      </c>
      <c r="K256" s="235" t="str">
        <f>+IF(I256=0,"",'Ark1'!AG1850)</f>
        <v/>
      </c>
      <c r="L256" s="236" t="str">
        <f>+IF(I256=0,"",'Ark1'!S1850)</f>
        <v/>
      </c>
      <c r="M256" s="297" t="str">
        <f>+IF(I256=0,"",'Ark1'!U1850)</f>
        <v/>
      </c>
      <c r="N256" s="235" t="str">
        <f>+IF(I256=0,"",'Ark1'!V1850)</f>
        <v/>
      </c>
      <c r="O256" s="235" t="str">
        <f>+IF(I256=0,"",'Ark1'!W1850)</f>
        <v/>
      </c>
      <c r="P256" s="237" t="str">
        <f>+IF(I256=0,"",'Ark1'!X1850)</f>
        <v/>
      </c>
      <c r="Q256" s="237" t="str">
        <f>+IF(I256=0,"",'Ark1'!Y1850)</f>
        <v/>
      </c>
      <c r="R256" s="237" t="str">
        <f>+IF(I256=0,"",'Ark1'!Z1850)</f>
        <v/>
      </c>
      <c r="S256" s="235" t="str">
        <f>+IF(I256=0,"",'Ark1'!Z1850)</f>
        <v/>
      </c>
      <c r="T256" s="235" t="str">
        <f>+IF(I256=0,"",'Ark1'!AB1850)</f>
        <v/>
      </c>
      <c r="U256" s="237">
        <f>+'Ark1'!AD1850</f>
        <v>0</v>
      </c>
      <c r="V256" s="235" t="str">
        <f t="shared" si="33"/>
        <v/>
      </c>
      <c r="W256" s="235" t="str">
        <f t="shared" si="34"/>
        <v/>
      </c>
      <c r="X256" s="214"/>
      <c r="Y256" s="27"/>
      <c r="AA256" s="29"/>
      <c r="AB256" s="27"/>
      <c r="AC256" s="28"/>
      <c r="AD256" s="28"/>
      <c r="AH256" s="28"/>
    </row>
    <row r="257" spans="1:38" ht="15.6">
      <c r="A257" s="214"/>
      <c r="B257" s="214"/>
      <c r="C257" s="214"/>
      <c r="D257" s="234">
        <f>+'Ark1'!M1851</f>
        <v>15</v>
      </c>
      <c r="E257" s="234" t="s">
        <v>103</v>
      </c>
      <c r="F257" s="234">
        <f>+'Ark1'!D1851</f>
        <v>7</v>
      </c>
      <c r="G257" s="234" t="str">
        <f t="shared" si="32"/>
        <v>Jul</v>
      </c>
      <c r="H257" s="234">
        <f>+'Ark1'!Q1851</f>
        <v>0</v>
      </c>
      <c r="I257" s="336">
        <f>+'Ark1'!R1851</f>
        <v>0</v>
      </c>
      <c r="J257" s="235" t="str">
        <f>+IF(I257=0,"",'Ark1'!AF1851)</f>
        <v/>
      </c>
      <c r="K257" s="235" t="str">
        <f>+IF(I257=0,"",'Ark1'!AG1851)</f>
        <v/>
      </c>
      <c r="L257" s="236" t="str">
        <f>+IF(I257=0,"",'Ark1'!S1851)</f>
        <v/>
      </c>
      <c r="M257" s="297" t="str">
        <f>+IF(I257=0,"",'Ark1'!U1851)</f>
        <v/>
      </c>
      <c r="N257" s="235" t="str">
        <f>+IF(I257=0,"",'Ark1'!V1851)</f>
        <v/>
      </c>
      <c r="O257" s="235" t="str">
        <f>+IF(I257=0,"",'Ark1'!W1851)</f>
        <v/>
      </c>
      <c r="P257" s="237" t="str">
        <f>+IF(I257=0,"",'Ark1'!X1851)</f>
        <v/>
      </c>
      <c r="Q257" s="237" t="str">
        <f>+IF(I257=0,"",'Ark1'!Y1851)</f>
        <v/>
      </c>
      <c r="R257" s="237" t="str">
        <f>+IF(I257=0,"",'Ark1'!Z1851)</f>
        <v/>
      </c>
      <c r="S257" s="235" t="str">
        <f>+IF(I257=0,"",'Ark1'!Z1851)</f>
        <v/>
      </c>
      <c r="T257" s="235" t="str">
        <f>+IF(I257=0,"",'Ark1'!AB1851)</f>
        <v/>
      </c>
      <c r="U257" s="237">
        <f>+'Ark1'!AD1851</f>
        <v>0</v>
      </c>
      <c r="V257" s="235" t="str">
        <f t="shared" si="33"/>
        <v/>
      </c>
      <c r="W257" s="235" t="str">
        <f t="shared" si="34"/>
        <v/>
      </c>
      <c r="X257" s="214"/>
      <c r="Y257" s="27"/>
      <c r="AA257" s="29"/>
      <c r="AB257" s="27"/>
      <c r="AC257" s="28"/>
      <c r="AD257" s="28"/>
      <c r="AH257" s="28"/>
    </row>
    <row r="258" spans="1:38" ht="15.6">
      <c r="A258" s="214"/>
      <c r="B258" s="214"/>
      <c r="C258" s="214"/>
      <c r="D258" s="234">
        <f>+'Ark1'!M1852</f>
        <v>15</v>
      </c>
      <c r="E258" s="234" t="s">
        <v>103</v>
      </c>
      <c r="F258" s="234">
        <f>+'Ark1'!D1852</f>
        <v>8</v>
      </c>
      <c r="G258" s="234" t="str">
        <f t="shared" si="32"/>
        <v>Aug</v>
      </c>
      <c r="H258" s="234">
        <f>+'Ark1'!Q1852</f>
        <v>0</v>
      </c>
      <c r="I258" s="336">
        <f>+'Ark1'!R1852</f>
        <v>0</v>
      </c>
      <c r="J258" s="235" t="str">
        <f>+IF(I258=0,"",'Ark1'!AF1852)</f>
        <v/>
      </c>
      <c r="K258" s="235" t="str">
        <f>+IF(I258=0,"",'Ark1'!AG1852)</f>
        <v/>
      </c>
      <c r="L258" s="236" t="str">
        <f>+IF(I258=0,"",'Ark1'!S1852)</f>
        <v/>
      </c>
      <c r="M258" s="297" t="str">
        <f>+IF(I258=0,"",'Ark1'!U1852)</f>
        <v/>
      </c>
      <c r="N258" s="235" t="str">
        <f>+IF(I258=0,"",'Ark1'!V1852)</f>
        <v/>
      </c>
      <c r="O258" s="235" t="str">
        <f>+IF(I258=0,"",'Ark1'!W1852)</f>
        <v/>
      </c>
      <c r="P258" s="237" t="str">
        <f>+IF(I258=0,"",'Ark1'!X1852)</f>
        <v/>
      </c>
      <c r="Q258" s="237" t="str">
        <f>+IF(I258=0,"",'Ark1'!Y1852)</f>
        <v/>
      </c>
      <c r="R258" s="237" t="str">
        <f>+IF(I258=0,"",'Ark1'!Z1852)</f>
        <v/>
      </c>
      <c r="S258" s="235" t="str">
        <f>+IF(I258=0,"",'Ark1'!Z1852)</f>
        <v/>
      </c>
      <c r="T258" s="235" t="str">
        <f>+IF(I258=0,"",'Ark1'!AB1852)</f>
        <v/>
      </c>
      <c r="U258" s="237">
        <f>+'Ark1'!AD1852</f>
        <v>0</v>
      </c>
      <c r="V258" s="235" t="str">
        <f t="shared" si="33"/>
        <v/>
      </c>
      <c r="W258" s="235" t="str">
        <f t="shared" si="34"/>
        <v/>
      </c>
      <c r="X258" s="214"/>
      <c r="Y258" s="27"/>
      <c r="AA258" s="29"/>
      <c r="AB258" s="27"/>
      <c r="AC258" s="28"/>
      <c r="AD258" s="28"/>
      <c r="AH258" s="28"/>
    </row>
    <row r="259" spans="1:38" ht="15.6">
      <c r="A259" s="214"/>
      <c r="B259" s="214"/>
      <c r="C259" s="214"/>
      <c r="D259" s="234">
        <f>+'Ark1'!M1853</f>
        <v>15</v>
      </c>
      <c r="E259" s="234" t="s">
        <v>103</v>
      </c>
      <c r="F259" s="234">
        <f>+'Ark1'!D1853</f>
        <v>9</v>
      </c>
      <c r="G259" s="234" t="str">
        <f t="shared" si="32"/>
        <v>Sep</v>
      </c>
      <c r="H259" s="234">
        <f>+'Ark1'!Q1853</f>
        <v>0</v>
      </c>
      <c r="I259" s="336">
        <f>+'Ark1'!R1853</f>
        <v>0</v>
      </c>
      <c r="J259" s="235" t="str">
        <f>+IF(I259=0,"",'Ark1'!AF1853)</f>
        <v/>
      </c>
      <c r="K259" s="235" t="str">
        <f>+IF(I259=0,"",'Ark1'!AG1853)</f>
        <v/>
      </c>
      <c r="L259" s="236" t="str">
        <f>+IF(I259=0,"",'Ark1'!S1853)</f>
        <v/>
      </c>
      <c r="M259" s="297" t="str">
        <f>+IF(I259=0,"",'Ark1'!U1853)</f>
        <v/>
      </c>
      <c r="N259" s="235" t="str">
        <f>+IF(I259=0,"",'Ark1'!V1853)</f>
        <v/>
      </c>
      <c r="O259" s="235" t="str">
        <f>+IF(I259=0,"",'Ark1'!W1853)</f>
        <v/>
      </c>
      <c r="P259" s="237" t="str">
        <f>+IF(I259=0,"",'Ark1'!X1853)</f>
        <v/>
      </c>
      <c r="Q259" s="237" t="str">
        <f>+IF(I259=0,"",'Ark1'!Y1853)</f>
        <v/>
      </c>
      <c r="R259" s="237" t="str">
        <f>+IF(I259=0,"",'Ark1'!Z1853)</f>
        <v/>
      </c>
      <c r="S259" s="235" t="str">
        <f>+IF(I259=0,"",'Ark1'!Z1853)</f>
        <v/>
      </c>
      <c r="T259" s="235" t="str">
        <f>+IF(I259=0,"",'Ark1'!AB1853)</f>
        <v/>
      </c>
      <c r="U259" s="237">
        <f>+'Ark1'!AD1853</f>
        <v>0</v>
      </c>
      <c r="V259" s="235" t="str">
        <f t="shared" si="33"/>
        <v/>
      </c>
      <c r="W259" s="235" t="str">
        <f t="shared" si="34"/>
        <v/>
      </c>
      <c r="X259" s="214"/>
      <c r="Y259" s="27"/>
      <c r="AA259" s="29"/>
      <c r="AB259" s="27"/>
      <c r="AC259" s="28"/>
      <c r="AD259" s="28"/>
      <c r="AH259" s="28"/>
    </row>
    <row r="260" spans="1:38" ht="15.6">
      <c r="A260" s="214"/>
      <c r="B260" s="214"/>
      <c r="C260" s="214"/>
      <c r="D260" s="234">
        <f>+'Ark1'!M1854</f>
        <v>15</v>
      </c>
      <c r="E260" s="234" t="s">
        <v>103</v>
      </c>
      <c r="F260" s="234">
        <f>+'Ark1'!D1854</f>
        <v>10</v>
      </c>
      <c r="G260" s="234" t="str">
        <f t="shared" si="32"/>
        <v>Okt</v>
      </c>
      <c r="H260" s="234">
        <f>+'Ark1'!Q1854</f>
        <v>0</v>
      </c>
      <c r="I260" s="336">
        <f>+'Ark1'!R1854</f>
        <v>0</v>
      </c>
      <c r="J260" s="235" t="str">
        <f>+IF(I260=0,"",'Ark1'!AF1854)</f>
        <v/>
      </c>
      <c r="K260" s="235" t="str">
        <f>+IF(I260=0,"",'Ark1'!AG1854)</f>
        <v/>
      </c>
      <c r="L260" s="236" t="str">
        <f>+IF(I260=0,"",'Ark1'!S1854)</f>
        <v/>
      </c>
      <c r="M260" s="297" t="str">
        <f>+IF(I260=0,"",'Ark1'!U1854)</f>
        <v/>
      </c>
      <c r="N260" s="235" t="str">
        <f>+IF(I260=0,"",'Ark1'!V1854)</f>
        <v/>
      </c>
      <c r="O260" s="235" t="str">
        <f>+IF(I260=0,"",'Ark1'!W1854)</f>
        <v/>
      </c>
      <c r="P260" s="237" t="str">
        <f>+IF(I260=0,"",'Ark1'!X1854)</f>
        <v/>
      </c>
      <c r="Q260" s="237" t="str">
        <f>+IF(I260=0,"",'Ark1'!Y1854)</f>
        <v/>
      </c>
      <c r="R260" s="237" t="str">
        <f>+IF(I260=0,"",'Ark1'!Z1854)</f>
        <v/>
      </c>
      <c r="S260" s="235" t="str">
        <f>+IF(I260=0,"",'Ark1'!Z1854)</f>
        <v/>
      </c>
      <c r="T260" s="235" t="str">
        <f>+IF(I260=0,"",'Ark1'!AB1854)</f>
        <v/>
      </c>
      <c r="U260" s="237">
        <f>+'Ark1'!AD1854</f>
        <v>0</v>
      </c>
      <c r="V260" s="235" t="str">
        <f t="shared" si="33"/>
        <v/>
      </c>
      <c r="W260" s="235" t="str">
        <f t="shared" si="34"/>
        <v/>
      </c>
      <c r="X260" s="214"/>
      <c r="Y260" s="27"/>
      <c r="AA260" s="29"/>
      <c r="AB260" s="27"/>
      <c r="AC260" s="28"/>
      <c r="AD260" s="28"/>
      <c r="AH260" s="28"/>
    </row>
    <row r="261" spans="1:38" ht="15.6">
      <c r="A261" s="214"/>
      <c r="B261" s="214"/>
      <c r="C261" s="214"/>
      <c r="D261" s="234">
        <f>+'Ark1'!M1855</f>
        <v>15</v>
      </c>
      <c r="E261" s="234" t="s">
        <v>103</v>
      </c>
      <c r="F261" s="234">
        <f>+'Ark1'!D1855</f>
        <v>11</v>
      </c>
      <c r="G261" s="234" t="str">
        <f t="shared" si="32"/>
        <v>Nov</v>
      </c>
      <c r="H261" s="234">
        <f>+'Ark1'!Q1855</f>
        <v>0</v>
      </c>
      <c r="I261" s="336">
        <f>+'Ark1'!R1855</f>
        <v>0</v>
      </c>
      <c r="J261" s="235" t="str">
        <f>+IF(I261=0,"",'Ark1'!AF1855)</f>
        <v/>
      </c>
      <c r="K261" s="235" t="str">
        <f>+IF(I261=0,"",'Ark1'!AG1855)</f>
        <v/>
      </c>
      <c r="L261" s="236" t="str">
        <f>+IF(I261=0,"",'Ark1'!S1855)</f>
        <v/>
      </c>
      <c r="M261" s="297" t="str">
        <f>+IF(I261=0,"",'Ark1'!U1855)</f>
        <v/>
      </c>
      <c r="N261" s="235" t="str">
        <f>+IF(I261=0,"",'Ark1'!V1855)</f>
        <v/>
      </c>
      <c r="O261" s="235" t="str">
        <f>+IF(I261=0,"",'Ark1'!W1855)</f>
        <v/>
      </c>
      <c r="P261" s="237" t="str">
        <f>+IF(I261=0,"",'Ark1'!X1855)</f>
        <v/>
      </c>
      <c r="Q261" s="237" t="str">
        <f>+IF(I261=0,"",'Ark1'!Y1855)</f>
        <v/>
      </c>
      <c r="R261" s="237" t="str">
        <f>+IF(I261=0,"",'Ark1'!Z1855)</f>
        <v/>
      </c>
      <c r="S261" s="235" t="str">
        <f>+IF(I261=0,"",'Ark1'!Z1855)</f>
        <v/>
      </c>
      <c r="T261" s="235" t="str">
        <f>+IF(I261=0,"",'Ark1'!AB1855)</f>
        <v/>
      </c>
      <c r="U261" s="237">
        <f>+'Ark1'!AD1855</f>
        <v>0</v>
      </c>
      <c r="V261" s="235" t="str">
        <f t="shared" si="33"/>
        <v/>
      </c>
      <c r="W261" s="235" t="str">
        <f t="shared" si="34"/>
        <v/>
      </c>
      <c r="X261" s="214"/>
      <c r="Y261" s="27"/>
      <c r="AA261" s="29"/>
      <c r="AB261" s="27"/>
      <c r="AC261" s="28"/>
      <c r="AD261" s="28"/>
      <c r="AH261" s="28"/>
    </row>
    <row r="262" spans="1:38" ht="15.6">
      <c r="A262" s="214"/>
      <c r="B262" s="214"/>
      <c r="C262" s="214"/>
      <c r="D262" s="234">
        <f>+'Ark1'!M1856</f>
        <v>15</v>
      </c>
      <c r="E262" s="234" t="s">
        <v>103</v>
      </c>
      <c r="F262" s="234">
        <f>+'Ark1'!D1856</f>
        <v>12</v>
      </c>
      <c r="G262" s="234" t="str">
        <f t="shared" si="32"/>
        <v>Des</v>
      </c>
      <c r="H262" s="234">
        <f>+'Ark1'!Q1856</f>
        <v>0</v>
      </c>
      <c r="I262" s="336">
        <f>+'Ark1'!R1856</f>
        <v>0</v>
      </c>
      <c r="J262" s="235" t="str">
        <f>+IF(I262=0,"",'Ark1'!AF1856)</f>
        <v/>
      </c>
      <c r="K262" s="235" t="str">
        <f>+IF(I262=0,"",'Ark1'!AG1856)</f>
        <v/>
      </c>
      <c r="L262" s="236" t="str">
        <f>+IF(I262=0,"",'Ark1'!S1856)</f>
        <v/>
      </c>
      <c r="M262" s="297" t="str">
        <f>+IF(I262=0,"",'Ark1'!U1856)</f>
        <v/>
      </c>
      <c r="N262" s="235" t="str">
        <f>+IF(I262=0,"",'Ark1'!V1856)</f>
        <v/>
      </c>
      <c r="O262" s="235" t="str">
        <f>+IF(I262=0,"",'Ark1'!W1856)</f>
        <v/>
      </c>
      <c r="P262" s="237" t="str">
        <f>+IF(I262=0,"",'Ark1'!X1856)</f>
        <v/>
      </c>
      <c r="Q262" s="237" t="str">
        <f>+IF(I262=0,"",'Ark1'!Y1856)</f>
        <v/>
      </c>
      <c r="R262" s="237" t="str">
        <f>+IF(I262=0,"",'Ark1'!Z1856)</f>
        <v/>
      </c>
      <c r="S262" s="235" t="str">
        <f>+IF(I262=0,"",'Ark1'!Z1856)</f>
        <v/>
      </c>
      <c r="T262" s="235" t="str">
        <f>+IF(I262=0,"",'Ark1'!AB1856)</f>
        <v/>
      </c>
      <c r="U262" s="237">
        <f>+'Ark1'!AD1856</f>
        <v>0</v>
      </c>
      <c r="V262" s="235" t="str">
        <f t="shared" si="33"/>
        <v/>
      </c>
      <c r="W262" s="235" t="str">
        <f t="shared" si="34"/>
        <v/>
      </c>
      <c r="X262" s="214"/>
      <c r="Y262" s="27"/>
      <c r="AA262" s="29"/>
      <c r="AB262" s="27"/>
      <c r="AC262" s="28"/>
      <c r="AD262" s="28"/>
      <c r="AH262" s="28"/>
    </row>
    <row r="263" spans="1:38">
      <c r="A263" s="214"/>
      <c r="B263" s="214"/>
      <c r="C263" s="214"/>
      <c r="D263" s="214"/>
      <c r="E263" s="214"/>
      <c r="F263" s="214"/>
      <c r="G263" s="214"/>
      <c r="H263" s="214"/>
      <c r="I263" s="331"/>
      <c r="J263" s="214"/>
      <c r="K263" s="214"/>
      <c r="L263" s="214"/>
      <c r="M263" s="214"/>
      <c r="N263" s="214"/>
      <c r="O263" s="214"/>
      <c r="P263" s="216"/>
      <c r="Q263" s="216"/>
      <c r="R263" s="216"/>
      <c r="S263" s="215"/>
      <c r="T263" s="214"/>
      <c r="U263" s="214"/>
      <c r="V263" s="214"/>
      <c r="W263" s="214"/>
      <c r="X263" s="214"/>
      <c r="Y263" s="27"/>
      <c r="AA263" s="29"/>
      <c r="AB263" s="27"/>
      <c r="AC263" s="28"/>
      <c r="AD263" s="28"/>
      <c r="AH263" s="28"/>
    </row>
    <row r="264" spans="1:38">
      <c r="A264" s="214"/>
      <c r="B264" s="214"/>
      <c r="C264" s="214"/>
      <c r="D264" s="214"/>
      <c r="E264" s="214"/>
      <c r="F264" s="214"/>
      <c r="G264" s="214"/>
      <c r="H264" s="214"/>
      <c r="I264" s="331"/>
      <c r="J264" s="214"/>
      <c r="K264" s="214"/>
      <c r="L264" s="214"/>
      <c r="M264" s="214"/>
      <c r="N264" s="214"/>
      <c r="O264" s="214"/>
      <c r="P264" s="216"/>
      <c r="Q264" s="216"/>
      <c r="R264" s="216"/>
      <c r="S264" s="215"/>
      <c r="T264" s="214"/>
      <c r="U264" s="214"/>
      <c r="V264" s="214"/>
      <c r="W264" s="214"/>
      <c r="X264" s="214"/>
      <c r="Y264" s="27"/>
      <c r="AA264" s="29"/>
      <c r="AB264" s="27"/>
      <c r="AC264" s="28"/>
      <c r="AD264" s="28"/>
      <c r="AH264" s="28"/>
    </row>
    <row r="265" spans="1:38">
      <c r="J265" s="28"/>
      <c r="K265" s="28"/>
      <c r="O265" s="28"/>
      <c r="T265" s="28"/>
      <c r="U265" s="28"/>
      <c r="V265" s="28"/>
      <c r="W265" s="28"/>
      <c r="AA265" s="29"/>
      <c r="AB265" s="27"/>
      <c r="AE265" s="27"/>
      <c r="AF265" s="27"/>
      <c r="AG265" s="27"/>
      <c r="AI265" s="27"/>
      <c r="AJ265" s="239"/>
      <c r="AK265" s="27"/>
      <c r="AL265" s="27"/>
    </row>
    <row r="266" spans="1:38">
      <c r="J266" s="28"/>
      <c r="K266" s="28"/>
      <c r="O266" s="28"/>
      <c r="T266" s="28"/>
      <c r="U266" s="28"/>
      <c r="V266" s="28"/>
      <c r="W266" s="28"/>
      <c r="AA266" s="29"/>
      <c r="AB266" s="27"/>
      <c r="AE266" s="27"/>
      <c r="AF266" s="27"/>
      <c r="AG266" s="27"/>
      <c r="AI266" s="27"/>
      <c r="AJ266" s="239"/>
      <c r="AK266" s="27"/>
      <c r="AL266" s="27"/>
    </row>
    <row r="267" spans="1:38">
      <c r="J267" s="28"/>
      <c r="K267" s="28"/>
      <c r="O267" s="28"/>
      <c r="T267" s="28"/>
      <c r="U267" s="28"/>
      <c r="V267" s="28"/>
      <c r="W267" s="28"/>
      <c r="AA267" s="29"/>
      <c r="AB267" s="27"/>
      <c r="AE267" s="27"/>
      <c r="AF267" s="27"/>
      <c r="AG267" s="27"/>
      <c r="AI267" s="27"/>
      <c r="AJ267" s="239"/>
      <c r="AK267" s="27"/>
      <c r="AL267" s="27"/>
    </row>
    <row r="268" spans="1:38">
      <c r="J268" s="28"/>
      <c r="K268" s="28"/>
      <c r="O268" s="28"/>
      <c r="T268" s="28"/>
      <c r="U268" s="28"/>
      <c r="V268" s="28"/>
      <c r="W268" s="28"/>
      <c r="AA268" s="29"/>
      <c r="AB268" s="27"/>
      <c r="AE268" s="27"/>
      <c r="AF268" s="27"/>
      <c r="AG268" s="27"/>
      <c r="AI268" s="27"/>
      <c r="AJ268" s="239"/>
      <c r="AK268" s="27"/>
      <c r="AL268" s="27"/>
    </row>
    <row r="269" spans="1:38">
      <c r="J269" s="28"/>
      <c r="K269" s="28"/>
      <c r="O269" s="28"/>
      <c r="T269" s="28"/>
      <c r="U269" s="28"/>
      <c r="V269" s="28"/>
      <c r="W269" s="28"/>
      <c r="AA269" s="29"/>
      <c r="AB269" s="27"/>
      <c r="AE269" s="27"/>
      <c r="AF269" s="27"/>
      <c r="AG269" s="27"/>
      <c r="AI269" s="27"/>
      <c r="AJ269" s="239"/>
      <c r="AK269" s="27"/>
      <c r="AL269" s="27"/>
    </row>
    <row r="270" spans="1:38">
      <c r="J270" s="28"/>
      <c r="K270" s="28"/>
      <c r="O270" s="28"/>
      <c r="T270" s="28"/>
      <c r="U270" s="28"/>
      <c r="V270" s="28"/>
      <c r="W270" s="28"/>
      <c r="AA270" s="29"/>
      <c r="AB270" s="27"/>
      <c r="AE270" s="27"/>
      <c r="AF270" s="27"/>
      <c r="AG270" s="27"/>
      <c r="AI270" s="27"/>
      <c r="AJ270" s="239"/>
      <c r="AK270" s="27"/>
      <c r="AL270" s="27"/>
    </row>
    <row r="271" spans="1:38">
      <c r="J271" s="28"/>
      <c r="K271" s="28"/>
      <c r="O271" s="28"/>
      <c r="T271" s="28"/>
      <c r="U271" s="28"/>
      <c r="V271" s="28"/>
      <c r="W271" s="28"/>
      <c r="AA271" s="29"/>
      <c r="AB271" s="27"/>
      <c r="AE271" s="27"/>
      <c r="AF271" s="27"/>
      <c r="AG271" s="27"/>
      <c r="AI271" s="27"/>
      <c r="AJ271" s="239"/>
      <c r="AK271" s="27"/>
      <c r="AL271" s="27"/>
    </row>
    <row r="272" spans="1:38">
      <c r="J272" s="28"/>
      <c r="K272" s="28"/>
      <c r="O272" s="28"/>
      <c r="T272" s="28"/>
      <c r="U272" s="28"/>
      <c r="V272" s="28"/>
      <c r="W272" s="28"/>
      <c r="AA272" s="29"/>
      <c r="AB272" s="27"/>
      <c r="AE272" s="27"/>
      <c r="AF272" s="27"/>
      <c r="AG272" s="27"/>
      <c r="AI272" s="27"/>
      <c r="AJ272" s="239"/>
      <c r="AK272" s="27"/>
      <c r="AL272" s="27"/>
    </row>
    <row r="273" spans="10:38">
      <c r="J273" s="28"/>
      <c r="K273" s="28"/>
      <c r="O273" s="28"/>
      <c r="T273" s="28"/>
      <c r="U273" s="28"/>
      <c r="V273" s="28"/>
      <c r="W273" s="28"/>
      <c r="AA273" s="29"/>
      <c r="AB273" s="27"/>
      <c r="AE273" s="27"/>
      <c r="AF273" s="27"/>
      <c r="AG273" s="27"/>
      <c r="AI273" s="27"/>
      <c r="AJ273" s="239"/>
      <c r="AK273" s="27"/>
      <c r="AL273" s="27"/>
    </row>
    <row r="274" spans="10:38">
      <c r="J274" s="28"/>
      <c r="K274" s="28"/>
      <c r="O274" s="28"/>
      <c r="T274" s="28"/>
      <c r="U274" s="28"/>
      <c r="V274" s="28"/>
      <c r="W274" s="28"/>
      <c r="AA274" s="29"/>
      <c r="AB274" s="27"/>
      <c r="AE274" s="27"/>
      <c r="AF274" s="27"/>
      <c r="AG274" s="27"/>
      <c r="AI274" s="27"/>
      <c r="AJ274" s="239"/>
      <c r="AK274" s="27"/>
      <c r="AL274" s="27"/>
    </row>
    <row r="275" spans="10:38">
      <c r="N275" s="239"/>
      <c r="T275" s="242"/>
      <c r="U275" s="243"/>
      <c r="AA275" s="29"/>
      <c r="AB275" s="27"/>
      <c r="AE275" s="27"/>
      <c r="AF275" s="27"/>
      <c r="AG275" s="27"/>
      <c r="AI275" s="27"/>
      <c r="AJ275" s="239"/>
      <c r="AK275" s="27"/>
      <c r="AL275" s="27"/>
    </row>
    <row r="276" spans="10:38">
      <c r="N276" s="239"/>
      <c r="T276" s="242"/>
      <c r="U276" s="243"/>
      <c r="AA276" s="29"/>
      <c r="AB276" s="27"/>
      <c r="AE276" s="27"/>
      <c r="AF276" s="27"/>
      <c r="AG276" s="27"/>
      <c r="AI276" s="27"/>
      <c r="AJ276" s="239"/>
      <c r="AK276" s="27"/>
      <c r="AL276" s="27"/>
    </row>
    <row r="277" spans="10:38">
      <c r="N277" s="239"/>
      <c r="T277" s="242"/>
      <c r="U277" s="243"/>
      <c r="AA277" s="29"/>
      <c r="AB277" s="27"/>
      <c r="AE277" s="27"/>
      <c r="AF277" s="27"/>
      <c r="AG277" s="27"/>
      <c r="AI277" s="27"/>
      <c r="AJ277" s="239"/>
      <c r="AK277" s="27"/>
      <c r="AL277" s="27"/>
    </row>
    <row r="278" spans="10:38">
      <c r="N278" s="239"/>
      <c r="T278" s="242"/>
      <c r="U278" s="243"/>
      <c r="AA278" s="29"/>
      <c r="AB278" s="27"/>
      <c r="AE278" s="27"/>
      <c r="AF278" s="27"/>
      <c r="AG278" s="27"/>
      <c r="AI278" s="27"/>
      <c r="AJ278" s="239"/>
      <c r="AK278" s="27"/>
      <c r="AL278" s="27"/>
    </row>
    <row r="279" spans="10:38">
      <c r="N279" s="239"/>
      <c r="T279" s="242"/>
      <c r="U279" s="243"/>
      <c r="AA279" s="29"/>
      <c r="AB279" s="27"/>
      <c r="AE279" s="27"/>
      <c r="AF279" s="27"/>
      <c r="AG279" s="27"/>
      <c r="AI279" s="27"/>
      <c r="AJ279" s="239"/>
      <c r="AK279" s="27"/>
      <c r="AL279" s="27"/>
    </row>
    <row r="280" spans="10:38">
      <c r="N280" s="239"/>
      <c r="T280" s="242"/>
      <c r="U280" s="243"/>
      <c r="AA280" s="29"/>
      <c r="AB280" s="27"/>
      <c r="AE280" s="27"/>
      <c r="AF280" s="27"/>
      <c r="AG280" s="27"/>
      <c r="AI280" s="27"/>
      <c r="AJ280" s="239"/>
      <c r="AK280" s="27"/>
      <c r="AL280" s="27"/>
    </row>
    <row r="281" spans="10:38">
      <c r="N281" s="239"/>
      <c r="T281" s="242"/>
      <c r="U281" s="243"/>
      <c r="AA281" s="29"/>
      <c r="AB281" s="27"/>
      <c r="AE281" s="27"/>
      <c r="AF281" s="27"/>
      <c r="AG281" s="27"/>
      <c r="AI281" s="27"/>
      <c r="AJ281" s="239"/>
      <c r="AK281" s="27"/>
      <c r="AL281" s="27"/>
    </row>
    <row r="282" spans="10:38">
      <c r="N282" s="239"/>
      <c r="T282" s="242"/>
      <c r="U282" s="243"/>
      <c r="AA282" s="29"/>
      <c r="AB282" s="27"/>
      <c r="AE282" s="27"/>
      <c r="AF282" s="27"/>
      <c r="AG282" s="27"/>
      <c r="AI282" s="27"/>
      <c r="AJ282" s="239"/>
      <c r="AK282" s="27"/>
      <c r="AL282" s="27"/>
    </row>
    <row r="283" spans="10:38">
      <c r="N283" s="239"/>
      <c r="T283" s="242"/>
      <c r="U283" s="243"/>
      <c r="AA283" s="29"/>
      <c r="AB283" s="27"/>
      <c r="AE283" s="27"/>
      <c r="AF283" s="27"/>
      <c r="AG283" s="27"/>
      <c r="AI283" s="27"/>
      <c r="AJ283" s="239"/>
      <c r="AK283" s="27"/>
      <c r="AL283" s="27"/>
    </row>
    <row r="284" spans="10:38">
      <c r="N284" s="31"/>
      <c r="T284" s="242"/>
      <c r="U284" s="243"/>
      <c r="AA284" s="29"/>
      <c r="AB284" s="27"/>
      <c r="AE284" s="27"/>
      <c r="AF284" s="27"/>
      <c r="AG284" s="27"/>
      <c r="AI284" s="27"/>
      <c r="AK284" s="27"/>
      <c r="AL284" s="27"/>
    </row>
    <row r="285" spans="10:38">
      <c r="N285" s="35"/>
      <c r="T285" s="242"/>
      <c r="U285" s="243"/>
      <c r="AA285" s="29"/>
      <c r="AB285" s="27"/>
      <c r="AE285" s="27"/>
      <c r="AF285" s="27"/>
      <c r="AG285" s="27"/>
      <c r="AI285" s="27"/>
      <c r="AK285" s="27"/>
      <c r="AL285" s="27"/>
    </row>
    <row r="286" spans="10:38">
      <c r="N286" s="35"/>
      <c r="T286" s="242"/>
      <c r="U286" s="243"/>
      <c r="AA286" s="29"/>
      <c r="AB286" s="27"/>
      <c r="AE286" s="27"/>
      <c r="AF286" s="27"/>
      <c r="AG286" s="27"/>
      <c r="AI286" s="27"/>
      <c r="AK286" s="27"/>
      <c r="AL286" s="27"/>
    </row>
    <row r="287" spans="10:38">
      <c r="N287" s="35"/>
      <c r="T287" s="242"/>
      <c r="U287" s="243"/>
      <c r="AA287" s="29"/>
      <c r="AB287" s="27"/>
      <c r="AE287" s="27"/>
      <c r="AF287" s="27"/>
      <c r="AG287" s="27"/>
      <c r="AI287" s="27"/>
      <c r="AK287" s="27"/>
      <c r="AL287" s="27"/>
    </row>
    <row r="288" spans="10:38">
      <c r="N288" s="35"/>
      <c r="T288" s="242"/>
      <c r="U288" s="243"/>
      <c r="AA288" s="29"/>
      <c r="AB288" s="27"/>
      <c r="AE288" s="27"/>
      <c r="AF288" s="27"/>
      <c r="AG288" s="27"/>
      <c r="AI288" s="27"/>
      <c r="AK288" s="27"/>
      <c r="AL288" s="27"/>
    </row>
    <row r="289" spans="14:38">
      <c r="N289" s="35"/>
      <c r="T289" s="242"/>
      <c r="U289" s="243"/>
      <c r="AA289" s="29"/>
      <c r="AB289" s="27"/>
      <c r="AE289" s="27"/>
      <c r="AF289" s="27"/>
      <c r="AG289" s="27"/>
      <c r="AI289" s="27"/>
      <c r="AK289" s="27"/>
      <c r="AL289" s="27"/>
    </row>
    <row r="290" spans="14:38">
      <c r="N290" s="35"/>
      <c r="T290" s="242"/>
      <c r="U290" s="243"/>
      <c r="AA290" s="29"/>
      <c r="AB290" s="27"/>
      <c r="AE290" s="27"/>
      <c r="AF290" s="27"/>
      <c r="AG290" s="27"/>
      <c r="AI290" s="27"/>
      <c r="AK290" s="27"/>
      <c r="AL290" s="27"/>
    </row>
    <row r="291" spans="14:38">
      <c r="N291" s="35"/>
      <c r="T291" s="242"/>
      <c r="U291" s="243"/>
      <c r="AA291" s="29"/>
      <c r="AB291" s="27"/>
      <c r="AE291" s="27"/>
      <c r="AF291" s="27"/>
      <c r="AG291" s="27"/>
      <c r="AI291" s="27"/>
      <c r="AK291" s="27"/>
      <c r="AL291" s="27"/>
    </row>
    <row r="292" spans="14:38">
      <c r="N292" s="35"/>
      <c r="T292" s="242"/>
      <c r="U292" s="243"/>
      <c r="AA292" s="29"/>
      <c r="AB292" s="27"/>
      <c r="AE292" s="27"/>
      <c r="AF292" s="27"/>
      <c r="AG292" s="27"/>
      <c r="AI292" s="27"/>
      <c r="AK292" s="27"/>
      <c r="AL292" s="27"/>
    </row>
    <row r="293" spans="14:38">
      <c r="N293" s="35"/>
      <c r="T293" s="242"/>
      <c r="U293" s="243"/>
      <c r="AA293" s="29"/>
      <c r="AB293" s="27"/>
      <c r="AE293" s="27"/>
      <c r="AF293" s="27"/>
      <c r="AG293" s="27"/>
      <c r="AI293" s="27"/>
      <c r="AK293" s="27"/>
      <c r="AL293" s="27"/>
    </row>
    <row r="294" spans="14:38">
      <c r="N294" s="35"/>
      <c r="T294" s="242"/>
      <c r="U294" s="243"/>
      <c r="AA294" s="29"/>
      <c r="AB294" s="27"/>
      <c r="AE294" s="27"/>
      <c r="AF294" s="27"/>
      <c r="AG294" s="27"/>
      <c r="AI294" s="27"/>
      <c r="AK294" s="27"/>
      <c r="AL294" s="27"/>
    </row>
    <row r="295" spans="14:38">
      <c r="N295" s="35"/>
      <c r="T295" s="242"/>
      <c r="U295" s="243"/>
      <c r="AA295" s="29"/>
      <c r="AB295" s="27"/>
      <c r="AE295" s="27"/>
      <c r="AF295" s="27"/>
      <c r="AG295" s="27"/>
      <c r="AI295" s="27"/>
      <c r="AK295" s="27"/>
      <c r="AL295" s="27"/>
    </row>
    <row r="296" spans="14:38">
      <c r="N296" s="35"/>
      <c r="T296" s="242"/>
      <c r="U296" s="243"/>
      <c r="AA296" s="29"/>
      <c r="AB296" s="27"/>
      <c r="AE296" s="27"/>
      <c r="AF296" s="27"/>
      <c r="AG296" s="27"/>
      <c r="AI296" s="27"/>
      <c r="AK296" s="27"/>
      <c r="AL296" s="27"/>
    </row>
    <row r="297" spans="14:38">
      <c r="N297" s="35"/>
      <c r="T297" s="242"/>
      <c r="U297" s="243"/>
      <c r="AA297" s="29"/>
      <c r="AB297" s="27"/>
      <c r="AE297" s="27"/>
      <c r="AF297" s="27"/>
      <c r="AG297" s="27"/>
      <c r="AI297" s="27"/>
      <c r="AK297" s="27"/>
      <c r="AL297" s="27"/>
    </row>
    <row r="298" spans="14:38">
      <c r="N298" s="35"/>
      <c r="T298" s="242"/>
      <c r="U298" s="243"/>
      <c r="AA298" s="29"/>
      <c r="AB298" s="27"/>
      <c r="AE298" s="27"/>
      <c r="AF298" s="27"/>
      <c r="AG298" s="27"/>
      <c r="AI298" s="27"/>
      <c r="AK298" s="27"/>
      <c r="AL298" s="27"/>
    </row>
    <row r="299" spans="14:38">
      <c r="N299" s="35"/>
      <c r="T299" s="242"/>
      <c r="U299" s="243"/>
      <c r="AA299" s="29"/>
      <c r="AB299" s="27"/>
      <c r="AE299" s="27"/>
      <c r="AF299" s="27"/>
      <c r="AG299" s="27"/>
      <c r="AI299" s="27"/>
      <c r="AK299" s="27"/>
      <c r="AL299" s="27"/>
    </row>
    <row r="300" spans="14:38">
      <c r="N300" s="35"/>
      <c r="T300" s="242"/>
      <c r="U300" s="243"/>
      <c r="AA300" s="29"/>
      <c r="AB300" s="27"/>
      <c r="AE300" s="27"/>
      <c r="AF300" s="27"/>
      <c r="AG300" s="27"/>
      <c r="AI300" s="27"/>
      <c r="AK300" s="27"/>
      <c r="AL300" s="27"/>
    </row>
    <row r="301" spans="14:38">
      <c r="N301" s="35"/>
      <c r="T301" s="242"/>
      <c r="U301" s="243"/>
      <c r="AA301" s="29"/>
      <c r="AB301" s="27"/>
      <c r="AE301" s="27"/>
      <c r="AF301" s="27"/>
      <c r="AG301" s="27"/>
      <c r="AI301" s="27"/>
      <c r="AK301" s="27"/>
      <c r="AL301" s="27"/>
    </row>
    <row r="302" spans="14:38">
      <c r="N302" s="35"/>
      <c r="T302" s="242"/>
      <c r="U302" s="243"/>
      <c r="AA302" s="29"/>
      <c r="AB302" s="27"/>
      <c r="AE302" s="27"/>
      <c r="AF302" s="27"/>
      <c r="AG302" s="27"/>
      <c r="AI302" s="27"/>
      <c r="AK302" s="27"/>
      <c r="AL302" s="27"/>
    </row>
    <row r="303" spans="14:38">
      <c r="N303" s="35"/>
      <c r="T303" s="242"/>
      <c r="U303" s="243"/>
      <c r="AA303" s="29"/>
      <c r="AB303" s="27"/>
      <c r="AE303" s="27"/>
      <c r="AF303" s="27"/>
      <c r="AG303" s="27"/>
      <c r="AI303" s="27"/>
      <c r="AK303" s="27"/>
      <c r="AL303" s="27"/>
    </row>
    <row r="304" spans="14:38">
      <c r="N304" s="35"/>
      <c r="T304" s="242"/>
      <c r="U304" s="243"/>
      <c r="AA304" s="29"/>
      <c r="AB304" s="27"/>
      <c r="AE304" s="27"/>
      <c r="AF304" s="27"/>
      <c r="AG304" s="27"/>
      <c r="AI304" s="27"/>
      <c r="AK304" s="27"/>
      <c r="AL304" s="27"/>
    </row>
    <row r="305" spans="14:38">
      <c r="N305" s="35"/>
      <c r="T305" s="242"/>
      <c r="U305" s="243"/>
      <c r="AA305" s="29"/>
      <c r="AB305" s="27"/>
      <c r="AE305" s="27"/>
      <c r="AF305" s="27"/>
      <c r="AG305" s="27"/>
      <c r="AI305" s="27"/>
      <c r="AK305" s="27"/>
      <c r="AL305" s="27"/>
    </row>
    <row r="306" spans="14:38">
      <c r="N306" s="35"/>
      <c r="T306" s="242"/>
      <c r="U306" s="243"/>
      <c r="AA306" s="29"/>
      <c r="AB306" s="27"/>
      <c r="AE306" s="27"/>
      <c r="AF306" s="27"/>
      <c r="AG306" s="27"/>
      <c r="AI306" s="27"/>
      <c r="AK306" s="27"/>
      <c r="AL306" s="27"/>
    </row>
    <row r="307" spans="14:38">
      <c r="N307" s="35"/>
      <c r="T307" s="242"/>
      <c r="U307" s="243"/>
      <c r="AA307" s="29"/>
      <c r="AB307" s="27"/>
      <c r="AE307" s="27"/>
      <c r="AF307" s="27"/>
      <c r="AG307" s="27"/>
      <c r="AI307" s="27"/>
      <c r="AK307" s="27"/>
      <c r="AL307" s="27"/>
    </row>
    <row r="308" spans="14:38">
      <c r="N308" s="35"/>
      <c r="T308" s="242"/>
      <c r="U308" s="243"/>
      <c r="AA308" s="29"/>
      <c r="AB308" s="27"/>
      <c r="AE308" s="27"/>
      <c r="AF308" s="27"/>
      <c r="AG308" s="27"/>
      <c r="AI308" s="27"/>
      <c r="AK308" s="27"/>
      <c r="AL308" s="27"/>
    </row>
    <row r="309" spans="14:38">
      <c r="N309" s="35"/>
      <c r="T309" s="242"/>
      <c r="U309" s="243"/>
      <c r="AA309" s="29"/>
      <c r="AB309" s="27"/>
      <c r="AE309" s="27"/>
      <c r="AF309" s="27"/>
      <c r="AG309" s="27"/>
      <c r="AI309" s="27"/>
      <c r="AK309" s="27"/>
      <c r="AL309" s="27"/>
    </row>
    <row r="310" spans="14:38">
      <c r="N310" s="35"/>
      <c r="T310" s="242"/>
      <c r="U310" s="243"/>
      <c r="AA310" s="29"/>
      <c r="AB310" s="27"/>
      <c r="AE310" s="27"/>
      <c r="AF310" s="27"/>
      <c r="AG310" s="27"/>
      <c r="AI310" s="27"/>
      <c r="AK310" s="27"/>
      <c r="AL310" s="27"/>
    </row>
    <row r="311" spans="14:38">
      <c r="N311" s="35"/>
      <c r="T311" s="242"/>
      <c r="U311" s="243"/>
      <c r="AA311" s="29"/>
      <c r="AB311" s="27"/>
      <c r="AE311" s="27"/>
      <c r="AF311" s="27"/>
      <c r="AG311" s="27"/>
      <c r="AI311" s="27"/>
      <c r="AK311" s="27"/>
      <c r="AL311" s="27"/>
    </row>
    <row r="312" spans="14:38">
      <c r="N312" s="35"/>
      <c r="T312" s="242"/>
      <c r="U312" s="243"/>
      <c r="AA312" s="29"/>
      <c r="AB312" s="27"/>
      <c r="AE312" s="27"/>
      <c r="AF312" s="27"/>
      <c r="AG312" s="27"/>
      <c r="AI312" s="27"/>
    </row>
    <row r="313" spans="14:38">
      <c r="N313" s="35"/>
      <c r="T313" s="242"/>
      <c r="U313" s="243"/>
      <c r="AA313" s="29"/>
      <c r="AB313" s="27"/>
      <c r="AE313" s="27"/>
      <c r="AF313" s="27"/>
      <c r="AG313" s="27"/>
      <c r="AI313" s="27"/>
    </row>
    <row r="314" spans="14:38">
      <c r="N314" s="35"/>
      <c r="T314" s="242"/>
      <c r="U314" s="243"/>
      <c r="AA314" s="29"/>
      <c r="AB314" s="27"/>
      <c r="AE314" s="27"/>
      <c r="AF314" s="27"/>
      <c r="AG314" s="27"/>
      <c r="AI314" s="27"/>
    </row>
    <row r="315" spans="14:38">
      <c r="N315" s="35"/>
      <c r="T315" s="242"/>
      <c r="U315" s="243"/>
      <c r="AA315" s="29"/>
      <c r="AB315" s="27"/>
      <c r="AE315" s="27"/>
      <c r="AF315" s="27"/>
      <c r="AG315" s="27"/>
      <c r="AI315" s="27"/>
    </row>
    <row r="316" spans="14:38">
      <c r="N316" s="35"/>
      <c r="T316" s="242"/>
      <c r="U316" s="243"/>
      <c r="AA316" s="29"/>
      <c r="AB316" s="27"/>
      <c r="AE316" s="27"/>
      <c r="AF316" s="27"/>
      <c r="AG316" s="27"/>
      <c r="AI316" s="27"/>
    </row>
    <row r="317" spans="14:38">
      <c r="N317" s="35"/>
      <c r="T317" s="242"/>
      <c r="U317" s="243"/>
      <c r="AA317" s="29"/>
      <c r="AB317" s="27"/>
      <c r="AE317" s="27"/>
      <c r="AF317" s="27"/>
      <c r="AG317" s="27"/>
      <c r="AI317" s="27"/>
    </row>
    <row r="318" spans="14:38">
      <c r="N318" s="35"/>
      <c r="T318" s="242"/>
      <c r="U318" s="243"/>
      <c r="AA318" s="29"/>
      <c r="AB318" s="27"/>
      <c r="AE318" s="27"/>
      <c r="AF318" s="27"/>
      <c r="AG318" s="27"/>
      <c r="AI318" s="27"/>
    </row>
    <row r="319" spans="14:38">
      <c r="N319" s="35"/>
      <c r="T319" s="242"/>
      <c r="U319" s="243"/>
      <c r="AA319" s="29"/>
      <c r="AB319" s="27"/>
      <c r="AE319" s="27"/>
      <c r="AF319" s="27"/>
      <c r="AG319" s="27"/>
      <c r="AI319" s="27"/>
    </row>
    <row r="320" spans="14:38">
      <c r="N320" s="35"/>
      <c r="T320" s="242"/>
      <c r="U320" s="243"/>
      <c r="AA320" s="29"/>
      <c r="AB320" s="27"/>
      <c r="AE320" s="27"/>
      <c r="AF320" s="27"/>
      <c r="AG320" s="27"/>
      <c r="AI320" s="27"/>
    </row>
    <row r="321" spans="9:36">
      <c r="N321" s="35"/>
      <c r="T321" s="242"/>
      <c r="U321" s="243"/>
      <c r="AA321" s="29"/>
      <c r="AB321" s="27"/>
      <c r="AE321" s="27"/>
      <c r="AF321" s="27"/>
      <c r="AG321" s="27"/>
      <c r="AI321" s="27"/>
    </row>
    <row r="322" spans="9:36">
      <c r="N322" s="35"/>
      <c r="T322" s="242"/>
      <c r="U322" s="243"/>
      <c r="AA322" s="29"/>
      <c r="AB322" s="27"/>
      <c r="AE322" s="27"/>
      <c r="AF322" s="27"/>
      <c r="AG322" s="27"/>
      <c r="AI322" s="27"/>
    </row>
    <row r="323" spans="9:36">
      <c r="N323" s="35"/>
      <c r="T323" s="242"/>
      <c r="U323" s="243"/>
      <c r="AA323" s="29"/>
      <c r="AB323" s="27"/>
      <c r="AE323" s="27"/>
      <c r="AF323" s="27"/>
      <c r="AG323" s="27"/>
      <c r="AI323" s="27"/>
    </row>
    <row r="324" spans="9:36">
      <c r="N324" s="35"/>
      <c r="T324" s="242"/>
      <c r="U324" s="243"/>
      <c r="AA324" s="29"/>
      <c r="AB324" s="27"/>
      <c r="AE324" s="27"/>
      <c r="AF324" s="27"/>
      <c r="AG324" s="27"/>
      <c r="AI324" s="27"/>
    </row>
    <row r="325" spans="9:36">
      <c r="N325" s="35"/>
      <c r="T325" s="242"/>
      <c r="U325" s="243"/>
      <c r="AA325" s="29"/>
      <c r="AB325" s="27"/>
      <c r="AE325" s="27"/>
      <c r="AF325" s="27"/>
      <c r="AG325" s="27"/>
      <c r="AI325" s="27"/>
    </row>
    <row r="326" spans="9:36">
      <c r="N326" s="35"/>
      <c r="T326" s="242"/>
      <c r="U326" s="243"/>
      <c r="AA326" s="29"/>
      <c r="AB326" s="27"/>
      <c r="AE326" s="27"/>
      <c r="AF326" s="27"/>
      <c r="AG326" s="27"/>
      <c r="AI326" s="27"/>
    </row>
    <row r="327" spans="9:36">
      <c r="N327" s="35"/>
      <c r="T327" s="242"/>
      <c r="U327" s="243"/>
      <c r="AA327" s="29"/>
      <c r="AB327" s="27"/>
      <c r="AE327" s="27"/>
      <c r="AF327" s="27"/>
      <c r="AG327" s="27"/>
      <c r="AI327" s="27"/>
    </row>
    <row r="328" spans="9:36">
      <c r="N328" s="35"/>
      <c r="T328" s="242"/>
      <c r="U328" s="243"/>
      <c r="AA328" s="29"/>
      <c r="AB328" s="27"/>
      <c r="AE328" s="27"/>
      <c r="AF328" s="27"/>
      <c r="AG328" s="27"/>
      <c r="AI328" s="27"/>
    </row>
    <row r="329" spans="9:36">
      <c r="N329" s="35"/>
      <c r="T329" s="242"/>
      <c r="U329" s="243"/>
      <c r="AA329" s="29"/>
      <c r="AB329" s="27"/>
      <c r="AE329" s="27"/>
      <c r="AF329" s="27"/>
      <c r="AG329" s="27"/>
      <c r="AI329" s="27"/>
    </row>
    <row r="330" spans="9:36">
      <c r="N330" s="35"/>
      <c r="T330" s="242"/>
      <c r="U330" s="243"/>
      <c r="AA330" s="29"/>
      <c r="AB330" s="27"/>
      <c r="AE330" s="27"/>
      <c r="AF330" s="27"/>
      <c r="AG330" s="27"/>
      <c r="AI330" s="27"/>
    </row>
    <row r="331" spans="9:36">
      <c r="N331" s="35"/>
      <c r="T331" s="242"/>
      <c r="U331" s="243"/>
      <c r="AA331" s="29"/>
      <c r="AB331" s="27"/>
      <c r="AE331" s="27"/>
      <c r="AF331" s="27"/>
      <c r="AG331" s="27"/>
      <c r="AI331" s="27"/>
    </row>
    <row r="332" spans="9:36">
      <c r="N332" s="35"/>
      <c r="T332" s="242"/>
      <c r="U332" s="243"/>
      <c r="AA332" s="29"/>
      <c r="AB332" s="27"/>
      <c r="AE332" s="27"/>
      <c r="AF332" s="27"/>
      <c r="AG332" s="27"/>
      <c r="AI332" s="27"/>
    </row>
    <row r="333" spans="9:36">
      <c r="N333" s="35"/>
      <c r="T333" s="242"/>
      <c r="U333" s="243"/>
      <c r="AA333" s="29"/>
      <c r="AB333" s="27"/>
      <c r="AE333" s="27"/>
      <c r="AF333" s="27"/>
      <c r="AG333" s="27"/>
      <c r="AI333" s="27"/>
    </row>
    <row r="334" spans="9:36">
      <c r="N334" s="35"/>
      <c r="T334" s="242"/>
      <c r="U334" s="243"/>
      <c r="AA334" s="29"/>
      <c r="AB334" s="27"/>
      <c r="AE334" s="27"/>
      <c r="AF334" s="27"/>
      <c r="AG334" s="27"/>
      <c r="AI334" s="27"/>
    </row>
    <row r="335" spans="9:36">
      <c r="N335" s="35"/>
      <c r="T335" s="242"/>
      <c r="U335" s="243"/>
      <c r="AA335" s="29"/>
      <c r="AB335" s="27"/>
      <c r="AE335" s="27"/>
      <c r="AF335" s="27"/>
      <c r="AG335" s="27"/>
      <c r="AI335" s="27"/>
    </row>
    <row r="336" spans="9:36" s="245" customFormat="1">
      <c r="I336" s="338"/>
      <c r="J336" s="244"/>
      <c r="K336" s="244"/>
      <c r="N336" s="35"/>
      <c r="O336" s="34"/>
      <c r="P336" s="34"/>
      <c r="Q336" s="34"/>
      <c r="R336" s="34"/>
      <c r="S336" s="29"/>
      <c r="T336" s="242"/>
      <c r="U336" s="243"/>
      <c r="V336" s="34"/>
      <c r="W336" s="29"/>
      <c r="X336" s="29"/>
      <c r="Y336" s="29"/>
      <c r="Z336" s="29"/>
      <c r="AA336" s="29"/>
      <c r="AB336" s="27"/>
      <c r="AC336" s="29"/>
      <c r="AD336" s="29"/>
      <c r="AE336" s="27"/>
      <c r="AF336" s="27"/>
      <c r="AG336" s="27"/>
      <c r="AH336" s="29"/>
      <c r="AI336" s="27"/>
      <c r="AJ336" s="28"/>
    </row>
    <row r="337" spans="9:36" s="245" customFormat="1">
      <c r="I337" s="338"/>
      <c r="J337" s="244"/>
      <c r="K337" s="244"/>
      <c r="N337" s="35"/>
      <c r="O337" s="34"/>
      <c r="P337" s="34"/>
      <c r="Q337" s="34"/>
      <c r="R337" s="34"/>
      <c r="S337" s="29"/>
      <c r="T337" s="242"/>
      <c r="U337" s="243"/>
      <c r="V337" s="34"/>
      <c r="W337" s="29"/>
      <c r="X337" s="29"/>
      <c r="Y337" s="29"/>
      <c r="Z337" s="29"/>
      <c r="AA337" s="29"/>
      <c r="AB337" s="27"/>
      <c r="AC337" s="29"/>
      <c r="AD337" s="29"/>
      <c r="AE337" s="27"/>
      <c r="AF337" s="27"/>
      <c r="AG337" s="27"/>
      <c r="AH337" s="29"/>
      <c r="AI337" s="27"/>
      <c r="AJ337" s="28"/>
    </row>
    <row r="338" spans="9:36" s="245" customFormat="1">
      <c r="I338" s="338"/>
      <c r="J338" s="244"/>
      <c r="K338" s="244"/>
      <c r="N338" s="35"/>
      <c r="O338" s="34"/>
      <c r="P338" s="34"/>
      <c r="Q338" s="34"/>
      <c r="R338" s="34"/>
      <c r="S338" s="29"/>
      <c r="T338" s="242"/>
      <c r="U338" s="243"/>
      <c r="V338" s="34"/>
      <c r="W338" s="29"/>
      <c r="X338" s="29"/>
      <c r="Y338" s="29"/>
      <c r="Z338" s="29"/>
      <c r="AA338" s="29"/>
      <c r="AB338" s="27"/>
      <c r="AC338" s="29"/>
      <c r="AD338" s="29"/>
      <c r="AE338" s="27"/>
      <c r="AF338" s="27"/>
      <c r="AG338" s="27"/>
      <c r="AH338" s="29"/>
      <c r="AI338" s="27"/>
      <c r="AJ338" s="28"/>
    </row>
    <row r="339" spans="9:36" s="245" customFormat="1">
      <c r="I339" s="338"/>
      <c r="J339" s="244"/>
      <c r="K339" s="244"/>
      <c r="N339" s="35"/>
      <c r="O339" s="34"/>
      <c r="P339" s="34"/>
      <c r="Q339" s="34"/>
      <c r="R339" s="34"/>
      <c r="S339" s="29"/>
      <c r="T339" s="242"/>
      <c r="U339" s="243"/>
      <c r="V339" s="34"/>
      <c r="W339" s="29"/>
      <c r="X339" s="29"/>
      <c r="Y339" s="29"/>
      <c r="Z339" s="29"/>
      <c r="AA339" s="29"/>
      <c r="AB339" s="27"/>
      <c r="AC339" s="29"/>
      <c r="AD339" s="29"/>
      <c r="AE339" s="27"/>
      <c r="AF339" s="27"/>
      <c r="AG339" s="27"/>
      <c r="AH339" s="29"/>
      <c r="AI339" s="27"/>
      <c r="AJ339" s="28"/>
    </row>
    <row r="340" spans="9:36" s="245" customFormat="1">
      <c r="I340" s="338"/>
      <c r="J340" s="244"/>
      <c r="K340" s="244"/>
      <c r="N340" s="35"/>
      <c r="O340" s="78"/>
      <c r="P340" s="78"/>
      <c r="Q340" s="78"/>
      <c r="R340" s="78"/>
      <c r="S340" s="160"/>
      <c r="T340" s="27"/>
      <c r="U340" s="34"/>
      <c r="V340" s="34"/>
      <c r="W340" s="29"/>
      <c r="X340" s="29"/>
      <c r="Y340" s="29"/>
      <c r="Z340" s="29"/>
      <c r="AA340" s="29"/>
      <c r="AB340" s="27"/>
      <c r="AC340" s="29"/>
      <c r="AD340" s="29"/>
      <c r="AE340" s="28"/>
      <c r="AF340" s="28"/>
      <c r="AG340" s="28"/>
      <c r="AH340" s="29"/>
      <c r="AI340" s="28"/>
      <c r="AJ340" s="28"/>
    </row>
    <row r="341" spans="9:36" s="245" customFormat="1">
      <c r="I341" s="338"/>
      <c r="J341" s="244"/>
      <c r="K341" s="244"/>
      <c r="N341" s="35"/>
      <c r="O341" s="78"/>
      <c r="P341" s="78"/>
      <c r="Q341" s="78"/>
      <c r="R341" s="78"/>
      <c r="S341" s="160"/>
      <c r="T341" s="27"/>
      <c r="U341" s="34"/>
      <c r="V341" s="34"/>
      <c r="W341" s="29"/>
      <c r="X341" s="29"/>
      <c r="Y341" s="29"/>
      <c r="Z341" s="29"/>
      <c r="AA341" s="29"/>
      <c r="AB341" s="27"/>
      <c r="AC341" s="29"/>
      <c r="AD341" s="29"/>
      <c r="AE341" s="28"/>
      <c r="AF341" s="28"/>
      <c r="AG341" s="28"/>
      <c r="AH341" s="29"/>
      <c r="AI341" s="28"/>
      <c r="AJ341" s="28"/>
    </row>
    <row r="342" spans="9:36" s="245" customFormat="1">
      <c r="I342" s="338"/>
      <c r="J342" s="244"/>
      <c r="K342" s="244"/>
      <c r="N342" s="28"/>
      <c r="O342" s="34"/>
      <c r="P342" s="34"/>
      <c r="Q342" s="34"/>
      <c r="R342" s="34"/>
      <c r="S342" s="29"/>
      <c r="T342" s="27"/>
      <c r="U342" s="34"/>
      <c r="V342" s="34"/>
      <c r="W342" s="29"/>
      <c r="X342" s="29"/>
      <c r="Y342" s="29"/>
      <c r="Z342" s="29"/>
      <c r="AA342" s="29"/>
      <c r="AB342" s="27"/>
      <c r="AC342" s="29"/>
      <c r="AD342" s="29"/>
      <c r="AE342" s="28"/>
      <c r="AF342" s="28"/>
      <c r="AG342" s="28"/>
      <c r="AH342" s="29"/>
      <c r="AI342" s="28"/>
      <c r="AJ342" s="28"/>
    </row>
    <row r="343" spans="9:36" s="245" customFormat="1">
      <c r="I343" s="338"/>
      <c r="J343" s="244"/>
      <c r="K343" s="244"/>
      <c r="N343" s="28"/>
      <c r="O343" s="34"/>
      <c r="P343" s="34"/>
      <c r="Q343" s="34"/>
      <c r="R343" s="34"/>
      <c r="S343" s="29"/>
      <c r="T343" s="27"/>
      <c r="U343" s="34"/>
      <c r="V343" s="34"/>
      <c r="W343" s="29"/>
      <c r="X343" s="29"/>
      <c r="Y343" s="29"/>
      <c r="Z343" s="29"/>
      <c r="AA343" s="29"/>
      <c r="AB343" s="27"/>
      <c r="AC343" s="29"/>
      <c r="AD343" s="29"/>
      <c r="AE343" s="28"/>
      <c r="AF343" s="28"/>
      <c r="AG343" s="28"/>
      <c r="AH343" s="29"/>
      <c r="AI343" s="28"/>
      <c r="AJ343" s="28"/>
    </row>
    <row r="344" spans="9:36" s="245" customFormat="1">
      <c r="I344" s="338"/>
      <c r="J344" s="244"/>
      <c r="K344" s="244"/>
      <c r="N344" s="28"/>
      <c r="O344" s="34"/>
      <c r="P344" s="34"/>
      <c r="Q344" s="34"/>
      <c r="R344" s="34"/>
      <c r="S344" s="29"/>
      <c r="T344" s="27"/>
      <c r="U344" s="34"/>
      <c r="V344" s="34"/>
      <c r="W344" s="29"/>
      <c r="X344" s="29"/>
      <c r="Y344" s="29"/>
      <c r="Z344" s="29"/>
      <c r="AA344" s="29"/>
      <c r="AB344" s="27"/>
      <c r="AC344" s="29"/>
      <c r="AD344" s="29"/>
      <c r="AE344" s="28"/>
      <c r="AF344" s="28"/>
      <c r="AG344" s="28"/>
      <c r="AH344" s="29"/>
      <c r="AI344" s="28"/>
      <c r="AJ344" s="28"/>
    </row>
    <row r="345" spans="9:36" s="245" customFormat="1">
      <c r="I345" s="338"/>
      <c r="J345" s="244"/>
      <c r="K345" s="244"/>
      <c r="N345" s="28"/>
      <c r="O345" s="34"/>
      <c r="P345" s="34"/>
      <c r="Q345" s="34"/>
      <c r="R345" s="34"/>
      <c r="S345" s="29"/>
      <c r="T345" s="27"/>
      <c r="U345" s="34"/>
      <c r="V345" s="34"/>
      <c r="W345" s="29"/>
      <c r="X345" s="29"/>
      <c r="Y345" s="29"/>
      <c r="Z345" s="29"/>
      <c r="AA345" s="29"/>
      <c r="AB345" s="27"/>
      <c r="AC345" s="29"/>
      <c r="AD345" s="29"/>
      <c r="AE345" s="28"/>
      <c r="AF345" s="28"/>
      <c r="AG345" s="28"/>
      <c r="AH345" s="29"/>
      <c r="AI345" s="28"/>
      <c r="AJ345" s="28"/>
    </row>
    <row r="346" spans="9:36">
      <c r="AA346" s="29"/>
      <c r="AB346" s="27"/>
    </row>
    <row r="347" spans="9:36">
      <c r="AA347" s="29"/>
      <c r="AB347" s="27"/>
    </row>
    <row r="348" spans="9:36">
      <c r="AA348" s="29"/>
      <c r="AB348" s="27"/>
    </row>
    <row r="349" spans="9:36">
      <c r="I349" s="339"/>
      <c r="J349" s="246"/>
      <c r="K349" s="246"/>
      <c r="L349" s="239"/>
      <c r="M349" s="239"/>
      <c r="AA349" s="29"/>
      <c r="AB349" s="27"/>
    </row>
    <row r="350" spans="9:36">
      <c r="I350" s="339"/>
      <c r="J350" s="246"/>
      <c r="K350" s="246"/>
      <c r="L350" s="239"/>
      <c r="M350" s="239"/>
      <c r="AA350" s="29"/>
      <c r="AB350" s="27"/>
    </row>
    <row r="351" spans="9:36">
      <c r="I351" s="339"/>
      <c r="J351" s="246"/>
      <c r="K351" s="246"/>
      <c r="L351" s="239"/>
      <c r="M351" s="239"/>
      <c r="AA351" s="29"/>
      <c r="AB351" s="27"/>
    </row>
    <row r="352" spans="9:36">
      <c r="I352" s="339"/>
      <c r="J352" s="246"/>
      <c r="K352" s="246"/>
      <c r="L352" s="239"/>
      <c r="M352" s="239"/>
      <c r="AA352" s="29"/>
      <c r="AB352" s="27"/>
    </row>
    <row r="353" spans="9:28">
      <c r="I353" s="339"/>
      <c r="J353" s="246"/>
      <c r="K353" s="246"/>
      <c r="L353" s="239"/>
      <c r="M353" s="239"/>
      <c r="AA353" s="29"/>
      <c r="AB353" s="27"/>
    </row>
    <row r="354" spans="9:28">
      <c r="I354" s="339"/>
      <c r="J354" s="246"/>
      <c r="K354" s="246"/>
      <c r="L354" s="239"/>
      <c r="M354" s="239"/>
      <c r="AA354" s="29"/>
      <c r="AB354" s="27"/>
    </row>
    <row r="355" spans="9:28">
      <c r="I355" s="339"/>
      <c r="J355" s="246"/>
      <c r="K355" s="246"/>
      <c r="L355" s="239"/>
      <c r="M355" s="239"/>
      <c r="AA355" s="29"/>
      <c r="AB355" s="27"/>
    </row>
    <row r="356" spans="9:28">
      <c r="I356" s="339"/>
      <c r="J356" s="246"/>
      <c r="K356" s="246"/>
      <c r="L356" s="239"/>
      <c r="M356" s="239"/>
      <c r="AA356" s="29"/>
      <c r="AB356" s="27"/>
    </row>
    <row r="357" spans="9:28">
      <c r="I357" s="339"/>
      <c r="J357" s="246"/>
      <c r="K357" s="246"/>
      <c r="L357" s="239"/>
      <c r="M357" s="239"/>
      <c r="AA357" s="29"/>
      <c r="AB357" s="27"/>
    </row>
    <row r="358" spans="9:28">
      <c r="I358" s="339"/>
      <c r="J358" s="246"/>
      <c r="K358" s="246"/>
      <c r="L358" s="239"/>
      <c r="M358" s="239"/>
      <c r="AA358" s="29"/>
      <c r="AB358" s="27"/>
    </row>
    <row r="359" spans="9:28">
      <c r="I359" s="339"/>
      <c r="J359" s="246"/>
      <c r="K359" s="246"/>
      <c r="L359" s="239"/>
      <c r="M359" s="239"/>
      <c r="AA359" s="29"/>
      <c r="AB359" s="27"/>
    </row>
    <row r="360" spans="9:28">
      <c r="I360" s="339"/>
      <c r="J360" s="246"/>
      <c r="K360" s="246"/>
      <c r="L360" s="239"/>
      <c r="M360" s="239"/>
      <c r="AA360" s="29"/>
      <c r="AB360" s="27"/>
    </row>
    <row r="361" spans="9:28">
      <c r="I361" s="339"/>
      <c r="J361" s="246"/>
      <c r="K361" s="246"/>
      <c r="L361" s="239"/>
      <c r="M361" s="239"/>
      <c r="AA361" s="29"/>
      <c r="AB361" s="27"/>
    </row>
    <row r="362" spans="9:28">
      <c r="I362" s="339"/>
      <c r="J362" s="246"/>
      <c r="K362" s="246"/>
      <c r="L362" s="239"/>
      <c r="M362" s="239"/>
      <c r="AA362" s="29"/>
      <c r="AB362" s="27"/>
    </row>
    <row r="363" spans="9:28">
      <c r="I363" s="339"/>
      <c r="J363" s="246"/>
      <c r="K363" s="246"/>
      <c r="L363" s="239"/>
      <c r="M363" s="239"/>
      <c r="AA363" s="29"/>
      <c r="AB363" s="27"/>
    </row>
    <row r="364" spans="9:28">
      <c r="I364" s="339"/>
      <c r="J364" s="246"/>
      <c r="K364" s="246"/>
      <c r="L364" s="239"/>
      <c r="M364" s="239"/>
      <c r="AA364" s="29"/>
      <c r="AB364" s="27"/>
    </row>
    <row r="365" spans="9:28">
      <c r="I365" s="339"/>
      <c r="J365" s="246"/>
      <c r="K365" s="246"/>
      <c r="L365" s="239"/>
      <c r="M365" s="239"/>
      <c r="AA365" s="29"/>
      <c r="AB365" s="27"/>
    </row>
    <row r="366" spans="9:28">
      <c r="I366" s="339"/>
      <c r="J366" s="246"/>
      <c r="K366" s="246"/>
      <c r="L366" s="239"/>
      <c r="M366" s="239"/>
      <c r="AA366" s="29"/>
      <c r="AB366" s="27"/>
    </row>
    <row r="367" spans="9:28">
      <c r="I367" s="339"/>
      <c r="J367" s="246"/>
      <c r="K367" s="246"/>
      <c r="L367" s="239"/>
      <c r="M367" s="239"/>
      <c r="AA367" s="29"/>
      <c r="AB367" s="27"/>
    </row>
    <row r="368" spans="9:28">
      <c r="I368" s="339"/>
      <c r="J368" s="246"/>
      <c r="K368" s="246"/>
      <c r="L368" s="239"/>
      <c r="M368" s="239"/>
      <c r="AA368" s="29"/>
      <c r="AB368" s="27"/>
    </row>
    <row r="369" spans="9:28">
      <c r="I369" s="339"/>
      <c r="J369" s="246"/>
      <c r="K369" s="246"/>
      <c r="L369" s="239"/>
      <c r="M369" s="239"/>
      <c r="AA369" s="29"/>
      <c r="AB369" s="27"/>
    </row>
    <row r="370" spans="9:28">
      <c r="I370" s="339"/>
      <c r="J370" s="246"/>
      <c r="K370" s="246"/>
      <c r="L370" s="239"/>
      <c r="M370" s="239"/>
      <c r="AA370" s="29"/>
      <c r="AB370" s="27"/>
    </row>
    <row r="371" spans="9:28">
      <c r="I371" s="339"/>
      <c r="J371" s="246"/>
      <c r="K371" s="246"/>
      <c r="L371" s="239"/>
      <c r="M371" s="239"/>
      <c r="AA371" s="29"/>
      <c r="AB371" s="27"/>
    </row>
    <row r="372" spans="9:28">
      <c r="I372" s="339"/>
      <c r="J372" s="246"/>
      <c r="K372" s="246"/>
      <c r="L372" s="239"/>
      <c r="M372" s="239"/>
      <c r="AA372" s="29"/>
      <c r="AB372" s="27"/>
    </row>
    <row r="373" spans="9:28">
      <c r="I373" s="339"/>
      <c r="J373" s="246"/>
      <c r="K373" s="246"/>
      <c r="L373" s="239"/>
      <c r="M373" s="239"/>
      <c r="AA373" s="29"/>
      <c r="AB373" s="27"/>
    </row>
    <row r="374" spans="9:28">
      <c r="I374" s="339"/>
      <c r="J374" s="246"/>
      <c r="K374" s="246"/>
      <c r="L374" s="239"/>
      <c r="M374" s="239"/>
      <c r="AA374" s="29"/>
      <c r="AB374" s="27"/>
    </row>
    <row r="375" spans="9:28">
      <c r="I375" s="339"/>
      <c r="J375" s="246"/>
      <c r="K375" s="246"/>
      <c r="L375" s="239"/>
      <c r="M375" s="239"/>
      <c r="AA375" s="29"/>
      <c r="AB375" s="27"/>
    </row>
    <row r="376" spans="9:28">
      <c r="I376" s="339"/>
      <c r="J376" s="246"/>
      <c r="K376" s="246"/>
      <c r="L376" s="239"/>
      <c r="M376" s="239"/>
      <c r="AA376" s="29"/>
      <c r="AB376" s="27"/>
    </row>
    <row r="377" spans="9:28">
      <c r="I377" s="339"/>
      <c r="J377" s="246"/>
      <c r="K377" s="246"/>
      <c r="L377" s="239"/>
      <c r="M377" s="239"/>
      <c r="AA377" s="29"/>
      <c r="AB377" s="27"/>
    </row>
    <row r="378" spans="9:28">
      <c r="I378" s="339"/>
      <c r="J378" s="246"/>
      <c r="K378" s="246"/>
      <c r="L378" s="239"/>
      <c r="M378" s="239"/>
      <c r="AA378" s="29"/>
      <c r="AB378" s="27"/>
    </row>
    <row r="379" spans="9:28">
      <c r="I379" s="339"/>
      <c r="J379" s="246"/>
      <c r="K379" s="246"/>
      <c r="L379" s="239"/>
      <c r="M379" s="239"/>
      <c r="AA379" s="29"/>
      <c r="AB379" s="27"/>
    </row>
    <row r="380" spans="9:28">
      <c r="I380" s="339"/>
      <c r="J380" s="246"/>
      <c r="K380" s="246"/>
      <c r="L380" s="239"/>
      <c r="M380" s="239"/>
      <c r="AA380" s="29"/>
      <c r="AB380" s="27"/>
    </row>
    <row r="381" spans="9:28">
      <c r="I381" s="339"/>
      <c r="J381" s="246"/>
      <c r="K381" s="246"/>
      <c r="L381" s="239"/>
      <c r="M381" s="239"/>
      <c r="AA381" s="29"/>
      <c r="AB381" s="27"/>
    </row>
    <row r="382" spans="9:28">
      <c r="I382" s="339"/>
      <c r="J382" s="246"/>
      <c r="K382" s="246"/>
      <c r="L382" s="239"/>
      <c r="M382" s="239"/>
      <c r="AA382" s="29"/>
      <c r="AB382" s="27"/>
    </row>
    <row r="383" spans="9:28">
      <c r="I383" s="339"/>
      <c r="J383" s="246"/>
      <c r="K383" s="246"/>
      <c r="L383" s="239"/>
      <c r="M383" s="239"/>
      <c r="AA383" s="29"/>
      <c r="AB383" s="27"/>
    </row>
    <row r="384" spans="9:28">
      <c r="I384" s="339"/>
      <c r="J384" s="246"/>
      <c r="K384" s="246"/>
      <c r="L384" s="239"/>
      <c r="M384" s="239"/>
      <c r="AA384" s="29"/>
      <c r="AB384" s="27"/>
    </row>
    <row r="385" spans="9:28">
      <c r="I385" s="339"/>
      <c r="J385" s="246"/>
      <c r="K385" s="246"/>
      <c r="L385" s="239"/>
      <c r="M385" s="239"/>
      <c r="AA385" s="29"/>
      <c r="AB385" s="27"/>
    </row>
    <row r="386" spans="9:28">
      <c r="I386" s="339"/>
      <c r="J386" s="246"/>
      <c r="K386" s="246"/>
      <c r="L386" s="239"/>
      <c r="M386" s="239"/>
      <c r="AA386" s="29"/>
      <c r="AB386" s="27"/>
    </row>
    <row r="387" spans="9:28">
      <c r="I387" s="339"/>
      <c r="J387" s="246"/>
      <c r="K387" s="246"/>
      <c r="L387" s="239"/>
      <c r="M387" s="239"/>
      <c r="AA387" s="29"/>
      <c r="AB387" s="27"/>
    </row>
    <row r="388" spans="9:28">
      <c r="I388" s="339"/>
      <c r="J388" s="246"/>
      <c r="K388" s="246"/>
      <c r="L388" s="239"/>
      <c r="M388" s="239"/>
      <c r="AA388" s="29"/>
      <c r="AB388" s="27"/>
    </row>
    <row r="389" spans="9:28">
      <c r="I389" s="339"/>
      <c r="J389" s="246"/>
      <c r="K389" s="246"/>
      <c r="L389" s="239"/>
      <c r="M389" s="239"/>
      <c r="AA389" s="29"/>
      <c r="AB389" s="27"/>
    </row>
    <row r="390" spans="9:28">
      <c r="I390" s="339"/>
      <c r="J390" s="246"/>
      <c r="K390" s="246"/>
      <c r="L390" s="239"/>
      <c r="M390" s="239"/>
      <c r="AA390" s="29"/>
      <c r="AB390" s="27"/>
    </row>
    <row r="391" spans="9:28">
      <c r="I391" s="339"/>
      <c r="J391" s="246"/>
      <c r="K391" s="246"/>
      <c r="L391" s="239"/>
      <c r="M391" s="239"/>
      <c r="AA391" s="29"/>
      <c r="AB391" s="27"/>
    </row>
    <row r="392" spans="9:28">
      <c r="I392" s="339"/>
      <c r="J392" s="246"/>
      <c r="K392" s="246"/>
      <c r="L392" s="239"/>
      <c r="M392" s="239"/>
      <c r="AA392" s="29"/>
      <c r="AB392" s="27"/>
    </row>
    <row r="393" spans="9:28">
      <c r="I393" s="339"/>
      <c r="J393" s="246"/>
      <c r="K393" s="246"/>
      <c r="L393" s="239"/>
      <c r="M393" s="239"/>
      <c r="AA393" s="29"/>
      <c r="AB393" s="27"/>
    </row>
    <row r="394" spans="9:28">
      <c r="I394" s="339"/>
      <c r="J394" s="246"/>
      <c r="K394" s="246"/>
      <c r="L394" s="239"/>
      <c r="M394" s="239"/>
      <c r="AA394" s="29"/>
      <c r="AB394" s="27"/>
    </row>
    <row r="395" spans="9:28">
      <c r="I395" s="339"/>
      <c r="J395" s="246"/>
      <c r="K395" s="246"/>
      <c r="L395" s="239"/>
      <c r="M395" s="239"/>
      <c r="AA395" s="29"/>
      <c r="AB395" s="27"/>
    </row>
    <row r="396" spans="9:28">
      <c r="I396" s="339"/>
      <c r="J396" s="246"/>
      <c r="K396" s="246"/>
      <c r="L396" s="239"/>
      <c r="M396" s="239"/>
      <c r="AA396" s="29"/>
      <c r="AB396" s="27"/>
    </row>
    <row r="397" spans="9:28">
      <c r="I397" s="339"/>
      <c r="J397" s="246"/>
      <c r="K397" s="246"/>
      <c r="L397" s="239"/>
      <c r="M397" s="239"/>
      <c r="AA397" s="29"/>
      <c r="AB397" s="27"/>
    </row>
    <row r="398" spans="9:28">
      <c r="I398" s="339"/>
      <c r="J398" s="246"/>
      <c r="K398" s="246"/>
      <c r="L398" s="239"/>
      <c r="M398" s="239"/>
      <c r="AA398" s="29"/>
      <c r="AB398" s="27"/>
    </row>
    <row r="399" spans="9:28">
      <c r="I399" s="339"/>
      <c r="J399" s="246"/>
      <c r="K399" s="246"/>
      <c r="L399" s="239"/>
      <c r="M399" s="239"/>
      <c r="AA399" s="29"/>
      <c r="AB399" s="27"/>
    </row>
    <row r="400" spans="9:28">
      <c r="I400" s="339"/>
      <c r="J400" s="246"/>
      <c r="K400" s="246"/>
      <c r="L400" s="239"/>
      <c r="M400" s="239"/>
      <c r="AA400" s="29"/>
      <c r="AB400" s="27"/>
    </row>
    <row r="401" spans="9:28">
      <c r="I401" s="339"/>
      <c r="J401" s="246"/>
      <c r="K401" s="246"/>
      <c r="L401" s="239"/>
      <c r="M401" s="239"/>
      <c r="AA401" s="29"/>
      <c r="AB401" s="27"/>
    </row>
    <row r="402" spans="9:28">
      <c r="I402" s="339"/>
      <c r="J402" s="246"/>
      <c r="K402" s="246"/>
      <c r="L402" s="239"/>
      <c r="M402" s="239"/>
      <c r="AA402" s="29"/>
      <c r="AB402" s="27"/>
    </row>
    <row r="403" spans="9:28">
      <c r="I403" s="339"/>
      <c r="J403" s="246"/>
      <c r="K403" s="246"/>
      <c r="L403" s="239"/>
      <c r="M403" s="239"/>
      <c r="AA403" s="29"/>
      <c r="AB403" s="27"/>
    </row>
    <row r="404" spans="9:28">
      <c r="I404" s="339"/>
      <c r="J404" s="246"/>
      <c r="K404" s="246"/>
      <c r="L404" s="239"/>
      <c r="M404" s="239"/>
      <c r="AA404" s="29"/>
      <c r="AB404" s="27"/>
    </row>
    <row r="405" spans="9:28">
      <c r="I405" s="339"/>
      <c r="J405" s="246"/>
      <c r="K405" s="246"/>
      <c r="L405" s="239"/>
      <c r="M405" s="239"/>
      <c r="AA405" s="29"/>
      <c r="AB405" s="27"/>
    </row>
    <row r="406" spans="9:28">
      <c r="I406" s="339"/>
      <c r="J406" s="246"/>
      <c r="K406" s="246"/>
      <c r="L406" s="239"/>
      <c r="M406" s="239"/>
      <c r="AA406" s="29"/>
      <c r="AB406" s="27"/>
    </row>
    <row r="407" spans="9:28">
      <c r="I407" s="339"/>
      <c r="J407" s="246"/>
      <c r="K407" s="246"/>
      <c r="L407" s="239"/>
      <c r="M407" s="239"/>
      <c r="AA407" s="29"/>
      <c r="AB407" s="27"/>
    </row>
    <row r="408" spans="9:28">
      <c r="I408" s="339"/>
      <c r="J408" s="246"/>
      <c r="K408" s="246"/>
      <c r="L408" s="239"/>
      <c r="M408" s="239"/>
      <c r="AA408" s="29"/>
      <c r="AB408" s="27"/>
    </row>
    <row r="409" spans="9:28">
      <c r="I409" s="339"/>
      <c r="J409" s="246"/>
      <c r="K409" s="246"/>
      <c r="L409" s="239"/>
      <c r="M409" s="239"/>
      <c r="AA409" s="29"/>
      <c r="AB409" s="27"/>
    </row>
    <row r="410" spans="9:28">
      <c r="I410" s="339"/>
      <c r="J410" s="246"/>
      <c r="K410" s="246"/>
      <c r="L410" s="239"/>
      <c r="M410" s="239"/>
      <c r="AA410" s="29"/>
      <c r="AB410" s="27"/>
    </row>
    <row r="411" spans="9:28">
      <c r="I411" s="339"/>
      <c r="J411" s="246"/>
      <c r="K411" s="246"/>
      <c r="L411" s="239"/>
      <c r="M411" s="239"/>
      <c r="AA411" s="29"/>
      <c r="AB411" s="27"/>
    </row>
    <row r="412" spans="9:28">
      <c r="I412" s="339"/>
      <c r="J412" s="246"/>
      <c r="K412" s="246"/>
      <c r="L412" s="239"/>
      <c r="M412" s="239"/>
      <c r="AA412" s="29"/>
      <c r="AB412" s="27"/>
    </row>
    <row r="413" spans="9:28">
      <c r="I413" s="339"/>
      <c r="J413" s="246"/>
      <c r="K413" s="246"/>
      <c r="L413" s="239"/>
      <c r="M413" s="239"/>
      <c r="AA413" s="29"/>
      <c r="AB413" s="27"/>
    </row>
    <row r="414" spans="9:28">
      <c r="I414" s="339"/>
      <c r="J414" s="246"/>
      <c r="K414" s="246"/>
      <c r="L414" s="239"/>
      <c r="M414" s="239"/>
      <c r="AA414" s="29"/>
      <c r="AB414" s="27"/>
    </row>
    <row r="415" spans="9:28">
      <c r="I415" s="339"/>
      <c r="J415" s="246"/>
      <c r="K415" s="246"/>
      <c r="L415" s="239"/>
      <c r="M415" s="239"/>
      <c r="AA415" s="29"/>
      <c r="AB415" s="27"/>
    </row>
    <row r="416" spans="9:28">
      <c r="I416" s="339"/>
      <c r="J416" s="246"/>
      <c r="K416" s="246"/>
      <c r="L416" s="239"/>
      <c r="M416" s="239"/>
      <c r="AA416" s="29"/>
      <c r="AB416" s="27"/>
    </row>
    <row r="417" spans="9:28">
      <c r="I417" s="339"/>
      <c r="J417" s="246"/>
      <c r="K417" s="246"/>
      <c r="L417" s="239"/>
      <c r="M417" s="239"/>
      <c r="AA417" s="29"/>
      <c r="AB417" s="27"/>
    </row>
    <row r="418" spans="9:28">
      <c r="I418" s="339"/>
      <c r="J418" s="246"/>
      <c r="K418" s="246"/>
      <c r="L418" s="239"/>
      <c r="M418" s="239"/>
      <c r="AA418" s="29"/>
      <c r="AB418" s="27"/>
    </row>
    <row r="419" spans="9:28">
      <c r="I419" s="339"/>
      <c r="J419" s="246"/>
      <c r="K419" s="246"/>
      <c r="L419" s="239"/>
      <c r="M419" s="239"/>
      <c r="AA419" s="29"/>
      <c r="AB419" s="27"/>
    </row>
    <row r="420" spans="9:28">
      <c r="I420" s="339"/>
      <c r="J420" s="246"/>
      <c r="K420" s="246"/>
      <c r="L420" s="239"/>
      <c r="M420" s="239"/>
      <c r="AA420" s="29"/>
      <c r="AB420" s="27"/>
    </row>
    <row r="421" spans="9:28">
      <c r="I421" s="339"/>
      <c r="J421" s="246"/>
      <c r="K421" s="246"/>
      <c r="L421" s="239"/>
      <c r="M421" s="239"/>
      <c r="AA421" s="29"/>
      <c r="AB421" s="27"/>
    </row>
    <row r="422" spans="9:28">
      <c r="I422" s="339"/>
      <c r="J422" s="246"/>
      <c r="K422" s="246"/>
      <c r="L422" s="239"/>
      <c r="M422" s="239"/>
      <c r="AA422" s="29"/>
      <c r="AB422" s="27"/>
    </row>
    <row r="423" spans="9:28">
      <c r="I423" s="339"/>
      <c r="J423" s="246"/>
      <c r="K423" s="246"/>
      <c r="L423" s="239"/>
      <c r="M423" s="239"/>
      <c r="AA423" s="29"/>
      <c r="AB423" s="27"/>
    </row>
    <row r="424" spans="9:28">
      <c r="I424" s="339"/>
      <c r="J424" s="246"/>
      <c r="K424" s="246"/>
      <c r="L424" s="239"/>
      <c r="M424" s="239"/>
      <c r="AA424" s="29"/>
      <c r="AB424" s="27"/>
    </row>
    <row r="425" spans="9:28">
      <c r="I425" s="339"/>
      <c r="J425" s="246"/>
      <c r="K425" s="246"/>
      <c r="L425" s="239"/>
      <c r="M425" s="239"/>
      <c r="AA425" s="29"/>
      <c r="AB425" s="27"/>
    </row>
    <row r="426" spans="9:28">
      <c r="I426" s="339"/>
      <c r="J426" s="246"/>
      <c r="K426" s="246"/>
      <c r="L426" s="239"/>
      <c r="M426" s="239"/>
      <c r="AA426" s="29"/>
      <c r="AB426" s="27"/>
    </row>
    <row r="427" spans="9:28">
      <c r="I427" s="339"/>
      <c r="J427" s="246"/>
      <c r="K427" s="246"/>
      <c r="L427" s="239"/>
      <c r="M427" s="239"/>
      <c r="AA427" s="29"/>
      <c r="AB427" s="27"/>
    </row>
    <row r="428" spans="9:28">
      <c r="I428" s="339"/>
      <c r="J428" s="246"/>
      <c r="K428" s="246"/>
      <c r="L428" s="239"/>
      <c r="M428" s="239"/>
      <c r="AA428" s="29"/>
      <c r="AB428" s="27"/>
    </row>
    <row r="429" spans="9:28">
      <c r="I429" s="339"/>
      <c r="J429" s="246"/>
      <c r="K429" s="246"/>
      <c r="L429" s="239"/>
      <c r="M429" s="239"/>
      <c r="AA429" s="29"/>
      <c r="AB429" s="27"/>
    </row>
    <row r="430" spans="9:28">
      <c r="I430" s="339"/>
      <c r="J430" s="246"/>
      <c r="K430" s="246"/>
      <c r="L430" s="239"/>
      <c r="M430" s="239"/>
      <c r="AA430" s="29"/>
      <c r="AB430" s="27"/>
    </row>
    <row r="431" spans="9:28">
      <c r="I431" s="339"/>
      <c r="J431" s="246"/>
      <c r="K431" s="246"/>
      <c r="L431" s="239"/>
      <c r="M431" s="239"/>
      <c r="AA431" s="29"/>
      <c r="AB431" s="27"/>
    </row>
    <row r="432" spans="9:28">
      <c r="I432" s="339"/>
      <c r="J432" s="246"/>
      <c r="K432" s="246"/>
      <c r="L432" s="239"/>
      <c r="M432" s="239"/>
      <c r="AA432" s="29"/>
      <c r="AB432" s="27"/>
    </row>
    <row r="433" spans="1:28">
      <c r="I433" s="339"/>
      <c r="J433" s="246"/>
      <c r="K433" s="246"/>
      <c r="L433" s="239"/>
      <c r="M433" s="239"/>
      <c r="AA433" s="29"/>
      <c r="AB433" s="27"/>
    </row>
    <row r="434" spans="1:28">
      <c r="I434" s="339"/>
      <c r="J434" s="246"/>
      <c r="K434" s="246"/>
      <c r="L434" s="239"/>
      <c r="M434" s="239"/>
      <c r="AA434" s="29"/>
      <c r="AB434" s="27"/>
    </row>
    <row r="435" spans="1:28">
      <c r="I435" s="339"/>
      <c r="J435" s="246"/>
      <c r="K435" s="246"/>
      <c r="L435" s="239"/>
      <c r="M435" s="239"/>
      <c r="AA435" s="29"/>
      <c r="AB435" s="27"/>
    </row>
    <row r="436" spans="1:28">
      <c r="I436" s="339"/>
      <c r="J436" s="246"/>
      <c r="K436" s="246"/>
      <c r="L436" s="239"/>
      <c r="M436" s="239"/>
      <c r="AA436" s="29"/>
      <c r="AB436" s="27"/>
    </row>
    <row r="437" spans="1:28">
      <c r="I437" s="339"/>
      <c r="J437" s="246"/>
      <c r="K437" s="246"/>
      <c r="L437" s="239"/>
      <c r="M437" s="239"/>
      <c r="AA437" s="29"/>
      <c r="AB437" s="27"/>
    </row>
    <row r="438" spans="1:28">
      <c r="I438" s="339"/>
      <c r="J438" s="246"/>
      <c r="K438" s="246"/>
      <c r="L438" s="239"/>
      <c r="M438" s="239"/>
      <c r="AA438" s="29"/>
      <c r="AB438" s="27"/>
    </row>
    <row r="439" spans="1:28">
      <c r="I439" s="339"/>
      <c r="J439" s="246"/>
      <c r="K439" s="246"/>
      <c r="L439" s="239"/>
      <c r="M439" s="239"/>
      <c r="AA439" s="29"/>
      <c r="AB439" s="27"/>
    </row>
    <row r="440" spans="1:28">
      <c r="I440" s="339"/>
      <c r="J440" s="246"/>
      <c r="K440" s="246"/>
      <c r="L440" s="239"/>
      <c r="M440" s="239"/>
      <c r="AA440" s="29"/>
      <c r="AB440" s="27"/>
    </row>
    <row r="441" spans="1:28">
      <c r="I441" s="339"/>
      <c r="J441" s="246"/>
      <c r="K441" s="246"/>
      <c r="L441" s="239"/>
      <c r="M441" s="239"/>
      <c r="AA441" s="29"/>
      <c r="AB441" s="27"/>
    </row>
    <row r="442" spans="1:28">
      <c r="I442" s="339"/>
      <c r="J442" s="246"/>
      <c r="K442" s="246"/>
      <c r="L442" s="239"/>
      <c r="M442" s="239"/>
      <c r="AA442" s="29"/>
      <c r="AB442" s="27"/>
    </row>
    <row r="443" spans="1:28">
      <c r="I443" s="339"/>
      <c r="J443" s="246"/>
      <c r="K443" s="246"/>
      <c r="L443" s="239"/>
      <c r="M443" s="239"/>
      <c r="AA443" s="29"/>
      <c r="AB443" s="27"/>
    </row>
    <row r="444" spans="1:28">
      <c r="I444" s="339"/>
      <c r="J444" s="246"/>
      <c r="K444" s="246"/>
      <c r="L444" s="239"/>
      <c r="M444" s="239"/>
      <c r="AA444" s="29"/>
      <c r="AB444" s="27"/>
    </row>
    <row r="445" spans="1:28">
      <c r="I445" s="339"/>
      <c r="J445" s="246"/>
      <c r="K445" s="246"/>
      <c r="L445" s="239"/>
      <c r="M445" s="239"/>
      <c r="AA445" s="29"/>
      <c r="AB445" s="27"/>
    </row>
    <row r="446" spans="1:28">
      <c r="I446" s="339"/>
      <c r="J446" s="246"/>
      <c r="K446" s="246"/>
      <c r="L446" s="239"/>
      <c r="M446" s="239"/>
      <c r="AA446" s="29"/>
      <c r="AB446" s="27"/>
    </row>
    <row r="447" spans="1:28">
      <c r="A447" s="31"/>
      <c r="B447" s="31"/>
      <c r="C447" s="31"/>
      <c r="D447" s="31"/>
      <c r="E447" s="31"/>
      <c r="F447" s="31"/>
      <c r="G447" s="31"/>
      <c r="H447" s="31"/>
      <c r="I447" s="340"/>
      <c r="J447" s="159"/>
      <c r="K447" s="159"/>
      <c r="L447" s="31"/>
      <c r="M447" s="31"/>
      <c r="AA447" s="29"/>
      <c r="AB447" s="27"/>
    </row>
    <row r="448" spans="1:28">
      <c r="A448" s="35"/>
      <c r="B448" s="35"/>
      <c r="C448" s="35"/>
      <c r="D448" s="35"/>
      <c r="E448" s="35"/>
      <c r="F448" s="35"/>
      <c r="G448" s="35"/>
      <c r="H448" s="35"/>
      <c r="I448" s="341"/>
      <c r="J448" s="160"/>
      <c r="K448" s="160"/>
      <c r="L448" s="35"/>
      <c r="M448" s="35"/>
      <c r="AA448" s="29"/>
      <c r="AB448" s="27"/>
    </row>
    <row r="449" spans="1:28">
      <c r="A449" s="35"/>
      <c r="B449" s="35"/>
      <c r="C449" s="35"/>
      <c r="D449" s="35"/>
      <c r="E449" s="35"/>
      <c r="F449" s="35"/>
      <c r="G449" s="35"/>
      <c r="H449" s="35"/>
      <c r="I449" s="341"/>
      <c r="J449" s="160"/>
      <c r="K449" s="160"/>
      <c r="L449" s="35"/>
      <c r="M449" s="35"/>
      <c r="AA449" s="29"/>
      <c r="AB449" s="27"/>
    </row>
    <row r="450" spans="1:28">
      <c r="A450" s="35"/>
      <c r="B450" s="35"/>
      <c r="C450" s="35"/>
      <c r="D450" s="35"/>
      <c r="E450" s="35"/>
      <c r="F450" s="35"/>
      <c r="G450" s="35"/>
      <c r="H450" s="35"/>
      <c r="I450" s="341"/>
      <c r="J450" s="160"/>
      <c r="K450" s="160"/>
      <c r="L450" s="35"/>
      <c r="M450" s="35"/>
      <c r="AA450" s="29"/>
      <c r="AB450" s="27"/>
    </row>
    <row r="451" spans="1:28">
      <c r="A451" s="35"/>
      <c r="B451" s="35"/>
      <c r="C451" s="35"/>
      <c r="D451" s="35"/>
      <c r="E451" s="35"/>
      <c r="F451" s="35"/>
      <c r="G451" s="35"/>
      <c r="H451" s="35"/>
      <c r="I451" s="341"/>
      <c r="J451" s="160"/>
      <c r="K451" s="160"/>
      <c r="L451" s="35"/>
      <c r="M451" s="35"/>
      <c r="AA451" s="29"/>
      <c r="AB451" s="27"/>
    </row>
    <row r="452" spans="1:28">
      <c r="A452" s="35"/>
      <c r="B452" s="35"/>
      <c r="C452" s="35"/>
      <c r="D452" s="35"/>
      <c r="E452" s="35"/>
      <c r="F452" s="35"/>
      <c r="G452" s="35"/>
      <c r="H452" s="35"/>
      <c r="I452" s="341"/>
      <c r="J452" s="160"/>
      <c r="K452" s="160"/>
      <c r="L452" s="35"/>
      <c r="M452" s="35"/>
      <c r="AA452" s="29"/>
      <c r="AB452" s="27"/>
    </row>
    <row r="453" spans="1:28">
      <c r="A453" s="35"/>
      <c r="B453" s="35"/>
      <c r="C453" s="35"/>
      <c r="D453" s="35"/>
      <c r="E453" s="35"/>
      <c r="F453" s="35"/>
      <c r="G453" s="35"/>
      <c r="H453" s="35"/>
      <c r="I453" s="341"/>
      <c r="J453" s="160"/>
      <c r="K453" s="160"/>
      <c r="L453" s="35"/>
      <c r="M453" s="35"/>
      <c r="AA453" s="29"/>
      <c r="AB453" s="27"/>
    </row>
    <row r="454" spans="1:28">
      <c r="A454" s="35"/>
      <c r="B454" s="35"/>
      <c r="C454" s="35"/>
      <c r="D454" s="35"/>
      <c r="E454" s="35"/>
      <c r="F454" s="35"/>
      <c r="G454" s="35"/>
      <c r="H454" s="35"/>
      <c r="I454" s="341"/>
      <c r="J454" s="160"/>
      <c r="K454" s="160"/>
      <c r="L454" s="35"/>
      <c r="M454" s="35"/>
      <c r="AA454" s="29"/>
      <c r="AB454" s="27"/>
    </row>
    <row r="455" spans="1:28">
      <c r="A455" s="35"/>
      <c r="B455" s="35"/>
      <c r="C455" s="35"/>
      <c r="D455" s="35"/>
      <c r="E455" s="35"/>
      <c r="F455" s="35"/>
      <c r="G455" s="35"/>
      <c r="H455" s="35"/>
      <c r="I455" s="341"/>
      <c r="J455" s="160"/>
      <c r="K455" s="160"/>
      <c r="L455" s="35"/>
      <c r="M455" s="35"/>
      <c r="AA455" s="29"/>
      <c r="AB455" s="27"/>
    </row>
    <row r="456" spans="1:28">
      <c r="A456" s="35"/>
      <c r="B456" s="35"/>
      <c r="C456" s="35"/>
      <c r="D456" s="35"/>
      <c r="E456" s="35"/>
      <c r="F456" s="35"/>
      <c r="G456" s="35"/>
      <c r="H456" s="35"/>
      <c r="I456" s="341"/>
      <c r="J456" s="160"/>
      <c r="K456" s="160"/>
      <c r="L456" s="35"/>
      <c r="M456" s="35"/>
      <c r="AA456" s="29"/>
      <c r="AB456" s="27"/>
    </row>
    <row r="457" spans="1:28">
      <c r="A457" s="35"/>
      <c r="B457" s="35"/>
      <c r="C457" s="35"/>
      <c r="D457" s="35"/>
      <c r="E457" s="35"/>
      <c r="F457" s="35"/>
      <c r="G457" s="35"/>
      <c r="H457" s="35"/>
      <c r="I457" s="341"/>
      <c r="J457" s="160"/>
      <c r="K457" s="160"/>
      <c r="L457" s="35"/>
      <c r="M457" s="35"/>
      <c r="AA457" s="29"/>
      <c r="AB457" s="27"/>
    </row>
    <row r="458" spans="1:28">
      <c r="A458" s="35"/>
      <c r="B458" s="35"/>
      <c r="C458" s="35"/>
      <c r="D458" s="35"/>
      <c r="E458" s="35"/>
      <c r="F458" s="35"/>
      <c r="G458" s="35"/>
      <c r="H458" s="35"/>
      <c r="I458" s="341"/>
      <c r="J458" s="160"/>
      <c r="K458" s="160"/>
      <c r="L458" s="35"/>
      <c r="M458" s="35"/>
      <c r="AA458" s="29"/>
      <c r="AB458" s="27"/>
    </row>
    <row r="459" spans="1:28">
      <c r="A459" s="35"/>
      <c r="B459" s="35"/>
      <c r="C459" s="35"/>
      <c r="D459" s="35"/>
      <c r="E459" s="35"/>
      <c r="F459" s="35"/>
      <c r="G459" s="35"/>
      <c r="H459" s="35"/>
      <c r="I459" s="341"/>
      <c r="J459" s="160"/>
      <c r="K459" s="160"/>
      <c r="L459" s="35"/>
      <c r="M459" s="35"/>
      <c r="AA459" s="29"/>
      <c r="AB459" s="27"/>
    </row>
    <row r="460" spans="1:28">
      <c r="A460" s="35"/>
      <c r="B460" s="35"/>
      <c r="C460" s="35"/>
      <c r="D460" s="35"/>
      <c r="E460" s="35"/>
      <c r="F460" s="35"/>
      <c r="G460" s="35"/>
      <c r="H460" s="35"/>
      <c r="I460" s="341"/>
      <c r="J460" s="160"/>
      <c r="K460" s="160"/>
      <c r="L460" s="35"/>
      <c r="M460" s="35"/>
      <c r="AA460" s="29"/>
      <c r="AB460" s="27"/>
    </row>
    <row r="461" spans="1:28">
      <c r="A461" s="35"/>
      <c r="B461" s="35"/>
      <c r="C461" s="35"/>
      <c r="D461" s="35"/>
      <c r="E461" s="35"/>
      <c r="F461" s="35"/>
      <c r="G461" s="35"/>
      <c r="H461" s="35"/>
      <c r="I461" s="341"/>
      <c r="J461" s="160"/>
      <c r="K461" s="160"/>
      <c r="L461" s="35"/>
      <c r="M461" s="35"/>
    </row>
    <row r="462" spans="1:28">
      <c r="A462" s="35"/>
      <c r="B462" s="35"/>
      <c r="C462" s="35"/>
      <c r="D462" s="35"/>
      <c r="E462" s="35"/>
      <c r="F462" s="35"/>
      <c r="G462" s="35"/>
      <c r="H462" s="35"/>
      <c r="I462" s="341"/>
      <c r="J462" s="160"/>
      <c r="K462" s="160"/>
      <c r="L462" s="35"/>
      <c r="M462" s="35"/>
    </row>
    <row r="463" spans="1:28">
      <c r="A463" s="35"/>
      <c r="B463" s="35"/>
      <c r="C463" s="35"/>
      <c r="D463" s="35"/>
      <c r="E463" s="35"/>
      <c r="F463" s="35"/>
      <c r="G463" s="35"/>
      <c r="H463" s="35"/>
      <c r="I463" s="341"/>
      <c r="J463" s="160"/>
      <c r="K463" s="160"/>
      <c r="L463" s="35"/>
      <c r="M463" s="35"/>
    </row>
    <row r="464" spans="1:28">
      <c r="A464" s="35"/>
      <c r="B464" s="35"/>
      <c r="C464" s="35"/>
      <c r="D464" s="35"/>
      <c r="E464" s="35"/>
      <c r="F464" s="35"/>
      <c r="G464" s="35"/>
      <c r="H464" s="35"/>
      <c r="I464" s="341"/>
      <c r="J464" s="160"/>
      <c r="K464" s="160"/>
      <c r="L464" s="35"/>
      <c r="M464" s="35"/>
    </row>
    <row r="465" spans="1:13">
      <c r="A465" s="35"/>
      <c r="B465" s="35"/>
      <c r="C465" s="35"/>
      <c r="D465" s="35"/>
      <c r="E465" s="35"/>
      <c r="F465" s="35"/>
      <c r="G465" s="35"/>
      <c r="H465" s="35"/>
      <c r="I465" s="341"/>
      <c r="J465" s="160"/>
      <c r="K465" s="160"/>
      <c r="L465" s="35"/>
      <c r="M465" s="35"/>
    </row>
    <row r="466" spans="1:13">
      <c r="A466" s="35"/>
      <c r="B466" s="35"/>
      <c r="C466" s="35"/>
      <c r="D466" s="35"/>
      <c r="E466" s="35"/>
      <c r="F466" s="35"/>
      <c r="G466" s="35"/>
      <c r="H466" s="35"/>
      <c r="I466" s="341"/>
      <c r="J466" s="160"/>
      <c r="K466" s="160"/>
      <c r="L466" s="35"/>
      <c r="M466" s="35"/>
    </row>
    <row r="467" spans="1:13">
      <c r="A467" s="35"/>
      <c r="B467" s="35"/>
      <c r="C467" s="35"/>
      <c r="D467" s="35"/>
      <c r="E467" s="35"/>
      <c r="F467" s="35"/>
      <c r="G467" s="35"/>
      <c r="H467" s="35"/>
      <c r="I467" s="341"/>
      <c r="J467" s="160"/>
      <c r="K467" s="160"/>
      <c r="L467" s="35"/>
      <c r="M467" s="35"/>
    </row>
    <row r="468" spans="1:13">
      <c r="A468" s="35"/>
      <c r="B468" s="35"/>
      <c r="C468" s="35"/>
      <c r="D468" s="35"/>
      <c r="E468" s="35"/>
      <c r="F468" s="35"/>
      <c r="G468" s="35"/>
      <c r="H468" s="35"/>
      <c r="I468" s="341"/>
      <c r="J468" s="160"/>
      <c r="K468" s="160"/>
      <c r="L468" s="35"/>
      <c r="M468" s="35"/>
    </row>
    <row r="469" spans="1:13">
      <c r="A469" s="35"/>
      <c r="B469" s="35"/>
      <c r="C469" s="35"/>
      <c r="D469" s="35"/>
      <c r="E469" s="35"/>
      <c r="F469" s="35"/>
      <c r="G469" s="35"/>
      <c r="H469" s="35"/>
      <c r="I469" s="341"/>
      <c r="J469" s="160"/>
      <c r="K469" s="160"/>
      <c r="L469" s="35"/>
      <c r="M469" s="35"/>
    </row>
    <row r="470" spans="1:13">
      <c r="A470" s="35"/>
      <c r="B470" s="35"/>
      <c r="C470" s="35"/>
      <c r="D470" s="35"/>
      <c r="E470" s="35"/>
      <c r="F470" s="35"/>
      <c r="G470" s="35"/>
      <c r="H470" s="35"/>
      <c r="I470" s="341"/>
      <c r="J470" s="160"/>
      <c r="K470" s="160"/>
      <c r="L470" s="35"/>
      <c r="M470" s="35"/>
    </row>
    <row r="471" spans="1:13">
      <c r="A471" s="35"/>
      <c r="B471" s="35"/>
      <c r="C471" s="35"/>
      <c r="D471" s="35"/>
      <c r="E471" s="35"/>
      <c r="F471" s="35"/>
      <c r="G471" s="35"/>
      <c r="H471" s="35"/>
      <c r="I471" s="341"/>
      <c r="J471" s="160"/>
      <c r="K471" s="160"/>
      <c r="L471" s="35"/>
      <c r="M471" s="35"/>
    </row>
    <row r="472" spans="1:13">
      <c r="A472" s="35"/>
      <c r="B472" s="35"/>
      <c r="C472" s="35"/>
      <c r="D472" s="35"/>
      <c r="E472" s="35"/>
      <c r="F472" s="35"/>
      <c r="G472" s="35"/>
      <c r="H472" s="35"/>
      <c r="I472" s="341"/>
      <c r="J472" s="160"/>
      <c r="K472" s="160"/>
      <c r="L472" s="35"/>
      <c r="M472" s="35"/>
    </row>
    <row r="473" spans="1:13">
      <c r="A473" s="35"/>
      <c r="B473" s="35"/>
      <c r="C473" s="35"/>
      <c r="D473" s="35"/>
      <c r="E473" s="35"/>
      <c r="F473" s="35"/>
      <c r="G473" s="35"/>
      <c r="H473" s="35"/>
      <c r="I473" s="341"/>
      <c r="J473" s="160"/>
      <c r="K473" s="160"/>
      <c r="L473" s="35"/>
      <c r="M473" s="35"/>
    </row>
    <row r="474" spans="1:13">
      <c r="A474" s="35"/>
      <c r="B474" s="35"/>
      <c r="C474" s="35"/>
      <c r="D474" s="35"/>
      <c r="E474" s="35"/>
      <c r="F474" s="35"/>
      <c r="G474" s="35"/>
      <c r="H474" s="35"/>
      <c r="I474" s="341"/>
      <c r="J474" s="160"/>
      <c r="K474" s="160"/>
      <c r="L474" s="35"/>
      <c r="M474" s="35"/>
    </row>
    <row r="475" spans="1:13">
      <c r="A475" s="35"/>
      <c r="B475" s="35"/>
      <c r="C475" s="35"/>
      <c r="D475" s="35"/>
      <c r="E475" s="35"/>
      <c r="F475" s="35"/>
      <c r="G475" s="35"/>
      <c r="H475" s="35"/>
      <c r="I475" s="341"/>
      <c r="J475" s="160"/>
      <c r="K475" s="160"/>
      <c r="L475" s="35"/>
      <c r="M475" s="35"/>
    </row>
    <row r="476" spans="1:13">
      <c r="A476" s="35"/>
      <c r="B476" s="35"/>
      <c r="C476" s="35"/>
      <c r="D476" s="35"/>
      <c r="E476" s="35"/>
      <c r="F476" s="35"/>
      <c r="G476" s="35"/>
      <c r="H476" s="35"/>
      <c r="I476" s="341"/>
      <c r="J476" s="160"/>
      <c r="K476" s="160"/>
      <c r="L476" s="35"/>
      <c r="M476" s="35"/>
    </row>
    <row r="477" spans="1:13">
      <c r="A477" s="35"/>
      <c r="B477" s="35"/>
      <c r="C477" s="35"/>
      <c r="D477" s="35"/>
      <c r="E477" s="35"/>
      <c r="F477" s="35"/>
      <c r="G477" s="35"/>
      <c r="H477" s="35"/>
      <c r="I477" s="341"/>
      <c r="J477" s="160"/>
      <c r="K477" s="160"/>
      <c r="L477" s="35"/>
      <c r="M477" s="35"/>
    </row>
    <row r="478" spans="1:13">
      <c r="A478" s="35"/>
      <c r="B478" s="35"/>
      <c r="C478" s="35"/>
      <c r="D478" s="35"/>
      <c r="E478" s="35"/>
      <c r="F478" s="35"/>
      <c r="G478" s="35"/>
      <c r="H478" s="35"/>
      <c r="I478" s="341"/>
      <c r="J478" s="160"/>
      <c r="K478" s="160"/>
      <c r="L478" s="35"/>
      <c r="M478" s="35"/>
    </row>
    <row r="479" spans="1:13">
      <c r="A479" s="35"/>
      <c r="B479" s="35"/>
      <c r="C479" s="35"/>
      <c r="D479" s="35"/>
      <c r="E479" s="35"/>
      <c r="F479" s="35"/>
      <c r="G479" s="35"/>
      <c r="H479" s="35"/>
      <c r="I479" s="341"/>
      <c r="J479" s="160"/>
      <c r="K479" s="160"/>
      <c r="L479" s="35"/>
      <c r="M479" s="35"/>
    </row>
    <row r="480" spans="1:13">
      <c r="A480" s="35"/>
      <c r="B480" s="35"/>
      <c r="C480" s="35"/>
      <c r="D480" s="35"/>
      <c r="E480" s="35"/>
      <c r="F480" s="35"/>
      <c r="G480" s="35"/>
      <c r="H480" s="35"/>
      <c r="I480" s="341"/>
      <c r="J480" s="160"/>
      <c r="K480" s="160"/>
      <c r="L480" s="35"/>
      <c r="M480" s="35"/>
    </row>
    <row r="481" spans="1:13">
      <c r="A481" s="35"/>
      <c r="B481" s="35"/>
      <c r="C481" s="35"/>
      <c r="D481" s="35"/>
      <c r="E481" s="35"/>
      <c r="F481" s="35"/>
      <c r="G481" s="35"/>
      <c r="H481" s="35"/>
      <c r="I481" s="341"/>
      <c r="J481" s="160"/>
      <c r="K481" s="160"/>
      <c r="L481" s="35"/>
      <c r="M481" s="35"/>
    </row>
  </sheetData>
  <mergeCells count="1">
    <mergeCell ref="Q5:S5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366"/>
  <sheetViews>
    <sheetView zoomScale="98" zoomScaleNormal="98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D9" sqref="D9:D10"/>
    </sheetView>
  </sheetViews>
  <sheetFormatPr baseColWidth="10" defaultRowHeight="15"/>
  <cols>
    <col min="1" max="1" width="3.90625" customWidth="1"/>
    <col min="2" max="2" width="5.6328125" customWidth="1"/>
    <col min="3" max="3" width="0.1796875" customWidth="1"/>
    <col min="4" max="4" width="9.36328125" customWidth="1"/>
    <col min="5" max="5" width="6.36328125" customWidth="1"/>
    <col min="6" max="6" width="7.08984375" style="329" customWidth="1"/>
    <col min="7" max="7" width="5.36328125" style="92" customWidth="1"/>
    <col min="8" max="8" width="4.54296875" style="92" customWidth="1"/>
    <col min="9" max="9" width="6.08984375" style="92" customWidth="1"/>
    <col min="10" max="10" width="7" style="92" customWidth="1"/>
    <col min="11" max="11" width="1.08984375" style="92" customWidth="1"/>
    <col min="12" max="12" width="6.7265625" style="92" customWidth="1"/>
    <col min="13" max="13" width="1.1796875" style="92" customWidth="1"/>
    <col min="14" max="14" width="6.7265625" style="92" customWidth="1"/>
    <col min="15" max="15" width="1.54296875" style="92" customWidth="1"/>
    <col min="16" max="16" width="6.7265625" style="92" customWidth="1"/>
    <col min="17" max="17" width="1.08984375" style="92" customWidth="1"/>
    <col min="18" max="18" width="7.54296875" customWidth="1"/>
    <col min="19" max="19" width="1.7265625" style="447" customWidth="1"/>
    <col min="20" max="20" width="8.36328125" customWidth="1"/>
    <col min="21" max="21" width="8.6328125" style="11" customWidth="1"/>
    <col min="22" max="22" width="7.81640625" style="11" customWidth="1"/>
    <col min="23" max="23" width="6.81640625" style="11" customWidth="1"/>
    <col min="24" max="24" width="7.54296875" style="11" customWidth="1"/>
    <col min="25" max="25" width="7.453125" customWidth="1"/>
    <col min="26" max="26" width="5.6328125" customWidth="1"/>
    <col min="27" max="27" width="7.1796875" customWidth="1"/>
    <col min="28" max="28" width="9.36328125" customWidth="1"/>
    <col min="29" max="29" width="9.6328125" customWidth="1"/>
    <col min="30" max="30" width="8.54296875" customWidth="1"/>
    <col min="41" max="41" width="14" customWidth="1"/>
    <col min="42" max="42" width="12.54296875" customWidth="1"/>
    <col min="43" max="43" width="10.90625" customWidth="1"/>
  </cols>
  <sheetData>
    <row r="1" spans="1:49">
      <c r="A1" s="47"/>
      <c r="B1" s="47"/>
      <c r="C1" s="47"/>
      <c r="D1" s="47"/>
      <c r="E1" s="47"/>
      <c r="F1" s="322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47"/>
      <c r="S1" s="47"/>
      <c r="T1" s="47"/>
      <c r="U1" s="72"/>
      <c r="V1" s="72"/>
      <c r="W1" s="72"/>
      <c r="X1" s="72"/>
      <c r="Y1" s="47"/>
      <c r="Z1" s="47"/>
      <c r="AA1" s="47"/>
      <c r="AB1" s="47"/>
      <c r="AC1" s="47"/>
      <c r="AD1" s="47"/>
    </row>
    <row r="2" spans="1:49" s="181" customFormat="1" ht="31.8">
      <c r="A2" s="180"/>
      <c r="B2" s="180"/>
      <c r="C2" s="142" t="s">
        <v>436</v>
      </c>
      <c r="D2" s="180"/>
      <c r="E2" s="180"/>
      <c r="F2" s="323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80"/>
      <c r="S2" s="180"/>
      <c r="T2" s="142" t="str">
        <f>+År!B2</f>
        <v>VOKSEN GEIT</v>
      </c>
      <c r="U2" s="196"/>
      <c r="V2" s="196"/>
      <c r="W2" s="196"/>
      <c r="X2" s="196"/>
      <c r="Y2" s="180"/>
      <c r="Z2" s="180"/>
      <c r="AA2" s="180"/>
      <c r="AB2" s="180"/>
      <c r="AC2" s="180"/>
      <c r="AD2" s="180"/>
    </row>
    <row r="3" spans="1:49">
      <c r="A3" s="47"/>
      <c r="B3" s="47"/>
      <c r="C3" s="47"/>
      <c r="D3" s="47"/>
      <c r="E3" s="47"/>
      <c r="F3" s="322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47"/>
      <c r="S3" s="47"/>
      <c r="T3" s="47"/>
      <c r="U3" s="72"/>
      <c r="V3" s="72"/>
      <c r="W3" s="72"/>
      <c r="X3" s="72"/>
      <c r="Y3" s="47"/>
      <c r="Z3" s="47"/>
      <c r="AA3" s="47"/>
      <c r="AB3" s="47"/>
      <c r="AC3" s="47"/>
      <c r="AD3" s="47"/>
    </row>
    <row r="4" spans="1:49">
      <c r="A4" s="47"/>
      <c r="B4" s="47"/>
      <c r="C4" s="47"/>
      <c r="D4" s="47"/>
      <c r="E4" s="47"/>
      <c r="F4" s="322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47"/>
      <c r="S4" s="47"/>
      <c r="T4" s="47"/>
      <c r="U4" s="72"/>
      <c r="V4" s="72"/>
      <c r="W4" s="72"/>
      <c r="X4" s="72"/>
      <c r="Y4" s="47"/>
      <c r="Z4" s="47"/>
      <c r="AA4" s="47"/>
      <c r="AB4" s="47"/>
      <c r="AC4" s="47"/>
      <c r="AD4" s="47"/>
    </row>
    <row r="5" spans="1:49" s="185" customFormat="1" ht="19.8">
      <c r="A5" s="183"/>
      <c r="B5" s="183"/>
      <c r="C5" s="183"/>
      <c r="D5" s="179" t="s">
        <v>5</v>
      </c>
      <c r="E5" s="182">
        <f>+År!P2</f>
        <v>49</v>
      </c>
      <c r="F5" s="324"/>
      <c r="G5" s="204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183"/>
      <c r="S5" s="183"/>
      <c r="T5" s="179" t="s">
        <v>421</v>
      </c>
      <c r="U5" s="202"/>
      <c r="V5" s="200"/>
      <c r="W5" s="483">
        <f>SUM(F11:F26)</f>
        <v>9182</v>
      </c>
      <c r="X5" s="500"/>
      <c r="Y5" s="205"/>
      <c r="Z5" s="205"/>
      <c r="AA5" s="202"/>
      <c r="AB5" s="202"/>
      <c r="AC5" s="183"/>
      <c r="AD5" s="183"/>
      <c r="AE5"/>
      <c r="AF5"/>
      <c r="AW5" s="184"/>
    </row>
    <row r="6" spans="1:49" ht="18.75" customHeight="1">
      <c r="A6" s="47"/>
      <c r="B6" s="51"/>
      <c r="C6" s="51"/>
      <c r="D6" s="51"/>
      <c r="E6" s="51"/>
      <c r="F6" s="325"/>
      <c r="G6" s="95"/>
      <c r="H6" s="95"/>
      <c r="I6" s="95"/>
      <c r="J6" s="90"/>
      <c r="K6" s="90"/>
      <c r="L6" s="90"/>
      <c r="M6" s="90"/>
      <c r="N6" s="90"/>
      <c r="O6" s="90"/>
      <c r="P6" s="90"/>
      <c r="Q6" s="90"/>
      <c r="R6" s="51"/>
      <c r="S6" s="51"/>
      <c r="T6" s="51"/>
      <c r="U6" s="198"/>
      <c r="V6" s="72"/>
      <c r="W6" s="72"/>
      <c r="X6" s="72"/>
      <c r="Y6" s="47"/>
      <c r="Z6" s="47"/>
      <c r="AA6" s="47"/>
      <c r="AB6" s="47"/>
      <c r="AC6" s="47"/>
      <c r="AD6" s="47"/>
      <c r="AR6" s="5"/>
    </row>
    <row r="7" spans="1:49" ht="17.399999999999999">
      <c r="A7" s="48"/>
      <c r="B7" s="48"/>
      <c r="C7" s="48"/>
      <c r="D7" s="48"/>
      <c r="E7" s="48"/>
      <c r="F7" s="326"/>
      <c r="G7" s="149"/>
      <c r="H7" s="90"/>
      <c r="I7" s="90"/>
      <c r="J7" s="90"/>
      <c r="K7" s="90"/>
      <c r="L7" s="90"/>
      <c r="M7" s="90"/>
      <c r="N7" s="90"/>
      <c r="O7" s="90"/>
      <c r="P7" s="90"/>
      <c r="Q7" s="90"/>
      <c r="R7" s="47"/>
      <c r="S7" s="47"/>
      <c r="T7" s="48"/>
      <c r="U7" s="198"/>
      <c r="V7" s="72"/>
      <c r="W7" s="72"/>
      <c r="X7" s="72"/>
      <c r="Y7" s="47"/>
      <c r="Z7" s="47"/>
      <c r="AA7" s="47"/>
      <c r="AB7" s="47"/>
      <c r="AC7" s="47"/>
      <c r="AD7" s="47"/>
      <c r="AR7" s="4"/>
      <c r="AS7" s="4"/>
    </row>
    <row r="8" spans="1:49" ht="17.399999999999999">
      <c r="A8" s="48"/>
      <c r="B8" s="48"/>
      <c r="C8" s="48"/>
      <c r="D8" s="48"/>
      <c r="E8" s="51" t="s">
        <v>2</v>
      </c>
      <c r="F8" s="326"/>
      <c r="G8" s="149"/>
      <c r="H8" s="90"/>
      <c r="I8" s="90"/>
      <c r="J8" s="90"/>
      <c r="K8" s="90"/>
      <c r="L8" s="90"/>
      <c r="M8" s="90"/>
      <c r="N8" s="90"/>
      <c r="O8" s="90"/>
      <c r="P8" s="149" t="s">
        <v>22</v>
      </c>
      <c r="Q8" s="149"/>
      <c r="R8" s="47"/>
      <c r="S8" s="47"/>
      <c r="T8" s="51" t="s">
        <v>22</v>
      </c>
      <c r="U8" s="198"/>
      <c r="V8" s="72"/>
      <c r="W8" s="72"/>
      <c r="X8" s="72"/>
      <c r="Y8" s="51" t="s">
        <v>422</v>
      </c>
      <c r="Z8" s="47"/>
      <c r="AA8" s="47"/>
      <c r="AB8" s="51" t="s">
        <v>78</v>
      </c>
      <c r="AC8" s="51" t="s">
        <v>2</v>
      </c>
      <c r="AD8" s="47"/>
      <c r="AR8" s="4"/>
      <c r="AS8" s="4"/>
    </row>
    <row r="9" spans="1:49" ht="15.6">
      <c r="A9" s="47"/>
      <c r="B9" s="47"/>
      <c r="C9" s="47"/>
      <c r="D9" s="51" t="s">
        <v>677</v>
      </c>
      <c r="E9" s="51" t="s">
        <v>480</v>
      </c>
      <c r="F9" s="325" t="s">
        <v>2</v>
      </c>
      <c r="G9" s="95" t="s">
        <v>2</v>
      </c>
      <c r="H9" s="210"/>
      <c r="I9" s="95" t="s">
        <v>1</v>
      </c>
      <c r="J9" s="95" t="s">
        <v>22</v>
      </c>
      <c r="K9" s="95"/>
      <c r="L9" s="95" t="s">
        <v>2</v>
      </c>
      <c r="M9" s="95"/>
      <c r="N9" s="95" t="s">
        <v>22</v>
      </c>
      <c r="O9" s="95"/>
      <c r="P9" s="95" t="s">
        <v>675</v>
      </c>
      <c r="Q9" s="95"/>
      <c r="R9" s="51" t="s">
        <v>22</v>
      </c>
      <c r="S9" s="51"/>
      <c r="T9" s="51" t="s">
        <v>482</v>
      </c>
      <c r="U9" s="73" t="s">
        <v>45</v>
      </c>
      <c r="V9" s="73" t="s">
        <v>504</v>
      </c>
      <c r="W9" s="73"/>
      <c r="X9" s="73"/>
      <c r="Y9" s="51" t="s">
        <v>412</v>
      </c>
      <c r="Z9" s="51" t="s">
        <v>478</v>
      </c>
      <c r="AA9" s="51" t="s">
        <v>410</v>
      </c>
      <c r="AB9" s="51" t="s">
        <v>424</v>
      </c>
      <c r="AC9" s="51" t="s">
        <v>426</v>
      </c>
      <c r="AD9" s="47"/>
    </row>
    <row r="10" spans="1:49" ht="20.100000000000001" customHeight="1">
      <c r="A10" s="47"/>
      <c r="B10" s="51" t="s">
        <v>86</v>
      </c>
      <c r="C10" s="51" t="s">
        <v>437</v>
      </c>
      <c r="D10" s="51" t="s">
        <v>411</v>
      </c>
      <c r="E10" s="52" t="s">
        <v>481</v>
      </c>
      <c r="F10" s="327" t="s">
        <v>8</v>
      </c>
      <c r="G10" s="96" t="s">
        <v>400</v>
      </c>
      <c r="H10" s="210" t="s">
        <v>483</v>
      </c>
      <c r="I10" s="96" t="s">
        <v>400</v>
      </c>
      <c r="J10" s="96" t="s">
        <v>44</v>
      </c>
      <c r="K10" s="96"/>
      <c r="L10" s="96" t="s">
        <v>650</v>
      </c>
      <c r="M10" s="96"/>
      <c r="N10" s="96" t="s">
        <v>650</v>
      </c>
      <c r="O10" s="96"/>
      <c r="P10" s="96" t="s">
        <v>676</v>
      </c>
      <c r="Q10" s="96"/>
      <c r="R10" s="52" t="s">
        <v>0</v>
      </c>
      <c r="S10" s="52"/>
      <c r="T10" s="52" t="s">
        <v>411</v>
      </c>
      <c r="U10" s="74" t="s">
        <v>4</v>
      </c>
      <c r="V10" s="74" t="s">
        <v>529</v>
      </c>
      <c r="W10" s="74" t="s">
        <v>537</v>
      </c>
      <c r="X10" s="74" t="s">
        <v>534</v>
      </c>
      <c r="Y10" s="52" t="s">
        <v>44</v>
      </c>
      <c r="Z10" s="52" t="s">
        <v>479</v>
      </c>
      <c r="AA10" s="52" t="s">
        <v>411</v>
      </c>
      <c r="AB10" s="52" t="s">
        <v>425</v>
      </c>
      <c r="AC10" s="52" t="s">
        <v>66</v>
      </c>
      <c r="AD10" s="47"/>
      <c r="AE10" s="4"/>
      <c r="AF10" s="58"/>
      <c r="AG10" s="1"/>
      <c r="AH10" s="5"/>
    </row>
    <row r="11" spans="1:49" ht="15.6">
      <c r="A11" s="47"/>
      <c r="B11" s="66">
        <f>+'Ark1'!C865</f>
        <v>2024</v>
      </c>
      <c r="C11" s="66">
        <f>+'Ark1'!N865</f>
        <v>409</v>
      </c>
      <c r="D11" s="66" t="s">
        <v>454</v>
      </c>
      <c r="E11" s="66">
        <f>+'Ark1'!Q865</f>
        <v>71</v>
      </c>
      <c r="F11" s="328">
        <f>+'Ark1'!R865</f>
        <v>199</v>
      </c>
      <c r="G11" s="194">
        <f>+'Ark1'!AF865</f>
        <v>2.1672838161620565</v>
      </c>
      <c r="H11" s="211">
        <f t="shared" ref="H11:H26" si="0">+G11-G28</f>
        <v>0.18490496153650526</v>
      </c>
      <c r="I11" s="194">
        <f>+'Ark1'!AG865</f>
        <v>0.81486063748545445</v>
      </c>
      <c r="J11" s="255">
        <f>+'Ark1'!U865</f>
        <v>7.9035175879396942</v>
      </c>
      <c r="K11" s="96"/>
      <c r="L11" s="453">
        <f>+'Ark1'!AI865</f>
        <v>183</v>
      </c>
      <c r="M11" s="96"/>
      <c r="N11" s="454">
        <f>+'Ark1'!AJ865</f>
        <v>87.884699453551903</v>
      </c>
      <c r="O11" s="96"/>
      <c r="P11" s="454">
        <f>+'Ark1'!AK865</f>
        <v>13.396135795784424</v>
      </c>
      <c r="Q11" s="96"/>
      <c r="R11" s="67">
        <f>+'Ark1'!S865</f>
        <v>3.8391959798994968</v>
      </c>
      <c r="S11" s="52"/>
      <c r="T11" s="67">
        <f>+'Ark1'!T865</f>
        <v>3.9346733668341698</v>
      </c>
      <c r="U11" s="141">
        <f>+'Ark1'!W865</f>
        <v>1.5075376884422111</v>
      </c>
      <c r="V11" s="141">
        <f>+'Ark1'!X865</f>
        <v>0</v>
      </c>
      <c r="W11" s="141">
        <f>+'Ark1'!Y865</f>
        <v>0</v>
      </c>
      <c r="X11" s="141">
        <f>+'Ark1'!Z865</f>
        <v>2.3279032100193504</v>
      </c>
      <c r="Y11" s="67">
        <f>+'Ark1'!Z865</f>
        <v>2.3279032100193504</v>
      </c>
      <c r="Z11" s="67">
        <f>+'Ark1'!AB865</f>
        <v>1.4838337446469487</v>
      </c>
      <c r="AA11" s="67">
        <f>+'Ark1'!AB865</f>
        <v>1.4838337446469487</v>
      </c>
      <c r="AB11" s="67">
        <f t="shared" ref="AB11:AB26" si="1">+J11/R11</f>
        <v>2.0586387434554965</v>
      </c>
      <c r="AC11" s="67">
        <f t="shared" ref="AC11:AC76" si="2">+F11/E11</f>
        <v>2.8028169014084505</v>
      </c>
      <c r="AD11" s="47"/>
      <c r="AE11" s="4"/>
      <c r="AF11" s="58"/>
      <c r="AG11" s="1"/>
      <c r="AH11" s="5"/>
    </row>
    <row r="12" spans="1:49" ht="15.6">
      <c r="A12" s="47"/>
      <c r="B12" s="66">
        <f>+'Ark1'!C866</f>
        <v>2024</v>
      </c>
      <c r="C12" s="66">
        <f>+'Ark1'!N866</f>
        <v>410</v>
      </c>
      <c r="D12" s="66" t="s">
        <v>455</v>
      </c>
      <c r="E12" s="66">
        <f>+'Ark1'!Q866</f>
        <v>340</v>
      </c>
      <c r="F12" s="328">
        <f>+'Ark1'!R866</f>
        <v>1138</v>
      </c>
      <c r="G12" s="194">
        <f>+'Ark1'!AF866</f>
        <v>12.393813983881508</v>
      </c>
      <c r="H12" s="211">
        <f t="shared" si="0"/>
        <v>-0.78900539937840186</v>
      </c>
      <c r="I12" s="194">
        <f>+'Ark1'!AG866</f>
        <v>7.7489992984986591</v>
      </c>
      <c r="J12" s="255">
        <f>+'Ark1'!U866</f>
        <v>13.142970123022842</v>
      </c>
      <c r="K12" s="96"/>
      <c r="L12" s="453">
        <f>+'Ark1'!AI866</f>
        <v>1039</v>
      </c>
      <c r="M12" s="96"/>
      <c r="N12" s="454">
        <f>+'Ark1'!AJ866</f>
        <v>99.378633301251227</v>
      </c>
      <c r="O12" s="96"/>
      <c r="P12" s="454">
        <f>+'Ark1'!AK866</f>
        <v>13.551983920450947</v>
      </c>
      <c r="Q12" s="96"/>
      <c r="R12" s="67">
        <f>+'Ark1'!S866</f>
        <v>3.8427065026362048</v>
      </c>
      <c r="S12" s="52"/>
      <c r="T12" s="67">
        <f>+'Ark1'!T866</f>
        <v>4.2284710017574696</v>
      </c>
      <c r="U12" s="141">
        <f>+'Ark1'!W866</f>
        <v>0</v>
      </c>
      <c r="V12" s="141">
        <f>+'Ark1'!X866</f>
        <v>0</v>
      </c>
      <c r="W12" s="141">
        <f>+'Ark1'!Y866</f>
        <v>0</v>
      </c>
      <c r="X12" s="141">
        <f>+'Ark1'!Z866</f>
        <v>1.3316905099239988</v>
      </c>
      <c r="Y12" s="67">
        <f>+'Ark1'!Z866</f>
        <v>1.3316905099239988</v>
      </c>
      <c r="Z12" s="67">
        <f>+'Ark1'!AB866</f>
        <v>1.3631471196819644</v>
      </c>
      <c r="AA12" s="67">
        <f>+'Ark1'!AB866</f>
        <v>1.3631471196819644</v>
      </c>
      <c r="AB12" s="67">
        <f t="shared" si="1"/>
        <v>3.4202378230048001</v>
      </c>
      <c r="AC12" s="67">
        <f t="shared" si="2"/>
        <v>3.3470588235294119</v>
      </c>
      <c r="AD12" s="47"/>
      <c r="AE12" s="4"/>
      <c r="AF12" s="58"/>
      <c r="AG12" s="1"/>
      <c r="AH12" s="5"/>
    </row>
    <row r="13" spans="1:49" ht="15.6">
      <c r="A13" s="47"/>
      <c r="B13" s="66">
        <f>+'Ark1'!C867</f>
        <v>2024</v>
      </c>
      <c r="C13" s="66">
        <f>+'Ark1'!N867</f>
        <v>415</v>
      </c>
      <c r="D13" s="66" t="s">
        <v>456</v>
      </c>
      <c r="E13" s="66">
        <f>+'Ark1'!Q867</f>
        <v>493</v>
      </c>
      <c r="F13" s="328">
        <f>+'Ark1'!R867</f>
        <v>2953</v>
      </c>
      <c r="G13" s="194">
        <f>+'Ark1'!AF867</f>
        <v>32.160749292093222</v>
      </c>
      <c r="H13" s="211">
        <f t="shared" si="0"/>
        <v>-1.9251537916072152</v>
      </c>
      <c r="I13" s="194">
        <f>+'Ark1'!AG867</f>
        <v>27.152453752203204</v>
      </c>
      <c r="J13" s="255">
        <f>+'Ark1'!U867</f>
        <v>17.747443278022342</v>
      </c>
      <c r="K13" s="96"/>
      <c r="L13" s="453">
        <f>+'Ark1'!AI867</f>
        <v>2640</v>
      </c>
      <c r="M13" s="96"/>
      <c r="N13" s="454">
        <f>+'Ark1'!AJ867</f>
        <v>107.33356060606044</v>
      </c>
      <c r="O13" s="96"/>
      <c r="P13" s="454">
        <f>+'Ark1'!AK867</f>
        <v>14.485272217788772</v>
      </c>
      <c r="Q13" s="96"/>
      <c r="R13" s="67">
        <f>+'Ark1'!S867</f>
        <v>4.4547917372163903</v>
      </c>
      <c r="S13" s="52"/>
      <c r="T13" s="67">
        <f>+'Ark1'!T867</f>
        <v>4.8015577378936678</v>
      </c>
      <c r="U13" s="141">
        <f>+'Ark1'!W867</f>
        <v>0.30477480528276329</v>
      </c>
      <c r="V13" s="141">
        <f>+'Ark1'!X867</f>
        <v>86.081950558753803</v>
      </c>
      <c r="W13" s="141">
        <f>+'Ark1'!Y867</f>
        <v>0</v>
      </c>
      <c r="X13" s="141">
        <f>+'Ark1'!Z867</f>
        <v>1.5125060776283823</v>
      </c>
      <c r="Y13" s="67">
        <f>+'Ark1'!Z867</f>
        <v>1.5125060776283823</v>
      </c>
      <c r="Z13" s="67">
        <f>+'Ark1'!AB867</f>
        <v>1.482910076193342</v>
      </c>
      <c r="AA13" s="67">
        <f>+'Ark1'!AB867</f>
        <v>1.482910076193342</v>
      </c>
      <c r="AB13" s="67">
        <f t="shared" si="1"/>
        <v>3.9838996579247414</v>
      </c>
      <c r="AC13" s="67">
        <f t="shared" si="2"/>
        <v>5.9898580121703855</v>
      </c>
      <c r="AD13" s="47"/>
      <c r="AE13" s="4"/>
      <c r="AF13" s="58"/>
      <c r="AG13" s="1"/>
      <c r="AH13" s="5"/>
    </row>
    <row r="14" spans="1:49" ht="15.6">
      <c r="A14" s="47"/>
      <c r="B14" s="66">
        <f>+'Ark1'!C868</f>
        <v>2024</v>
      </c>
      <c r="C14" s="66">
        <f>+'Ark1'!N868</f>
        <v>420</v>
      </c>
      <c r="D14" s="66" t="s">
        <v>457</v>
      </c>
      <c r="E14" s="66">
        <f>+'Ark1'!Q868</f>
        <v>437</v>
      </c>
      <c r="F14" s="328">
        <f>+'Ark1'!R868</f>
        <v>2861</v>
      </c>
      <c r="G14" s="194">
        <f>+'Ark1'!AF868</f>
        <v>31.158788934872568</v>
      </c>
      <c r="H14" s="211">
        <f t="shared" si="0"/>
        <v>0.60812814192102493</v>
      </c>
      <c r="I14" s="194">
        <f>+'Ark1'!AG868</f>
        <v>33.119308073068041</v>
      </c>
      <c r="J14" s="255">
        <f>+'Ark1'!U868</f>
        <v>22.343621111499463</v>
      </c>
      <c r="K14" s="96"/>
      <c r="L14" s="453">
        <f>+'Ark1'!AI868</f>
        <v>2401</v>
      </c>
      <c r="M14" s="96"/>
      <c r="N14" s="454">
        <f>+'Ark1'!AJ868</f>
        <v>111.24131611828393</v>
      </c>
      <c r="O14" s="96"/>
      <c r="P14" s="454">
        <f>+'Ark1'!AK868</f>
        <v>16.364640892593595</v>
      </c>
      <c r="Q14" s="96"/>
      <c r="R14" s="67">
        <f>+'Ark1'!S868</f>
        <v>5.5578469066759881</v>
      </c>
      <c r="S14" s="52"/>
      <c r="T14" s="67">
        <f>+'Ark1'!T868</f>
        <v>5.8213911219853207</v>
      </c>
      <c r="U14" s="141">
        <f>+'Ark1'!W868</f>
        <v>2.1670744494931848</v>
      </c>
      <c r="V14" s="141">
        <f>+'Ark1'!X868</f>
        <v>100</v>
      </c>
      <c r="W14" s="141">
        <f>+'Ark1'!Y868</f>
        <v>33.170220202726327</v>
      </c>
      <c r="X14" s="141">
        <f>+'Ark1'!Z868</f>
        <v>1.403634878511157</v>
      </c>
      <c r="Y14" s="67">
        <f>+'Ark1'!Z868</f>
        <v>1.403634878511157</v>
      </c>
      <c r="Z14" s="67">
        <f>+'Ark1'!AB868</f>
        <v>1.5612543536225996</v>
      </c>
      <c r="AA14" s="67">
        <f>+'Ark1'!AB868</f>
        <v>1.5612543536225996</v>
      </c>
      <c r="AB14" s="67">
        <f t="shared" si="1"/>
        <v>4.0201936985095248</v>
      </c>
      <c r="AC14" s="67">
        <f t="shared" si="2"/>
        <v>6.5469107551487413</v>
      </c>
      <c r="AD14" s="47"/>
      <c r="AE14" s="4"/>
      <c r="AF14" s="58"/>
      <c r="AG14" s="1"/>
      <c r="AH14" s="5"/>
      <c r="AJ14" s="2"/>
      <c r="AK14" s="2"/>
      <c r="AL14" s="2"/>
    </row>
    <row r="15" spans="1:49" ht="15.6">
      <c r="A15" s="47"/>
      <c r="B15" s="66">
        <f>+'Ark1'!C869</f>
        <v>2024</v>
      </c>
      <c r="C15" s="66">
        <f>+'Ark1'!N869</f>
        <v>425</v>
      </c>
      <c r="D15" s="66" t="s">
        <v>458</v>
      </c>
      <c r="E15" s="66">
        <f>+'Ark1'!Q869</f>
        <v>287</v>
      </c>
      <c r="F15" s="328">
        <f>+'Ark1'!R869</f>
        <v>962</v>
      </c>
      <c r="G15" s="194">
        <f>+'Ark1'!AF869</f>
        <v>10.477020257024613</v>
      </c>
      <c r="H15" s="211">
        <f t="shared" si="0"/>
        <v>0.66424492662813606</v>
      </c>
      <c r="I15" s="194">
        <f>+'Ark1'!AG869</f>
        <v>13.176464371089036</v>
      </c>
      <c r="J15" s="255">
        <f>+'Ark1'!U869</f>
        <v>26.437110187110196</v>
      </c>
      <c r="K15" s="96"/>
      <c r="L15" s="453">
        <f>+'Ark1'!AI869</f>
        <v>777</v>
      </c>
      <c r="M15" s="96"/>
      <c r="N15" s="454">
        <f>+'Ark1'!AJ869</f>
        <v>113.82574002574002</v>
      </c>
      <c r="O15" s="96"/>
      <c r="P15" s="454">
        <f>+'Ark1'!AK869</f>
        <v>18.093197065775335</v>
      </c>
      <c r="Q15" s="96"/>
      <c r="R15" s="67">
        <f>+'Ark1'!S869</f>
        <v>6.4313929313929297</v>
      </c>
      <c r="S15" s="52"/>
      <c r="T15" s="67">
        <f>+'Ark1'!T869</f>
        <v>6.8399168399168397</v>
      </c>
      <c r="U15" s="141">
        <f>+'Ark1'!W869</f>
        <v>7.4844074844074848</v>
      </c>
      <c r="V15" s="141">
        <f>+'Ark1'!X869</f>
        <v>100</v>
      </c>
      <c r="W15" s="141">
        <f>+'Ark1'!Y869</f>
        <v>100</v>
      </c>
      <c r="X15" s="141">
        <f>+'Ark1'!Z869</f>
        <v>0.86105696200010939</v>
      </c>
      <c r="Y15" s="67">
        <f>+'Ark1'!Z869</f>
        <v>0.86105696200010939</v>
      </c>
      <c r="Z15" s="67">
        <f>+'Ark1'!AB869</f>
        <v>1.5851923922096436</v>
      </c>
      <c r="AA15" s="67">
        <f>+'Ark1'!AB869</f>
        <v>1.5851923922096436</v>
      </c>
      <c r="AB15" s="67">
        <f t="shared" si="1"/>
        <v>4.1106352028446764</v>
      </c>
      <c r="AC15" s="67">
        <f t="shared" si="2"/>
        <v>3.3519163763066202</v>
      </c>
      <c r="AD15" s="47"/>
      <c r="AE15" s="4"/>
      <c r="AF15" s="58"/>
      <c r="AG15" s="13"/>
      <c r="AH15" s="5"/>
      <c r="AJ15" s="2"/>
      <c r="AK15" s="2"/>
      <c r="AL15" s="4"/>
      <c r="AM15" s="4"/>
      <c r="AN15" s="4"/>
    </row>
    <row r="16" spans="1:49" ht="15.6">
      <c r="A16" s="47"/>
      <c r="B16" s="66">
        <f>+'Ark1'!C870</f>
        <v>2024</v>
      </c>
      <c r="C16" s="66">
        <f>+'Ark1'!N870</f>
        <v>428</v>
      </c>
      <c r="D16" s="66" t="s">
        <v>459</v>
      </c>
      <c r="E16" s="66">
        <f>+'Ark1'!Q870</f>
        <v>164</v>
      </c>
      <c r="F16" s="328">
        <f>+'Ark1'!R870</f>
        <v>377</v>
      </c>
      <c r="G16" s="194">
        <f>+'Ark1'!AF870</f>
        <v>4.1058592899150508</v>
      </c>
      <c r="H16" s="211">
        <f t="shared" si="0"/>
        <v>0.40541876128068832</v>
      </c>
      <c r="I16" s="194">
        <f>+'Ark1'!AG870</f>
        <v>5.6600381525542627</v>
      </c>
      <c r="J16" s="255">
        <f>+'Ark1'!U870</f>
        <v>28.977984084880628</v>
      </c>
      <c r="K16" s="96"/>
      <c r="L16" s="453">
        <f>+'Ark1'!AI870</f>
        <v>317</v>
      </c>
      <c r="M16" s="96"/>
      <c r="N16" s="454">
        <f>+'Ark1'!AJ870</f>
        <v>115.20378548895899</v>
      </c>
      <c r="O16" s="96"/>
      <c r="P16" s="454">
        <f>+'Ark1'!AK870</f>
        <v>19.140952400403723</v>
      </c>
      <c r="Q16" s="96"/>
      <c r="R16" s="67">
        <f>+'Ark1'!S870</f>
        <v>6.9575596816976146</v>
      </c>
      <c r="S16" s="52"/>
      <c r="T16" s="67">
        <f>+'Ark1'!T870</f>
        <v>7.4297082228116702</v>
      </c>
      <c r="U16" s="141">
        <f>+'Ark1'!W870</f>
        <v>16.710875331564988</v>
      </c>
      <c r="V16" s="141">
        <f>+'Ark1'!X870</f>
        <v>100</v>
      </c>
      <c r="W16" s="141">
        <f>+'Ark1'!Y870</f>
        <v>100</v>
      </c>
      <c r="X16" s="141">
        <f>+'Ark1'!Z870</f>
        <v>0.55543437229137638</v>
      </c>
      <c r="Y16" s="67">
        <f>+'Ark1'!Z870</f>
        <v>0.55543437229137638</v>
      </c>
      <c r="Z16" s="67">
        <f>+'Ark1'!AB870</f>
        <v>1.6208090358772038</v>
      </c>
      <c r="AA16" s="67">
        <f>+'Ark1'!AB870</f>
        <v>1.6208090358772038</v>
      </c>
      <c r="AB16" s="67">
        <f t="shared" si="1"/>
        <v>4.1649637819290861</v>
      </c>
      <c r="AC16" s="67">
        <f t="shared" si="2"/>
        <v>2.2987804878048781</v>
      </c>
      <c r="AD16" s="47"/>
      <c r="AE16" s="4"/>
      <c r="AF16" s="58"/>
      <c r="AG16" s="1"/>
      <c r="AH16" s="5"/>
    </row>
    <row r="17" spans="1:40" ht="15.6">
      <c r="A17" s="47"/>
      <c r="B17" s="66">
        <f>+'Ark1'!C871</f>
        <v>2024</v>
      </c>
      <c r="C17" s="66">
        <f>+'Ark1'!N871</f>
        <v>430</v>
      </c>
      <c r="D17" s="66" t="s">
        <v>460</v>
      </c>
      <c r="E17" s="66">
        <f>+'Ark1'!Q871</f>
        <v>160</v>
      </c>
      <c r="F17" s="328">
        <f>+'Ark1'!R871</f>
        <v>332</v>
      </c>
      <c r="G17" s="194">
        <f>+'Ark1'!AF871</f>
        <v>3.6157699847527778</v>
      </c>
      <c r="H17" s="211">
        <f t="shared" si="0"/>
        <v>0.48801668078802019</v>
      </c>
      <c r="I17" s="194">
        <f>+'Ark1'!AG871</f>
        <v>5.3978818182665966</v>
      </c>
      <c r="J17" s="255">
        <f>+'Ark1'!U871</f>
        <v>31.381626506024077</v>
      </c>
      <c r="K17" s="96"/>
      <c r="L17" s="453">
        <f>+'Ark1'!AI871</f>
        <v>284</v>
      </c>
      <c r="M17" s="96"/>
      <c r="N17" s="454">
        <f>+'Ark1'!AJ871</f>
        <v>116.66760563380278</v>
      </c>
      <c r="O17" s="96"/>
      <c r="P17" s="454">
        <f>+'Ark1'!AK871</f>
        <v>20.00731235902288</v>
      </c>
      <c r="Q17" s="96"/>
      <c r="R17" s="67">
        <f>+'Ark1'!S871</f>
        <v>7.3012048192771104</v>
      </c>
      <c r="S17" s="52"/>
      <c r="T17" s="67">
        <f>+'Ark1'!T871</f>
        <v>7.8373493975903612</v>
      </c>
      <c r="U17" s="141">
        <f>+'Ark1'!W871</f>
        <v>31.024096385542183</v>
      </c>
      <c r="V17" s="141">
        <f>+'Ark1'!X871</f>
        <v>100</v>
      </c>
      <c r="W17" s="141">
        <f>+'Ark1'!Y871</f>
        <v>100</v>
      </c>
      <c r="X17" s="141">
        <f>+'Ark1'!Z871</f>
        <v>0.83535924327321487</v>
      </c>
      <c r="Y17" s="67">
        <f>+'Ark1'!Z871</f>
        <v>0.83535924327321487</v>
      </c>
      <c r="Z17" s="67">
        <f>+'Ark1'!AB871</f>
        <v>1.8782336513345896</v>
      </c>
      <c r="AA17" s="67">
        <f>+'Ark1'!AB871</f>
        <v>1.8782336513345896</v>
      </c>
      <c r="AB17" s="67">
        <f t="shared" si="1"/>
        <v>4.2981435643564314</v>
      </c>
      <c r="AC17" s="67">
        <f t="shared" si="2"/>
        <v>2.0750000000000002</v>
      </c>
      <c r="AD17" s="47"/>
      <c r="AE17" s="4"/>
      <c r="AF17" s="58"/>
      <c r="AG17" s="1"/>
      <c r="AH17" s="5"/>
    </row>
    <row r="18" spans="1:40" ht="15.6">
      <c r="A18" s="47"/>
      <c r="B18" s="66">
        <f>+'Ark1'!C872</f>
        <v>2024</v>
      </c>
      <c r="C18" s="66">
        <f>+'Ark1'!N872</f>
        <v>433</v>
      </c>
      <c r="D18" s="66" t="s">
        <v>461</v>
      </c>
      <c r="E18" s="66">
        <f>+'Ark1'!Q872</f>
        <v>94</v>
      </c>
      <c r="F18" s="328">
        <f>+'Ark1'!R872</f>
        <v>146</v>
      </c>
      <c r="G18" s="194">
        <f>+'Ark1'!AF872</f>
        <v>1.5900675234153776</v>
      </c>
      <c r="H18" s="211">
        <f t="shared" si="0"/>
        <v>0.4336798582171395</v>
      </c>
      <c r="I18" s="194">
        <f>+'Ark1'!AG872</f>
        <v>2.5715153154217361</v>
      </c>
      <c r="J18" s="255">
        <f>+'Ark1'!U872</f>
        <v>33.995890410958914</v>
      </c>
      <c r="K18" s="96"/>
      <c r="L18" s="453">
        <f>+'Ark1'!AI872</f>
        <v>110</v>
      </c>
      <c r="M18" s="96"/>
      <c r="N18" s="454">
        <f>+'Ark1'!AJ872</f>
        <v>118.15636363636359</v>
      </c>
      <c r="O18" s="96"/>
      <c r="P18" s="454">
        <f>+'Ark1'!AK872</f>
        <v>20.588291154126075</v>
      </c>
      <c r="Q18" s="96"/>
      <c r="R18" s="67">
        <f>+'Ark1'!S872</f>
        <v>6.9931506849315053</v>
      </c>
      <c r="S18" s="52"/>
      <c r="T18" s="67">
        <f>+'Ark1'!T872</f>
        <v>7.9041095890410942</v>
      </c>
      <c r="U18" s="141">
        <f>+'Ark1'!W872</f>
        <v>34.93150684931507</v>
      </c>
      <c r="V18" s="141">
        <f>+'Ark1'!X872</f>
        <v>100</v>
      </c>
      <c r="W18" s="141">
        <f>+'Ark1'!Y872</f>
        <v>100</v>
      </c>
      <c r="X18" s="141">
        <f>+'Ark1'!Z872</f>
        <v>0.55663823528014333</v>
      </c>
      <c r="Y18" s="67">
        <f>+'Ark1'!Z872</f>
        <v>0.55663823528014333</v>
      </c>
      <c r="Z18" s="67">
        <f>+'Ark1'!AB872</f>
        <v>2.0551597848865422</v>
      </c>
      <c r="AA18" s="67">
        <f>+'Ark1'!AB872</f>
        <v>2.0551597848865422</v>
      </c>
      <c r="AB18" s="67">
        <f t="shared" si="1"/>
        <v>4.8613124387855073</v>
      </c>
      <c r="AC18" s="67">
        <f t="shared" si="2"/>
        <v>1.553191489361702</v>
      </c>
      <c r="AD18" s="47"/>
      <c r="AE18" s="4"/>
      <c r="AF18" s="58"/>
      <c r="AG18" s="1"/>
      <c r="AH18" s="5"/>
      <c r="AJ18" s="2"/>
      <c r="AK18" s="2"/>
      <c r="AL18" s="2"/>
    </row>
    <row r="19" spans="1:40" ht="15.6">
      <c r="A19" s="47"/>
      <c r="B19" s="66">
        <f>+'Ark1'!C873</f>
        <v>2024</v>
      </c>
      <c r="C19" s="66">
        <f>+'Ark1'!N873</f>
        <v>435</v>
      </c>
      <c r="D19" s="66" t="s">
        <v>462</v>
      </c>
      <c r="E19" s="66">
        <f>+'Ark1'!Q873</f>
        <v>77</v>
      </c>
      <c r="F19" s="328">
        <f>+'Ark1'!R873</f>
        <v>105</v>
      </c>
      <c r="G19" s="194">
        <f>+'Ark1'!AF873</f>
        <v>1.1435417120453062</v>
      </c>
      <c r="H19" s="211">
        <f t="shared" si="0"/>
        <v>-2.3859169011962278E-2</v>
      </c>
      <c r="I19" s="194">
        <f>+'Ark1'!AG873</f>
        <v>1.9901603298403348</v>
      </c>
      <c r="J19" s="255">
        <f>+'Ark1'!U873</f>
        <v>36.583809523809528</v>
      </c>
      <c r="K19" s="96"/>
      <c r="L19" s="453">
        <f>+'Ark1'!AI873</f>
        <v>91</v>
      </c>
      <c r="M19" s="96"/>
      <c r="N19" s="454">
        <f>+'Ark1'!AJ873</f>
        <v>121.23516483516482</v>
      </c>
      <c r="O19" s="96"/>
      <c r="P19" s="454">
        <f>+'Ark1'!AK873</f>
        <v>20.772141147992805</v>
      </c>
      <c r="Q19" s="96"/>
      <c r="R19" s="67">
        <f>+'Ark1'!S873</f>
        <v>7.6190476190476222</v>
      </c>
      <c r="S19" s="52"/>
      <c r="T19" s="67">
        <f>+'Ark1'!T873</f>
        <v>7.9428571428571439</v>
      </c>
      <c r="U19" s="141">
        <f>+'Ark1'!W873</f>
        <v>35.238095238095241</v>
      </c>
      <c r="V19" s="141">
        <f>+'Ark1'!X873</f>
        <v>100</v>
      </c>
      <c r="W19" s="141">
        <f>+'Ark1'!Y873</f>
        <v>100</v>
      </c>
      <c r="X19" s="141">
        <f>+'Ark1'!Z873</f>
        <v>0.84471734461304782</v>
      </c>
      <c r="Y19" s="67">
        <f>+'Ark1'!Z873</f>
        <v>0.84471734461304782</v>
      </c>
      <c r="Z19" s="67">
        <f>+'Ark1'!AB873</f>
        <v>2.1550762727793642</v>
      </c>
      <c r="AA19" s="67">
        <f>+'Ark1'!AB873</f>
        <v>2.1550762727793642</v>
      </c>
      <c r="AB19" s="67">
        <f t="shared" si="1"/>
        <v>4.8016249999999987</v>
      </c>
      <c r="AC19" s="67">
        <f t="shared" si="2"/>
        <v>1.3636363636363635</v>
      </c>
      <c r="AD19" s="47"/>
      <c r="AE19" s="4"/>
      <c r="AF19" s="58"/>
      <c r="AG19" s="1"/>
      <c r="AH19" s="5"/>
      <c r="AJ19" s="2"/>
      <c r="AK19" s="2"/>
      <c r="AL19" s="2"/>
    </row>
    <row r="20" spans="1:40" ht="15.6">
      <c r="A20" s="47"/>
      <c r="B20" s="66">
        <f>+'Ark1'!C874</f>
        <v>2024</v>
      </c>
      <c r="C20" s="66">
        <f>+'Ark1'!N874</f>
        <v>438</v>
      </c>
      <c r="D20" s="66" t="s">
        <v>463</v>
      </c>
      <c r="E20" s="66">
        <f>+'Ark1'!Q874</f>
        <v>37</v>
      </c>
      <c r="F20" s="328">
        <f>+'Ark1'!R874</f>
        <v>44</v>
      </c>
      <c r="G20" s="194">
        <f>+'Ark1'!AF874</f>
        <v>0.4791984317142236</v>
      </c>
      <c r="H20" s="211">
        <f t="shared" si="0"/>
        <v>6.0696229071051766E-2</v>
      </c>
      <c r="I20" s="194">
        <f>+'Ark1'!AG874</f>
        <v>0.88765305836967812</v>
      </c>
      <c r="J20" s="255">
        <f>+'Ark1'!U874</f>
        <v>38.938636363636363</v>
      </c>
      <c r="K20" s="96"/>
      <c r="L20" s="453">
        <f>+'Ark1'!AI874</f>
        <v>30</v>
      </c>
      <c r="M20" s="96"/>
      <c r="N20" s="454">
        <f>+'Ark1'!AJ874</f>
        <v>123.2033333333333</v>
      </c>
      <c r="O20" s="96"/>
      <c r="P20" s="454">
        <f>+'Ark1'!AK874</f>
        <v>21.290770397687105</v>
      </c>
      <c r="Q20" s="96"/>
      <c r="R20" s="67">
        <f>+'Ark1'!S874</f>
        <v>7.0227272727272716</v>
      </c>
      <c r="S20" s="52"/>
      <c r="T20" s="67">
        <f>+'Ark1'!T874</f>
        <v>8.3863636363636385</v>
      </c>
      <c r="U20" s="141">
        <f>+'Ark1'!W874</f>
        <v>47.72727272727272</v>
      </c>
      <c r="V20" s="141">
        <f>+'Ark1'!X874</f>
        <v>100</v>
      </c>
      <c r="W20" s="141">
        <f>+'Ark1'!Y874</f>
        <v>100</v>
      </c>
      <c r="X20" s="141">
        <f>+'Ark1'!Z874</f>
        <v>0.57769758882342992</v>
      </c>
      <c r="Y20" s="67">
        <f>+'Ark1'!Z874</f>
        <v>0.57769758882342992</v>
      </c>
      <c r="Z20" s="67">
        <f>+'Ark1'!AB874</f>
        <v>2.740403993864184</v>
      </c>
      <c r="AA20" s="67">
        <f>+'Ark1'!AB874</f>
        <v>2.740403993864184</v>
      </c>
      <c r="AB20" s="67">
        <f t="shared" si="1"/>
        <v>5.5446601941747584</v>
      </c>
      <c r="AC20" s="67">
        <f t="shared" si="2"/>
        <v>1.1891891891891893</v>
      </c>
      <c r="AD20" s="47"/>
      <c r="AE20" s="4"/>
      <c r="AF20" s="58"/>
      <c r="AG20" s="1"/>
      <c r="AH20" s="5"/>
      <c r="AJ20" s="2"/>
      <c r="AK20" s="2"/>
      <c r="AL20" s="2"/>
    </row>
    <row r="21" spans="1:40" ht="15.6">
      <c r="A21" s="47"/>
      <c r="B21" s="66">
        <f>+'Ark1'!C875</f>
        <v>2024</v>
      </c>
      <c r="C21" s="66">
        <f>+'Ark1'!N875</f>
        <v>440</v>
      </c>
      <c r="D21" s="66" t="s">
        <v>464</v>
      </c>
      <c r="E21" s="66">
        <f>+'Ark1'!Q875</f>
        <v>29</v>
      </c>
      <c r="F21" s="328">
        <f>+'Ark1'!R875</f>
        <v>34</v>
      </c>
      <c r="G21" s="194">
        <f>+'Ark1'!AF875</f>
        <v>0.37028969723371807</v>
      </c>
      <c r="H21" s="211">
        <f t="shared" si="0"/>
        <v>-0.1473314481407314</v>
      </c>
      <c r="I21" s="194">
        <f>+'Ark1'!AG875</f>
        <v>0.73061830555823259</v>
      </c>
      <c r="J21" s="255">
        <f>+'Ark1'!U875</f>
        <v>41.476470588235301</v>
      </c>
      <c r="K21" s="96"/>
      <c r="L21" s="453">
        <f>+'Ark1'!AI875</f>
        <v>27</v>
      </c>
      <c r="M21" s="96"/>
      <c r="N21" s="454">
        <f>+'Ark1'!AJ875</f>
        <v>124.62962962962963</v>
      </c>
      <c r="O21" s="96"/>
      <c r="P21" s="454">
        <f>+'Ark1'!AK875</f>
        <v>21.666497402397276</v>
      </c>
      <c r="Q21" s="96"/>
      <c r="R21" s="67">
        <f>+'Ark1'!S875</f>
        <v>7.8235294117647056</v>
      </c>
      <c r="S21" s="52"/>
      <c r="T21" s="67">
        <f>+'Ark1'!T875</f>
        <v>8.205882352941174</v>
      </c>
      <c r="U21" s="141">
        <f>+'Ark1'!W875</f>
        <v>47.058823529411761</v>
      </c>
      <c r="V21" s="141">
        <f>+'Ark1'!X875</f>
        <v>100</v>
      </c>
      <c r="W21" s="141">
        <f>+'Ark1'!Y875</f>
        <v>100</v>
      </c>
      <c r="X21" s="141">
        <f>+'Ark1'!Z875</f>
        <v>0.87583869839481421</v>
      </c>
      <c r="Y21" s="67">
        <f>+'Ark1'!Z875</f>
        <v>0.87583869839481421</v>
      </c>
      <c r="Z21" s="67">
        <f>+'Ark1'!AB875</f>
        <v>2.2066665272826698</v>
      </c>
      <c r="AA21" s="67">
        <f>+'Ark1'!AB875</f>
        <v>2.2066665272826698</v>
      </c>
      <c r="AB21" s="67">
        <f t="shared" si="1"/>
        <v>5.3015037593984973</v>
      </c>
      <c r="AC21" s="67">
        <f t="shared" si="2"/>
        <v>1.1724137931034482</v>
      </c>
      <c r="AD21" s="47"/>
      <c r="AE21" s="4"/>
      <c r="AF21" s="58"/>
      <c r="AG21" s="1"/>
      <c r="AH21" s="5"/>
      <c r="AJ21" s="2"/>
      <c r="AK21" s="2"/>
      <c r="AL21" s="2"/>
    </row>
    <row r="22" spans="1:40" ht="15.6">
      <c r="A22" s="47"/>
      <c r="B22" s="66">
        <f>+'Ark1'!C876</f>
        <v>2024</v>
      </c>
      <c r="C22" s="66">
        <f>+'Ark1'!N876</f>
        <v>443</v>
      </c>
      <c r="D22" s="66" t="s">
        <v>465</v>
      </c>
      <c r="E22" s="66">
        <f>+'Ark1'!Q876</f>
        <v>10</v>
      </c>
      <c r="F22" s="328">
        <f>+'Ark1'!R876</f>
        <v>11</v>
      </c>
      <c r="G22" s="194">
        <f>+'Ark1'!AF876</f>
        <v>0.1197996079285559</v>
      </c>
      <c r="H22" s="211">
        <f t="shared" si="0"/>
        <v>-4.5398629956906689E-2</v>
      </c>
      <c r="I22" s="194">
        <f>+'Ark1'!AG876</f>
        <v>0.25153537608035881</v>
      </c>
      <c r="J22" s="255">
        <f>+'Ark1'!U876</f>
        <v>44.136363636363633</v>
      </c>
      <c r="K22" s="96"/>
      <c r="L22" s="453">
        <f>+'Ark1'!AI876</f>
        <v>9</v>
      </c>
      <c r="M22" s="96"/>
      <c r="N22" s="454">
        <f>+'Ark1'!AJ876</f>
        <v>128.97777777777779</v>
      </c>
      <c r="O22" s="96"/>
      <c r="P22" s="454">
        <f>+'Ark1'!AK876</f>
        <v>20.700282642329928</v>
      </c>
      <c r="Q22" s="96"/>
      <c r="R22" s="67">
        <f>+'Ark1'!S876</f>
        <v>7.2727272727272716</v>
      </c>
      <c r="S22" s="52"/>
      <c r="T22" s="67">
        <f>+'Ark1'!T876</f>
        <v>7.0909090909090899</v>
      </c>
      <c r="U22" s="141">
        <f>+'Ark1'!W876</f>
        <v>27.272727272727277</v>
      </c>
      <c r="V22" s="141">
        <f>+'Ark1'!X876</f>
        <v>100</v>
      </c>
      <c r="W22" s="141">
        <f>+'Ark1'!Y876</f>
        <v>100</v>
      </c>
      <c r="X22" s="141">
        <f>+'Ark1'!Z876</f>
        <v>0.38203457071803126</v>
      </c>
      <c r="Y22" s="67">
        <f>+'Ark1'!Z876</f>
        <v>0.38203457071803126</v>
      </c>
      <c r="Z22" s="67">
        <f>+'Ark1'!AB876</f>
        <v>1.9750509984000388</v>
      </c>
      <c r="AA22" s="67">
        <f>+'Ark1'!AB876</f>
        <v>1.9750509984000388</v>
      </c>
      <c r="AB22" s="67">
        <f t="shared" si="1"/>
        <v>6.0687500000000005</v>
      </c>
      <c r="AC22" s="67">
        <f t="shared" si="2"/>
        <v>1.1000000000000001</v>
      </c>
      <c r="AD22" s="47"/>
      <c r="AE22" s="4"/>
      <c r="AF22" s="58"/>
      <c r="AG22" s="1"/>
      <c r="AH22" s="5"/>
      <c r="AJ22" s="2"/>
      <c r="AK22" s="2"/>
      <c r="AL22" s="2"/>
    </row>
    <row r="23" spans="1:40" ht="15.6">
      <c r="A23" s="47"/>
      <c r="B23" s="66">
        <f>+'Ark1'!C877</f>
        <v>2024</v>
      </c>
      <c r="C23" s="66">
        <f>+'Ark1'!N877</f>
        <v>445</v>
      </c>
      <c r="D23" s="66" t="s">
        <v>466</v>
      </c>
      <c r="E23" s="66">
        <f>+'Ark1'!Q877</f>
        <v>15</v>
      </c>
      <c r="F23" s="328">
        <f>+'Ark1'!R877</f>
        <v>17</v>
      </c>
      <c r="G23" s="194">
        <f>+'Ark1'!AF877</f>
        <v>0.18514484861685904</v>
      </c>
      <c r="H23" s="211">
        <f t="shared" si="0"/>
        <v>8.6025905885581469E-2</v>
      </c>
      <c r="I23" s="194">
        <f>+'Ark1'!AG877</f>
        <v>0.41504632292064969</v>
      </c>
      <c r="J23" s="255">
        <f>+'Ark1'!U877</f>
        <v>47.123529411764707</v>
      </c>
      <c r="K23" s="96"/>
      <c r="L23" s="453">
        <f>+'Ark1'!AI877</f>
        <v>10</v>
      </c>
      <c r="M23" s="96"/>
      <c r="N23" s="454">
        <f>+'Ark1'!AJ877</f>
        <v>131.88000000000002</v>
      </c>
      <c r="O23" s="96"/>
      <c r="P23" s="454">
        <f>+'Ark1'!AK877</f>
        <v>20.804276440512311</v>
      </c>
      <c r="Q23" s="96"/>
      <c r="R23" s="67">
        <f>+'Ark1'!S877</f>
        <v>6</v>
      </c>
      <c r="S23" s="52"/>
      <c r="T23" s="67">
        <f>+'Ark1'!T877</f>
        <v>6.2352941176470589</v>
      </c>
      <c r="U23" s="141">
        <f>+'Ark1'!W877</f>
        <v>5.882352941176471</v>
      </c>
      <c r="V23" s="141">
        <f>+'Ark1'!X877</f>
        <v>100</v>
      </c>
      <c r="W23" s="141">
        <f>+'Ark1'!Y877</f>
        <v>100</v>
      </c>
      <c r="X23" s="141">
        <f>+'Ark1'!Z877</f>
        <v>1.5539435267826085</v>
      </c>
      <c r="Y23" s="67">
        <f>+'Ark1'!Z877</f>
        <v>1.5539435267826085</v>
      </c>
      <c r="Z23" s="67">
        <f>+'Ark1'!AB877</f>
        <v>1.6637806616154052</v>
      </c>
      <c r="AA23" s="67">
        <f>+'Ark1'!AB877</f>
        <v>1.6637806616154052</v>
      </c>
      <c r="AB23" s="67">
        <f t="shared" si="1"/>
        <v>7.8539215686274515</v>
      </c>
      <c r="AC23" s="67">
        <f t="shared" si="2"/>
        <v>1.1333333333333333</v>
      </c>
      <c r="AD23" s="47"/>
      <c r="AE23" s="4"/>
      <c r="AF23" s="58"/>
      <c r="AG23" s="13"/>
      <c r="AH23" s="5"/>
      <c r="AJ23" s="2"/>
      <c r="AK23" s="2"/>
      <c r="AL23" s="4"/>
      <c r="AM23" s="4"/>
      <c r="AN23" s="4"/>
    </row>
    <row r="24" spans="1:40" ht="15.6">
      <c r="A24" s="47"/>
      <c r="B24" s="66">
        <f>+'Ark1'!C878</f>
        <v>2024</v>
      </c>
      <c r="C24" s="66">
        <f>+'Ark1'!N878</f>
        <v>450</v>
      </c>
      <c r="D24" s="66" t="s">
        <v>467</v>
      </c>
      <c r="E24" s="66">
        <f>+'Ark1'!Q878</f>
        <v>2</v>
      </c>
      <c r="F24" s="328">
        <f>+'Ark1'!R878</f>
        <v>2</v>
      </c>
      <c r="G24" s="194">
        <f>+'Ark1'!AF878</f>
        <v>2.1781746896101073E-2</v>
      </c>
      <c r="H24" s="211">
        <f t="shared" si="0"/>
        <v>-2.446848219606057E-4</v>
      </c>
      <c r="I24" s="194">
        <f>+'Ark1'!AG878</f>
        <v>5.3933743872225215E-2</v>
      </c>
      <c r="J24" s="255">
        <f>+'Ark1'!U878</f>
        <v>52.05</v>
      </c>
      <c r="K24" s="96"/>
      <c r="L24" s="453">
        <f>+'Ark1'!AI878</f>
        <v>2</v>
      </c>
      <c r="M24" s="96"/>
      <c r="N24" s="454">
        <f>+'Ark1'!AJ878</f>
        <v>143.4</v>
      </c>
      <c r="O24" s="96"/>
      <c r="P24" s="454">
        <f>+'Ark1'!AK878</f>
        <v>17.689588547966597</v>
      </c>
      <c r="Q24" s="96"/>
      <c r="R24" s="67">
        <f>+'Ark1'!S878</f>
        <v>3</v>
      </c>
      <c r="S24" s="52"/>
      <c r="T24" s="67">
        <f>+'Ark1'!T878</f>
        <v>7</v>
      </c>
      <c r="U24" s="141">
        <f>+'Ark1'!W878</f>
        <v>0</v>
      </c>
      <c r="V24" s="141">
        <f>+'Ark1'!X878</f>
        <v>100</v>
      </c>
      <c r="W24" s="141">
        <f>+'Ark1'!Y878</f>
        <v>100</v>
      </c>
      <c r="X24" s="141">
        <f>+'Ark1'!Z878</f>
        <v>0.34999999999992198</v>
      </c>
      <c r="Y24" s="67">
        <f>+'Ark1'!Z878</f>
        <v>0.34999999999992198</v>
      </c>
      <c r="Z24" s="67">
        <f>+'Ark1'!AB878</f>
        <v>1</v>
      </c>
      <c r="AA24" s="67">
        <f>+'Ark1'!AB878</f>
        <v>1</v>
      </c>
      <c r="AB24" s="67">
        <f t="shared" si="1"/>
        <v>17.349999999999998</v>
      </c>
      <c r="AC24" s="67">
        <f t="shared" si="2"/>
        <v>1</v>
      </c>
      <c r="AD24" s="47"/>
      <c r="AE24" s="4"/>
      <c r="AF24" s="58"/>
      <c r="AG24" s="13"/>
      <c r="AH24" s="5"/>
      <c r="AJ24" s="1"/>
      <c r="AK24" s="1"/>
      <c r="AL24" s="11"/>
      <c r="AM24" s="11"/>
      <c r="AN24" s="11"/>
    </row>
    <row r="25" spans="1:40" ht="15.6">
      <c r="A25" s="47"/>
      <c r="B25" s="66">
        <f>+'Ark1'!C879</f>
        <v>2024</v>
      </c>
      <c r="C25" s="66">
        <f>+'Ark1'!N879</f>
        <v>455</v>
      </c>
      <c r="D25" s="66" t="s">
        <v>468</v>
      </c>
      <c r="E25" s="66">
        <f>+'Ark1'!Q879</f>
        <v>1</v>
      </c>
      <c r="F25" s="328">
        <f>+'Ark1'!R879</f>
        <v>1</v>
      </c>
      <c r="G25" s="194">
        <f>+'Ark1'!AF879</f>
        <v>1.0890873448050536E-2</v>
      </c>
      <c r="H25" s="211">
        <f t="shared" si="0"/>
        <v>-1.2234241098030285E-4</v>
      </c>
      <c r="I25" s="194">
        <f>+'Ark1'!AG879</f>
        <v>2.9531444771535423E-2</v>
      </c>
      <c r="J25" s="255">
        <f>+'Ark1'!U879</f>
        <v>57</v>
      </c>
      <c r="K25" s="96"/>
      <c r="L25" s="453">
        <f>+'Ark1'!AI879</f>
        <v>1</v>
      </c>
      <c r="M25" s="96"/>
      <c r="N25" s="454">
        <f>+'Ark1'!AJ879</f>
        <v>129.6</v>
      </c>
      <c r="O25" s="96"/>
      <c r="P25" s="454">
        <f>+'Ark1'!AK879</f>
        <v>26.185438505873659</v>
      </c>
      <c r="Q25" s="96"/>
      <c r="R25" s="67">
        <f>+'Ark1'!S879</f>
        <v>10</v>
      </c>
      <c r="S25" s="52"/>
      <c r="T25" s="67">
        <f>+'Ark1'!T879</f>
        <v>9</v>
      </c>
      <c r="U25" s="141">
        <f>+'Ark1'!W879</f>
        <v>100</v>
      </c>
      <c r="V25" s="141">
        <f>+'Ark1'!X879</f>
        <v>100</v>
      </c>
      <c r="W25" s="141">
        <f>+'Ark1'!Y879</f>
        <v>100</v>
      </c>
      <c r="X25" s="141">
        <f>+'Ark1'!Z879</f>
        <v>0</v>
      </c>
      <c r="Y25" s="67">
        <f>+'Ark1'!Z879</f>
        <v>0</v>
      </c>
      <c r="Z25" s="67">
        <f>+'Ark1'!AB879</f>
        <v>0</v>
      </c>
      <c r="AA25" s="67">
        <f>+'Ark1'!AB879</f>
        <v>0</v>
      </c>
      <c r="AB25" s="67">
        <f t="shared" si="1"/>
        <v>5.7</v>
      </c>
      <c r="AC25" s="67">
        <f t="shared" si="2"/>
        <v>1</v>
      </c>
      <c r="AD25" s="47"/>
      <c r="AE25" s="4"/>
      <c r="AF25" s="58"/>
      <c r="AG25" s="13"/>
      <c r="AH25" s="5"/>
      <c r="AJ25" s="1"/>
      <c r="AK25" s="1"/>
      <c r="AL25" s="11"/>
      <c r="AM25" s="11"/>
      <c r="AN25" s="11"/>
    </row>
    <row r="26" spans="1:40" ht="15.6">
      <c r="A26" s="47"/>
      <c r="B26" s="66">
        <f>+'Ark1'!C880</f>
        <v>2024</v>
      </c>
      <c r="C26" s="66">
        <f>+'Ark1'!N880</f>
        <v>460</v>
      </c>
      <c r="D26" s="66" t="s">
        <v>469</v>
      </c>
      <c r="E26" s="66">
        <f>+'Ark1'!Q880</f>
        <v>0</v>
      </c>
      <c r="F26" s="328">
        <f>+'Ark1'!R880</f>
        <v>0</v>
      </c>
      <c r="G26" s="194">
        <f>+'Ark1'!AF880</f>
        <v>0</v>
      </c>
      <c r="H26" s="211">
        <f t="shared" si="0"/>
        <v>0</v>
      </c>
      <c r="I26" s="194">
        <f>+'Ark1'!AG880</f>
        <v>0</v>
      </c>
      <c r="J26" s="255">
        <f>+'Ark1'!U880</f>
        <v>0</v>
      </c>
      <c r="K26" s="96"/>
      <c r="L26" s="453">
        <f>+'Ark1'!AI880</f>
        <v>0</v>
      </c>
      <c r="M26" s="96"/>
      <c r="N26" s="454">
        <f>+'Ark1'!AJ880</f>
        <v>0</v>
      </c>
      <c r="O26" s="96"/>
      <c r="P26" s="454">
        <f>+'Ark1'!AK880</f>
        <v>0</v>
      </c>
      <c r="Q26" s="96"/>
      <c r="R26" s="67">
        <f>+'Ark1'!S880</f>
        <v>0</v>
      </c>
      <c r="S26" s="52"/>
      <c r="T26" s="67">
        <f>+'Ark1'!T880</f>
        <v>0</v>
      </c>
      <c r="U26" s="141">
        <f>+'Ark1'!W880</f>
        <v>0</v>
      </c>
      <c r="V26" s="141">
        <f>+'Ark1'!X880</f>
        <v>0</v>
      </c>
      <c r="W26" s="141">
        <f>+'Ark1'!Y880</f>
        <v>0</v>
      </c>
      <c r="X26" s="141">
        <f>+'Ark1'!Z880</f>
        <v>0</v>
      </c>
      <c r="Y26" s="67">
        <f>+'Ark1'!Z880</f>
        <v>0</v>
      </c>
      <c r="Z26" s="67">
        <f>+'Ark1'!AB880</f>
        <v>0</v>
      </c>
      <c r="AA26" s="67">
        <f>+'Ark1'!AB880</f>
        <v>0</v>
      </c>
      <c r="AB26" s="67" t="e">
        <f t="shared" si="1"/>
        <v>#DIV/0!</v>
      </c>
      <c r="AC26" s="67" t="e">
        <f t="shared" si="2"/>
        <v>#DIV/0!</v>
      </c>
      <c r="AD26" s="47"/>
      <c r="AE26" s="4"/>
      <c r="AF26" s="58"/>
      <c r="AG26" s="13"/>
      <c r="AH26" s="5"/>
      <c r="AJ26" s="1"/>
      <c r="AK26" s="1"/>
      <c r="AL26" s="11"/>
      <c r="AM26" s="11"/>
      <c r="AN26" s="11"/>
    </row>
    <row r="27" spans="1:40" ht="15.6">
      <c r="A27" s="47"/>
      <c r="B27" s="47"/>
      <c r="C27" s="47"/>
      <c r="D27" s="47"/>
      <c r="E27" s="47"/>
      <c r="F27" s="322"/>
      <c r="G27" s="47"/>
      <c r="H27" s="90"/>
      <c r="I27" s="47"/>
      <c r="J27" s="47"/>
      <c r="K27" s="96"/>
      <c r="L27" s="96"/>
      <c r="M27" s="96"/>
      <c r="N27" s="96"/>
      <c r="O27" s="96"/>
      <c r="P27" s="96"/>
      <c r="Q27" s="96"/>
      <c r="R27" s="47"/>
      <c r="S27" s="52"/>
      <c r="T27" s="47"/>
      <c r="U27" s="72"/>
      <c r="V27" s="47"/>
      <c r="W27" s="47"/>
      <c r="X27" s="47"/>
      <c r="Y27" s="47"/>
      <c r="Z27" s="47"/>
      <c r="AA27" s="47"/>
      <c r="AB27" s="47"/>
      <c r="AC27" s="47"/>
      <c r="AD27" s="47"/>
      <c r="AE27" s="4"/>
      <c r="AF27" s="58"/>
      <c r="AG27" s="13"/>
      <c r="AH27" s="5"/>
      <c r="AJ27" s="1"/>
      <c r="AK27" s="1"/>
      <c r="AL27" s="11"/>
      <c r="AM27" s="11"/>
      <c r="AN27" s="11"/>
    </row>
    <row r="28" spans="1:40" ht="15.6">
      <c r="A28" s="47"/>
      <c r="B28">
        <f>+'Ark1'!C881</f>
        <v>2023</v>
      </c>
      <c r="C28">
        <f>+'Ark1'!N881</f>
        <v>409</v>
      </c>
      <c r="D28" s="3" t="s">
        <v>454</v>
      </c>
      <c r="E28">
        <f>+'Ark1'!Q881</f>
        <v>69</v>
      </c>
      <c r="F28" s="329">
        <f>+'Ark1'!R881</f>
        <v>180</v>
      </c>
      <c r="G28" s="195">
        <f>+'Ark1'!AF881</f>
        <v>1.9823788546255512</v>
      </c>
      <c r="H28" s="195">
        <f t="shared" ref="H28:H43" si="3">+G28-G45</f>
        <v>0.67147398223576005</v>
      </c>
      <c r="I28" s="195">
        <f>+'Ark1'!AG881</f>
        <v>0.79700164939050222</v>
      </c>
      <c r="J28" s="92">
        <f>+'Ark1'!U881</f>
        <v>8.3299999999999983</v>
      </c>
      <c r="R28" s="1">
        <f>+'Ark1'!S881</f>
        <v>3.9222222222222225</v>
      </c>
      <c r="S28" s="1"/>
      <c r="T28" s="1">
        <f>+'Ark1'!T881</f>
        <v>3.338888888888889</v>
      </c>
      <c r="U28" s="11">
        <f>+'Ark1'!W881</f>
        <v>0</v>
      </c>
      <c r="V28" s="11">
        <f>+'Ark1'!X881</f>
        <v>0</v>
      </c>
      <c r="W28" s="11">
        <f>+'Ark1'!Y881</f>
        <v>0</v>
      </c>
      <c r="X28" s="11">
        <f>+'Ark1'!Z881</f>
        <v>1.9238820707679407</v>
      </c>
      <c r="Y28" s="1">
        <f>+'Ark1'!Z881</f>
        <v>1.9238820707679407</v>
      </c>
      <c r="Z28" s="1">
        <f>+'Ark1'!AB881</f>
        <v>1.4226887255744112</v>
      </c>
      <c r="AA28" s="1">
        <f>+'Ark1'!AB881</f>
        <v>1.4226887255744112</v>
      </c>
      <c r="AB28" s="1">
        <f t="shared" ref="AB28:AB43" si="4">+J28/R28</f>
        <v>2.1237960339943336</v>
      </c>
      <c r="AC28" s="1">
        <f t="shared" si="2"/>
        <v>2.6086956521739131</v>
      </c>
      <c r="AD28" s="47"/>
      <c r="AE28" s="4"/>
      <c r="AF28" s="58"/>
      <c r="AG28" s="5"/>
      <c r="AH28" s="5"/>
      <c r="AJ28" s="1"/>
      <c r="AK28" s="1"/>
      <c r="AL28" s="11"/>
      <c r="AM28" s="11"/>
      <c r="AN28" s="11"/>
    </row>
    <row r="29" spans="1:40" ht="15.6">
      <c r="A29" s="47"/>
      <c r="B29">
        <f>+'Ark1'!C882</f>
        <v>2023</v>
      </c>
      <c r="C29">
        <f>+'Ark1'!N882</f>
        <v>410</v>
      </c>
      <c r="D29" s="3" t="s">
        <v>455</v>
      </c>
      <c r="E29">
        <f>+'Ark1'!Q882</f>
        <v>333</v>
      </c>
      <c r="F29" s="329">
        <f>+'Ark1'!R882</f>
        <v>1197</v>
      </c>
      <c r="G29" s="195">
        <f>+'Ark1'!AF882</f>
        <v>13.182819383259909</v>
      </c>
      <c r="H29" s="195">
        <f t="shared" si="3"/>
        <v>2.904397109478003</v>
      </c>
      <c r="I29" s="195">
        <f>+'Ark1'!AG882</f>
        <v>8.302180246542159</v>
      </c>
      <c r="J29" s="92">
        <f>+'Ark1'!U882</f>
        <v>13.048370927318283</v>
      </c>
      <c r="R29" s="1">
        <f>+'Ark1'!S882</f>
        <v>4.4937343358395996</v>
      </c>
      <c r="S29" s="1"/>
      <c r="T29" s="1">
        <f>+'Ark1'!T882</f>
        <v>4.1303258145363406</v>
      </c>
      <c r="U29" s="11">
        <f>+'Ark1'!W882</f>
        <v>0</v>
      </c>
      <c r="V29" s="11">
        <f>+'Ark1'!X882</f>
        <v>0</v>
      </c>
      <c r="W29" s="11">
        <f>+'Ark1'!Y882</f>
        <v>0</v>
      </c>
      <c r="X29" s="11">
        <f>+'Ark1'!Z882</f>
        <v>1.9931145728084128</v>
      </c>
      <c r="Y29" s="1">
        <f>+'Ark1'!Z882</f>
        <v>1.9931145728084128</v>
      </c>
      <c r="Z29" s="1">
        <f>+'Ark1'!AB882</f>
        <v>1.6966400461084139</v>
      </c>
      <c r="AA29" s="1">
        <f>+'Ark1'!AB882</f>
        <v>1.6966400461084139</v>
      </c>
      <c r="AB29" s="1">
        <f t="shared" si="4"/>
        <v>2.9036809815950888</v>
      </c>
      <c r="AC29" s="1">
        <f t="shared" si="2"/>
        <v>3.5945945945945947</v>
      </c>
      <c r="AD29" s="47"/>
      <c r="AE29" s="4"/>
      <c r="AF29" s="58"/>
      <c r="AG29" s="5"/>
      <c r="AH29" s="5"/>
      <c r="AJ29" s="1"/>
      <c r="AK29" s="1"/>
      <c r="AL29" s="11"/>
      <c r="AM29" s="11"/>
      <c r="AN29" s="11"/>
    </row>
    <row r="30" spans="1:40" ht="15.6">
      <c r="A30" s="47"/>
      <c r="B30">
        <f>+'Ark1'!C883</f>
        <v>2023</v>
      </c>
      <c r="C30">
        <f>+'Ark1'!N883</f>
        <v>415</v>
      </c>
      <c r="D30" s="3" t="s">
        <v>456</v>
      </c>
      <c r="E30">
        <f>+'Ark1'!Q883</f>
        <v>478</v>
      </c>
      <c r="F30" s="329">
        <f>+'Ark1'!R883</f>
        <v>3095</v>
      </c>
      <c r="G30" s="195">
        <f>+'Ark1'!AF883</f>
        <v>34.085903083700437</v>
      </c>
      <c r="H30" s="195">
        <f t="shared" si="3"/>
        <v>1.71931375655425</v>
      </c>
      <c r="I30" s="195">
        <f>+'Ark1'!AG883</f>
        <v>29.172258984606923</v>
      </c>
      <c r="J30" s="92">
        <f>+'Ark1'!U883</f>
        <v>17.732407108239077</v>
      </c>
      <c r="R30" s="1">
        <f>+'Ark1'!S883</f>
        <v>4.7059773828756066</v>
      </c>
      <c r="S30" s="1"/>
      <c r="T30" s="1">
        <f>+'Ark1'!T883</f>
        <v>4.8478190630048452</v>
      </c>
      <c r="U30" s="11">
        <f>+'Ark1'!W883</f>
        <v>0.19386106623586433</v>
      </c>
      <c r="V30" s="11">
        <f>+'Ark1'!X883</f>
        <v>84.071082390953137</v>
      </c>
      <c r="W30" s="11">
        <f>+'Ark1'!Y883</f>
        <v>0</v>
      </c>
      <c r="X30" s="11">
        <f>+'Ark1'!Z883</f>
        <v>1.4112105468165077</v>
      </c>
      <c r="Y30" s="1">
        <f>+'Ark1'!Z883</f>
        <v>1.4112105468165077</v>
      </c>
      <c r="Z30" s="1">
        <f>+'Ark1'!AB883</f>
        <v>1.7574510454854675</v>
      </c>
      <c r="AA30" s="1">
        <f>+'Ark1'!AB883</f>
        <v>1.7574510454854675</v>
      </c>
      <c r="AB30" s="1">
        <f t="shared" si="4"/>
        <v>3.7680604188122166</v>
      </c>
      <c r="AC30" s="1">
        <f t="shared" si="2"/>
        <v>6.47489539748954</v>
      </c>
      <c r="AD30" s="47"/>
      <c r="AE30" s="4"/>
      <c r="AF30" s="58"/>
      <c r="AG30" s="5"/>
      <c r="AH30" s="5"/>
      <c r="AJ30" s="1"/>
      <c r="AK30" s="1"/>
      <c r="AL30" s="11"/>
      <c r="AM30" s="11"/>
      <c r="AN30" s="11"/>
    </row>
    <row r="31" spans="1:40" ht="15.6">
      <c r="A31" s="47"/>
      <c r="B31">
        <f>+'Ark1'!C884</f>
        <v>2023</v>
      </c>
      <c r="C31">
        <f>+'Ark1'!N884</f>
        <v>420</v>
      </c>
      <c r="D31" s="3" t="s">
        <v>457</v>
      </c>
      <c r="E31">
        <f>+'Ark1'!Q884</f>
        <v>427</v>
      </c>
      <c r="F31" s="329">
        <f>+'Ark1'!R884</f>
        <v>2774</v>
      </c>
      <c r="G31" s="195">
        <f>+'Ark1'!AF884</f>
        <v>30.550660792951543</v>
      </c>
      <c r="H31" s="195">
        <f t="shared" si="3"/>
        <v>-2.604791643243356</v>
      </c>
      <c r="I31" s="195">
        <f>+'Ark1'!AG884</f>
        <v>32.892875728020108</v>
      </c>
      <c r="J31" s="92">
        <f>+'Ark1'!U884</f>
        <v>22.307642393655328</v>
      </c>
      <c r="R31" s="1">
        <f>+'Ark1'!S884</f>
        <v>5.4765681326604172</v>
      </c>
      <c r="S31" s="1"/>
      <c r="T31" s="1">
        <f>+'Ark1'!T884</f>
        <v>5.9787310742609963</v>
      </c>
      <c r="U31" s="11">
        <f>+'Ark1'!W884</f>
        <v>2.1268925739005056</v>
      </c>
      <c r="V31" s="11">
        <f>+'Ark1'!X884</f>
        <v>100</v>
      </c>
      <c r="W31" s="11">
        <f>+'Ark1'!Y884</f>
        <v>32.227829848594098</v>
      </c>
      <c r="X31" s="11">
        <f>+'Ark1'!Z884</f>
        <v>1.3903309608503376</v>
      </c>
      <c r="Y31" s="1">
        <f>+'Ark1'!Z884</f>
        <v>1.3903309608503376</v>
      </c>
      <c r="Z31" s="1">
        <f>+'Ark1'!AB884</f>
        <v>1.7690914671376587</v>
      </c>
      <c r="AA31" s="1">
        <f>+'Ark1'!AB884</f>
        <v>1.7690914671376587</v>
      </c>
      <c r="AB31" s="1">
        <f t="shared" si="4"/>
        <v>4.0732885729331159</v>
      </c>
      <c r="AC31" s="1">
        <f t="shared" si="2"/>
        <v>6.4964871194379388</v>
      </c>
      <c r="AD31" s="47"/>
      <c r="AE31" s="4"/>
      <c r="AF31" s="58"/>
      <c r="AG31" s="5"/>
      <c r="AH31" s="5"/>
      <c r="AJ31" s="1"/>
      <c r="AK31" s="1"/>
      <c r="AL31" s="11"/>
      <c r="AM31" s="11"/>
      <c r="AN31" s="11"/>
    </row>
    <row r="32" spans="1:40" ht="15.6">
      <c r="A32" s="47"/>
      <c r="B32">
        <f>+'Ark1'!C885</f>
        <v>2023</v>
      </c>
      <c r="C32">
        <f>+'Ark1'!N885</f>
        <v>425</v>
      </c>
      <c r="D32" s="3" t="s">
        <v>458</v>
      </c>
      <c r="E32">
        <f>+'Ark1'!Q885</f>
        <v>284</v>
      </c>
      <c r="F32" s="329">
        <f>+'Ark1'!R885</f>
        <v>891</v>
      </c>
      <c r="G32" s="195">
        <f>+'Ark1'!AF885</f>
        <v>9.8127753303964766</v>
      </c>
      <c r="H32" s="195">
        <f t="shared" si="3"/>
        <v>-1.0340924190234748</v>
      </c>
      <c r="I32" s="195">
        <f>+'Ark1'!AG885</f>
        <v>12.48976107491572</v>
      </c>
      <c r="J32" s="92">
        <f>+'Ark1'!U885</f>
        <v>26.371492704826032</v>
      </c>
      <c r="R32" s="1">
        <f>+'Ark1'!S885</f>
        <v>6.2031425364758679</v>
      </c>
      <c r="S32" s="1"/>
      <c r="T32" s="1">
        <f>+'Ark1'!T885</f>
        <v>7.0482603815937193</v>
      </c>
      <c r="U32" s="11">
        <f>+'Ark1'!W885</f>
        <v>8.0808080808080813</v>
      </c>
      <c r="V32" s="11">
        <f>+'Ark1'!X885</f>
        <v>100</v>
      </c>
      <c r="W32" s="11">
        <f>+'Ark1'!Y885</f>
        <v>100</v>
      </c>
      <c r="X32" s="11">
        <f>+'Ark1'!Z885</f>
        <v>0.83135517044197937</v>
      </c>
      <c r="Y32" s="1">
        <f>+'Ark1'!Z885</f>
        <v>0.83135517044197937</v>
      </c>
      <c r="Z32" s="1">
        <f>+'Ark1'!AB885</f>
        <v>1.8413277804487056</v>
      </c>
      <c r="AA32" s="1">
        <f>+'Ark1'!AB885</f>
        <v>1.8413277804487056</v>
      </c>
      <c r="AB32" s="1">
        <f t="shared" si="4"/>
        <v>4.2513117423557087</v>
      </c>
      <c r="AC32" s="1">
        <f t="shared" si="2"/>
        <v>3.137323943661972</v>
      </c>
      <c r="AD32" s="47"/>
      <c r="AE32" s="4"/>
      <c r="AF32" s="58"/>
      <c r="AG32" s="5"/>
      <c r="AH32" s="5"/>
      <c r="AJ32" s="1"/>
      <c r="AK32" s="1"/>
      <c r="AL32" s="11"/>
      <c r="AM32" s="11"/>
      <c r="AN32" s="11"/>
    </row>
    <row r="33" spans="1:40" ht="15.6">
      <c r="A33" s="47"/>
      <c r="B33">
        <f>+'Ark1'!C886</f>
        <v>2023</v>
      </c>
      <c r="C33">
        <f>+'Ark1'!N886</f>
        <v>428</v>
      </c>
      <c r="D33" s="3" t="s">
        <v>459</v>
      </c>
      <c r="E33">
        <f>+'Ark1'!Q886</f>
        <v>187</v>
      </c>
      <c r="F33" s="329">
        <f>+'Ark1'!R886</f>
        <v>336</v>
      </c>
      <c r="G33" s="195">
        <f>+'Ark1'!AF886</f>
        <v>3.7004405286343625</v>
      </c>
      <c r="H33" s="195">
        <f t="shared" si="3"/>
        <v>-0.74271492380183268</v>
      </c>
      <c r="I33" s="195">
        <f>+'Ark1'!AG886</f>
        <v>5.175461024046661</v>
      </c>
      <c r="J33" s="92">
        <f>+'Ark1'!U886</f>
        <v>28.977976190476173</v>
      </c>
      <c r="R33" s="1">
        <f>+'Ark1'!S886</f>
        <v>6.6994047619047601</v>
      </c>
      <c r="S33" s="1"/>
      <c r="T33" s="1">
        <f>+'Ark1'!T886</f>
        <v>7.6755952380952355</v>
      </c>
      <c r="U33" s="11">
        <f>+'Ark1'!W886</f>
        <v>16.36904761904762</v>
      </c>
      <c r="V33" s="11">
        <f>+'Ark1'!X886</f>
        <v>100</v>
      </c>
      <c r="W33" s="11">
        <f>+'Ark1'!Y886</f>
        <v>100</v>
      </c>
      <c r="X33" s="11">
        <f>+'Ark1'!Z886</f>
        <v>0.56609834195727315</v>
      </c>
      <c r="Y33" s="1">
        <f>+'Ark1'!Z886</f>
        <v>0.56609834195727315</v>
      </c>
      <c r="Z33" s="1">
        <f>+'Ark1'!AB886</f>
        <v>1.8657628665677313</v>
      </c>
      <c r="AA33" s="1">
        <f>+'Ark1'!AB886</f>
        <v>1.8657628665677313</v>
      </c>
      <c r="AB33" s="1">
        <f t="shared" si="4"/>
        <v>4.3254553531763644</v>
      </c>
      <c r="AC33" s="1">
        <f t="shared" si="2"/>
        <v>1.7967914438502675</v>
      </c>
      <c r="AD33" s="47"/>
      <c r="AE33" s="4"/>
      <c r="AF33" s="58"/>
      <c r="AG33" s="5"/>
      <c r="AH33" s="5"/>
      <c r="AJ33" s="1"/>
      <c r="AK33" s="1"/>
      <c r="AL33" s="11"/>
      <c r="AM33" s="11"/>
      <c r="AN33" s="11"/>
    </row>
    <row r="34" spans="1:40" ht="15.6">
      <c r="A34" s="47"/>
      <c r="B34">
        <f>+'Ark1'!C887</f>
        <v>2023</v>
      </c>
      <c r="C34">
        <f>+'Ark1'!N887</f>
        <v>430</v>
      </c>
      <c r="D34" s="3" t="s">
        <v>460</v>
      </c>
      <c r="E34">
        <f>+'Ark1'!Q887</f>
        <v>153</v>
      </c>
      <c r="F34" s="329">
        <f>+'Ark1'!R887</f>
        <v>284</v>
      </c>
      <c r="G34" s="195">
        <f>+'Ark1'!AF887</f>
        <v>3.1277533039647576</v>
      </c>
      <c r="H34" s="195">
        <f t="shared" si="3"/>
        <v>-0.79336038513037055</v>
      </c>
      <c r="I34" s="195">
        <f>+'Ark1'!AG887</f>
        <v>4.7364031593030633</v>
      </c>
      <c r="J34" s="92">
        <f>+'Ark1'!U887</f>
        <v>31.375352112676055</v>
      </c>
      <c r="R34" s="1">
        <f>+'Ark1'!S887</f>
        <v>6.6654929577464754</v>
      </c>
      <c r="S34" s="1"/>
      <c r="T34" s="1">
        <f>+'Ark1'!T887</f>
        <v>7.753521126760563</v>
      </c>
      <c r="U34" s="11">
        <f>+'Ark1'!W887</f>
        <v>21.478873239436624</v>
      </c>
      <c r="V34" s="11">
        <f>+'Ark1'!X887</f>
        <v>100</v>
      </c>
      <c r="W34" s="11">
        <f>+'Ark1'!Y887</f>
        <v>100</v>
      </c>
      <c r="X34" s="11">
        <f>+'Ark1'!Z887</f>
        <v>0.80067635315109853</v>
      </c>
      <c r="Y34" s="1">
        <f>+'Ark1'!Z887</f>
        <v>0.80067635315109853</v>
      </c>
      <c r="Z34" s="1">
        <f>+'Ark1'!AB887</f>
        <v>2.0320898134966998</v>
      </c>
      <c r="AA34" s="1">
        <f>+'Ark1'!AB887</f>
        <v>2.0320898134966998</v>
      </c>
      <c r="AB34" s="1">
        <f t="shared" si="4"/>
        <v>4.707131537242474</v>
      </c>
      <c r="AC34" s="1">
        <f t="shared" si="2"/>
        <v>1.8562091503267975</v>
      </c>
      <c r="AD34" s="47"/>
      <c r="AE34" s="4"/>
      <c r="AF34" s="58"/>
      <c r="AG34" s="5"/>
      <c r="AH34" s="5"/>
      <c r="AJ34" s="1"/>
      <c r="AK34" s="1"/>
      <c r="AL34" s="11"/>
      <c r="AM34" s="11"/>
      <c r="AN34" s="11"/>
    </row>
    <row r="35" spans="1:40" ht="15.6">
      <c r="A35" s="47"/>
      <c r="B35">
        <f>+'Ark1'!C888</f>
        <v>2023</v>
      </c>
      <c r="C35">
        <f>+'Ark1'!N888</f>
        <v>433</v>
      </c>
      <c r="D35" s="3" t="s">
        <v>461</v>
      </c>
      <c r="E35">
        <f>+'Ark1'!Q888</f>
        <v>76</v>
      </c>
      <c r="F35" s="329">
        <f>+'Ark1'!R888</f>
        <v>105</v>
      </c>
      <c r="G35" s="195">
        <f>+'Ark1'!AF888</f>
        <v>1.1563876651982381</v>
      </c>
      <c r="H35" s="195">
        <f t="shared" si="3"/>
        <v>-0.14291627911730687</v>
      </c>
      <c r="I35" s="195">
        <f>+'Ark1'!AG888</f>
        <v>1.8994302347152341</v>
      </c>
      <c r="J35" s="92">
        <f>+'Ark1'!U888</f>
        <v>34.03238095238094</v>
      </c>
      <c r="R35" s="1">
        <f>+'Ark1'!S888</f>
        <v>7.0190476190476208</v>
      </c>
      <c r="S35" s="1"/>
      <c r="T35" s="1">
        <f>+'Ark1'!T888</f>
        <v>8.3523809523809511</v>
      </c>
      <c r="U35" s="11">
        <f>+'Ark1'!W888</f>
        <v>31.428571428571423</v>
      </c>
      <c r="V35" s="11">
        <f>+'Ark1'!X888</f>
        <v>100</v>
      </c>
      <c r="W35" s="11">
        <f>+'Ark1'!Y888</f>
        <v>100</v>
      </c>
      <c r="X35" s="11">
        <f>+'Ark1'!Z888</f>
        <v>0.61046356126969104</v>
      </c>
      <c r="Y35" s="1">
        <f>+'Ark1'!Z888</f>
        <v>0.61046356126969104</v>
      </c>
      <c r="Z35" s="1">
        <f>+'Ark1'!AB888</f>
        <v>2.1777268724671965</v>
      </c>
      <c r="AA35" s="1">
        <f>+'Ark1'!AB888</f>
        <v>2.1777268724671965</v>
      </c>
      <c r="AB35" s="1">
        <f t="shared" si="4"/>
        <v>4.8485753052917202</v>
      </c>
      <c r="AC35" s="1">
        <f t="shared" si="2"/>
        <v>1.381578947368421</v>
      </c>
      <c r="AD35" s="47"/>
      <c r="AE35" s="4"/>
      <c r="AF35" s="58"/>
      <c r="AG35" s="5"/>
      <c r="AH35" s="5"/>
      <c r="AJ35" s="13"/>
      <c r="AK35" s="13"/>
      <c r="AL35" s="11"/>
      <c r="AM35" s="11"/>
      <c r="AN35" s="11"/>
    </row>
    <row r="36" spans="1:40" ht="16.5" customHeight="1">
      <c r="A36" s="47"/>
      <c r="B36">
        <f>+'Ark1'!C889</f>
        <v>2023</v>
      </c>
      <c r="C36">
        <f>+'Ark1'!N889</f>
        <v>435</v>
      </c>
      <c r="D36" s="3" t="s">
        <v>462</v>
      </c>
      <c r="E36">
        <f>+'Ark1'!Q889</f>
        <v>66</v>
      </c>
      <c r="F36" s="329">
        <f>+'Ark1'!R889</f>
        <v>106</v>
      </c>
      <c r="G36" s="195">
        <f>+'Ark1'!AF889</f>
        <v>1.1674008810572685</v>
      </c>
      <c r="H36" s="195">
        <f t="shared" si="3"/>
        <v>-0.16670584748101458</v>
      </c>
      <c r="I36" s="195">
        <f>+'Ark1'!AG889</f>
        <v>2.0464561492286473</v>
      </c>
      <c r="J36" s="92">
        <f>+'Ark1'!U889</f>
        <v>36.320754716981114</v>
      </c>
      <c r="R36" s="1">
        <f>+'Ark1'!S889</f>
        <v>6.792452830188676</v>
      </c>
      <c r="S36" s="1"/>
      <c r="T36" s="1">
        <f>+'Ark1'!T889</f>
        <v>8</v>
      </c>
      <c r="U36" s="11">
        <f>+'Ark1'!W889</f>
        <v>30.188679245283009</v>
      </c>
      <c r="V36" s="11">
        <f>+'Ark1'!X889</f>
        <v>100</v>
      </c>
      <c r="W36" s="11">
        <f>+'Ark1'!Y889</f>
        <v>100</v>
      </c>
      <c r="X36" s="11">
        <f>+'Ark1'!Z889</f>
        <v>0.86893091775912656</v>
      </c>
      <c r="Y36" s="1">
        <f>+'Ark1'!Z889</f>
        <v>0.86893091775912656</v>
      </c>
      <c r="Z36" s="1">
        <f>+'Ark1'!AB889</f>
        <v>2.1324093911162447</v>
      </c>
      <c r="AA36" s="1">
        <f>+'Ark1'!AB889</f>
        <v>2.1324093911162447</v>
      </c>
      <c r="AB36" s="1">
        <f t="shared" si="4"/>
        <v>5.3472222222222223</v>
      </c>
      <c r="AC36" s="1">
        <f t="shared" si="2"/>
        <v>1.606060606060606</v>
      </c>
      <c r="AD36" s="47"/>
      <c r="AE36" s="4"/>
      <c r="AF36" s="58"/>
      <c r="AG36" s="5"/>
      <c r="AH36" s="5"/>
      <c r="AJ36" s="13"/>
      <c r="AK36" s="13"/>
      <c r="AL36" s="11"/>
      <c r="AM36" s="11"/>
      <c r="AN36" s="11"/>
    </row>
    <row r="37" spans="1:40" ht="16.5" customHeight="1">
      <c r="A37" s="47"/>
      <c r="B37">
        <f>+'Ark1'!C890</f>
        <v>2023</v>
      </c>
      <c r="C37">
        <f>+'Ark1'!N890</f>
        <v>438</v>
      </c>
      <c r="D37" s="3" t="s">
        <v>463</v>
      </c>
      <c r="E37">
        <f>+'Ark1'!Q890</f>
        <v>32</v>
      </c>
      <c r="F37" s="329">
        <f>+'Ark1'!R890</f>
        <v>38</v>
      </c>
      <c r="G37" s="195">
        <f>+'Ark1'!AF890</f>
        <v>0.41850220264317184</v>
      </c>
      <c r="H37" s="195">
        <f t="shared" si="3"/>
        <v>-1.0732136103927814E-2</v>
      </c>
      <c r="I37" s="195">
        <f>+'Ark1'!AG890</f>
        <v>0.78870951538323852</v>
      </c>
      <c r="J37" s="92">
        <f>+'Ark1'!U890</f>
        <v>39.047368421052624</v>
      </c>
      <c r="R37" s="1">
        <f>+'Ark1'!S890</f>
        <v>7.2631578947368451</v>
      </c>
      <c r="S37" s="1"/>
      <c r="T37" s="1">
        <f>+'Ark1'!T890</f>
        <v>8.7631578947368443</v>
      </c>
      <c r="U37" s="11">
        <f>+'Ark1'!W890</f>
        <v>47.368421052631589</v>
      </c>
      <c r="V37" s="11">
        <f>+'Ark1'!X890</f>
        <v>100</v>
      </c>
      <c r="W37" s="11">
        <f>+'Ark1'!Y890</f>
        <v>100</v>
      </c>
      <c r="X37" s="11">
        <f>+'Ark1'!Z890</f>
        <v>0.62817062805445778</v>
      </c>
      <c r="Y37" s="1">
        <f>+'Ark1'!Z890</f>
        <v>0.62817062805445778</v>
      </c>
      <c r="Z37" s="1">
        <f>+'Ark1'!AB890</f>
        <v>2.8417397425772344</v>
      </c>
      <c r="AA37" s="1">
        <f>+'Ark1'!AB890</f>
        <v>2.8417397425772344</v>
      </c>
      <c r="AB37" s="1">
        <f t="shared" si="4"/>
        <v>5.3760869565217355</v>
      </c>
      <c r="AC37" s="1">
        <f t="shared" si="2"/>
        <v>1.1875</v>
      </c>
      <c r="AD37" s="47"/>
      <c r="AE37" s="4"/>
      <c r="AF37" s="57"/>
      <c r="AG37" s="5"/>
      <c r="AH37" s="5"/>
      <c r="AJ37" s="13"/>
      <c r="AK37" s="13"/>
      <c r="AL37" s="11"/>
      <c r="AM37" s="11"/>
      <c r="AN37" s="11"/>
    </row>
    <row r="38" spans="1:40">
      <c r="A38" s="47"/>
      <c r="B38">
        <f>+'Ark1'!C891</f>
        <v>2023</v>
      </c>
      <c r="C38">
        <f>+'Ark1'!N891</f>
        <v>440</v>
      </c>
      <c r="D38" s="3" t="s">
        <v>464</v>
      </c>
      <c r="E38">
        <f>+'Ark1'!Q891</f>
        <v>29</v>
      </c>
      <c r="F38" s="329">
        <f>+'Ark1'!R891</f>
        <v>47</v>
      </c>
      <c r="G38" s="195">
        <f>+'Ark1'!AF891</f>
        <v>0.51762114537444948</v>
      </c>
      <c r="H38" s="195">
        <f t="shared" si="3"/>
        <v>0.29720351196377665</v>
      </c>
      <c r="I38" s="195">
        <f>+'Ark1'!AG891</f>
        <v>1.0343374079958514</v>
      </c>
      <c r="J38" s="92">
        <f>+'Ark1'!U891</f>
        <v>41.402127659574475</v>
      </c>
      <c r="R38" s="1">
        <f>+'Ark1'!S891</f>
        <v>7.4680851063829774</v>
      </c>
      <c r="S38" s="1"/>
      <c r="T38" s="1">
        <f>+'Ark1'!T891</f>
        <v>7.8510638297872317</v>
      </c>
      <c r="U38" s="11">
        <f>+'Ark1'!W891</f>
        <v>40.425531914893625</v>
      </c>
      <c r="V38" s="11">
        <f>+'Ark1'!X891</f>
        <v>100</v>
      </c>
      <c r="W38" s="11">
        <f>+'Ark1'!Y891</f>
        <v>100</v>
      </c>
      <c r="X38" s="11">
        <f>+'Ark1'!Z891</f>
        <v>0.83040348093468941</v>
      </c>
      <c r="Y38" s="1">
        <f>+'Ark1'!Z891</f>
        <v>0.83040348093468941</v>
      </c>
      <c r="Z38" s="1">
        <f>+'Ark1'!AB891</f>
        <v>2.8207341990087742</v>
      </c>
      <c r="AA38" s="1">
        <f>+'Ark1'!AB891</f>
        <v>2.8207341990087742</v>
      </c>
      <c r="AB38" s="1">
        <f t="shared" si="4"/>
        <v>5.5438746438746458</v>
      </c>
      <c r="AC38" s="1">
        <f t="shared" si="2"/>
        <v>1.6206896551724137</v>
      </c>
      <c r="AD38" s="47"/>
      <c r="AJ38" s="13"/>
      <c r="AK38" s="13"/>
      <c r="AL38" s="11"/>
      <c r="AM38" s="11"/>
      <c r="AN38" s="11"/>
    </row>
    <row r="39" spans="1:40" ht="17.25" customHeight="1">
      <c r="A39" s="47"/>
      <c r="B39">
        <f>+'Ark1'!C892</f>
        <v>2023</v>
      </c>
      <c r="C39">
        <f>+'Ark1'!N892</f>
        <v>443</v>
      </c>
      <c r="D39" s="3" t="s">
        <v>465</v>
      </c>
      <c r="E39">
        <f>+'Ark1'!Q892</f>
        <v>14</v>
      </c>
      <c r="F39" s="329">
        <f>+'Ark1'!R892</f>
        <v>15</v>
      </c>
      <c r="G39" s="195">
        <f>+'Ark1'!AF892</f>
        <v>0.16519823788546259</v>
      </c>
      <c r="H39" s="195">
        <f t="shared" si="3"/>
        <v>2.598710099451132E-2</v>
      </c>
      <c r="I39" s="195">
        <f>+'Ark1'!AG892</f>
        <v>0.35268146883459944</v>
      </c>
      <c r="J39" s="92">
        <f>+'Ark1'!U892</f>
        <v>44.233333333333341</v>
      </c>
      <c r="R39" s="1">
        <f>+'Ark1'!S892</f>
        <v>7</v>
      </c>
      <c r="S39" s="1"/>
      <c r="T39" s="1">
        <f>+'Ark1'!T892</f>
        <v>7</v>
      </c>
      <c r="U39" s="11">
        <f>+'Ark1'!W892</f>
        <v>26.666666666666675</v>
      </c>
      <c r="V39" s="11">
        <f>+'Ark1'!X892</f>
        <v>100</v>
      </c>
      <c r="W39" s="11">
        <f>+'Ark1'!Y892</f>
        <v>100</v>
      </c>
      <c r="X39" s="11">
        <f>+'Ark1'!Z892</f>
        <v>0.61824123303306011</v>
      </c>
      <c r="Y39" s="1">
        <f>+'Ark1'!Z892</f>
        <v>0.61824123303306011</v>
      </c>
      <c r="Z39" s="1">
        <f>+'Ark1'!AB892</f>
        <v>2.6331223544175342</v>
      </c>
      <c r="AA39" s="1">
        <f>+'Ark1'!AB892</f>
        <v>2.6331223544175342</v>
      </c>
      <c r="AB39" s="1">
        <f t="shared" si="4"/>
        <v>6.3190476190476206</v>
      </c>
      <c r="AC39" s="1">
        <f t="shared" si="2"/>
        <v>1.0714285714285714</v>
      </c>
      <c r="AD39" s="47"/>
      <c r="AE39" s="2"/>
      <c r="AF39" s="57"/>
      <c r="AH39" s="5"/>
      <c r="AJ39" s="13"/>
      <c r="AK39" s="13"/>
      <c r="AL39" s="11"/>
      <c r="AM39" s="11"/>
      <c r="AN39" s="11"/>
    </row>
    <row r="40" spans="1:40" ht="15.6">
      <c r="A40" s="47"/>
      <c r="B40">
        <f>+'Ark1'!C893</f>
        <v>2023</v>
      </c>
      <c r="C40">
        <f>+'Ark1'!N893</f>
        <v>445</v>
      </c>
      <c r="D40" s="3" t="s">
        <v>466</v>
      </c>
      <c r="E40">
        <f>+'Ark1'!Q893</f>
        <v>8</v>
      </c>
      <c r="F40" s="329">
        <f>+'Ark1'!R893</f>
        <v>9</v>
      </c>
      <c r="G40" s="195">
        <f>+'Ark1'!AF893</f>
        <v>9.9118942731277568E-2</v>
      </c>
      <c r="H40" s="195">
        <f t="shared" si="3"/>
        <v>-0.14450054682788721</v>
      </c>
      <c r="I40" s="195">
        <f>+'Ark1'!AG893</f>
        <v>0.22739582873766631</v>
      </c>
      <c r="J40" s="92">
        <f>+'Ark1'!U893</f>
        <v>47.533333333333317</v>
      </c>
      <c r="R40" s="1">
        <f>+'Ark1'!S893</f>
        <v>7.3333333333333313</v>
      </c>
      <c r="S40" s="1"/>
      <c r="T40" s="1">
        <f>+'Ark1'!T893</f>
        <v>7.7777777777777777</v>
      </c>
      <c r="U40" s="11">
        <f>+'Ark1'!W893</f>
        <v>33.333333333333343</v>
      </c>
      <c r="V40" s="11">
        <f>+'Ark1'!X893</f>
        <v>100</v>
      </c>
      <c r="W40" s="11">
        <f>+'Ark1'!Y893</f>
        <v>100</v>
      </c>
      <c r="X40" s="11">
        <f>+'Ark1'!Z893</f>
        <v>1.5143755588801855</v>
      </c>
      <c r="Y40" s="1">
        <f>+'Ark1'!Z893</f>
        <v>1.5143755588801855</v>
      </c>
      <c r="Z40" s="1">
        <f>+'Ark1'!AB893</f>
        <v>2.6573912762447578</v>
      </c>
      <c r="AA40" s="1">
        <f>+'Ark1'!AB893</f>
        <v>2.6573912762447578</v>
      </c>
      <c r="AB40" s="1">
        <f t="shared" si="4"/>
        <v>6.4818181818181815</v>
      </c>
      <c r="AC40" s="1">
        <f t="shared" si="2"/>
        <v>1.125</v>
      </c>
      <c r="AD40" s="47"/>
      <c r="AE40" s="2"/>
      <c r="AF40" s="57"/>
      <c r="AJ40" s="13"/>
      <c r="AK40" s="13"/>
      <c r="AL40" s="11"/>
      <c r="AM40" s="11"/>
      <c r="AN40" s="11"/>
    </row>
    <row r="41" spans="1:40">
      <c r="A41" s="47"/>
      <c r="B41">
        <f>+'Ark1'!C894</f>
        <v>2023</v>
      </c>
      <c r="C41">
        <f>+'Ark1'!N894</f>
        <v>450</v>
      </c>
      <c r="D41" s="3" t="s">
        <v>467</v>
      </c>
      <c r="E41">
        <f>+'Ark1'!Q894</f>
        <v>2</v>
      </c>
      <c r="F41" s="329">
        <f>+'Ark1'!R894</f>
        <v>2</v>
      </c>
      <c r="G41" s="195">
        <f>+'Ark1'!AF894</f>
        <v>2.2026431718061679E-2</v>
      </c>
      <c r="H41" s="195">
        <f t="shared" si="3"/>
        <v>1.0425503643815739E-2</v>
      </c>
      <c r="I41" s="195">
        <f>+'Ark1'!AG894</f>
        <v>5.4802501035187953E-2</v>
      </c>
      <c r="J41" s="92">
        <f>+'Ark1'!U894</f>
        <v>51.55</v>
      </c>
      <c r="R41" s="1">
        <f>+'Ark1'!S894</f>
        <v>6.5</v>
      </c>
      <c r="S41" s="1"/>
      <c r="T41" s="1">
        <f>+'Ark1'!T894</f>
        <v>6.5</v>
      </c>
      <c r="U41" s="11">
        <f>+'Ark1'!W894</f>
        <v>0</v>
      </c>
      <c r="V41" s="11">
        <f>+'Ark1'!X894</f>
        <v>100</v>
      </c>
      <c r="W41" s="11">
        <f>+'Ark1'!Y894</f>
        <v>100</v>
      </c>
      <c r="X41" s="11">
        <f>+'Ark1'!Z894</f>
        <v>1.350000000000249</v>
      </c>
      <c r="Y41" s="1">
        <f>+'Ark1'!Z894</f>
        <v>1.350000000000249</v>
      </c>
      <c r="Z41" s="1">
        <f>+'Ark1'!AB894</f>
        <v>1.5</v>
      </c>
      <c r="AA41" s="1">
        <f>+'Ark1'!AB894</f>
        <v>1.5</v>
      </c>
      <c r="AB41" s="1">
        <f t="shared" si="4"/>
        <v>7.9307692307692301</v>
      </c>
      <c r="AC41" s="1">
        <f t="shared" si="2"/>
        <v>1</v>
      </c>
      <c r="AD41" s="47"/>
      <c r="AE41" s="14"/>
      <c r="AF41" s="13"/>
      <c r="AJ41" s="13"/>
      <c r="AK41" s="13"/>
      <c r="AL41" s="11"/>
      <c r="AM41" s="11"/>
      <c r="AN41" s="11"/>
    </row>
    <row r="42" spans="1:40" ht="21">
      <c r="A42" s="47"/>
      <c r="B42">
        <f>+'Ark1'!C895</f>
        <v>2023</v>
      </c>
      <c r="C42">
        <f>+'Ark1'!N895</f>
        <v>455</v>
      </c>
      <c r="D42" s="3" t="s">
        <v>468</v>
      </c>
      <c r="E42">
        <f>+'Ark1'!Q895</f>
        <v>1</v>
      </c>
      <c r="F42" s="329">
        <f>+'Ark1'!R895</f>
        <v>1</v>
      </c>
      <c r="G42" s="195">
        <f>+'Ark1'!AF895</f>
        <v>1.1013215859030839E-2</v>
      </c>
      <c r="H42" s="195">
        <f t="shared" si="3"/>
        <v>1.1013215859030839E-2</v>
      </c>
      <c r="I42" s="195">
        <f>+'Ark1'!AG895</f>
        <v>3.0245027244444181E-2</v>
      </c>
      <c r="J42" s="92">
        <f>+'Ark1'!U895</f>
        <v>56.9</v>
      </c>
      <c r="R42" s="1">
        <f>+'Ark1'!S895</f>
        <v>6</v>
      </c>
      <c r="S42" s="1"/>
      <c r="T42" s="1">
        <f>+'Ark1'!T895</f>
        <v>5</v>
      </c>
      <c r="U42" s="11">
        <f>+'Ark1'!W895</f>
        <v>0</v>
      </c>
      <c r="V42" s="11">
        <f>+'Ark1'!X895</f>
        <v>100</v>
      </c>
      <c r="W42" s="11">
        <f>+'Ark1'!Y895</f>
        <v>100</v>
      </c>
      <c r="X42" s="11">
        <f>+'Ark1'!Z895</f>
        <v>0</v>
      </c>
      <c r="Y42" s="1">
        <f>+'Ark1'!Z895</f>
        <v>0</v>
      </c>
      <c r="Z42" s="1">
        <f>+'Ark1'!AB895</f>
        <v>0</v>
      </c>
      <c r="AA42" s="1">
        <f>+'Ark1'!AB895</f>
        <v>0</v>
      </c>
      <c r="AB42" s="1">
        <f t="shared" si="4"/>
        <v>9.4833333333333325</v>
      </c>
      <c r="AC42" s="1">
        <f t="shared" si="2"/>
        <v>1</v>
      </c>
      <c r="AD42" s="47"/>
      <c r="AE42" s="2"/>
      <c r="AF42" s="5"/>
      <c r="AJ42" s="56"/>
      <c r="AK42" s="56"/>
      <c r="AL42" s="11"/>
      <c r="AM42" s="11"/>
      <c r="AN42" s="11"/>
    </row>
    <row r="43" spans="1:40">
      <c r="A43" s="47"/>
      <c r="B43">
        <f>+'Ark1'!C896</f>
        <v>2023</v>
      </c>
      <c r="C43">
        <f>+'Ark1'!N896</f>
        <v>460</v>
      </c>
      <c r="D43" s="3" t="s">
        <v>469</v>
      </c>
      <c r="E43">
        <f>+'Ark1'!Q896</f>
        <v>0</v>
      </c>
      <c r="F43" s="329">
        <f>+'Ark1'!R896</f>
        <v>0</v>
      </c>
      <c r="G43" s="195">
        <f>+'Ark1'!AF896</f>
        <v>0</v>
      </c>
      <c r="H43" s="195">
        <f t="shared" si="3"/>
        <v>0</v>
      </c>
      <c r="I43" s="195">
        <f>+'Ark1'!AG896</f>
        <v>0</v>
      </c>
      <c r="J43" s="92">
        <f>+'Ark1'!U896</f>
        <v>0</v>
      </c>
      <c r="R43" s="1">
        <f>+'Ark1'!S896</f>
        <v>0</v>
      </c>
      <c r="S43" s="1"/>
      <c r="T43" s="1">
        <f>+'Ark1'!T896</f>
        <v>0</v>
      </c>
      <c r="U43" s="11">
        <f>+'Ark1'!W896</f>
        <v>0</v>
      </c>
      <c r="V43" s="11">
        <f>+'Ark1'!X896</f>
        <v>0</v>
      </c>
      <c r="W43" s="11">
        <f>+'Ark1'!Y896</f>
        <v>0</v>
      </c>
      <c r="X43" s="11">
        <f>+'Ark1'!Z896</f>
        <v>0</v>
      </c>
      <c r="Y43" s="1">
        <f>+'Ark1'!Z896</f>
        <v>0</v>
      </c>
      <c r="Z43" s="1">
        <f>+'Ark1'!AB896</f>
        <v>0</v>
      </c>
      <c r="AA43" s="1">
        <f>+'Ark1'!AB896</f>
        <v>0</v>
      </c>
      <c r="AB43" s="1" t="e">
        <f t="shared" si="4"/>
        <v>#DIV/0!</v>
      </c>
      <c r="AC43" s="1" t="e">
        <f t="shared" si="2"/>
        <v>#DIV/0!</v>
      </c>
      <c r="AD43" s="47"/>
      <c r="AE43" s="4"/>
      <c r="AF43" s="4"/>
      <c r="AG43" s="4"/>
      <c r="AH43" s="4"/>
    </row>
    <row r="44" spans="1:40">
      <c r="A44" s="47"/>
      <c r="B44" s="47"/>
      <c r="C44" s="47"/>
      <c r="D44" s="47"/>
      <c r="E44" s="47"/>
      <c r="F44" s="322"/>
      <c r="G44" s="47"/>
      <c r="H44" s="90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"/>
      <c r="AF44" s="4"/>
      <c r="AG44" s="4"/>
      <c r="AH44" s="4"/>
    </row>
    <row r="45" spans="1:40" ht="15.6">
      <c r="A45" s="47"/>
      <c r="B45" s="53">
        <f>+'Ark1'!C897</f>
        <v>2022</v>
      </c>
      <c r="C45" s="53">
        <f>+'Ark1'!N897</f>
        <v>409</v>
      </c>
      <c r="D45" s="54" t="s">
        <v>454</v>
      </c>
      <c r="E45" s="53">
        <f>+'Ark1'!Q897</f>
        <v>54</v>
      </c>
      <c r="F45" s="330">
        <f>+'Ark1'!R897</f>
        <v>113</v>
      </c>
      <c r="G45" s="177">
        <f>+'Ark1'!AF897</f>
        <v>1.3109048723897911</v>
      </c>
      <c r="H45" s="177">
        <f t="shared" ref="H45:H77" si="5">+G45-G61</f>
        <v>0.53238744036903052</v>
      </c>
      <c r="I45" s="177">
        <f>+'Ark1'!AG897</f>
        <v>0.52108551220863508</v>
      </c>
      <c r="J45" s="156">
        <f>+'Ark1'!U897</f>
        <v>8.4849557522123877</v>
      </c>
      <c r="K45" s="156"/>
      <c r="L45" s="156"/>
      <c r="M45" s="156"/>
      <c r="N45" s="156"/>
      <c r="O45" s="156"/>
      <c r="P45" s="156"/>
      <c r="Q45" s="156"/>
      <c r="R45" s="55">
        <f>+'Ark1'!S897</f>
        <v>3.9734513274336289</v>
      </c>
      <c r="S45" s="55"/>
      <c r="T45" s="55">
        <f>+'Ark1'!T897</f>
        <v>3.2389380530973453</v>
      </c>
      <c r="U45" s="75">
        <f>+'Ark1'!W897</f>
        <v>0</v>
      </c>
      <c r="V45" s="75">
        <f>+'Ark1'!X897</f>
        <v>0</v>
      </c>
      <c r="W45" s="75">
        <f>+'Ark1'!Y897</f>
        <v>0</v>
      </c>
      <c r="X45" s="75">
        <f>+'Ark1'!Z897</f>
        <v>1.1368502706448009</v>
      </c>
      <c r="Y45" s="55">
        <f>+'Ark1'!Z897</f>
        <v>1.1368502706448009</v>
      </c>
      <c r="Z45" s="55">
        <f>+'Ark1'!AB897</f>
        <v>1.4590234113086225</v>
      </c>
      <c r="AA45" s="55">
        <f>+'Ark1'!AB897</f>
        <v>1.4590234113086225</v>
      </c>
      <c r="AB45" s="55">
        <f t="shared" ref="AB45:AB108" si="6">+J45/R45</f>
        <v>2.135412026726057</v>
      </c>
      <c r="AC45" s="55">
        <f t="shared" si="2"/>
        <v>2.0925925925925926</v>
      </c>
      <c r="AD45" s="47"/>
      <c r="AE45" s="4"/>
      <c r="AF45" s="16"/>
      <c r="AG45" s="1"/>
      <c r="AH45" s="18"/>
      <c r="AJ45" s="1"/>
      <c r="AK45" s="5"/>
    </row>
    <row r="46" spans="1:40" ht="15.6">
      <c r="A46" s="47"/>
      <c r="B46" s="53">
        <f>+'Ark1'!C898</f>
        <v>2022</v>
      </c>
      <c r="C46" s="53">
        <f>+'Ark1'!N898</f>
        <v>410</v>
      </c>
      <c r="D46" s="54" t="s">
        <v>455</v>
      </c>
      <c r="E46" s="53">
        <f>+'Ark1'!Q898</f>
        <v>272</v>
      </c>
      <c r="F46" s="330">
        <f>+'Ark1'!R898</f>
        <v>886</v>
      </c>
      <c r="G46" s="177">
        <f>+'Ark1'!AF898</f>
        <v>10.278422273781906</v>
      </c>
      <c r="H46" s="177">
        <f t="shared" si="5"/>
        <v>0.5413129428555834</v>
      </c>
      <c r="I46" s="177">
        <f>+'Ark1'!AG898</f>
        <v>6.3130694583401006</v>
      </c>
      <c r="J46" s="156">
        <f>+'Ark1'!U898</f>
        <v>13.110699774266378</v>
      </c>
      <c r="K46" s="156"/>
      <c r="L46" s="156"/>
      <c r="M46" s="156"/>
      <c r="N46" s="156"/>
      <c r="O46" s="156"/>
      <c r="P46" s="156"/>
      <c r="Q46" s="156"/>
      <c r="R46" s="55">
        <f>+'Ark1'!S898</f>
        <v>4.1693002257336333</v>
      </c>
      <c r="S46" s="55"/>
      <c r="T46" s="55">
        <f>+'Ark1'!T898</f>
        <v>4.0372460496613991</v>
      </c>
      <c r="U46" s="75">
        <f>+'Ark1'!W898</f>
        <v>0</v>
      </c>
      <c r="V46" s="75">
        <f>+'Ark1'!X898</f>
        <v>0</v>
      </c>
      <c r="W46" s="75">
        <f>+'Ark1'!Y898</f>
        <v>0</v>
      </c>
      <c r="X46" s="75">
        <f>+'Ark1'!Z898</f>
        <v>1.962545096932562</v>
      </c>
      <c r="Y46" s="55">
        <f>+'Ark1'!Z898</f>
        <v>1.962545096932562</v>
      </c>
      <c r="Z46" s="55">
        <f>+'Ark1'!AB898</f>
        <v>1.7339300473160761</v>
      </c>
      <c r="AA46" s="55">
        <f>+'Ark1'!AB898</f>
        <v>1.7339300473160761</v>
      </c>
      <c r="AB46" s="55">
        <f t="shared" si="6"/>
        <v>3.1445804006497058</v>
      </c>
      <c r="AC46" s="55">
        <f t="shared" si="2"/>
        <v>3.2573529411764706</v>
      </c>
      <c r="AD46" s="47"/>
      <c r="AE46" s="4"/>
      <c r="AF46" s="16"/>
      <c r="AG46" s="1"/>
      <c r="AH46" s="18"/>
    </row>
    <row r="47" spans="1:40" ht="15.6">
      <c r="A47" s="47"/>
      <c r="B47" s="53">
        <f>+'Ark1'!C899</f>
        <v>2022</v>
      </c>
      <c r="C47" s="53">
        <f>+'Ark1'!N899</f>
        <v>415</v>
      </c>
      <c r="D47" s="54" t="s">
        <v>456</v>
      </c>
      <c r="E47" s="53">
        <f>+'Ark1'!Q899</f>
        <v>444</v>
      </c>
      <c r="F47" s="330">
        <f>+'Ark1'!R899</f>
        <v>2790</v>
      </c>
      <c r="G47" s="177">
        <f>+'Ark1'!AF899</f>
        <v>32.366589327146187</v>
      </c>
      <c r="H47" s="177">
        <f t="shared" si="5"/>
        <v>0.97766909697581994</v>
      </c>
      <c r="I47" s="177">
        <f>+'Ark1'!AG899</f>
        <v>26.903213474788725</v>
      </c>
      <c r="J47" s="156">
        <f>+'Ark1'!U899</f>
        <v>17.74267025089603</v>
      </c>
      <c r="K47" s="156"/>
      <c r="L47" s="156"/>
      <c r="M47" s="156"/>
      <c r="N47" s="156"/>
      <c r="O47" s="156"/>
      <c r="P47" s="156"/>
      <c r="Q47" s="156"/>
      <c r="R47" s="55">
        <f>+'Ark1'!S899</f>
        <v>4.5616487455197134</v>
      </c>
      <c r="S47" s="55"/>
      <c r="T47" s="55">
        <f>+'Ark1'!T899</f>
        <v>4.7265232974910383</v>
      </c>
      <c r="U47" s="75">
        <f>+'Ark1'!W899</f>
        <v>0.14336917562724011</v>
      </c>
      <c r="V47" s="75">
        <f>+'Ark1'!X899</f>
        <v>86.093189964157702</v>
      </c>
      <c r="W47" s="75">
        <f>+'Ark1'!Y899</f>
        <v>0</v>
      </c>
      <c r="X47" s="75">
        <f>+'Ark1'!Z899</f>
        <v>1.7986477204971099</v>
      </c>
      <c r="Y47" s="55">
        <f>+'Ark1'!Z899</f>
        <v>1.7986477204971099</v>
      </c>
      <c r="Z47" s="55">
        <f>+'Ark1'!AB899</f>
        <v>1.7016055327960635</v>
      </c>
      <c r="AA47" s="55">
        <f>+'Ark1'!AB899</f>
        <v>1.7016055327960635</v>
      </c>
      <c r="AB47" s="55">
        <f t="shared" si="6"/>
        <v>3.8895301327885536</v>
      </c>
      <c r="AC47" s="55">
        <f t="shared" si="2"/>
        <v>6.2837837837837842</v>
      </c>
      <c r="AD47" s="47"/>
      <c r="AE47" s="4"/>
      <c r="AF47" s="16"/>
      <c r="AG47" s="1"/>
      <c r="AH47" s="18"/>
    </row>
    <row r="48" spans="1:40" ht="15.6">
      <c r="A48" s="47"/>
      <c r="B48" s="53">
        <f>+'Ark1'!C900</f>
        <v>2022</v>
      </c>
      <c r="C48" s="53">
        <f>+'Ark1'!N900</f>
        <v>420</v>
      </c>
      <c r="D48" s="54" t="s">
        <v>457</v>
      </c>
      <c r="E48" s="53">
        <f>+'Ark1'!Q900</f>
        <v>414</v>
      </c>
      <c r="F48" s="330">
        <f>+'Ark1'!R900</f>
        <v>2858</v>
      </c>
      <c r="G48" s="177">
        <f>+'Ark1'!AF900</f>
        <v>33.155452436194899</v>
      </c>
      <c r="H48" s="177">
        <f t="shared" si="5"/>
        <v>0.33360881665299047</v>
      </c>
      <c r="I48" s="177">
        <f>+'Ark1'!AG900</f>
        <v>34.623925770640511</v>
      </c>
      <c r="J48" s="156">
        <f>+'Ark1'!U900</f>
        <v>22.291182645206405</v>
      </c>
      <c r="K48" s="156"/>
      <c r="L48" s="156"/>
      <c r="M48" s="156"/>
      <c r="N48" s="156"/>
      <c r="O48" s="156"/>
      <c r="P48" s="156"/>
      <c r="Q48" s="156"/>
      <c r="R48" s="55">
        <f>+'Ark1'!S900</f>
        <v>5.3519944016794971</v>
      </c>
      <c r="S48" s="55"/>
      <c r="T48" s="55">
        <f>+'Ark1'!T900</f>
        <v>5.7641707487753679</v>
      </c>
      <c r="U48" s="75">
        <f>+'Ark1'!W900</f>
        <v>1.4345696291112664</v>
      </c>
      <c r="V48" s="75">
        <f>+'Ark1'!X900</f>
        <v>100</v>
      </c>
      <c r="W48" s="75">
        <f>+'Ark1'!Y900</f>
        <v>32.155353393981798</v>
      </c>
      <c r="X48" s="75">
        <f>+'Ark1'!Z900</f>
        <v>1.404969611432519</v>
      </c>
      <c r="Y48" s="55">
        <f>+'Ark1'!Z900</f>
        <v>1.404969611432519</v>
      </c>
      <c r="Z48" s="55">
        <f>+'Ark1'!AB900</f>
        <v>1.7677472671499044</v>
      </c>
      <c r="AA48" s="55">
        <f>+'Ark1'!AB900</f>
        <v>1.7677472671499044</v>
      </c>
      <c r="AB48" s="55">
        <f t="shared" si="6"/>
        <v>4.1650235355648464</v>
      </c>
      <c r="AC48" s="55">
        <f t="shared" si="2"/>
        <v>6.9033816425120769</v>
      </c>
      <c r="AD48" s="47"/>
      <c r="AE48" s="4"/>
      <c r="AF48" s="16"/>
      <c r="AG48" s="1"/>
      <c r="AH48" s="18"/>
    </row>
    <row r="49" spans="1:34" ht="15.6">
      <c r="A49" s="47"/>
      <c r="B49" s="53">
        <f>+'Ark1'!C901</f>
        <v>2022</v>
      </c>
      <c r="C49" s="53">
        <f>+'Ark1'!N901</f>
        <v>425</v>
      </c>
      <c r="D49" s="54" t="s">
        <v>458</v>
      </c>
      <c r="E49" s="53">
        <f>+'Ark1'!Q901</f>
        <v>267</v>
      </c>
      <c r="F49" s="330">
        <f>+'Ark1'!R901</f>
        <v>935</v>
      </c>
      <c r="G49" s="177">
        <f>+'Ark1'!AF901</f>
        <v>10.846867749419951</v>
      </c>
      <c r="H49" s="177">
        <f t="shared" si="5"/>
        <v>-0.69549939488784496</v>
      </c>
      <c r="I49" s="177">
        <f>+'Ark1'!AG901</f>
        <v>13.430576904379242</v>
      </c>
      <c r="J49" s="156">
        <f>+'Ark1'!U901</f>
        <v>26.430299465240633</v>
      </c>
      <c r="K49" s="156"/>
      <c r="L49" s="156"/>
      <c r="M49" s="156"/>
      <c r="N49" s="156"/>
      <c r="O49" s="156"/>
      <c r="P49" s="156"/>
      <c r="Q49" s="156"/>
      <c r="R49" s="55">
        <f>+'Ark1'!S901</f>
        <v>6.1454545454545446</v>
      </c>
      <c r="S49" s="55"/>
      <c r="T49" s="55">
        <f>+'Ark1'!T901</f>
        <v>6.7732620320855617</v>
      </c>
      <c r="U49" s="75">
        <f>+'Ark1'!W901</f>
        <v>5.0267379679144382</v>
      </c>
      <c r="V49" s="75">
        <f>+'Ark1'!X901</f>
        <v>100</v>
      </c>
      <c r="W49" s="75">
        <f>+'Ark1'!Y901</f>
        <v>100</v>
      </c>
      <c r="X49" s="75">
        <f>+'Ark1'!Z901</f>
        <v>0.85766610068716254</v>
      </c>
      <c r="Y49" s="55">
        <f>+'Ark1'!Z901</f>
        <v>0.85766610068716254</v>
      </c>
      <c r="Z49" s="55">
        <f>+'Ark1'!AB901</f>
        <v>1.8505474116550047</v>
      </c>
      <c r="AA49" s="55">
        <f>+'Ark1'!AB901</f>
        <v>1.8505474116550047</v>
      </c>
      <c r="AB49" s="55">
        <f t="shared" si="6"/>
        <v>4.3007883745214057</v>
      </c>
      <c r="AC49" s="55">
        <f t="shared" si="2"/>
        <v>3.5018726591760299</v>
      </c>
      <c r="AD49" s="47"/>
      <c r="AE49" s="4"/>
      <c r="AF49" s="16"/>
      <c r="AG49" s="13"/>
      <c r="AH49" s="18"/>
    </row>
    <row r="50" spans="1:34" ht="15.6">
      <c r="A50" s="47"/>
      <c r="B50" s="53">
        <f>+'Ark1'!C902</f>
        <v>2022</v>
      </c>
      <c r="C50" s="53">
        <f>+'Ark1'!N902</f>
        <v>428</v>
      </c>
      <c r="D50" s="54" t="s">
        <v>459</v>
      </c>
      <c r="E50" s="53">
        <f>+'Ark1'!Q902</f>
        <v>180</v>
      </c>
      <c r="F50" s="330">
        <f>+'Ark1'!R902</f>
        <v>383</v>
      </c>
      <c r="G50" s="177">
        <f>+'Ark1'!AF902</f>
        <v>4.4431554524361951</v>
      </c>
      <c r="H50" s="177">
        <f t="shared" si="5"/>
        <v>-0.22794913968836639</v>
      </c>
      <c r="I50" s="177">
        <f>+'Ark1'!AG902</f>
        <v>6.037966959982886</v>
      </c>
      <c r="J50" s="156">
        <f>+'Ark1'!U902</f>
        <v>29.007545691905996</v>
      </c>
      <c r="K50" s="156"/>
      <c r="L50" s="156"/>
      <c r="M50" s="156"/>
      <c r="N50" s="156"/>
      <c r="O50" s="156"/>
      <c r="P50" s="156"/>
      <c r="Q50" s="156"/>
      <c r="R50" s="55">
        <f>+'Ark1'!S902</f>
        <v>6.4177545691905999</v>
      </c>
      <c r="S50" s="55"/>
      <c r="T50" s="55">
        <f>+'Ark1'!T902</f>
        <v>7.6214099216710194</v>
      </c>
      <c r="U50" s="75">
        <f>+'Ark1'!W902</f>
        <v>14.62140992167102</v>
      </c>
      <c r="V50" s="75">
        <f>+'Ark1'!X902</f>
        <v>100</v>
      </c>
      <c r="W50" s="75">
        <f>+'Ark1'!Y902</f>
        <v>100</v>
      </c>
      <c r="X50" s="75">
        <f>+'Ark1'!Z902</f>
        <v>0.57450646988857124</v>
      </c>
      <c r="Y50" s="55">
        <f>+'Ark1'!Z902</f>
        <v>0.57450646988857124</v>
      </c>
      <c r="Z50" s="55">
        <f>+'Ark1'!AB902</f>
        <v>1.9631756382283825</v>
      </c>
      <c r="AA50" s="55">
        <f>+'Ark1'!AB902</f>
        <v>1.9631756382283825</v>
      </c>
      <c r="AB50" s="55">
        <f t="shared" si="6"/>
        <v>4.5198901545972321</v>
      </c>
      <c r="AC50" s="55">
        <f t="shared" si="2"/>
        <v>2.1277777777777778</v>
      </c>
      <c r="AD50" s="47"/>
      <c r="AE50" s="4"/>
      <c r="AF50" s="16"/>
      <c r="AG50" s="13"/>
      <c r="AH50" s="18"/>
    </row>
    <row r="51" spans="1:34" ht="15.6">
      <c r="A51" s="47"/>
      <c r="B51" s="53">
        <f>+'Ark1'!C903</f>
        <v>2022</v>
      </c>
      <c r="C51" s="53">
        <f>+'Ark1'!N903</f>
        <v>430</v>
      </c>
      <c r="D51" s="54" t="s">
        <v>460</v>
      </c>
      <c r="E51" s="53">
        <f>+'Ark1'!Q903</f>
        <v>167</v>
      </c>
      <c r="F51" s="330">
        <f>+'Ark1'!R903</f>
        <v>338</v>
      </c>
      <c r="G51" s="177">
        <f>+'Ark1'!AF903</f>
        <v>3.9211136890951281</v>
      </c>
      <c r="H51" s="177">
        <f t="shared" si="5"/>
        <v>-0.38893934035313871</v>
      </c>
      <c r="I51" s="177">
        <f>+'Ark1'!AG903</f>
        <v>5.7772122479443135</v>
      </c>
      <c r="J51" s="156">
        <f>+'Ark1'!U903</f>
        <v>31.449999999999974</v>
      </c>
      <c r="K51" s="156"/>
      <c r="L51" s="156"/>
      <c r="M51" s="156"/>
      <c r="N51" s="156"/>
      <c r="O51" s="156"/>
      <c r="P51" s="156"/>
      <c r="Q51" s="156"/>
      <c r="R51" s="55">
        <f>+'Ark1'!S903</f>
        <v>6.7958579881656789</v>
      </c>
      <c r="S51" s="55"/>
      <c r="T51" s="55">
        <f>+'Ark1'!T903</f>
        <v>7.7781065088757426</v>
      </c>
      <c r="U51" s="75">
        <f>+'Ark1'!W903</f>
        <v>19.230769230769223</v>
      </c>
      <c r="V51" s="75">
        <f>+'Ark1'!X903</f>
        <v>100</v>
      </c>
      <c r="W51" s="75">
        <f>+'Ark1'!Y903</f>
        <v>100</v>
      </c>
      <c r="X51" s="75">
        <f>+'Ark1'!Z903</f>
        <v>0.83537824052043486</v>
      </c>
      <c r="Y51" s="55">
        <f>+'Ark1'!Z903</f>
        <v>0.83537824052043486</v>
      </c>
      <c r="Z51" s="55">
        <f>+'Ark1'!AB903</f>
        <v>2.1096832175937426</v>
      </c>
      <c r="AA51" s="55">
        <f>+'Ark1'!AB903</f>
        <v>2.1096832175937426</v>
      </c>
      <c r="AB51" s="55">
        <f t="shared" si="6"/>
        <v>4.6278188942098364</v>
      </c>
      <c r="AC51" s="55">
        <f t="shared" si="2"/>
        <v>2.0239520958083834</v>
      </c>
      <c r="AD51" s="47"/>
      <c r="AE51" s="4"/>
      <c r="AF51" s="16"/>
      <c r="AG51" s="13"/>
      <c r="AH51" s="18"/>
    </row>
    <row r="52" spans="1:34" ht="15.6">
      <c r="A52" s="47"/>
      <c r="B52" s="53">
        <f>+'Ark1'!C904</f>
        <v>2022</v>
      </c>
      <c r="C52" s="53">
        <f>+'Ark1'!N904</f>
        <v>433</v>
      </c>
      <c r="D52" s="54" t="s">
        <v>461</v>
      </c>
      <c r="E52" s="53">
        <f>+'Ark1'!Q904</f>
        <v>86</v>
      </c>
      <c r="F52" s="330">
        <f>+'Ark1'!R904</f>
        <v>112</v>
      </c>
      <c r="G52" s="177">
        <f>+'Ark1'!AF904</f>
        <v>1.299303944315545</v>
      </c>
      <c r="H52" s="177">
        <f t="shared" si="5"/>
        <v>-0.60749962106863653</v>
      </c>
      <c r="I52" s="177">
        <f>+'Ark1'!AG904</f>
        <v>2.0652062323088138</v>
      </c>
      <c r="J52" s="156">
        <f>+'Ark1'!U904</f>
        <v>33.928482142857149</v>
      </c>
      <c r="K52" s="156"/>
      <c r="L52" s="156"/>
      <c r="M52" s="156"/>
      <c r="N52" s="156"/>
      <c r="O52" s="156"/>
      <c r="P52" s="156"/>
      <c r="Q52" s="156"/>
      <c r="R52" s="55">
        <f>+'Ark1'!S904</f>
        <v>7.2589285714285694</v>
      </c>
      <c r="S52" s="55"/>
      <c r="T52" s="55">
        <f>+'Ark1'!T904</f>
        <v>8.2142857142857117</v>
      </c>
      <c r="U52" s="75">
        <f>+'Ark1'!W904</f>
        <v>30.357142857142847</v>
      </c>
      <c r="V52" s="75">
        <f>+'Ark1'!X904</f>
        <v>100</v>
      </c>
      <c r="W52" s="75">
        <f>+'Ark1'!Y904</f>
        <v>100</v>
      </c>
      <c r="X52" s="75">
        <f>+'Ark1'!Z904</f>
        <v>0.59994971488950355</v>
      </c>
      <c r="Y52" s="55">
        <f>+'Ark1'!Z904</f>
        <v>0.59994971488950355</v>
      </c>
      <c r="Z52" s="55">
        <f>+'Ark1'!AB904</f>
        <v>2.3620079662552098</v>
      </c>
      <c r="AA52" s="55">
        <f>+'Ark1'!AB904</f>
        <v>2.3620079662552098</v>
      </c>
      <c r="AB52" s="55">
        <f t="shared" si="6"/>
        <v>4.6740344403444052</v>
      </c>
      <c r="AC52" s="55">
        <f t="shared" si="2"/>
        <v>1.3023255813953489</v>
      </c>
      <c r="AD52" s="47"/>
      <c r="AE52" s="4"/>
      <c r="AF52" s="16"/>
      <c r="AG52" s="13"/>
      <c r="AH52" s="18"/>
    </row>
    <row r="53" spans="1:34" ht="15.6">
      <c r="A53" s="47"/>
      <c r="B53" s="53">
        <f>+'Ark1'!C905</f>
        <v>2022</v>
      </c>
      <c r="C53" s="53">
        <f>+'Ark1'!N905</f>
        <v>435</v>
      </c>
      <c r="D53" s="54" t="s">
        <v>462</v>
      </c>
      <c r="E53" s="53">
        <f>+'Ark1'!Q905</f>
        <v>79</v>
      </c>
      <c r="F53" s="330">
        <f>+'Ark1'!R905</f>
        <v>115</v>
      </c>
      <c r="G53" s="177">
        <f>+'Ark1'!AF905</f>
        <v>1.334106728538283</v>
      </c>
      <c r="H53" s="177">
        <f t="shared" si="5"/>
        <v>-5.3685215498724848E-2</v>
      </c>
      <c r="I53" s="177">
        <f>+'Ark1'!AG905</f>
        <v>2.2638143774710215</v>
      </c>
      <c r="J53" s="156">
        <f>+'Ark1'!U905</f>
        <v>36.221130434782594</v>
      </c>
      <c r="K53" s="156"/>
      <c r="L53" s="156"/>
      <c r="M53" s="156"/>
      <c r="N53" s="156"/>
      <c r="O53" s="156"/>
      <c r="P53" s="156"/>
      <c r="Q53" s="156"/>
      <c r="R53" s="55">
        <f>+'Ark1'!S905</f>
        <v>6.8347826086956518</v>
      </c>
      <c r="S53" s="55"/>
      <c r="T53" s="55">
        <f>+'Ark1'!T905</f>
        <v>7.7565217391304353</v>
      </c>
      <c r="U53" s="75">
        <f>+'Ark1'!W905</f>
        <v>23.478260869565219</v>
      </c>
      <c r="V53" s="75">
        <f>+'Ark1'!X905</f>
        <v>100</v>
      </c>
      <c r="W53" s="75">
        <f>+'Ark1'!Y905</f>
        <v>100</v>
      </c>
      <c r="X53" s="75">
        <f>+'Ark1'!Z905</f>
        <v>0.84352033064115506</v>
      </c>
      <c r="Y53" s="55">
        <f>+'Ark1'!Z905</f>
        <v>0.84352033064115506</v>
      </c>
      <c r="Z53" s="55">
        <f>+'Ark1'!AB905</f>
        <v>2.3128800203767277</v>
      </c>
      <c r="AA53" s="55">
        <f>+'Ark1'!AB905</f>
        <v>2.3128800203767277</v>
      </c>
      <c r="AB53" s="55">
        <f t="shared" si="6"/>
        <v>5.2995292620865122</v>
      </c>
      <c r="AC53" s="55">
        <f t="shared" si="2"/>
        <v>1.4556962025316456</v>
      </c>
      <c r="AD53" s="47"/>
      <c r="AE53" s="4"/>
      <c r="AF53" s="16"/>
      <c r="AG53" s="13"/>
      <c r="AH53" s="18"/>
    </row>
    <row r="54" spans="1:34" ht="15.6">
      <c r="A54" s="47"/>
      <c r="B54" s="53">
        <f>+'Ark1'!C906</f>
        <v>2022</v>
      </c>
      <c r="C54" s="53">
        <f>+'Ark1'!N906</f>
        <v>438</v>
      </c>
      <c r="D54" s="54" t="s">
        <v>463</v>
      </c>
      <c r="E54" s="53">
        <f>+'Ark1'!Q906</f>
        <v>31</v>
      </c>
      <c r="F54" s="330">
        <f>+'Ark1'!R906</f>
        <v>37</v>
      </c>
      <c r="G54" s="177">
        <f>+'Ark1'!AF906</f>
        <v>0.42923433874709965</v>
      </c>
      <c r="H54" s="177">
        <f t="shared" si="5"/>
        <v>-0.13490872793461112</v>
      </c>
      <c r="I54" s="177">
        <f>+'Ark1'!AG906</f>
        <v>0.78278587380002496</v>
      </c>
      <c r="J54" s="156">
        <f>+'Ark1'!U906</f>
        <v>38.927837837837849</v>
      </c>
      <c r="K54" s="156"/>
      <c r="L54" s="156"/>
      <c r="M54" s="156"/>
      <c r="N54" s="156"/>
      <c r="O54" s="156"/>
      <c r="P54" s="156"/>
      <c r="Q54" s="156"/>
      <c r="R54" s="55">
        <f>+'Ark1'!S906</f>
        <v>7.270270270270272</v>
      </c>
      <c r="S54" s="55"/>
      <c r="T54" s="55">
        <f>+'Ark1'!T906</f>
        <v>8.324324324324321</v>
      </c>
      <c r="U54" s="75">
        <f>+'Ark1'!W906</f>
        <v>35.13513513513513</v>
      </c>
      <c r="V54" s="75">
        <f>+'Ark1'!X906</f>
        <v>100</v>
      </c>
      <c r="W54" s="75">
        <f>+'Ark1'!Y906</f>
        <v>100</v>
      </c>
      <c r="X54" s="75">
        <f>+'Ark1'!Z906</f>
        <v>0.55219040554158949</v>
      </c>
      <c r="Y54" s="55">
        <f>+'Ark1'!Z906</f>
        <v>0.55219040554158949</v>
      </c>
      <c r="Z54" s="55">
        <f>+'Ark1'!AB906</f>
        <v>2.4938199728480592</v>
      </c>
      <c r="AA54" s="55">
        <f>+'Ark1'!AB906</f>
        <v>2.4938199728480592</v>
      </c>
      <c r="AB54" s="55">
        <f t="shared" si="6"/>
        <v>5.3543866171003724</v>
      </c>
      <c r="AC54" s="55">
        <f t="shared" si="2"/>
        <v>1.1935483870967742</v>
      </c>
      <c r="AD54" s="47"/>
      <c r="AE54" s="4"/>
      <c r="AF54" s="16"/>
      <c r="AG54" s="5"/>
      <c r="AH54" s="18"/>
    </row>
    <row r="55" spans="1:34" ht="15.6">
      <c r="A55" s="47"/>
      <c r="B55" s="53">
        <f>+'Ark1'!C907</f>
        <v>2022</v>
      </c>
      <c r="C55" s="53">
        <f>+'Ark1'!N907</f>
        <v>440</v>
      </c>
      <c r="D55" s="54" t="s">
        <v>464</v>
      </c>
      <c r="E55" s="53">
        <f>+'Ark1'!Q907</f>
        <v>18</v>
      </c>
      <c r="F55" s="330">
        <f>+'Ark1'!R907</f>
        <v>19</v>
      </c>
      <c r="G55" s="177">
        <f>+'Ark1'!AF907</f>
        <v>0.22041763341067283</v>
      </c>
      <c r="H55" s="177">
        <f t="shared" si="5"/>
        <v>-0.19704823593379295</v>
      </c>
      <c r="I55" s="177">
        <f>+'Ark1'!AG907</f>
        <v>0.42706403368121137</v>
      </c>
      <c r="J55" s="156">
        <f>+'Ark1'!U907</f>
        <v>41.357894736842098</v>
      </c>
      <c r="K55" s="156"/>
      <c r="L55" s="156"/>
      <c r="M55" s="156"/>
      <c r="N55" s="156"/>
      <c r="O55" s="156"/>
      <c r="P55" s="156"/>
      <c r="Q55" s="156"/>
      <c r="R55" s="55">
        <f>+'Ark1'!S907</f>
        <v>7</v>
      </c>
      <c r="S55" s="55"/>
      <c r="T55" s="55">
        <f>+'Ark1'!T907</f>
        <v>7.8947368421052637</v>
      </c>
      <c r="U55" s="75">
        <f>+'Ark1'!W907</f>
        <v>31.578947368421055</v>
      </c>
      <c r="V55" s="75">
        <f>+'Ark1'!X907</f>
        <v>100</v>
      </c>
      <c r="W55" s="75">
        <f>+'Ark1'!Y907</f>
        <v>100</v>
      </c>
      <c r="X55" s="75">
        <f>+'Ark1'!Z907</f>
        <v>0.89225662432766739</v>
      </c>
      <c r="Y55" s="55">
        <f>+'Ark1'!Z907</f>
        <v>0.89225662432766739</v>
      </c>
      <c r="Z55" s="55">
        <f>+'Ark1'!AB907</f>
        <v>3.1101656216198248</v>
      </c>
      <c r="AA55" s="55">
        <f>+'Ark1'!AB907</f>
        <v>3.1101656216198248</v>
      </c>
      <c r="AB55" s="55">
        <f t="shared" si="6"/>
        <v>5.9082706766917283</v>
      </c>
      <c r="AC55" s="55">
        <f t="shared" si="2"/>
        <v>1.0555555555555556</v>
      </c>
      <c r="AD55" s="47"/>
      <c r="AE55" s="4"/>
      <c r="AF55" s="16"/>
      <c r="AG55" s="5"/>
      <c r="AH55" s="18"/>
    </row>
    <row r="56" spans="1:34" ht="15.6">
      <c r="A56" s="47"/>
      <c r="B56" s="53">
        <f>+'Ark1'!C908</f>
        <v>2022</v>
      </c>
      <c r="C56" s="53">
        <f>+'Ark1'!N908</f>
        <v>443</v>
      </c>
      <c r="D56" s="54" t="s">
        <v>465</v>
      </c>
      <c r="E56" s="53">
        <f>+'Ark1'!Q908</f>
        <v>11</v>
      </c>
      <c r="F56" s="330">
        <f>+'Ark1'!R908</f>
        <v>12</v>
      </c>
      <c r="G56" s="177">
        <f>+'Ark1'!AF908</f>
        <v>0.13921113689095127</v>
      </c>
      <c r="H56" s="177">
        <f t="shared" si="5"/>
        <v>-7.5163228448098779E-2</v>
      </c>
      <c r="I56" s="177">
        <f>+'Ark1'!AG908</f>
        <v>0.28663507508756397</v>
      </c>
      <c r="J56" s="156">
        <f>+'Ark1'!U908</f>
        <v>43.950833333333321</v>
      </c>
      <c r="K56" s="156"/>
      <c r="L56" s="156"/>
      <c r="M56" s="156"/>
      <c r="N56" s="156"/>
      <c r="O56" s="156"/>
      <c r="P56" s="156"/>
      <c r="Q56" s="156"/>
      <c r="R56" s="55">
        <f>+'Ark1'!S908</f>
        <v>6.6666666666666687</v>
      </c>
      <c r="S56" s="55"/>
      <c r="T56" s="55">
        <f>+'Ark1'!T908</f>
        <v>8</v>
      </c>
      <c r="U56" s="75">
        <f>+'Ark1'!W908</f>
        <v>25</v>
      </c>
      <c r="V56" s="75">
        <f>+'Ark1'!X908</f>
        <v>100</v>
      </c>
      <c r="W56" s="75">
        <f>+'Ark1'!Y908</f>
        <v>100</v>
      </c>
      <c r="X56" s="75">
        <f>+'Ark1'!Z908</f>
        <v>0.42691643080184472</v>
      </c>
      <c r="Y56" s="55">
        <f>+'Ark1'!Z908</f>
        <v>0.42691643080184472</v>
      </c>
      <c r="Z56" s="55">
        <f>+'Ark1'!AB908</f>
        <v>2.1213203435596424</v>
      </c>
      <c r="AA56" s="55">
        <f>+'Ark1'!AB908</f>
        <v>2.1213203435596424</v>
      </c>
      <c r="AB56" s="55">
        <f t="shared" si="6"/>
        <v>6.5926249999999964</v>
      </c>
      <c r="AC56" s="55">
        <f t="shared" si="2"/>
        <v>1.0909090909090908</v>
      </c>
      <c r="AD56" s="47"/>
      <c r="AE56" s="4"/>
      <c r="AF56" s="16"/>
      <c r="AG56" s="5"/>
      <c r="AH56" s="18"/>
    </row>
    <row r="57" spans="1:34" ht="15.6">
      <c r="A57" s="47"/>
      <c r="B57" s="53">
        <f>+'Ark1'!C909</f>
        <v>2022</v>
      </c>
      <c r="C57" s="53">
        <f>+'Ark1'!N909</f>
        <v>445</v>
      </c>
      <c r="D57" s="54" t="s">
        <v>466</v>
      </c>
      <c r="E57" s="53">
        <f>+'Ark1'!Q909</f>
        <v>18</v>
      </c>
      <c r="F57" s="330">
        <f>+'Ark1'!R909</f>
        <v>21</v>
      </c>
      <c r="G57" s="177">
        <f>+'Ark1'!AF909</f>
        <v>0.24361948955916476</v>
      </c>
      <c r="H57" s="177">
        <f t="shared" si="5"/>
        <v>5.1810846887383216E-2</v>
      </c>
      <c r="I57" s="177">
        <f>+'Ark1'!AG909</f>
        <v>0.53994415558956921</v>
      </c>
      <c r="J57" s="156">
        <f>+'Ark1'!U909</f>
        <v>47.30952380952381</v>
      </c>
      <c r="K57" s="156"/>
      <c r="L57" s="156"/>
      <c r="M57" s="156"/>
      <c r="N57" s="156"/>
      <c r="O57" s="156"/>
      <c r="P57" s="156"/>
      <c r="Q57" s="156"/>
      <c r="R57" s="55">
        <f>+'Ark1'!S909</f>
        <v>7.0476190476190492</v>
      </c>
      <c r="S57" s="55"/>
      <c r="T57" s="55">
        <f>+'Ark1'!T909</f>
        <v>7.7142857142857117</v>
      </c>
      <c r="U57" s="75">
        <f>+'Ark1'!W909</f>
        <v>19.047619047619055</v>
      </c>
      <c r="V57" s="75">
        <f>+'Ark1'!X909</f>
        <v>100</v>
      </c>
      <c r="W57" s="75">
        <f>+'Ark1'!Y909</f>
        <v>100</v>
      </c>
      <c r="X57" s="75">
        <f>+'Ark1'!Z909</f>
        <v>1.4912138749560619</v>
      </c>
      <c r="Y57" s="55">
        <f>+'Ark1'!Z909</f>
        <v>1.4912138749560619</v>
      </c>
      <c r="Z57" s="55">
        <f>+'Ark1'!AB909</f>
        <v>2.6029810226126568</v>
      </c>
      <c r="AA57" s="55">
        <f>+'Ark1'!AB909</f>
        <v>2.6029810226126568</v>
      </c>
      <c r="AB57" s="55">
        <f t="shared" si="6"/>
        <v>6.7128378378378368</v>
      </c>
      <c r="AC57" s="55">
        <f t="shared" si="2"/>
        <v>1.1666666666666667</v>
      </c>
      <c r="AD57" s="47"/>
      <c r="AE57" s="4"/>
      <c r="AF57" s="16"/>
      <c r="AG57" s="5"/>
      <c r="AH57" s="18"/>
    </row>
    <row r="58" spans="1:34" ht="15.6">
      <c r="A58" s="47"/>
      <c r="B58" s="53">
        <f>+'Ark1'!C910</f>
        <v>2022</v>
      </c>
      <c r="C58" s="53">
        <f>+'Ark1'!N910</f>
        <v>450</v>
      </c>
      <c r="D58" s="54" t="s">
        <v>467</v>
      </c>
      <c r="E58" s="53">
        <f>+'Ark1'!Q910</f>
        <v>1</v>
      </c>
      <c r="F58" s="330">
        <f>+'Ark1'!R910</f>
        <v>1</v>
      </c>
      <c r="G58" s="177">
        <f>+'Ark1'!AF910</f>
        <v>1.1600928074245939E-2</v>
      </c>
      <c r="H58" s="195">
        <f t="shared" si="5"/>
        <v>-1.0964794593022492E-2</v>
      </c>
      <c r="I58" s="177">
        <f>+'Ark1'!AG910</f>
        <v>2.7499923777385207E-2</v>
      </c>
      <c r="J58" s="156">
        <f>+'Ark1'!U910</f>
        <v>50.6</v>
      </c>
      <c r="K58" s="156"/>
      <c r="L58" s="156"/>
      <c r="M58" s="156"/>
      <c r="N58" s="156"/>
      <c r="O58" s="156"/>
      <c r="P58" s="156"/>
      <c r="Q58" s="156"/>
      <c r="R58" s="55">
        <f>+'Ark1'!S910</f>
        <v>8</v>
      </c>
      <c r="S58" s="55"/>
      <c r="T58" s="55">
        <f>+'Ark1'!T910</f>
        <v>5</v>
      </c>
      <c r="U58" s="75">
        <f>+'Ark1'!W910</f>
        <v>0</v>
      </c>
      <c r="V58" s="75">
        <f>+'Ark1'!X910</f>
        <v>100</v>
      </c>
      <c r="W58" s="75">
        <f>+'Ark1'!Y910</f>
        <v>100</v>
      </c>
      <c r="X58" s="75">
        <f>+'Ark1'!Z910</f>
        <v>0</v>
      </c>
      <c r="Y58" s="55">
        <f>+'Ark1'!Z910</f>
        <v>0</v>
      </c>
      <c r="Z58" s="55">
        <f>+'Ark1'!AB910</f>
        <v>0</v>
      </c>
      <c r="AA58" s="55">
        <f>+'Ark1'!AB910</f>
        <v>0</v>
      </c>
      <c r="AB58" s="55">
        <f t="shared" si="6"/>
        <v>6.3250000000000002</v>
      </c>
      <c r="AC58" s="55">
        <f t="shared" si="2"/>
        <v>1</v>
      </c>
      <c r="AD58" s="47"/>
      <c r="AE58" s="4"/>
      <c r="AF58" s="16"/>
      <c r="AG58" s="5"/>
      <c r="AH58" s="18"/>
    </row>
    <row r="59" spans="1:34" ht="15.6">
      <c r="A59" s="47"/>
      <c r="B59" s="53">
        <f>+'Ark1'!C911</f>
        <v>2022</v>
      </c>
      <c r="C59" s="53">
        <f>+'Ark1'!N911</f>
        <v>455</v>
      </c>
      <c r="D59" s="54" t="s">
        <v>468</v>
      </c>
      <c r="E59" s="53">
        <f>+'Ark1'!Q911</f>
        <v>0</v>
      </c>
      <c r="F59" s="330">
        <f>+'Ark1'!R911</f>
        <v>0</v>
      </c>
      <c r="G59" s="177">
        <f>+'Ark1'!AF911</f>
        <v>0</v>
      </c>
      <c r="H59" s="195">
        <f t="shared" si="5"/>
        <v>-4.5131445334536863E-2</v>
      </c>
      <c r="I59" s="177">
        <f>+'Ark1'!AG911</f>
        <v>0</v>
      </c>
      <c r="J59" s="156">
        <f>+'Ark1'!U911</f>
        <v>0</v>
      </c>
      <c r="K59" s="156"/>
      <c r="L59" s="156"/>
      <c r="M59" s="156"/>
      <c r="N59" s="156"/>
      <c r="O59" s="156"/>
      <c r="P59" s="156"/>
      <c r="Q59" s="156"/>
      <c r="R59" s="55">
        <f>+'Ark1'!S911</f>
        <v>0</v>
      </c>
      <c r="S59" s="55"/>
      <c r="T59" s="55">
        <f>+'Ark1'!T911</f>
        <v>0</v>
      </c>
      <c r="U59" s="75">
        <f>+'Ark1'!W911</f>
        <v>0</v>
      </c>
      <c r="V59" s="75">
        <f>+'Ark1'!X911</f>
        <v>0</v>
      </c>
      <c r="W59" s="75">
        <f>+'Ark1'!Y911</f>
        <v>0</v>
      </c>
      <c r="X59" s="75">
        <f>+'Ark1'!Z911</f>
        <v>0</v>
      </c>
      <c r="Y59" s="55">
        <f>+'Ark1'!Z911</f>
        <v>0</v>
      </c>
      <c r="Z59" s="55">
        <f>+'Ark1'!AB911</f>
        <v>0</v>
      </c>
      <c r="AA59" s="55">
        <f>+'Ark1'!AB911</f>
        <v>0</v>
      </c>
      <c r="AB59" s="55" t="e">
        <f t="shared" si="6"/>
        <v>#DIV/0!</v>
      </c>
      <c r="AC59" s="55" t="e">
        <f t="shared" si="2"/>
        <v>#DIV/0!</v>
      </c>
      <c r="AD59" s="47"/>
      <c r="AE59" s="4"/>
      <c r="AF59" s="16"/>
      <c r="AG59" s="5"/>
      <c r="AH59" s="18"/>
    </row>
    <row r="60" spans="1:34" ht="15.6">
      <c r="A60" s="47"/>
      <c r="B60" s="53">
        <f>+'Ark1'!C912</f>
        <v>2022</v>
      </c>
      <c r="C60" s="53">
        <f>+'Ark1'!N912</f>
        <v>460</v>
      </c>
      <c r="D60" s="54" t="s">
        <v>469</v>
      </c>
      <c r="E60" s="53">
        <f>+'Ark1'!Q912</f>
        <v>0</v>
      </c>
      <c r="F60" s="330">
        <f>+'Ark1'!R912</f>
        <v>0</v>
      </c>
      <c r="G60" s="177">
        <f>+'Ark1'!AF912</f>
        <v>0</v>
      </c>
      <c r="H60" s="195">
        <f t="shared" si="5"/>
        <v>0</v>
      </c>
      <c r="I60" s="177">
        <f>+'Ark1'!AG912</f>
        <v>0</v>
      </c>
      <c r="J60" s="156">
        <f>+'Ark1'!U912</f>
        <v>0</v>
      </c>
      <c r="K60" s="156"/>
      <c r="L60" s="156"/>
      <c r="M60" s="156"/>
      <c r="N60" s="156"/>
      <c r="O60" s="156"/>
      <c r="P60" s="156"/>
      <c r="Q60" s="156"/>
      <c r="R60" s="55">
        <f>+'Ark1'!S912</f>
        <v>0</v>
      </c>
      <c r="S60" s="55"/>
      <c r="T60" s="55">
        <f>+'Ark1'!T912</f>
        <v>0</v>
      </c>
      <c r="U60" s="75">
        <f>+'Ark1'!W912</f>
        <v>0</v>
      </c>
      <c r="V60" s="75">
        <f>+'Ark1'!X912</f>
        <v>0</v>
      </c>
      <c r="W60" s="75">
        <f>+'Ark1'!Y912</f>
        <v>0</v>
      </c>
      <c r="X60" s="75">
        <f>+'Ark1'!Z912</f>
        <v>0</v>
      </c>
      <c r="Y60" s="55">
        <f>+'Ark1'!Z912</f>
        <v>0</v>
      </c>
      <c r="Z60" s="55">
        <f>+'Ark1'!AB912</f>
        <v>0</v>
      </c>
      <c r="AA60" s="55">
        <f>+'Ark1'!AB912</f>
        <v>0</v>
      </c>
      <c r="AB60" s="55" t="e">
        <f t="shared" si="6"/>
        <v>#DIV/0!</v>
      </c>
      <c r="AC60" s="55" t="e">
        <f t="shared" si="2"/>
        <v>#DIV/0!</v>
      </c>
      <c r="AD60" s="47"/>
      <c r="AE60" s="4"/>
      <c r="AF60" s="16"/>
      <c r="AG60" s="5"/>
      <c r="AH60" s="18"/>
    </row>
    <row r="61" spans="1:34" ht="15.6">
      <c r="A61" s="47"/>
      <c r="B61">
        <f>+'Ark1'!C913</f>
        <v>2021</v>
      </c>
      <c r="C61">
        <f>+'Ark1'!N913</f>
        <v>409</v>
      </c>
      <c r="D61" s="3" t="s">
        <v>454</v>
      </c>
      <c r="E61">
        <f>+'Ark1'!Q913</f>
        <v>40</v>
      </c>
      <c r="F61" s="329">
        <f>+'Ark1'!R913</f>
        <v>69</v>
      </c>
      <c r="G61" s="195">
        <f>+'Ark1'!AF913</f>
        <v>0.77851743202076062</v>
      </c>
      <c r="H61" s="195">
        <f t="shared" si="5"/>
        <v>-0.57012278197834743</v>
      </c>
      <c r="I61" s="195">
        <f>+'Ark1'!AG913</f>
        <v>0.3016841209398799</v>
      </c>
      <c r="J61" s="92">
        <f>+'Ark1'!U913</f>
        <v>8.4478260869565247</v>
      </c>
      <c r="R61" s="1">
        <f>+'Ark1'!S913</f>
        <v>3.6956521739130439</v>
      </c>
      <c r="S61" s="1"/>
      <c r="T61" s="1">
        <f>+'Ark1'!T913</f>
        <v>3.1304347826086958</v>
      </c>
      <c r="U61" s="11">
        <f>+'Ark1'!W913</f>
        <v>0</v>
      </c>
      <c r="V61" s="11">
        <f>+'Ark1'!X913</f>
        <v>0</v>
      </c>
      <c r="W61" s="11">
        <f>+'Ark1'!Y913</f>
        <v>0</v>
      </c>
      <c r="X61" s="11">
        <f>+'Ark1'!Z913</f>
        <v>1.363579974393083</v>
      </c>
      <c r="Y61" s="1">
        <f>+'Ark1'!Z913</f>
        <v>1.363579974393083</v>
      </c>
      <c r="Z61" s="1">
        <f>+'Ark1'!AB913</f>
        <v>1.5408734910147259</v>
      </c>
      <c r="AA61" s="1">
        <f>+'Ark1'!AB913</f>
        <v>1.5408734910147259</v>
      </c>
      <c r="AB61" s="1">
        <f t="shared" si="6"/>
        <v>2.2858823529411771</v>
      </c>
      <c r="AC61" s="1">
        <f t="shared" si="2"/>
        <v>1.7250000000000001</v>
      </c>
      <c r="AD61" s="47"/>
      <c r="AE61" s="4"/>
      <c r="AF61" s="16"/>
      <c r="AG61" s="5"/>
      <c r="AH61" s="18"/>
    </row>
    <row r="62" spans="1:34" ht="15.6">
      <c r="A62" s="47"/>
      <c r="B62">
        <f>+'Ark1'!C914</f>
        <v>2021</v>
      </c>
      <c r="C62">
        <f>+'Ark1'!N914</f>
        <v>410</v>
      </c>
      <c r="D62" s="3" t="s">
        <v>455</v>
      </c>
      <c r="E62">
        <f>+'Ark1'!Q914</f>
        <v>299</v>
      </c>
      <c r="F62" s="329">
        <f>+'Ark1'!R914</f>
        <v>863</v>
      </c>
      <c r="G62" s="195">
        <f>+'Ark1'!AF914</f>
        <v>9.737109330926323</v>
      </c>
      <c r="H62" s="195">
        <f t="shared" si="5"/>
        <v>0.22975311157723688</v>
      </c>
      <c r="I62" s="195">
        <f>+'Ark1'!AG914</f>
        <v>5.9531867397278013</v>
      </c>
      <c r="J62" s="92">
        <f>+'Ark1'!U914</f>
        <v>13.328470451911924</v>
      </c>
      <c r="R62" s="1">
        <f>+'Ark1'!S914</f>
        <v>4.0996523754345313</v>
      </c>
      <c r="S62" s="1"/>
      <c r="T62" s="1">
        <f>+'Ark1'!T914</f>
        <v>3.932792584009269</v>
      </c>
      <c r="U62" s="11">
        <f>+'Ark1'!W914</f>
        <v>0</v>
      </c>
      <c r="V62" s="11">
        <f>+'Ark1'!X914</f>
        <v>0</v>
      </c>
      <c r="W62" s="11">
        <f>+'Ark1'!Y914</f>
        <v>0</v>
      </c>
      <c r="X62" s="11">
        <f>+'Ark1'!Z914</f>
        <v>1.2656862720586748</v>
      </c>
      <c r="Y62" s="1">
        <f>+'Ark1'!Z914</f>
        <v>1.2656862720586748</v>
      </c>
      <c r="Z62" s="1">
        <f>+'Ark1'!AB914</f>
        <v>1.6959162899225677</v>
      </c>
      <c r="AA62" s="1">
        <f>+'Ark1'!AB914</f>
        <v>1.6959162899225677</v>
      </c>
      <c r="AB62" s="1">
        <f t="shared" si="6"/>
        <v>3.2511221028829818</v>
      </c>
      <c r="AC62" s="1">
        <f t="shared" si="2"/>
        <v>2.8862876254180603</v>
      </c>
      <c r="AD62" s="47"/>
      <c r="AE62" s="4"/>
      <c r="AF62" s="18"/>
      <c r="AG62" s="5"/>
      <c r="AH62" s="18"/>
    </row>
    <row r="63" spans="1:34">
      <c r="A63" s="47"/>
      <c r="B63">
        <f>+'Ark1'!C915</f>
        <v>2021</v>
      </c>
      <c r="C63">
        <f>+'Ark1'!N915</f>
        <v>415</v>
      </c>
      <c r="D63" s="3" t="s">
        <v>456</v>
      </c>
      <c r="E63">
        <f>+'Ark1'!Q915</f>
        <v>442</v>
      </c>
      <c r="F63" s="329">
        <f>+'Ark1'!R915</f>
        <v>2782</v>
      </c>
      <c r="G63" s="195">
        <f>+'Ark1'!AF915</f>
        <v>31.388920230170367</v>
      </c>
      <c r="H63" s="195">
        <f t="shared" si="5"/>
        <v>-1.4242763815104276</v>
      </c>
      <c r="I63" s="195">
        <f>+'Ark1'!AG915</f>
        <v>25.655447440146244</v>
      </c>
      <c r="J63" s="92">
        <f>+'Ark1'!U915</f>
        <v>17.818209920920161</v>
      </c>
      <c r="R63" s="1">
        <f>+'Ark1'!S915</f>
        <v>4.5244428468727529</v>
      </c>
      <c r="S63" s="1"/>
      <c r="T63" s="1">
        <f>+'Ark1'!T915</f>
        <v>4.5546369518332144</v>
      </c>
      <c r="U63" s="11">
        <f>+'Ark1'!W915</f>
        <v>0.10783608914450037</v>
      </c>
      <c r="V63" s="11">
        <f>+'Ark1'!X915</f>
        <v>85.621854780733301</v>
      </c>
      <c r="W63" s="11">
        <f>+'Ark1'!Y915</f>
        <v>0</v>
      </c>
      <c r="X63" s="11">
        <f>+'Ark1'!Z915</f>
        <v>1.4024236858433117</v>
      </c>
      <c r="Y63" s="1">
        <f>+'Ark1'!Z915</f>
        <v>1.4024236858433117</v>
      </c>
      <c r="Z63" s="1">
        <f>+'Ark1'!AB915</f>
        <v>1.8198122037674875</v>
      </c>
      <c r="AA63" s="1">
        <f>+'Ark1'!AB915</f>
        <v>1.8198122037674875</v>
      </c>
      <c r="AB63" s="1">
        <f t="shared" si="6"/>
        <v>3.9382108524668222</v>
      </c>
      <c r="AC63" s="1">
        <f t="shared" si="2"/>
        <v>6.2941176470588234</v>
      </c>
      <c r="AD63" s="47"/>
      <c r="AE63" s="13"/>
      <c r="AF63" s="13"/>
    </row>
    <row r="64" spans="1:34" ht="15.6">
      <c r="A64" s="47"/>
      <c r="B64">
        <f>+'Ark1'!C916</f>
        <v>2021</v>
      </c>
      <c r="C64">
        <f>+'Ark1'!N916</f>
        <v>420</v>
      </c>
      <c r="D64" s="3" t="s">
        <v>457</v>
      </c>
      <c r="E64">
        <f>+'Ark1'!Q916</f>
        <v>403</v>
      </c>
      <c r="F64" s="329">
        <f>+'Ark1'!R916</f>
        <v>2909</v>
      </c>
      <c r="G64" s="195">
        <f>+'Ark1'!AF916</f>
        <v>32.821843619541909</v>
      </c>
      <c r="H64" s="195">
        <f t="shared" si="5"/>
        <v>0.13125066367921079</v>
      </c>
      <c r="I64" s="195">
        <f>+'Ark1'!AG916</f>
        <v>33.59373536283411</v>
      </c>
      <c r="J64" s="92">
        <f>+'Ark1'!U916</f>
        <v>22.312908215881805</v>
      </c>
      <c r="R64" s="1">
        <f>+'Ark1'!S916</f>
        <v>5.3812306634582336</v>
      </c>
      <c r="S64" s="1"/>
      <c r="T64" s="1">
        <f>+'Ark1'!T916</f>
        <v>5.7507734616706783</v>
      </c>
      <c r="U64" s="11">
        <f>+'Ark1'!W916</f>
        <v>1.3062908215881748</v>
      </c>
      <c r="V64" s="11">
        <f>+'Ark1'!X916</f>
        <v>100</v>
      </c>
      <c r="W64" s="11">
        <f>+'Ark1'!Y916</f>
        <v>34.238569955311114</v>
      </c>
      <c r="X64" s="11">
        <f>+'Ark1'!Z916</f>
        <v>1.4126416667653361</v>
      </c>
      <c r="Y64" s="1">
        <f>+'Ark1'!Z916</f>
        <v>1.4126416667653361</v>
      </c>
      <c r="Z64" s="1">
        <f>+'Ark1'!AB916</f>
        <v>1.8328493672219304</v>
      </c>
      <c r="AA64" s="1">
        <f>+'Ark1'!AB916</f>
        <v>1.8328493672219304</v>
      </c>
      <c r="AB64" s="1">
        <f t="shared" si="6"/>
        <v>4.1464322217963563</v>
      </c>
      <c r="AC64" s="1">
        <f t="shared" si="2"/>
        <v>7.2183622828784122</v>
      </c>
      <c r="AD64" s="47"/>
      <c r="AE64" s="5"/>
      <c r="AF64" s="18"/>
      <c r="AH64" s="18"/>
    </row>
    <row r="65" spans="1:34">
      <c r="A65" s="47"/>
      <c r="B65">
        <f>+'Ark1'!C917</f>
        <v>2021</v>
      </c>
      <c r="C65">
        <f>+'Ark1'!N917</f>
        <v>425</v>
      </c>
      <c r="D65" s="3" t="s">
        <v>458</v>
      </c>
      <c r="E65">
        <f>+'Ark1'!Q917</f>
        <v>296</v>
      </c>
      <c r="F65" s="329">
        <f>+'Ark1'!R917</f>
        <v>1023</v>
      </c>
      <c r="G65" s="195">
        <f>+'Ark1'!AF917</f>
        <v>11.542367144307796</v>
      </c>
      <c r="H65" s="195">
        <f t="shared" si="5"/>
        <v>0.67522492406704693</v>
      </c>
      <c r="I65" s="195">
        <f>+'Ark1'!AG917</f>
        <v>13.997133974973202</v>
      </c>
      <c r="J65" s="92">
        <f>+'Ark1'!U917</f>
        <v>26.436568914955998</v>
      </c>
      <c r="R65" s="1">
        <f>+'Ark1'!S917</f>
        <v>6.1339198435972628</v>
      </c>
      <c r="S65" s="1"/>
      <c r="T65" s="1">
        <f>+'Ark1'!T917</f>
        <v>6.8944281524926678</v>
      </c>
      <c r="U65" s="11">
        <f>+'Ark1'!W917</f>
        <v>5.4740957966764405</v>
      </c>
      <c r="V65" s="11">
        <f>+'Ark1'!X917</f>
        <v>100</v>
      </c>
      <c r="W65" s="11">
        <f>+'Ark1'!Y917</f>
        <v>100</v>
      </c>
      <c r="X65" s="11">
        <f>+'Ark1'!Z917</f>
        <v>0.86525032223575105</v>
      </c>
      <c r="Y65" s="1">
        <f>+'Ark1'!Z917</f>
        <v>0.86525032223575105</v>
      </c>
      <c r="Z65" s="1">
        <f>+'Ark1'!AB917</f>
        <v>1.8572197344952599</v>
      </c>
      <c r="AA65" s="1">
        <f>+'Ark1'!AB917</f>
        <v>1.8572197344952599</v>
      </c>
      <c r="AB65" s="1">
        <f t="shared" si="6"/>
        <v>4.3098980079681253</v>
      </c>
      <c r="AC65" s="1">
        <f t="shared" si="2"/>
        <v>3.4560810810810811</v>
      </c>
      <c r="AD65" s="47"/>
      <c r="AE65" s="13"/>
      <c r="AF65" s="13"/>
    </row>
    <row r="66" spans="1:34">
      <c r="A66" s="47"/>
      <c r="B66">
        <f>+'Ark1'!C918</f>
        <v>2021</v>
      </c>
      <c r="C66">
        <f>+'Ark1'!N918</f>
        <v>428</v>
      </c>
      <c r="D66" s="3" t="s">
        <v>459</v>
      </c>
      <c r="E66">
        <f>+'Ark1'!Q918</f>
        <v>186</v>
      </c>
      <c r="F66" s="329">
        <f>+'Ark1'!R918</f>
        <v>414</v>
      </c>
      <c r="G66" s="195">
        <f>+'Ark1'!AF918</f>
        <v>4.6711045921245615</v>
      </c>
      <c r="H66" s="195">
        <f t="shared" si="5"/>
        <v>0.1904982613176065</v>
      </c>
      <c r="I66" s="195">
        <f>+'Ark1'!AG918</f>
        <v>6.2079025402434382</v>
      </c>
      <c r="J66" s="92">
        <f>+'Ark1'!U918</f>
        <v>28.972512077294681</v>
      </c>
      <c r="R66" s="1">
        <f>+'Ark1'!S918</f>
        <v>6.5410628019323651</v>
      </c>
      <c r="S66" s="1"/>
      <c r="T66" s="1">
        <f>+'Ark1'!T918</f>
        <v>7.5144927536231885</v>
      </c>
      <c r="U66" s="11">
        <f>+'Ark1'!W918</f>
        <v>17.149758454106276</v>
      </c>
      <c r="V66" s="11">
        <f>+'Ark1'!X918</f>
        <v>100</v>
      </c>
      <c r="W66" s="11">
        <f>+'Ark1'!Y918</f>
        <v>100</v>
      </c>
      <c r="X66" s="11">
        <f>+'Ark1'!Z918</f>
        <v>0.57768860491651586</v>
      </c>
      <c r="Y66" s="1">
        <f>+'Ark1'!Z918</f>
        <v>0.57768860491651586</v>
      </c>
      <c r="Z66" s="1">
        <f>+'Ark1'!AB918</f>
        <v>2.1876978411449755</v>
      </c>
      <c r="AA66" s="1">
        <f>+'Ark1'!AB918</f>
        <v>2.1876978411449755</v>
      </c>
      <c r="AB66" s="1">
        <f t="shared" si="6"/>
        <v>4.4293279172821274</v>
      </c>
      <c r="AC66" s="1">
        <f t="shared" si="2"/>
        <v>2.225806451612903</v>
      </c>
      <c r="AD66" s="47"/>
      <c r="AE66" s="13"/>
      <c r="AF66" s="13"/>
    </row>
    <row r="67" spans="1:34">
      <c r="A67" s="47"/>
      <c r="B67">
        <f>+'Ark1'!C919</f>
        <v>2021</v>
      </c>
      <c r="C67">
        <f>+'Ark1'!N919</f>
        <v>430</v>
      </c>
      <c r="D67" s="3" t="s">
        <v>460</v>
      </c>
      <c r="E67">
        <f>+'Ark1'!Q919</f>
        <v>170</v>
      </c>
      <c r="F67" s="329">
        <f>+'Ark1'!R919</f>
        <v>382</v>
      </c>
      <c r="G67" s="195">
        <f>+'Ark1'!AF919</f>
        <v>4.3100530294482668</v>
      </c>
      <c r="H67" s="195">
        <f t="shared" si="5"/>
        <v>0.18611187920306005</v>
      </c>
      <c r="I67" s="195">
        <f>+'Ark1'!AG919</f>
        <v>6.1941924486948068</v>
      </c>
      <c r="J67" s="92">
        <f>+'Ark1'!U919</f>
        <v>31.330183246073311</v>
      </c>
      <c r="R67" s="1">
        <f>+'Ark1'!S919</f>
        <v>6.7486910994764404</v>
      </c>
      <c r="S67" s="1"/>
      <c r="T67" s="1">
        <f>+'Ark1'!T919</f>
        <v>7.678010471204189</v>
      </c>
      <c r="U67" s="11">
        <f>+'Ark1'!W919</f>
        <v>17.015706806282719</v>
      </c>
      <c r="V67" s="11">
        <f>+'Ark1'!X919</f>
        <v>100</v>
      </c>
      <c r="W67" s="11">
        <f>+'Ark1'!Y919</f>
        <v>100</v>
      </c>
      <c r="X67" s="11">
        <f>+'Ark1'!Z919</f>
        <v>0.8271956142415906</v>
      </c>
      <c r="Y67" s="1">
        <f>+'Ark1'!Z919</f>
        <v>0.8271956142415906</v>
      </c>
      <c r="Z67" s="1">
        <f>+'Ark1'!AB919</f>
        <v>2.1631100888384887</v>
      </c>
      <c r="AA67" s="1">
        <f>+'Ark1'!AB919</f>
        <v>2.1631100888384887</v>
      </c>
      <c r="AB67" s="1">
        <f t="shared" si="6"/>
        <v>4.6424088440651685</v>
      </c>
      <c r="AC67" s="1">
        <f t="shared" si="2"/>
        <v>2.2470588235294118</v>
      </c>
      <c r="AD67" s="47"/>
      <c r="AE67" s="13"/>
      <c r="AF67" s="13"/>
    </row>
    <row r="68" spans="1:34" ht="15.6">
      <c r="A68" s="47"/>
      <c r="B68">
        <f>+'Ark1'!C920</f>
        <v>2021</v>
      </c>
      <c r="C68">
        <f>+'Ark1'!N920</f>
        <v>433</v>
      </c>
      <c r="D68" s="3" t="s">
        <v>461</v>
      </c>
      <c r="E68">
        <f>+'Ark1'!Q920</f>
        <v>102</v>
      </c>
      <c r="F68" s="329">
        <f>+'Ark1'!R920</f>
        <v>169</v>
      </c>
      <c r="G68" s="195">
        <f>+'Ark1'!AF920</f>
        <v>1.9068035653841815</v>
      </c>
      <c r="H68" s="195">
        <f t="shared" si="5"/>
        <v>0.3798307611042</v>
      </c>
      <c r="I68" s="195">
        <f>+'Ark1'!AG920</f>
        <v>2.9702662324844398</v>
      </c>
      <c r="J68" s="92">
        <f>+'Ark1'!U920</f>
        <v>33.958639053254451</v>
      </c>
      <c r="R68" s="1">
        <f>+'Ark1'!S920</f>
        <v>6.923076923076926</v>
      </c>
      <c r="S68" s="1"/>
      <c r="T68" s="1">
        <f>+'Ark1'!T920</f>
        <v>7.9822485207100611</v>
      </c>
      <c r="U68" s="11">
        <f>+'Ark1'!W920</f>
        <v>27.218934911242599</v>
      </c>
      <c r="V68" s="11">
        <f>+'Ark1'!X920</f>
        <v>100</v>
      </c>
      <c r="W68" s="11">
        <f>+'Ark1'!Y920</f>
        <v>100</v>
      </c>
      <c r="X68" s="11">
        <f>+'Ark1'!Z920</f>
        <v>0.55572856908496482</v>
      </c>
      <c r="Y68" s="1">
        <f>+'Ark1'!Z920</f>
        <v>0.55572856908496482</v>
      </c>
      <c r="Z68" s="1">
        <f>+'Ark1'!AB920</f>
        <v>2.6613013962475978</v>
      </c>
      <c r="AA68" s="1">
        <f>+'Ark1'!AB920</f>
        <v>2.6613013962475978</v>
      </c>
      <c r="AB68" s="1">
        <f t="shared" si="6"/>
        <v>4.9051367521367517</v>
      </c>
      <c r="AC68" s="1">
        <f t="shared" si="2"/>
        <v>1.6568627450980393</v>
      </c>
      <c r="AD68" s="47"/>
      <c r="AE68" s="2"/>
      <c r="AF68" s="5"/>
    </row>
    <row r="69" spans="1:34">
      <c r="A69" s="47"/>
      <c r="B69">
        <f>+'Ark1'!C921</f>
        <v>2021</v>
      </c>
      <c r="C69">
        <f>+'Ark1'!N921</f>
        <v>435</v>
      </c>
      <c r="D69" s="3" t="s">
        <v>462</v>
      </c>
      <c r="E69">
        <f>+'Ark1'!Q921</f>
        <v>85</v>
      </c>
      <c r="F69" s="329">
        <f>+'Ark1'!R921</f>
        <v>123</v>
      </c>
      <c r="G69" s="195">
        <f>+'Ark1'!AF921</f>
        <v>1.3877919440370079</v>
      </c>
      <c r="H69" s="195">
        <f t="shared" si="5"/>
        <v>7.258909071556352E-2</v>
      </c>
      <c r="I69" s="195">
        <f>+'Ark1'!AG921</f>
        <v>2.3179836549209796</v>
      </c>
      <c r="J69" s="92">
        <f>+'Ark1'!U921</f>
        <v>36.412195121951214</v>
      </c>
      <c r="R69" s="1">
        <f>+'Ark1'!S921</f>
        <v>7.0813008130081299</v>
      </c>
      <c r="S69" s="1"/>
      <c r="T69" s="1">
        <f>+'Ark1'!T921</f>
        <v>8.1463414634146378</v>
      </c>
      <c r="U69" s="11">
        <f>+'Ark1'!W921</f>
        <v>31.707317073170728</v>
      </c>
      <c r="V69" s="11">
        <f>+'Ark1'!X921</f>
        <v>100</v>
      </c>
      <c r="W69" s="11">
        <f>+'Ark1'!Y921</f>
        <v>100</v>
      </c>
      <c r="X69" s="11">
        <f>+'Ark1'!Z921</f>
        <v>0.80678478264404674</v>
      </c>
      <c r="Y69" s="1">
        <f>+'Ark1'!Z921</f>
        <v>0.80678478264404674</v>
      </c>
      <c r="Z69" s="1">
        <f>+'Ark1'!AB921</f>
        <v>2.6185173202737198</v>
      </c>
      <c r="AA69" s="1">
        <f>+'Ark1'!AB921</f>
        <v>2.6185173202737198</v>
      </c>
      <c r="AB69" s="1">
        <f t="shared" si="6"/>
        <v>5.1420206659012626</v>
      </c>
      <c r="AC69" s="1">
        <f t="shared" si="2"/>
        <v>1.4470588235294117</v>
      </c>
      <c r="AD69" s="47"/>
      <c r="AE69" s="4"/>
      <c r="AF69" s="4"/>
      <c r="AG69" s="4"/>
      <c r="AH69" s="4"/>
    </row>
    <row r="70" spans="1:34" ht="15.6">
      <c r="A70" s="47"/>
      <c r="B70">
        <f>+'Ark1'!C922</f>
        <v>2021</v>
      </c>
      <c r="C70">
        <f>+'Ark1'!N922</f>
        <v>438</v>
      </c>
      <c r="D70" s="3" t="s">
        <v>463</v>
      </c>
      <c r="E70">
        <f>+'Ark1'!Q922</f>
        <v>40</v>
      </c>
      <c r="F70" s="329">
        <f>+'Ark1'!R922</f>
        <v>50</v>
      </c>
      <c r="G70" s="195">
        <f>+'Ark1'!AF922</f>
        <v>0.56414306668171077</v>
      </c>
      <c r="H70" s="195">
        <f t="shared" si="5"/>
        <v>2.9145295839089203E-2</v>
      </c>
      <c r="I70" s="195">
        <f>+'Ark1'!AG922</f>
        <v>1.0068092937134283</v>
      </c>
      <c r="J70" s="92">
        <f>+'Ark1'!U922</f>
        <v>38.906199999999998</v>
      </c>
      <c r="R70" s="1">
        <f>+'Ark1'!S922</f>
        <v>7.28</v>
      </c>
      <c r="S70" s="1"/>
      <c r="T70" s="1">
        <f>+'Ark1'!T922</f>
        <v>8.9</v>
      </c>
      <c r="U70" s="11">
        <f>+'Ark1'!W922</f>
        <v>44</v>
      </c>
      <c r="V70" s="11">
        <f>+'Ark1'!X922</f>
        <v>100</v>
      </c>
      <c r="W70" s="11">
        <f>+'Ark1'!Y922</f>
        <v>100</v>
      </c>
      <c r="X70" s="11">
        <f>+'Ark1'!Z922</f>
        <v>0.59334270030109104</v>
      </c>
      <c r="Y70" s="1">
        <f>+'Ark1'!Z922</f>
        <v>0.59334270030109104</v>
      </c>
      <c r="Z70" s="1">
        <f>+'Ark1'!AB922</f>
        <v>3.1890437438203927</v>
      </c>
      <c r="AA70" s="1">
        <f>+'Ark1'!AB922</f>
        <v>3.1890437438203927</v>
      </c>
      <c r="AB70" s="1">
        <f t="shared" si="6"/>
        <v>5.3442582417582409</v>
      </c>
      <c r="AC70" s="1">
        <f t="shared" si="2"/>
        <v>1.25</v>
      </c>
      <c r="AD70" s="47"/>
      <c r="AE70" s="4"/>
      <c r="AF70" s="13"/>
      <c r="AG70" s="1"/>
      <c r="AH70" s="5"/>
    </row>
    <row r="71" spans="1:34" ht="15.6">
      <c r="A71" s="47"/>
      <c r="B71">
        <f>+'Ark1'!C923</f>
        <v>2021</v>
      </c>
      <c r="C71">
        <f>+'Ark1'!N923</f>
        <v>440</v>
      </c>
      <c r="D71" s="3" t="s">
        <v>464</v>
      </c>
      <c r="E71">
        <f>+'Ark1'!Q923</f>
        <v>31</v>
      </c>
      <c r="F71" s="329">
        <f>+'Ark1'!R923</f>
        <v>37</v>
      </c>
      <c r="G71" s="195">
        <f>+'Ark1'!AF923</f>
        <v>0.41746586934446578</v>
      </c>
      <c r="H71" s="195">
        <f t="shared" si="5"/>
        <v>2.7363328105054263E-2</v>
      </c>
      <c r="I71" s="195">
        <f>+'Ark1'!AG923</f>
        <v>0.78985964571964085</v>
      </c>
      <c r="J71" s="92">
        <f>+'Ark1'!U923</f>
        <v>41.246756756756746</v>
      </c>
      <c r="R71" s="1">
        <f>+'Ark1'!S923</f>
        <v>6.729729729729728</v>
      </c>
      <c r="S71" s="1"/>
      <c r="T71" s="1">
        <f>+'Ark1'!T923</f>
        <v>8.0810810810810807</v>
      </c>
      <c r="U71" s="11">
        <f>+'Ark1'!W923</f>
        <v>35.13513513513513</v>
      </c>
      <c r="V71" s="11">
        <f>+'Ark1'!X923</f>
        <v>100</v>
      </c>
      <c r="W71" s="11">
        <f>+'Ark1'!Y923</f>
        <v>100</v>
      </c>
      <c r="X71" s="11">
        <f>+'Ark1'!Z923</f>
        <v>0.88461338036762693</v>
      </c>
      <c r="Y71" s="1">
        <f>+'Ark1'!Z923</f>
        <v>0.88461338036762693</v>
      </c>
      <c r="Z71" s="1">
        <f>+'Ark1'!AB923</f>
        <v>2.9989041095524742</v>
      </c>
      <c r="AA71" s="1">
        <f>+'Ark1'!AB923</f>
        <v>2.9989041095524742</v>
      </c>
      <c r="AB71" s="1">
        <f t="shared" si="6"/>
        <v>6.129036144578313</v>
      </c>
      <c r="AC71" s="1">
        <f t="shared" si="2"/>
        <v>1.1935483870967742</v>
      </c>
      <c r="AD71" s="47"/>
      <c r="AE71" s="4"/>
      <c r="AF71" s="13"/>
      <c r="AG71" s="1"/>
      <c r="AH71" s="5"/>
    </row>
    <row r="72" spans="1:34" ht="15.6">
      <c r="A72" s="47"/>
      <c r="B72">
        <f>+'Ark1'!C924</f>
        <v>2021</v>
      </c>
      <c r="C72">
        <f>+'Ark1'!N924</f>
        <v>443</v>
      </c>
      <c r="D72" s="3" t="s">
        <v>465</v>
      </c>
      <c r="E72">
        <f>+'Ark1'!Q924</f>
        <v>18</v>
      </c>
      <c r="F72" s="329">
        <f>+'Ark1'!R924</f>
        <v>19</v>
      </c>
      <c r="G72" s="195">
        <f>+'Ark1'!AF924</f>
        <v>0.21437436533905005</v>
      </c>
      <c r="H72" s="195">
        <f t="shared" si="5"/>
        <v>9.177070952094929E-2</v>
      </c>
      <c r="I72" s="195">
        <f>+'Ark1'!AG924</f>
        <v>0.42936549447885447</v>
      </c>
      <c r="J72" s="92">
        <f>+'Ark1'!U924</f>
        <v>43.663157894736848</v>
      </c>
      <c r="R72" s="1">
        <f>+'Ark1'!S924</f>
        <v>6.8947368421052646</v>
      </c>
      <c r="S72" s="1"/>
      <c r="T72" s="1">
        <f>+'Ark1'!T924</f>
        <v>7.6842105263157903</v>
      </c>
      <c r="U72" s="11">
        <f>+'Ark1'!W924</f>
        <v>26.315789473684205</v>
      </c>
      <c r="V72" s="11">
        <f>+'Ark1'!X924</f>
        <v>100</v>
      </c>
      <c r="W72" s="11">
        <f>+'Ark1'!Y924</f>
        <v>100</v>
      </c>
      <c r="X72" s="11">
        <f>+'Ark1'!Z924</f>
        <v>0.47608107040261854</v>
      </c>
      <c r="Y72" s="1">
        <f>+'Ark1'!Z924</f>
        <v>0.47608107040261854</v>
      </c>
      <c r="Z72" s="1">
        <f>+'Ark1'!AB924</f>
        <v>2.734817064582439</v>
      </c>
      <c r="AA72" s="1">
        <f>+'Ark1'!AB924</f>
        <v>2.734817064582439</v>
      </c>
      <c r="AB72" s="1">
        <f t="shared" si="6"/>
        <v>6.332824427480916</v>
      </c>
      <c r="AC72" s="1">
        <f t="shared" si="2"/>
        <v>1.0555555555555556</v>
      </c>
      <c r="AD72" s="47"/>
      <c r="AE72" s="4"/>
      <c r="AF72" s="13"/>
      <c r="AG72" s="1"/>
      <c r="AH72" s="5"/>
    </row>
    <row r="73" spans="1:34" ht="15.6">
      <c r="A73" s="47"/>
      <c r="B73">
        <f>+'Ark1'!C925</f>
        <v>2021</v>
      </c>
      <c r="C73">
        <f>+'Ark1'!N925</f>
        <v>445</v>
      </c>
      <c r="D73" s="3" t="s">
        <v>466</v>
      </c>
      <c r="E73">
        <f>+'Ark1'!Q925</f>
        <v>13</v>
      </c>
      <c r="F73" s="329">
        <f>+'Ark1'!R925</f>
        <v>17</v>
      </c>
      <c r="G73" s="195">
        <f>+'Ark1'!AF925</f>
        <v>0.19180864267178155</v>
      </c>
      <c r="H73" s="177">
        <f t="shared" si="5"/>
        <v>-4.2252882071865339E-2</v>
      </c>
      <c r="I73" s="195">
        <f>+'Ark1'!AG925</f>
        <v>0.41321253271091191</v>
      </c>
      <c r="J73" s="92">
        <f>+'Ark1'!U925</f>
        <v>46.964117647058806</v>
      </c>
      <c r="R73" s="1">
        <f>+'Ark1'!S925</f>
        <v>6.5882352941176485</v>
      </c>
      <c r="S73" s="1"/>
      <c r="T73" s="1">
        <f>+'Ark1'!T925</f>
        <v>7.4705882352941186</v>
      </c>
      <c r="U73" s="11">
        <f>+'Ark1'!W925</f>
        <v>11.76470588235294</v>
      </c>
      <c r="V73" s="11">
        <f>+'Ark1'!X925</f>
        <v>100</v>
      </c>
      <c r="W73" s="11">
        <f>+'Ark1'!Y925</f>
        <v>100</v>
      </c>
      <c r="X73" s="11">
        <f>+'Ark1'!Z925</f>
        <v>1.503885394662182</v>
      </c>
      <c r="Y73" s="1">
        <f>+'Ark1'!Z925</f>
        <v>1.503885394662182</v>
      </c>
      <c r="Z73" s="1">
        <f>+'Ark1'!AB925</f>
        <v>2.1176470588235294</v>
      </c>
      <c r="AA73" s="1">
        <f>+'Ark1'!AB925</f>
        <v>2.1176470588235294</v>
      </c>
      <c r="AB73" s="1">
        <f t="shared" si="6"/>
        <v>7.1284821428571385</v>
      </c>
      <c r="AC73" s="1">
        <f t="shared" si="2"/>
        <v>1.3076923076923077</v>
      </c>
      <c r="AD73" s="47"/>
      <c r="AE73" s="4"/>
      <c r="AF73" s="13"/>
      <c r="AG73" s="1"/>
      <c r="AH73" s="5"/>
    </row>
    <row r="74" spans="1:34" ht="15.6">
      <c r="A74" s="47"/>
      <c r="B74">
        <f>+'Ark1'!C926</f>
        <v>2021</v>
      </c>
      <c r="C74">
        <f>+'Ark1'!N926</f>
        <v>450</v>
      </c>
      <c r="D74" s="3" t="s">
        <v>467</v>
      </c>
      <c r="E74">
        <f>+'Ark1'!Q926</f>
        <v>2</v>
      </c>
      <c r="F74" s="329">
        <f>+'Ark1'!R926</f>
        <v>2</v>
      </c>
      <c r="G74" s="195">
        <f>+'Ark1'!AF926</f>
        <v>2.2565722667268431E-2</v>
      </c>
      <c r="H74" s="177">
        <f t="shared" si="5"/>
        <v>-1.0871638010395417E-2</v>
      </c>
      <c r="I74" s="195">
        <f>+'Ark1'!AG926</f>
        <v>5.2257755517755446E-2</v>
      </c>
      <c r="J74" s="92">
        <f>+'Ark1'!U926</f>
        <v>50.484999999999999</v>
      </c>
      <c r="R74" s="1">
        <f>+'Ark1'!S926</f>
        <v>9.5</v>
      </c>
      <c r="S74" s="1"/>
      <c r="T74" s="1">
        <f>+'Ark1'!T926</f>
        <v>11</v>
      </c>
      <c r="U74" s="11">
        <f>+'Ark1'!W926</f>
        <v>50</v>
      </c>
      <c r="V74" s="11">
        <f>+'Ark1'!X926</f>
        <v>100</v>
      </c>
      <c r="W74" s="11">
        <f>+'Ark1'!Y926</f>
        <v>100</v>
      </c>
      <c r="X74" s="11">
        <f>+'Ark1'!Z926</f>
        <v>0.21500000000117264</v>
      </c>
      <c r="Y74" s="1">
        <f>+'Ark1'!Z926</f>
        <v>0.21500000000117264</v>
      </c>
      <c r="Z74" s="1">
        <f>+'Ark1'!AB926</f>
        <v>3</v>
      </c>
      <c r="AA74" s="1">
        <f>+'Ark1'!AB926</f>
        <v>3</v>
      </c>
      <c r="AB74" s="1">
        <f t="shared" si="6"/>
        <v>5.3142105263157893</v>
      </c>
      <c r="AC74" s="1">
        <f t="shared" si="2"/>
        <v>1</v>
      </c>
      <c r="AD74" s="47"/>
      <c r="AE74" s="4"/>
      <c r="AF74" s="13"/>
      <c r="AG74" s="13"/>
      <c r="AH74" s="5"/>
    </row>
    <row r="75" spans="1:34" ht="15.6">
      <c r="A75" s="47"/>
      <c r="B75">
        <f>+'Ark1'!C927</f>
        <v>2021</v>
      </c>
      <c r="C75">
        <f>+'Ark1'!N927</f>
        <v>455</v>
      </c>
      <c r="D75" s="3" t="s">
        <v>468</v>
      </c>
      <c r="E75">
        <f>+'Ark1'!Q927</f>
        <v>4</v>
      </c>
      <c r="F75" s="329">
        <f>+'Ark1'!R927</f>
        <v>4</v>
      </c>
      <c r="G75" s="195">
        <f>+'Ark1'!AF927</f>
        <v>4.5131445334536863E-2</v>
      </c>
      <c r="H75" s="177">
        <f t="shared" si="5"/>
        <v>3.3985658441982251E-2</v>
      </c>
      <c r="I75" s="195">
        <f>+'Ark1'!AG927</f>
        <v>0.11696276289449892</v>
      </c>
      <c r="J75" s="92">
        <f>+'Ark1'!U927</f>
        <v>56.497500000000002</v>
      </c>
      <c r="R75" s="1">
        <f>+'Ark1'!S927</f>
        <v>8</v>
      </c>
      <c r="S75" s="1"/>
      <c r="T75" s="1">
        <f>+'Ark1'!T927</f>
        <v>9.5</v>
      </c>
      <c r="U75" s="11">
        <f>+'Ark1'!W927</f>
        <v>25</v>
      </c>
      <c r="V75" s="11">
        <f>+'Ark1'!X927</f>
        <v>100</v>
      </c>
      <c r="W75" s="11">
        <f>+'Ark1'!Y927</f>
        <v>100</v>
      </c>
      <c r="X75" s="11">
        <f>+'Ark1'!Z927</f>
        <v>0.84665149264625372</v>
      </c>
      <c r="Y75" s="1">
        <f>+'Ark1'!Z927</f>
        <v>0.84665149264625372</v>
      </c>
      <c r="Z75" s="1">
        <f>+'Ark1'!AB927</f>
        <v>2.598076211353316</v>
      </c>
      <c r="AA75" s="1">
        <f>+'Ark1'!AB927</f>
        <v>2.598076211353316</v>
      </c>
      <c r="AB75" s="1">
        <f t="shared" si="6"/>
        <v>7.0621875000000003</v>
      </c>
      <c r="AC75" s="1">
        <f t="shared" si="2"/>
        <v>1</v>
      </c>
      <c r="AD75" s="47"/>
      <c r="AE75" s="4"/>
      <c r="AF75" s="13"/>
      <c r="AG75" s="13"/>
      <c r="AH75" s="5"/>
    </row>
    <row r="76" spans="1:34" ht="15.6">
      <c r="A76" s="47"/>
      <c r="B76">
        <f>+'Ark1'!C928</f>
        <v>2021</v>
      </c>
      <c r="C76">
        <f>+'Ark1'!N928</f>
        <v>460</v>
      </c>
      <c r="D76" s="3" t="s">
        <v>469</v>
      </c>
      <c r="E76">
        <f>+'Ark1'!Q928</f>
        <v>0</v>
      </c>
      <c r="F76" s="329">
        <f>+'Ark1'!R928</f>
        <v>0</v>
      </c>
      <c r="G76" s="195">
        <f>+'Ark1'!AF928</f>
        <v>0</v>
      </c>
      <c r="H76" s="177">
        <f t="shared" si="5"/>
        <v>0</v>
      </c>
      <c r="I76" s="195">
        <f>+'Ark1'!AG928</f>
        <v>0</v>
      </c>
      <c r="J76" s="92">
        <f>+'Ark1'!U928</f>
        <v>0</v>
      </c>
      <c r="R76" s="1">
        <f>+'Ark1'!S928</f>
        <v>0</v>
      </c>
      <c r="S76" s="1"/>
      <c r="T76" s="1">
        <f>+'Ark1'!T928</f>
        <v>0</v>
      </c>
      <c r="U76" s="11">
        <f>+'Ark1'!W928</f>
        <v>0</v>
      </c>
      <c r="V76" s="11">
        <f>+'Ark1'!X928</f>
        <v>0</v>
      </c>
      <c r="W76" s="11">
        <f>+'Ark1'!Y928</f>
        <v>0</v>
      </c>
      <c r="X76" s="11">
        <f>+'Ark1'!Z928</f>
        <v>0</v>
      </c>
      <c r="Y76" s="1">
        <f>+'Ark1'!Z928</f>
        <v>0</v>
      </c>
      <c r="Z76" s="1">
        <f>+'Ark1'!AB928</f>
        <v>0</v>
      </c>
      <c r="AA76" s="1">
        <f>+'Ark1'!AB928</f>
        <v>0</v>
      </c>
      <c r="AB76" s="1" t="e">
        <f t="shared" si="6"/>
        <v>#DIV/0!</v>
      </c>
      <c r="AC76" s="1" t="e">
        <f t="shared" si="2"/>
        <v>#DIV/0!</v>
      </c>
      <c r="AD76" s="47"/>
      <c r="AE76" s="4"/>
      <c r="AF76" s="13"/>
      <c r="AG76" s="13"/>
      <c r="AH76" s="5"/>
    </row>
    <row r="77" spans="1:34" ht="15.6">
      <c r="A77" s="47"/>
      <c r="B77" s="53">
        <f>+'Ark1'!C929</f>
        <v>2020</v>
      </c>
      <c r="C77" s="53">
        <f>+'Ark1'!N929</f>
        <v>409</v>
      </c>
      <c r="D77" s="54" t="s">
        <v>454</v>
      </c>
      <c r="E77" s="53">
        <f>+'Ark1'!Q929</f>
        <v>55</v>
      </c>
      <c r="F77" s="330">
        <f>+'Ark1'!R929</f>
        <v>121</v>
      </c>
      <c r="G77" s="177">
        <f>+'Ark1'!AF929</f>
        <v>1.3486402139991081</v>
      </c>
      <c r="H77" s="177">
        <f t="shared" si="5"/>
        <v>0.20942854847165315</v>
      </c>
      <c r="I77" s="177">
        <f>+'Ark1'!AG929</f>
        <v>0.4652144457843253</v>
      </c>
      <c r="J77" s="156">
        <f>+'Ark1'!U929</f>
        <v>7.4214049586776865</v>
      </c>
      <c r="K77" s="156"/>
      <c r="L77" s="156"/>
      <c r="M77" s="156"/>
      <c r="N77" s="156"/>
      <c r="O77" s="156"/>
      <c r="P77" s="156"/>
      <c r="Q77" s="156"/>
      <c r="R77" s="55">
        <f>+'Ark1'!S929</f>
        <v>3.6859504132231407</v>
      </c>
      <c r="S77" s="55"/>
      <c r="T77" s="55">
        <f>+'Ark1'!T929</f>
        <v>3.388429752066116</v>
      </c>
      <c r="U77" s="75">
        <f>+'Ark1'!W929</f>
        <v>0</v>
      </c>
      <c r="V77" s="75">
        <f>+'Ark1'!X929</f>
        <v>0</v>
      </c>
      <c r="W77" s="75">
        <f>+'Ark1'!Y929</f>
        <v>0</v>
      </c>
      <c r="X77" s="75">
        <f>+'Ark1'!Z929</f>
        <v>2.94110349386558</v>
      </c>
      <c r="Y77" s="55">
        <f>+'Ark1'!Z929</f>
        <v>2.94110349386558</v>
      </c>
      <c r="Z77" s="55">
        <f>+'Ark1'!AB929</f>
        <v>1.7266597037831557</v>
      </c>
      <c r="AA77" s="55">
        <f>+'Ark1'!AB929</f>
        <v>1.7266597037831557</v>
      </c>
      <c r="AB77" s="55">
        <f t="shared" si="6"/>
        <v>2.0134304932735425</v>
      </c>
      <c r="AC77" s="55">
        <f t="shared" ref="AC77:AC140" si="7">+F77/E77</f>
        <v>2.2000000000000002</v>
      </c>
      <c r="AD77" s="47"/>
      <c r="AE77" s="4"/>
      <c r="AF77" s="13"/>
      <c r="AG77" s="13"/>
      <c r="AH77" s="5"/>
    </row>
    <row r="78" spans="1:34" ht="15.6">
      <c r="A78" s="47"/>
      <c r="B78" s="53">
        <f>+'Ark1'!C930</f>
        <v>2020</v>
      </c>
      <c r="C78" s="53">
        <f>+'Ark1'!N930</f>
        <v>410</v>
      </c>
      <c r="D78" s="54" t="s">
        <v>455</v>
      </c>
      <c r="E78" s="53">
        <f>+'Ark1'!Q930</f>
        <v>288</v>
      </c>
      <c r="F78" s="330">
        <f>+'Ark1'!R930</f>
        <v>853</v>
      </c>
      <c r="G78" s="177">
        <f>+'Ark1'!AF930</f>
        <v>9.5073562193490861</v>
      </c>
      <c r="H78" s="177">
        <f t="shared" ref="H78:H141" si="8">+G78-G94</f>
        <v>-0.8822541702613016</v>
      </c>
      <c r="I78" s="177">
        <f>+'Ark1'!AG930</f>
        <v>5.8683000538110894</v>
      </c>
      <c r="J78" s="156">
        <f>+'Ark1'!U930</f>
        <v>13.279495896834696</v>
      </c>
      <c r="K78" s="156"/>
      <c r="L78" s="156"/>
      <c r="M78" s="156"/>
      <c r="N78" s="156"/>
      <c r="O78" s="156"/>
      <c r="P78" s="156"/>
      <c r="Q78" s="156"/>
      <c r="R78" s="55">
        <f>+'Ark1'!S930</f>
        <v>4.2497069167643602</v>
      </c>
      <c r="S78" s="55"/>
      <c r="T78" s="55">
        <f>+'Ark1'!T930</f>
        <v>3.9730363423212194</v>
      </c>
      <c r="U78" s="75">
        <f>+'Ark1'!W930</f>
        <v>0.1172332942555686</v>
      </c>
      <c r="V78" s="75">
        <f>+'Ark1'!X930</f>
        <v>0</v>
      </c>
      <c r="W78" s="75">
        <f>+'Ark1'!Y930</f>
        <v>0</v>
      </c>
      <c r="X78" s="75">
        <f>+'Ark1'!Z930</f>
        <v>1.3122896786705016</v>
      </c>
      <c r="Y78" s="55">
        <f>+'Ark1'!Z930</f>
        <v>1.3122896786705016</v>
      </c>
      <c r="Z78" s="55">
        <f>+'Ark1'!AB930</f>
        <v>1.7127820399518043</v>
      </c>
      <c r="AA78" s="55">
        <f>+'Ark1'!AB930</f>
        <v>1.7127820399518043</v>
      </c>
      <c r="AB78" s="55">
        <f t="shared" si="6"/>
        <v>3.1248027586206892</v>
      </c>
      <c r="AC78" s="55">
        <f t="shared" si="7"/>
        <v>2.9618055555555554</v>
      </c>
      <c r="AD78" s="47"/>
      <c r="AE78" s="4"/>
      <c r="AF78" s="13"/>
      <c r="AG78" s="5"/>
      <c r="AH78" s="5"/>
    </row>
    <row r="79" spans="1:34" ht="15.6">
      <c r="A79" s="47"/>
      <c r="B79" s="53">
        <f>+'Ark1'!C931</f>
        <v>2020</v>
      </c>
      <c r="C79" s="53">
        <f>+'Ark1'!N931</f>
        <v>415</v>
      </c>
      <c r="D79" s="54" t="s">
        <v>456</v>
      </c>
      <c r="E79" s="53">
        <f>+'Ark1'!Q931</f>
        <v>445</v>
      </c>
      <c r="F79" s="330">
        <f>+'Ark1'!R931</f>
        <v>2944</v>
      </c>
      <c r="G79" s="177">
        <f>+'Ark1'!AF931</f>
        <v>32.813196611680794</v>
      </c>
      <c r="H79" s="177">
        <f t="shared" si="8"/>
        <v>0.15199816100865604</v>
      </c>
      <c r="I79" s="177">
        <f>+'Ark1'!AG931</f>
        <v>27.174970396645271</v>
      </c>
      <c r="J79" s="156">
        <f>+'Ark1'!U931</f>
        <v>17.817615489130404</v>
      </c>
      <c r="K79" s="156"/>
      <c r="L79" s="156"/>
      <c r="M79" s="156"/>
      <c r="N79" s="156"/>
      <c r="O79" s="156"/>
      <c r="P79" s="156"/>
      <c r="Q79" s="156"/>
      <c r="R79" s="55">
        <f>+'Ark1'!S931</f>
        <v>4.3454483695652177</v>
      </c>
      <c r="S79" s="55"/>
      <c r="T79" s="55">
        <f>+'Ark1'!T931</f>
        <v>4.625</v>
      </c>
      <c r="U79" s="75">
        <f>+'Ark1'!W931</f>
        <v>0.23777173913043476</v>
      </c>
      <c r="V79" s="75">
        <f>+'Ark1'!X931</f>
        <v>86.786684782608717</v>
      </c>
      <c r="W79" s="75">
        <f>+'Ark1'!Y931</f>
        <v>0</v>
      </c>
      <c r="X79" s="75">
        <f>+'Ark1'!Z931</f>
        <v>1.3843923115442562</v>
      </c>
      <c r="Y79" s="55">
        <f>+'Ark1'!Z931</f>
        <v>1.3843923115442562</v>
      </c>
      <c r="Z79" s="55">
        <f>+'Ark1'!AB931</f>
        <v>1.8069160611865496</v>
      </c>
      <c r="AA79" s="55">
        <f>+'Ark1'!AB931</f>
        <v>1.8069160611865496</v>
      </c>
      <c r="AB79" s="55">
        <f t="shared" si="6"/>
        <v>4.1002939107324243</v>
      </c>
      <c r="AC79" s="55">
        <f t="shared" si="7"/>
        <v>6.6157303370786513</v>
      </c>
      <c r="AD79" s="47"/>
      <c r="AE79" s="4"/>
      <c r="AF79" s="13"/>
      <c r="AG79" s="5"/>
      <c r="AH79" s="5"/>
    </row>
    <row r="80" spans="1:34" ht="15.6">
      <c r="A80" s="47"/>
      <c r="B80" s="53">
        <f>+'Ark1'!C932</f>
        <v>2020</v>
      </c>
      <c r="C80" s="53">
        <f>+'Ark1'!N932</f>
        <v>420</v>
      </c>
      <c r="D80" s="54" t="s">
        <v>457</v>
      </c>
      <c r="E80" s="53">
        <f>+'Ark1'!Q932</f>
        <v>370</v>
      </c>
      <c r="F80" s="330">
        <f>+'Ark1'!R932</f>
        <v>2933</v>
      </c>
      <c r="G80" s="177">
        <f>+'Ark1'!AF932</f>
        <v>32.690592955862698</v>
      </c>
      <c r="H80" s="177">
        <f t="shared" si="8"/>
        <v>-7.3134544706910276E-2</v>
      </c>
      <c r="I80" s="177">
        <f>+'Ark1'!AG932</f>
        <v>33.874386867212621</v>
      </c>
      <c r="J80" s="156">
        <f>+'Ark1'!U932</f>
        <v>22.293470848960137</v>
      </c>
      <c r="K80" s="156"/>
      <c r="L80" s="156"/>
      <c r="M80" s="156"/>
      <c r="N80" s="156"/>
      <c r="O80" s="156"/>
      <c r="P80" s="156"/>
      <c r="Q80" s="156"/>
      <c r="R80" s="55">
        <f>+'Ark1'!S932</f>
        <v>5.1148994203886806</v>
      </c>
      <c r="S80" s="55"/>
      <c r="T80" s="55">
        <f>+'Ark1'!T932</f>
        <v>5.8523695874531185</v>
      </c>
      <c r="U80" s="75">
        <f>+'Ark1'!W932</f>
        <v>1.6706443914081146</v>
      </c>
      <c r="V80" s="75">
        <f>+'Ark1'!X932</f>
        <v>100</v>
      </c>
      <c r="W80" s="75">
        <f>+'Ark1'!Y932</f>
        <v>32.355949539720427</v>
      </c>
      <c r="X80" s="75">
        <f>+'Ark1'!Z932</f>
        <v>1.3945020712969265</v>
      </c>
      <c r="Y80" s="55">
        <f>+'Ark1'!Z932</f>
        <v>1.3945020712969265</v>
      </c>
      <c r="Z80" s="55">
        <f>+'Ark1'!AB932</f>
        <v>1.8363934650639464</v>
      </c>
      <c r="AA80" s="55">
        <f>+'Ark1'!AB932</f>
        <v>1.8363934650639464</v>
      </c>
      <c r="AB80" s="55">
        <f t="shared" si="6"/>
        <v>4.3585355285961924</v>
      </c>
      <c r="AC80" s="55">
        <f t="shared" si="7"/>
        <v>7.9270270270270267</v>
      </c>
      <c r="AD80" s="47"/>
      <c r="AE80" s="4"/>
      <c r="AF80" s="13"/>
      <c r="AG80" s="5"/>
      <c r="AH80" s="5"/>
    </row>
    <row r="81" spans="1:34" ht="15.6">
      <c r="A81" s="47"/>
      <c r="B81" s="53">
        <f>+'Ark1'!C933</f>
        <v>2020</v>
      </c>
      <c r="C81" s="53">
        <f>+'Ark1'!N933</f>
        <v>425</v>
      </c>
      <c r="D81" s="54" t="s">
        <v>458</v>
      </c>
      <c r="E81" s="53">
        <f>+'Ark1'!Q933</f>
        <v>278</v>
      </c>
      <c r="F81" s="330">
        <f>+'Ark1'!R933</f>
        <v>975</v>
      </c>
      <c r="G81" s="177">
        <f>+'Ark1'!AF933</f>
        <v>10.867142220240749</v>
      </c>
      <c r="H81" s="177">
        <f t="shared" si="8"/>
        <v>0.30665008080124068</v>
      </c>
      <c r="I81" s="177">
        <f>+'Ark1'!AG933</f>
        <v>13.322791808881131</v>
      </c>
      <c r="J81" s="156">
        <f>+'Ark1'!U933</f>
        <v>26.37599999999998</v>
      </c>
      <c r="K81" s="156"/>
      <c r="L81" s="156"/>
      <c r="M81" s="156"/>
      <c r="N81" s="156"/>
      <c r="O81" s="156"/>
      <c r="P81" s="156"/>
      <c r="Q81" s="156"/>
      <c r="R81" s="55">
        <f>+'Ark1'!S933</f>
        <v>5.9528205128205105</v>
      </c>
      <c r="S81" s="55"/>
      <c r="T81" s="55">
        <f>+'Ark1'!T933</f>
        <v>6.9815384615384621</v>
      </c>
      <c r="U81" s="75">
        <f>+'Ark1'!W933</f>
        <v>7.076923076923074</v>
      </c>
      <c r="V81" s="75">
        <f>+'Ark1'!X933</f>
        <v>100</v>
      </c>
      <c r="W81" s="75">
        <f>+'Ark1'!Y933</f>
        <v>100</v>
      </c>
      <c r="X81" s="75">
        <f>+'Ark1'!Z933</f>
        <v>0.88373867816420515</v>
      </c>
      <c r="Y81" s="55">
        <f>+'Ark1'!Z933</f>
        <v>0.88373867816420515</v>
      </c>
      <c r="Z81" s="55">
        <f>+'Ark1'!AB933</f>
        <v>1.9844698813686177</v>
      </c>
      <c r="AA81" s="55">
        <f>+'Ark1'!AB933</f>
        <v>1.9844698813686177</v>
      </c>
      <c r="AB81" s="55">
        <f t="shared" si="6"/>
        <v>4.4308407994486547</v>
      </c>
      <c r="AC81" s="55">
        <f t="shared" si="7"/>
        <v>3.5071942446043165</v>
      </c>
      <c r="AD81" s="47"/>
      <c r="AE81" s="4"/>
      <c r="AF81" s="13"/>
      <c r="AG81" s="5"/>
      <c r="AH81" s="5"/>
    </row>
    <row r="82" spans="1:34" ht="15.6">
      <c r="A82" s="47"/>
      <c r="B82" s="53">
        <f>+'Ark1'!C934</f>
        <v>2020</v>
      </c>
      <c r="C82" s="53">
        <f>+'Ark1'!N934</f>
        <v>428</v>
      </c>
      <c r="D82" s="54" t="s">
        <v>459</v>
      </c>
      <c r="E82" s="53">
        <f>+'Ark1'!Q934</f>
        <v>194</v>
      </c>
      <c r="F82" s="330">
        <f>+'Ark1'!R934</f>
        <v>402</v>
      </c>
      <c r="G82" s="177">
        <f>+'Ark1'!AF934</f>
        <v>4.480606330806955</v>
      </c>
      <c r="H82" s="177">
        <f t="shared" si="8"/>
        <v>0.51614973477141124</v>
      </c>
      <c r="I82" s="177">
        <f>+'Ark1'!AG934</f>
        <v>6.0349139558686868</v>
      </c>
      <c r="J82" s="156">
        <f>+'Ark1'!U934</f>
        <v>28.977661691542306</v>
      </c>
      <c r="K82" s="156"/>
      <c r="L82" s="156"/>
      <c r="M82" s="156"/>
      <c r="N82" s="156"/>
      <c r="O82" s="156"/>
      <c r="P82" s="156"/>
      <c r="Q82" s="156"/>
      <c r="R82" s="55">
        <f>+'Ark1'!S934</f>
        <v>6.4253731343283604</v>
      </c>
      <c r="S82" s="55"/>
      <c r="T82" s="55">
        <f>+'Ark1'!T934</f>
        <v>7.514925373134326</v>
      </c>
      <c r="U82" s="75">
        <f>+'Ark1'!W934</f>
        <v>14.925373134328362</v>
      </c>
      <c r="V82" s="75">
        <f>+'Ark1'!X934</f>
        <v>100</v>
      </c>
      <c r="W82" s="75">
        <f>+'Ark1'!Y934</f>
        <v>100</v>
      </c>
      <c r="X82" s="75">
        <f>+'Ark1'!Z934</f>
        <v>0.60663988102356581</v>
      </c>
      <c r="Y82" s="55">
        <f>+'Ark1'!Z934</f>
        <v>0.60663988102356581</v>
      </c>
      <c r="Z82" s="55">
        <f>+'Ark1'!AB934</f>
        <v>2.1291686928914397</v>
      </c>
      <c r="AA82" s="55">
        <f>+'Ark1'!AB934</f>
        <v>2.1291686928914397</v>
      </c>
      <c r="AB82" s="55">
        <f t="shared" si="6"/>
        <v>4.5098799845141322</v>
      </c>
      <c r="AC82" s="55">
        <f t="shared" si="7"/>
        <v>2.0721649484536084</v>
      </c>
      <c r="AD82" s="47"/>
      <c r="AE82" s="4"/>
      <c r="AF82" s="13"/>
      <c r="AG82" s="5"/>
      <c r="AH82" s="5"/>
    </row>
    <row r="83" spans="1:34" ht="15.6">
      <c r="A83" s="47"/>
      <c r="B83" s="53">
        <f>+'Ark1'!C935</f>
        <v>2020</v>
      </c>
      <c r="C83" s="53">
        <f>+'Ark1'!N935</f>
        <v>430</v>
      </c>
      <c r="D83" s="54" t="s">
        <v>460</v>
      </c>
      <c r="E83" s="53">
        <f>+'Ark1'!Q935</f>
        <v>181</v>
      </c>
      <c r="F83" s="330">
        <f>+'Ark1'!R935</f>
        <v>370</v>
      </c>
      <c r="G83" s="177">
        <f>+'Ark1'!AF935</f>
        <v>4.1239411502452068</v>
      </c>
      <c r="H83" s="177">
        <f t="shared" si="8"/>
        <v>0.11391608758856631</v>
      </c>
      <c r="I83" s="177">
        <f>+'Ark1'!AG935</f>
        <v>6.0311321036718608</v>
      </c>
      <c r="J83" s="156">
        <f>+'Ark1'!U935</f>
        <v>31.464108108108103</v>
      </c>
      <c r="K83" s="156"/>
      <c r="L83" s="156"/>
      <c r="M83" s="156"/>
      <c r="N83" s="156"/>
      <c r="O83" s="156"/>
      <c r="P83" s="156"/>
      <c r="Q83" s="156"/>
      <c r="R83" s="55">
        <f>+'Ark1'!S935</f>
        <v>6.6621621621621649</v>
      </c>
      <c r="S83" s="55"/>
      <c r="T83" s="55">
        <f>+'Ark1'!T935</f>
        <v>8.0837837837837849</v>
      </c>
      <c r="U83" s="75">
        <f>+'Ark1'!W935</f>
        <v>24.054054054054046</v>
      </c>
      <c r="V83" s="75">
        <f>+'Ark1'!X935</f>
        <v>100</v>
      </c>
      <c r="W83" s="75">
        <f>+'Ark1'!Y935</f>
        <v>100</v>
      </c>
      <c r="X83" s="75">
        <f>+'Ark1'!Z935</f>
        <v>0.86442350055552608</v>
      </c>
      <c r="Y83" s="55">
        <f>+'Ark1'!Z935</f>
        <v>0.86442350055552608</v>
      </c>
      <c r="Z83" s="55">
        <f>+'Ark1'!AB935</f>
        <v>2.2083396616822033</v>
      </c>
      <c r="AA83" s="55">
        <f>+'Ark1'!AB935</f>
        <v>2.2083396616822033</v>
      </c>
      <c r="AB83" s="55">
        <f t="shared" si="6"/>
        <v>4.7228073022312342</v>
      </c>
      <c r="AC83" s="55">
        <f t="shared" si="7"/>
        <v>2.0441988950276242</v>
      </c>
      <c r="AD83" s="47"/>
      <c r="AE83" s="4"/>
      <c r="AF83" s="13"/>
      <c r="AG83" s="5"/>
      <c r="AH83" s="5"/>
    </row>
    <row r="84" spans="1:34" ht="15.6">
      <c r="A84" s="47"/>
      <c r="B84" s="53">
        <f>+'Ark1'!C936</f>
        <v>2020</v>
      </c>
      <c r="C84" s="53">
        <f>+'Ark1'!N936</f>
        <v>433</v>
      </c>
      <c r="D84" s="54" t="s">
        <v>461</v>
      </c>
      <c r="E84" s="53">
        <f>+'Ark1'!Q936</f>
        <v>89</v>
      </c>
      <c r="F84" s="330">
        <f>+'Ark1'!R936</f>
        <v>137</v>
      </c>
      <c r="G84" s="177">
        <f>+'Ark1'!AF936</f>
        <v>1.5269728042799815</v>
      </c>
      <c r="H84" s="177">
        <f t="shared" si="8"/>
        <v>-4.5139294147906073E-2</v>
      </c>
      <c r="I84" s="177">
        <f>+'Ark1'!AG936</f>
        <v>2.4125730318399321</v>
      </c>
      <c r="J84" s="156">
        <f>+'Ark1'!U936</f>
        <v>33.992116788321162</v>
      </c>
      <c r="K84" s="156"/>
      <c r="L84" s="156"/>
      <c r="M84" s="156"/>
      <c r="N84" s="156"/>
      <c r="O84" s="156"/>
      <c r="P84" s="156"/>
      <c r="Q84" s="156"/>
      <c r="R84" s="55">
        <f>+'Ark1'!S936</f>
        <v>6.7883211678832112</v>
      </c>
      <c r="S84" s="55"/>
      <c r="T84" s="55">
        <f>+'Ark1'!T936</f>
        <v>7.9781021897810236</v>
      </c>
      <c r="U84" s="75">
        <f>+'Ark1'!W936</f>
        <v>29.197080291970824</v>
      </c>
      <c r="V84" s="75">
        <f>+'Ark1'!X936</f>
        <v>100</v>
      </c>
      <c r="W84" s="75">
        <f>+'Ark1'!Y936</f>
        <v>100</v>
      </c>
      <c r="X84" s="75">
        <f>+'Ark1'!Z936</f>
        <v>0.58488932218546408</v>
      </c>
      <c r="Y84" s="55">
        <f>+'Ark1'!Z936</f>
        <v>0.58488932218546408</v>
      </c>
      <c r="Z84" s="55">
        <f>+'Ark1'!AB936</f>
        <v>2.4980785412625379</v>
      </c>
      <c r="AA84" s="55">
        <f>+'Ark1'!AB936</f>
        <v>2.4980785412625379</v>
      </c>
      <c r="AB84" s="55">
        <f t="shared" si="6"/>
        <v>5.0074408602150537</v>
      </c>
      <c r="AC84" s="55">
        <f t="shared" si="7"/>
        <v>1.5393258426966292</v>
      </c>
      <c r="AD84" s="47"/>
      <c r="AE84" s="4"/>
      <c r="AF84" s="13"/>
      <c r="AG84" s="5"/>
      <c r="AH84" s="5"/>
    </row>
    <row r="85" spans="1:34" ht="15.6">
      <c r="A85" s="47"/>
      <c r="B85" s="53">
        <f>+'Ark1'!C937</f>
        <v>2020</v>
      </c>
      <c r="C85" s="53">
        <f>+'Ark1'!N937</f>
        <v>435</v>
      </c>
      <c r="D85" s="54" t="s">
        <v>462</v>
      </c>
      <c r="E85" s="53">
        <f>+'Ark1'!Q937</f>
        <v>85</v>
      </c>
      <c r="F85" s="330">
        <f>+'Ark1'!R937</f>
        <v>118</v>
      </c>
      <c r="G85" s="177">
        <f>+'Ark1'!AF937</f>
        <v>1.3152028533214444</v>
      </c>
      <c r="H85" s="177">
        <f t="shared" si="8"/>
        <v>-0.12020384524314931</v>
      </c>
      <c r="I85" s="177">
        <f>+'Ark1'!AG937</f>
        <v>2.2201907286494627</v>
      </c>
      <c r="J85" s="156">
        <f>+'Ark1'!U937</f>
        <v>36.318389830508472</v>
      </c>
      <c r="K85" s="156"/>
      <c r="L85" s="156"/>
      <c r="M85" s="156"/>
      <c r="N85" s="156"/>
      <c r="O85" s="156"/>
      <c r="P85" s="156"/>
      <c r="Q85" s="156"/>
      <c r="R85" s="55">
        <f>+'Ark1'!S937</f>
        <v>6.8305084745762707</v>
      </c>
      <c r="S85" s="55"/>
      <c r="T85" s="55">
        <f>+'Ark1'!T937</f>
        <v>8.1779661016949152</v>
      </c>
      <c r="U85" s="75">
        <f>+'Ark1'!W937</f>
        <v>32.20338983050847</v>
      </c>
      <c r="V85" s="75">
        <f>+'Ark1'!X937</f>
        <v>100</v>
      </c>
      <c r="W85" s="75">
        <f>+'Ark1'!Y937</f>
        <v>100</v>
      </c>
      <c r="X85" s="75">
        <f>+'Ark1'!Z937</f>
        <v>0.82826341746430499</v>
      </c>
      <c r="Y85" s="55">
        <f>+'Ark1'!Z937</f>
        <v>0.82826341746430499</v>
      </c>
      <c r="Z85" s="55">
        <f>+'Ark1'!AB937</f>
        <v>2.4482140011569804</v>
      </c>
      <c r="AA85" s="55">
        <f>+'Ark1'!AB937</f>
        <v>2.4482140011569804</v>
      </c>
      <c r="AB85" s="55">
        <f t="shared" si="6"/>
        <v>5.3170843672456574</v>
      </c>
      <c r="AC85" s="55">
        <f t="shared" si="7"/>
        <v>1.388235294117647</v>
      </c>
      <c r="AD85" s="47"/>
      <c r="AE85" s="4"/>
      <c r="AF85" s="13"/>
      <c r="AG85" s="5"/>
      <c r="AH85" s="5"/>
    </row>
    <row r="86" spans="1:34" ht="15.6">
      <c r="A86" s="47"/>
      <c r="B86" s="53">
        <f>+'Ark1'!C938</f>
        <v>2020</v>
      </c>
      <c r="C86" s="53">
        <f>+'Ark1'!N938</f>
        <v>438</v>
      </c>
      <c r="D86" s="54" t="s">
        <v>463</v>
      </c>
      <c r="E86" s="53">
        <f>+'Ark1'!Q938</f>
        <v>43</v>
      </c>
      <c r="F86" s="330">
        <f>+'Ark1'!R938</f>
        <v>48</v>
      </c>
      <c r="G86" s="177">
        <f>+'Ark1'!AF938</f>
        <v>0.53499777084262157</v>
      </c>
      <c r="H86" s="177">
        <f t="shared" si="8"/>
        <v>-2.3215945265831595E-2</v>
      </c>
      <c r="I86" s="177">
        <f>+'Ark1'!AG938</f>
        <v>0.96985340556567379</v>
      </c>
      <c r="J86" s="156">
        <f>+'Ark1'!U938</f>
        <v>39.001666666666658</v>
      </c>
      <c r="K86" s="156"/>
      <c r="L86" s="156"/>
      <c r="M86" s="156"/>
      <c r="N86" s="156"/>
      <c r="O86" s="156"/>
      <c r="P86" s="156"/>
      <c r="Q86" s="156"/>
      <c r="R86" s="55">
        <f>+'Ark1'!S938</f>
        <v>6.3125</v>
      </c>
      <c r="S86" s="55"/>
      <c r="T86" s="55">
        <f>+'Ark1'!T938</f>
        <v>7.4375</v>
      </c>
      <c r="U86" s="75">
        <f>+'Ark1'!W938</f>
        <v>20.833333333333329</v>
      </c>
      <c r="V86" s="75">
        <f>+'Ark1'!X938</f>
        <v>100</v>
      </c>
      <c r="W86" s="75">
        <f>+'Ark1'!Y938</f>
        <v>100</v>
      </c>
      <c r="X86" s="75">
        <f>+'Ark1'!Z938</f>
        <v>0.58830028235855469</v>
      </c>
      <c r="Y86" s="55">
        <f>+'Ark1'!Z938</f>
        <v>0.58830028235855469</v>
      </c>
      <c r="Z86" s="55">
        <f>+'Ark1'!AB938</f>
        <v>2.6450129961873534</v>
      </c>
      <c r="AA86" s="55">
        <f>+'Ark1'!AB938</f>
        <v>2.6450129961873534</v>
      </c>
      <c r="AB86" s="55">
        <f t="shared" si="6"/>
        <v>6.1784818481848172</v>
      </c>
      <c r="AC86" s="55">
        <f t="shared" si="7"/>
        <v>1.1162790697674418</v>
      </c>
      <c r="AD86" s="47"/>
      <c r="AE86" s="4"/>
      <c r="AF86" s="13"/>
      <c r="AG86" s="5"/>
      <c r="AH86" s="5"/>
    </row>
    <row r="87" spans="1:34" ht="15.6">
      <c r="A87" s="47"/>
      <c r="B87" s="53">
        <f>+'Ark1'!C939</f>
        <v>2020</v>
      </c>
      <c r="C87" s="53">
        <f>+'Ark1'!N939</f>
        <v>440</v>
      </c>
      <c r="D87" s="54" t="s">
        <v>464</v>
      </c>
      <c r="E87" s="53">
        <f>+'Ark1'!Q939</f>
        <v>31</v>
      </c>
      <c r="F87" s="330">
        <f>+'Ark1'!R939</f>
        <v>35</v>
      </c>
      <c r="G87" s="177">
        <f>+'Ark1'!AF939</f>
        <v>0.39010254123941152</v>
      </c>
      <c r="H87" s="177">
        <f t="shared" si="8"/>
        <v>-2.0013658350472252E-2</v>
      </c>
      <c r="I87" s="177">
        <f>+'Ark1'!AG939</f>
        <v>0.75416867609943461</v>
      </c>
      <c r="J87" s="156">
        <f>+'Ark1'!U939</f>
        <v>41.592857142857127</v>
      </c>
      <c r="K87" s="156"/>
      <c r="L87" s="156"/>
      <c r="M87" s="156"/>
      <c r="N87" s="156"/>
      <c r="O87" s="156"/>
      <c r="P87" s="156"/>
      <c r="Q87" s="156"/>
      <c r="R87" s="55">
        <f>+'Ark1'!S939</f>
        <v>6.2857142857142847</v>
      </c>
      <c r="S87" s="55"/>
      <c r="T87" s="55">
        <f>+'Ark1'!T939</f>
        <v>7.0571428571428561</v>
      </c>
      <c r="U87" s="75">
        <f>+'Ark1'!W939</f>
        <v>20</v>
      </c>
      <c r="V87" s="75">
        <f>+'Ark1'!X939</f>
        <v>100</v>
      </c>
      <c r="W87" s="75">
        <f>+'Ark1'!Y939</f>
        <v>100</v>
      </c>
      <c r="X87" s="75">
        <f>+'Ark1'!Z939</f>
        <v>0.78964574852528324</v>
      </c>
      <c r="Y87" s="55">
        <f>+'Ark1'!Z939</f>
        <v>0.78964574852528324</v>
      </c>
      <c r="Z87" s="55">
        <f>+'Ark1'!AB939</f>
        <v>2.7562174612823185</v>
      </c>
      <c r="AA87" s="55">
        <f>+'Ark1'!AB939</f>
        <v>2.7562174612823185</v>
      </c>
      <c r="AB87" s="55">
        <f t="shared" si="6"/>
        <v>6.6170454545454529</v>
      </c>
      <c r="AC87" s="55">
        <f t="shared" si="7"/>
        <v>1.1290322580645162</v>
      </c>
      <c r="AD87" s="47"/>
      <c r="AE87" s="4"/>
      <c r="AF87" s="5"/>
      <c r="AG87" s="5"/>
      <c r="AH87" s="5"/>
    </row>
    <row r="88" spans="1:34">
      <c r="A88" s="47"/>
      <c r="B88" s="53">
        <f>+'Ark1'!C940</f>
        <v>2020</v>
      </c>
      <c r="C88" s="53">
        <f>+'Ark1'!N940</f>
        <v>443</v>
      </c>
      <c r="D88" s="54" t="s">
        <v>465</v>
      </c>
      <c r="E88" s="53">
        <f>+'Ark1'!Q940</f>
        <v>10</v>
      </c>
      <c r="F88" s="330">
        <f>+'Ark1'!R940</f>
        <v>11</v>
      </c>
      <c r="G88" s="177">
        <f>+'Ark1'!AF940</f>
        <v>0.12260365581810076</v>
      </c>
      <c r="H88" s="195">
        <f t="shared" si="8"/>
        <v>-9.3846560632115689E-2</v>
      </c>
      <c r="I88" s="177">
        <f>+'Ark1'!AG940</f>
        <v>0.24924478224846236</v>
      </c>
      <c r="J88" s="156">
        <f>+'Ark1'!U940</f>
        <v>43.737272727272739</v>
      </c>
      <c r="K88" s="156"/>
      <c r="L88" s="156"/>
      <c r="M88" s="156"/>
      <c r="N88" s="156"/>
      <c r="O88" s="156"/>
      <c r="P88" s="156"/>
      <c r="Q88" s="156"/>
      <c r="R88" s="55">
        <f>+'Ark1'!S940</f>
        <v>7.2727272727272716</v>
      </c>
      <c r="S88" s="55"/>
      <c r="T88" s="55">
        <f>+'Ark1'!T940</f>
        <v>8.8181818181818183</v>
      </c>
      <c r="U88" s="75">
        <f>+'Ark1'!W940</f>
        <v>45.454545454545446</v>
      </c>
      <c r="V88" s="75">
        <f>+'Ark1'!X940</f>
        <v>100</v>
      </c>
      <c r="W88" s="75">
        <f>+'Ark1'!Y940</f>
        <v>100</v>
      </c>
      <c r="X88" s="75">
        <f>+'Ark1'!Z940</f>
        <v>0.47644690458867911</v>
      </c>
      <c r="Y88" s="55">
        <f>+'Ark1'!Z940</f>
        <v>0.47644690458867911</v>
      </c>
      <c r="Z88" s="55">
        <f>+'Ark1'!AB940</f>
        <v>2.886274157525007</v>
      </c>
      <c r="AA88" s="55">
        <f>+'Ark1'!AB940</f>
        <v>2.886274157525007</v>
      </c>
      <c r="AB88" s="55">
        <f t="shared" si="6"/>
        <v>6.0138750000000023</v>
      </c>
      <c r="AC88" s="55">
        <f t="shared" si="7"/>
        <v>1.1000000000000001</v>
      </c>
      <c r="AD88" s="47"/>
      <c r="AE88" s="13"/>
      <c r="AF88" s="13"/>
    </row>
    <row r="89" spans="1:34" ht="15.6">
      <c r="A89" s="47"/>
      <c r="B89" s="53">
        <f>+'Ark1'!C941</f>
        <v>2020</v>
      </c>
      <c r="C89" s="53">
        <f>+'Ark1'!N941</f>
        <v>445</v>
      </c>
      <c r="D89" s="54" t="s">
        <v>466</v>
      </c>
      <c r="E89" s="53">
        <f>+'Ark1'!Q941</f>
        <v>17</v>
      </c>
      <c r="F89" s="330">
        <f>+'Ark1'!R941</f>
        <v>21</v>
      </c>
      <c r="G89" s="177">
        <f>+'Ark1'!AF941</f>
        <v>0.23406152474364689</v>
      </c>
      <c r="H89" s="195">
        <f t="shared" si="8"/>
        <v>-3.9349274982942328E-2</v>
      </c>
      <c r="I89" s="177">
        <f>+'Ark1'!AG941</f>
        <v>0.51234254090008402</v>
      </c>
      <c r="J89" s="156">
        <f>+'Ark1'!U941</f>
        <v>47.093333333333341</v>
      </c>
      <c r="K89" s="156"/>
      <c r="L89" s="156"/>
      <c r="M89" s="156"/>
      <c r="N89" s="156"/>
      <c r="O89" s="156"/>
      <c r="P89" s="156"/>
      <c r="Q89" s="156"/>
      <c r="R89" s="55">
        <f>+'Ark1'!S941</f>
        <v>6.2857142857142847</v>
      </c>
      <c r="S89" s="55"/>
      <c r="T89" s="55">
        <f>+'Ark1'!T941</f>
        <v>6.5714285714285694</v>
      </c>
      <c r="U89" s="75">
        <f>+'Ark1'!W941</f>
        <v>9.5238095238095273</v>
      </c>
      <c r="V89" s="75">
        <f>+'Ark1'!X941</f>
        <v>100</v>
      </c>
      <c r="W89" s="75">
        <f>+'Ark1'!Y941</f>
        <v>100</v>
      </c>
      <c r="X89" s="75">
        <f>+'Ark1'!Z941</f>
        <v>1.4553884552085401</v>
      </c>
      <c r="Y89" s="55">
        <f>+'Ark1'!Z941</f>
        <v>1.4553884552085401</v>
      </c>
      <c r="Z89" s="55">
        <f>+'Ark1'!AB941</f>
        <v>2.194613070819603</v>
      </c>
      <c r="AA89" s="55">
        <f>+'Ark1'!AB941</f>
        <v>2.194613070819603</v>
      </c>
      <c r="AB89" s="55">
        <f t="shared" si="6"/>
        <v>7.4921212121212148</v>
      </c>
      <c r="AC89" s="55">
        <f t="shared" si="7"/>
        <v>1.2352941176470589</v>
      </c>
      <c r="AD89" s="47"/>
      <c r="AE89" s="5"/>
      <c r="AF89" s="5"/>
      <c r="AH89" s="5"/>
    </row>
    <row r="90" spans="1:34">
      <c r="A90" s="47"/>
      <c r="B90" s="53">
        <f>+'Ark1'!C942</f>
        <v>2020</v>
      </c>
      <c r="C90" s="53">
        <f>+'Ark1'!N942</f>
        <v>450</v>
      </c>
      <c r="D90" s="54" t="s">
        <v>467</v>
      </c>
      <c r="E90" s="53">
        <f>+'Ark1'!Q942</f>
        <v>2</v>
      </c>
      <c r="F90" s="330">
        <f>+'Ark1'!R942</f>
        <v>3</v>
      </c>
      <c r="G90" s="177">
        <f>+'Ark1'!AF942</f>
        <v>3.3437360677663848E-2</v>
      </c>
      <c r="H90" s="195">
        <f t="shared" si="8"/>
        <v>-1.2131105943434362E-2</v>
      </c>
      <c r="I90" s="177">
        <f>+'Ark1'!AG942</f>
        <v>7.9911054980826277E-2</v>
      </c>
      <c r="J90" s="156">
        <f>+'Ark1'!U942</f>
        <v>51.416666666666657</v>
      </c>
      <c r="K90" s="156"/>
      <c r="L90" s="156"/>
      <c r="M90" s="156"/>
      <c r="N90" s="156"/>
      <c r="O90" s="156"/>
      <c r="P90" s="156"/>
      <c r="Q90" s="156"/>
      <c r="R90" s="55">
        <f>+'Ark1'!S942</f>
        <v>5.6666666666666679</v>
      </c>
      <c r="S90" s="55"/>
      <c r="T90" s="55">
        <f>+'Ark1'!T942</f>
        <v>6</v>
      </c>
      <c r="U90" s="75">
        <f>+'Ark1'!W942</f>
        <v>0</v>
      </c>
      <c r="V90" s="75">
        <f>+'Ark1'!X942</f>
        <v>100</v>
      </c>
      <c r="W90" s="75">
        <f>+'Ark1'!Y942</f>
        <v>100</v>
      </c>
      <c r="X90" s="75">
        <f>+'Ark1'!Z942</f>
        <v>0.66614979963667431</v>
      </c>
      <c r="Y90" s="55">
        <f>+'Ark1'!Z942</f>
        <v>0.66614979963667431</v>
      </c>
      <c r="Z90" s="55">
        <f>+'Ark1'!AB942</f>
        <v>2.8284271247461903</v>
      </c>
      <c r="AA90" s="55">
        <f>+'Ark1'!AB942</f>
        <v>2.8284271247461903</v>
      </c>
      <c r="AB90" s="55">
        <f t="shared" si="6"/>
        <v>9.073529411764703</v>
      </c>
      <c r="AC90" s="55">
        <f t="shared" si="7"/>
        <v>1.5</v>
      </c>
      <c r="AD90" s="47"/>
      <c r="AE90" s="13"/>
      <c r="AF90" s="13"/>
    </row>
    <row r="91" spans="1:34">
      <c r="A91" s="47"/>
      <c r="B91" s="53">
        <f>+'Ark1'!C943</f>
        <v>2020</v>
      </c>
      <c r="C91" s="53">
        <f>+'Ark1'!N943</f>
        <v>455</v>
      </c>
      <c r="D91" s="54" t="s">
        <v>468</v>
      </c>
      <c r="E91" s="53">
        <f>+'Ark1'!Q943</f>
        <v>1</v>
      </c>
      <c r="F91" s="330">
        <f>+'Ark1'!R943</f>
        <v>1</v>
      </c>
      <c r="G91" s="177">
        <f>+'Ark1'!AF943</f>
        <v>1.1145786892554611E-2</v>
      </c>
      <c r="H91" s="195">
        <f t="shared" si="8"/>
        <v>1.1145786892554611E-2</v>
      </c>
      <c r="I91" s="177">
        <f>+'Ark1'!AG943</f>
        <v>3.0006147841098573E-2</v>
      </c>
      <c r="J91" s="156">
        <f>+'Ark1'!U943</f>
        <v>57.92</v>
      </c>
      <c r="K91" s="156"/>
      <c r="L91" s="156"/>
      <c r="M91" s="156"/>
      <c r="N91" s="156"/>
      <c r="O91" s="156"/>
      <c r="P91" s="156"/>
      <c r="Q91" s="156"/>
      <c r="R91" s="55">
        <f>+'Ark1'!S943</f>
        <v>6</v>
      </c>
      <c r="S91" s="55"/>
      <c r="T91" s="55">
        <f>+'Ark1'!T943</f>
        <v>11</v>
      </c>
      <c r="U91" s="75">
        <f>+'Ark1'!W943</f>
        <v>100</v>
      </c>
      <c r="V91" s="75">
        <f>+'Ark1'!X943</f>
        <v>100</v>
      </c>
      <c r="W91" s="75">
        <f>+'Ark1'!Y943</f>
        <v>100</v>
      </c>
      <c r="X91" s="75">
        <f>+'Ark1'!Z943</f>
        <v>0</v>
      </c>
      <c r="Y91" s="55">
        <f>+'Ark1'!Z943</f>
        <v>0</v>
      </c>
      <c r="Z91" s="55">
        <f>+'Ark1'!AB943</f>
        <v>0</v>
      </c>
      <c r="AA91" s="55">
        <f>+'Ark1'!AB943</f>
        <v>0</v>
      </c>
      <c r="AB91" s="55">
        <f t="shared" si="6"/>
        <v>9.6533333333333342</v>
      </c>
      <c r="AC91" s="55">
        <f t="shared" si="7"/>
        <v>1</v>
      </c>
      <c r="AD91" s="47"/>
      <c r="AE91" s="13"/>
      <c r="AF91" s="13"/>
    </row>
    <row r="92" spans="1:34" ht="15.6">
      <c r="A92" s="47"/>
      <c r="B92" s="53">
        <f>+'Ark1'!C944</f>
        <v>2020</v>
      </c>
      <c r="C92" s="53">
        <f>+'Ark1'!N944</f>
        <v>460</v>
      </c>
      <c r="D92" s="54" t="s">
        <v>469</v>
      </c>
      <c r="E92" s="53">
        <f>+'Ark1'!Q944</f>
        <v>0</v>
      </c>
      <c r="F92" s="330">
        <f>+'Ark1'!R944</f>
        <v>0</v>
      </c>
      <c r="G92" s="177">
        <f>+'Ark1'!AF944</f>
        <v>0</v>
      </c>
      <c r="H92" s="195">
        <f t="shared" si="8"/>
        <v>0</v>
      </c>
      <c r="I92" s="177">
        <f>+'Ark1'!AG944</f>
        <v>0</v>
      </c>
      <c r="J92" s="156">
        <f>+'Ark1'!U944</f>
        <v>0</v>
      </c>
      <c r="K92" s="156"/>
      <c r="L92" s="156"/>
      <c r="M92" s="156"/>
      <c r="N92" s="156"/>
      <c r="O92" s="156"/>
      <c r="P92" s="156"/>
      <c r="Q92" s="156"/>
      <c r="R92" s="55">
        <f>+'Ark1'!S944</f>
        <v>0</v>
      </c>
      <c r="S92" s="55"/>
      <c r="T92" s="55">
        <f>+'Ark1'!T944</f>
        <v>0</v>
      </c>
      <c r="U92" s="75">
        <f>+'Ark1'!W944</f>
        <v>0</v>
      </c>
      <c r="V92" s="75">
        <f>+'Ark1'!X944</f>
        <v>0</v>
      </c>
      <c r="W92" s="75">
        <f>+'Ark1'!Y944</f>
        <v>0</v>
      </c>
      <c r="X92" s="75">
        <f>+'Ark1'!Z944</f>
        <v>0</v>
      </c>
      <c r="Y92" s="55">
        <f>+'Ark1'!Z944</f>
        <v>0</v>
      </c>
      <c r="Z92" s="55">
        <f>+'Ark1'!AB944</f>
        <v>0</v>
      </c>
      <c r="AA92" s="55">
        <f>+'Ark1'!AB944</f>
        <v>0</v>
      </c>
      <c r="AB92" s="55" t="e">
        <f t="shared" si="6"/>
        <v>#DIV/0!</v>
      </c>
      <c r="AC92" s="55" t="e">
        <f t="shared" si="7"/>
        <v>#DIV/0!</v>
      </c>
      <c r="AD92" s="47"/>
      <c r="AE92" s="2"/>
      <c r="AF92" s="5"/>
      <c r="AH92" s="2"/>
    </row>
    <row r="93" spans="1:34">
      <c r="A93" s="47"/>
      <c r="B93">
        <f>+'Ark1'!C945</f>
        <v>2019</v>
      </c>
      <c r="C93">
        <f>+'Ark1'!N945</f>
        <v>409</v>
      </c>
      <c r="D93" s="3" t="s">
        <v>454</v>
      </c>
      <c r="E93">
        <f>+'Ark1'!Q945</f>
        <v>59</v>
      </c>
      <c r="F93" s="329">
        <f>+'Ark1'!R945</f>
        <v>100</v>
      </c>
      <c r="G93" s="195">
        <f>+'Ark1'!AF945</f>
        <v>1.1392116655274549</v>
      </c>
      <c r="H93" s="195">
        <f t="shared" si="8"/>
        <v>-0.85223865247900954</v>
      </c>
      <c r="I93" s="195">
        <f>+'Ark1'!AG945</f>
        <v>0.4587101498870137</v>
      </c>
      <c r="J93" s="92">
        <f>+'Ark1'!U945</f>
        <v>8.6539999999999928</v>
      </c>
      <c r="R93" s="1">
        <f>+'Ark1'!S945</f>
        <v>3.69</v>
      </c>
      <c r="S93" s="1"/>
      <c r="T93" s="1">
        <f>+'Ark1'!T945</f>
        <v>2.9</v>
      </c>
      <c r="U93" s="11">
        <f>+'Ark1'!W945</f>
        <v>0</v>
      </c>
      <c r="V93" s="11">
        <f>+'Ark1'!X945</f>
        <v>0</v>
      </c>
      <c r="W93" s="11">
        <f>+'Ark1'!Y945</f>
        <v>0</v>
      </c>
      <c r="X93" s="11">
        <f>+'Ark1'!Z945</f>
        <v>1.1038786165154706</v>
      </c>
      <c r="Y93" s="1">
        <f>+'Ark1'!Z945</f>
        <v>1.1038786165154706</v>
      </c>
      <c r="Z93" s="1">
        <f>+'Ark1'!AB945</f>
        <v>1.3601470508735445</v>
      </c>
      <c r="AA93" s="1">
        <f>+'Ark1'!AB945</f>
        <v>1.3601470508735445</v>
      </c>
      <c r="AB93" s="1">
        <f t="shared" si="6"/>
        <v>2.3452574525745238</v>
      </c>
      <c r="AC93" s="1">
        <f t="shared" si="7"/>
        <v>1.6949152542372881</v>
      </c>
      <c r="AD93" s="47"/>
      <c r="AE93" s="4"/>
      <c r="AF93" s="4"/>
      <c r="AG93" s="4"/>
      <c r="AH93" s="4"/>
    </row>
    <row r="94" spans="1:34" ht="15.6">
      <c r="A94" s="47"/>
      <c r="B94">
        <f>+'Ark1'!C946</f>
        <v>2019</v>
      </c>
      <c r="C94">
        <f>+'Ark1'!N946</f>
        <v>410</v>
      </c>
      <c r="D94" s="3" t="s">
        <v>455</v>
      </c>
      <c r="E94">
        <f>+'Ark1'!Q946</f>
        <v>294</v>
      </c>
      <c r="F94" s="329">
        <f>+'Ark1'!R946</f>
        <v>912</v>
      </c>
      <c r="G94" s="195">
        <f>+'Ark1'!AF946</f>
        <v>10.389610389610388</v>
      </c>
      <c r="H94" s="195">
        <f t="shared" si="8"/>
        <v>-3.154337061124675</v>
      </c>
      <c r="I94" s="195">
        <f>+'Ark1'!AG946</f>
        <v>6.3912518769270248</v>
      </c>
      <c r="J94" s="92">
        <f>+'Ark1'!U946</f>
        <v>13.221162280701749</v>
      </c>
      <c r="R94" s="1">
        <f>+'Ark1'!S946</f>
        <v>3.8355263157894752</v>
      </c>
      <c r="S94" s="1"/>
      <c r="T94" s="1">
        <f>+'Ark1'!T946</f>
        <v>3.8859649122807025</v>
      </c>
      <c r="U94" s="11">
        <f>+'Ark1'!W946</f>
        <v>0</v>
      </c>
      <c r="V94" s="11">
        <f>+'Ark1'!X946</f>
        <v>0</v>
      </c>
      <c r="W94" s="11">
        <f>+'Ark1'!Y946</f>
        <v>0</v>
      </c>
      <c r="X94" s="11">
        <f>+'Ark1'!Z946</f>
        <v>1.2507443257524336</v>
      </c>
      <c r="Y94" s="1">
        <f>+'Ark1'!Z946</f>
        <v>1.2507443257524336</v>
      </c>
      <c r="Z94" s="1">
        <f>+'Ark1'!AB946</f>
        <v>1.745338513035406</v>
      </c>
      <c r="AA94" s="1">
        <f>+'Ark1'!AB946</f>
        <v>1.745338513035406</v>
      </c>
      <c r="AB94" s="1">
        <f t="shared" si="6"/>
        <v>3.4470268724985678</v>
      </c>
      <c r="AC94" s="1">
        <f t="shared" si="7"/>
        <v>3.1020408163265305</v>
      </c>
      <c r="AD94" s="47"/>
      <c r="AE94" s="4"/>
      <c r="AF94" s="13"/>
      <c r="AG94" s="1"/>
      <c r="AH94" s="5"/>
    </row>
    <row r="95" spans="1:34" ht="15.6">
      <c r="A95" s="47"/>
      <c r="B95">
        <f>+'Ark1'!C947</f>
        <v>2019</v>
      </c>
      <c r="C95">
        <f>+'Ark1'!N947</f>
        <v>415</v>
      </c>
      <c r="D95" s="3" t="s">
        <v>456</v>
      </c>
      <c r="E95">
        <f>+'Ark1'!Q947</f>
        <v>439</v>
      </c>
      <c r="F95" s="329">
        <f>+'Ark1'!R947</f>
        <v>2867</v>
      </c>
      <c r="G95" s="195">
        <f>+'Ark1'!AF947</f>
        <v>32.661198450672138</v>
      </c>
      <c r="H95" s="195">
        <f t="shared" si="8"/>
        <v>-3.205760156355268</v>
      </c>
      <c r="I95" s="195">
        <f>+'Ark1'!AG947</f>
        <v>27.141933634489753</v>
      </c>
      <c r="J95" s="92">
        <f>+'Ark1'!U947</f>
        <v>17.860418555981848</v>
      </c>
      <c r="R95" s="1">
        <f>+'Ark1'!S947</f>
        <v>4.2661318451342876</v>
      </c>
      <c r="S95" s="1"/>
      <c r="T95" s="1">
        <f>+'Ark1'!T947</f>
        <v>4.6662016044645966</v>
      </c>
      <c r="U95" s="11">
        <f>+'Ark1'!W947</f>
        <v>0.24415765608650161</v>
      </c>
      <c r="V95" s="11">
        <f>+'Ark1'!X947</f>
        <v>87.652598535054054</v>
      </c>
      <c r="W95" s="11">
        <f>+'Ark1'!Y947</f>
        <v>0</v>
      </c>
      <c r="X95" s="11">
        <f>+'Ark1'!Z947</f>
        <v>1.3655100450748117</v>
      </c>
      <c r="Y95" s="1">
        <f>+'Ark1'!Z947</f>
        <v>1.3655100450748117</v>
      </c>
      <c r="Z95" s="1">
        <f>+'Ark1'!AB947</f>
        <v>1.8578311082396997</v>
      </c>
      <c r="AA95" s="1">
        <f>+'Ark1'!AB947</f>
        <v>1.8578311082396997</v>
      </c>
      <c r="AB95" s="1">
        <f t="shared" si="6"/>
        <v>4.1865603793639075</v>
      </c>
      <c r="AC95" s="1">
        <f t="shared" si="7"/>
        <v>6.5307517084282463</v>
      </c>
      <c r="AD95" s="47"/>
      <c r="AE95" s="4"/>
      <c r="AF95" s="13"/>
      <c r="AG95" s="1"/>
      <c r="AH95" s="5"/>
    </row>
    <row r="96" spans="1:34" ht="15.6">
      <c r="A96" s="47"/>
      <c r="B96">
        <f>+'Ark1'!C948</f>
        <v>2019</v>
      </c>
      <c r="C96">
        <f>+'Ark1'!N948</f>
        <v>420</v>
      </c>
      <c r="D96" s="3" t="s">
        <v>457</v>
      </c>
      <c r="E96">
        <f>+'Ark1'!Q948</f>
        <v>380</v>
      </c>
      <c r="F96" s="329">
        <f>+'Ark1'!R948</f>
        <v>2876</v>
      </c>
      <c r="G96" s="195">
        <f>+'Ark1'!AF948</f>
        <v>32.763727500569608</v>
      </c>
      <c r="H96" s="195">
        <f t="shared" si="8"/>
        <v>3.7052351640040655</v>
      </c>
      <c r="I96" s="195">
        <f>+'Ark1'!AG948</f>
        <v>33.969617422801591</v>
      </c>
      <c r="J96" s="92">
        <f>+'Ark1'!U948</f>
        <v>22.283341446453356</v>
      </c>
      <c r="R96" s="1">
        <f>+'Ark1'!S948</f>
        <v>5.1717663421418631</v>
      </c>
      <c r="S96" s="1"/>
      <c r="T96" s="1">
        <f>+'Ark1'!T948</f>
        <v>5.8480528511821968</v>
      </c>
      <c r="U96" s="11">
        <f>+'Ark1'!W948</f>
        <v>1.9819193324061193</v>
      </c>
      <c r="V96" s="11">
        <f>+'Ark1'!X948</f>
        <v>100</v>
      </c>
      <c r="W96" s="11">
        <f>+'Ark1'!Y948</f>
        <v>31.571627260083446</v>
      </c>
      <c r="X96" s="11">
        <f>+'Ark1'!Z948</f>
        <v>1.3722298924937202</v>
      </c>
      <c r="Y96" s="1">
        <f>+'Ark1'!Z948</f>
        <v>1.3722298924937202</v>
      </c>
      <c r="Z96" s="1">
        <f>+'Ark1'!AB948</f>
        <v>1.8996558410180095</v>
      </c>
      <c r="AA96" s="1">
        <f>+'Ark1'!AB948</f>
        <v>1.8996558410180095</v>
      </c>
      <c r="AB96" s="1">
        <f t="shared" si="6"/>
        <v>4.3086520102191646</v>
      </c>
      <c r="AC96" s="1">
        <f t="shared" si="7"/>
        <v>7.5684210526315789</v>
      </c>
      <c r="AD96" s="47"/>
      <c r="AE96" s="4"/>
      <c r="AF96" s="13"/>
      <c r="AG96" s="1"/>
      <c r="AH96" s="5"/>
    </row>
    <row r="97" spans="1:34" ht="15.6">
      <c r="A97" s="47"/>
      <c r="B97">
        <f>+'Ark1'!C949</f>
        <v>2019</v>
      </c>
      <c r="C97">
        <f>+'Ark1'!N949</f>
        <v>425</v>
      </c>
      <c r="D97" s="3" t="s">
        <v>458</v>
      </c>
      <c r="E97">
        <f>+'Ark1'!Q949</f>
        <v>258</v>
      </c>
      <c r="F97" s="329">
        <f>+'Ark1'!R949</f>
        <v>927</v>
      </c>
      <c r="G97" s="195">
        <f>+'Ark1'!AF949</f>
        <v>10.560492139439509</v>
      </c>
      <c r="H97" s="195">
        <f t="shared" si="8"/>
        <v>1.885692848437527</v>
      </c>
      <c r="I97" s="195">
        <f>+'Ark1'!AG949</f>
        <v>12.984237629455473</v>
      </c>
      <c r="J97" s="92">
        <f>+'Ark1'!U949</f>
        <v>26.425016181229704</v>
      </c>
      <c r="R97" s="1">
        <f>+'Ark1'!S949</f>
        <v>6.0517799352750821</v>
      </c>
      <c r="S97" s="1"/>
      <c r="T97" s="1">
        <f>+'Ark1'!T949</f>
        <v>7.1456310679611672</v>
      </c>
      <c r="U97" s="11">
        <f>+'Ark1'!W949</f>
        <v>8.4142394822006477</v>
      </c>
      <c r="V97" s="11">
        <f>+'Ark1'!X949</f>
        <v>100</v>
      </c>
      <c r="W97" s="11">
        <f>+'Ark1'!Y949</f>
        <v>100</v>
      </c>
      <c r="X97" s="11">
        <f>+'Ark1'!Z949</f>
        <v>0.85218139706658591</v>
      </c>
      <c r="Y97" s="1">
        <f>+'Ark1'!Z949</f>
        <v>0.85218139706658591</v>
      </c>
      <c r="Z97" s="1">
        <f>+'Ark1'!AB949</f>
        <v>1.9025163050743104</v>
      </c>
      <c r="AA97" s="1">
        <f>+'Ark1'!AB949</f>
        <v>1.9025163050743104</v>
      </c>
      <c r="AB97" s="1">
        <f t="shared" si="6"/>
        <v>4.3664866310160306</v>
      </c>
      <c r="AC97" s="1">
        <f t="shared" si="7"/>
        <v>3.5930232558139537</v>
      </c>
      <c r="AD97" s="47"/>
      <c r="AE97" s="4"/>
      <c r="AF97" s="13"/>
      <c r="AG97" s="1"/>
      <c r="AH97" s="5"/>
    </row>
    <row r="98" spans="1:34" ht="15.6">
      <c r="A98" s="47"/>
      <c r="B98">
        <f>+'Ark1'!C950</f>
        <v>2019</v>
      </c>
      <c r="C98">
        <f>+'Ark1'!N950</f>
        <v>428</v>
      </c>
      <c r="D98" s="3" t="s">
        <v>459</v>
      </c>
      <c r="E98">
        <f>+'Ark1'!Q950</f>
        <v>169</v>
      </c>
      <c r="F98" s="329">
        <f>+'Ark1'!R950</f>
        <v>348</v>
      </c>
      <c r="G98" s="195">
        <f>+'Ark1'!AF950</f>
        <v>3.9644565960355438</v>
      </c>
      <c r="H98" s="195">
        <f t="shared" si="8"/>
        <v>0.28392276223301893</v>
      </c>
      <c r="I98" s="195">
        <f>+'Ark1'!AG950</f>
        <v>5.3370878234346604</v>
      </c>
      <c r="J98" s="92">
        <f>+'Ark1'!U950</f>
        <v>28.933678160919552</v>
      </c>
      <c r="R98" s="1">
        <f>+'Ark1'!S950</f>
        <v>6.6063218390804588</v>
      </c>
      <c r="S98" s="1"/>
      <c r="T98" s="1">
        <f>+'Ark1'!T950</f>
        <v>7.7844827586206895</v>
      </c>
      <c r="U98" s="11">
        <f>+'Ark1'!W950</f>
        <v>16.091954022988507</v>
      </c>
      <c r="V98" s="11">
        <f>+'Ark1'!X950</f>
        <v>100</v>
      </c>
      <c r="W98" s="11">
        <f>+'Ark1'!Y950</f>
        <v>100</v>
      </c>
      <c r="X98" s="11">
        <f>+'Ark1'!Z950</f>
        <v>0.55517184859805557</v>
      </c>
      <c r="Y98" s="1">
        <f>+'Ark1'!Z950</f>
        <v>0.55517184859805557</v>
      </c>
      <c r="Z98" s="1">
        <f>+'Ark1'!AB950</f>
        <v>1.9905207882168472</v>
      </c>
      <c r="AA98" s="1">
        <f>+'Ark1'!AB950</f>
        <v>1.9905207882168472</v>
      </c>
      <c r="AB98" s="1">
        <f t="shared" si="6"/>
        <v>4.3796955197912162</v>
      </c>
      <c r="AC98" s="1">
        <f t="shared" si="7"/>
        <v>2.059171597633136</v>
      </c>
      <c r="AD98" s="47"/>
      <c r="AE98" s="4"/>
      <c r="AF98" s="13"/>
      <c r="AG98" s="1"/>
      <c r="AH98" s="5"/>
    </row>
    <row r="99" spans="1:34" ht="15.6">
      <c r="A99" s="47"/>
      <c r="B99">
        <f>+'Ark1'!C951</f>
        <v>2019</v>
      </c>
      <c r="C99">
        <f>+'Ark1'!N951</f>
        <v>430</v>
      </c>
      <c r="D99" s="3" t="s">
        <v>460</v>
      </c>
      <c r="E99">
        <f>+'Ark1'!Q951</f>
        <v>157</v>
      </c>
      <c r="F99" s="329">
        <f>+'Ark1'!R951</f>
        <v>352</v>
      </c>
      <c r="G99" s="195">
        <f>+'Ark1'!AF951</f>
        <v>4.0100250626566405</v>
      </c>
      <c r="H99" s="195">
        <f t="shared" si="8"/>
        <v>0.7361224456198352</v>
      </c>
      <c r="I99" s="195">
        <f>+'Ark1'!AG951</f>
        <v>5.8493971995252503</v>
      </c>
      <c r="J99" s="92">
        <f>+'Ark1'!U951</f>
        <v>31.350681818181833</v>
      </c>
      <c r="R99" s="1">
        <f>+'Ark1'!S951</f>
        <v>6.7585227272727284</v>
      </c>
      <c r="S99" s="1"/>
      <c r="T99" s="1">
        <f>+'Ark1'!T951</f>
        <v>7.9829545454545459</v>
      </c>
      <c r="U99" s="11">
        <f>+'Ark1'!W951</f>
        <v>22.443181818181817</v>
      </c>
      <c r="V99" s="11">
        <f>+'Ark1'!X951</f>
        <v>100</v>
      </c>
      <c r="W99" s="11">
        <f>+'Ark1'!Y951</f>
        <v>100</v>
      </c>
      <c r="X99" s="11">
        <f>+'Ark1'!Z951</f>
        <v>0.88178189358263936</v>
      </c>
      <c r="Y99" s="1">
        <f>+'Ark1'!Z951</f>
        <v>0.88178189358263936</v>
      </c>
      <c r="Z99" s="1">
        <f>+'Ark1'!AB951</f>
        <v>2.1212518597468173</v>
      </c>
      <c r="AA99" s="1">
        <f>+'Ark1'!AB951</f>
        <v>2.1212518597468173</v>
      </c>
      <c r="AB99" s="1">
        <f t="shared" si="6"/>
        <v>4.6386885245901652</v>
      </c>
      <c r="AC99" s="1">
        <f t="shared" si="7"/>
        <v>2.2420382165605095</v>
      </c>
      <c r="AD99" s="47"/>
      <c r="AE99" s="4"/>
      <c r="AF99" s="13"/>
      <c r="AG99" s="13"/>
      <c r="AH99" s="5"/>
    </row>
    <row r="100" spans="1:34" ht="15.6">
      <c r="A100" s="47"/>
      <c r="B100">
        <f>+'Ark1'!C952</f>
        <v>2019</v>
      </c>
      <c r="C100">
        <f>+'Ark1'!N952</f>
        <v>433</v>
      </c>
      <c r="D100" s="3" t="s">
        <v>461</v>
      </c>
      <c r="E100">
        <f>+'Ark1'!Q952</f>
        <v>93</v>
      </c>
      <c r="F100" s="329">
        <f>+'Ark1'!R952</f>
        <v>138</v>
      </c>
      <c r="G100" s="195">
        <f>+'Ark1'!AF952</f>
        <v>1.5721120984278876</v>
      </c>
      <c r="H100" s="195">
        <f t="shared" si="8"/>
        <v>4.9851645920328647E-2</v>
      </c>
      <c r="I100" s="195">
        <f>+'Ark1'!AG952</f>
        <v>2.4858867385591776</v>
      </c>
      <c r="J100" s="92">
        <f>+'Ark1'!U952</f>
        <v>33.984492753623201</v>
      </c>
      <c r="R100" s="1">
        <f>+'Ark1'!S952</f>
        <v>6.6086956521739122</v>
      </c>
      <c r="S100" s="1"/>
      <c r="T100" s="1">
        <f>+'Ark1'!T952</f>
        <v>7.695652173913043</v>
      </c>
      <c r="U100" s="11">
        <f>+'Ark1'!W952</f>
        <v>25.362318840579711</v>
      </c>
      <c r="V100" s="11">
        <f>+'Ark1'!X952</f>
        <v>100</v>
      </c>
      <c r="W100" s="11">
        <f>+'Ark1'!Y952</f>
        <v>100</v>
      </c>
      <c r="X100" s="11">
        <f>+'Ark1'!Z952</f>
        <v>0.56561377776601252</v>
      </c>
      <c r="Y100" s="1">
        <f>+'Ark1'!Z952</f>
        <v>0.56561377776601252</v>
      </c>
      <c r="Z100" s="1">
        <f>+'Ark1'!AB952</f>
        <v>2.5611611260909806</v>
      </c>
      <c r="AA100" s="1">
        <f>+'Ark1'!AB952</f>
        <v>2.5611611260909806</v>
      </c>
      <c r="AB100" s="1">
        <f t="shared" si="6"/>
        <v>5.1423903508771955</v>
      </c>
      <c r="AC100" s="1">
        <f t="shared" si="7"/>
        <v>1.4838709677419355</v>
      </c>
      <c r="AD100" s="47"/>
      <c r="AE100" s="4"/>
      <c r="AF100" s="13"/>
      <c r="AG100" s="13"/>
      <c r="AH100" s="5"/>
    </row>
    <row r="101" spans="1:34" ht="15.6">
      <c r="A101" s="47"/>
      <c r="B101">
        <f>+'Ark1'!C953</f>
        <v>2019</v>
      </c>
      <c r="C101">
        <f>+'Ark1'!N953</f>
        <v>435</v>
      </c>
      <c r="D101" s="3" t="s">
        <v>462</v>
      </c>
      <c r="E101">
        <f>+'Ark1'!Q953</f>
        <v>88</v>
      </c>
      <c r="F101" s="329">
        <f>+'Ark1'!R953</f>
        <v>126</v>
      </c>
      <c r="G101" s="195">
        <f>+'Ark1'!AF953</f>
        <v>1.4354066985645937</v>
      </c>
      <c r="H101" s="195">
        <f t="shared" si="8"/>
        <v>0.22593948972297162</v>
      </c>
      <c r="I101" s="195">
        <f>+'Ark1'!AG953</f>
        <v>2.4251847667946058</v>
      </c>
      <c r="J101" s="92">
        <f>+'Ark1'!U953</f>
        <v>36.312222222222239</v>
      </c>
      <c r="R101" s="1">
        <f>+'Ark1'!S953</f>
        <v>6.8888888888888884</v>
      </c>
      <c r="S101" s="1"/>
      <c r="T101" s="1">
        <f>+'Ark1'!T953</f>
        <v>7.7857142857142883</v>
      </c>
      <c r="U101" s="11">
        <f>+'Ark1'!W953</f>
        <v>30.952380952380938</v>
      </c>
      <c r="V101" s="11">
        <f>+'Ark1'!X953</f>
        <v>100</v>
      </c>
      <c r="W101" s="11">
        <f>+'Ark1'!Y953</f>
        <v>100</v>
      </c>
      <c r="X101" s="11">
        <f>+'Ark1'!Z953</f>
        <v>0.84153288789590142</v>
      </c>
      <c r="Y101" s="1">
        <f>+'Ark1'!Z953</f>
        <v>0.84153288789590142</v>
      </c>
      <c r="Z101" s="1">
        <f>+'Ark1'!AB953</f>
        <v>2.7302164076594848</v>
      </c>
      <c r="AA101" s="1">
        <f>+'Ark1'!AB953</f>
        <v>2.7302164076594848</v>
      </c>
      <c r="AB101" s="1">
        <f t="shared" si="6"/>
        <v>5.2711290322580675</v>
      </c>
      <c r="AC101" s="1">
        <f t="shared" si="7"/>
        <v>1.4318181818181819</v>
      </c>
      <c r="AD101" s="47"/>
      <c r="AE101" s="4"/>
      <c r="AF101" s="13"/>
      <c r="AG101" s="13"/>
      <c r="AH101" s="5"/>
    </row>
    <row r="102" spans="1:34" ht="15.6">
      <c r="A102" s="47"/>
      <c r="B102">
        <f>+'Ark1'!C954</f>
        <v>2019</v>
      </c>
      <c r="C102">
        <f>+'Ark1'!N954</f>
        <v>438</v>
      </c>
      <c r="D102" s="3" t="s">
        <v>463</v>
      </c>
      <c r="E102">
        <f>+'Ark1'!Q954</f>
        <v>39</v>
      </c>
      <c r="F102" s="329">
        <f>+'Ark1'!R954</f>
        <v>49</v>
      </c>
      <c r="G102" s="195">
        <f>+'Ark1'!AF954</f>
        <v>0.55821371610845316</v>
      </c>
      <c r="H102" s="195">
        <f t="shared" si="8"/>
        <v>8.9023850609547872E-2</v>
      </c>
      <c r="I102" s="195">
        <f>+'Ark1'!AG954</f>
        <v>1.0149823406663363</v>
      </c>
      <c r="J102" s="92">
        <f>+'Ark1'!U954</f>
        <v>39.078775510204075</v>
      </c>
      <c r="R102" s="1">
        <f>+'Ark1'!S954</f>
        <v>6.795918367346939</v>
      </c>
      <c r="S102" s="1"/>
      <c r="T102" s="1">
        <f>+'Ark1'!T954</f>
        <v>7.8775510204081645</v>
      </c>
      <c r="U102" s="11">
        <f>+'Ark1'!W954</f>
        <v>26.530612244897959</v>
      </c>
      <c r="V102" s="11">
        <f>+'Ark1'!X954</f>
        <v>100</v>
      </c>
      <c r="W102" s="11">
        <f>+'Ark1'!Y954</f>
        <v>100</v>
      </c>
      <c r="X102" s="11">
        <f>+'Ark1'!Z954</f>
        <v>0.59176882087474225</v>
      </c>
      <c r="Y102" s="1">
        <f>+'Ark1'!Z954</f>
        <v>0.59176882087474225</v>
      </c>
      <c r="Z102" s="1">
        <f>+'Ark1'!AB954</f>
        <v>2.9041325450525921</v>
      </c>
      <c r="AA102" s="1">
        <f>+'Ark1'!AB954</f>
        <v>2.9041325450525921</v>
      </c>
      <c r="AB102" s="1">
        <f t="shared" si="6"/>
        <v>5.7503303303303293</v>
      </c>
      <c r="AC102" s="1">
        <f t="shared" si="7"/>
        <v>1.2564102564102564</v>
      </c>
      <c r="AD102" s="47"/>
      <c r="AE102" s="4"/>
      <c r="AF102" s="13"/>
      <c r="AG102" s="13"/>
      <c r="AH102" s="5"/>
    </row>
    <row r="103" spans="1:34" ht="15.6">
      <c r="A103" s="47"/>
      <c r="B103">
        <f>+'Ark1'!C955</f>
        <v>2019</v>
      </c>
      <c r="C103">
        <f>+'Ark1'!N955</f>
        <v>440</v>
      </c>
      <c r="D103" s="3" t="s">
        <v>464</v>
      </c>
      <c r="E103">
        <f>+'Ark1'!Q955</f>
        <v>31</v>
      </c>
      <c r="F103" s="329">
        <f>+'Ark1'!R955</f>
        <v>36</v>
      </c>
      <c r="G103" s="195">
        <f>+'Ark1'!AF955</f>
        <v>0.41011619958988377</v>
      </c>
      <c r="H103" s="177">
        <f t="shared" si="8"/>
        <v>2.4337865735228226E-2</v>
      </c>
      <c r="I103" s="195">
        <f>+'Ark1'!AG955</f>
        <v>0.78883940289444443</v>
      </c>
      <c r="J103" s="92">
        <f>+'Ark1'!U955</f>
        <v>41.339444444444446</v>
      </c>
      <c r="R103" s="1">
        <f>+'Ark1'!S955</f>
        <v>6.6666666666666687</v>
      </c>
      <c r="S103" s="1"/>
      <c r="T103" s="1">
        <f>+'Ark1'!T955</f>
        <v>7.8333333333333313</v>
      </c>
      <c r="U103" s="11">
        <f>+'Ark1'!W955</f>
        <v>27.777777777777779</v>
      </c>
      <c r="V103" s="11">
        <f>+'Ark1'!X955</f>
        <v>100</v>
      </c>
      <c r="W103" s="11">
        <f>+'Ark1'!Y955</f>
        <v>100</v>
      </c>
      <c r="X103" s="11">
        <f>+'Ark1'!Z955</f>
        <v>0.69735191356875115</v>
      </c>
      <c r="Y103" s="1">
        <f>+'Ark1'!Z955</f>
        <v>0.69735191356875115</v>
      </c>
      <c r="Z103" s="1">
        <f>+'Ark1'!AB955</f>
        <v>2.5440562537456244</v>
      </c>
      <c r="AA103" s="1">
        <f>+'Ark1'!AB955</f>
        <v>2.5440562537456244</v>
      </c>
      <c r="AB103" s="1">
        <f t="shared" si="6"/>
        <v>6.2009166666666653</v>
      </c>
      <c r="AC103" s="1">
        <f t="shared" si="7"/>
        <v>1.1612903225806452</v>
      </c>
      <c r="AD103" s="47"/>
      <c r="AE103" s="4"/>
      <c r="AF103" s="13"/>
      <c r="AG103" s="5"/>
      <c r="AH103" s="5"/>
    </row>
    <row r="104" spans="1:34" ht="15.6">
      <c r="A104" s="47"/>
      <c r="B104">
        <f>+'Ark1'!C956</f>
        <v>2019</v>
      </c>
      <c r="C104">
        <f>+'Ark1'!N956</f>
        <v>443</v>
      </c>
      <c r="D104" s="3" t="s">
        <v>465</v>
      </c>
      <c r="E104">
        <f>+'Ark1'!Q956</f>
        <v>16</v>
      </c>
      <c r="F104" s="329">
        <f>+'Ark1'!R956</f>
        <v>19</v>
      </c>
      <c r="G104" s="195">
        <f>+'Ark1'!AF956</f>
        <v>0.21645021645021645</v>
      </c>
      <c r="H104" s="177">
        <f t="shared" si="8"/>
        <v>0.11218580189490419</v>
      </c>
      <c r="I104" s="195">
        <f>+'Ark1'!AG956</f>
        <v>0.44188088335256442</v>
      </c>
      <c r="J104" s="92">
        <f>+'Ark1'!U956</f>
        <v>43.876315789473665</v>
      </c>
      <c r="R104" s="1">
        <f>+'Ark1'!S956</f>
        <v>6.8421052631578956</v>
      </c>
      <c r="S104" s="1"/>
      <c r="T104" s="1">
        <f>+'Ark1'!T956</f>
        <v>6.8947368421052646</v>
      </c>
      <c r="U104" s="11">
        <f>+'Ark1'!W956</f>
        <v>15.789473684210527</v>
      </c>
      <c r="V104" s="11">
        <f>+'Ark1'!X956</f>
        <v>100</v>
      </c>
      <c r="W104" s="11">
        <f>+'Ark1'!Y956</f>
        <v>100</v>
      </c>
      <c r="X104" s="11">
        <f>+'Ark1'!Z956</f>
        <v>0.61037702348959055</v>
      </c>
      <c r="Y104" s="1">
        <f>+'Ark1'!Z956</f>
        <v>0.61037702348959055</v>
      </c>
      <c r="Z104" s="1">
        <f>+'Ark1'!AB956</f>
        <v>2.7889771156824796</v>
      </c>
      <c r="AA104" s="1">
        <f>+'Ark1'!AB956</f>
        <v>2.7889771156824796</v>
      </c>
      <c r="AB104" s="1">
        <f t="shared" si="6"/>
        <v>6.4126923076923044</v>
      </c>
      <c r="AC104" s="1">
        <f t="shared" si="7"/>
        <v>1.1875</v>
      </c>
      <c r="AD104" s="47"/>
      <c r="AE104" s="4"/>
      <c r="AF104" s="13"/>
      <c r="AG104" s="5"/>
      <c r="AH104" s="5"/>
    </row>
    <row r="105" spans="1:34" ht="15.6">
      <c r="A105" s="47"/>
      <c r="B105">
        <f>+'Ark1'!C957</f>
        <v>2019</v>
      </c>
      <c r="C105">
        <f>+'Ark1'!N957</f>
        <v>445</v>
      </c>
      <c r="D105" s="3" t="s">
        <v>466</v>
      </c>
      <c r="E105">
        <f>+'Ark1'!Q957</f>
        <v>20</v>
      </c>
      <c r="F105" s="329">
        <f>+'Ark1'!R957</f>
        <v>24</v>
      </c>
      <c r="G105" s="195">
        <f>+'Ark1'!AF957</f>
        <v>0.27341079972658922</v>
      </c>
      <c r="H105" s="177">
        <f t="shared" si="8"/>
        <v>9.6161294982558432E-2</v>
      </c>
      <c r="I105" s="195">
        <f>+'Ark1'!AG957</f>
        <v>0.59930740810001448</v>
      </c>
      <c r="J105" s="92">
        <f>+'Ark1'!U957</f>
        <v>47.11041666666668</v>
      </c>
      <c r="R105" s="1">
        <f>+'Ark1'!S957</f>
        <v>6.875</v>
      </c>
      <c r="S105" s="1"/>
      <c r="T105" s="1">
        <f>+'Ark1'!T957</f>
        <v>8.375</v>
      </c>
      <c r="U105" s="11">
        <f>+'Ark1'!W957</f>
        <v>20.833333333333329</v>
      </c>
      <c r="V105" s="11">
        <f>+'Ark1'!X957</f>
        <v>100</v>
      </c>
      <c r="W105" s="11">
        <f>+'Ark1'!Y957</f>
        <v>100</v>
      </c>
      <c r="X105" s="11">
        <f>+'Ark1'!Z957</f>
        <v>1.2525323654053997</v>
      </c>
      <c r="Y105" s="1">
        <f>+'Ark1'!Z957</f>
        <v>1.2525323654053997</v>
      </c>
      <c r="Z105" s="1">
        <f>+'Ark1'!AB957</f>
        <v>2.6427968139832463</v>
      </c>
      <c r="AA105" s="1">
        <f>+'Ark1'!AB957</f>
        <v>2.6427968139832463</v>
      </c>
      <c r="AB105" s="1">
        <f t="shared" si="6"/>
        <v>6.8524242424242443</v>
      </c>
      <c r="AC105" s="1">
        <f t="shared" si="7"/>
        <v>1.2</v>
      </c>
      <c r="AD105" s="47"/>
      <c r="AE105" s="4"/>
      <c r="AF105" s="13"/>
      <c r="AG105" s="5"/>
      <c r="AH105" s="5"/>
    </row>
    <row r="106" spans="1:34" ht="15.6">
      <c r="A106" s="47"/>
      <c r="B106">
        <f>+'Ark1'!C958</f>
        <v>2019</v>
      </c>
      <c r="C106">
        <f>+'Ark1'!N958</f>
        <v>450</v>
      </c>
      <c r="D106" s="3" t="s">
        <v>467</v>
      </c>
      <c r="E106">
        <f>+'Ark1'!Q958</f>
        <v>4</v>
      </c>
      <c r="F106" s="329">
        <f>+'Ark1'!R958</f>
        <v>4</v>
      </c>
      <c r="G106" s="195">
        <f>+'Ark1'!AF958</f>
        <v>4.556846662109821E-2</v>
      </c>
      <c r="H106" s="177">
        <f t="shared" si="8"/>
        <v>3.8627007989733078E-3</v>
      </c>
      <c r="I106" s="195">
        <f>+'Ark1'!AG958</f>
        <v>0.11168272311207982</v>
      </c>
      <c r="J106" s="92">
        <f>+'Ark1'!U958</f>
        <v>52.674999999999997</v>
      </c>
      <c r="R106" s="1">
        <f>+'Ark1'!S958</f>
        <v>8</v>
      </c>
      <c r="S106" s="1"/>
      <c r="T106" s="1">
        <f>+'Ark1'!T958</f>
        <v>8.75</v>
      </c>
      <c r="U106" s="11">
        <f>+'Ark1'!W958</f>
        <v>25</v>
      </c>
      <c r="V106" s="11">
        <f>+'Ark1'!X958</f>
        <v>100</v>
      </c>
      <c r="W106" s="11">
        <f>+'Ark1'!Y958</f>
        <v>100</v>
      </c>
      <c r="X106" s="11">
        <f>+'Ark1'!Z958</f>
        <v>1.8833148966649205</v>
      </c>
      <c r="Y106" s="1">
        <f>+'Ark1'!Z958</f>
        <v>1.8833148966649205</v>
      </c>
      <c r="Z106" s="1">
        <f>+'Ark1'!AB958</f>
        <v>1.299038105676658</v>
      </c>
      <c r="AA106" s="1">
        <f>+'Ark1'!AB958</f>
        <v>1.299038105676658</v>
      </c>
      <c r="AB106" s="1">
        <f t="shared" si="6"/>
        <v>6.5843749999999996</v>
      </c>
      <c r="AC106" s="1">
        <f t="shared" si="7"/>
        <v>1</v>
      </c>
      <c r="AD106" s="47"/>
      <c r="AE106" s="4"/>
      <c r="AF106" s="13"/>
      <c r="AG106" s="5"/>
      <c r="AH106" s="5"/>
    </row>
    <row r="107" spans="1:34" ht="15.6">
      <c r="A107" s="47"/>
      <c r="B107">
        <f>+'Ark1'!C959</f>
        <v>2019</v>
      </c>
      <c r="C107">
        <f>+'Ark1'!N959</f>
        <v>455</v>
      </c>
      <c r="D107" s="3" t="s">
        <v>468</v>
      </c>
      <c r="E107">
        <f>+'Ark1'!Q959</f>
        <v>0</v>
      </c>
      <c r="F107" s="329">
        <f>+'Ark1'!R959</f>
        <v>0</v>
      </c>
      <c r="G107" s="195">
        <f>+'Ark1'!AF959</f>
        <v>0</v>
      </c>
      <c r="H107" s="177">
        <f t="shared" si="8"/>
        <v>0</v>
      </c>
      <c r="I107" s="195">
        <f>+'Ark1'!AG959</f>
        <v>0</v>
      </c>
      <c r="J107" s="92">
        <f>+'Ark1'!U959</f>
        <v>0</v>
      </c>
      <c r="R107" s="1">
        <f>+'Ark1'!S959</f>
        <v>0</v>
      </c>
      <c r="S107" s="1"/>
      <c r="T107" s="1">
        <f>+'Ark1'!T959</f>
        <v>0</v>
      </c>
      <c r="U107" s="11">
        <f>+'Ark1'!W959</f>
        <v>0</v>
      </c>
      <c r="V107" s="11">
        <f>+'Ark1'!X959</f>
        <v>0</v>
      </c>
      <c r="W107" s="11">
        <f>+'Ark1'!Y959</f>
        <v>0</v>
      </c>
      <c r="X107" s="11">
        <f>+'Ark1'!Z959</f>
        <v>0</v>
      </c>
      <c r="Y107" s="1">
        <f>+'Ark1'!Z959</f>
        <v>0</v>
      </c>
      <c r="Z107" s="1">
        <f>+'Ark1'!AB959</f>
        <v>0</v>
      </c>
      <c r="AA107" s="1">
        <f>+'Ark1'!AB959</f>
        <v>0</v>
      </c>
      <c r="AB107" s="1" t="e">
        <f t="shared" si="6"/>
        <v>#DIV/0!</v>
      </c>
      <c r="AC107" s="1" t="e">
        <f t="shared" si="7"/>
        <v>#DIV/0!</v>
      </c>
      <c r="AD107" s="47"/>
      <c r="AE107" s="4"/>
      <c r="AF107" s="13"/>
      <c r="AG107" s="5"/>
      <c r="AH107" s="5"/>
    </row>
    <row r="108" spans="1:34" ht="15.6">
      <c r="A108" s="47"/>
      <c r="B108">
        <f>+'Ark1'!C960</f>
        <v>2019</v>
      </c>
      <c r="C108">
        <f>+'Ark1'!N960</f>
        <v>460</v>
      </c>
      <c r="D108" s="3" t="s">
        <v>469</v>
      </c>
      <c r="E108">
        <f>+'Ark1'!Q960</f>
        <v>0</v>
      </c>
      <c r="F108" s="329">
        <f>+'Ark1'!R960</f>
        <v>0</v>
      </c>
      <c r="G108" s="195">
        <f>+'Ark1'!AF960</f>
        <v>0</v>
      </c>
      <c r="H108" s="177">
        <f t="shared" si="8"/>
        <v>0</v>
      </c>
      <c r="I108" s="195">
        <f>+'Ark1'!AG960</f>
        <v>0</v>
      </c>
      <c r="J108" s="92">
        <f>+'Ark1'!U960</f>
        <v>0</v>
      </c>
      <c r="R108" s="1">
        <f>+'Ark1'!S960</f>
        <v>0</v>
      </c>
      <c r="S108" s="1"/>
      <c r="T108" s="1">
        <f>+'Ark1'!T960</f>
        <v>0</v>
      </c>
      <c r="U108" s="11">
        <f>+'Ark1'!W960</f>
        <v>0</v>
      </c>
      <c r="V108" s="11">
        <f>+'Ark1'!X960</f>
        <v>0</v>
      </c>
      <c r="W108" s="11">
        <f>+'Ark1'!Y960</f>
        <v>0</v>
      </c>
      <c r="X108" s="11">
        <f>+'Ark1'!Z960</f>
        <v>0</v>
      </c>
      <c r="Y108" s="1">
        <f>+'Ark1'!Z960</f>
        <v>0</v>
      </c>
      <c r="Z108" s="1">
        <f>+'Ark1'!AB960</f>
        <v>0</v>
      </c>
      <c r="AA108" s="1">
        <f>+'Ark1'!AB960</f>
        <v>0</v>
      </c>
      <c r="AB108" s="1" t="e">
        <f t="shared" si="6"/>
        <v>#DIV/0!</v>
      </c>
      <c r="AC108" s="1" t="e">
        <f t="shared" si="7"/>
        <v>#DIV/0!</v>
      </c>
      <c r="AD108" s="47"/>
      <c r="AE108" s="4"/>
      <c r="AF108" s="13"/>
      <c r="AG108" s="5"/>
      <c r="AH108" s="5"/>
    </row>
    <row r="109" spans="1:34" ht="15.6">
      <c r="A109" s="47"/>
      <c r="B109" s="53">
        <f>+'Ark1'!C961</f>
        <v>2018</v>
      </c>
      <c r="C109" s="53">
        <f>+'Ark1'!N961</f>
        <v>409</v>
      </c>
      <c r="D109" s="54" t="s">
        <v>454</v>
      </c>
      <c r="E109" s="53">
        <f>+'Ark1'!Q961</f>
        <v>75</v>
      </c>
      <c r="F109" s="330">
        <f>+'Ark1'!R961</f>
        <v>191</v>
      </c>
      <c r="G109" s="177">
        <f>+'Ark1'!AF961</f>
        <v>1.9914503180064644</v>
      </c>
      <c r="H109" s="177">
        <f t="shared" si="8"/>
        <v>6.687800074363448E-2</v>
      </c>
      <c r="I109" s="177">
        <f>+'Ark1'!AG961</f>
        <v>0.83333388132528063</v>
      </c>
      <c r="J109" s="156">
        <f>+'Ark1'!U961</f>
        <v>8.6252879581151856</v>
      </c>
      <c r="K109" s="156"/>
      <c r="L109" s="156"/>
      <c r="M109" s="156"/>
      <c r="N109" s="156"/>
      <c r="O109" s="156"/>
      <c r="P109" s="156"/>
      <c r="Q109" s="156"/>
      <c r="R109" s="55">
        <f>+'Ark1'!S961</f>
        <v>3.596858638743456</v>
      </c>
      <c r="S109" s="55"/>
      <c r="T109" s="55">
        <f>+'Ark1'!T961</f>
        <v>3.0837696335078539</v>
      </c>
      <c r="U109" s="75">
        <f>+'Ark1'!W961</f>
        <v>0</v>
      </c>
      <c r="V109" s="75">
        <f>+'Ark1'!X961</f>
        <v>0</v>
      </c>
      <c r="W109" s="75">
        <f>+'Ark1'!Y961</f>
        <v>0</v>
      </c>
      <c r="X109" s="75">
        <f>+'Ark1'!Z961</f>
        <v>1.0853791750947537</v>
      </c>
      <c r="Y109" s="55">
        <f>+'Ark1'!Z961</f>
        <v>1.0853791750947537</v>
      </c>
      <c r="Z109" s="55">
        <f>+'Ark1'!AB961</f>
        <v>1.4627301552715395</v>
      </c>
      <c r="AA109" s="55">
        <f>+'Ark1'!AB961</f>
        <v>1.4627301552715395</v>
      </c>
      <c r="AB109" s="55">
        <f t="shared" ref="AB109:AB172" si="9">+J109/R109</f>
        <v>2.398005822416303</v>
      </c>
      <c r="AC109" s="55">
        <f t="shared" si="7"/>
        <v>2.5466666666666669</v>
      </c>
      <c r="AD109" s="47"/>
      <c r="AE109" s="4"/>
      <c r="AF109" s="13"/>
      <c r="AG109" s="5"/>
      <c r="AH109" s="5"/>
    </row>
    <row r="110" spans="1:34" ht="15.6">
      <c r="A110" s="47"/>
      <c r="B110" s="53">
        <f>+'Ark1'!C962</f>
        <v>2018</v>
      </c>
      <c r="C110" s="53">
        <f>+'Ark1'!N962</f>
        <v>410</v>
      </c>
      <c r="D110" s="54" t="s">
        <v>455</v>
      </c>
      <c r="E110" s="53">
        <f>+'Ark1'!Q962</f>
        <v>368</v>
      </c>
      <c r="F110" s="330">
        <f>+'Ark1'!R962</f>
        <v>1299</v>
      </c>
      <c r="G110" s="177">
        <f>+'Ark1'!AF962</f>
        <v>13.543947450735063</v>
      </c>
      <c r="H110" s="177">
        <f t="shared" si="8"/>
        <v>-0.5501427514422339</v>
      </c>
      <c r="I110" s="177">
        <f>+'Ark1'!AG962</f>
        <v>8.6032240035445255</v>
      </c>
      <c r="J110" s="156">
        <f>+'Ark1'!U962</f>
        <v>13.093025404157045</v>
      </c>
      <c r="K110" s="156"/>
      <c r="L110" s="156"/>
      <c r="M110" s="156"/>
      <c r="N110" s="156"/>
      <c r="O110" s="156"/>
      <c r="P110" s="156"/>
      <c r="Q110" s="156"/>
      <c r="R110" s="55">
        <f>+'Ark1'!S962</f>
        <v>4.0577367205542716</v>
      </c>
      <c r="S110" s="55"/>
      <c r="T110" s="55">
        <f>+'Ark1'!T962</f>
        <v>3.8283294842186288</v>
      </c>
      <c r="U110" s="75">
        <f>+'Ark1'!W962</f>
        <v>0</v>
      </c>
      <c r="V110" s="75">
        <f>+'Ark1'!X962</f>
        <v>0</v>
      </c>
      <c r="W110" s="75">
        <f>+'Ark1'!Y962</f>
        <v>0</v>
      </c>
      <c r="X110" s="75">
        <f>+'Ark1'!Z962</f>
        <v>1.3536420265621902</v>
      </c>
      <c r="Y110" s="55">
        <f>+'Ark1'!Z962</f>
        <v>1.3536420265621902</v>
      </c>
      <c r="Z110" s="55">
        <f>+'Ark1'!AB962</f>
        <v>1.695603488248838</v>
      </c>
      <c r="AA110" s="55">
        <f>+'Ark1'!AB962</f>
        <v>1.695603488248838</v>
      </c>
      <c r="AB110" s="55">
        <f t="shared" si="9"/>
        <v>3.2266818440523628</v>
      </c>
      <c r="AC110" s="55">
        <f t="shared" si="7"/>
        <v>3.5298913043478262</v>
      </c>
      <c r="AD110" s="47"/>
      <c r="AE110" s="4"/>
      <c r="AF110" s="13"/>
      <c r="AG110" s="5"/>
      <c r="AH110" s="5"/>
    </row>
    <row r="111" spans="1:34" ht="15.6">
      <c r="A111" s="47"/>
      <c r="B111" s="53">
        <f>+'Ark1'!C963</f>
        <v>2018</v>
      </c>
      <c r="C111" s="53">
        <f>+'Ark1'!N963</f>
        <v>415</v>
      </c>
      <c r="D111" s="54" t="s">
        <v>456</v>
      </c>
      <c r="E111" s="53">
        <f>+'Ark1'!Q963</f>
        <v>496</v>
      </c>
      <c r="F111" s="330">
        <f>+'Ark1'!R963</f>
        <v>3440</v>
      </c>
      <c r="G111" s="177">
        <f>+'Ark1'!AF963</f>
        <v>35.866958607027406</v>
      </c>
      <c r="H111" s="177">
        <f t="shared" si="8"/>
        <v>0.4567719818330005</v>
      </c>
      <c r="I111" s="177">
        <f>+'Ark1'!AG963</f>
        <v>30.84140150305932</v>
      </c>
      <c r="J111" s="156">
        <f>+'Ark1'!U963</f>
        <v>17.724075581395343</v>
      </c>
      <c r="K111" s="156"/>
      <c r="L111" s="156"/>
      <c r="M111" s="156"/>
      <c r="N111" s="156"/>
      <c r="O111" s="156"/>
      <c r="P111" s="156"/>
      <c r="Q111" s="156"/>
      <c r="R111" s="55">
        <f>+'Ark1'!S963</f>
        <v>4.1898255813953469</v>
      </c>
      <c r="S111" s="55"/>
      <c r="T111" s="55">
        <f>+'Ark1'!T963</f>
        <v>4.590406976744184</v>
      </c>
      <c r="U111" s="75">
        <f>+'Ark1'!W963</f>
        <v>0.31976744186046518</v>
      </c>
      <c r="V111" s="75">
        <f>+'Ark1'!X963</f>
        <v>85.377906976744143</v>
      </c>
      <c r="W111" s="75">
        <f>+'Ark1'!Y963</f>
        <v>0</v>
      </c>
      <c r="X111" s="75">
        <f>+'Ark1'!Z963</f>
        <v>1.3935902333447705</v>
      </c>
      <c r="Y111" s="55">
        <f>+'Ark1'!Z963</f>
        <v>1.3935902333447705</v>
      </c>
      <c r="Z111" s="55">
        <f>+'Ark1'!AB963</f>
        <v>1.8315614311920847</v>
      </c>
      <c r="AA111" s="55">
        <f>+'Ark1'!AB963</f>
        <v>1.8315614311920847</v>
      </c>
      <c r="AB111" s="55">
        <f t="shared" si="9"/>
        <v>4.2302657323249848</v>
      </c>
      <c r="AC111" s="55">
        <f t="shared" si="7"/>
        <v>6.935483870967742</v>
      </c>
      <c r="AD111" s="47"/>
      <c r="AE111" s="4"/>
      <c r="AF111" s="5"/>
      <c r="AG111" s="5"/>
      <c r="AH111" s="5"/>
    </row>
    <row r="112" spans="1:34">
      <c r="A112" s="47"/>
      <c r="B112" s="53">
        <f>+'Ark1'!C964</f>
        <v>2018</v>
      </c>
      <c r="C112" s="53">
        <f>+'Ark1'!N964</f>
        <v>420</v>
      </c>
      <c r="D112" s="54" t="s">
        <v>457</v>
      </c>
      <c r="E112" s="53">
        <f>+'Ark1'!Q964</f>
        <v>429</v>
      </c>
      <c r="F112" s="330">
        <f>+'Ark1'!R964</f>
        <v>2787</v>
      </c>
      <c r="G112" s="177">
        <f>+'Ark1'!AF964</f>
        <v>29.058492336565543</v>
      </c>
      <c r="H112" s="177">
        <f t="shared" si="8"/>
        <v>-0.17945478629603784</v>
      </c>
      <c r="I112" s="177">
        <f>+'Ark1'!AG964</f>
        <v>31.415331172356552</v>
      </c>
      <c r="J112" s="156">
        <f>+'Ark1'!U964</f>
        <v>22.283972012917037</v>
      </c>
      <c r="K112" s="156"/>
      <c r="L112" s="156"/>
      <c r="M112" s="156"/>
      <c r="N112" s="156"/>
      <c r="O112" s="156"/>
      <c r="P112" s="156"/>
      <c r="Q112" s="156"/>
      <c r="R112" s="55">
        <f>+'Ark1'!S964</f>
        <v>5.0760674560459282</v>
      </c>
      <c r="S112" s="55"/>
      <c r="T112" s="55">
        <f>+'Ark1'!T964</f>
        <v>5.8119842124147816</v>
      </c>
      <c r="U112" s="75">
        <f>+'Ark1'!W964</f>
        <v>1.9016864011481875</v>
      </c>
      <c r="V112" s="75">
        <f>+'Ark1'!X964</f>
        <v>100</v>
      </c>
      <c r="W112" s="75">
        <f>+'Ark1'!Y964</f>
        <v>32.543954072479366</v>
      </c>
      <c r="X112" s="75">
        <f>+'Ark1'!Z964</f>
        <v>1.4010312120216095</v>
      </c>
      <c r="Y112" s="55">
        <f>+'Ark1'!Z964</f>
        <v>1.4010312120216095</v>
      </c>
      <c r="Z112" s="55">
        <f>+'Ark1'!AB964</f>
        <v>1.9182689884897304</v>
      </c>
      <c r="AA112" s="55">
        <f>+'Ark1'!AB964</f>
        <v>1.9182689884897304</v>
      </c>
      <c r="AB112" s="55">
        <f t="shared" si="9"/>
        <v>4.3900070686364439</v>
      </c>
      <c r="AC112" s="55">
        <f t="shared" si="7"/>
        <v>6.4965034965034967</v>
      </c>
      <c r="AD112" s="47"/>
      <c r="AE112" s="13"/>
      <c r="AF112" s="13"/>
    </row>
    <row r="113" spans="1:34" ht="15.6">
      <c r="A113" s="47"/>
      <c r="B113" s="53">
        <f>+'Ark1'!C965</f>
        <v>2018</v>
      </c>
      <c r="C113" s="53">
        <f>+'Ark1'!N965</f>
        <v>425</v>
      </c>
      <c r="D113" s="54" t="s">
        <v>458</v>
      </c>
      <c r="E113" s="53">
        <f>+'Ark1'!Q965</f>
        <v>280</v>
      </c>
      <c r="F113" s="330">
        <f>+'Ark1'!R965</f>
        <v>832</v>
      </c>
      <c r="G113" s="177">
        <f>+'Ark1'!AF965</f>
        <v>8.6747992910019818</v>
      </c>
      <c r="H113" s="177">
        <f t="shared" si="8"/>
        <v>-0.3745786250166816</v>
      </c>
      <c r="I113" s="177">
        <f>+'Ark1'!AG965</f>
        <v>11.100858322314062</v>
      </c>
      <c r="J113" s="156">
        <f>+'Ark1'!U965</f>
        <v>26.376742788461502</v>
      </c>
      <c r="K113" s="156"/>
      <c r="L113" s="156"/>
      <c r="M113" s="156"/>
      <c r="N113" s="156"/>
      <c r="O113" s="156"/>
      <c r="P113" s="156"/>
      <c r="Q113" s="156"/>
      <c r="R113" s="55">
        <f>+'Ark1'!S965</f>
        <v>6.09375</v>
      </c>
      <c r="S113" s="55"/>
      <c r="T113" s="55">
        <f>+'Ark1'!T965</f>
        <v>7.048076923076926</v>
      </c>
      <c r="U113" s="75">
        <f>+'Ark1'!W965</f>
        <v>8.1730769230769251</v>
      </c>
      <c r="V113" s="75">
        <f>+'Ark1'!X965</f>
        <v>100</v>
      </c>
      <c r="W113" s="75">
        <f>+'Ark1'!Y965</f>
        <v>100</v>
      </c>
      <c r="X113" s="75">
        <f>+'Ark1'!Z965</f>
        <v>0.83474062714915276</v>
      </c>
      <c r="Y113" s="55">
        <f>+'Ark1'!Z965</f>
        <v>0.83474062714915276</v>
      </c>
      <c r="Z113" s="55">
        <f>+'Ark1'!AB965</f>
        <v>1.9630226285595072</v>
      </c>
      <c r="AA113" s="55">
        <f>+'Ark1'!AB965</f>
        <v>1.9630226285595072</v>
      </c>
      <c r="AB113" s="55">
        <f t="shared" si="9"/>
        <v>4.3284911242603492</v>
      </c>
      <c r="AC113" s="55">
        <f t="shared" si="7"/>
        <v>2.9714285714285715</v>
      </c>
      <c r="AD113" s="47"/>
      <c r="AE113" s="5"/>
      <c r="AF113" s="5"/>
      <c r="AH113" s="5"/>
    </row>
    <row r="114" spans="1:34" ht="15.6">
      <c r="A114" s="47"/>
      <c r="B114" s="53">
        <f>+'Ark1'!C966</f>
        <v>2018</v>
      </c>
      <c r="C114" s="53">
        <f>+'Ark1'!N966</f>
        <v>428</v>
      </c>
      <c r="D114" s="54" t="s">
        <v>459</v>
      </c>
      <c r="E114" s="53">
        <f>+'Ark1'!Q966</f>
        <v>168</v>
      </c>
      <c r="F114" s="330">
        <f>+'Ark1'!R966</f>
        <v>353</v>
      </c>
      <c r="G114" s="177">
        <f>+'Ark1'!AF966</f>
        <v>3.6805338338025249</v>
      </c>
      <c r="H114" s="177">
        <f t="shared" si="8"/>
        <v>0.22019168761278785</v>
      </c>
      <c r="I114" s="177">
        <f>+'Ark1'!AG966</f>
        <v>5.1805270100930549</v>
      </c>
      <c r="J114" s="156">
        <f>+'Ark1'!U966</f>
        <v>29.012634560906488</v>
      </c>
      <c r="K114" s="156"/>
      <c r="L114" s="156"/>
      <c r="M114" s="156"/>
      <c r="N114" s="156"/>
      <c r="O114" s="156"/>
      <c r="P114" s="156"/>
      <c r="Q114" s="156"/>
      <c r="R114" s="55">
        <f>+'Ark1'!S966</f>
        <v>6.5665722379603411</v>
      </c>
      <c r="S114" s="55"/>
      <c r="T114" s="55">
        <f>+'Ark1'!T966</f>
        <v>7.5580736543909364</v>
      </c>
      <c r="U114" s="75">
        <f>+'Ark1'!W966</f>
        <v>16.430594900849854</v>
      </c>
      <c r="V114" s="75">
        <f>+'Ark1'!X966</f>
        <v>100</v>
      </c>
      <c r="W114" s="75">
        <f>+'Ark1'!Y966</f>
        <v>100</v>
      </c>
      <c r="X114" s="75">
        <f>+'Ark1'!Z966</f>
        <v>0.5665797435779405</v>
      </c>
      <c r="Y114" s="55">
        <f>+'Ark1'!Z966</f>
        <v>0.5665797435779405</v>
      </c>
      <c r="Z114" s="55">
        <f>+'Ark1'!AB966</f>
        <v>2.1323486433472043</v>
      </c>
      <c r="AA114" s="55">
        <f>+'Ark1'!AB966</f>
        <v>2.1323486433472043</v>
      </c>
      <c r="AB114" s="55">
        <f t="shared" si="9"/>
        <v>4.4182312338222554</v>
      </c>
      <c r="AC114" s="55">
        <f t="shared" si="7"/>
        <v>2.1011904761904763</v>
      </c>
      <c r="AD114" s="47"/>
      <c r="AE114" s="5"/>
      <c r="AF114" s="5"/>
      <c r="AH114" s="5"/>
    </row>
    <row r="115" spans="1:34">
      <c r="A115" s="47"/>
      <c r="B115" s="53">
        <f>+'Ark1'!C967</f>
        <v>2018</v>
      </c>
      <c r="C115" s="53">
        <f>+'Ark1'!N967</f>
        <v>430</v>
      </c>
      <c r="D115" s="54" t="s">
        <v>460</v>
      </c>
      <c r="E115" s="53">
        <f>+'Ark1'!Q967</f>
        <v>141</v>
      </c>
      <c r="F115" s="330">
        <f>+'Ark1'!R967</f>
        <v>314</v>
      </c>
      <c r="G115" s="177">
        <f>+'Ark1'!AF967</f>
        <v>3.2739026170368053</v>
      </c>
      <c r="H115" s="177">
        <f t="shared" si="8"/>
        <v>-4.0638596026958851E-2</v>
      </c>
      <c r="I115" s="177">
        <f>+'Ark1'!AG967</f>
        <v>4.9886674422523196</v>
      </c>
      <c r="J115" s="156">
        <f>+'Ark1'!U967</f>
        <v>31.408184713375775</v>
      </c>
      <c r="K115" s="156"/>
      <c r="L115" s="156"/>
      <c r="M115" s="156"/>
      <c r="N115" s="156"/>
      <c r="O115" s="156"/>
      <c r="P115" s="156"/>
      <c r="Q115" s="156"/>
      <c r="R115" s="55">
        <f>+'Ark1'!S967</f>
        <v>6.7579617834394892</v>
      </c>
      <c r="S115" s="55"/>
      <c r="T115" s="55">
        <f>+'Ark1'!T967</f>
        <v>7.8757961783439505</v>
      </c>
      <c r="U115" s="75">
        <f>+'Ark1'!W967</f>
        <v>24.20382165605097</v>
      </c>
      <c r="V115" s="75">
        <f>+'Ark1'!X967</f>
        <v>100</v>
      </c>
      <c r="W115" s="75">
        <f>+'Ark1'!Y967</f>
        <v>100</v>
      </c>
      <c r="X115" s="75">
        <f>+'Ark1'!Z967</f>
        <v>0.85483723873929507</v>
      </c>
      <c r="Y115" s="55">
        <f>+'Ark1'!Z967</f>
        <v>0.85483723873929507</v>
      </c>
      <c r="Z115" s="55">
        <f>+'Ark1'!AB967</f>
        <v>2.311805792481497</v>
      </c>
      <c r="AA115" s="55">
        <f>+'Ark1'!AB967</f>
        <v>2.311805792481497</v>
      </c>
      <c r="AB115" s="55">
        <f t="shared" si="9"/>
        <v>4.6475824693685182</v>
      </c>
      <c r="AC115" s="55">
        <f t="shared" si="7"/>
        <v>2.226950354609929</v>
      </c>
      <c r="AD115" s="47"/>
      <c r="AE115" s="13"/>
      <c r="AF115" s="13"/>
    </row>
    <row r="116" spans="1:34">
      <c r="A116" s="47"/>
      <c r="B116" s="53">
        <f>+'Ark1'!C968</f>
        <v>2018</v>
      </c>
      <c r="C116" s="53">
        <f>+'Ark1'!N968</f>
        <v>433</v>
      </c>
      <c r="D116" s="54" t="s">
        <v>461</v>
      </c>
      <c r="E116" s="53">
        <f>+'Ark1'!Q968</f>
        <v>105</v>
      </c>
      <c r="F116" s="330">
        <f>+'Ark1'!R968</f>
        <v>146</v>
      </c>
      <c r="G116" s="177">
        <f>+'Ark1'!AF968</f>
        <v>1.5222604525075589</v>
      </c>
      <c r="H116" s="177">
        <f t="shared" si="8"/>
        <v>0.33641286308298657</v>
      </c>
      <c r="I116" s="177">
        <f>+'Ark1'!AG968</f>
        <v>2.5164970446119956</v>
      </c>
      <c r="J116" s="156">
        <f>+'Ark1'!U968</f>
        <v>34.074657534246569</v>
      </c>
      <c r="K116" s="156"/>
      <c r="L116" s="156"/>
      <c r="M116" s="156"/>
      <c r="N116" s="156"/>
      <c r="O116" s="156"/>
      <c r="P116" s="156"/>
      <c r="Q116" s="156"/>
      <c r="R116" s="55">
        <f>+'Ark1'!S968</f>
        <v>6.8630136986301373</v>
      </c>
      <c r="S116" s="55"/>
      <c r="T116" s="55">
        <f>+'Ark1'!T968</f>
        <v>8.1438356164383556</v>
      </c>
      <c r="U116" s="75">
        <f>+'Ark1'!W968</f>
        <v>29.452054794520553</v>
      </c>
      <c r="V116" s="75">
        <f>+'Ark1'!X968</f>
        <v>100</v>
      </c>
      <c r="W116" s="75">
        <f>+'Ark1'!Y968</f>
        <v>100</v>
      </c>
      <c r="X116" s="75">
        <f>+'Ark1'!Z968</f>
        <v>0.59573962822291437</v>
      </c>
      <c r="Y116" s="55">
        <f>+'Ark1'!Z968</f>
        <v>0.59573962822291437</v>
      </c>
      <c r="Z116" s="55">
        <f>+'Ark1'!AB968</f>
        <v>2.4156729288141321</v>
      </c>
      <c r="AA116" s="55">
        <f>+'Ark1'!AB968</f>
        <v>2.4156729288141321</v>
      </c>
      <c r="AB116" s="55">
        <f t="shared" si="9"/>
        <v>4.9649700598802387</v>
      </c>
      <c r="AC116" s="55">
        <f t="shared" si="7"/>
        <v>1.3904761904761904</v>
      </c>
      <c r="AD116" s="47"/>
      <c r="AE116" s="13"/>
      <c r="AF116" s="13"/>
    </row>
    <row r="117" spans="1:34">
      <c r="A117" s="47"/>
      <c r="B117" s="53">
        <f>+'Ark1'!C969</f>
        <v>2018</v>
      </c>
      <c r="C117" s="53">
        <f>+'Ark1'!N969</f>
        <v>435</v>
      </c>
      <c r="D117" s="54" t="s">
        <v>462</v>
      </c>
      <c r="E117" s="53">
        <f>+'Ark1'!Q969</f>
        <v>79</v>
      </c>
      <c r="F117" s="330">
        <f>+'Ark1'!R969</f>
        <v>116</v>
      </c>
      <c r="G117" s="177">
        <f>+'Ark1'!AF969</f>
        <v>1.2094672088416221</v>
      </c>
      <c r="H117" s="177">
        <f t="shared" si="8"/>
        <v>8.1939992667438455E-2</v>
      </c>
      <c r="I117" s="177">
        <f>+'Ark1'!AG969</f>
        <v>2.1357370654383847</v>
      </c>
      <c r="J117" s="156">
        <f>+'Ark1'!U969</f>
        <v>36.398017241379307</v>
      </c>
      <c r="K117" s="156"/>
      <c r="L117" s="156"/>
      <c r="M117" s="156"/>
      <c r="N117" s="156"/>
      <c r="O117" s="156"/>
      <c r="P117" s="156"/>
      <c r="Q117" s="156"/>
      <c r="R117" s="55">
        <f>+'Ark1'!S969</f>
        <v>6.905172413793105</v>
      </c>
      <c r="S117" s="55"/>
      <c r="T117" s="55">
        <f>+'Ark1'!T969</f>
        <v>7.8534482758620703</v>
      </c>
      <c r="U117" s="75">
        <f>+'Ark1'!W969</f>
        <v>31.896551724137929</v>
      </c>
      <c r="V117" s="75">
        <f>+'Ark1'!X969</f>
        <v>100</v>
      </c>
      <c r="W117" s="75">
        <f>+'Ark1'!Y969</f>
        <v>100</v>
      </c>
      <c r="X117" s="75">
        <f>+'Ark1'!Z969</f>
        <v>0.85040783302011858</v>
      </c>
      <c r="Y117" s="55">
        <f>+'Ark1'!Z969</f>
        <v>0.85040783302011858</v>
      </c>
      <c r="Z117" s="55">
        <f>+'Ark1'!AB969</f>
        <v>2.7551028216147277</v>
      </c>
      <c r="AA117" s="55">
        <f>+'Ark1'!AB969</f>
        <v>2.7551028216147277</v>
      </c>
      <c r="AB117" s="55">
        <f t="shared" si="9"/>
        <v>5.2711235955056166</v>
      </c>
      <c r="AC117" s="55">
        <f t="shared" si="7"/>
        <v>1.4683544303797469</v>
      </c>
      <c r="AD117" s="47"/>
      <c r="AE117" s="13"/>
      <c r="AF117" s="13"/>
    </row>
    <row r="118" spans="1:34">
      <c r="A118" s="47"/>
      <c r="B118" s="53">
        <f>+'Ark1'!C970</f>
        <v>2018</v>
      </c>
      <c r="C118" s="53">
        <f>+'Ark1'!N970</f>
        <v>438</v>
      </c>
      <c r="D118" s="54" t="s">
        <v>463</v>
      </c>
      <c r="E118" s="53">
        <f>+'Ark1'!Q970</f>
        <v>39</v>
      </c>
      <c r="F118" s="330">
        <f>+'Ark1'!R970</f>
        <v>45</v>
      </c>
      <c r="G118" s="177">
        <f>+'Ark1'!AF970</f>
        <v>0.46918986549890529</v>
      </c>
      <c r="H118" s="195">
        <f t="shared" si="8"/>
        <v>-7.0931827126033409E-3</v>
      </c>
      <c r="I118" s="177">
        <f>+'Ark1'!AG970</f>
        <v>0.88635083749440635</v>
      </c>
      <c r="J118" s="156">
        <f>+'Ark1'!U970</f>
        <v>38.938666666666677</v>
      </c>
      <c r="K118" s="156"/>
      <c r="L118" s="156"/>
      <c r="M118" s="156"/>
      <c r="N118" s="156"/>
      <c r="O118" s="156"/>
      <c r="P118" s="156"/>
      <c r="Q118" s="156"/>
      <c r="R118" s="55">
        <f>+'Ark1'!S970</f>
        <v>7.2666666666666684</v>
      </c>
      <c r="S118" s="55"/>
      <c r="T118" s="55">
        <f>+'Ark1'!T970</f>
        <v>7.9333333333333345</v>
      </c>
      <c r="U118" s="75">
        <f>+'Ark1'!W970</f>
        <v>35.555555555555557</v>
      </c>
      <c r="V118" s="75">
        <f>+'Ark1'!X970</f>
        <v>100</v>
      </c>
      <c r="W118" s="75">
        <f>+'Ark1'!Y970</f>
        <v>100</v>
      </c>
      <c r="X118" s="75">
        <f>+'Ark1'!Z970</f>
        <v>0.58308604282076082</v>
      </c>
      <c r="Y118" s="55">
        <f>+'Ark1'!Z970</f>
        <v>0.58308604282076082</v>
      </c>
      <c r="Z118" s="55">
        <f>+'Ark1'!AB970</f>
        <v>3.0652170486860393</v>
      </c>
      <c r="AA118" s="55">
        <f>+'Ark1'!AB970</f>
        <v>3.0652170486860393</v>
      </c>
      <c r="AB118" s="55">
        <f t="shared" si="9"/>
        <v>5.3585321100917431</v>
      </c>
      <c r="AC118" s="55">
        <f t="shared" si="7"/>
        <v>1.1538461538461537</v>
      </c>
      <c r="AD118" s="47"/>
      <c r="AE118" s="13"/>
      <c r="AF118" s="13"/>
    </row>
    <row r="119" spans="1:34">
      <c r="A119" s="47"/>
      <c r="B119" s="53">
        <f>+'Ark1'!C971</f>
        <v>2018</v>
      </c>
      <c r="C119" s="53">
        <f>+'Ark1'!N971</f>
        <v>440</v>
      </c>
      <c r="D119" s="54" t="s">
        <v>464</v>
      </c>
      <c r="E119" s="53">
        <f>+'Ark1'!Q971</f>
        <v>31</v>
      </c>
      <c r="F119" s="330">
        <f>+'Ark1'!R971</f>
        <v>37</v>
      </c>
      <c r="G119" s="177">
        <f>+'Ark1'!AF971</f>
        <v>0.38577833385465554</v>
      </c>
      <c r="H119" s="195">
        <f t="shared" si="8"/>
        <v>-1.2744216689667909E-2</v>
      </c>
      <c r="I119" s="177">
        <f>+'Ark1'!AG971</f>
        <v>0.77259782629974005</v>
      </c>
      <c r="J119" s="156">
        <f>+'Ark1'!U971</f>
        <v>41.28</v>
      </c>
      <c r="K119" s="156"/>
      <c r="L119" s="156"/>
      <c r="M119" s="156"/>
      <c r="N119" s="156"/>
      <c r="O119" s="156"/>
      <c r="P119" s="156"/>
      <c r="Q119" s="156"/>
      <c r="R119" s="55">
        <f>+'Ark1'!S971</f>
        <v>6.9729729729729746</v>
      </c>
      <c r="S119" s="55"/>
      <c r="T119" s="55">
        <f>+'Ark1'!T971</f>
        <v>7.9189189189189202</v>
      </c>
      <c r="U119" s="75">
        <f>+'Ark1'!W971</f>
        <v>29.729729729729719</v>
      </c>
      <c r="V119" s="75">
        <f>+'Ark1'!X971</f>
        <v>100</v>
      </c>
      <c r="W119" s="75">
        <f>+'Ark1'!Y971</f>
        <v>100</v>
      </c>
      <c r="X119" s="75">
        <f>+'Ark1'!Z971</f>
        <v>0.8072777076684029</v>
      </c>
      <c r="Y119" s="55">
        <f>+'Ark1'!Z971</f>
        <v>0.8072777076684029</v>
      </c>
      <c r="Z119" s="55">
        <f>+'Ark1'!AB971</f>
        <v>2.9166657970710741</v>
      </c>
      <c r="AA119" s="55">
        <f>+'Ark1'!AB971</f>
        <v>2.9166657970710741</v>
      </c>
      <c r="AB119" s="55">
        <f t="shared" si="9"/>
        <v>5.919999999999999</v>
      </c>
      <c r="AC119" s="55">
        <f t="shared" si="7"/>
        <v>1.1935483870967742</v>
      </c>
      <c r="AD119" s="47"/>
      <c r="AE119" s="13"/>
      <c r="AF119" s="13"/>
    </row>
    <row r="120" spans="1:34">
      <c r="A120" s="47"/>
      <c r="B120" s="53">
        <f>+'Ark1'!C972</f>
        <v>2018</v>
      </c>
      <c r="C120" s="53">
        <f>+'Ark1'!N972</f>
        <v>443</v>
      </c>
      <c r="D120" s="54" t="s">
        <v>465</v>
      </c>
      <c r="E120" s="53">
        <f>+'Ark1'!Q972</f>
        <v>10</v>
      </c>
      <c r="F120" s="330">
        <f>+'Ark1'!R972</f>
        <v>10</v>
      </c>
      <c r="G120" s="177">
        <f>+'Ark1'!AF972</f>
        <v>0.10426441455531225</v>
      </c>
      <c r="H120" s="195">
        <f t="shared" si="8"/>
        <v>-2.2096394153863511E-2</v>
      </c>
      <c r="I120" s="177">
        <f>+'Ark1'!AG972</f>
        <v>0.22206319776973721</v>
      </c>
      <c r="J120" s="156">
        <f>+'Ark1'!U972</f>
        <v>43.9</v>
      </c>
      <c r="K120" s="156"/>
      <c r="L120" s="156"/>
      <c r="M120" s="156"/>
      <c r="N120" s="156"/>
      <c r="O120" s="156"/>
      <c r="P120" s="156"/>
      <c r="Q120" s="156"/>
      <c r="R120" s="55">
        <f>+'Ark1'!S972</f>
        <v>7.3</v>
      </c>
      <c r="S120" s="55"/>
      <c r="T120" s="55">
        <f>+'Ark1'!T972</f>
        <v>7.4</v>
      </c>
      <c r="U120" s="75">
        <f>+'Ark1'!W972</f>
        <v>20</v>
      </c>
      <c r="V120" s="75">
        <f>+'Ark1'!X972</f>
        <v>100</v>
      </c>
      <c r="W120" s="75">
        <f>+'Ark1'!Y972</f>
        <v>100</v>
      </c>
      <c r="X120" s="75">
        <f>+'Ark1'!Z972</f>
        <v>0.67082039325020804</v>
      </c>
      <c r="Y120" s="55">
        <f>+'Ark1'!Z972</f>
        <v>0.67082039325020804</v>
      </c>
      <c r="Z120" s="55">
        <f>+'Ark1'!AB972</f>
        <v>3.2310988842807009</v>
      </c>
      <c r="AA120" s="55">
        <f>+'Ark1'!AB972</f>
        <v>3.2310988842807009</v>
      </c>
      <c r="AB120" s="55">
        <f t="shared" si="9"/>
        <v>6.0136986301369859</v>
      </c>
      <c r="AC120" s="55">
        <f t="shared" si="7"/>
        <v>1</v>
      </c>
      <c r="AD120" s="47"/>
      <c r="AE120" s="13"/>
      <c r="AF120" s="13"/>
    </row>
    <row r="121" spans="1:34">
      <c r="A121" s="47"/>
      <c r="B121" s="53">
        <f>+'Ark1'!C973</f>
        <v>2018</v>
      </c>
      <c r="C121" s="53">
        <f>+'Ark1'!N973</f>
        <v>445</v>
      </c>
      <c r="D121" s="54" t="s">
        <v>466</v>
      </c>
      <c r="E121" s="53">
        <f>+'Ark1'!Q973</f>
        <v>13</v>
      </c>
      <c r="F121" s="330">
        <f>+'Ark1'!R973</f>
        <v>17</v>
      </c>
      <c r="G121" s="177">
        <f>+'Ark1'!AF973</f>
        <v>0.17724950474403078</v>
      </c>
      <c r="H121" s="195">
        <f t="shared" si="8"/>
        <v>2.288384992864434E-3</v>
      </c>
      <c r="I121" s="177">
        <f>+'Ark1'!AG973</f>
        <v>0.39900558177851658</v>
      </c>
      <c r="J121" s="156">
        <f>+'Ark1'!U973</f>
        <v>46.400000000000006</v>
      </c>
      <c r="K121" s="156"/>
      <c r="L121" s="156"/>
      <c r="M121" s="156"/>
      <c r="N121" s="156"/>
      <c r="O121" s="156"/>
      <c r="P121" s="156"/>
      <c r="Q121" s="156"/>
      <c r="R121" s="55">
        <f>+'Ark1'!S973</f>
        <v>7.117647058823529</v>
      </c>
      <c r="S121" s="55"/>
      <c r="T121" s="55">
        <f>+'Ark1'!T973</f>
        <v>8</v>
      </c>
      <c r="U121" s="75">
        <f>+'Ark1'!W973</f>
        <v>35.294117647058826</v>
      </c>
      <c r="V121" s="75">
        <f>+'Ark1'!X973</f>
        <v>100</v>
      </c>
      <c r="W121" s="75">
        <f>+'Ark1'!Y973</f>
        <v>100</v>
      </c>
      <c r="X121" s="75">
        <f>+'Ark1'!Z973</f>
        <v>1.2485285456930812</v>
      </c>
      <c r="Y121" s="55">
        <f>+'Ark1'!Z973</f>
        <v>1.2485285456930812</v>
      </c>
      <c r="Z121" s="55">
        <f>+'Ark1'!AB973</f>
        <v>2.9104275004359947</v>
      </c>
      <c r="AA121" s="55">
        <f>+'Ark1'!AB973</f>
        <v>2.9104275004359947</v>
      </c>
      <c r="AB121" s="55">
        <f t="shared" si="9"/>
        <v>6.5190082644628111</v>
      </c>
      <c r="AC121" s="55">
        <f t="shared" si="7"/>
        <v>1.3076923076923077</v>
      </c>
      <c r="AD121" s="47"/>
      <c r="AE121" s="13"/>
      <c r="AF121" s="13"/>
    </row>
    <row r="122" spans="1:34">
      <c r="A122" s="47"/>
      <c r="B122" s="53">
        <f>+'Ark1'!C974</f>
        <v>2018</v>
      </c>
      <c r="C122" s="53">
        <f>+'Ark1'!N974</f>
        <v>450</v>
      </c>
      <c r="D122" s="54" t="s">
        <v>467</v>
      </c>
      <c r="E122" s="53">
        <f>+'Ark1'!Q974</f>
        <v>4</v>
      </c>
      <c r="F122" s="330">
        <f>+'Ark1'!R974</f>
        <v>4</v>
      </c>
      <c r="G122" s="177">
        <f>+'Ark1'!AF974</f>
        <v>4.1705765822124902E-2</v>
      </c>
      <c r="H122" s="195">
        <f t="shared" si="8"/>
        <v>2.2265641405328638E-2</v>
      </c>
      <c r="I122" s="177">
        <f>+'Ark1'!AG974</f>
        <v>0.104405111662127</v>
      </c>
      <c r="J122" s="156">
        <f>+'Ark1'!U974</f>
        <v>51.6</v>
      </c>
      <c r="K122" s="156"/>
      <c r="L122" s="156"/>
      <c r="M122" s="156"/>
      <c r="N122" s="156"/>
      <c r="O122" s="156"/>
      <c r="P122" s="156"/>
      <c r="Q122" s="156"/>
      <c r="R122" s="55">
        <f>+'Ark1'!S974</f>
        <v>7.75</v>
      </c>
      <c r="S122" s="55"/>
      <c r="T122" s="55">
        <f>+'Ark1'!T974</f>
        <v>11</v>
      </c>
      <c r="U122" s="75">
        <f>+'Ark1'!W974</f>
        <v>75</v>
      </c>
      <c r="V122" s="75">
        <f>+'Ark1'!X974</f>
        <v>100</v>
      </c>
      <c r="W122" s="75">
        <f>+'Ark1'!Y974</f>
        <v>100</v>
      </c>
      <c r="X122" s="75">
        <f>+'Ark1'!Z974</f>
        <v>0.81547532151526081</v>
      </c>
      <c r="Y122" s="55">
        <f>+'Ark1'!Z974</f>
        <v>0.81547532151526081</v>
      </c>
      <c r="Z122" s="55">
        <f>+'Ark1'!AB974</f>
        <v>2.1213203435596424</v>
      </c>
      <c r="AA122" s="55">
        <f>+'Ark1'!AB974</f>
        <v>2.1213203435596424</v>
      </c>
      <c r="AB122" s="55">
        <f t="shared" si="9"/>
        <v>6.6580645161290324</v>
      </c>
      <c r="AC122" s="55">
        <f t="shared" si="7"/>
        <v>1</v>
      </c>
      <c r="AD122" s="47"/>
      <c r="AE122" s="13"/>
      <c r="AF122" s="13"/>
    </row>
    <row r="123" spans="1:34">
      <c r="A123" s="47"/>
      <c r="B123" s="53">
        <f>+'Ark1'!C975</f>
        <v>2018</v>
      </c>
      <c r="C123" s="53">
        <f>+'Ark1'!N975</f>
        <v>455</v>
      </c>
      <c r="D123" s="54" t="s">
        <v>468</v>
      </c>
      <c r="E123" s="53">
        <f>+'Ark1'!Q975</f>
        <v>0</v>
      </c>
      <c r="F123" s="330">
        <f>+'Ark1'!R975</f>
        <v>0</v>
      </c>
      <c r="G123" s="177">
        <f>+'Ark1'!AF975</f>
        <v>0</v>
      </c>
      <c r="H123" s="195">
        <f t="shared" si="8"/>
        <v>0</v>
      </c>
      <c r="I123" s="177">
        <f>+'Ark1'!AG975</f>
        <v>0</v>
      </c>
      <c r="J123" s="156">
        <f>+'Ark1'!U975</f>
        <v>0</v>
      </c>
      <c r="K123" s="156"/>
      <c r="L123" s="156"/>
      <c r="M123" s="156"/>
      <c r="N123" s="156"/>
      <c r="O123" s="156"/>
      <c r="P123" s="156"/>
      <c r="Q123" s="156"/>
      <c r="R123" s="55">
        <f>+'Ark1'!S975</f>
        <v>0</v>
      </c>
      <c r="S123" s="55"/>
      <c r="T123" s="55">
        <f>+'Ark1'!T975</f>
        <v>0</v>
      </c>
      <c r="U123" s="75">
        <f>+'Ark1'!W975</f>
        <v>0</v>
      </c>
      <c r="V123" s="75">
        <f>+'Ark1'!X975</f>
        <v>0</v>
      </c>
      <c r="W123" s="75">
        <f>+'Ark1'!Y975</f>
        <v>0</v>
      </c>
      <c r="X123" s="75">
        <f>+'Ark1'!Z975</f>
        <v>0</v>
      </c>
      <c r="Y123" s="55">
        <f>+'Ark1'!Z975</f>
        <v>0</v>
      </c>
      <c r="Z123" s="55">
        <f>+'Ark1'!AB975</f>
        <v>0</v>
      </c>
      <c r="AA123" s="55">
        <f>+'Ark1'!AB975</f>
        <v>0</v>
      </c>
      <c r="AB123" s="55" t="e">
        <f t="shared" si="9"/>
        <v>#DIV/0!</v>
      </c>
      <c r="AC123" s="55" t="e">
        <f t="shared" si="7"/>
        <v>#DIV/0!</v>
      </c>
      <c r="AD123" s="47"/>
      <c r="AE123" s="13"/>
      <c r="AF123" s="13"/>
    </row>
    <row r="124" spans="1:34">
      <c r="A124" s="47"/>
      <c r="B124" s="53">
        <f>+'Ark1'!C976</f>
        <v>2018</v>
      </c>
      <c r="C124" s="53">
        <f>+'Ark1'!N976</f>
        <v>460</v>
      </c>
      <c r="D124" s="54" t="s">
        <v>469</v>
      </c>
      <c r="E124" s="53">
        <f>+'Ark1'!Q976</f>
        <v>1</v>
      </c>
      <c r="F124" s="330">
        <f>+'Ark1'!R976</f>
        <v>0</v>
      </c>
      <c r="G124" s="177">
        <f>+'Ark1'!AF976</f>
        <v>0</v>
      </c>
      <c r="H124" s="195">
        <f t="shared" si="8"/>
        <v>1.0116972060517924E-19</v>
      </c>
      <c r="I124" s="177">
        <f>+'Ark1'!AG976</f>
        <v>0</v>
      </c>
      <c r="J124" s="156">
        <f>+'Ark1'!U976</f>
        <v>0</v>
      </c>
      <c r="K124" s="156"/>
      <c r="L124" s="156"/>
      <c r="M124" s="156"/>
      <c r="N124" s="156"/>
      <c r="O124" s="156"/>
      <c r="P124" s="156"/>
      <c r="Q124" s="156"/>
      <c r="R124" s="55">
        <f>+'Ark1'!S976</f>
        <v>0</v>
      </c>
      <c r="S124" s="55"/>
      <c r="T124" s="55">
        <f>+'Ark1'!T976</f>
        <v>0</v>
      </c>
      <c r="U124" s="75">
        <f>+'Ark1'!W976</f>
        <v>0</v>
      </c>
      <c r="V124" s="75">
        <f>+'Ark1'!X976</f>
        <v>0</v>
      </c>
      <c r="W124" s="75">
        <f>+'Ark1'!Y976</f>
        <v>0</v>
      </c>
      <c r="X124" s="75">
        <f>+'Ark1'!Z976</f>
        <v>0</v>
      </c>
      <c r="Y124" s="55">
        <f>+'Ark1'!Z976</f>
        <v>0</v>
      </c>
      <c r="Z124" s="55">
        <f>+'Ark1'!AB976</f>
        <v>0</v>
      </c>
      <c r="AA124" s="55">
        <f>+'Ark1'!AB976</f>
        <v>0</v>
      </c>
      <c r="AB124" s="55" t="e">
        <f t="shared" si="9"/>
        <v>#DIV/0!</v>
      </c>
      <c r="AC124" s="55">
        <f t="shared" si="7"/>
        <v>0</v>
      </c>
      <c r="AD124" s="47"/>
      <c r="AE124" s="13"/>
      <c r="AF124" s="13"/>
    </row>
    <row r="125" spans="1:34">
      <c r="A125" s="47"/>
      <c r="B125">
        <f>+'Ark1'!C977</f>
        <v>2017</v>
      </c>
      <c r="C125">
        <f>+'Ark1'!N977</f>
        <v>409</v>
      </c>
      <c r="D125" s="3" t="s">
        <v>454</v>
      </c>
      <c r="E125">
        <f>+'Ark1'!Q977</f>
        <v>80</v>
      </c>
      <c r="F125" s="329">
        <f>+'Ark1'!R977</f>
        <v>198</v>
      </c>
      <c r="G125" s="195">
        <f>+'Ark1'!AF977</f>
        <v>1.92457231726283</v>
      </c>
      <c r="H125" s="195">
        <f t="shared" si="8"/>
        <v>0.96780406779436823</v>
      </c>
      <c r="I125" s="195">
        <f>+'Ark1'!AG977</f>
        <v>0.81772474662449701</v>
      </c>
      <c r="J125" s="92">
        <f>+'Ark1'!U977</f>
        <v>8.7333333333333307</v>
      </c>
      <c r="R125" s="1">
        <f>+'Ark1'!S977</f>
        <v>3.535353535353535</v>
      </c>
      <c r="S125" s="1"/>
      <c r="T125" s="1">
        <f>+'Ark1'!T977</f>
        <v>2.9292929292929291</v>
      </c>
      <c r="U125" s="11">
        <f>+'Ark1'!W977</f>
        <v>0</v>
      </c>
      <c r="V125" s="11">
        <f>+'Ark1'!X977</f>
        <v>0</v>
      </c>
      <c r="W125" s="11">
        <f>+'Ark1'!Y977</f>
        <v>0</v>
      </c>
      <c r="X125" s="11">
        <f>+'Ark1'!Z977</f>
        <v>1.0875326536372774</v>
      </c>
      <c r="Y125" s="1">
        <f>+'Ark1'!Z977</f>
        <v>1.0875326536372774</v>
      </c>
      <c r="Z125" s="1">
        <f>+'Ark1'!AB977</f>
        <v>1.4160160734444485</v>
      </c>
      <c r="AA125" s="1">
        <f>+'Ark1'!AB977</f>
        <v>1.4160160734444485</v>
      </c>
      <c r="AB125" s="1">
        <f t="shared" si="9"/>
        <v>2.4702857142857138</v>
      </c>
      <c r="AC125" s="1">
        <f t="shared" si="7"/>
        <v>2.4750000000000001</v>
      </c>
      <c r="AD125" s="47"/>
      <c r="AE125" s="13"/>
      <c r="AF125" s="13"/>
    </row>
    <row r="126" spans="1:34">
      <c r="A126" s="47"/>
      <c r="B126">
        <f>+'Ark1'!C978</f>
        <v>2017</v>
      </c>
      <c r="C126">
        <f>+'Ark1'!N978</f>
        <v>410</v>
      </c>
      <c r="D126" s="3" t="s">
        <v>455</v>
      </c>
      <c r="E126">
        <f>+'Ark1'!Q978</f>
        <v>359</v>
      </c>
      <c r="F126" s="329">
        <f>+'Ark1'!R978</f>
        <v>1450</v>
      </c>
      <c r="G126" s="195">
        <f>+'Ark1'!AF978</f>
        <v>14.094090202177297</v>
      </c>
      <c r="H126" s="195">
        <f t="shared" si="8"/>
        <v>1.8332822645444082</v>
      </c>
      <c r="I126" s="195">
        <f>+'Ark1'!AG978</f>
        <v>9.0523340054704242</v>
      </c>
      <c r="J126" s="92">
        <f>+'Ark1'!U978</f>
        <v>13.20172413793105</v>
      </c>
      <c r="R126" s="1">
        <f>+'Ark1'!S978</f>
        <v>3.8062068965517248</v>
      </c>
      <c r="S126" s="1"/>
      <c r="T126" s="1">
        <f>+'Ark1'!T978</f>
        <v>3.5993103448275847</v>
      </c>
      <c r="U126" s="11">
        <f>+'Ark1'!W978</f>
        <v>0</v>
      </c>
      <c r="V126" s="11">
        <f>+'Ark1'!X978</f>
        <v>0</v>
      </c>
      <c r="W126" s="11">
        <f>+'Ark1'!Y978</f>
        <v>0</v>
      </c>
      <c r="X126" s="11">
        <f>+'Ark1'!Z978</f>
        <v>1.2877528381547378</v>
      </c>
      <c r="Y126" s="1">
        <f>+'Ark1'!Z978</f>
        <v>1.2877528381547378</v>
      </c>
      <c r="Z126" s="1">
        <f>+'Ark1'!AB978</f>
        <v>1.6584578025974717</v>
      </c>
      <c r="AA126" s="1">
        <f>+'Ark1'!AB978</f>
        <v>1.6584578025974717</v>
      </c>
      <c r="AB126" s="1">
        <f t="shared" si="9"/>
        <v>3.4684725493748902</v>
      </c>
      <c r="AC126" s="1">
        <f t="shared" si="7"/>
        <v>4.03899721448468</v>
      </c>
      <c r="AD126" s="47"/>
      <c r="AE126" s="13"/>
      <c r="AF126" s="13"/>
    </row>
    <row r="127" spans="1:34">
      <c r="A127" s="47"/>
      <c r="B127">
        <f>+'Ark1'!C979</f>
        <v>2017</v>
      </c>
      <c r="C127">
        <f>+'Ark1'!N979</f>
        <v>415</v>
      </c>
      <c r="D127" s="3" t="s">
        <v>456</v>
      </c>
      <c r="E127">
        <f>+'Ark1'!Q979</f>
        <v>475</v>
      </c>
      <c r="F127" s="329">
        <f>+'Ark1'!R979</f>
        <v>3643</v>
      </c>
      <c r="G127" s="195">
        <f>+'Ark1'!AF979</f>
        <v>35.410186625194406</v>
      </c>
      <c r="H127" s="195">
        <f t="shared" si="8"/>
        <v>1.7933664031296601</v>
      </c>
      <c r="I127" s="195">
        <f>+'Ark1'!AG979</f>
        <v>30.520114931657655</v>
      </c>
      <c r="J127" s="92">
        <f>+'Ark1'!U979</f>
        <v>17.71597584408455</v>
      </c>
      <c r="R127" s="1">
        <f>+'Ark1'!S979</f>
        <v>4.2201482294811958</v>
      </c>
      <c r="S127" s="1"/>
      <c r="T127" s="1">
        <f>+'Ark1'!T979</f>
        <v>4.4748833379083157</v>
      </c>
      <c r="U127" s="11">
        <f>+'Ark1'!W979</f>
        <v>0.24704913532802639</v>
      </c>
      <c r="V127" s="11">
        <f>+'Ark1'!X979</f>
        <v>84.326104858632988</v>
      </c>
      <c r="W127" s="11">
        <f>+'Ark1'!Y979</f>
        <v>0</v>
      </c>
      <c r="X127" s="11">
        <f>+'Ark1'!Z979</f>
        <v>1.4152952768946057</v>
      </c>
      <c r="Y127" s="1">
        <f>+'Ark1'!Z979</f>
        <v>1.4152952768946057</v>
      </c>
      <c r="Z127" s="1">
        <f>+'Ark1'!AB979</f>
        <v>1.836020759053288</v>
      </c>
      <c r="AA127" s="1">
        <f>+'Ark1'!AB979</f>
        <v>1.836020759053288</v>
      </c>
      <c r="AB127" s="1">
        <f t="shared" si="9"/>
        <v>4.197951086249514</v>
      </c>
      <c r="AC127" s="1">
        <f t="shared" si="7"/>
        <v>7.6694736842105264</v>
      </c>
      <c r="AD127" s="47"/>
      <c r="AE127" s="13"/>
      <c r="AF127" s="13"/>
    </row>
    <row r="128" spans="1:34">
      <c r="A128" s="47"/>
      <c r="B128">
        <f>+'Ark1'!C980</f>
        <v>2017</v>
      </c>
      <c r="C128">
        <f>+'Ark1'!N980</f>
        <v>420</v>
      </c>
      <c r="D128" s="3" t="s">
        <v>457</v>
      </c>
      <c r="E128">
        <f>+'Ark1'!Q980</f>
        <v>401</v>
      </c>
      <c r="F128" s="329">
        <f>+'Ark1'!R980</f>
        <v>3008</v>
      </c>
      <c r="G128" s="195">
        <f>+'Ark1'!AF980</f>
        <v>29.237947122861581</v>
      </c>
      <c r="H128" s="195">
        <f t="shared" si="8"/>
        <v>-1.4849444434034851</v>
      </c>
      <c r="I128" s="195">
        <f>+'Ark1'!AG980</f>
        <v>31.65916975307471</v>
      </c>
      <c r="J128" s="92">
        <f>+'Ark1'!U980</f>
        <v>22.256648936170198</v>
      </c>
      <c r="R128" s="1">
        <f>+'Ark1'!S980</f>
        <v>5.0488696808510634</v>
      </c>
      <c r="S128" s="1"/>
      <c r="T128" s="1">
        <f>+'Ark1'!T980</f>
        <v>5.8028590425531918</v>
      </c>
      <c r="U128" s="11">
        <f>+'Ark1'!W980</f>
        <v>1.5625</v>
      </c>
      <c r="V128" s="11">
        <f>+'Ark1'!X980</f>
        <v>100</v>
      </c>
      <c r="W128" s="11">
        <f>+'Ark1'!Y980</f>
        <v>30.618351063829799</v>
      </c>
      <c r="X128" s="11">
        <f>+'Ark1'!Z980</f>
        <v>1.3809189601952576</v>
      </c>
      <c r="Y128" s="1">
        <f>+'Ark1'!Z980</f>
        <v>1.3809189601952576</v>
      </c>
      <c r="Z128" s="1">
        <f>+'Ark1'!AB980</f>
        <v>1.908660223075934</v>
      </c>
      <c r="AA128" s="1">
        <f>+'Ark1'!AB980</f>
        <v>1.908660223075934</v>
      </c>
      <c r="AB128" s="1">
        <f t="shared" si="9"/>
        <v>4.4082438928030525</v>
      </c>
      <c r="AC128" s="1">
        <f t="shared" si="7"/>
        <v>7.5012468827930174</v>
      </c>
      <c r="AD128" s="47"/>
      <c r="AE128" s="13"/>
      <c r="AF128" s="13"/>
    </row>
    <row r="129" spans="1:32">
      <c r="A129" s="47"/>
      <c r="B129">
        <f>+'Ark1'!C981</f>
        <v>2017</v>
      </c>
      <c r="C129">
        <f>+'Ark1'!N981</f>
        <v>425</v>
      </c>
      <c r="D129" s="3" t="s">
        <v>458</v>
      </c>
      <c r="E129">
        <f>+'Ark1'!Q981</f>
        <v>276</v>
      </c>
      <c r="F129" s="329">
        <f>+'Ark1'!R981</f>
        <v>931</v>
      </c>
      <c r="G129" s="195">
        <f>+'Ark1'!AF981</f>
        <v>9.0493779160186634</v>
      </c>
      <c r="H129" s="195">
        <f t="shared" si="8"/>
        <v>-1.132526170917318</v>
      </c>
      <c r="I129" s="195">
        <f>+'Ark1'!AG981</f>
        <v>11.631061056024452</v>
      </c>
      <c r="J129" s="92">
        <f>+'Ark1'!U981</f>
        <v>26.418474758324376</v>
      </c>
      <c r="R129" s="1">
        <f>+'Ark1'!S981</f>
        <v>6.0096670247046191</v>
      </c>
      <c r="S129" s="1"/>
      <c r="T129" s="1">
        <f>+'Ark1'!T981</f>
        <v>7.2019334049409238</v>
      </c>
      <c r="U129" s="11">
        <f>+'Ark1'!W981</f>
        <v>10.311493018259936</v>
      </c>
      <c r="V129" s="11">
        <f>+'Ark1'!X981</f>
        <v>100</v>
      </c>
      <c r="W129" s="11">
        <f>+'Ark1'!Y981</f>
        <v>100</v>
      </c>
      <c r="X129" s="11">
        <f>+'Ark1'!Z981</f>
        <v>0.86124471794371227</v>
      </c>
      <c r="Y129" s="1">
        <f>+'Ark1'!Z981</f>
        <v>0.86124471794371227</v>
      </c>
      <c r="Z129" s="1">
        <f>+'Ark1'!AB981</f>
        <v>2.0229713339841187</v>
      </c>
      <c r="AA129" s="1">
        <f>+'Ark1'!AB981</f>
        <v>2.0229713339841187</v>
      </c>
      <c r="AB129" s="1">
        <f t="shared" si="9"/>
        <v>4.3959964253798018</v>
      </c>
      <c r="AC129" s="1">
        <f t="shared" si="7"/>
        <v>3.3731884057971016</v>
      </c>
      <c r="AD129" s="47"/>
      <c r="AE129" s="13"/>
      <c r="AF129" s="13"/>
    </row>
    <row r="130" spans="1:32">
      <c r="A130" s="47"/>
      <c r="B130">
        <f>+'Ark1'!C982</f>
        <v>2017</v>
      </c>
      <c r="C130">
        <f>+'Ark1'!N982</f>
        <v>428</v>
      </c>
      <c r="D130" s="3" t="s">
        <v>459</v>
      </c>
      <c r="E130">
        <f>+'Ark1'!Q982</f>
        <v>175</v>
      </c>
      <c r="F130" s="329">
        <f>+'Ark1'!R982</f>
        <v>356</v>
      </c>
      <c r="G130" s="195">
        <f>+'Ark1'!AF982</f>
        <v>3.460342146189737</v>
      </c>
      <c r="H130" s="195">
        <f t="shared" si="8"/>
        <v>-0.99276439763261015</v>
      </c>
      <c r="I130" s="195">
        <f>+'Ark1'!AG982</f>
        <v>4.8769818901301809</v>
      </c>
      <c r="J130" s="92">
        <f>+'Ark1'!U982</f>
        <v>28.96938202247193</v>
      </c>
      <c r="R130" s="1">
        <f>+'Ark1'!S982</f>
        <v>6.4887640449438191</v>
      </c>
      <c r="S130" s="1"/>
      <c r="T130" s="1">
        <f>+'Ark1'!T982</f>
        <v>7.8146067415730318</v>
      </c>
      <c r="U130" s="11">
        <f>+'Ark1'!W982</f>
        <v>19.943820224719101</v>
      </c>
      <c r="V130" s="11">
        <f>+'Ark1'!X982</f>
        <v>100</v>
      </c>
      <c r="W130" s="11">
        <f>+'Ark1'!Y982</f>
        <v>100</v>
      </c>
      <c r="X130" s="11">
        <f>+'Ark1'!Z982</f>
        <v>0.57596100456173638</v>
      </c>
      <c r="Y130" s="1">
        <f>+'Ark1'!Z982</f>
        <v>0.57596100456173638</v>
      </c>
      <c r="Z130" s="1">
        <f>+'Ark1'!AB982</f>
        <v>2.1527119327890873</v>
      </c>
      <c r="AA130" s="1">
        <f>+'Ark1'!AB982</f>
        <v>2.1527119327890873</v>
      </c>
      <c r="AB130" s="1">
        <f t="shared" si="9"/>
        <v>4.4645454545454584</v>
      </c>
      <c r="AC130" s="1">
        <f t="shared" si="7"/>
        <v>2.0342857142857143</v>
      </c>
      <c r="AD130" s="47"/>
      <c r="AE130" s="13"/>
      <c r="AF130" s="13"/>
    </row>
    <row r="131" spans="1:32">
      <c r="A131" s="47"/>
      <c r="B131">
        <f>+'Ark1'!C983</f>
        <v>2017</v>
      </c>
      <c r="C131">
        <f>+'Ark1'!N983</f>
        <v>430</v>
      </c>
      <c r="D131" s="3" t="s">
        <v>460</v>
      </c>
      <c r="E131">
        <f>+'Ark1'!Q983</f>
        <v>154</v>
      </c>
      <c r="F131" s="329">
        <f>+'Ark1'!R983</f>
        <v>341</v>
      </c>
      <c r="G131" s="195">
        <f>+'Ark1'!AF983</f>
        <v>3.3145412130637641</v>
      </c>
      <c r="H131" s="195">
        <f t="shared" si="8"/>
        <v>-0.44166006262723601</v>
      </c>
      <c r="I131" s="195">
        <f>+'Ark1'!AG983</f>
        <v>5.0580995040309285</v>
      </c>
      <c r="J131" s="92">
        <f>+'Ark1'!U983</f>
        <v>31.366862170087959</v>
      </c>
      <c r="R131" s="1">
        <f>+'Ark1'!S983</f>
        <v>6.6950146627565976</v>
      </c>
      <c r="S131" s="1"/>
      <c r="T131" s="1">
        <f>+'Ark1'!T983</f>
        <v>8</v>
      </c>
      <c r="U131" s="11">
        <f>+'Ark1'!W983</f>
        <v>25.219941348973599</v>
      </c>
      <c r="V131" s="11">
        <f>+'Ark1'!X983</f>
        <v>100</v>
      </c>
      <c r="W131" s="11">
        <f>+'Ark1'!Y983</f>
        <v>100</v>
      </c>
      <c r="X131" s="11">
        <f>+'Ark1'!Z983</f>
        <v>0.82833887146969698</v>
      </c>
      <c r="Y131" s="1">
        <f>+'Ark1'!Z983</f>
        <v>0.82833887146969698</v>
      </c>
      <c r="Z131" s="1">
        <f>+'Ark1'!AB983</f>
        <v>2.4023448955275861</v>
      </c>
      <c r="AA131" s="1">
        <f>+'Ark1'!AB983</f>
        <v>2.4023448955275861</v>
      </c>
      <c r="AB131" s="1">
        <f t="shared" si="9"/>
        <v>4.6851073149364852</v>
      </c>
      <c r="AC131" s="1">
        <f t="shared" si="7"/>
        <v>2.2142857142857144</v>
      </c>
      <c r="AD131" s="47"/>
      <c r="AE131" s="13"/>
      <c r="AF131" s="13"/>
    </row>
    <row r="132" spans="1:32">
      <c r="A132" s="47"/>
      <c r="B132">
        <f>+'Ark1'!C984</f>
        <v>2017</v>
      </c>
      <c r="C132">
        <f>+'Ark1'!N984</f>
        <v>433</v>
      </c>
      <c r="D132" s="3" t="s">
        <v>461</v>
      </c>
      <c r="E132">
        <f>+'Ark1'!Q984</f>
        <v>95</v>
      </c>
      <c r="F132" s="329">
        <f>+'Ark1'!R984</f>
        <v>122</v>
      </c>
      <c r="G132" s="195">
        <f>+'Ark1'!AF984</f>
        <v>1.1858475894245724</v>
      </c>
      <c r="H132" s="195">
        <f t="shared" si="8"/>
        <v>-0.24339880792954993</v>
      </c>
      <c r="I132" s="195">
        <f>+'Ark1'!AG984</f>
        <v>1.9667102988298764</v>
      </c>
      <c r="J132" s="92">
        <f>+'Ark1'!U984</f>
        <v>34.089344262295079</v>
      </c>
      <c r="R132" s="1">
        <f>+'Ark1'!S984</f>
        <v>6.9426229508196711</v>
      </c>
      <c r="S132" s="1"/>
      <c r="T132" s="1">
        <f>+'Ark1'!T984</f>
        <v>8.2049180327868854</v>
      </c>
      <c r="U132" s="11">
        <f>+'Ark1'!W984</f>
        <v>34.426229508196712</v>
      </c>
      <c r="V132" s="11">
        <f>+'Ark1'!X984</f>
        <v>100</v>
      </c>
      <c r="W132" s="11">
        <f>+'Ark1'!Y984</f>
        <v>100</v>
      </c>
      <c r="X132" s="11">
        <f>+'Ark1'!Z984</f>
        <v>0.52382692941044051</v>
      </c>
      <c r="Y132" s="1">
        <f>+'Ark1'!Z984</f>
        <v>0.52382692941044051</v>
      </c>
      <c r="Z132" s="1">
        <f>+'Ark1'!AB984</f>
        <v>2.7098439994726808</v>
      </c>
      <c r="AA132" s="1">
        <f>+'Ark1'!AB984</f>
        <v>2.7098439994726808</v>
      </c>
      <c r="AB132" s="1">
        <f t="shared" si="9"/>
        <v>4.910153482880756</v>
      </c>
      <c r="AC132" s="1">
        <f t="shared" si="7"/>
        <v>1.2842105263157895</v>
      </c>
      <c r="AD132" s="47"/>
      <c r="AE132" s="13"/>
      <c r="AF132" s="13"/>
    </row>
    <row r="133" spans="1:32">
      <c r="A133" s="47"/>
      <c r="B133">
        <f>+'Ark1'!C985</f>
        <v>2017</v>
      </c>
      <c r="C133">
        <f>+'Ark1'!N985</f>
        <v>435</v>
      </c>
      <c r="D133" s="3" t="s">
        <v>462</v>
      </c>
      <c r="E133">
        <f>+'Ark1'!Q985</f>
        <v>82</v>
      </c>
      <c r="F133" s="329">
        <f>+'Ark1'!R985</f>
        <v>116</v>
      </c>
      <c r="G133" s="195">
        <f>+'Ark1'!AF985</f>
        <v>1.1275272161741836</v>
      </c>
      <c r="H133" s="177">
        <f t="shared" si="8"/>
        <v>2.9015522340023692E-2</v>
      </c>
      <c r="I133" s="195">
        <f>+'Ark1'!AG985</f>
        <v>1.9937597179294153</v>
      </c>
      <c r="J133" s="92">
        <f>+'Ark1'!U985</f>
        <v>36.345689655172407</v>
      </c>
      <c r="R133" s="1">
        <f>+'Ark1'!S985</f>
        <v>6.5948275862068995</v>
      </c>
      <c r="S133" s="1"/>
      <c r="T133" s="1">
        <f>+'Ark1'!T985</f>
        <v>7.9827586206896513</v>
      </c>
      <c r="U133" s="11">
        <f>+'Ark1'!W985</f>
        <v>31.03448275862068</v>
      </c>
      <c r="V133" s="11">
        <f>+'Ark1'!X985</f>
        <v>100</v>
      </c>
      <c r="W133" s="11">
        <f>+'Ark1'!Y985</f>
        <v>100</v>
      </c>
      <c r="X133" s="11">
        <f>+'Ark1'!Z985</f>
        <v>0.78084748846203611</v>
      </c>
      <c r="Y133" s="1">
        <f>+'Ark1'!Z985</f>
        <v>0.78084748846203611</v>
      </c>
      <c r="Z133" s="1">
        <f>+'Ark1'!AB985</f>
        <v>2.6877203474085545</v>
      </c>
      <c r="AA133" s="1">
        <f>+'Ark1'!AB985</f>
        <v>2.6877203474085545</v>
      </c>
      <c r="AB133" s="1">
        <f t="shared" si="9"/>
        <v>5.5112418300653561</v>
      </c>
      <c r="AC133" s="1">
        <f t="shared" si="7"/>
        <v>1.4146341463414633</v>
      </c>
      <c r="AD133" s="47"/>
      <c r="AE133" s="13"/>
      <c r="AF133" s="13"/>
    </row>
    <row r="134" spans="1:32">
      <c r="A134" s="47"/>
      <c r="B134">
        <f>+'Ark1'!C986</f>
        <v>2017</v>
      </c>
      <c r="C134">
        <f>+'Ark1'!N986</f>
        <v>438</v>
      </c>
      <c r="D134" s="3" t="s">
        <v>463</v>
      </c>
      <c r="E134">
        <f>+'Ark1'!Q986</f>
        <v>38</v>
      </c>
      <c r="F134" s="329">
        <f>+'Ark1'!R986</f>
        <v>49</v>
      </c>
      <c r="G134" s="195">
        <f>+'Ark1'!AF986</f>
        <v>0.47628304821150863</v>
      </c>
      <c r="H134" s="177">
        <f t="shared" si="8"/>
        <v>1.5616854022989901E-2</v>
      </c>
      <c r="I134" s="195">
        <f>+'Ark1'!AG986</f>
        <v>0.90464228561916671</v>
      </c>
      <c r="J134" s="92">
        <f>+'Ark1'!U986</f>
        <v>39.04081632653061</v>
      </c>
      <c r="R134" s="1">
        <f>+'Ark1'!S986</f>
        <v>6.7551020408163263</v>
      </c>
      <c r="S134" s="1"/>
      <c r="T134" s="1">
        <f>+'Ark1'!T986</f>
        <v>8</v>
      </c>
      <c r="U134" s="11">
        <f>+'Ark1'!W986</f>
        <v>32.653061224489797</v>
      </c>
      <c r="V134" s="11">
        <f>+'Ark1'!X986</f>
        <v>100</v>
      </c>
      <c r="W134" s="11">
        <f>+'Ark1'!Y986</f>
        <v>100</v>
      </c>
      <c r="X134" s="11">
        <f>+'Ark1'!Z986</f>
        <v>0.58201562758596592</v>
      </c>
      <c r="Y134" s="1">
        <f>+'Ark1'!Z986</f>
        <v>0.58201562758596592</v>
      </c>
      <c r="Z134" s="1">
        <f>+'Ark1'!AB986</f>
        <v>3.1493439550069433</v>
      </c>
      <c r="AA134" s="1">
        <f>+'Ark1'!AB986</f>
        <v>3.1493439550069433</v>
      </c>
      <c r="AB134" s="1">
        <f t="shared" si="9"/>
        <v>5.7794561933534743</v>
      </c>
      <c r="AC134" s="1">
        <f t="shared" si="7"/>
        <v>1.2894736842105263</v>
      </c>
      <c r="AD134" s="47"/>
      <c r="AE134" s="13"/>
      <c r="AF134" s="13"/>
    </row>
    <row r="135" spans="1:32">
      <c r="A135" s="47"/>
      <c r="B135">
        <f>+'Ark1'!C987</f>
        <v>2017</v>
      </c>
      <c r="C135">
        <f>+'Ark1'!N987</f>
        <v>440</v>
      </c>
      <c r="D135" s="3" t="s">
        <v>464</v>
      </c>
      <c r="E135">
        <f>+'Ark1'!Q987</f>
        <v>31</v>
      </c>
      <c r="F135" s="329">
        <f>+'Ark1'!R987</f>
        <v>41</v>
      </c>
      <c r="G135" s="195">
        <f>+'Ark1'!AF987</f>
        <v>0.39852255054432345</v>
      </c>
      <c r="H135" s="177">
        <f t="shared" si="8"/>
        <v>-0.19207513431275175</v>
      </c>
      <c r="I135" s="195">
        <f>+'Ark1'!AG987</f>
        <v>0.80174099897477058</v>
      </c>
      <c r="J135" s="92">
        <f>+'Ark1'!U987</f>
        <v>41.351219512195129</v>
      </c>
      <c r="R135" s="1">
        <f>+'Ark1'!S987</f>
        <v>6.9512195121951219</v>
      </c>
      <c r="S135" s="1"/>
      <c r="T135" s="1">
        <f>+'Ark1'!T987</f>
        <v>7.5609756097560989</v>
      </c>
      <c r="U135" s="11">
        <f>+'Ark1'!W987</f>
        <v>26.829268292682919</v>
      </c>
      <c r="V135" s="11">
        <f>+'Ark1'!X987</f>
        <v>100</v>
      </c>
      <c r="W135" s="11">
        <f>+'Ark1'!Y987</f>
        <v>100</v>
      </c>
      <c r="X135" s="11">
        <f>+'Ark1'!Z987</f>
        <v>0.7743201427845019</v>
      </c>
      <c r="Y135" s="1">
        <f>+'Ark1'!Z987</f>
        <v>0.7743201427845019</v>
      </c>
      <c r="Z135" s="1">
        <f>+'Ark1'!AB987</f>
        <v>2.8545964687509024</v>
      </c>
      <c r="AA135" s="1">
        <f>+'Ark1'!AB987</f>
        <v>2.8545964687509024</v>
      </c>
      <c r="AB135" s="1">
        <f t="shared" si="9"/>
        <v>5.9487719298245629</v>
      </c>
      <c r="AC135" s="1">
        <f t="shared" si="7"/>
        <v>1.3225806451612903</v>
      </c>
      <c r="AD135" s="47"/>
      <c r="AE135" s="13"/>
      <c r="AF135" s="13"/>
    </row>
    <row r="136" spans="1:32">
      <c r="A136" s="47"/>
      <c r="B136">
        <f>+'Ark1'!C988</f>
        <v>2017</v>
      </c>
      <c r="C136">
        <f>+'Ark1'!N988</f>
        <v>443</v>
      </c>
      <c r="D136" s="3" t="s">
        <v>465</v>
      </c>
      <c r="E136">
        <f>+'Ark1'!Q988</f>
        <v>13</v>
      </c>
      <c r="F136" s="329">
        <f>+'Ark1'!R988</f>
        <v>13</v>
      </c>
      <c r="G136" s="195">
        <f>+'Ark1'!AF988</f>
        <v>0.12636080870917576</v>
      </c>
      <c r="H136" s="177">
        <f t="shared" si="8"/>
        <v>-3.9006543050805309E-2</v>
      </c>
      <c r="I136" s="195">
        <f>+'Ark1'!AG988</f>
        <v>0.2700212990530812</v>
      </c>
      <c r="J136" s="92">
        <f>+'Ark1'!U988</f>
        <v>43.923076923076913</v>
      </c>
      <c r="R136" s="1">
        <f>+'Ark1'!S988</f>
        <v>6.5384615384615401</v>
      </c>
      <c r="S136" s="1"/>
      <c r="T136" s="1">
        <f>+'Ark1'!T988</f>
        <v>6.8461538461538449</v>
      </c>
      <c r="U136" s="11">
        <f>+'Ark1'!W988</f>
        <v>7.6923076923076898</v>
      </c>
      <c r="V136" s="11">
        <f>+'Ark1'!X988</f>
        <v>100</v>
      </c>
      <c r="W136" s="11">
        <f>+'Ark1'!Y988</f>
        <v>100</v>
      </c>
      <c r="X136" s="11">
        <f>+'Ark1'!Z988</f>
        <v>0.44402675968226363</v>
      </c>
      <c r="Y136" s="1">
        <f>+'Ark1'!Z988</f>
        <v>0.44402675968226363</v>
      </c>
      <c r="Z136" s="1">
        <f>+'Ark1'!AB988</f>
        <v>2.5067954979692808</v>
      </c>
      <c r="AA136" s="1">
        <f>+'Ark1'!AB988</f>
        <v>2.5067954979692808</v>
      </c>
      <c r="AB136" s="1">
        <f t="shared" si="9"/>
        <v>6.717647058823526</v>
      </c>
      <c r="AC136" s="1">
        <f t="shared" si="7"/>
        <v>1</v>
      </c>
      <c r="AD136" s="47"/>
      <c r="AE136" s="13"/>
      <c r="AF136" s="13"/>
    </row>
    <row r="137" spans="1:32">
      <c r="A137" s="47"/>
      <c r="B137">
        <f>+'Ark1'!C989</f>
        <v>2017</v>
      </c>
      <c r="C137">
        <f>+'Ark1'!N989</f>
        <v>445</v>
      </c>
      <c r="D137" s="3" t="s">
        <v>466</v>
      </c>
      <c r="E137">
        <f>+'Ark1'!Q989</f>
        <v>16</v>
      </c>
      <c r="F137" s="329">
        <f>+'Ark1'!R989</f>
        <v>18</v>
      </c>
      <c r="G137" s="195">
        <f>+'Ark1'!AF989</f>
        <v>0.17496111975116635</v>
      </c>
      <c r="H137" s="177">
        <f t="shared" si="8"/>
        <v>-0.10852576898022986</v>
      </c>
      <c r="I137" s="195">
        <f>+'Ark1'!AG989</f>
        <v>0.39718194233744808</v>
      </c>
      <c r="J137" s="92">
        <f>+'Ark1'!U989</f>
        <v>46.661111111111111</v>
      </c>
      <c r="R137" s="1">
        <f>+'Ark1'!S989</f>
        <v>6.7777777777777777</v>
      </c>
      <c r="S137" s="1"/>
      <c r="T137" s="1">
        <f>+'Ark1'!T989</f>
        <v>7.5</v>
      </c>
      <c r="U137" s="11">
        <f>+'Ark1'!W989</f>
        <v>16.666666666666671</v>
      </c>
      <c r="V137" s="11">
        <f>+'Ark1'!X989</f>
        <v>100</v>
      </c>
      <c r="W137" s="11">
        <f>+'Ark1'!Y989</f>
        <v>100</v>
      </c>
      <c r="X137" s="11">
        <f>+'Ark1'!Z989</f>
        <v>1.4663404519374059</v>
      </c>
      <c r="Y137" s="1">
        <f>+'Ark1'!Z989</f>
        <v>1.4663404519374059</v>
      </c>
      <c r="Z137" s="1">
        <f>+'Ark1'!AB989</f>
        <v>2.5</v>
      </c>
      <c r="AA137" s="1">
        <f>+'Ark1'!AB989</f>
        <v>2.5</v>
      </c>
      <c r="AB137" s="1">
        <f t="shared" si="9"/>
        <v>6.8844262295081968</v>
      </c>
      <c r="AC137" s="1">
        <f t="shared" si="7"/>
        <v>1.125</v>
      </c>
      <c r="AD137" s="47"/>
      <c r="AE137" s="13"/>
      <c r="AF137" s="13"/>
    </row>
    <row r="138" spans="1:32">
      <c r="A138" s="47"/>
      <c r="B138">
        <f>+'Ark1'!C990</f>
        <v>2017</v>
      </c>
      <c r="C138">
        <f>+'Ark1'!N990</f>
        <v>450</v>
      </c>
      <c r="D138" s="3" t="s">
        <v>467</v>
      </c>
      <c r="E138">
        <f>+'Ark1'!Q990</f>
        <v>1</v>
      </c>
      <c r="F138" s="329">
        <f>+'Ark1'!R990</f>
        <v>2</v>
      </c>
      <c r="G138" s="195">
        <f>+'Ark1'!AF990</f>
        <v>1.9440124416796264E-2</v>
      </c>
      <c r="H138" s="177">
        <f t="shared" si="8"/>
        <v>-4.1837829774867448E-3</v>
      </c>
      <c r="I138" s="195">
        <f>+'Ark1'!AG990</f>
        <v>5.0457570243369089E-2</v>
      </c>
      <c r="J138" s="92">
        <f>+'Ark1'!U990</f>
        <v>53.35</v>
      </c>
      <c r="R138" s="1">
        <f>+'Ark1'!S990</f>
        <v>5</v>
      </c>
      <c r="S138" s="1"/>
      <c r="T138" s="1">
        <f>+'Ark1'!T990</f>
        <v>6.5</v>
      </c>
      <c r="U138" s="11">
        <f>+'Ark1'!W990</f>
        <v>0</v>
      </c>
      <c r="V138" s="11">
        <f>+'Ark1'!X990</f>
        <v>100</v>
      </c>
      <c r="W138" s="11">
        <f>+'Ark1'!Y990</f>
        <v>100</v>
      </c>
      <c r="X138" s="11">
        <f>+'Ark1'!Z990</f>
        <v>1.5499999999999001</v>
      </c>
      <c r="Y138" s="1">
        <f>+'Ark1'!Z990</f>
        <v>1.5499999999999001</v>
      </c>
      <c r="Z138" s="1">
        <f>+'Ark1'!AB990</f>
        <v>1.5</v>
      </c>
      <c r="AA138" s="1">
        <f>+'Ark1'!AB990</f>
        <v>1.5</v>
      </c>
      <c r="AB138" s="1">
        <f t="shared" si="9"/>
        <v>10.67</v>
      </c>
      <c r="AC138" s="1">
        <f t="shared" si="7"/>
        <v>2</v>
      </c>
      <c r="AD138" s="47"/>
      <c r="AE138" s="13"/>
      <c r="AF138" s="13"/>
    </row>
    <row r="139" spans="1:32">
      <c r="A139" s="47"/>
      <c r="B139">
        <f>+'Ark1'!C991</f>
        <v>2017</v>
      </c>
      <c r="C139">
        <f>+'Ark1'!N991</f>
        <v>455</v>
      </c>
      <c r="D139" s="3" t="s">
        <v>468</v>
      </c>
      <c r="E139">
        <f>+'Ark1'!Q991</f>
        <v>0</v>
      </c>
      <c r="F139" s="329">
        <f>+'Ark1'!R991</f>
        <v>0</v>
      </c>
      <c r="G139" s="195">
        <f>+'Ark1'!AF991</f>
        <v>0</v>
      </c>
      <c r="H139" s="177">
        <f t="shared" si="8"/>
        <v>0</v>
      </c>
      <c r="I139" s="195">
        <f>+'Ark1'!AG991</f>
        <v>0</v>
      </c>
      <c r="J139" s="92">
        <f>+'Ark1'!U991</f>
        <v>0</v>
      </c>
      <c r="R139" s="1">
        <f>+'Ark1'!S991</f>
        <v>0</v>
      </c>
      <c r="S139" s="1"/>
      <c r="T139" s="1">
        <f>+'Ark1'!T991</f>
        <v>0</v>
      </c>
      <c r="U139" s="11">
        <f>+'Ark1'!W991</f>
        <v>0</v>
      </c>
      <c r="V139" s="11">
        <f>+'Ark1'!X991</f>
        <v>0</v>
      </c>
      <c r="W139" s="11">
        <f>+'Ark1'!Y991</f>
        <v>0</v>
      </c>
      <c r="X139" s="11">
        <f>+'Ark1'!Z991</f>
        <v>0</v>
      </c>
      <c r="Y139" s="1">
        <f>+'Ark1'!Z991</f>
        <v>0</v>
      </c>
      <c r="Z139" s="1">
        <f>+'Ark1'!AB991</f>
        <v>0</v>
      </c>
      <c r="AA139" s="1">
        <f>+'Ark1'!AB991</f>
        <v>0</v>
      </c>
      <c r="AB139" s="1" t="e">
        <f t="shared" si="9"/>
        <v>#DIV/0!</v>
      </c>
      <c r="AC139" s="1" t="e">
        <f t="shared" si="7"/>
        <v>#DIV/0!</v>
      </c>
      <c r="AD139" s="47"/>
      <c r="AE139" s="13"/>
      <c r="AF139" s="13"/>
    </row>
    <row r="140" spans="1:32">
      <c r="A140" s="47"/>
      <c r="B140">
        <f>+'Ark1'!C992</f>
        <v>2017</v>
      </c>
      <c r="C140">
        <f>+'Ark1'!N992</f>
        <v>460</v>
      </c>
      <c r="D140" s="3" t="s">
        <v>469</v>
      </c>
      <c r="E140">
        <f>+'Ark1'!Q992</f>
        <v>4</v>
      </c>
      <c r="F140" s="329">
        <f>+'Ark1'!R992</f>
        <v>-1.0408340855860843E-17</v>
      </c>
      <c r="G140" s="195">
        <f>+'Ark1'!AF992</f>
        <v>-1.0116972060517924E-19</v>
      </c>
      <c r="H140" s="177">
        <f t="shared" si="8"/>
        <v>-1.0116972060517924E-19</v>
      </c>
      <c r="I140" s="195">
        <f>+'Ark1'!AG992</f>
        <v>1.7850527765025357E-18</v>
      </c>
      <c r="J140" s="92">
        <f>+'Ark1'!U992</f>
        <v>0</v>
      </c>
      <c r="R140" s="1">
        <f>+'Ark1'!S992</f>
        <v>0</v>
      </c>
      <c r="S140" s="1"/>
      <c r="T140" s="1">
        <f>+'Ark1'!T992</f>
        <v>0</v>
      </c>
      <c r="U140" s="11">
        <f>+'Ark1'!W992</f>
        <v>0</v>
      </c>
      <c r="V140" s="11">
        <f>+'Ark1'!X992</f>
        <v>0</v>
      </c>
      <c r="W140" s="11">
        <f>+'Ark1'!Y992</f>
        <v>0</v>
      </c>
      <c r="X140" s="11">
        <f>+'Ark1'!Z992</f>
        <v>0</v>
      </c>
      <c r="Y140" s="1">
        <f>+'Ark1'!Z992</f>
        <v>0</v>
      </c>
      <c r="Z140" s="1">
        <f>+'Ark1'!AB992</f>
        <v>0</v>
      </c>
      <c r="AA140" s="1">
        <f>+'Ark1'!AB992</f>
        <v>0</v>
      </c>
      <c r="AB140" s="1" t="e">
        <f t="shared" si="9"/>
        <v>#DIV/0!</v>
      </c>
      <c r="AC140" s="1">
        <f t="shared" si="7"/>
        <v>-2.6020852139652106E-18</v>
      </c>
      <c r="AD140" s="47"/>
      <c r="AE140" s="13"/>
      <c r="AF140" s="13"/>
    </row>
    <row r="141" spans="1:32">
      <c r="A141" s="47"/>
      <c r="B141" s="53">
        <f>+'Ark1'!C993</f>
        <v>2016</v>
      </c>
      <c r="C141" s="53">
        <f>+'Ark1'!N993</f>
        <v>409</v>
      </c>
      <c r="D141" s="54" t="s">
        <v>454</v>
      </c>
      <c r="E141" s="53">
        <f>+'Ark1'!Q993</f>
        <v>51</v>
      </c>
      <c r="F141" s="330">
        <f>+'Ark1'!R993</f>
        <v>81</v>
      </c>
      <c r="G141" s="177">
        <f>+'Ark1'!AF993</f>
        <v>0.95676824946846173</v>
      </c>
      <c r="H141" s="177" t="e">
        <f t="shared" si="8"/>
        <v>#REF!</v>
      </c>
      <c r="I141" s="177">
        <f>+'Ark1'!AG993</f>
        <v>0.40580299957301474</v>
      </c>
      <c r="J141" s="156">
        <f>+'Ark1'!U993</f>
        <v>9.0111111111111075</v>
      </c>
      <c r="K141" s="156"/>
      <c r="L141" s="156"/>
      <c r="M141" s="156"/>
      <c r="N141" s="156"/>
      <c r="O141" s="156"/>
      <c r="P141" s="156"/>
      <c r="Q141" s="156"/>
      <c r="R141" s="55">
        <f>+'Ark1'!S993</f>
        <v>3.4197530864197545</v>
      </c>
      <c r="S141" s="55"/>
      <c r="T141" s="55">
        <f>+'Ark1'!T993</f>
        <v>3.1111111111111112</v>
      </c>
      <c r="U141" s="75">
        <f>+'Ark1'!W993</f>
        <v>0</v>
      </c>
      <c r="V141" s="75">
        <f>+'Ark1'!X993</f>
        <v>0</v>
      </c>
      <c r="W141" s="75">
        <f>+'Ark1'!Y993</f>
        <v>0</v>
      </c>
      <c r="X141" s="75">
        <f>+'Ark1'!Z993</f>
        <v>0.88819417296500303</v>
      </c>
      <c r="Y141" s="55">
        <f>+'Ark1'!Z993</f>
        <v>0.88819417296500303</v>
      </c>
      <c r="Z141" s="55">
        <f>+'Ark1'!AB993</f>
        <v>1.4487116456005882</v>
      </c>
      <c r="AA141" s="55">
        <f>+'Ark1'!AB993</f>
        <v>1.4487116456005882</v>
      </c>
      <c r="AB141" s="55">
        <f t="shared" si="9"/>
        <v>2.6350180505415142</v>
      </c>
      <c r="AC141" s="55">
        <f t="shared" ref="AC141:AC204" si="10">+F141/E141</f>
        <v>1.588235294117647</v>
      </c>
      <c r="AD141" s="47"/>
      <c r="AE141" s="13"/>
      <c r="AF141" s="13"/>
    </row>
    <row r="142" spans="1:32">
      <c r="A142" s="47"/>
      <c r="B142" s="53">
        <f>+'Ark1'!C994</f>
        <v>2016</v>
      </c>
      <c r="C142" s="53">
        <f>+'Ark1'!N994</f>
        <v>410</v>
      </c>
      <c r="D142" s="54" t="s">
        <v>455</v>
      </c>
      <c r="E142" s="53">
        <f>+'Ark1'!Q994</f>
        <v>337</v>
      </c>
      <c r="F142" s="330">
        <f>+'Ark1'!R994</f>
        <v>1038</v>
      </c>
      <c r="G142" s="177">
        <f>+'Ark1'!AF994</f>
        <v>12.260807937632888</v>
      </c>
      <c r="H142" s="177" t="e">
        <f t="shared" ref="H142:H205" si="11">+G142-G158</f>
        <v>#REF!</v>
      </c>
      <c r="I142" s="177">
        <f>+'Ark1'!AG994</f>
        <v>7.6513796968403076</v>
      </c>
      <c r="J142" s="156">
        <f>+'Ark1'!U994</f>
        <v>13.258381502890163</v>
      </c>
      <c r="K142" s="156"/>
      <c r="L142" s="156"/>
      <c r="M142" s="156"/>
      <c r="N142" s="156"/>
      <c r="O142" s="156"/>
      <c r="P142" s="156"/>
      <c r="Q142" s="156"/>
      <c r="R142" s="55">
        <f>+'Ark1'!S994</f>
        <v>3.848747591522157</v>
      </c>
      <c r="S142" s="55"/>
      <c r="T142" s="55">
        <f>+'Ark1'!T994</f>
        <v>3.6464354527938343</v>
      </c>
      <c r="U142" s="75">
        <f>+'Ark1'!W994</f>
        <v>0</v>
      </c>
      <c r="V142" s="75">
        <f>+'Ark1'!X994</f>
        <v>0</v>
      </c>
      <c r="W142" s="75">
        <f>+'Ark1'!Y994</f>
        <v>0</v>
      </c>
      <c r="X142" s="75">
        <f>+'Ark1'!Z994</f>
        <v>1.2778542350276383</v>
      </c>
      <c r="Y142" s="55">
        <f>+'Ark1'!Z994</f>
        <v>1.2778542350276383</v>
      </c>
      <c r="Z142" s="55">
        <f>+'Ark1'!AB994</f>
        <v>1.7434827201185461</v>
      </c>
      <c r="AA142" s="55">
        <f>+'Ark1'!AB994</f>
        <v>1.7434827201185461</v>
      </c>
      <c r="AB142" s="55">
        <f t="shared" si="9"/>
        <v>3.4448560700876079</v>
      </c>
      <c r="AC142" s="55">
        <f t="shared" si="10"/>
        <v>3.0801186943620178</v>
      </c>
      <c r="AD142" s="47"/>
      <c r="AE142" s="13"/>
      <c r="AF142" s="13"/>
    </row>
    <row r="143" spans="1:32">
      <c r="A143" s="47"/>
      <c r="B143" s="53">
        <f>+'Ark1'!C995</f>
        <v>2016</v>
      </c>
      <c r="C143" s="53">
        <f>+'Ark1'!N995</f>
        <v>415</v>
      </c>
      <c r="D143" s="54" t="s">
        <v>456</v>
      </c>
      <c r="E143" s="53">
        <f>+'Ark1'!Q995</f>
        <v>469</v>
      </c>
      <c r="F143" s="330">
        <f>+'Ark1'!R995</f>
        <v>2846</v>
      </c>
      <c r="G143" s="177">
        <f>+'Ark1'!AF995</f>
        <v>33.616820222064746</v>
      </c>
      <c r="H143" s="177" t="e">
        <f t="shared" si="11"/>
        <v>#REF!</v>
      </c>
      <c r="I143" s="177">
        <f>+'Ark1'!AG995</f>
        <v>28.147461215485379</v>
      </c>
      <c r="J143" s="156">
        <f>+'Ark1'!U995</f>
        <v>17.789037245256505</v>
      </c>
      <c r="K143" s="156"/>
      <c r="L143" s="156"/>
      <c r="M143" s="156"/>
      <c r="N143" s="156"/>
      <c r="O143" s="156"/>
      <c r="P143" s="156"/>
      <c r="Q143" s="156"/>
      <c r="R143" s="55">
        <f>+'Ark1'!S995</f>
        <v>4.2698524244553751</v>
      </c>
      <c r="S143" s="55"/>
      <c r="T143" s="55">
        <f>+'Ark1'!T995</f>
        <v>4.471890372452564</v>
      </c>
      <c r="U143" s="75">
        <f>+'Ark1'!W995</f>
        <v>7.0274068868587503E-2</v>
      </c>
      <c r="V143" s="75">
        <f>+'Ark1'!X995</f>
        <v>85.699226985242433</v>
      </c>
      <c r="W143" s="75">
        <f>+'Ark1'!Y995</f>
        <v>0</v>
      </c>
      <c r="X143" s="75">
        <f>+'Ark1'!Z995</f>
        <v>1.385899014873667</v>
      </c>
      <c r="Y143" s="55">
        <f>+'Ark1'!Z995</f>
        <v>1.385899014873667</v>
      </c>
      <c r="Z143" s="55">
        <f>+'Ark1'!AB995</f>
        <v>1.8019715943302463</v>
      </c>
      <c r="AA143" s="55">
        <f>+'Ark1'!AB995</f>
        <v>1.8019715943302463</v>
      </c>
      <c r="AB143" s="55">
        <f t="shared" si="9"/>
        <v>4.1661948650427938</v>
      </c>
      <c r="AC143" s="55">
        <f t="shared" si="10"/>
        <v>6.068230277185501</v>
      </c>
      <c r="AD143" s="47"/>
      <c r="AE143" s="13"/>
      <c r="AF143" s="13"/>
    </row>
    <row r="144" spans="1:32">
      <c r="A144" s="47"/>
      <c r="B144" s="53">
        <f>+'Ark1'!C996</f>
        <v>2016</v>
      </c>
      <c r="C144" s="53">
        <f>+'Ark1'!N996</f>
        <v>420</v>
      </c>
      <c r="D144" s="54" t="s">
        <v>457</v>
      </c>
      <c r="E144" s="53">
        <f>+'Ark1'!Q996</f>
        <v>412</v>
      </c>
      <c r="F144" s="330">
        <f>+'Ark1'!R996</f>
        <v>2601</v>
      </c>
      <c r="G144" s="177">
        <f>+'Ark1'!AF996</f>
        <v>30.722891566265066</v>
      </c>
      <c r="H144" s="177" t="e">
        <f t="shared" si="11"/>
        <v>#REF!</v>
      </c>
      <c r="I144" s="177">
        <f>+'Ark1'!AG996</f>
        <v>32.291944652006798</v>
      </c>
      <c r="J144" s="156">
        <f>+'Ark1'!U996</f>
        <v>22.330680507497075</v>
      </c>
      <c r="K144" s="156"/>
      <c r="L144" s="156"/>
      <c r="M144" s="156"/>
      <c r="N144" s="156"/>
      <c r="O144" s="156"/>
      <c r="P144" s="156"/>
      <c r="Q144" s="156"/>
      <c r="R144" s="55">
        <f>+'Ark1'!S996</f>
        <v>5.209150326797384</v>
      </c>
      <c r="S144" s="55"/>
      <c r="T144" s="55">
        <f>+'Ark1'!T996</f>
        <v>5.8066128412149185</v>
      </c>
      <c r="U144" s="75">
        <f>+'Ark1'!W996</f>
        <v>1.6916570549788539</v>
      </c>
      <c r="V144" s="75">
        <f>+'Ark1'!X996</f>
        <v>100</v>
      </c>
      <c r="W144" s="75">
        <f>+'Ark1'!Y996</f>
        <v>33.679354094578997</v>
      </c>
      <c r="X144" s="75">
        <f>+'Ark1'!Z996</f>
        <v>1.407407723304787</v>
      </c>
      <c r="Y144" s="55">
        <f>+'Ark1'!Z996</f>
        <v>1.407407723304787</v>
      </c>
      <c r="Z144" s="55">
        <f>+'Ark1'!AB996</f>
        <v>1.8619943026794497</v>
      </c>
      <c r="AA144" s="55">
        <f>+'Ark1'!AB996</f>
        <v>1.8619943026794497</v>
      </c>
      <c r="AB144" s="55">
        <f t="shared" si="9"/>
        <v>4.2868182153664414</v>
      </c>
      <c r="AC144" s="55">
        <f t="shared" si="10"/>
        <v>6.3131067961165046</v>
      </c>
      <c r="AD144" s="47"/>
      <c r="AE144" s="13"/>
      <c r="AF144" s="13"/>
    </row>
    <row r="145" spans="1:32">
      <c r="A145" s="47"/>
      <c r="B145" s="53">
        <f>+'Ark1'!C997</f>
        <v>2016</v>
      </c>
      <c r="C145" s="53">
        <f>+'Ark1'!N997</f>
        <v>425</v>
      </c>
      <c r="D145" s="54" t="s">
        <v>458</v>
      </c>
      <c r="E145" s="53">
        <f>+'Ark1'!Q997</f>
        <v>276</v>
      </c>
      <c r="F145" s="330">
        <f>+'Ark1'!R997</f>
        <v>862</v>
      </c>
      <c r="G145" s="177">
        <f>+'Ark1'!AF997</f>
        <v>10.181904086935981</v>
      </c>
      <c r="H145" s="177" t="e">
        <f t="shared" si="11"/>
        <v>#REF!</v>
      </c>
      <c r="I145" s="177">
        <f>+'Ark1'!AG997</f>
        <v>12.681746815399929</v>
      </c>
      <c r="J145" s="156">
        <f>+'Ark1'!U997</f>
        <v>26.461832946635688</v>
      </c>
      <c r="K145" s="156"/>
      <c r="L145" s="156"/>
      <c r="M145" s="156"/>
      <c r="N145" s="156"/>
      <c r="O145" s="156"/>
      <c r="P145" s="156"/>
      <c r="Q145" s="156"/>
      <c r="R145" s="55">
        <f>+'Ark1'!S997</f>
        <v>6.0406032482598606</v>
      </c>
      <c r="S145" s="55"/>
      <c r="T145" s="55">
        <f>+'Ark1'!T997</f>
        <v>6.8747099767981457</v>
      </c>
      <c r="U145" s="75">
        <f>+'Ark1'!W997</f>
        <v>7.7726218097447779</v>
      </c>
      <c r="V145" s="75">
        <f>+'Ark1'!X997</f>
        <v>100</v>
      </c>
      <c r="W145" s="75">
        <f>+'Ark1'!Y997</f>
        <v>100</v>
      </c>
      <c r="X145" s="75">
        <f>+'Ark1'!Z997</f>
        <v>0.86825578145271487</v>
      </c>
      <c r="Y145" s="55">
        <f>+'Ark1'!Z997</f>
        <v>0.86825578145271487</v>
      </c>
      <c r="Z145" s="55">
        <f>+'Ark1'!AB997</f>
        <v>2.0047706088998862</v>
      </c>
      <c r="AA145" s="55">
        <f>+'Ark1'!AB997</f>
        <v>2.0047706088998862</v>
      </c>
      <c r="AB145" s="55">
        <f t="shared" si="9"/>
        <v>4.3806606491261695</v>
      </c>
      <c r="AC145" s="55">
        <f t="shared" si="10"/>
        <v>3.1231884057971016</v>
      </c>
      <c r="AD145" s="47"/>
      <c r="AE145" s="13"/>
      <c r="AF145" s="13"/>
    </row>
    <row r="146" spans="1:32">
      <c r="A146" s="47"/>
      <c r="B146" s="53">
        <f>+'Ark1'!C998</f>
        <v>2016</v>
      </c>
      <c r="C146" s="53">
        <f>+'Ark1'!N998</f>
        <v>428</v>
      </c>
      <c r="D146" s="54" t="s">
        <v>459</v>
      </c>
      <c r="E146" s="53">
        <f>+'Ark1'!Q998</f>
        <v>172</v>
      </c>
      <c r="F146" s="330">
        <f>+'Ark1'!R998</f>
        <v>377</v>
      </c>
      <c r="G146" s="177">
        <f>+'Ark1'!AF998</f>
        <v>4.4531065438223472</v>
      </c>
      <c r="H146" s="177" t="e">
        <f t="shared" si="11"/>
        <v>#REF!</v>
      </c>
      <c r="I146" s="177">
        <f>+'Ark1'!AG998</f>
        <v>6.0747024444918933</v>
      </c>
      <c r="J146" s="156">
        <f>+'Ark1'!U998</f>
        <v>28.982228116710889</v>
      </c>
      <c r="K146" s="156"/>
      <c r="L146" s="156"/>
      <c r="M146" s="156"/>
      <c r="N146" s="156"/>
      <c r="O146" s="156"/>
      <c r="P146" s="156"/>
      <c r="Q146" s="156"/>
      <c r="R146" s="55">
        <f>+'Ark1'!S998</f>
        <v>6.4854111405835537</v>
      </c>
      <c r="S146" s="55"/>
      <c r="T146" s="55">
        <f>+'Ark1'!T998</f>
        <v>7.6763925729442972</v>
      </c>
      <c r="U146" s="75">
        <f>+'Ark1'!W998</f>
        <v>18.037135278514594</v>
      </c>
      <c r="V146" s="75">
        <f>+'Ark1'!X998</f>
        <v>100</v>
      </c>
      <c r="W146" s="75">
        <f>+'Ark1'!Y998</f>
        <v>100</v>
      </c>
      <c r="X146" s="75">
        <f>+'Ark1'!Z998</f>
        <v>0.59003872637749333</v>
      </c>
      <c r="Y146" s="55">
        <f>+'Ark1'!Z998</f>
        <v>0.59003872637749333</v>
      </c>
      <c r="Z146" s="55">
        <f>+'Ark1'!AB998</f>
        <v>2.1585189280146135</v>
      </c>
      <c r="AA146" s="55">
        <f>+'Ark1'!AB998</f>
        <v>2.1585189280146135</v>
      </c>
      <c r="AB146" s="55">
        <f t="shared" si="9"/>
        <v>4.4688343558282231</v>
      </c>
      <c r="AC146" s="55">
        <f t="shared" si="10"/>
        <v>2.191860465116279</v>
      </c>
      <c r="AD146" s="47"/>
      <c r="AE146" s="13"/>
      <c r="AF146" s="13"/>
    </row>
    <row r="147" spans="1:32">
      <c r="A147" s="47"/>
      <c r="B147" s="53">
        <f>+'Ark1'!C999</f>
        <v>2016</v>
      </c>
      <c r="C147" s="53">
        <f>+'Ark1'!N999</f>
        <v>430</v>
      </c>
      <c r="D147" s="54" t="s">
        <v>460</v>
      </c>
      <c r="E147" s="53">
        <f>+'Ark1'!Q999</f>
        <v>162</v>
      </c>
      <c r="F147" s="330">
        <f>+'Ark1'!R999</f>
        <v>318</v>
      </c>
      <c r="G147" s="177">
        <f>+'Ark1'!AF999</f>
        <v>3.7562012756910002</v>
      </c>
      <c r="H147" s="177" t="e">
        <f t="shared" si="11"/>
        <v>#REF!</v>
      </c>
      <c r="I147" s="177">
        <f>+'Ark1'!AG999</f>
        <v>5.5528683639339667</v>
      </c>
      <c r="J147" s="156">
        <f>+'Ark1'!U999</f>
        <v>31.40786163522014</v>
      </c>
      <c r="K147" s="156"/>
      <c r="L147" s="156"/>
      <c r="M147" s="156"/>
      <c r="N147" s="156"/>
      <c r="O147" s="156"/>
      <c r="P147" s="156"/>
      <c r="Q147" s="156"/>
      <c r="R147" s="55">
        <f>+'Ark1'!S999</f>
        <v>6.8553459119496845</v>
      </c>
      <c r="S147" s="55"/>
      <c r="T147" s="55">
        <f>+'Ark1'!T999</f>
        <v>7.9716981132075491</v>
      </c>
      <c r="U147" s="75">
        <f>+'Ark1'!W999</f>
        <v>25.471698113207545</v>
      </c>
      <c r="V147" s="75">
        <f>+'Ark1'!X999</f>
        <v>100</v>
      </c>
      <c r="W147" s="75">
        <f>+'Ark1'!Y999</f>
        <v>100</v>
      </c>
      <c r="X147" s="75">
        <f>+'Ark1'!Z999</f>
        <v>0.87511067747759852</v>
      </c>
      <c r="Y147" s="55">
        <f>+'Ark1'!Z999</f>
        <v>0.87511067747759852</v>
      </c>
      <c r="Z147" s="55">
        <f>+'Ark1'!AB999</f>
        <v>2.4435419203303086</v>
      </c>
      <c r="AA147" s="55">
        <f>+'Ark1'!AB999</f>
        <v>2.4435419203303086</v>
      </c>
      <c r="AB147" s="55">
        <f t="shared" si="9"/>
        <v>4.5815137614678925</v>
      </c>
      <c r="AC147" s="55">
        <f t="shared" si="10"/>
        <v>1.962962962962963</v>
      </c>
      <c r="AD147" s="47"/>
      <c r="AE147" s="13"/>
      <c r="AF147" s="13"/>
    </row>
    <row r="148" spans="1:32">
      <c r="A148" s="47"/>
      <c r="B148" s="53">
        <f>+'Ark1'!C1000</f>
        <v>2016</v>
      </c>
      <c r="C148" s="53">
        <f>+'Ark1'!N1000</f>
        <v>433</v>
      </c>
      <c r="D148" s="54" t="s">
        <v>461</v>
      </c>
      <c r="E148" s="53">
        <f>+'Ark1'!Q1000</f>
        <v>84</v>
      </c>
      <c r="F148" s="330">
        <f>+'Ark1'!R1000</f>
        <v>121</v>
      </c>
      <c r="G148" s="177">
        <f>+'Ark1'!AF1000</f>
        <v>1.4292463973541223</v>
      </c>
      <c r="H148" s="195" t="e">
        <f t="shared" si="11"/>
        <v>#REF!</v>
      </c>
      <c r="I148" s="177">
        <f>+'Ark1'!AG1000</f>
        <v>2.2839275547964721</v>
      </c>
      <c r="J148" s="156">
        <f>+'Ark1'!U1000</f>
        <v>33.950413223140487</v>
      </c>
      <c r="K148" s="156"/>
      <c r="L148" s="156"/>
      <c r="M148" s="156"/>
      <c r="N148" s="156"/>
      <c r="O148" s="156"/>
      <c r="P148" s="156"/>
      <c r="Q148" s="156"/>
      <c r="R148" s="55">
        <f>+'Ark1'!S1000</f>
        <v>7.0991735537190097</v>
      </c>
      <c r="S148" s="55"/>
      <c r="T148" s="55">
        <f>+'Ark1'!T1000</f>
        <v>8.0991735537190088</v>
      </c>
      <c r="U148" s="75">
        <f>+'Ark1'!W1000</f>
        <v>32.231404958677686</v>
      </c>
      <c r="V148" s="75">
        <f>+'Ark1'!X1000</f>
        <v>100</v>
      </c>
      <c r="W148" s="75">
        <f>+'Ark1'!Y1000</f>
        <v>100</v>
      </c>
      <c r="X148" s="75">
        <f>+'Ark1'!Z1000</f>
        <v>0.53692173844457614</v>
      </c>
      <c r="Y148" s="55">
        <f>+'Ark1'!Z1000</f>
        <v>0.53692173844457614</v>
      </c>
      <c r="Z148" s="55">
        <f>+'Ark1'!AB1000</f>
        <v>2.7254689752716605</v>
      </c>
      <c r="AA148" s="55">
        <f>+'Ark1'!AB1000</f>
        <v>2.7254689752716605</v>
      </c>
      <c r="AB148" s="55">
        <f t="shared" si="9"/>
        <v>4.7823050058207199</v>
      </c>
      <c r="AC148" s="55">
        <f t="shared" si="10"/>
        <v>1.4404761904761905</v>
      </c>
      <c r="AD148" s="47"/>
      <c r="AE148" s="13"/>
      <c r="AF148" s="13"/>
    </row>
    <row r="149" spans="1:32">
      <c r="A149" s="47"/>
      <c r="B149" s="53">
        <f>+'Ark1'!C1001</f>
        <v>2016</v>
      </c>
      <c r="C149" s="53">
        <f>+'Ark1'!N1001</f>
        <v>435</v>
      </c>
      <c r="D149" s="54" t="s">
        <v>462</v>
      </c>
      <c r="E149" s="53">
        <f>+'Ark1'!Q1001</f>
        <v>65</v>
      </c>
      <c r="F149" s="330">
        <f>+'Ark1'!R1001</f>
        <v>93</v>
      </c>
      <c r="G149" s="177">
        <f>+'Ark1'!AF1001</f>
        <v>1.0985116938341599</v>
      </c>
      <c r="H149" s="195" t="e">
        <f t="shared" si="11"/>
        <v>#REF!</v>
      </c>
      <c r="I149" s="177">
        <f>+'Ark1'!AG1001</f>
        <v>1.8755114930259047</v>
      </c>
      <c r="J149" s="156">
        <f>+'Ark1'!U1001</f>
        <v>36.273118279569879</v>
      </c>
      <c r="K149" s="156"/>
      <c r="L149" s="156"/>
      <c r="M149" s="156"/>
      <c r="N149" s="156"/>
      <c r="O149" s="156"/>
      <c r="P149" s="156"/>
      <c r="Q149" s="156"/>
      <c r="R149" s="55">
        <f>+'Ark1'!S1001</f>
        <v>7.2043010752688179</v>
      </c>
      <c r="S149" s="55"/>
      <c r="T149" s="55">
        <f>+'Ark1'!T1001</f>
        <v>8</v>
      </c>
      <c r="U149" s="75">
        <f>+'Ark1'!W1001</f>
        <v>35.483870967741943</v>
      </c>
      <c r="V149" s="75">
        <f>+'Ark1'!X1001</f>
        <v>100</v>
      </c>
      <c r="W149" s="75">
        <f>+'Ark1'!Y1001</f>
        <v>100</v>
      </c>
      <c r="X149" s="75">
        <f>+'Ark1'!Z1001</f>
        <v>0.79421832606108766</v>
      </c>
      <c r="Y149" s="55">
        <f>+'Ark1'!Z1001</f>
        <v>0.79421832606108766</v>
      </c>
      <c r="Z149" s="55">
        <f>+'Ark1'!AB1001</f>
        <v>2.9512162610277888</v>
      </c>
      <c r="AA149" s="55">
        <f>+'Ark1'!AB1001</f>
        <v>2.9512162610277888</v>
      </c>
      <c r="AB149" s="55">
        <f t="shared" si="9"/>
        <v>5.0349253731343255</v>
      </c>
      <c r="AC149" s="55">
        <f t="shared" si="10"/>
        <v>1.4307692307692308</v>
      </c>
      <c r="AD149" s="47"/>
      <c r="AE149" s="13"/>
      <c r="AF149" s="13"/>
    </row>
    <row r="150" spans="1:32">
      <c r="A150" s="47"/>
      <c r="B150" s="53">
        <f>+'Ark1'!C1002</f>
        <v>2016</v>
      </c>
      <c r="C150" s="53">
        <f>+'Ark1'!N1002</f>
        <v>438</v>
      </c>
      <c r="D150" s="54" t="s">
        <v>463</v>
      </c>
      <c r="E150" s="53">
        <f>+'Ark1'!Q1002</f>
        <v>31</v>
      </c>
      <c r="F150" s="330">
        <f>+'Ark1'!R1002</f>
        <v>39</v>
      </c>
      <c r="G150" s="177">
        <f>+'Ark1'!AF1002</f>
        <v>0.46066619418851873</v>
      </c>
      <c r="H150" s="195" t="e">
        <f t="shared" si="11"/>
        <v>#REF!</v>
      </c>
      <c r="I150" s="177">
        <f>+'Ark1'!AG1002</f>
        <v>0.84485304582977605</v>
      </c>
      <c r="J150" s="156">
        <f>+'Ark1'!U1002</f>
        <v>38.964102564102561</v>
      </c>
      <c r="K150" s="156"/>
      <c r="L150" s="156"/>
      <c r="M150" s="156"/>
      <c r="N150" s="156"/>
      <c r="O150" s="156"/>
      <c r="P150" s="156"/>
      <c r="Q150" s="156"/>
      <c r="R150" s="55">
        <f>+'Ark1'!S1002</f>
        <v>6.9743589743589745</v>
      </c>
      <c r="S150" s="55"/>
      <c r="T150" s="55">
        <f>+'Ark1'!T1002</f>
        <v>7.4102564102564097</v>
      </c>
      <c r="U150" s="75">
        <f>+'Ark1'!W1002</f>
        <v>17.948717948717952</v>
      </c>
      <c r="V150" s="75">
        <f>+'Ark1'!X1002</f>
        <v>100</v>
      </c>
      <c r="W150" s="75">
        <f>+'Ark1'!Y1002</f>
        <v>100</v>
      </c>
      <c r="X150" s="75">
        <f>+'Ark1'!Z1002</f>
        <v>0.55075108598301892</v>
      </c>
      <c r="Y150" s="55">
        <f>+'Ark1'!Z1002</f>
        <v>0.55075108598301892</v>
      </c>
      <c r="Z150" s="55">
        <f>+'Ark1'!AB1002</f>
        <v>2.5692256512564806</v>
      </c>
      <c r="AA150" s="55">
        <f>+'Ark1'!AB1002</f>
        <v>2.5692256512564806</v>
      </c>
      <c r="AB150" s="55">
        <f t="shared" si="9"/>
        <v>5.5867647058823522</v>
      </c>
      <c r="AC150" s="55">
        <f t="shared" si="10"/>
        <v>1.2580645161290323</v>
      </c>
      <c r="AD150" s="47"/>
      <c r="AE150" s="13"/>
      <c r="AF150" s="13"/>
    </row>
    <row r="151" spans="1:32">
      <c r="A151" s="47"/>
      <c r="B151" s="53">
        <f>+'Ark1'!C1003</f>
        <v>2016</v>
      </c>
      <c r="C151" s="53">
        <f>+'Ark1'!N1003</f>
        <v>440</v>
      </c>
      <c r="D151" s="54" t="s">
        <v>464</v>
      </c>
      <c r="E151" s="53">
        <f>+'Ark1'!Q1003</f>
        <v>40</v>
      </c>
      <c r="F151" s="330">
        <f>+'Ark1'!R1003</f>
        <v>50</v>
      </c>
      <c r="G151" s="177">
        <f>+'Ark1'!AF1003</f>
        <v>0.5905976848570752</v>
      </c>
      <c r="H151" s="195" t="e">
        <f t="shared" si="11"/>
        <v>#REF!</v>
      </c>
      <c r="I151" s="177">
        <f>+'Ark1'!AG1003</f>
        <v>1.1527496085966422</v>
      </c>
      <c r="J151" s="156">
        <f>+'Ark1'!U1003</f>
        <v>41.468000000000011</v>
      </c>
      <c r="K151" s="156"/>
      <c r="L151" s="156"/>
      <c r="M151" s="156"/>
      <c r="N151" s="156"/>
      <c r="O151" s="156"/>
      <c r="P151" s="156"/>
      <c r="Q151" s="156"/>
      <c r="R151" s="55">
        <f>+'Ark1'!S1003</f>
        <v>6.8600000000000012</v>
      </c>
      <c r="S151" s="55"/>
      <c r="T151" s="55">
        <f>+'Ark1'!T1003</f>
        <v>7.04</v>
      </c>
      <c r="U151" s="75">
        <f>+'Ark1'!W1003</f>
        <v>14</v>
      </c>
      <c r="V151" s="75">
        <f>+'Ark1'!X1003</f>
        <v>100</v>
      </c>
      <c r="W151" s="75">
        <f>+'Ark1'!Y1003</f>
        <v>100</v>
      </c>
      <c r="X151" s="75">
        <f>+'Ark1'!Z1003</f>
        <v>0.80658291576217955</v>
      </c>
      <c r="Y151" s="55">
        <f>+'Ark1'!Z1003</f>
        <v>0.80658291576217955</v>
      </c>
      <c r="Z151" s="55">
        <f>+'Ark1'!AB1003</f>
        <v>2.1996363335788045</v>
      </c>
      <c r="AA151" s="55">
        <f>+'Ark1'!AB1003</f>
        <v>2.1996363335788045</v>
      </c>
      <c r="AB151" s="55">
        <f t="shared" si="9"/>
        <v>6.0448979591836736</v>
      </c>
      <c r="AC151" s="55">
        <f t="shared" si="10"/>
        <v>1.25</v>
      </c>
      <c r="AD151" s="47"/>
      <c r="AE151" s="13"/>
      <c r="AF151" s="13"/>
    </row>
    <row r="152" spans="1:32">
      <c r="A152" s="47"/>
      <c r="B152" s="53">
        <f>+'Ark1'!C1004</f>
        <v>2016</v>
      </c>
      <c r="C152" s="53">
        <f>+'Ark1'!N1004</f>
        <v>443</v>
      </c>
      <c r="D152" s="54" t="s">
        <v>465</v>
      </c>
      <c r="E152" s="53">
        <f>+'Ark1'!Q1004</f>
        <v>14</v>
      </c>
      <c r="F152" s="330">
        <f>+'Ark1'!R1004</f>
        <v>14</v>
      </c>
      <c r="G152" s="177">
        <f>+'Ark1'!AF1004</f>
        <v>0.16536735175998107</v>
      </c>
      <c r="H152" s="195" t="e">
        <f t="shared" si="11"/>
        <v>#REF!</v>
      </c>
      <c r="I152" s="177">
        <f>+'Ark1'!AG1004</f>
        <v>0.34236674494733876</v>
      </c>
      <c r="J152" s="156">
        <f>+'Ark1'!U1004</f>
        <v>43.985714285714259</v>
      </c>
      <c r="K152" s="156"/>
      <c r="L152" s="156"/>
      <c r="M152" s="156"/>
      <c r="N152" s="156"/>
      <c r="O152" s="156"/>
      <c r="P152" s="156"/>
      <c r="Q152" s="156"/>
      <c r="R152" s="55">
        <f>+'Ark1'!S1004</f>
        <v>7.0714285714285694</v>
      </c>
      <c r="S152" s="55"/>
      <c r="T152" s="55">
        <f>+'Ark1'!T1004</f>
        <v>8</v>
      </c>
      <c r="U152" s="75">
        <f>+'Ark1'!W1004</f>
        <v>35.714285714285722</v>
      </c>
      <c r="V152" s="75">
        <f>+'Ark1'!X1004</f>
        <v>100</v>
      </c>
      <c r="W152" s="75">
        <f>+'Ark1'!Y1004</f>
        <v>100</v>
      </c>
      <c r="X152" s="75">
        <f>+'Ark1'!Z1004</f>
        <v>0.57799795211918237</v>
      </c>
      <c r="Y152" s="55">
        <f>+'Ark1'!Z1004</f>
        <v>0.57799795211918237</v>
      </c>
      <c r="Z152" s="55">
        <f>+'Ark1'!AB1004</f>
        <v>2.7774602993176543</v>
      </c>
      <c r="AA152" s="55">
        <f>+'Ark1'!AB1004</f>
        <v>2.7774602993176543</v>
      </c>
      <c r="AB152" s="55">
        <f t="shared" si="9"/>
        <v>6.2202020202020183</v>
      </c>
      <c r="AC152" s="55">
        <f t="shared" si="10"/>
        <v>1</v>
      </c>
      <c r="AD152" s="47"/>
      <c r="AE152" s="13"/>
      <c r="AF152" s="13"/>
    </row>
    <row r="153" spans="1:32">
      <c r="A153" s="47"/>
      <c r="B153" s="53">
        <f>+'Ark1'!C1005</f>
        <v>2016</v>
      </c>
      <c r="C153" s="53">
        <f>+'Ark1'!N1005</f>
        <v>445</v>
      </c>
      <c r="D153" s="54" t="s">
        <v>466</v>
      </c>
      <c r="E153" s="53">
        <f>+'Ark1'!Q1005</f>
        <v>18</v>
      </c>
      <c r="F153" s="330">
        <f>+'Ark1'!R1005</f>
        <v>24</v>
      </c>
      <c r="G153" s="177">
        <f>+'Ark1'!AF1005</f>
        <v>0.28348688873139621</v>
      </c>
      <c r="H153" s="195" t="e">
        <f t="shared" si="11"/>
        <v>#REF!</v>
      </c>
      <c r="I153" s="177">
        <f>+'Ark1'!AG1005</f>
        <v>0.63764277327070951</v>
      </c>
      <c r="J153" s="156">
        <f>+'Ark1'!U1005</f>
        <v>47.787500000000001</v>
      </c>
      <c r="K153" s="156"/>
      <c r="L153" s="156"/>
      <c r="M153" s="156"/>
      <c r="N153" s="156"/>
      <c r="O153" s="156"/>
      <c r="P153" s="156"/>
      <c r="Q153" s="156"/>
      <c r="R153" s="55">
        <f>+'Ark1'!S1005</f>
        <v>6.7083333333333313</v>
      </c>
      <c r="S153" s="55"/>
      <c r="T153" s="55">
        <f>+'Ark1'!T1005</f>
        <v>6.875</v>
      </c>
      <c r="U153" s="75">
        <f>+'Ark1'!W1005</f>
        <v>8.3333333333333357</v>
      </c>
      <c r="V153" s="75">
        <f>+'Ark1'!X1005</f>
        <v>100</v>
      </c>
      <c r="W153" s="75">
        <f>+'Ark1'!Y1005</f>
        <v>100</v>
      </c>
      <c r="X153" s="75">
        <f>+'Ark1'!Z1005</f>
        <v>1.3593235143509328</v>
      </c>
      <c r="Y153" s="55">
        <f>+'Ark1'!Z1005</f>
        <v>1.3593235143509328</v>
      </c>
      <c r="Z153" s="55">
        <f>+'Ark1'!AB1005</f>
        <v>2.7128168017763379</v>
      </c>
      <c r="AA153" s="55">
        <f>+'Ark1'!AB1005</f>
        <v>2.7128168017763379</v>
      </c>
      <c r="AB153" s="55">
        <f t="shared" si="9"/>
        <v>7.1236024844720518</v>
      </c>
      <c r="AC153" s="55">
        <f t="shared" si="10"/>
        <v>1.3333333333333333</v>
      </c>
      <c r="AD153" s="47"/>
      <c r="AE153" s="13"/>
      <c r="AF153" s="13"/>
    </row>
    <row r="154" spans="1:32">
      <c r="A154" s="47"/>
      <c r="B154" s="53">
        <f>+'Ark1'!C1006</f>
        <v>2016</v>
      </c>
      <c r="C154" s="53">
        <f>+'Ark1'!N1006</f>
        <v>450</v>
      </c>
      <c r="D154" s="54" t="s">
        <v>467</v>
      </c>
      <c r="E154" s="53">
        <f>+'Ark1'!Q1006</f>
        <v>2</v>
      </c>
      <c r="F154" s="330">
        <f>+'Ark1'!R1006</f>
        <v>2</v>
      </c>
      <c r="G154" s="177">
        <f>+'Ark1'!AF1006</f>
        <v>2.3623907394283009E-2</v>
      </c>
      <c r="H154" s="195" t="e">
        <f t="shared" si="11"/>
        <v>#REF!</v>
      </c>
      <c r="I154" s="177">
        <f>+'Ark1'!AG1006</f>
        <v>5.7042591801878761E-2</v>
      </c>
      <c r="J154" s="156">
        <f>+'Ark1'!U1006</f>
        <v>51.3</v>
      </c>
      <c r="K154" s="156"/>
      <c r="L154" s="156"/>
      <c r="M154" s="156"/>
      <c r="N154" s="156"/>
      <c r="O154" s="156"/>
      <c r="P154" s="156"/>
      <c r="Q154" s="156"/>
      <c r="R154" s="55">
        <f>+'Ark1'!S1006</f>
        <v>6.5</v>
      </c>
      <c r="S154" s="55"/>
      <c r="T154" s="55">
        <f>+'Ark1'!T1006</f>
        <v>9.5</v>
      </c>
      <c r="U154" s="75">
        <f>+'Ark1'!W1006</f>
        <v>50</v>
      </c>
      <c r="V154" s="75">
        <f>+'Ark1'!X1006</f>
        <v>100</v>
      </c>
      <c r="W154" s="75">
        <f>+'Ark1'!Y1006</f>
        <v>100</v>
      </c>
      <c r="X154" s="75">
        <f>+'Ark1'!Z1006</f>
        <v>0.20000000000104592</v>
      </c>
      <c r="Y154" s="55">
        <f>+'Ark1'!Z1006</f>
        <v>0.20000000000104592</v>
      </c>
      <c r="Z154" s="55">
        <f>+'Ark1'!AB1006</f>
        <v>1.5</v>
      </c>
      <c r="AA154" s="55">
        <f>+'Ark1'!AB1006</f>
        <v>1.5</v>
      </c>
      <c r="AB154" s="55">
        <f t="shared" si="9"/>
        <v>7.8923076923076918</v>
      </c>
      <c r="AC154" s="55">
        <f t="shared" si="10"/>
        <v>1</v>
      </c>
      <c r="AD154" s="47"/>
      <c r="AE154" s="13"/>
      <c r="AF154" s="13"/>
    </row>
    <row r="155" spans="1:32">
      <c r="A155" s="47"/>
      <c r="B155" s="53">
        <f>+'Ark1'!C1007</f>
        <v>2016</v>
      </c>
      <c r="C155" s="53">
        <f>+'Ark1'!N1007</f>
        <v>455</v>
      </c>
      <c r="D155" s="54" t="s">
        <v>468</v>
      </c>
      <c r="E155" s="53">
        <f>+'Ark1'!Q1007</f>
        <v>0</v>
      </c>
      <c r="F155" s="330">
        <f>+'Ark1'!R1007</f>
        <v>0</v>
      </c>
      <c r="G155" s="177">
        <f>+'Ark1'!AF1007</f>
        <v>0</v>
      </c>
      <c r="H155" s="195" t="e">
        <f t="shared" si="11"/>
        <v>#REF!</v>
      </c>
      <c r="I155" s="177">
        <f>+'Ark1'!AG1007</f>
        <v>0</v>
      </c>
      <c r="J155" s="156">
        <f>+'Ark1'!U1007</f>
        <v>0</v>
      </c>
      <c r="K155" s="156"/>
      <c r="L155" s="156"/>
      <c r="M155" s="156"/>
      <c r="N155" s="156"/>
      <c r="O155" s="156"/>
      <c r="P155" s="156"/>
      <c r="Q155" s="156"/>
      <c r="R155" s="55">
        <f>+'Ark1'!S1007</f>
        <v>0</v>
      </c>
      <c r="S155" s="55"/>
      <c r="T155" s="55">
        <f>+'Ark1'!T1007</f>
        <v>0</v>
      </c>
      <c r="U155" s="75">
        <f>+'Ark1'!W1007</f>
        <v>0</v>
      </c>
      <c r="V155" s="75">
        <f>+'Ark1'!X1007</f>
        <v>0</v>
      </c>
      <c r="W155" s="75">
        <f>+'Ark1'!Y1007</f>
        <v>0</v>
      </c>
      <c r="X155" s="75">
        <f>+'Ark1'!Z1007</f>
        <v>0</v>
      </c>
      <c r="Y155" s="55">
        <f>+'Ark1'!Z1007</f>
        <v>0</v>
      </c>
      <c r="Z155" s="55">
        <f>+'Ark1'!AB1007</f>
        <v>0</v>
      </c>
      <c r="AA155" s="55">
        <f>+'Ark1'!AB1007</f>
        <v>0</v>
      </c>
      <c r="AB155" s="55" t="e">
        <f t="shared" si="9"/>
        <v>#DIV/0!</v>
      </c>
      <c r="AC155" s="55" t="e">
        <f t="shared" si="10"/>
        <v>#DIV/0!</v>
      </c>
      <c r="AD155" s="47"/>
      <c r="AE155" s="13"/>
      <c r="AF155" s="13"/>
    </row>
    <row r="156" spans="1:32">
      <c r="A156" s="47"/>
      <c r="B156" s="53">
        <f>+'Ark1'!C1008</f>
        <v>2016</v>
      </c>
      <c r="C156" s="53">
        <f>+'Ark1'!N1008</f>
        <v>460</v>
      </c>
      <c r="D156" s="54" t="s">
        <v>469</v>
      </c>
      <c r="E156" s="53">
        <f>+'Ark1'!Q1008</f>
        <v>0</v>
      </c>
      <c r="F156" s="330">
        <f>+'Ark1'!R1008</f>
        <v>0</v>
      </c>
      <c r="G156" s="177">
        <f>+'Ark1'!AF1008</f>
        <v>0</v>
      </c>
      <c r="H156" s="195" t="e">
        <f t="shared" si="11"/>
        <v>#REF!</v>
      </c>
      <c r="I156" s="177">
        <f>+'Ark1'!AG1008</f>
        <v>0</v>
      </c>
      <c r="J156" s="156">
        <f>+'Ark1'!U1008</f>
        <v>0</v>
      </c>
      <c r="K156" s="156"/>
      <c r="L156" s="156"/>
      <c r="M156" s="156"/>
      <c r="N156" s="156"/>
      <c r="O156" s="156"/>
      <c r="P156" s="156"/>
      <c r="Q156" s="156"/>
      <c r="R156" s="55">
        <f>+'Ark1'!S1008</f>
        <v>0</v>
      </c>
      <c r="S156" s="55"/>
      <c r="T156" s="55">
        <f>+'Ark1'!T1008</f>
        <v>0</v>
      </c>
      <c r="U156" s="75">
        <f>+'Ark1'!W1008</f>
        <v>0</v>
      </c>
      <c r="V156" s="75">
        <f>+'Ark1'!X1008</f>
        <v>0</v>
      </c>
      <c r="W156" s="75">
        <f>+'Ark1'!Y1008</f>
        <v>0</v>
      </c>
      <c r="X156" s="75">
        <f>+'Ark1'!Z1008</f>
        <v>0</v>
      </c>
      <c r="Y156" s="55">
        <f>+'Ark1'!Z1008</f>
        <v>0</v>
      </c>
      <c r="Z156" s="55">
        <f>+'Ark1'!AB1008</f>
        <v>0</v>
      </c>
      <c r="AA156" s="55">
        <f>+'Ark1'!AB1008</f>
        <v>0</v>
      </c>
      <c r="AB156" s="55" t="e">
        <f t="shared" si="9"/>
        <v>#DIV/0!</v>
      </c>
      <c r="AC156" s="55" t="e">
        <f t="shared" si="10"/>
        <v>#DIV/0!</v>
      </c>
      <c r="AD156" s="47"/>
      <c r="AE156" s="13"/>
      <c r="AF156" s="13"/>
    </row>
    <row r="157" spans="1:32">
      <c r="A157" s="47"/>
      <c r="B157" t="e">
        <f>+'Ark1'!#REF!</f>
        <v>#REF!</v>
      </c>
      <c r="C157" t="e">
        <f>+'Ark1'!#REF!</f>
        <v>#REF!</v>
      </c>
      <c r="D157" s="3" t="s">
        <v>454</v>
      </c>
      <c r="E157" t="e">
        <f>+'Ark1'!#REF!</f>
        <v>#REF!</v>
      </c>
      <c r="F157" s="329" t="e">
        <f>+'Ark1'!#REF!</f>
        <v>#REF!</v>
      </c>
      <c r="G157" s="195" t="e">
        <f>+'Ark1'!#REF!</f>
        <v>#REF!</v>
      </c>
      <c r="H157" s="195" t="e">
        <f t="shared" si="11"/>
        <v>#REF!</v>
      </c>
      <c r="I157" s="195" t="e">
        <f>+'Ark1'!#REF!</f>
        <v>#REF!</v>
      </c>
      <c r="J157" s="92" t="e">
        <f>+'Ark1'!#REF!</f>
        <v>#REF!</v>
      </c>
      <c r="R157" s="1" t="e">
        <f>+'Ark1'!#REF!</f>
        <v>#REF!</v>
      </c>
      <c r="S157" s="1"/>
      <c r="T157" s="1" t="e">
        <f>+'Ark1'!#REF!</f>
        <v>#REF!</v>
      </c>
      <c r="U157" s="11" t="e">
        <f>+'Ark1'!#REF!</f>
        <v>#REF!</v>
      </c>
      <c r="V157" s="11" t="e">
        <f>+'Ark1'!#REF!</f>
        <v>#REF!</v>
      </c>
      <c r="W157" s="11" t="e">
        <f>+'Ark1'!#REF!</f>
        <v>#REF!</v>
      </c>
      <c r="X157" s="11" t="e">
        <f>+'Ark1'!#REF!</f>
        <v>#REF!</v>
      </c>
      <c r="Y157" s="1" t="e">
        <f>+'Ark1'!#REF!</f>
        <v>#REF!</v>
      </c>
      <c r="Z157" s="1" t="e">
        <f>+'Ark1'!#REF!</f>
        <v>#REF!</v>
      </c>
      <c r="AA157" s="1" t="e">
        <f>+'Ark1'!#REF!</f>
        <v>#REF!</v>
      </c>
      <c r="AB157" s="1" t="e">
        <f t="shared" si="9"/>
        <v>#REF!</v>
      </c>
      <c r="AC157" s="1" t="e">
        <f t="shared" si="10"/>
        <v>#REF!</v>
      </c>
      <c r="AD157" s="47"/>
      <c r="AE157" s="13"/>
      <c r="AF157" s="13"/>
    </row>
    <row r="158" spans="1:32">
      <c r="A158" s="47"/>
      <c r="B158" t="e">
        <f>+'Ark1'!#REF!</f>
        <v>#REF!</v>
      </c>
      <c r="C158" t="e">
        <f>+'Ark1'!#REF!</f>
        <v>#REF!</v>
      </c>
      <c r="D158" s="3" t="s">
        <v>455</v>
      </c>
      <c r="E158" t="e">
        <f>+'Ark1'!#REF!</f>
        <v>#REF!</v>
      </c>
      <c r="F158" s="329" t="e">
        <f>+'Ark1'!#REF!</f>
        <v>#REF!</v>
      </c>
      <c r="G158" s="195" t="e">
        <f>+'Ark1'!#REF!</f>
        <v>#REF!</v>
      </c>
      <c r="H158" s="195" t="e">
        <f t="shared" si="11"/>
        <v>#REF!</v>
      </c>
      <c r="I158" s="195" t="e">
        <f>+'Ark1'!#REF!</f>
        <v>#REF!</v>
      </c>
      <c r="J158" s="92" t="e">
        <f>+'Ark1'!#REF!</f>
        <v>#REF!</v>
      </c>
      <c r="R158" s="1" t="e">
        <f>+'Ark1'!#REF!</f>
        <v>#REF!</v>
      </c>
      <c r="S158" s="1"/>
      <c r="T158" s="1" t="e">
        <f>+'Ark1'!#REF!</f>
        <v>#REF!</v>
      </c>
      <c r="U158" s="11" t="e">
        <f>+'Ark1'!#REF!</f>
        <v>#REF!</v>
      </c>
      <c r="V158" s="11" t="e">
        <f>+'Ark1'!#REF!</f>
        <v>#REF!</v>
      </c>
      <c r="W158" s="11" t="e">
        <f>+'Ark1'!#REF!</f>
        <v>#REF!</v>
      </c>
      <c r="X158" s="11" t="e">
        <f>+'Ark1'!#REF!</f>
        <v>#REF!</v>
      </c>
      <c r="Y158" s="1" t="e">
        <f>+'Ark1'!#REF!</f>
        <v>#REF!</v>
      </c>
      <c r="Z158" s="1" t="e">
        <f>+'Ark1'!#REF!</f>
        <v>#REF!</v>
      </c>
      <c r="AA158" s="1" t="e">
        <f>+'Ark1'!#REF!</f>
        <v>#REF!</v>
      </c>
      <c r="AB158" s="1" t="e">
        <f t="shared" si="9"/>
        <v>#REF!</v>
      </c>
      <c r="AC158" s="1" t="e">
        <f t="shared" si="10"/>
        <v>#REF!</v>
      </c>
      <c r="AD158" s="47"/>
      <c r="AE158" s="13"/>
      <c r="AF158" s="13"/>
    </row>
    <row r="159" spans="1:32">
      <c r="A159" s="47"/>
      <c r="B159" t="e">
        <f>+'Ark1'!#REF!</f>
        <v>#REF!</v>
      </c>
      <c r="C159" t="e">
        <f>+'Ark1'!#REF!</f>
        <v>#REF!</v>
      </c>
      <c r="D159" s="3" t="s">
        <v>456</v>
      </c>
      <c r="E159" t="e">
        <f>+'Ark1'!#REF!</f>
        <v>#REF!</v>
      </c>
      <c r="F159" s="329" t="e">
        <f>+'Ark1'!#REF!</f>
        <v>#REF!</v>
      </c>
      <c r="G159" s="195" t="e">
        <f>+'Ark1'!#REF!</f>
        <v>#REF!</v>
      </c>
      <c r="H159" s="195" t="e">
        <f t="shared" si="11"/>
        <v>#REF!</v>
      </c>
      <c r="I159" s="195" t="e">
        <f>+'Ark1'!#REF!</f>
        <v>#REF!</v>
      </c>
      <c r="J159" s="92" t="e">
        <f>+'Ark1'!#REF!</f>
        <v>#REF!</v>
      </c>
      <c r="R159" s="1" t="e">
        <f>+'Ark1'!#REF!</f>
        <v>#REF!</v>
      </c>
      <c r="S159" s="1"/>
      <c r="T159" s="1" t="e">
        <f>+'Ark1'!#REF!</f>
        <v>#REF!</v>
      </c>
      <c r="U159" s="11" t="e">
        <f>+'Ark1'!#REF!</f>
        <v>#REF!</v>
      </c>
      <c r="V159" s="11" t="e">
        <f>+'Ark1'!#REF!</f>
        <v>#REF!</v>
      </c>
      <c r="W159" s="11" t="e">
        <f>+'Ark1'!#REF!</f>
        <v>#REF!</v>
      </c>
      <c r="X159" s="11" t="e">
        <f>+'Ark1'!#REF!</f>
        <v>#REF!</v>
      </c>
      <c r="Y159" s="1" t="e">
        <f>+'Ark1'!#REF!</f>
        <v>#REF!</v>
      </c>
      <c r="Z159" s="1" t="e">
        <f>+'Ark1'!#REF!</f>
        <v>#REF!</v>
      </c>
      <c r="AA159" s="1" t="e">
        <f>+'Ark1'!#REF!</f>
        <v>#REF!</v>
      </c>
      <c r="AB159" s="1" t="e">
        <f t="shared" si="9"/>
        <v>#REF!</v>
      </c>
      <c r="AC159" s="1" t="e">
        <f t="shared" si="10"/>
        <v>#REF!</v>
      </c>
      <c r="AD159" s="47"/>
      <c r="AE159" s="13"/>
      <c r="AF159" s="13"/>
    </row>
    <row r="160" spans="1:32">
      <c r="A160" s="47"/>
      <c r="B160" t="e">
        <f>+'Ark1'!#REF!</f>
        <v>#REF!</v>
      </c>
      <c r="C160" t="e">
        <f>+'Ark1'!#REF!</f>
        <v>#REF!</v>
      </c>
      <c r="D160" s="3" t="s">
        <v>457</v>
      </c>
      <c r="E160" t="e">
        <f>+'Ark1'!#REF!</f>
        <v>#REF!</v>
      </c>
      <c r="F160" s="329" t="e">
        <f>+'Ark1'!#REF!</f>
        <v>#REF!</v>
      </c>
      <c r="G160" s="195" t="e">
        <f>+'Ark1'!#REF!</f>
        <v>#REF!</v>
      </c>
      <c r="H160" s="195" t="e">
        <f t="shared" si="11"/>
        <v>#REF!</v>
      </c>
      <c r="I160" s="195" t="e">
        <f>+'Ark1'!#REF!</f>
        <v>#REF!</v>
      </c>
      <c r="J160" s="92" t="e">
        <f>+'Ark1'!#REF!</f>
        <v>#REF!</v>
      </c>
      <c r="R160" s="1" t="e">
        <f>+'Ark1'!#REF!</f>
        <v>#REF!</v>
      </c>
      <c r="S160" s="1"/>
      <c r="T160" s="1" t="e">
        <f>+'Ark1'!#REF!</f>
        <v>#REF!</v>
      </c>
      <c r="U160" s="11" t="e">
        <f>+'Ark1'!#REF!</f>
        <v>#REF!</v>
      </c>
      <c r="V160" s="11" t="e">
        <f>+'Ark1'!#REF!</f>
        <v>#REF!</v>
      </c>
      <c r="W160" s="11" t="e">
        <f>+'Ark1'!#REF!</f>
        <v>#REF!</v>
      </c>
      <c r="X160" s="11" t="e">
        <f>+'Ark1'!#REF!</f>
        <v>#REF!</v>
      </c>
      <c r="Y160" s="1" t="e">
        <f>+'Ark1'!#REF!</f>
        <v>#REF!</v>
      </c>
      <c r="Z160" s="1" t="e">
        <f>+'Ark1'!#REF!</f>
        <v>#REF!</v>
      </c>
      <c r="AA160" s="1" t="e">
        <f>+'Ark1'!#REF!</f>
        <v>#REF!</v>
      </c>
      <c r="AB160" s="1" t="e">
        <f t="shared" si="9"/>
        <v>#REF!</v>
      </c>
      <c r="AC160" s="1" t="e">
        <f t="shared" si="10"/>
        <v>#REF!</v>
      </c>
      <c r="AD160" s="47"/>
      <c r="AE160" s="13"/>
      <c r="AF160" s="13"/>
    </row>
    <row r="161" spans="1:32">
      <c r="A161" s="47"/>
      <c r="B161" t="e">
        <f>+'Ark1'!#REF!</f>
        <v>#REF!</v>
      </c>
      <c r="C161" t="e">
        <f>+'Ark1'!#REF!</f>
        <v>#REF!</v>
      </c>
      <c r="D161" s="3" t="s">
        <v>458</v>
      </c>
      <c r="E161" t="e">
        <f>+'Ark1'!#REF!</f>
        <v>#REF!</v>
      </c>
      <c r="F161" s="329" t="e">
        <f>+'Ark1'!#REF!</f>
        <v>#REF!</v>
      </c>
      <c r="G161" s="195" t="e">
        <f>+'Ark1'!#REF!</f>
        <v>#REF!</v>
      </c>
      <c r="H161" s="195" t="e">
        <f t="shared" si="11"/>
        <v>#REF!</v>
      </c>
      <c r="I161" s="195" t="e">
        <f>+'Ark1'!#REF!</f>
        <v>#REF!</v>
      </c>
      <c r="J161" s="92" t="e">
        <f>+'Ark1'!#REF!</f>
        <v>#REF!</v>
      </c>
      <c r="R161" s="1" t="e">
        <f>+'Ark1'!#REF!</f>
        <v>#REF!</v>
      </c>
      <c r="S161" s="1"/>
      <c r="T161" s="1" t="e">
        <f>+'Ark1'!#REF!</f>
        <v>#REF!</v>
      </c>
      <c r="U161" s="11" t="e">
        <f>+'Ark1'!#REF!</f>
        <v>#REF!</v>
      </c>
      <c r="V161" s="11" t="e">
        <f>+'Ark1'!#REF!</f>
        <v>#REF!</v>
      </c>
      <c r="W161" s="11" t="e">
        <f>+'Ark1'!#REF!</f>
        <v>#REF!</v>
      </c>
      <c r="X161" s="11" t="e">
        <f>+'Ark1'!#REF!</f>
        <v>#REF!</v>
      </c>
      <c r="Y161" s="1" t="e">
        <f>+'Ark1'!#REF!</f>
        <v>#REF!</v>
      </c>
      <c r="Z161" s="1" t="e">
        <f>+'Ark1'!#REF!</f>
        <v>#REF!</v>
      </c>
      <c r="AA161" s="1" t="e">
        <f>+'Ark1'!#REF!</f>
        <v>#REF!</v>
      </c>
      <c r="AB161" s="1" t="e">
        <f t="shared" si="9"/>
        <v>#REF!</v>
      </c>
      <c r="AC161" s="1" t="e">
        <f t="shared" si="10"/>
        <v>#REF!</v>
      </c>
      <c r="AD161" s="47"/>
      <c r="AE161" s="13"/>
      <c r="AF161" s="13"/>
    </row>
    <row r="162" spans="1:32">
      <c r="A162" s="47"/>
      <c r="B162" t="e">
        <f>+'Ark1'!#REF!</f>
        <v>#REF!</v>
      </c>
      <c r="C162" t="e">
        <f>+'Ark1'!#REF!</f>
        <v>#REF!</v>
      </c>
      <c r="D162" s="3" t="s">
        <v>459</v>
      </c>
      <c r="E162" t="e">
        <f>+'Ark1'!#REF!</f>
        <v>#REF!</v>
      </c>
      <c r="F162" s="329" t="e">
        <f>+'Ark1'!#REF!</f>
        <v>#REF!</v>
      </c>
      <c r="G162" s="195" t="e">
        <f>+'Ark1'!#REF!</f>
        <v>#REF!</v>
      </c>
      <c r="H162" s="195" t="e">
        <f t="shared" si="11"/>
        <v>#REF!</v>
      </c>
      <c r="I162" s="195" t="e">
        <f>+'Ark1'!#REF!</f>
        <v>#REF!</v>
      </c>
      <c r="J162" s="92" t="e">
        <f>+'Ark1'!#REF!</f>
        <v>#REF!</v>
      </c>
      <c r="R162" s="1" t="e">
        <f>+'Ark1'!#REF!</f>
        <v>#REF!</v>
      </c>
      <c r="S162" s="1"/>
      <c r="T162" s="1" t="e">
        <f>+'Ark1'!#REF!</f>
        <v>#REF!</v>
      </c>
      <c r="U162" s="11" t="e">
        <f>+'Ark1'!#REF!</f>
        <v>#REF!</v>
      </c>
      <c r="V162" s="11" t="e">
        <f>+'Ark1'!#REF!</f>
        <v>#REF!</v>
      </c>
      <c r="W162" s="11" t="e">
        <f>+'Ark1'!#REF!</f>
        <v>#REF!</v>
      </c>
      <c r="X162" s="11" t="e">
        <f>+'Ark1'!#REF!</f>
        <v>#REF!</v>
      </c>
      <c r="Y162" s="1" t="e">
        <f>+'Ark1'!#REF!</f>
        <v>#REF!</v>
      </c>
      <c r="Z162" s="1" t="e">
        <f>+'Ark1'!#REF!</f>
        <v>#REF!</v>
      </c>
      <c r="AA162" s="1" t="e">
        <f>+'Ark1'!#REF!</f>
        <v>#REF!</v>
      </c>
      <c r="AB162" s="1" t="e">
        <f t="shared" si="9"/>
        <v>#REF!</v>
      </c>
      <c r="AC162" s="1" t="e">
        <f t="shared" si="10"/>
        <v>#REF!</v>
      </c>
      <c r="AD162" s="47"/>
      <c r="AE162" s="13"/>
      <c r="AF162" s="13"/>
    </row>
    <row r="163" spans="1:32">
      <c r="A163" s="47"/>
      <c r="B163" t="e">
        <f>+'Ark1'!#REF!</f>
        <v>#REF!</v>
      </c>
      <c r="C163" t="e">
        <f>+'Ark1'!#REF!</f>
        <v>#REF!</v>
      </c>
      <c r="D163" s="3" t="s">
        <v>460</v>
      </c>
      <c r="E163" t="e">
        <f>+'Ark1'!#REF!</f>
        <v>#REF!</v>
      </c>
      <c r="F163" s="329" t="e">
        <f>+'Ark1'!#REF!</f>
        <v>#REF!</v>
      </c>
      <c r="G163" s="195" t="e">
        <f>+'Ark1'!#REF!</f>
        <v>#REF!</v>
      </c>
      <c r="H163" s="177" t="e">
        <f t="shared" si="11"/>
        <v>#REF!</v>
      </c>
      <c r="I163" s="195" t="e">
        <f>+'Ark1'!#REF!</f>
        <v>#REF!</v>
      </c>
      <c r="J163" s="92" t="e">
        <f>+'Ark1'!#REF!</f>
        <v>#REF!</v>
      </c>
      <c r="R163" s="1" t="e">
        <f>+'Ark1'!#REF!</f>
        <v>#REF!</v>
      </c>
      <c r="S163" s="1"/>
      <c r="T163" s="1" t="e">
        <f>+'Ark1'!#REF!</f>
        <v>#REF!</v>
      </c>
      <c r="U163" s="11" t="e">
        <f>+'Ark1'!#REF!</f>
        <v>#REF!</v>
      </c>
      <c r="V163" s="11" t="e">
        <f>+'Ark1'!#REF!</f>
        <v>#REF!</v>
      </c>
      <c r="W163" s="11" t="e">
        <f>+'Ark1'!#REF!</f>
        <v>#REF!</v>
      </c>
      <c r="X163" s="11" t="e">
        <f>+'Ark1'!#REF!</f>
        <v>#REF!</v>
      </c>
      <c r="Y163" s="1" t="e">
        <f>+'Ark1'!#REF!</f>
        <v>#REF!</v>
      </c>
      <c r="Z163" s="1" t="e">
        <f>+'Ark1'!#REF!</f>
        <v>#REF!</v>
      </c>
      <c r="AA163" s="1" t="e">
        <f>+'Ark1'!#REF!</f>
        <v>#REF!</v>
      </c>
      <c r="AB163" s="1" t="e">
        <f t="shared" si="9"/>
        <v>#REF!</v>
      </c>
      <c r="AC163" s="1" t="e">
        <f t="shared" si="10"/>
        <v>#REF!</v>
      </c>
      <c r="AD163" s="47"/>
      <c r="AE163" s="13"/>
      <c r="AF163" s="13"/>
    </row>
    <row r="164" spans="1:32">
      <c r="A164" s="47"/>
      <c r="B164" t="e">
        <f>+'Ark1'!#REF!</f>
        <v>#REF!</v>
      </c>
      <c r="C164" t="e">
        <f>+'Ark1'!#REF!</f>
        <v>#REF!</v>
      </c>
      <c r="D164" s="3" t="s">
        <v>461</v>
      </c>
      <c r="E164" t="e">
        <f>+'Ark1'!#REF!</f>
        <v>#REF!</v>
      </c>
      <c r="F164" s="329" t="e">
        <f>+'Ark1'!#REF!</f>
        <v>#REF!</v>
      </c>
      <c r="G164" s="195" t="e">
        <f>+'Ark1'!#REF!</f>
        <v>#REF!</v>
      </c>
      <c r="H164" s="177" t="e">
        <f t="shared" si="11"/>
        <v>#REF!</v>
      </c>
      <c r="I164" s="195" t="e">
        <f>+'Ark1'!#REF!</f>
        <v>#REF!</v>
      </c>
      <c r="J164" s="92" t="e">
        <f>+'Ark1'!#REF!</f>
        <v>#REF!</v>
      </c>
      <c r="R164" s="1" t="e">
        <f>+'Ark1'!#REF!</f>
        <v>#REF!</v>
      </c>
      <c r="S164" s="1"/>
      <c r="T164" s="1" t="e">
        <f>+'Ark1'!#REF!</f>
        <v>#REF!</v>
      </c>
      <c r="U164" s="11" t="e">
        <f>+'Ark1'!#REF!</f>
        <v>#REF!</v>
      </c>
      <c r="V164" s="11" t="e">
        <f>+'Ark1'!#REF!</f>
        <v>#REF!</v>
      </c>
      <c r="W164" s="11" t="e">
        <f>+'Ark1'!#REF!</f>
        <v>#REF!</v>
      </c>
      <c r="X164" s="11" t="e">
        <f>+'Ark1'!#REF!</f>
        <v>#REF!</v>
      </c>
      <c r="Y164" s="1" t="e">
        <f>+'Ark1'!#REF!</f>
        <v>#REF!</v>
      </c>
      <c r="Z164" s="1" t="e">
        <f>+'Ark1'!#REF!</f>
        <v>#REF!</v>
      </c>
      <c r="AA164" s="1" t="e">
        <f>+'Ark1'!#REF!</f>
        <v>#REF!</v>
      </c>
      <c r="AB164" s="1" t="e">
        <f t="shared" si="9"/>
        <v>#REF!</v>
      </c>
      <c r="AC164" s="1" t="e">
        <f t="shared" si="10"/>
        <v>#REF!</v>
      </c>
      <c r="AD164" s="47"/>
      <c r="AE164" s="13"/>
      <c r="AF164" s="13"/>
    </row>
    <row r="165" spans="1:32">
      <c r="A165" s="47"/>
      <c r="B165" t="e">
        <f>+'Ark1'!#REF!</f>
        <v>#REF!</v>
      </c>
      <c r="C165" t="e">
        <f>+'Ark1'!#REF!</f>
        <v>#REF!</v>
      </c>
      <c r="D165" s="3" t="s">
        <v>462</v>
      </c>
      <c r="E165" t="e">
        <f>+'Ark1'!#REF!</f>
        <v>#REF!</v>
      </c>
      <c r="F165" s="329" t="e">
        <f>+'Ark1'!#REF!</f>
        <v>#REF!</v>
      </c>
      <c r="G165" s="195" t="e">
        <f>+'Ark1'!#REF!</f>
        <v>#REF!</v>
      </c>
      <c r="H165" s="177" t="e">
        <f t="shared" si="11"/>
        <v>#REF!</v>
      </c>
      <c r="I165" s="195" t="e">
        <f>+'Ark1'!#REF!</f>
        <v>#REF!</v>
      </c>
      <c r="J165" s="92" t="e">
        <f>+'Ark1'!#REF!</f>
        <v>#REF!</v>
      </c>
      <c r="R165" s="1" t="e">
        <f>+'Ark1'!#REF!</f>
        <v>#REF!</v>
      </c>
      <c r="S165" s="1"/>
      <c r="T165" s="1" t="e">
        <f>+'Ark1'!#REF!</f>
        <v>#REF!</v>
      </c>
      <c r="U165" s="11" t="e">
        <f>+'Ark1'!#REF!</f>
        <v>#REF!</v>
      </c>
      <c r="V165" s="11" t="e">
        <f>+'Ark1'!#REF!</f>
        <v>#REF!</v>
      </c>
      <c r="W165" s="11" t="e">
        <f>+'Ark1'!#REF!</f>
        <v>#REF!</v>
      </c>
      <c r="X165" s="11" t="e">
        <f>+'Ark1'!#REF!</f>
        <v>#REF!</v>
      </c>
      <c r="Y165" s="1" t="e">
        <f>+'Ark1'!#REF!</f>
        <v>#REF!</v>
      </c>
      <c r="Z165" s="1" t="e">
        <f>+'Ark1'!#REF!</f>
        <v>#REF!</v>
      </c>
      <c r="AA165" s="1" t="e">
        <f>+'Ark1'!#REF!</f>
        <v>#REF!</v>
      </c>
      <c r="AB165" s="1" t="e">
        <f t="shared" si="9"/>
        <v>#REF!</v>
      </c>
      <c r="AC165" s="1" t="e">
        <f t="shared" si="10"/>
        <v>#REF!</v>
      </c>
      <c r="AD165" s="47"/>
      <c r="AE165" s="13"/>
      <c r="AF165" s="13"/>
    </row>
    <row r="166" spans="1:32">
      <c r="A166" s="47"/>
      <c r="B166" t="e">
        <f>+'Ark1'!#REF!</f>
        <v>#REF!</v>
      </c>
      <c r="C166" t="e">
        <f>+'Ark1'!#REF!</f>
        <v>#REF!</v>
      </c>
      <c r="D166" s="3" t="s">
        <v>463</v>
      </c>
      <c r="E166" t="e">
        <f>+'Ark1'!#REF!</f>
        <v>#REF!</v>
      </c>
      <c r="F166" s="329" t="e">
        <f>+'Ark1'!#REF!</f>
        <v>#REF!</v>
      </c>
      <c r="G166" s="195" t="e">
        <f>+'Ark1'!#REF!</f>
        <v>#REF!</v>
      </c>
      <c r="H166" s="177" t="e">
        <f t="shared" si="11"/>
        <v>#REF!</v>
      </c>
      <c r="I166" s="195" t="e">
        <f>+'Ark1'!#REF!</f>
        <v>#REF!</v>
      </c>
      <c r="J166" s="92" t="e">
        <f>+'Ark1'!#REF!</f>
        <v>#REF!</v>
      </c>
      <c r="R166" s="1" t="e">
        <f>+'Ark1'!#REF!</f>
        <v>#REF!</v>
      </c>
      <c r="S166" s="1"/>
      <c r="T166" s="1" t="e">
        <f>+'Ark1'!#REF!</f>
        <v>#REF!</v>
      </c>
      <c r="U166" s="11" t="e">
        <f>+'Ark1'!#REF!</f>
        <v>#REF!</v>
      </c>
      <c r="V166" s="11" t="e">
        <f>+'Ark1'!#REF!</f>
        <v>#REF!</v>
      </c>
      <c r="W166" s="11" t="e">
        <f>+'Ark1'!#REF!</f>
        <v>#REF!</v>
      </c>
      <c r="X166" s="11" t="e">
        <f>+'Ark1'!#REF!</f>
        <v>#REF!</v>
      </c>
      <c r="Y166" s="1" t="e">
        <f>+'Ark1'!#REF!</f>
        <v>#REF!</v>
      </c>
      <c r="Z166" s="1" t="e">
        <f>+'Ark1'!#REF!</f>
        <v>#REF!</v>
      </c>
      <c r="AA166" s="1" t="e">
        <f>+'Ark1'!#REF!</f>
        <v>#REF!</v>
      </c>
      <c r="AB166" s="1" t="e">
        <f t="shared" si="9"/>
        <v>#REF!</v>
      </c>
      <c r="AC166" s="1" t="e">
        <f t="shared" si="10"/>
        <v>#REF!</v>
      </c>
      <c r="AD166" s="47"/>
      <c r="AE166" s="13"/>
      <c r="AF166" s="13"/>
    </row>
    <row r="167" spans="1:32">
      <c r="A167" s="47"/>
      <c r="B167" t="e">
        <f>+'Ark1'!#REF!</f>
        <v>#REF!</v>
      </c>
      <c r="C167" t="e">
        <f>+'Ark1'!#REF!</f>
        <v>#REF!</v>
      </c>
      <c r="D167" s="3" t="s">
        <v>464</v>
      </c>
      <c r="E167" t="e">
        <f>+'Ark1'!#REF!</f>
        <v>#REF!</v>
      </c>
      <c r="F167" s="329" t="e">
        <f>+'Ark1'!#REF!</f>
        <v>#REF!</v>
      </c>
      <c r="G167" s="195" t="e">
        <f>+'Ark1'!#REF!</f>
        <v>#REF!</v>
      </c>
      <c r="H167" s="177" t="e">
        <f t="shared" si="11"/>
        <v>#REF!</v>
      </c>
      <c r="I167" s="195" t="e">
        <f>+'Ark1'!#REF!</f>
        <v>#REF!</v>
      </c>
      <c r="J167" s="92" t="e">
        <f>+'Ark1'!#REF!</f>
        <v>#REF!</v>
      </c>
      <c r="R167" s="1" t="e">
        <f>+'Ark1'!#REF!</f>
        <v>#REF!</v>
      </c>
      <c r="S167" s="1"/>
      <c r="T167" s="1" t="e">
        <f>+'Ark1'!#REF!</f>
        <v>#REF!</v>
      </c>
      <c r="U167" s="11" t="e">
        <f>+'Ark1'!#REF!</f>
        <v>#REF!</v>
      </c>
      <c r="V167" s="11" t="e">
        <f>+'Ark1'!#REF!</f>
        <v>#REF!</v>
      </c>
      <c r="W167" s="11" t="e">
        <f>+'Ark1'!#REF!</f>
        <v>#REF!</v>
      </c>
      <c r="X167" s="11" t="e">
        <f>+'Ark1'!#REF!</f>
        <v>#REF!</v>
      </c>
      <c r="Y167" s="1" t="e">
        <f>+'Ark1'!#REF!</f>
        <v>#REF!</v>
      </c>
      <c r="Z167" s="1" t="e">
        <f>+'Ark1'!#REF!</f>
        <v>#REF!</v>
      </c>
      <c r="AA167" s="1" t="e">
        <f>+'Ark1'!#REF!</f>
        <v>#REF!</v>
      </c>
      <c r="AB167" s="1" t="e">
        <f t="shared" si="9"/>
        <v>#REF!</v>
      </c>
      <c r="AC167" s="1" t="e">
        <f t="shared" si="10"/>
        <v>#REF!</v>
      </c>
      <c r="AD167" s="47"/>
      <c r="AE167" s="13"/>
      <c r="AF167" s="13"/>
    </row>
    <row r="168" spans="1:32">
      <c r="A168" s="47"/>
      <c r="B168" t="e">
        <f>+'Ark1'!#REF!</f>
        <v>#REF!</v>
      </c>
      <c r="C168" t="e">
        <f>+'Ark1'!#REF!</f>
        <v>#REF!</v>
      </c>
      <c r="D168" s="3" t="s">
        <v>465</v>
      </c>
      <c r="E168" t="e">
        <f>+'Ark1'!#REF!</f>
        <v>#REF!</v>
      </c>
      <c r="F168" s="329" t="e">
        <f>+'Ark1'!#REF!</f>
        <v>#REF!</v>
      </c>
      <c r="G168" s="195" t="e">
        <f>+'Ark1'!#REF!</f>
        <v>#REF!</v>
      </c>
      <c r="H168" s="177" t="e">
        <f t="shared" si="11"/>
        <v>#REF!</v>
      </c>
      <c r="I168" s="195" t="e">
        <f>+'Ark1'!#REF!</f>
        <v>#REF!</v>
      </c>
      <c r="J168" s="92" t="e">
        <f>+'Ark1'!#REF!</f>
        <v>#REF!</v>
      </c>
      <c r="R168" s="1" t="e">
        <f>+'Ark1'!#REF!</f>
        <v>#REF!</v>
      </c>
      <c r="S168" s="1"/>
      <c r="T168" s="1" t="e">
        <f>+'Ark1'!#REF!</f>
        <v>#REF!</v>
      </c>
      <c r="U168" s="11" t="e">
        <f>+'Ark1'!#REF!</f>
        <v>#REF!</v>
      </c>
      <c r="V168" s="11" t="e">
        <f>+'Ark1'!#REF!</f>
        <v>#REF!</v>
      </c>
      <c r="W168" s="11" t="e">
        <f>+'Ark1'!#REF!</f>
        <v>#REF!</v>
      </c>
      <c r="X168" s="11" t="e">
        <f>+'Ark1'!#REF!</f>
        <v>#REF!</v>
      </c>
      <c r="Y168" s="1" t="e">
        <f>+'Ark1'!#REF!</f>
        <v>#REF!</v>
      </c>
      <c r="Z168" s="1" t="e">
        <f>+'Ark1'!#REF!</f>
        <v>#REF!</v>
      </c>
      <c r="AA168" s="1" t="e">
        <f>+'Ark1'!#REF!</f>
        <v>#REF!</v>
      </c>
      <c r="AB168" s="1" t="e">
        <f t="shared" si="9"/>
        <v>#REF!</v>
      </c>
      <c r="AC168" s="1" t="e">
        <f t="shared" si="10"/>
        <v>#REF!</v>
      </c>
      <c r="AD168" s="47"/>
      <c r="AE168" s="13"/>
      <c r="AF168" s="13"/>
    </row>
    <row r="169" spans="1:32">
      <c r="A169" s="47"/>
      <c r="B169" t="e">
        <f>+'Ark1'!#REF!</f>
        <v>#REF!</v>
      </c>
      <c r="C169" t="e">
        <f>+'Ark1'!#REF!</f>
        <v>#REF!</v>
      </c>
      <c r="D169" s="3" t="s">
        <v>466</v>
      </c>
      <c r="E169" t="e">
        <f>+'Ark1'!#REF!</f>
        <v>#REF!</v>
      </c>
      <c r="F169" s="329" t="e">
        <f>+'Ark1'!#REF!</f>
        <v>#REF!</v>
      </c>
      <c r="G169" s="195" t="e">
        <f>+'Ark1'!#REF!</f>
        <v>#REF!</v>
      </c>
      <c r="H169" s="177" t="e">
        <f t="shared" si="11"/>
        <v>#REF!</v>
      </c>
      <c r="I169" s="195" t="e">
        <f>+'Ark1'!#REF!</f>
        <v>#REF!</v>
      </c>
      <c r="J169" s="92" t="e">
        <f>+'Ark1'!#REF!</f>
        <v>#REF!</v>
      </c>
      <c r="R169" s="1" t="e">
        <f>+'Ark1'!#REF!</f>
        <v>#REF!</v>
      </c>
      <c r="S169" s="1"/>
      <c r="T169" s="1" t="e">
        <f>+'Ark1'!#REF!</f>
        <v>#REF!</v>
      </c>
      <c r="U169" s="11" t="e">
        <f>+'Ark1'!#REF!</f>
        <v>#REF!</v>
      </c>
      <c r="V169" s="11" t="e">
        <f>+'Ark1'!#REF!</f>
        <v>#REF!</v>
      </c>
      <c r="W169" s="11" t="e">
        <f>+'Ark1'!#REF!</f>
        <v>#REF!</v>
      </c>
      <c r="X169" s="11" t="e">
        <f>+'Ark1'!#REF!</f>
        <v>#REF!</v>
      </c>
      <c r="Y169" s="1" t="e">
        <f>+'Ark1'!#REF!</f>
        <v>#REF!</v>
      </c>
      <c r="Z169" s="1" t="e">
        <f>+'Ark1'!#REF!</f>
        <v>#REF!</v>
      </c>
      <c r="AA169" s="1" t="e">
        <f>+'Ark1'!#REF!</f>
        <v>#REF!</v>
      </c>
      <c r="AB169" s="1" t="e">
        <f t="shared" si="9"/>
        <v>#REF!</v>
      </c>
      <c r="AC169" s="1" t="e">
        <f t="shared" si="10"/>
        <v>#REF!</v>
      </c>
      <c r="AD169" s="47"/>
      <c r="AE169" s="13"/>
      <c r="AF169" s="13"/>
    </row>
    <row r="170" spans="1:32">
      <c r="A170" s="47"/>
      <c r="B170" t="e">
        <f>+'Ark1'!#REF!</f>
        <v>#REF!</v>
      </c>
      <c r="C170" t="e">
        <f>+'Ark1'!#REF!</f>
        <v>#REF!</v>
      </c>
      <c r="D170" s="3" t="s">
        <v>467</v>
      </c>
      <c r="E170" t="e">
        <f>+'Ark1'!#REF!</f>
        <v>#REF!</v>
      </c>
      <c r="F170" s="329" t="e">
        <f>+'Ark1'!#REF!</f>
        <v>#REF!</v>
      </c>
      <c r="G170" s="195" t="e">
        <f>+'Ark1'!#REF!</f>
        <v>#REF!</v>
      </c>
      <c r="H170" s="177" t="e">
        <f t="shared" si="11"/>
        <v>#REF!</v>
      </c>
      <c r="I170" s="195" t="e">
        <f>+'Ark1'!#REF!</f>
        <v>#REF!</v>
      </c>
      <c r="J170" s="92" t="e">
        <f>+'Ark1'!#REF!</f>
        <v>#REF!</v>
      </c>
      <c r="R170" s="1" t="e">
        <f>+'Ark1'!#REF!</f>
        <v>#REF!</v>
      </c>
      <c r="S170" s="1"/>
      <c r="T170" s="1" t="e">
        <f>+'Ark1'!#REF!</f>
        <v>#REF!</v>
      </c>
      <c r="U170" s="11" t="e">
        <f>+'Ark1'!#REF!</f>
        <v>#REF!</v>
      </c>
      <c r="V170" s="11" t="e">
        <f>+'Ark1'!#REF!</f>
        <v>#REF!</v>
      </c>
      <c r="W170" s="11" t="e">
        <f>+'Ark1'!#REF!</f>
        <v>#REF!</v>
      </c>
      <c r="X170" s="11" t="e">
        <f>+'Ark1'!#REF!</f>
        <v>#REF!</v>
      </c>
      <c r="Y170" s="1" t="e">
        <f>+'Ark1'!#REF!</f>
        <v>#REF!</v>
      </c>
      <c r="Z170" s="1" t="e">
        <f>+'Ark1'!#REF!</f>
        <v>#REF!</v>
      </c>
      <c r="AA170" s="1" t="e">
        <f>+'Ark1'!#REF!</f>
        <v>#REF!</v>
      </c>
      <c r="AB170" s="1" t="e">
        <f t="shared" si="9"/>
        <v>#REF!</v>
      </c>
      <c r="AC170" s="1" t="e">
        <f t="shared" si="10"/>
        <v>#REF!</v>
      </c>
      <c r="AD170" s="47"/>
      <c r="AE170" s="13"/>
      <c r="AF170" s="13"/>
    </row>
    <row r="171" spans="1:32">
      <c r="A171" s="47"/>
      <c r="B171" t="e">
        <f>+'Ark1'!#REF!</f>
        <v>#REF!</v>
      </c>
      <c r="C171" t="e">
        <f>+'Ark1'!#REF!</f>
        <v>#REF!</v>
      </c>
      <c r="D171" s="3" t="s">
        <v>468</v>
      </c>
      <c r="E171" t="e">
        <f>+'Ark1'!#REF!</f>
        <v>#REF!</v>
      </c>
      <c r="F171" s="329" t="e">
        <f>+'Ark1'!#REF!</f>
        <v>#REF!</v>
      </c>
      <c r="G171" s="195" t="e">
        <f>+'Ark1'!#REF!</f>
        <v>#REF!</v>
      </c>
      <c r="H171" s="177" t="e">
        <f t="shared" si="11"/>
        <v>#REF!</v>
      </c>
      <c r="I171" s="195" t="e">
        <f>+'Ark1'!#REF!</f>
        <v>#REF!</v>
      </c>
      <c r="J171" s="92" t="e">
        <f>+'Ark1'!#REF!</f>
        <v>#REF!</v>
      </c>
      <c r="R171" s="1" t="e">
        <f>+'Ark1'!#REF!</f>
        <v>#REF!</v>
      </c>
      <c r="S171" s="1"/>
      <c r="T171" s="1" t="e">
        <f>+'Ark1'!#REF!</f>
        <v>#REF!</v>
      </c>
      <c r="U171" s="11" t="e">
        <f>+'Ark1'!#REF!</f>
        <v>#REF!</v>
      </c>
      <c r="V171" s="11" t="e">
        <f>+'Ark1'!#REF!</f>
        <v>#REF!</v>
      </c>
      <c r="W171" s="11" t="e">
        <f>+'Ark1'!#REF!</f>
        <v>#REF!</v>
      </c>
      <c r="X171" s="11" t="e">
        <f>+'Ark1'!#REF!</f>
        <v>#REF!</v>
      </c>
      <c r="Y171" s="1" t="e">
        <f>+'Ark1'!#REF!</f>
        <v>#REF!</v>
      </c>
      <c r="Z171" s="1" t="e">
        <f>+'Ark1'!#REF!</f>
        <v>#REF!</v>
      </c>
      <c r="AA171" s="1" t="e">
        <f>+'Ark1'!#REF!</f>
        <v>#REF!</v>
      </c>
      <c r="AB171" s="1" t="e">
        <f t="shared" si="9"/>
        <v>#REF!</v>
      </c>
      <c r="AC171" s="1" t="e">
        <f t="shared" si="10"/>
        <v>#REF!</v>
      </c>
      <c r="AD171" s="47"/>
      <c r="AE171" s="13"/>
      <c r="AF171" s="13"/>
    </row>
    <row r="172" spans="1:32">
      <c r="A172" s="47"/>
      <c r="B172" t="e">
        <f>+'Ark1'!#REF!</f>
        <v>#REF!</v>
      </c>
      <c r="C172" t="e">
        <f>+'Ark1'!#REF!</f>
        <v>#REF!</v>
      </c>
      <c r="D172" s="3" t="s">
        <v>469</v>
      </c>
      <c r="E172" t="e">
        <f>+'Ark1'!#REF!</f>
        <v>#REF!</v>
      </c>
      <c r="F172" s="329" t="e">
        <f>+'Ark1'!#REF!</f>
        <v>#REF!</v>
      </c>
      <c r="G172" s="195" t="e">
        <f>+'Ark1'!#REF!</f>
        <v>#REF!</v>
      </c>
      <c r="H172" s="177" t="e">
        <f t="shared" si="11"/>
        <v>#REF!</v>
      </c>
      <c r="I172" s="195" t="e">
        <f>+'Ark1'!#REF!</f>
        <v>#REF!</v>
      </c>
      <c r="J172" s="92" t="e">
        <f>+'Ark1'!#REF!</f>
        <v>#REF!</v>
      </c>
      <c r="R172" s="1" t="e">
        <f>+'Ark1'!#REF!</f>
        <v>#REF!</v>
      </c>
      <c r="S172" s="1"/>
      <c r="T172" s="1" t="e">
        <f>+'Ark1'!#REF!</f>
        <v>#REF!</v>
      </c>
      <c r="U172" s="11" t="e">
        <f>+'Ark1'!#REF!</f>
        <v>#REF!</v>
      </c>
      <c r="V172" s="11" t="e">
        <f>+'Ark1'!#REF!</f>
        <v>#REF!</v>
      </c>
      <c r="W172" s="11" t="e">
        <f>+'Ark1'!#REF!</f>
        <v>#REF!</v>
      </c>
      <c r="X172" s="11" t="e">
        <f>+'Ark1'!#REF!</f>
        <v>#REF!</v>
      </c>
      <c r="Y172" s="1" t="e">
        <f>+'Ark1'!#REF!</f>
        <v>#REF!</v>
      </c>
      <c r="Z172" s="1" t="e">
        <f>+'Ark1'!#REF!</f>
        <v>#REF!</v>
      </c>
      <c r="AA172" s="1" t="e">
        <f>+'Ark1'!#REF!</f>
        <v>#REF!</v>
      </c>
      <c r="AB172" s="1" t="e">
        <f t="shared" si="9"/>
        <v>#REF!</v>
      </c>
      <c r="AC172" s="1" t="e">
        <f t="shared" si="10"/>
        <v>#REF!</v>
      </c>
      <c r="AD172" s="47"/>
      <c r="AE172" s="13"/>
      <c r="AF172" s="13"/>
    </row>
    <row r="173" spans="1:32">
      <c r="A173" s="47"/>
      <c r="B173" s="53" t="e">
        <f>+'Ark1'!#REF!</f>
        <v>#REF!</v>
      </c>
      <c r="C173" s="53" t="e">
        <f>+'Ark1'!#REF!</f>
        <v>#REF!</v>
      </c>
      <c r="D173" s="54" t="s">
        <v>454</v>
      </c>
      <c r="E173" s="53" t="e">
        <f>+'Ark1'!#REF!</f>
        <v>#REF!</v>
      </c>
      <c r="F173" s="330" t="e">
        <f>+'Ark1'!#REF!</f>
        <v>#REF!</v>
      </c>
      <c r="G173" s="177" t="e">
        <f>+'Ark1'!#REF!</f>
        <v>#REF!</v>
      </c>
      <c r="H173" s="177" t="e">
        <f t="shared" si="11"/>
        <v>#REF!</v>
      </c>
      <c r="I173" s="177" t="e">
        <f>+'Ark1'!#REF!</f>
        <v>#REF!</v>
      </c>
      <c r="J173" s="156" t="e">
        <f>+'Ark1'!#REF!</f>
        <v>#REF!</v>
      </c>
      <c r="K173" s="156"/>
      <c r="L173" s="156"/>
      <c r="M173" s="156"/>
      <c r="N173" s="156"/>
      <c r="O173" s="156"/>
      <c r="P173" s="156"/>
      <c r="Q173" s="156"/>
      <c r="R173" s="55" t="e">
        <f>+'Ark1'!#REF!</f>
        <v>#REF!</v>
      </c>
      <c r="S173" s="55"/>
      <c r="T173" s="55" t="e">
        <f>+'Ark1'!#REF!</f>
        <v>#REF!</v>
      </c>
      <c r="U173" s="75" t="e">
        <f>+'Ark1'!#REF!</f>
        <v>#REF!</v>
      </c>
      <c r="V173" s="75" t="e">
        <f>+'Ark1'!#REF!</f>
        <v>#REF!</v>
      </c>
      <c r="W173" s="75" t="e">
        <f>+'Ark1'!#REF!</f>
        <v>#REF!</v>
      </c>
      <c r="X173" s="75" t="e">
        <f>+'Ark1'!#REF!</f>
        <v>#REF!</v>
      </c>
      <c r="Y173" s="55" t="e">
        <f>+'Ark1'!#REF!</f>
        <v>#REF!</v>
      </c>
      <c r="Z173" s="55" t="e">
        <f>+'Ark1'!#REF!</f>
        <v>#REF!</v>
      </c>
      <c r="AA173" s="55" t="e">
        <f>+'Ark1'!#REF!</f>
        <v>#REF!</v>
      </c>
      <c r="AB173" s="55" t="e">
        <f t="shared" ref="AB173:AB236" si="12">+J173/R173</f>
        <v>#REF!</v>
      </c>
      <c r="AC173" s="55" t="e">
        <f t="shared" si="10"/>
        <v>#REF!</v>
      </c>
      <c r="AD173" s="47"/>
    </row>
    <row r="174" spans="1:32">
      <c r="A174" s="47"/>
      <c r="B174" s="53" t="e">
        <f>+'Ark1'!#REF!</f>
        <v>#REF!</v>
      </c>
      <c r="C174" s="53" t="e">
        <f>+'Ark1'!#REF!</f>
        <v>#REF!</v>
      </c>
      <c r="D174" s="54" t="s">
        <v>455</v>
      </c>
      <c r="E174" s="53" t="e">
        <f>+'Ark1'!#REF!</f>
        <v>#REF!</v>
      </c>
      <c r="F174" s="330" t="e">
        <f>+'Ark1'!#REF!</f>
        <v>#REF!</v>
      </c>
      <c r="G174" s="177" t="e">
        <f>+'Ark1'!#REF!</f>
        <v>#REF!</v>
      </c>
      <c r="H174" s="177" t="e">
        <f t="shared" si="11"/>
        <v>#REF!</v>
      </c>
      <c r="I174" s="177" t="e">
        <f>+'Ark1'!#REF!</f>
        <v>#REF!</v>
      </c>
      <c r="J174" s="156" t="e">
        <f>+'Ark1'!#REF!</f>
        <v>#REF!</v>
      </c>
      <c r="K174" s="156"/>
      <c r="L174" s="156"/>
      <c r="M174" s="156"/>
      <c r="N174" s="156"/>
      <c r="O174" s="156"/>
      <c r="P174" s="156"/>
      <c r="Q174" s="156"/>
      <c r="R174" s="55" t="e">
        <f>+'Ark1'!#REF!</f>
        <v>#REF!</v>
      </c>
      <c r="S174" s="55"/>
      <c r="T174" s="55" t="e">
        <f>+'Ark1'!#REF!</f>
        <v>#REF!</v>
      </c>
      <c r="U174" s="75" t="e">
        <f>+'Ark1'!#REF!</f>
        <v>#REF!</v>
      </c>
      <c r="V174" s="75" t="e">
        <f>+'Ark1'!#REF!</f>
        <v>#REF!</v>
      </c>
      <c r="W174" s="75" t="e">
        <f>+'Ark1'!#REF!</f>
        <v>#REF!</v>
      </c>
      <c r="X174" s="75" t="e">
        <f>+'Ark1'!#REF!</f>
        <v>#REF!</v>
      </c>
      <c r="Y174" s="55" t="e">
        <f>+'Ark1'!#REF!</f>
        <v>#REF!</v>
      </c>
      <c r="Z174" s="55" t="e">
        <f>+'Ark1'!#REF!</f>
        <v>#REF!</v>
      </c>
      <c r="AA174" s="55" t="e">
        <f>+'Ark1'!#REF!</f>
        <v>#REF!</v>
      </c>
      <c r="AB174" s="55" t="e">
        <f t="shared" si="12"/>
        <v>#REF!</v>
      </c>
      <c r="AC174" s="55" t="e">
        <f t="shared" si="10"/>
        <v>#REF!</v>
      </c>
      <c r="AD174" s="47"/>
    </row>
    <row r="175" spans="1:32">
      <c r="A175" s="47"/>
      <c r="B175" s="53" t="e">
        <f>+'Ark1'!#REF!</f>
        <v>#REF!</v>
      </c>
      <c r="C175" s="53" t="e">
        <f>+'Ark1'!#REF!</f>
        <v>#REF!</v>
      </c>
      <c r="D175" s="54" t="s">
        <v>456</v>
      </c>
      <c r="E175" s="53" t="e">
        <f>+'Ark1'!#REF!</f>
        <v>#REF!</v>
      </c>
      <c r="F175" s="330" t="e">
        <f>+'Ark1'!#REF!</f>
        <v>#REF!</v>
      </c>
      <c r="G175" s="177" t="e">
        <f>+'Ark1'!#REF!</f>
        <v>#REF!</v>
      </c>
      <c r="H175" s="177" t="e">
        <f t="shared" si="11"/>
        <v>#REF!</v>
      </c>
      <c r="I175" s="177" t="e">
        <f>+'Ark1'!#REF!</f>
        <v>#REF!</v>
      </c>
      <c r="J175" s="156" t="e">
        <f>+'Ark1'!#REF!</f>
        <v>#REF!</v>
      </c>
      <c r="K175" s="156"/>
      <c r="L175" s="156"/>
      <c r="M175" s="156"/>
      <c r="N175" s="156"/>
      <c r="O175" s="156"/>
      <c r="P175" s="156"/>
      <c r="Q175" s="156"/>
      <c r="R175" s="55" t="e">
        <f>+'Ark1'!#REF!</f>
        <v>#REF!</v>
      </c>
      <c r="S175" s="55"/>
      <c r="T175" s="55" t="e">
        <f>+'Ark1'!#REF!</f>
        <v>#REF!</v>
      </c>
      <c r="U175" s="75" t="e">
        <f>+'Ark1'!#REF!</f>
        <v>#REF!</v>
      </c>
      <c r="V175" s="75" t="e">
        <f>+'Ark1'!#REF!</f>
        <v>#REF!</v>
      </c>
      <c r="W175" s="75" t="e">
        <f>+'Ark1'!#REF!</f>
        <v>#REF!</v>
      </c>
      <c r="X175" s="75" t="e">
        <f>+'Ark1'!#REF!</f>
        <v>#REF!</v>
      </c>
      <c r="Y175" s="55" t="e">
        <f>+'Ark1'!#REF!</f>
        <v>#REF!</v>
      </c>
      <c r="Z175" s="55" t="e">
        <f>+'Ark1'!#REF!</f>
        <v>#REF!</v>
      </c>
      <c r="AA175" s="55" t="e">
        <f>+'Ark1'!#REF!</f>
        <v>#REF!</v>
      </c>
      <c r="AB175" s="55" t="e">
        <f t="shared" si="12"/>
        <v>#REF!</v>
      </c>
      <c r="AC175" s="55" t="e">
        <f t="shared" si="10"/>
        <v>#REF!</v>
      </c>
      <c r="AD175" s="47"/>
    </row>
    <row r="176" spans="1:32">
      <c r="A176" s="47"/>
      <c r="B176" s="53" t="e">
        <f>+'Ark1'!#REF!</f>
        <v>#REF!</v>
      </c>
      <c r="C176" s="53" t="e">
        <f>+'Ark1'!#REF!</f>
        <v>#REF!</v>
      </c>
      <c r="D176" s="54" t="s">
        <v>457</v>
      </c>
      <c r="E176" s="53" t="e">
        <f>+'Ark1'!#REF!</f>
        <v>#REF!</v>
      </c>
      <c r="F176" s="330" t="e">
        <f>+'Ark1'!#REF!</f>
        <v>#REF!</v>
      </c>
      <c r="G176" s="177" t="e">
        <f>+'Ark1'!#REF!</f>
        <v>#REF!</v>
      </c>
      <c r="H176" s="177" t="e">
        <f t="shared" si="11"/>
        <v>#REF!</v>
      </c>
      <c r="I176" s="177" t="e">
        <f>+'Ark1'!#REF!</f>
        <v>#REF!</v>
      </c>
      <c r="J176" s="156" t="e">
        <f>+'Ark1'!#REF!</f>
        <v>#REF!</v>
      </c>
      <c r="K176" s="156"/>
      <c r="L176" s="156"/>
      <c r="M176" s="156"/>
      <c r="N176" s="156"/>
      <c r="O176" s="156"/>
      <c r="P176" s="156"/>
      <c r="Q176" s="156"/>
      <c r="R176" s="55" t="e">
        <f>+'Ark1'!#REF!</f>
        <v>#REF!</v>
      </c>
      <c r="S176" s="55"/>
      <c r="T176" s="55" t="e">
        <f>+'Ark1'!#REF!</f>
        <v>#REF!</v>
      </c>
      <c r="U176" s="75" t="e">
        <f>+'Ark1'!#REF!</f>
        <v>#REF!</v>
      </c>
      <c r="V176" s="75" t="e">
        <f>+'Ark1'!#REF!</f>
        <v>#REF!</v>
      </c>
      <c r="W176" s="75" t="e">
        <f>+'Ark1'!#REF!</f>
        <v>#REF!</v>
      </c>
      <c r="X176" s="75" t="e">
        <f>+'Ark1'!#REF!</f>
        <v>#REF!</v>
      </c>
      <c r="Y176" s="55" t="e">
        <f>+'Ark1'!#REF!</f>
        <v>#REF!</v>
      </c>
      <c r="Z176" s="55" t="e">
        <f>+'Ark1'!#REF!</f>
        <v>#REF!</v>
      </c>
      <c r="AA176" s="55" t="e">
        <f>+'Ark1'!#REF!</f>
        <v>#REF!</v>
      </c>
      <c r="AB176" s="55" t="e">
        <f t="shared" si="12"/>
        <v>#REF!</v>
      </c>
      <c r="AC176" s="55" t="e">
        <f t="shared" si="10"/>
        <v>#REF!</v>
      </c>
      <c r="AD176" s="47"/>
    </row>
    <row r="177" spans="1:30">
      <c r="A177" s="47"/>
      <c r="B177" s="53" t="e">
        <f>+'Ark1'!#REF!</f>
        <v>#REF!</v>
      </c>
      <c r="C177" s="53" t="e">
        <f>+'Ark1'!#REF!</f>
        <v>#REF!</v>
      </c>
      <c r="D177" s="54" t="s">
        <v>458</v>
      </c>
      <c r="E177" s="53" t="e">
        <f>+'Ark1'!#REF!</f>
        <v>#REF!</v>
      </c>
      <c r="F177" s="330" t="e">
        <f>+'Ark1'!#REF!</f>
        <v>#REF!</v>
      </c>
      <c r="G177" s="177" t="e">
        <f>+'Ark1'!#REF!</f>
        <v>#REF!</v>
      </c>
      <c r="H177" s="177" t="e">
        <f t="shared" si="11"/>
        <v>#REF!</v>
      </c>
      <c r="I177" s="177" t="e">
        <f>+'Ark1'!#REF!</f>
        <v>#REF!</v>
      </c>
      <c r="J177" s="156" t="e">
        <f>+'Ark1'!#REF!</f>
        <v>#REF!</v>
      </c>
      <c r="K177" s="156"/>
      <c r="L177" s="156"/>
      <c r="M177" s="156"/>
      <c r="N177" s="156"/>
      <c r="O177" s="156"/>
      <c r="P177" s="156"/>
      <c r="Q177" s="156"/>
      <c r="R177" s="55" t="e">
        <f>+'Ark1'!#REF!</f>
        <v>#REF!</v>
      </c>
      <c r="S177" s="55"/>
      <c r="T177" s="55" t="e">
        <f>+'Ark1'!#REF!</f>
        <v>#REF!</v>
      </c>
      <c r="U177" s="75" t="e">
        <f>+'Ark1'!#REF!</f>
        <v>#REF!</v>
      </c>
      <c r="V177" s="75" t="e">
        <f>+'Ark1'!#REF!</f>
        <v>#REF!</v>
      </c>
      <c r="W177" s="75" t="e">
        <f>+'Ark1'!#REF!</f>
        <v>#REF!</v>
      </c>
      <c r="X177" s="75" t="e">
        <f>+'Ark1'!#REF!</f>
        <v>#REF!</v>
      </c>
      <c r="Y177" s="55" t="e">
        <f>+'Ark1'!#REF!</f>
        <v>#REF!</v>
      </c>
      <c r="Z177" s="55" t="e">
        <f>+'Ark1'!#REF!</f>
        <v>#REF!</v>
      </c>
      <c r="AA177" s="55" t="e">
        <f>+'Ark1'!#REF!</f>
        <v>#REF!</v>
      </c>
      <c r="AB177" s="55" t="e">
        <f t="shared" si="12"/>
        <v>#REF!</v>
      </c>
      <c r="AC177" s="55" t="e">
        <f t="shared" si="10"/>
        <v>#REF!</v>
      </c>
      <c r="AD177" s="47"/>
    </row>
    <row r="178" spans="1:30">
      <c r="A178" s="47"/>
      <c r="B178" s="53" t="e">
        <f>+'Ark1'!#REF!</f>
        <v>#REF!</v>
      </c>
      <c r="C178" s="53" t="e">
        <f>+'Ark1'!#REF!</f>
        <v>#REF!</v>
      </c>
      <c r="D178" s="54" t="s">
        <v>459</v>
      </c>
      <c r="E178" s="53" t="e">
        <f>+'Ark1'!#REF!</f>
        <v>#REF!</v>
      </c>
      <c r="F178" s="330" t="e">
        <f>+'Ark1'!#REF!</f>
        <v>#REF!</v>
      </c>
      <c r="G178" s="177" t="e">
        <f>+'Ark1'!#REF!</f>
        <v>#REF!</v>
      </c>
      <c r="H178" s="195" t="e">
        <f t="shared" si="11"/>
        <v>#REF!</v>
      </c>
      <c r="I178" s="177" t="e">
        <f>+'Ark1'!#REF!</f>
        <v>#REF!</v>
      </c>
      <c r="J178" s="156" t="e">
        <f>+'Ark1'!#REF!</f>
        <v>#REF!</v>
      </c>
      <c r="K178" s="156"/>
      <c r="L178" s="156"/>
      <c r="M178" s="156"/>
      <c r="N178" s="156"/>
      <c r="O178" s="156"/>
      <c r="P178" s="156"/>
      <c r="Q178" s="156"/>
      <c r="R178" s="55" t="e">
        <f>+'Ark1'!#REF!</f>
        <v>#REF!</v>
      </c>
      <c r="S178" s="55"/>
      <c r="T178" s="55" t="e">
        <f>+'Ark1'!#REF!</f>
        <v>#REF!</v>
      </c>
      <c r="U178" s="75" t="e">
        <f>+'Ark1'!#REF!</f>
        <v>#REF!</v>
      </c>
      <c r="V178" s="75" t="e">
        <f>+'Ark1'!#REF!</f>
        <v>#REF!</v>
      </c>
      <c r="W178" s="75" t="e">
        <f>+'Ark1'!#REF!</f>
        <v>#REF!</v>
      </c>
      <c r="X178" s="75" t="e">
        <f>+'Ark1'!#REF!</f>
        <v>#REF!</v>
      </c>
      <c r="Y178" s="55" t="e">
        <f>+'Ark1'!#REF!</f>
        <v>#REF!</v>
      </c>
      <c r="Z178" s="55" t="e">
        <f>+'Ark1'!#REF!</f>
        <v>#REF!</v>
      </c>
      <c r="AA178" s="55" t="e">
        <f>+'Ark1'!#REF!</f>
        <v>#REF!</v>
      </c>
      <c r="AB178" s="55" t="e">
        <f t="shared" si="12"/>
        <v>#REF!</v>
      </c>
      <c r="AC178" s="55" t="e">
        <f t="shared" si="10"/>
        <v>#REF!</v>
      </c>
      <c r="AD178" s="47"/>
    </row>
    <row r="179" spans="1:30">
      <c r="A179" s="47"/>
      <c r="B179" s="53" t="e">
        <f>+'Ark1'!#REF!</f>
        <v>#REF!</v>
      </c>
      <c r="C179" s="53" t="e">
        <f>+'Ark1'!#REF!</f>
        <v>#REF!</v>
      </c>
      <c r="D179" s="54" t="s">
        <v>460</v>
      </c>
      <c r="E179" s="53" t="e">
        <f>+'Ark1'!#REF!</f>
        <v>#REF!</v>
      </c>
      <c r="F179" s="330" t="e">
        <f>+'Ark1'!#REF!</f>
        <v>#REF!</v>
      </c>
      <c r="G179" s="177" t="e">
        <f>+'Ark1'!#REF!</f>
        <v>#REF!</v>
      </c>
      <c r="H179" s="195" t="e">
        <f t="shared" si="11"/>
        <v>#REF!</v>
      </c>
      <c r="I179" s="177" t="e">
        <f>+'Ark1'!#REF!</f>
        <v>#REF!</v>
      </c>
      <c r="J179" s="156" t="e">
        <f>+'Ark1'!#REF!</f>
        <v>#REF!</v>
      </c>
      <c r="K179" s="156"/>
      <c r="L179" s="156"/>
      <c r="M179" s="156"/>
      <c r="N179" s="156"/>
      <c r="O179" s="156"/>
      <c r="P179" s="156"/>
      <c r="Q179" s="156"/>
      <c r="R179" s="55" t="e">
        <f>+'Ark1'!#REF!</f>
        <v>#REF!</v>
      </c>
      <c r="S179" s="55"/>
      <c r="T179" s="55" t="e">
        <f>+'Ark1'!#REF!</f>
        <v>#REF!</v>
      </c>
      <c r="U179" s="75" t="e">
        <f>+'Ark1'!#REF!</f>
        <v>#REF!</v>
      </c>
      <c r="V179" s="75" t="e">
        <f>+'Ark1'!#REF!</f>
        <v>#REF!</v>
      </c>
      <c r="W179" s="75" t="e">
        <f>+'Ark1'!#REF!</f>
        <v>#REF!</v>
      </c>
      <c r="X179" s="75" t="e">
        <f>+'Ark1'!#REF!</f>
        <v>#REF!</v>
      </c>
      <c r="Y179" s="55" t="e">
        <f>+'Ark1'!#REF!</f>
        <v>#REF!</v>
      </c>
      <c r="Z179" s="55" t="e">
        <f>+'Ark1'!#REF!</f>
        <v>#REF!</v>
      </c>
      <c r="AA179" s="55" t="e">
        <f>+'Ark1'!#REF!</f>
        <v>#REF!</v>
      </c>
      <c r="AB179" s="55" t="e">
        <f t="shared" si="12"/>
        <v>#REF!</v>
      </c>
      <c r="AC179" s="55" t="e">
        <f t="shared" si="10"/>
        <v>#REF!</v>
      </c>
      <c r="AD179" s="47"/>
    </row>
    <row r="180" spans="1:30">
      <c r="A180" s="47"/>
      <c r="B180" s="53" t="e">
        <f>+'Ark1'!#REF!</f>
        <v>#REF!</v>
      </c>
      <c r="C180" s="53" t="e">
        <f>+'Ark1'!#REF!</f>
        <v>#REF!</v>
      </c>
      <c r="D180" s="54" t="s">
        <v>461</v>
      </c>
      <c r="E180" s="53" t="e">
        <f>+'Ark1'!#REF!</f>
        <v>#REF!</v>
      </c>
      <c r="F180" s="330" t="e">
        <f>+'Ark1'!#REF!</f>
        <v>#REF!</v>
      </c>
      <c r="G180" s="177" t="e">
        <f>+'Ark1'!#REF!</f>
        <v>#REF!</v>
      </c>
      <c r="H180" s="195" t="e">
        <f t="shared" si="11"/>
        <v>#REF!</v>
      </c>
      <c r="I180" s="177" t="e">
        <f>+'Ark1'!#REF!</f>
        <v>#REF!</v>
      </c>
      <c r="J180" s="156" t="e">
        <f>+'Ark1'!#REF!</f>
        <v>#REF!</v>
      </c>
      <c r="K180" s="156"/>
      <c r="L180" s="156"/>
      <c r="M180" s="156"/>
      <c r="N180" s="156"/>
      <c r="O180" s="156"/>
      <c r="P180" s="156"/>
      <c r="Q180" s="156"/>
      <c r="R180" s="55" t="e">
        <f>+'Ark1'!#REF!</f>
        <v>#REF!</v>
      </c>
      <c r="S180" s="55"/>
      <c r="T180" s="55" t="e">
        <f>+'Ark1'!#REF!</f>
        <v>#REF!</v>
      </c>
      <c r="U180" s="75" t="e">
        <f>+'Ark1'!#REF!</f>
        <v>#REF!</v>
      </c>
      <c r="V180" s="75" t="e">
        <f>+'Ark1'!#REF!</f>
        <v>#REF!</v>
      </c>
      <c r="W180" s="75" t="e">
        <f>+'Ark1'!#REF!</f>
        <v>#REF!</v>
      </c>
      <c r="X180" s="75" t="e">
        <f>+'Ark1'!#REF!</f>
        <v>#REF!</v>
      </c>
      <c r="Y180" s="55" t="e">
        <f>+'Ark1'!#REF!</f>
        <v>#REF!</v>
      </c>
      <c r="Z180" s="55" t="e">
        <f>+'Ark1'!#REF!</f>
        <v>#REF!</v>
      </c>
      <c r="AA180" s="55" t="e">
        <f>+'Ark1'!#REF!</f>
        <v>#REF!</v>
      </c>
      <c r="AB180" s="55" t="e">
        <f t="shared" si="12"/>
        <v>#REF!</v>
      </c>
      <c r="AC180" s="55" t="e">
        <f t="shared" si="10"/>
        <v>#REF!</v>
      </c>
      <c r="AD180" s="47"/>
    </row>
    <row r="181" spans="1:30">
      <c r="A181" s="47"/>
      <c r="B181" s="53" t="e">
        <f>+'Ark1'!#REF!</f>
        <v>#REF!</v>
      </c>
      <c r="C181" s="53" t="e">
        <f>+'Ark1'!#REF!</f>
        <v>#REF!</v>
      </c>
      <c r="D181" s="54" t="s">
        <v>462</v>
      </c>
      <c r="E181" s="53" t="e">
        <f>+'Ark1'!#REF!</f>
        <v>#REF!</v>
      </c>
      <c r="F181" s="330" t="e">
        <f>+'Ark1'!#REF!</f>
        <v>#REF!</v>
      </c>
      <c r="G181" s="177" t="e">
        <f>+'Ark1'!#REF!</f>
        <v>#REF!</v>
      </c>
      <c r="H181" s="195" t="e">
        <f t="shared" si="11"/>
        <v>#REF!</v>
      </c>
      <c r="I181" s="177" t="e">
        <f>+'Ark1'!#REF!</f>
        <v>#REF!</v>
      </c>
      <c r="J181" s="156" t="e">
        <f>+'Ark1'!#REF!</f>
        <v>#REF!</v>
      </c>
      <c r="K181" s="156"/>
      <c r="L181" s="156"/>
      <c r="M181" s="156"/>
      <c r="N181" s="156"/>
      <c r="O181" s="156"/>
      <c r="P181" s="156"/>
      <c r="Q181" s="156"/>
      <c r="R181" s="55" t="e">
        <f>+'Ark1'!#REF!</f>
        <v>#REF!</v>
      </c>
      <c r="S181" s="55"/>
      <c r="T181" s="55" t="e">
        <f>+'Ark1'!#REF!</f>
        <v>#REF!</v>
      </c>
      <c r="U181" s="75" t="e">
        <f>+'Ark1'!#REF!</f>
        <v>#REF!</v>
      </c>
      <c r="V181" s="75" t="e">
        <f>+'Ark1'!#REF!</f>
        <v>#REF!</v>
      </c>
      <c r="W181" s="75" t="e">
        <f>+'Ark1'!#REF!</f>
        <v>#REF!</v>
      </c>
      <c r="X181" s="75" t="e">
        <f>+'Ark1'!#REF!</f>
        <v>#REF!</v>
      </c>
      <c r="Y181" s="55" t="e">
        <f>+'Ark1'!#REF!</f>
        <v>#REF!</v>
      </c>
      <c r="Z181" s="55" t="e">
        <f>+'Ark1'!#REF!</f>
        <v>#REF!</v>
      </c>
      <c r="AA181" s="55" t="e">
        <f>+'Ark1'!#REF!</f>
        <v>#REF!</v>
      </c>
      <c r="AB181" s="55" t="e">
        <f t="shared" si="12"/>
        <v>#REF!</v>
      </c>
      <c r="AC181" s="55" t="e">
        <f t="shared" si="10"/>
        <v>#REF!</v>
      </c>
      <c r="AD181" s="47"/>
    </row>
    <row r="182" spans="1:30">
      <c r="A182" s="47"/>
      <c r="B182" s="53" t="e">
        <f>+'Ark1'!#REF!</f>
        <v>#REF!</v>
      </c>
      <c r="C182" s="53" t="e">
        <f>+'Ark1'!#REF!</f>
        <v>#REF!</v>
      </c>
      <c r="D182" s="54" t="s">
        <v>463</v>
      </c>
      <c r="E182" s="53" t="e">
        <f>+'Ark1'!#REF!</f>
        <v>#REF!</v>
      </c>
      <c r="F182" s="330" t="e">
        <f>+'Ark1'!#REF!</f>
        <v>#REF!</v>
      </c>
      <c r="G182" s="177" t="e">
        <f>+'Ark1'!#REF!</f>
        <v>#REF!</v>
      </c>
      <c r="H182" s="195" t="e">
        <f t="shared" si="11"/>
        <v>#REF!</v>
      </c>
      <c r="I182" s="177" t="e">
        <f>+'Ark1'!#REF!</f>
        <v>#REF!</v>
      </c>
      <c r="J182" s="156" t="e">
        <f>+'Ark1'!#REF!</f>
        <v>#REF!</v>
      </c>
      <c r="K182" s="156"/>
      <c r="L182" s="156"/>
      <c r="M182" s="156"/>
      <c r="N182" s="156"/>
      <c r="O182" s="156"/>
      <c r="P182" s="156"/>
      <c r="Q182" s="156"/>
      <c r="R182" s="55" t="e">
        <f>+'Ark1'!#REF!</f>
        <v>#REF!</v>
      </c>
      <c r="S182" s="55"/>
      <c r="T182" s="55" t="e">
        <f>+'Ark1'!#REF!</f>
        <v>#REF!</v>
      </c>
      <c r="U182" s="75" t="e">
        <f>+'Ark1'!#REF!</f>
        <v>#REF!</v>
      </c>
      <c r="V182" s="75" t="e">
        <f>+'Ark1'!#REF!</f>
        <v>#REF!</v>
      </c>
      <c r="W182" s="75" t="e">
        <f>+'Ark1'!#REF!</f>
        <v>#REF!</v>
      </c>
      <c r="X182" s="75" t="e">
        <f>+'Ark1'!#REF!</f>
        <v>#REF!</v>
      </c>
      <c r="Y182" s="55" t="e">
        <f>+'Ark1'!#REF!</f>
        <v>#REF!</v>
      </c>
      <c r="Z182" s="55" t="e">
        <f>+'Ark1'!#REF!</f>
        <v>#REF!</v>
      </c>
      <c r="AA182" s="55" t="e">
        <f>+'Ark1'!#REF!</f>
        <v>#REF!</v>
      </c>
      <c r="AB182" s="55" t="e">
        <f t="shared" si="12"/>
        <v>#REF!</v>
      </c>
      <c r="AC182" s="55" t="e">
        <f t="shared" si="10"/>
        <v>#REF!</v>
      </c>
      <c r="AD182" s="47"/>
    </row>
    <row r="183" spans="1:30">
      <c r="A183" s="47"/>
      <c r="B183" s="53" t="e">
        <f>+'Ark1'!#REF!</f>
        <v>#REF!</v>
      </c>
      <c r="C183" s="53" t="e">
        <f>+'Ark1'!#REF!</f>
        <v>#REF!</v>
      </c>
      <c r="D183" s="54" t="s">
        <v>464</v>
      </c>
      <c r="E183" s="53" t="e">
        <f>+'Ark1'!#REF!</f>
        <v>#REF!</v>
      </c>
      <c r="F183" s="330" t="e">
        <f>+'Ark1'!#REF!</f>
        <v>#REF!</v>
      </c>
      <c r="G183" s="177" t="e">
        <f>+'Ark1'!#REF!</f>
        <v>#REF!</v>
      </c>
      <c r="H183" s="195" t="e">
        <f t="shared" si="11"/>
        <v>#REF!</v>
      </c>
      <c r="I183" s="177" t="e">
        <f>+'Ark1'!#REF!</f>
        <v>#REF!</v>
      </c>
      <c r="J183" s="156" t="e">
        <f>+'Ark1'!#REF!</f>
        <v>#REF!</v>
      </c>
      <c r="K183" s="156"/>
      <c r="L183" s="156"/>
      <c r="M183" s="156"/>
      <c r="N183" s="156"/>
      <c r="O183" s="156"/>
      <c r="P183" s="156"/>
      <c r="Q183" s="156"/>
      <c r="R183" s="55" t="e">
        <f>+'Ark1'!#REF!</f>
        <v>#REF!</v>
      </c>
      <c r="S183" s="55"/>
      <c r="T183" s="55" t="e">
        <f>+'Ark1'!#REF!</f>
        <v>#REF!</v>
      </c>
      <c r="U183" s="75" t="e">
        <f>+'Ark1'!#REF!</f>
        <v>#REF!</v>
      </c>
      <c r="V183" s="75" t="e">
        <f>+'Ark1'!#REF!</f>
        <v>#REF!</v>
      </c>
      <c r="W183" s="75" t="e">
        <f>+'Ark1'!#REF!</f>
        <v>#REF!</v>
      </c>
      <c r="X183" s="75" t="e">
        <f>+'Ark1'!#REF!</f>
        <v>#REF!</v>
      </c>
      <c r="Y183" s="55" t="e">
        <f>+'Ark1'!#REF!</f>
        <v>#REF!</v>
      </c>
      <c r="Z183" s="55" t="e">
        <f>+'Ark1'!#REF!</f>
        <v>#REF!</v>
      </c>
      <c r="AA183" s="55" t="e">
        <f>+'Ark1'!#REF!</f>
        <v>#REF!</v>
      </c>
      <c r="AB183" s="55" t="e">
        <f t="shared" si="12"/>
        <v>#REF!</v>
      </c>
      <c r="AC183" s="55" t="e">
        <f t="shared" si="10"/>
        <v>#REF!</v>
      </c>
      <c r="AD183" s="47"/>
    </row>
    <row r="184" spans="1:30">
      <c r="A184" s="47"/>
      <c r="B184" s="53" t="e">
        <f>+'Ark1'!#REF!</f>
        <v>#REF!</v>
      </c>
      <c r="C184" s="53" t="e">
        <f>+'Ark1'!#REF!</f>
        <v>#REF!</v>
      </c>
      <c r="D184" s="54" t="s">
        <v>465</v>
      </c>
      <c r="E184" s="53" t="e">
        <f>+'Ark1'!#REF!</f>
        <v>#REF!</v>
      </c>
      <c r="F184" s="330" t="e">
        <f>+'Ark1'!#REF!</f>
        <v>#REF!</v>
      </c>
      <c r="G184" s="177" t="e">
        <f>+'Ark1'!#REF!</f>
        <v>#REF!</v>
      </c>
      <c r="H184" s="195" t="e">
        <f t="shared" si="11"/>
        <v>#REF!</v>
      </c>
      <c r="I184" s="177" t="e">
        <f>+'Ark1'!#REF!</f>
        <v>#REF!</v>
      </c>
      <c r="J184" s="156" t="e">
        <f>+'Ark1'!#REF!</f>
        <v>#REF!</v>
      </c>
      <c r="K184" s="156"/>
      <c r="L184" s="156"/>
      <c r="M184" s="156"/>
      <c r="N184" s="156"/>
      <c r="O184" s="156"/>
      <c r="P184" s="156"/>
      <c r="Q184" s="156"/>
      <c r="R184" s="55" t="e">
        <f>+'Ark1'!#REF!</f>
        <v>#REF!</v>
      </c>
      <c r="S184" s="55"/>
      <c r="T184" s="55" t="e">
        <f>+'Ark1'!#REF!</f>
        <v>#REF!</v>
      </c>
      <c r="U184" s="75" t="e">
        <f>+'Ark1'!#REF!</f>
        <v>#REF!</v>
      </c>
      <c r="V184" s="75" t="e">
        <f>+'Ark1'!#REF!</f>
        <v>#REF!</v>
      </c>
      <c r="W184" s="75" t="e">
        <f>+'Ark1'!#REF!</f>
        <v>#REF!</v>
      </c>
      <c r="X184" s="75" t="e">
        <f>+'Ark1'!#REF!</f>
        <v>#REF!</v>
      </c>
      <c r="Y184" s="55" t="e">
        <f>+'Ark1'!#REF!</f>
        <v>#REF!</v>
      </c>
      <c r="Z184" s="55" t="e">
        <f>+'Ark1'!#REF!</f>
        <v>#REF!</v>
      </c>
      <c r="AA184" s="55" t="e">
        <f>+'Ark1'!#REF!</f>
        <v>#REF!</v>
      </c>
      <c r="AB184" s="55" t="e">
        <f t="shared" si="12"/>
        <v>#REF!</v>
      </c>
      <c r="AC184" s="55" t="e">
        <f t="shared" si="10"/>
        <v>#REF!</v>
      </c>
      <c r="AD184" s="47"/>
    </row>
    <row r="185" spans="1:30">
      <c r="A185" s="47"/>
      <c r="B185" s="53" t="e">
        <f>+'Ark1'!#REF!</f>
        <v>#REF!</v>
      </c>
      <c r="C185" s="53" t="e">
        <f>+'Ark1'!#REF!</f>
        <v>#REF!</v>
      </c>
      <c r="D185" s="54" t="s">
        <v>466</v>
      </c>
      <c r="E185" s="53" t="e">
        <f>+'Ark1'!#REF!</f>
        <v>#REF!</v>
      </c>
      <c r="F185" s="330" t="e">
        <f>+'Ark1'!#REF!</f>
        <v>#REF!</v>
      </c>
      <c r="G185" s="177" t="e">
        <f>+'Ark1'!#REF!</f>
        <v>#REF!</v>
      </c>
      <c r="H185" s="195" t="e">
        <f t="shared" si="11"/>
        <v>#REF!</v>
      </c>
      <c r="I185" s="177" t="e">
        <f>+'Ark1'!#REF!</f>
        <v>#REF!</v>
      </c>
      <c r="J185" s="156" t="e">
        <f>+'Ark1'!#REF!</f>
        <v>#REF!</v>
      </c>
      <c r="K185" s="156"/>
      <c r="L185" s="156"/>
      <c r="M185" s="156"/>
      <c r="N185" s="156"/>
      <c r="O185" s="156"/>
      <c r="P185" s="156"/>
      <c r="Q185" s="156"/>
      <c r="R185" s="55" t="e">
        <f>+'Ark1'!#REF!</f>
        <v>#REF!</v>
      </c>
      <c r="S185" s="55"/>
      <c r="T185" s="55" t="e">
        <f>+'Ark1'!#REF!</f>
        <v>#REF!</v>
      </c>
      <c r="U185" s="75" t="e">
        <f>+'Ark1'!#REF!</f>
        <v>#REF!</v>
      </c>
      <c r="V185" s="75" t="e">
        <f>+'Ark1'!#REF!</f>
        <v>#REF!</v>
      </c>
      <c r="W185" s="75" t="e">
        <f>+'Ark1'!#REF!</f>
        <v>#REF!</v>
      </c>
      <c r="X185" s="75" t="e">
        <f>+'Ark1'!#REF!</f>
        <v>#REF!</v>
      </c>
      <c r="Y185" s="55" t="e">
        <f>+'Ark1'!#REF!</f>
        <v>#REF!</v>
      </c>
      <c r="Z185" s="55" t="e">
        <f>+'Ark1'!#REF!</f>
        <v>#REF!</v>
      </c>
      <c r="AA185" s="55" t="e">
        <f>+'Ark1'!#REF!</f>
        <v>#REF!</v>
      </c>
      <c r="AB185" s="55" t="e">
        <f t="shared" si="12"/>
        <v>#REF!</v>
      </c>
      <c r="AC185" s="55" t="e">
        <f t="shared" si="10"/>
        <v>#REF!</v>
      </c>
      <c r="AD185" s="47"/>
    </row>
    <row r="186" spans="1:30">
      <c r="A186" s="47"/>
      <c r="B186" s="53" t="e">
        <f>+'Ark1'!#REF!</f>
        <v>#REF!</v>
      </c>
      <c r="C186" s="53" t="e">
        <f>+'Ark1'!#REF!</f>
        <v>#REF!</v>
      </c>
      <c r="D186" s="54" t="s">
        <v>467</v>
      </c>
      <c r="E186" s="53" t="e">
        <f>+'Ark1'!#REF!</f>
        <v>#REF!</v>
      </c>
      <c r="F186" s="330" t="e">
        <f>+'Ark1'!#REF!</f>
        <v>#REF!</v>
      </c>
      <c r="G186" s="177" t="e">
        <f>+'Ark1'!#REF!</f>
        <v>#REF!</v>
      </c>
      <c r="H186" s="195" t="e">
        <f t="shared" si="11"/>
        <v>#REF!</v>
      </c>
      <c r="I186" s="177" t="e">
        <f>+'Ark1'!#REF!</f>
        <v>#REF!</v>
      </c>
      <c r="J186" s="156" t="e">
        <f>+'Ark1'!#REF!</f>
        <v>#REF!</v>
      </c>
      <c r="K186" s="156"/>
      <c r="L186" s="156"/>
      <c r="M186" s="156"/>
      <c r="N186" s="156"/>
      <c r="O186" s="156"/>
      <c r="P186" s="156"/>
      <c r="Q186" s="156"/>
      <c r="R186" s="55" t="e">
        <f>+'Ark1'!#REF!</f>
        <v>#REF!</v>
      </c>
      <c r="S186" s="55"/>
      <c r="T186" s="55" t="e">
        <f>+'Ark1'!#REF!</f>
        <v>#REF!</v>
      </c>
      <c r="U186" s="75" t="e">
        <f>+'Ark1'!#REF!</f>
        <v>#REF!</v>
      </c>
      <c r="V186" s="75" t="e">
        <f>+'Ark1'!#REF!</f>
        <v>#REF!</v>
      </c>
      <c r="W186" s="75" t="e">
        <f>+'Ark1'!#REF!</f>
        <v>#REF!</v>
      </c>
      <c r="X186" s="75" t="e">
        <f>+'Ark1'!#REF!</f>
        <v>#REF!</v>
      </c>
      <c r="Y186" s="55" t="e">
        <f>+'Ark1'!#REF!</f>
        <v>#REF!</v>
      </c>
      <c r="Z186" s="55" t="e">
        <f>+'Ark1'!#REF!</f>
        <v>#REF!</v>
      </c>
      <c r="AA186" s="55" t="e">
        <f>+'Ark1'!#REF!</f>
        <v>#REF!</v>
      </c>
      <c r="AB186" s="55" t="e">
        <f t="shared" si="12"/>
        <v>#REF!</v>
      </c>
      <c r="AC186" s="55" t="e">
        <f t="shared" si="10"/>
        <v>#REF!</v>
      </c>
      <c r="AD186" s="47"/>
    </row>
    <row r="187" spans="1:30">
      <c r="A187" s="47"/>
      <c r="B187" s="53" t="e">
        <f>+'Ark1'!#REF!</f>
        <v>#REF!</v>
      </c>
      <c r="C187" s="53" t="e">
        <f>+'Ark1'!#REF!</f>
        <v>#REF!</v>
      </c>
      <c r="D187" s="54" t="s">
        <v>468</v>
      </c>
      <c r="E187" s="53" t="e">
        <f>+'Ark1'!#REF!</f>
        <v>#REF!</v>
      </c>
      <c r="F187" s="330" t="e">
        <f>+'Ark1'!#REF!</f>
        <v>#REF!</v>
      </c>
      <c r="G187" s="177" t="e">
        <f>+'Ark1'!#REF!</f>
        <v>#REF!</v>
      </c>
      <c r="H187" s="195" t="e">
        <f t="shared" si="11"/>
        <v>#REF!</v>
      </c>
      <c r="I187" s="177" t="e">
        <f>+'Ark1'!#REF!</f>
        <v>#REF!</v>
      </c>
      <c r="J187" s="156" t="e">
        <f>+'Ark1'!#REF!</f>
        <v>#REF!</v>
      </c>
      <c r="K187" s="156"/>
      <c r="L187" s="156"/>
      <c r="M187" s="156"/>
      <c r="N187" s="156"/>
      <c r="O187" s="156"/>
      <c r="P187" s="156"/>
      <c r="Q187" s="156"/>
      <c r="R187" s="55" t="e">
        <f>+'Ark1'!#REF!</f>
        <v>#REF!</v>
      </c>
      <c r="S187" s="55"/>
      <c r="T187" s="55" t="e">
        <f>+'Ark1'!#REF!</f>
        <v>#REF!</v>
      </c>
      <c r="U187" s="75" t="e">
        <f>+'Ark1'!#REF!</f>
        <v>#REF!</v>
      </c>
      <c r="V187" s="75" t="e">
        <f>+'Ark1'!#REF!</f>
        <v>#REF!</v>
      </c>
      <c r="W187" s="75" t="e">
        <f>+'Ark1'!#REF!</f>
        <v>#REF!</v>
      </c>
      <c r="X187" s="75" t="e">
        <f>+'Ark1'!#REF!</f>
        <v>#REF!</v>
      </c>
      <c r="Y187" s="55" t="e">
        <f>+'Ark1'!#REF!</f>
        <v>#REF!</v>
      </c>
      <c r="Z187" s="55" t="e">
        <f>+'Ark1'!#REF!</f>
        <v>#REF!</v>
      </c>
      <c r="AA187" s="55" t="e">
        <f>+'Ark1'!#REF!</f>
        <v>#REF!</v>
      </c>
      <c r="AB187" s="55" t="e">
        <f t="shared" si="12"/>
        <v>#REF!</v>
      </c>
      <c r="AC187" s="55" t="e">
        <f t="shared" si="10"/>
        <v>#REF!</v>
      </c>
      <c r="AD187" s="47"/>
    </row>
    <row r="188" spans="1:30">
      <c r="A188" s="47"/>
      <c r="B188" s="53" t="e">
        <f>+'Ark1'!#REF!</f>
        <v>#REF!</v>
      </c>
      <c r="C188" s="53" t="e">
        <f>+'Ark1'!#REF!</f>
        <v>#REF!</v>
      </c>
      <c r="D188" s="54" t="s">
        <v>469</v>
      </c>
      <c r="E188" s="53" t="e">
        <f>+'Ark1'!#REF!</f>
        <v>#REF!</v>
      </c>
      <c r="F188" s="330" t="e">
        <f>+'Ark1'!#REF!</f>
        <v>#REF!</v>
      </c>
      <c r="G188" s="177" t="e">
        <f>+'Ark1'!#REF!</f>
        <v>#REF!</v>
      </c>
      <c r="H188" s="195" t="e">
        <f t="shared" si="11"/>
        <v>#REF!</v>
      </c>
      <c r="I188" s="177" t="e">
        <f>+'Ark1'!#REF!</f>
        <v>#REF!</v>
      </c>
      <c r="J188" s="156" t="e">
        <f>+'Ark1'!#REF!</f>
        <v>#REF!</v>
      </c>
      <c r="K188" s="156"/>
      <c r="L188" s="156"/>
      <c r="M188" s="156"/>
      <c r="N188" s="156"/>
      <c r="O188" s="156"/>
      <c r="P188" s="156"/>
      <c r="Q188" s="156"/>
      <c r="R188" s="55" t="e">
        <f>+'Ark1'!#REF!</f>
        <v>#REF!</v>
      </c>
      <c r="S188" s="55"/>
      <c r="T188" s="55" t="e">
        <f>+'Ark1'!#REF!</f>
        <v>#REF!</v>
      </c>
      <c r="U188" s="75" t="e">
        <f>+'Ark1'!#REF!</f>
        <v>#REF!</v>
      </c>
      <c r="V188" s="75" t="e">
        <f>+'Ark1'!#REF!</f>
        <v>#REF!</v>
      </c>
      <c r="W188" s="75" t="e">
        <f>+'Ark1'!#REF!</f>
        <v>#REF!</v>
      </c>
      <c r="X188" s="75" t="e">
        <f>+'Ark1'!#REF!</f>
        <v>#REF!</v>
      </c>
      <c r="Y188" s="55" t="e">
        <f>+'Ark1'!#REF!</f>
        <v>#REF!</v>
      </c>
      <c r="Z188" s="55" t="e">
        <f>+'Ark1'!#REF!</f>
        <v>#REF!</v>
      </c>
      <c r="AA188" s="55" t="e">
        <f>+'Ark1'!#REF!</f>
        <v>#REF!</v>
      </c>
      <c r="AB188" s="55" t="e">
        <f t="shared" si="12"/>
        <v>#REF!</v>
      </c>
      <c r="AC188" s="55" t="e">
        <f t="shared" si="10"/>
        <v>#REF!</v>
      </c>
      <c r="AD188" s="47"/>
    </row>
    <row r="189" spans="1:30">
      <c r="A189" s="47"/>
      <c r="B189" t="e">
        <f>+'Ark1'!#REF!</f>
        <v>#REF!</v>
      </c>
      <c r="C189" t="e">
        <f>+'Ark1'!#REF!</f>
        <v>#REF!</v>
      </c>
      <c r="D189" s="3" t="s">
        <v>454</v>
      </c>
      <c r="E189" t="e">
        <f>+'Ark1'!#REF!</f>
        <v>#REF!</v>
      </c>
      <c r="F189" s="329" t="e">
        <f>+'Ark1'!#REF!</f>
        <v>#REF!</v>
      </c>
      <c r="G189" s="195" t="e">
        <f>+'Ark1'!#REF!</f>
        <v>#REF!</v>
      </c>
      <c r="H189" s="195" t="e">
        <f t="shared" si="11"/>
        <v>#REF!</v>
      </c>
      <c r="I189" s="195" t="e">
        <f>+'Ark1'!#REF!</f>
        <v>#REF!</v>
      </c>
      <c r="J189" s="92" t="e">
        <f>+'Ark1'!#REF!</f>
        <v>#REF!</v>
      </c>
      <c r="R189" s="1" t="e">
        <f>+'Ark1'!#REF!</f>
        <v>#REF!</v>
      </c>
      <c r="S189" s="1"/>
      <c r="T189" s="1" t="e">
        <f>+'Ark1'!#REF!</f>
        <v>#REF!</v>
      </c>
      <c r="U189" s="11" t="e">
        <f>+'Ark1'!#REF!</f>
        <v>#REF!</v>
      </c>
      <c r="V189" s="11" t="e">
        <f>+'Ark1'!#REF!</f>
        <v>#REF!</v>
      </c>
      <c r="W189" s="11" t="e">
        <f>+'Ark1'!#REF!</f>
        <v>#REF!</v>
      </c>
      <c r="X189" s="11" t="e">
        <f>+'Ark1'!#REF!</f>
        <v>#REF!</v>
      </c>
      <c r="Y189" s="1" t="e">
        <f>+'Ark1'!#REF!</f>
        <v>#REF!</v>
      </c>
      <c r="Z189" s="1" t="e">
        <f>+'Ark1'!#REF!</f>
        <v>#REF!</v>
      </c>
      <c r="AA189" s="1" t="e">
        <f>+'Ark1'!#REF!</f>
        <v>#REF!</v>
      </c>
      <c r="AB189" s="1" t="e">
        <f t="shared" si="12"/>
        <v>#REF!</v>
      </c>
      <c r="AC189" s="1" t="e">
        <f t="shared" si="10"/>
        <v>#REF!</v>
      </c>
      <c r="AD189" s="47"/>
    </row>
    <row r="190" spans="1:30">
      <c r="A190" s="47"/>
      <c r="B190" t="e">
        <f>+'Ark1'!#REF!</f>
        <v>#REF!</v>
      </c>
      <c r="C190" t="e">
        <f>+'Ark1'!#REF!</f>
        <v>#REF!</v>
      </c>
      <c r="D190" s="3" t="s">
        <v>455</v>
      </c>
      <c r="E190" t="e">
        <f>+'Ark1'!#REF!</f>
        <v>#REF!</v>
      </c>
      <c r="F190" s="329" t="e">
        <f>+'Ark1'!#REF!</f>
        <v>#REF!</v>
      </c>
      <c r="G190" s="195" t="e">
        <f>+'Ark1'!#REF!</f>
        <v>#REF!</v>
      </c>
      <c r="H190" s="195" t="e">
        <f t="shared" si="11"/>
        <v>#REF!</v>
      </c>
      <c r="I190" s="195" t="e">
        <f>+'Ark1'!#REF!</f>
        <v>#REF!</v>
      </c>
      <c r="J190" s="92" t="e">
        <f>+'Ark1'!#REF!</f>
        <v>#REF!</v>
      </c>
      <c r="R190" s="1" t="e">
        <f>+'Ark1'!#REF!</f>
        <v>#REF!</v>
      </c>
      <c r="S190" s="1"/>
      <c r="T190" s="1" t="e">
        <f>+'Ark1'!#REF!</f>
        <v>#REF!</v>
      </c>
      <c r="U190" s="11" t="e">
        <f>+'Ark1'!#REF!</f>
        <v>#REF!</v>
      </c>
      <c r="V190" s="11" t="e">
        <f>+'Ark1'!#REF!</f>
        <v>#REF!</v>
      </c>
      <c r="W190" s="11" t="e">
        <f>+'Ark1'!#REF!</f>
        <v>#REF!</v>
      </c>
      <c r="X190" s="11" t="e">
        <f>+'Ark1'!#REF!</f>
        <v>#REF!</v>
      </c>
      <c r="Y190" s="1" t="e">
        <f>+'Ark1'!#REF!</f>
        <v>#REF!</v>
      </c>
      <c r="Z190" s="1" t="e">
        <f>+'Ark1'!#REF!</f>
        <v>#REF!</v>
      </c>
      <c r="AA190" s="1" t="e">
        <f>+'Ark1'!#REF!</f>
        <v>#REF!</v>
      </c>
      <c r="AB190" s="1" t="e">
        <f t="shared" si="12"/>
        <v>#REF!</v>
      </c>
      <c r="AC190" s="1" t="e">
        <f t="shared" si="10"/>
        <v>#REF!</v>
      </c>
      <c r="AD190" s="47"/>
    </row>
    <row r="191" spans="1:30">
      <c r="A191" s="47"/>
      <c r="B191" t="e">
        <f>+'Ark1'!#REF!</f>
        <v>#REF!</v>
      </c>
      <c r="C191" t="e">
        <f>+'Ark1'!#REF!</f>
        <v>#REF!</v>
      </c>
      <c r="D191" s="3" t="s">
        <v>456</v>
      </c>
      <c r="E191" t="e">
        <f>+'Ark1'!#REF!</f>
        <v>#REF!</v>
      </c>
      <c r="F191" s="329" t="e">
        <f>+'Ark1'!#REF!</f>
        <v>#REF!</v>
      </c>
      <c r="G191" s="195" t="e">
        <f>+'Ark1'!#REF!</f>
        <v>#REF!</v>
      </c>
      <c r="H191" s="195" t="e">
        <f t="shared" si="11"/>
        <v>#REF!</v>
      </c>
      <c r="I191" s="195" t="e">
        <f>+'Ark1'!#REF!</f>
        <v>#REF!</v>
      </c>
      <c r="J191" s="92" t="e">
        <f>+'Ark1'!#REF!</f>
        <v>#REF!</v>
      </c>
      <c r="R191" s="1" t="e">
        <f>+'Ark1'!#REF!</f>
        <v>#REF!</v>
      </c>
      <c r="S191" s="1"/>
      <c r="T191" s="1" t="e">
        <f>+'Ark1'!#REF!</f>
        <v>#REF!</v>
      </c>
      <c r="U191" s="11" t="e">
        <f>+'Ark1'!#REF!</f>
        <v>#REF!</v>
      </c>
      <c r="V191" s="11" t="e">
        <f>+'Ark1'!#REF!</f>
        <v>#REF!</v>
      </c>
      <c r="W191" s="11" t="e">
        <f>+'Ark1'!#REF!</f>
        <v>#REF!</v>
      </c>
      <c r="X191" s="11" t="e">
        <f>+'Ark1'!#REF!</f>
        <v>#REF!</v>
      </c>
      <c r="Y191" s="1" t="e">
        <f>+'Ark1'!#REF!</f>
        <v>#REF!</v>
      </c>
      <c r="Z191" s="1" t="e">
        <f>+'Ark1'!#REF!</f>
        <v>#REF!</v>
      </c>
      <c r="AA191" s="1" t="e">
        <f>+'Ark1'!#REF!</f>
        <v>#REF!</v>
      </c>
      <c r="AB191" s="1" t="e">
        <f t="shared" si="12"/>
        <v>#REF!</v>
      </c>
      <c r="AC191" s="1" t="e">
        <f t="shared" si="10"/>
        <v>#REF!</v>
      </c>
      <c r="AD191" s="47"/>
    </row>
    <row r="192" spans="1:30">
      <c r="A192" s="47"/>
      <c r="B192" t="e">
        <f>+'Ark1'!#REF!</f>
        <v>#REF!</v>
      </c>
      <c r="C192" t="e">
        <f>+'Ark1'!#REF!</f>
        <v>#REF!</v>
      </c>
      <c r="D192" s="3" t="s">
        <v>457</v>
      </c>
      <c r="E192" t="e">
        <f>+'Ark1'!#REF!</f>
        <v>#REF!</v>
      </c>
      <c r="F192" s="329" t="e">
        <f>+'Ark1'!#REF!</f>
        <v>#REF!</v>
      </c>
      <c r="G192" s="195" t="e">
        <f>+'Ark1'!#REF!</f>
        <v>#REF!</v>
      </c>
      <c r="H192" s="195" t="e">
        <f t="shared" si="11"/>
        <v>#REF!</v>
      </c>
      <c r="I192" s="195" t="e">
        <f>+'Ark1'!#REF!</f>
        <v>#REF!</v>
      </c>
      <c r="J192" s="92" t="e">
        <f>+'Ark1'!#REF!</f>
        <v>#REF!</v>
      </c>
      <c r="R192" s="1" t="e">
        <f>+'Ark1'!#REF!</f>
        <v>#REF!</v>
      </c>
      <c r="S192" s="1"/>
      <c r="T192" s="1" t="e">
        <f>+'Ark1'!#REF!</f>
        <v>#REF!</v>
      </c>
      <c r="U192" s="11" t="e">
        <f>+'Ark1'!#REF!</f>
        <v>#REF!</v>
      </c>
      <c r="V192" s="11" t="e">
        <f>+'Ark1'!#REF!</f>
        <v>#REF!</v>
      </c>
      <c r="W192" s="11" t="e">
        <f>+'Ark1'!#REF!</f>
        <v>#REF!</v>
      </c>
      <c r="X192" s="11" t="e">
        <f>+'Ark1'!#REF!</f>
        <v>#REF!</v>
      </c>
      <c r="Y192" s="1" t="e">
        <f>+'Ark1'!#REF!</f>
        <v>#REF!</v>
      </c>
      <c r="Z192" s="1" t="e">
        <f>+'Ark1'!#REF!</f>
        <v>#REF!</v>
      </c>
      <c r="AA192" s="1" t="e">
        <f>+'Ark1'!#REF!</f>
        <v>#REF!</v>
      </c>
      <c r="AB192" s="1" t="e">
        <f t="shared" si="12"/>
        <v>#REF!</v>
      </c>
      <c r="AC192" s="1" t="e">
        <f t="shared" si="10"/>
        <v>#REF!</v>
      </c>
      <c r="AD192" s="47"/>
    </row>
    <row r="193" spans="1:30">
      <c r="A193" s="47"/>
      <c r="B193" t="e">
        <f>+'Ark1'!#REF!</f>
        <v>#REF!</v>
      </c>
      <c r="C193" t="e">
        <f>+'Ark1'!#REF!</f>
        <v>#REF!</v>
      </c>
      <c r="D193" s="3" t="s">
        <v>458</v>
      </c>
      <c r="E193" t="e">
        <f>+'Ark1'!#REF!</f>
        <v>#REF!</v>
      </c>
      <c r="F193" s="329" t="e">
        <f>+'Ark1'!#REF!</f>
        <v>#REF!</v>
      </c>
      <c r="G193" s="195" t="e">
        <f>+'Ark1'!#REF!</f>
        <v>#REF!</v>
      </c>
      <c r="H193" s="177" t="e">
        <f t="shared" si="11"/>
        <v>#REF!</v>
      </c>
      <c r="I193" s="195" t="e">
        <f>+'Ark1'!#REF!</f>
        <v>#REF!</v>
      </c>
      <c r="J193" s="92" t="e">
        <f>+'Ark1'!#REF!</f>
        <v>#REF!</v>
      </c>
      <c r="R193" s="1" t="e">
        <f>+'Ark1'!#REF!</f>
        <v>#REF!</v>
      </c>
      <c r="S193" s="1"/>
      <c r="T193" s="1" t="e">
        <f>+'Ark1'!#REF!</f>
        <v>#REF!</v>
      </c>
      <c r="U193" s="11" t="e">
        <f>+'Ark1'!#REF!</f>
        <v>#REF!</v>
      </c>
      <c r="V193" s="11" t="e">
        <f>+'Ark1'!#REF!</f>
        <v>#REF!</v>
      </c>
      <c r="W193" s="11" t="e">
        <f>+'Ark1'!#REF!</f>
        <v>#REF!</v>
      </c>
      <c r="X193" s="11" t="e">
        <f>+'Ark1'!#REF!</f>
        <v>#REF!</v>
      </c>
      <c r="Y193" s="1" t="e">
        <f>+'Ark1'!#REF!</f>
        <v>#REF!</v>
      </c>
      <c r="Z193" s="1" t="e">
        <f>+'Ark1'!#REF!</f>
        <v>#REF!</v>
      </c>
      <c r="AA193" s="1" t="e">
        <f>+'Ark1'!#REF!</f>
        <v>#REF!</v>
      </c>
      <c r="AB193" s="1" t="e">
        <f t="shared" si="12"/>
        <v>#REF!</v>
      </c>
      <c r="AC193" s="1" t="e">
        <f t="shared" si="10"/>
        <v>#REF!</v>
      </c>
      <c r="AD193" s="47"/>
    </row>
    <row r="194" spans="1:30">
      <c r="A194" s="47"/>
      <c r="B194" t="e">
        <f>+'Ark1'!#REF!</f>
        <v>#REF!</v>
      </c>
      <c r="C194" t="e">
        <f>+'Ark1'!#REF!</f>
        <v>#REF!</v>
      </c>
      <c r="D194" s="3" t="s">
        <v>459</v>
      </c>
      <c r="E194" t="e">
        <f>+'Ark1'!#REF!</f>
        <v>#REF!</v>
      </c>
      <c r="F194" s="329" t="e">
        <f>+'Ark1'!#REF!</f>
        <v>#REF!</v>
      </c>
      <c r="G194" s="195" t="e">
        <f>+'Ark1'!#REF!</f>
        <v>#REF!</v>
      </c>
      <c r="H194" s="177" t="e">
        <f t="shared" si="11"/>
        <v>#REF!</v>
      </c>
      <c r="I194" s="195" t="e">
        <f>+'Ark1'!#REF!</f>
        <v>#REF!</v>
      </c>
      <c r="J194" s="92" t="e">
        <f>+'Ark1'!#REF!</f>
        <v>#REF!</v>
      </c>
      <c r="R194" s="1" t="e">
        <f>+'Ark1'!#REF!</f>
        <v>#REF!</v>
      </c>
      <c r="S194" s="1"/>
      <c r="T194" s="1" t="e">
        <f>+'Ark1'!#REF!</f>
        <v>#REF!</v>
      </c>
      <c r="U194" s="11" t="e">
        <f>+'Ark1'!#REF!</f>
        <v>#REF!</v>
      </c>
      <c r="V194" s="11" t="e">
        <f>+'Ark1'!#REF!</f>
        <v>#REF!</v>
      </c>
      <c r="W194" s="11" t="e">
        <f>+'Ark1'!#REF!</f>
        <v>#REF!</v>
      </c>
      <c r="X194" s="11" t="e">
        <f>+'Ark1'!#REF!</f>
        <v>#REF!</v>
      </c>
      <c r="Y194" s="1" t="e">
        <f>+'Ark1'!#REF!</f>
        <v>#REF!</v>
      </c>
      <c r="Z194" s="1" t="e">
        <f>+'Ark1'!#REF!</f>
        <v>#REF!</v>
      </c>
      <c r="AA194" s="1" t="e">
        <f>+'Ark1'!#REF!</f>
        <v>#REF!</v>
      </c>
      <c r="AB194" s="1" t="e">
        <f t="shared" si="12"/>
        <v>#REF!</v>
      </c>
      <c r="AC194" s="1" t="e">
        <f t="shared" si="10"/>
        <v>#REF!</v>
      </c>
      <c r="AD194" s="47"/>
    </row>
    <row r="195" spans="1:30">
      <c r="A195" s="47"/>
      <c r="B195" t="e">
        <f>+'Ark1'!#REF!</f>
        <v>#REF!</v>
      </c>
      <c r="C195" t="e">
        <f>+'Ark1'!#REF!</f>
        <v>#REF!</v>
      </c>
      <c r="D195" s="3" t="s">
        <v>460</v>
      </c>
      <c r="E195" t="e">
        <f>+'Ark1'!#REF!</f>
        <v>#REF!</v>
      </c>
      <c r="F195" s="329" t="e">
        <f>+'Ark1'!#REF!</f>
        <v>#REF!</v>
      </c>
      <c r="G195" s="195" t="e">
        <f>+'Ark1'!#REF!</f>
        <v>#REF!</v>
      </c>
      <c r="H195" s="177" t="e">
        <f t="shared" si="11"/>
        <v>#REF!</v>
      </c>
      <c r="I195" s="195" t="e">
        <f>+'Ark1'!#REF!</f>
        <v>#REF!</v>
      </c>
      <c r="J195" s="92" t="e">
        <f>+'Ark1'!#REF!</f>
        <v>#REF!</v>
      </c>
      <c r="R195" s="1" t="e">
        <f>+'Ark1'!#REF!</f>
        <v>#REF!</v>
      </c>
      <c r="S195" s="1"/>
      <c r="T195" s="1" t="e">
        <f>+'Ark1'!#REF!</f>
        <v>#REF!</v>
      </c>
      <c r="U195" s="11" t="e">
        <f>+'Ark1'!#REF!</f>
        <v>#REF!</v>
      </c>
      <c r="V195" s="11" t="e">
        <f>+'Ark1'!#REF!</f>
        <v>#REF!</v>
      </c>
      <c r="W195" s="11" t="e">
        <f>+'Ark1'!#REF!</f>
        <v>#REF!</v>
      </c>
      <c r="X195" s="11" t="e">
        <f>+'Ark1'!#REF!</f>
        <v>#REF!</v>
      </c>
      <c r="Y195" s="1" t="e">
        <f>+'Ark1'!#REF!</f>
        <v>#REF!</v>
      </c>
      <c r="Z195" s="1" t="e">
        <f>+'Ark1'!#REF!</f>
        <v>#REF!</v>
      </c>
      <c r="AA195" s="1" t="e">
        <f>+'Ark1'!#REF!</f>
        <v>#REF!</v>
      </c>
      <c r="AB195" s="1" t="e">
        <f t="shared" si="12"/>
        <v>#REF!</v>
      </c>
      <c r="AC195" s="1" t="e">
        <f t="shared" si="10"/>
        <v>#REF!</v>
      </c>
      <c r="AD195" s="47"/>
    </row>
    <row r="196" spans="1:30">
      <c r="A196" s="47"/>
      <c r="B196" t="e">
        <f>+'Ark1'!#REF!</f>
        <v>#REF!</v>
      </c>
      <c r="C196" t="e">
        <f>+'Ark1'!#REF!</f>
        <v>#REF!</v>
      </c>
      <c r="D196" s="3" t="s">
        <v>461</v>
      </c>
      <c r="E196" t="e">
        <f>+'Ark1'!#REF!</f>
        <v>#REF!</v>
      </c>
      <c r="F196" s="329" t="e">
        <f>+'Ark1'!#REF!</f>
        <v>#REF!</v>
      </c>
      <c r="G196" s="195" t="e">
        <f>+'Ark1'!#REF!</f>
        <v>#REF!</v>
      </c>
      <c r="H196" s="177" t="e">
        <f t="shared" si="11"/>
        <v>#REF!</v>
      </c>
      <c r="I196" s="195" t="e">
        <f>+'Ark1'!#REF!</f>
        <v>#REF!</v>
      </c>
      <c r="J196" s="92" t="e">
        <f>+'Ark1'!#REF!</f>
        <v>#REF!</v>
      </c>
      <c r="R196" s="1" t="e">
        <f>+'Ark1'!#REF!</f>
        <v>#REF!</v>
      </c>
      <c r="S196" s="1"/>
      <c r="T196" s="1" t="e">
        <f>+'Ark1'!#REF!</f>
        <v>#REF!</v>
      </c>
      <c r="U196" s="11" t="e">
        <f>+'Ark1'!#REF!</f>
        <v>#REF!</v>
      </c>
      <c r="V196" s="11" t="e">
        <f>+'Ark1'!#REF!</f>
        <v>#REF!</v>
      </c>
      <c r="W196" s="11" t="e">
        <f>+'Ark1'!#REF!</f>
        <v>#REF!</v>
      </c>
      <c r="X196" s="11" t="e">
        <f>+'Ark1'!#REF!</f>
        <v>#REF!</v>
      </c>
      <c r="Y196" s="1" t="e">
        <f>+'Ark1'!#REF!</f>
        <v>#REF!</v>
      </c>
      <c r="Z196" s="1" t="e">
        <f>+'Ark1'!#REF!</f>
        <v>#REF!</v>
      </c>
      <c r="AA196" s="1" t="e">
        <f>+'Ark1'!#REF!</f>
        <v>#REF!</v>
      </c>
      <c r="AB196" s="1" t="e">
        <f t="shared" si="12"/>
        <v>#REF!</v>
      </c>
      <c r="AC196" s="1" t="e">
        <f t="shared" si="10"/>
        <v>#REF!</v>
      </c>
      <c r="AD196" s="47"/>
    </row>
    <row r="197" spans="1:30">
      <c r="A197" s="47"/>
      <c r="B197" t="e">
        <f>+'Ark1'!#REF!</f>
        <v>#REF!</v>
      </c>
      <c r="C197" t="e">
        <f>+'Ark1'!#REF!</f>
        <v>#REF!</v>
      </c>
      <c r="D197" s="3" t="s">
        <v>462</v>
      </c>
      <c r="E197" t="e">
        <f>+'Ark1'!#REF!</f>
        <v>#REF!</v>
      </c>
      <c r="F197" s="329" t="e">
        <f>+'Ark1'!#REF!</f>
        <v>#REF!</v>
      </c>
      <c r="G197" s="195" t="e">
        <f>+'Ark1'!#REF!</f>
        <v>#REF!</v>
      </c>
      <c r="H197" s="177" t="e">
        <f t="shared" si="11"/>
        <v>#REF!</v>
      </c>
      <c r="I197" s="195" t="e">
        <f>+'Ark1'!#REF!</f>
        <v>#REF!</v>
      </c>
      <c r="J197" s="92" t="e">
        <f>+'Ark1'!#REF!</f>
        <v>#REF!</v>
      </c>
      <c r="R197" s="1" t="e">
        <f>+'Ark1'!#REF!</f>
        <v>#REF!</v>
      </c>
      <c r="S197" s="1"/>
      <c r="T197" s="1" t="e">
        <f>+'Ark1'!#REF!</f>
        <v>#REF!</v>
      </c>
      <c r="U197" s="11" t="e">
        <f>+'Ark1'!#REF!</f>
        <v>#REF!</v>
      </c>
      <c r="V197" s="11" t="e">
        <f>+'Ark1'!#REF!</f>
        <v>#REF!</v>
      </c>
      <c r="W197" s="11" t="e">
        <f>+'Ark1'!#REF!</f>
        <v>#REF!</v>
      </c>
      <c r="X197" s="11" t="e">
        <f>+'Ark1'!#REF!</f>
        <v>#REF!</v>
      </c>
      <c r="Y197" s="1" t="e">
        <f>+'Ark1'!#REF!</f>
        <v>#REF!</v>
      </c>
      <c r="Z197" s="1" t="e">
        <f>+'Ark1'!#REF!</f>
        <v>#REF!</v>
      </c>
      <c r="AA197" s="1" t="e">
        <f>+'Ark1'!#REF!</f>
        <v>#REF!</v>
      </c>
      <c r="AB197" s="1" t="e">
        <f t="shared" si="12"/>
        <v>#REF!</v>
      </c>
      <c r="AC197" s="1" t="e">
        <f t="shared" si="10"/>
        <v>#REF!</v>
      </c>
      <c r="AD197" s="47"/>
    </row>
    <row r="198" spans="1:30">
      <c r="A198" s="47"/>
      <c r="B198" t="e">
        <f>+'Ark1'!#REF!</f>
        <v>#REF!</v>
      </c>
      <c r="C198" t="e">
        <f>+'Ark1'!#REF!</f>
        <v>#REF!</v>
      </c>
      <c r="D198" s="3" t="s">
        <v>463</v>
      </c>
      <c r="E198" t="e">
        <f>+'Ark1'!#REF!</f>
        <v>#REF!</v>
      </c>
      <c r="F198" s="329" t="e">
        <f>+'Ark1'!#REF!</f>
        <v>#REF!</v>
      </c>
      <c r="G198" s="195" t="e">
        <f>+'Ark1'!#REF!</f>
        <v>#REF!</v>
      </c>
      <c r="H198" s="177" t="e">
        <f t="shared" si="11"/>
        <v>#REF!</v>
      </c>
      <c r="I198" s="195" t="e">
        <f>+'Ark1'!#REF!</f>
        <v>#REF!</v>
      </c>
      <c r="J198" s="92" t="e">
        <f>+'Ark1'!#REF!</f>
        <v>#REF!</v>
      </c>
      <c r="R198" s="1" t="e">
        <f>+'Ark1'!#REF!</f>
        <v>#REF!</v>
      </c>
      <c r="S198" s="1"/>
      <c r="T198" s="1" t="e">
        <f>+'Ark1'!#REF!</f>
        <v>#REF!</v>
      </c>
      <c r="U198" s="11" t="e">
        <f>+'Ark1'!#REF!</f>
        <v>#REF!</v>
      </c>
      <c r="V198" s="11" t="e">
        <f>+'Ark1'!#REF!</f>
        <v>#REF!</v>
      </c>
      <c r="W198" s="11" t="e">
        <f>+'Ark1'!#REF!</f>
        <v>#REF!</v>
      </c>
      <c r="X198" s="11" t="e">
        <f>+'Ark1'!#REF!</f>
        <v>#REF!</v>
      </c>
      <c r="Y198" s="1" t="e">
        <f>+'Ark1'!#REF!</f>
        <v>#REF!</v>
      </c>
      <c r="Z198" s="1" t="e">
        <f>+'Ark1'!#REF!</f>
        <v>#REF!</v>
      </c>
      <c r="AA198" s="1" t="e">
        <f>+'Ark1'!#REF!</f>
        <v>#REF!</v>
      </c>
      <c r="AB198" s="1" t="e">
        <f t="shared" si="12"/>
        <v>#REF!</v>
      </c>
      <c r="AC198" s="1" t="e">
        <f t="shared" si="10"/>
        <v>#REF!</v>
      </c>
      <c r="AD198" s="47"/>
    </row>
    <row r="199" spans="1:30">
      <c r="A199" s="47"/>
      <c r="B199" t="e">
        <f>+'Ark1'!#REF!</f>
        <v>#REF!</v>
      </c>
      <c r="C199" t="e">
        <f>+'Ark1'!#REF!</f>
        <v>#REF!</v>
      </c>
      <c r="D199" s="3" t="s">
        <v>464</v>
      </c>
      <c r="E199" t="e">
        <f>+'Ark1'!#REF!</f>
        <v>#REF!</v>
      </c>
      <c r="F199" s="329" t="e">
        <f>+'Ark1'!#REF!</f>
        <v>#REF!</v>
      </c>
      <c r="G199" s="195" t="e">
        <f>+'Ark1'!#REF!</f>
        <v>#REF!</v>
      </c>
      <c r="H199" s="177" t="e">
        <f t="shared" si="11"/>
        <v>#REF!</v>
      </c>
      <c r="I199" s="195" t="e">
        <f>+'Ark1'!#REF!</f>
        <v>#REF!</v>
      </c>
      <c r="J199" s="92" t="e">
        <f>+'Ark1'!#REF!</f>
        <v>#REF!</v>
      </c>
      <c r="R199" s="1" t="e">
        <f>+'Ark1'!#REF!</f>
        <v>#REF!</v>
      </c>
      <c r="S199" s="1"/>
      <c r="T199" s="1" t="e">
        <f>+'Ark1'!#REF!</f>
        <v>#REF!</v>
      </c>
      <c r="U199" s="11" t="e">
        <f>+'Ark1'!#REF!</f>
        <v>#REF!</v>
      </c>
      <c r="V199" s="11" t="e">
        <f>+'Ark1'!#REF!</f>
        <v>#REF!</v>
      </c>
      <c r="W199" s="11" t="e">
        <f>+'Ark1'!#REF!</f>
        <v>#REF!</v>
      </c>
      <c r="X199" s="11" t="e">
        <f>+'Ark1'!#REF!</f>
        <v>#REF!</v>
      </c>
      <c r="Y199" s="1" t="e">
        <f>+'Ark1'!#REF!</f>
        <v>#REF!</v>
      </c>
      <c r="Z199" s="1" t="e">
        <f>+'Ark1'!#REF!</f>
        <v>#REF!</v>
      </c>
      <c r="AA199" s="1" t="e">
        <f>+'Ark1'!#REF!</f>
        <v>#REF!</v>
      </c>
      <c r="AB199" s="1" t="e">
        <f t="shared" si="12"/>
        <v>#REF!</v>
      </c>
      <c r="AC199" s="1" t="e">
        <f t="shared" si="10"/>
        <v>#REF!</v>
      </c>
      <c r="AD199" s="47"/>
    </row>
    <row r="200" spans="1:30">
      <c r="A200" s="47"/>
      <c r="B200" t="e">
        <f>+'Ark1'!#REF!</f>
        <v>#REF!</v>
      </c>
      <c r="C200" t="e">
        <f>+'Ark1'!#REF!</f>
        <v>#REF!</v>
      </c>
      <c r="D200" s="3" t="s">
        <v>465</v>
      </c>
      <c r="E200" t="e">
        <f>+'Ark1'!#REF!</f>
        <v>#REF!</v>
      </c>
      <c r="F200" s="329" t="e">
        <f>+'Ark1'!#REF!</f>
        <v>#REF!</v>
      </c>
      <c r="G200" s="195" t="e">
        <f>+'Ark1'!#REF!</f>
        <v>#REF!</v>
      </c>
      <c r="H200" s="177" t="e">
        <f t="shared" si="11"/>
        <v>#REF!</v>
      </c>
      <c r="I200" s="195" t="e">
        <f>+'Ark1'!#REF!</f>
        <v>#REF!</v>
      </c>
      <c r="J200" s="92" t="e">
        <f>+'Ark1'!#REF!</f>
        <v>#REF!</v>
      </c>
      <c r="R200" s="1" t="e">
        <f>+'Ark1'!#REF!</f>
        <v>#REF!</v>
      </c>
      <c r="S200" s="1"/>
      <c r="T200" s="1" t="e">
        <f>+'Ark1'!#REF!</f>
        <v>#REF!</v>
      </c>
      <c r="U200" s="11" t="e">
        <f>+'Ark1'!#REF!</f>
        <v>#REF!</v>
      </c>
      <c r="V200" s="11" t="e">
        <f>+'Ark1'!#REF!</f>
        <v>#REF!</v>
      </c>
      <c r="W200" s="11" t="e">
        <f>+'Ark1'!#REF!</f>
        <v>#REF!</v>
      </c>
      <c r="X200" s="11" t="e">
        <f>+'Ark1'!#REF!</f>
        <v>#REF!</v>
      </c>
      <c r="Y200" s="1" t="e">
        <f>+'Ark1'!#REF!</f>
        <v>#REF!</v>
      </c>
      <c r="Z200" s="1" t="e">
        <f>+'Ark1'!#REF!</f>
        <v>#REF!</v>
      </c>
      <c r="AA200" s="1" t="e">
        <f>+'Ark1'!#REF!</f>
        <v>#REF!</v>
      </c>
      <c r="AB200" s="1" t="e">
        <f t="shared" si="12"/>
        <v>#REF!</v>
      </c>
      <c r="AC200" s="1" t="e">
        <f t="shared" si="10"/>
        <v>#REF!</v>
      </c>
      <c r="AD200" s="47"/>
    </row>
    <row r="201" spans="1:30">
      <c r="A201" s="47"/>
      <c r="B201" t="e">
        <f>+'Ark1'!#REF!</f>
        <v>#REF!</v>
      </c>
      <c r="C201" t="e">
        <f>+'Ark1'!#REF!</f>
        <v>#REF!</v>
      </c>
      <c r="D201" s="3" t="s">
        <v>466</v>
      </c>
      <c r="E201" t="e">
        <f>+'Ark1'!#REF!</f>
        <v>#REF!</v>
      </c>
      <c r="F201" s="329" t="e">
        <f>+'Ark1'!#REF!</f>
        <v>#REF!</v>
      </c>
      <c r="G201" s="195" t="e">
        <f>+'Ark1'!#REF!</f>
        <v>#REF!</v>
      </c>
      <c r="H201" s="177" t="e">
        <f t="shared" si="11"/>
        <v>#REF!</v>
      </c>
      <c r="I201" s="195" t="e">
        <f>+'Ark1'!#REF!</f>
        <v>#REF!</v>
      </c>
      <c r="J201" s="92" t="e">
        <f>+'Ark1'!#REF!</f>
        <v>#REF!</v>
      </c>
      <c r="R201" s="1" t="e">
        <f>+'Ark1'!#REF!</f>
        <v>#REF!</v>
      </c>
      <c r="S201" s="1"/>
      <c r="T201" s="1" t="e">
        <f>+'Ark1'!#REF!</f>
        <v>#REF!</v>
      </c>
      <c r="U201" s="11" t="e">
        <f>+'Ark1'!#REF!</f>
        <v>#REF!</v>
      </c>
      <c r="V201" s="11" t="e">
        <f>+'Ark1'!#REF!</f>
        <v>#REF!</v>
      </c>
      <c r="W201" s="11" t="e">
        <f>+'Ark1'!#REF!</f>
        <v>#REF!</v>
      </c>
      <c r="X201" s="11" t="e">
        <f>+'Ark1'!#REF!</f>
        <v>#REF!</v>
      </c>
      <c r="Y201" s="1" t="e">
        <f>+'Ark1'!#REF!</f>
        <v>#REF!</v>
      </c>
      <c r="Z201" s="1" t="e">
        <f>+'Ark1'!#REF!</f>
        <v>#REF!</v>
      </c>
      <c r="AA201" s="1" t="e">
        <f>+'Ark1'!#REF!</f>
        <v>#REF!</v>
      </c>
      <c r="AB201" s="1" t="e">
        <f t="shared" si="12"/>
        <v>#REF!</v>
      </c>
      <c r="AC201" s="1" t="e">
        <f t="shared" si="10"/>
        <v>#REF!</v>
      </c>
      <c r="AD201" s="47"/>
    </row>
    <row r="202" spans="1:30">
      <c r="A202" s="47"/>
      <c r="B202" t="e">
        <f>+'Ark1'!#REF!</f>
        <v>#REF!</v>
      </c>
      <c r="C202" t="e">
        <f>+'Ark1'!#REF!</f>
        <v>#REF!</v>
      </c>
      <c r="D202" s="3" t="s">
        <v>467</v>
      </c>
      <c r="E202" t="e">
        <f>+'Ark1'!#REF!</f>
        <v>#REF!</v>
      </c>
      <c r="F202" s="329" t="e">
        <f>+'Ark1'!#REF!</f>
        <v>#REF!</v>
      </c>
      <c r="G202" s="195" t="e">
        <f>+'Ark1'!#REF!</f>
        <v>#REF!</v>
      </c>
      <c r="H202" s="177" t="e">
        <f t="shared" si="11"/>
        <v>#REF!</v>
      </c>
      <c r="I202" s="195" t="e">
        <f>+'Ark1'!#REF!</f>
        <v>#REF!</v>
      </c>
      <c r="J202" s="92" t="e">
        <f>+'Ark1'!#REF!</f>
        <v>#REF!</v>
      </c>
      <c r="R202" s="1" t="e">
        <f>+'Ark1'!#REF!</f>
        <v>#REF!</v>
      </c>
      <c r="S202" s="1"/>
      <c r="T202" s="1" t="e">
        <f>+'Ark1'!#REF!</f>
        <v>#REF!</v>
      </c>
      <c r="U202" s="11" t="e">
        <f>+'Ark1'!#REF!</f>
        <v>#REF!</v>
      </c>
      <c r="V202" s="11" t="e">
        <f>+'Ark1'!#REF!</f>
        <v>#REF!</v>
      </c>
      <c r="W202" s="11" t="e">
        <f>+'Ark1'!#REF!</f>
        <v>#REF!</v>
      </c>
      <c r="X202" s="11" t="e">
        <f>+'Ark1'!#REF!</f>
        <v>#REF!</v>
      </c>
      <c r="Y202" s="1" t="e">
        <f>+'Ark1'!#REF!</f>
        <v>#REF!</v>
      </c>
      <c r="Z202" s="1" t="e">
        <f>+'Ark1'!#REF!</f>
        <v>#REF!</v>
      </c>
      <c r="AA202" s="1" t="e">
        <f>+'Ark1'!#REF!</f>
        <v>#REF!</v>
      </c>
      <c r="AB202" s="1" t="e">
        <f t="shared" si="12"/>
        <v>#REF!</v>
      </c>
      <c r="AC202" s="1" t="e">
        <f t="shared" si="10"/>
        <v>#REF!</v>
      </c>
      <c r="AD202" s="47"/>
    </row>
    <row r="203" spans="1:30">
      <c r="A203" s="47"/>
      <c r="B203" t="e">
        <f>+'Ark1'!#REF!</f>
        <v>#REF!</v>
      </c>
      <c r="C203" t="e">
        <f>+'Ark1'!#REF!</f>
        <v>#REF!</v>
      </c>
      <c r="D203" s="3" t="s">
        <v>468</v>
      </c>
      <c r="E203" t="e">
        <f>+'Ark1'!#REF!</f>
        <v>#REF!</v>
      </c>
      <c r="F203" s="329" t="e">
        <f>+'Ark1'!#REF!</f>
        <v>#REF!</v>
      </c>
      <c r="G203" s="195" t="e">
        <f>+'Ark1'!#REF!</f>
        <v>#REF!</v>
      </c>
      <c r="H203" s="177" t="e">
        <f t="shared" si="11"/>
        <v>#REF!</v>
      </c>
      <c r="I203" s="195" t="e">
        <f>+'Ark1'!#REF!</f>
        <v>#REF!</v>
      </c>
      <c r="J203" s="92" t="e">
        <f>+'Ark1'!#REF!</f>
        <v>#REF!</v>
      </c>
      <c r="R203" s="1" t="e">
        <f>+'Ark1'!#REF!</f>
        <v>#REF!</v>
      </c>
      <c r="S203" s="1"/>
      <c r="T203" s="1" t="e">
        <f>+'Ark1'!#REF!</f>
        <v>#REF!</v>
      </c>
      <c r="U203" s="11" t="e">
        <f>+'Ark1'!#REF!</f>
        <v>#REF!</v>
      </c>
      <c r="V203" s="11" t="e">
        <f>+'Ark1'!#REF!</f>
        <v>#REF!</v>
      </c>
      <c r="W203" s="11" t="e">
        <f>+'Ark1'!#REF!</f>
        <v>#REF!</v>
      </c>
      <c r="X203" s="11" t="e">
        <f>+'Ark1'!#REF!</f>
        <v>#REF!</v>
      </c>
      <c r="Y203" s="1" t="e">
        <f>+'Ark1'!#REF!</f>
        <v>#REF!</v>
      </c>
      <c r="Z203" s="1" t="e">
        <f>+'Ark1'!#REF!</f>
        <v>#REF!</v>
      </c>
      <c r="AA203" s="1" t="e">
        <f>+'Ark1'!#REF!</f>
        <v>#REF!</v>
      </c>
      <c r="AB203" s="1" t="e">
        <f t="shared" si="12"/>
        <v>#REF!</v>
      </c>
      <c r="AC203" s="1" t="e">
        <f t="shared" si="10"/>
        <v>#REF!</v>
      </c>
      <c r="AD203" s="47"/>
    </row>
    <row r="204" spans="1:30">
      <c r="A204" s="47"/>
      <c r="B204" t="e">
        <f>+'Ark1'!#REF!</f>
        <v>#REF!</v>
      </c>
      <c r="C204" t="e">
        <f>+'Ark1'!#REF!</f>
        <v>#REF!</v>
      </c>
      <c r="D204" s="3" t="s">
        <v>469</v>
      </c>
      <c r="E204" t="e">
        <f>+'Ark1'!#REF!</f>
        <v>#REF!</v>
      </c>
      <c r="F204" s="329" t="e">
        <f>+'Ark1'!#REF!</f>
        <v>#REF!</v>
      </c>
      <c r="G204" s="195" t="e">
        <f>+'Ark1'!#REF!</f>
        <v>#REF!</v>
      </c>
      <c r="H204" s="177" t="e">
        <f t="shared" si="11"/>
        <v>#REF!</v>
      </c>
      <c r="I204" s="195" t="e">
        <f>+'Ark1'!#REF!</f>
        <v>#REF!</v>
      </c>
      <c r="J204" s="92" t="e">
        <f>+'Ark1'!#REF!</f>
        <v>#REF!</v>
      </c>
      <c r="R204" s="1" t="e">
        <f>+'Ark1'!#REF!</f>
        <v>#REF!</v>
      </c>
      <c r="S204" s="1"/>
      <c r="T204" s="1" t="e">
        <f>+'Ark1'!#REF!</f>
        <v>#REF!</v>
      </c>
      <c r="U204" s="11" t="e">
        <f>+'Ark1'!#REF!</f>
        <v>#REF!</v>
      </c>
      <c r="V204" s="11" t="e">
        <f>+'Ark1'!#REF!</f>
        <v>#REF!</v>
      </c>
      <c r="W204" s="11" t="e">
        <f>+'Ark1'!#REF!</f>
        <v>#REF!</v>
      </c>
      <c r="X204" s="11" t="e">
        <f>+'Ark1'!#REF!</f>
        <v>#REF!</v>
      </c>
      <c r="Y204" s="1" t="e">
        <f>+'Ark1'!#REF!</f>
        <v>#REF!</v>
      </c>
      <c r="Z204" s="1" t="e">
        <f>+'Ark1'!#REF!</f>
        <v>#REF!</v>
      </c>
      <c r="AA204" s="1" t="e">
        <f>+'Ark1'!#REF!</f>
        <v>#REF!</v>
      </c>
      <c r="AB204" s="1" t="e">
        <f t="shared" si="12"/>
        <v>#REF!</v>
      </c>
      <c r="AC204" s="1" t="e">
        <f t="shared" si="10"/>
        <v>#REF!</v>
      </c>
      <c r="AD204" s="47"/>
    </row>
    <row r="205" spans="1:30">
      <c r="A205" s="47"/>
      <c r="B205" s="53" t="e">
        <f>+'Ark1'!#REF!</f>
        <v>#REF!</v>
      </c>
      <c r="C205" s="53" t="e">
        <f>+'Ark1'!#REF!</f>
        <v>#REF!</v>
      </c>
      <c r="D205" s="54" t="s">
        <v>454</v>
      </c>
      <c r="E205" s="53" t="e">
        <f>+'Ark1'!#REF!</f>
        <v>#REF!</v>
      </c>
      <c r="F205" s="330" t="e">
        <f>+'Ark1'!#REF!</f>
        <v>#REF!</v>
      </c>
      <c r="G205" s="177" t="e">
        <f>+'Ark1'!#REF!</f>
        <v>#REF!</v>
      </c>
      <c r="H205" s="177" t="e">
        <f t="shared" si="11"/>
        <v>#REF!</v>
      </c>
      <c r="I205" s="177" t="e">
        <f>+'Ark1'!#REF!</f>
        <v>#REF!</v>
      </c>
      <c r="J205" s="156" t="e">
        <f>+'Ark1'!#REF!</f>
        <v>#REF!</v>
      </c>
      <c r="K205" s="156"/>
      <c r="L205" s="156"/>
      <c r="M205" s="156"/>
      <c r="N205" s="156"/>
      <c r="O205" s="156"/>
      <c r="P205" s="156"/>
      <c r="Q205" s="156"/>
      <c r="R205" s="55" t="e">
        <f>+'Ark1'!#REF!</f>
        <v>#REF!</v>
      </c>
      <c r="S205" s="55"/>
      <c r="T205" s="55" t="e">
        <f>+'Ark1'!#REF!</f>
        <v>#REF!</v>
      </c>
      <c r="U205" s="75" t="e">
        <f>+'Ark1'!#REF!</f>
        <v>#REF!</v>
      </c>
      <c r="V205" s="75" t="e">
        <f>+'Ark1'!#REF!</f>
        <v>#REF!</v>
      </c>
      <c r="W205" s="75" t="e">
        <f>+'Ark1'!#REF!</f>
        <v>#REF!</v>
      </c>
      <c r="X205" s="75" t="e">
        <f>+'Ark1'!#REF!</f>
        <v>#REF!</v>
      </c>
      <c r="Y205" s="55" t="e">
        <f>+'Ark1'!#REF!</f>
        <v>#REF!</v>
      </c>
      <c r="Z205" s="55" t="e">
        <f>+'Ark1'!#REF!</f>
        <v>#REF!</v>
      </c>
      <c r="AA205" s="55" t="e">
        <f>+'Ark1'!#REF!</f>
        <v>#REF!</v>
      </c>
      <c r="AB205" s="55" t="e">
        <f t="shared" si="12"/>
        <v>#REF!</v>
      </c>
      <c r="AC205" s="55" t="e">
        <f t="shared" ref="AC205:AC268" si="13">+F205/E205</f>
        <v>#REF!</v>
      </c>
      <c r="AD205" s="47"/>
    </row>
    <row r="206" spans="1:30">
      <c r="A206" s="47"/>
      <c r="B206" s="53" t="e">
        <f>+'Ark1'!#REF!</f>
        <v>#REF!</v>
      </c>
      <c r="C206" s="53" t="e">
        <f>+'Ark1'!#REF!</f>
        <v>#REF!</v>
      </c>
      <c r="D206" s="54" t="s">
        <v>455</v>
      </c>
      <c r="E206" s="53" t="e">
        <f>+'Ark1'!#REF!</f>
        <v>#REF!</v>
      </c>
      <c r="F206" s="330" t="e">
        <f>+'Ark1'!#REF!</f>
        <v>#REF!</v>
      </c>
      <c r="G206" s="177" t="e">
        <f>+'Ark1'!#REF!</f>
        <v>#REF!</v>
      </c>
      <c r="H206" s="177" t="e">
        <f t="shared" ref="H206:H269" si="14">+G206-G222</f>
        <v>#REF!</v>
      </c>
      <c r="I206" s="177" t="e">
        <f>+'Ark1'!#REF!</f>
        <v>#REF!</v>
      </c>
      <c r="J206" s="156" t="e">
        <f>+'Ark1'!#REF!</f>
        <v>#REF!</v>
      </c>
      <c r="K206" s="156"/>
      <c r="L206" s="156"/>
      <c r="M206" s="156"/>
      <c r="N206" s="156"/>
      <c r="O206" s="156"/>
      <c r="P206" s="156"/>
      <c r="Q206" s="156"/>
      <c r="R206" s="55" t="e">
        <f>+'Ark1'!#REF!</f>
        <v>#REF!</v>
      </c>
      <c r="S206" s="55"/>
      <c r="T206" s="55" t="e">
        <f>+'Ark1'!#REF!</f>
        <v>#REF!</v>
      </c>
      <c r="U206" s="75" t="e">
        <f>+'Ark1'!#REF!</f>
        <v>#REF!</v>
      </c>
      <c r="V206" s="75" t="e">
        <f>+'Ark1'!#REF!</f>
        <v>#REF!</v>
      </c>
      <c r="W206" s="75" t="e">
        <f>+'Ark1'!#REF!</f>
        <v>#REF!</v>
      </c>
      <c r="X206" s="75" t="e">
        <f>+'Ark1'!#REF!</f>
        <v>#REF!</v>
      </c>
      <c r="Y206" s="55" t="e">
        <f>+'Ark1'!#REF!</f>
        <v>#REF!</v>
      </c>
      <c r="Z206" s="55" t="e">
        <f>+'Ark1'!#REF!</f>
        <v>#REF!</v>
      </c>
      <c r="AA206" s="55" t="e">
        <f>+'Ark1'!#REF!</f>
        <v>#REF!</v>
      </c>
      <c r="AB206" s="55" t="e">
        <f t="shared" si="12"/>
        <v>#REF!</v>
      </c>
      <c r="AC206" s="55" t="e">
        <f t="shared" si="13"/>
        <v>#REF!</v>
      </c>
      <c r="AD206" s="47"/>
    </row>
    <row r="207" spans="1:30">
      <c r="A207" s="47"/>
      <c r="B207" s="53" t="e">
        <f>+'Ark1'!#REF!</f>
        <v>#REF!</v>
      </c>
      <c r="C207" s="53" t="e">
        <f>+'Ark1'!#REF!</f>
        <v>#REF!</v>
      </c>
      <c r="D207" s="54" t="s">
        <v>456</v>
      </c>
      <c r="E207" s="53" t="e">
        <f>+'Ark1'!#REF!</f>
        <v>#REF!</v>
      </c>
      <c r="F207" s="330" t="e">
        <f>+'Ark1'!#REF!</f>
        <v>#REF!</v>
      </c>
      <c r="G207" s="177" t="e">
        <f>+'Ark1'!#REF!</f>
        <v>#REF!</v>
      </c>
      <c r="H207" s="177" t="e">
        <f t="shared" si="14"/>
        <v>#REF!</v>
      </c>
      <c r="I207" s="177" t="e">
        <f>+'Ark1'!#REF!</f>
        <v>#REF!</v>
      </c>
      <c r="J207" s="156" t="e">
        <f>+'Ark1'!#REF!</f>
        <v>#REF!</v>
      </c>
      <c r="K207" s="156"/>
      <c r="L207" s="156"/>
      <c r="M207" s="156"/>
      <c r="N207" s="156"/>
      <c r="O207" s="156"/>
      <c r="P207" s="156"/>
      <c r="Q207" s="156"/>
      <c r="R207" s="55" t="e">
        <f>+'Ark1'!#REF!</f>
        <v>#REF!</v>
      </c>
      <c r="S207" s="55"/>
      <c r="T207" s="55" t="e">
        <f>+'Ark1'!#REF!</f>
        <v>#REF!</v>
      </c>
      <c r="U207" s="75" t="e">
        <f>+'Ark1'!#REF!</f>
        <v>#REF!</v>
      </c>
      <c r="V207" s="75" t="e">
        <f>+'Ark1'!#REF!</f>
        <v>#REF!</v>
      </c>
      <c r="W207" s="75" t="e">
        <f>+'Ark1'!#REF!</f>
        <v>#REF!</v>
      </c>
      <c r="X207" s="75" t="e">
        <f>+'Ark1'!#REF!</f>
        <v>#REF!</v>
      </c>
      <c r="Y207" s="55" t="e">
        <f>+'Ark1'!#REF!</f>
        <v>#REF!</v>
      </c>
      <c r="Z207" s="55" t="e">
        <f>+'Ark1'!#REF!</f>
        <v>#REF!</v>
      </c>
      <c r="AA207" s="55" t="e">
        <f>+'Ark1'!#REF!</f>
        <v>#REF!</v>
      </c>
      <c r="AB207" s="55" t="e">
        <f t="shared" si="12"/>
        <v>#REF!</v>
      </c>
      <c r="AC207" s="55" t="e">
        <f t="shared" si="13"/>
        <v>#REF!</v>
      </c>
      <c r="AD207" s="47"/>
    </row>
    <row r="208" spans="1:30">
      <c r="A208" s="47"/>
      <c r="B208" s="53" t="e">
        <f>+'Ark1'!#REF!</f>
        <v>#REF!</v>
      </c>
      <c r="C208" s="53" t="e">
        <f>+'Ark1'!#REF!</f>
        <v>#REF!</v>
      </c>
      <c r="D208" s="54" t="s">
        <v>457</v>
      </c>
      <c r="E208" s="53" t="e">
        <f>+'Ark1'!#REF!</f>
        <v>#REF!</v>
      </c>
      <c r="F208" s="330" t="e">
        <f>+'Ark1'!#REF!</f>
        <v>#REF!</v>
      </c>
      <c r="G208" s="177" t="e">
        <f>+'Ark1'!#REF!</f>
        <v>#REF!</v>
      </c>
      <c r="H208" s="195" t="e">
        <f t="shared" si="14"/>
        <v>#REF!</v>
      </c>
      <c r="I208" s="177" t="e">
        <f>+'Ark1'!#REF!</f>
        <v>#REF!</v>
      </c>
      <c r="J208" s="156" t="e">
        <f>+'Ark1'!#REF!</f>
        <v>#REF!</v>
      </c>
      <c r="K208" s="156"/>
      <c r="L208" s="156"/>
      <c r="M208" s="156"/>
      <c r="N208" s="156"/>
      <c r="O208" s="156"/>
      <c r="P208" s="156"/>
      <c r="Q208" s="156"/>
      <c r="R208" s="55" t="e">
        <f>+'Ark1'!#REF!</f>
        <v>#REF!</v>
      </c>
      <c r="S208" s="55"/>
      <c r="T208" s="55" t="e">
        <f>+'Ark1'!#REF!</f>
        <v>#REF!</v>
      </c>
      <c r="U208" s="75" t="e">
        <f>+'Ark1'!#REF!</f>
        <v>#REF!</v>
      </c>
      <c r="V208" s="75" t="e">
        <f>+'Ark1'!#REF!</f>
        <v>#REF!</v>
      </c>
      <c r="W208" s="75" t="e">
        <f>+'Ark1'!#REF!</f>
        <v>#REF!</v>
      </c>
      <c r="X208" s="75" t="e">
        <f>+'Ark1'!#REF!</f>
        <v>#REF!</v>
      </c>
      <c r="Y208" s="55" t="e">
        <f>+'Ark1'!#REF!</f>
        <v>#REF!</v>
      </c>
      <c r="Z208" s="55" t="e">
        <f>+'Ark1'!#REF!</f>
        <v>#REF!</v>
      </c>
      <c r="AA208" s="55" t="e">
        <f>+'Ark1'!#REF!</f>
        <v>#REF!</v>
      </c>
      <c r="AB208" s="55" t="e">
        <f t="shared" si="12"/>
        <v>#REF!</v>
      </c>
      <c r="AC208" s="55" t="e">
        <f t="shared" si="13"/>
        <v>#REF!</v>
      </c>
      <c r="AD208" s="47"/>
    </row>
    <row r="209" spans="1:30">
      <c r="A209" s="47"/>
      <c r="B209" s="53" t="e">
        <f>+'Ark1'!#REF!</f>
        <v>#REF!</v>
      </c>
      <c r="C209" s="53" t="e">
        <f>+'Ark1'!#REF!</f>
        <v>#REF!</v>
      </c>
      <c r="D209" s="54" t="s">
        <v>458</v>
      </c>
      <c r="E209" s="53" t="e">
        <f>+'Ark1'!#REF!</f>
        <v>#REF!</v>
      </c>
      <c r="F209" s="330" t="e">
        <f>+'Ark1'!#REF!</f>
        <v>#REF!</v>
      </c>
      <c r="G209" s="177" t="e">
        <f>+'Ark1'!#REF!</f>
        <v>#REF!</v>
      </c>
      <c r="H209" s="195" t="e">
        <f t="shared" si="14"/>
        <v>#REF!</v>
      </c>
      <c r="I209" s="177" t="e">
        <f>+'Ark1'!#REF!</f>
        <v>#REF!</v>
      </c>
      <c r="J209" s="156" t="e">
        <f>+'Ark1'!#REF!</f>
        <v>#REF!</v>
      </c>
      <c r="K209" s="156"/>
      <c r="L209" s="156"/>
      <c r="M209" s="156"/>
      <c r="N209" s="156"/>
      <c r="O209" s="156"/>
      <c r="P209" s="156"/>
      <c r="Q209" s="156"/>
      <c r="R209" s="55" t="e">
        <f>+'Ark1'!#REF!</f>
        <v>#REF!</v>
      </c>
      <c r="S209" s="55"/>
      <c r="T209" s="55" t="e">
        <f>+'Ark1'!#REF!</f>
        <v>#REF!</v>
      </c>
      <c r="U209" s="75" t="e">
        <f>+'Ark1'!#REF!</f>
        <v>#REF!</v>
      </c>
      <c r="V209" s="75" t="e">
        <f>+'Ark1'!#REF!</f>
        <v>#REF!</v>
      </c>
      <c r="W209" s="75" t="e">
        <f>+'Ark1'!#REF!</f>
        <v>#REF!</v>
      </c>
      <c r="X209" s="75" t="e">
        <f>+'Ark1'!#REF!</f>
        <v>#REF!</v>
      </c>
      <c r="Y209" s="55" t="e">
        <f>+'Ark1'!#REF!</f>
        <v>#REF!</v>
      </c>
      <c r="Z209" s="55" t="e">
        <f>+'Ark1'!#REF!</f>
        <v>#REF!</v>
      </c>
      <c r="AA209" s="55" t="e">
        <f>+'Ark1'!#REF!</f>
        <v>#REF!</v>
      </c>
      <c r="AB209" s="55" t="e">
        <f t="shared" si="12"/>
        <v>#REF!</v>
      </c>
      <c r="AC209" s="55" t="e">
        <f t="shared" si="13"/>
        <v>#REF!</v>
      </c>
      <c r="AD209" s="47"/>
    </row>
    <row r="210" spans="1:30">
      <c r="A210" s="47"/>
      <c r="B210" s="53" t="e">
        <f>+'Ark1'!#REF!</f>
        <v>#REF!</v>
      </c>
      <c r="C210" s="53" t="e">
        <f>+'Ark1'!#REF!</f>
        <v>#REF!</v>
      </c>
      <c r="D210" s="54" t="s">
        <v>459</v>
      </c>
      <c r="E210" s="53" t="e">
        <f>+'Ark1'!#REF!</f>
        <v>#REF!</v>
      </c>
      <c r="F210" s="330" t="e">
        <f>+'Ark1'!#REF!</f>
        <v>#REF!</v>
      </c>
      <c r="G210" s="177" t="e">
        <f>+'Ark1'!#REF!</f>
        <v>#REF!</v>
      </c>
      <c r="H210" s="195" t="e">
        <f t="shared" si="14"/>
        <v>#REF!</v>
      </c>
      <c r="I210" s="177" t="e">
        <f>+'Ark1'!#REF!</f>
        <v>#REF!</v>
      </c>
      <c r="J210" s="156" t="e">
        <f>+'Ark1'!#REF!</f>
        <v>#REF!</v>
      </c>
      <c r="K210" s="156"/>
      <c r="L210" s="156"/>
      <c r="M210" s="156"/>
      <c r="N210" s="156"/>
      <c r="O210" s="156"/>
      <c r="P210" s="156"/>
      <c r="Q210" s="156"/>
      <c r="R210" s="55" t="e">
        <f>+'Ark1'!#REF!</f>
        <v>#REF!</v>
      </c>
      <c r="S210" s="55"/>
      <c r="T210" s="55" t="e">
        <f>+'Ark1'!#REF!</f>
        <v>#REF!</v>
      </c>
      <c r="U210" s="75" t="e">
        <f>+'Ark1'!#REF!</f>
        <v>#REF!</v>
      </c>
      <c r="V210" s="75" t="e">
        <f>+'Ark1'!#REF!</f>
        <v>#REF!</v>
      </c>
      <c r="W210" s="75" t="e">
        <f>+'Ark1'!#REF!</f>
        <v>#REF!</v>
      </c>
      <c r="X210" s="75" t="e">
        <f>+'Ark1'!#REF!</f>
        <v>#REF!</v>
      </c>
      <c r="Y210" s="55" t="e">
        <f>+'Ark1'!#REF!</f>
        <v>#REF!</v>
      </c>
      <c r="Z210" s="55" t="e">
        <f>+'Ark1'!#REF!</f>
        <v>#REF!</v>
      </c>
      <c r="AA210" s="55" t="e">
        <f>+'Ark1'!#REF!</f>
        <v>#REF!</v>
      </c>
      <c r="AB210" s="55" t="e">
        <f t="shared" si="12"/>
        <v>#REF!</v>
      </c>
      <c r="AC210" s="55" t="e">
        <f t="shared" si="13"/>
        <v>#REF!</v>
      </c>
      <c r="AD210" s="47"/>
    </row>
    <row r="211" spans="1:30">
      <c r="A211" s="47"/>
      <c r="B211" s="53" t="e">
        <f>+'Ark1'!#REF!</f>
        <v>#REF!</v>
      </c>
      <c r="C211" s="53" t="e">
        <f>+'Ark1'!#REF!</f>
        <v>#REF!</v>
      </c>
      <c r="D211" s="54" t="s">
        <v>460</v>
      </c>
      <c r="E211" s="53" t="e">
        <f>+'Ark1'!#REF!</f>
        <v>#REF!</v>
      </c>
      <c r="F211" s="330" t="e">
        <f>+'Ark1'!#REF!</f>
        <v>#REF!</v>
      </c>
      <c r="G211" s="177" t="e">
        <f>+'Ark1'!#REF!</f>
        <v>#REF!</v>
      </c>
      <c r="H211" s="195" t="e">
        <f t="shared" si="14"/>
        <v>#REF!</v>
      </c>
      <c r="I211" s="177" t="e">
        <f>+'Ark1'!#REF!</f>
        <v>#REF!</v>
      </c>
      <c r="J211" s="156" t="e">
        <f>+'Ark1'!#REF!</f>
        <v>#REF!</v>
      </c>
      <c r="K211" s="156"/>
      <c r="L211" s="156"/>
      <c r="M211" s="156"/>
      <c r="N211" s="156"/>
      <c r="O211" s="156"/>
      <c r="P211" s="156"/>
      <c r="Q211" s="156"/>
      <c r="R211" s="55" t="e">
        <f>+'Ark1'!#REF!</f>
        <v>#REF!</v>
      </c>
      <c r="S211" s="55"/>
      <c r="T211" s="55" t="e">
        <f>+'Ark1'!#REF!</f>
        <v>#REF!</v>
      </c>
      <c r="U211" s="75" t="e">
        <f>+'Ark1'!#REF!</f>
        <v>#REF!</v>
      </c>
      <c r="V211" s="75" t="e">
        <f>+'Ark1'!#REF!</f>
        <v>#REF!</v>
      </c>
      <c r="W211" s="75" t="e">
        <f>+'Ark1'!#REF!</f>
        <v>#REF!</v>
      </c>
      <c r="X211" s="75" t="e">
        <f>+'Ark1'!#REF!</f>
        <v>#REF!</v>
      </c>
      <c r="Y211" s="55" t="e">
        <f>+'Ark1'!#REF!</f>
        <v>#REF!</v>
      </c>
      <c r="Z211" s="55" t="e">
        <f>+'Ark1'!#REF!</f>
        <v>#REF!</v>
      </c>
      <c r="AA211" s="55" t="e">
        <f>+'Ark1'!#REF!</f>
        <v>#REF!</v>
      </c>
      <c r="AB211" s="55" t="e">
        <f t="shared" si="12"/>
        <v>#REF!</v>
      </c>
      <c r="AC211" s="55" t="e">
        <f t="shared" si="13"/>
        <v>#REF!</v>
      </c>
      <c r="AD211" s="47"/>
    </row>
    <row r="212" spans="1:30">
      <c r="A212" s="47"/>
      <c r="B212" s="53" t="e">
        <f>+'Ark1'!#REF!</f>
        <v>#REF!</v>
      </c>
      <c r="C212" s="53" t="e">
        <f>+'Ark1'!#REF!</f>
        <v>#REF!</v>
      </c>
      <c r="D212" s="54" t="s">
        <v>461</v>
      </c>
      <c r="E212" s="53" t="e">
        <f>+'Ark1'!#REF!</f>
        <v>#REF!</v>
      </c>
      <c r="F212" s="330" t="e">
        <f>+'Ark1'!#REF!</f>
        <v>#REF!</v>
      </c>
      <c r="G212" s="177" t="e">
        <f>+'Ark1'!#REF!</f>
        <v>#REF!</v>
      </c>
      <c r="H212" s="195" t="e">
        <f t="shared" si="14"/>
        <v>#REF!</v>
      </c>
      <c r="I212" s="177" t="e">
        <f>+'Ark1'!#REF!</f>
        <v>#REF!</v>
      </c>
      <c r="J212" s="156" t="e">
        <f>+'Ark1'!#REF!</f>
        <v>#REF!</v>
      </c>
      <c r="K212" s="156"/>
      <c r="L212" s="156"/>
      <c r="M212" s="156"/>
      <c r="N212" s="156"/>
      <c r="O212" s="156"/>
      <c r="P212" s="156"/>
      <c r="Q212" s="156"/>
      <c r="R212" s="55" t="e">
        <f>+'Ark1'!#REF!</f>
        <v>#REF!</v>
      </c>
      <c r="S212" s="55"/>
      <c r="T212" s="55" t="e">
        <f>+'Ark1'!#REF!</f>
        <v>#REF!</v>
      </c>
      <c r="U212" s="75" t="e">
        <f>+'Ark1'!#REF!</f>
        <v>#REF!</v>
      </c>
      <c r="V212" s="75" t="e">
        <f>+'Ark1'!#REF!</f>
        <v>#REF!</v>
      </c>
      <c r="W212" s="75" t="e">
        <f>+'Ark1'!#REF!</f>
        <v>#REF!</v>
      </c>
      <c r="X212" s="75" t="e">
        <f>+'Ark1'!#REF!</f>
        <v>#REF!</v>
      </c>
      <c r="Y212" s="55" t="e">
        <f>+'Ark1'!#REF!</f>
        <v>#REF!</v>
      </c>
      <c r="Z212" s="55" t="e">
        <f>+'Ark1'!#REF!</f>
        <v>#REF!</v>
      </c>
      <c r="AA212" s="55" t="e">
        <f>+'Ark1'!#REF!</f>
        <v>#REF!</v>
      </c>
      <c r="AB212" s="55" t="e">
        <f t="shared" si="12"/>
        <v>#REF!</v>
      </c>
      <c r="AC212" s="55" t="e">
        <f t="shared" si="13"/>
        <v>#REF!</v>
      </c>
      <c r="AD212" s="47"/>
    </row>
    <row r="213" spans="1:30">
      <c r="A213" s="47"/>
      <c r="B213" s="53" t="e">
        <f>+'Ark1'!#REF!</f>
        <v>#REF!</v>
      </c>
      <c r="C213" s="53" t="e">
        <f>+'Ark1'!#REF!</f>
        <v>#REF!</v>
      </c>
      <c r="D213" s="54" t="s">
        <v>462</v>
      </c>
      <c r="E213" s="53" t="e">
        <f>+'Ark1'!#REF!</f>
        <v>#REF!</v>
      </c>
      <c r="F213" s="330" t="e">
        <f>+'Ark1'!#REF!</f>
        <v>#REF!</v>
      </c>
      <c r="G213" s="177" t="e">
        <f>+'Ark1'!#REF!</f>
        <v>#REF!</v>
      </c>
      <c r="H213" s="195" t="e">
        <f t="shared" si="14"/>
        <v>#REF!</v>
      </c>
      <c r="I213" s="177" t="e">
        <f>+'Ark1'!#REF!</f>
        <v>#REF!</v>
      </c>
      <c r="J213" s="156" t="e">
        <f>+'Ark1'!#REF!</f>
        <v>#REF!</v>
      </c>
      <c r="K213" s="156"/>
      <c r="L213" s="156"/>
      <c r="M213" s="156"/>
      <c r="N213" s="156"/>
      <c r="O213" s="156"/>
      <c r="P213" s="156"/>
      <c r="Q213" s="156"/>
      <c r="R213" s="55" t="e">
        <f>+'Ark1'!#REF!</f>
        <v>#REF!</v>
      </c>
      <c r="S213" s="55"/>
      <c r="T213" s="55" t="e">
        <f>+'Ark1'!#REF!</f>
        <v>#REF!</v>
      </c>
      <c r="U213" s="75" t="e">
        <f>+'Ark1'!#REF!</f>
        <v>#REF!</v>
      </c>
      <c r="V213" s="75" t="e">
        <f>+'Ark1'!#REF!</f>
        <v>#REF!</v>
      </c>
      <c r="W213" s="75" t="e">
        <f>+'Ark1'!#REF!</f>
        <v>#REF!</v>
      </c>
      <c r="X213" s="75" t="e">
        <f>+'Ark1'!#REF!</f>
        <v>#REF!</v>
      </c>
      <c r="Y213" s="55" t="e">
        <f>+'Ark1'!#REF!</f>
        <v>#REF!</v>
      </c>
      <c r="Z213" s="55" t="e">
        <f>+'Ark1'!#REF!</f>
        <v>#REF!</v>
      </c>
      <c r="AA213" s="55" t="e">
        <f>+'Ark1'!#REF!</f>
        <v>#REF!</v>
      </c>
      <c r="AB213" s="55" t="e">
        <f t="shared" si="12"/>
        <v>#REF!</v>
      </c>
      <c r="AC213" s="55" t="e">
        <f t="shared" si="13"/>
        <v>#REF!</v>
      </c>
      <c r="AD213" s="47"/>
    </row>
    <row r="214" spans="1:30">
      <c r="A214" s="47"/>
      <c r="B214" s="53" t="e">
        <f>+'Ark1'!#REF!</f>
        <v>#REF!</v>
      </c>
      <c r="C214" s="53" t="e">
        <f>+'Ark1'!#REF!</f>
        <v>#REF!</v>
      </c>
      <c r="D214" s="54" t="s">
        <v>463</v>
      </c>
      <c r="E214" s="53" t="e">
        <f>+'Ark1'!#REF!</f>
        <v>#REF!</v>
      </c>
      <c r="F214" s="330" t="e">
        <f>+'Ark1'!#REF!</f>
        <v>#REF!</v>
      </c>
      <c r="G214" s="177" t="e">
        <f>+'Ark1'!#REF!</f>
        <v>#REF!</v>
      </c>
      <c r="H214" s="195" t="e">
        <f t="shared" si="14"/>
        <v>#REF!</v>
      </c>
      <c r="I214" s="177" t="e">
        <f>+'Ark1'!#REF!</f>
        <v>#REF!</v>
      </c>
      <c r="J214" s="156" t="e">
        <f>+'Ark1'!#REF!</f>
        <v>#REF!</v>
      </c>
      <c r="K214" s="156"/>
      <c r="L214" s="156"/>
      <c r="M214" s="156"/>
      <c r="N214" s="156"/>
      <c r="O214" s="156"/>
      <c r="P214" s="156"/>
      <c r="Q214" s="156"/>
      <c r="R214" s="55" t="e">
        <f>+'Ark1'!#REF!</f>
        <v>#REF!</v>
      </c>
      <c r="S214" s="55"/>
      <c r="T214" s="55" t="e">
        <f>+'Ark1'!#REF!</f>
        <v>#REF!</v>
      </c>
      <c r="U214" s="75" t="e">
        <f>+'Ark1'!#REF!</f>
        <v>#REF!</v>
      </c>
      <c r="V214" s="75" t="e">
        <f>+'Ark1'!#REF!</f>
        <v>#REF!</v>
      </c>
      <c r="W214" s="75" t="e">
        <f>+'Ark1'!#REF!</f>
        <v>#REF!</v>
      </c>
      <c r="X214" s="75" t="e">
        <f>+'Ark1'!#REF!</f>
        <v>#REF!</v>
      </c>
      <c r="Y214" s="55" t="e">
        <f>+'Ark1'!#REF!</f>
        <v>#REF!</v>
      </c>
      <c r="Z214" s="55" t="e">
        <f>+'Ark1'!#REF!</f>
        <v>#REF!</v>
      </c>
      <c r="AA214" s="55" t="e">
        <f>+'Ark1'!#REF!</f>
        <v>#REF!</v>
      </c>
      <c r="AB214" s="55" t="e">
        <f t="shared" si="12"/>
        <v>#REF!</v>
      </c>
      <c r="AC214" s="55" t="e">
        <f t="shared" si="13"/>
        <v>#REF!</v>
      </c>
      <c r="AD214" s="47"/>
    </row>
    <row r="215" spans="1:30">
      <c r="A215" s="47"/>
      <c r="B215" s="53" t="e">
        <f>+'Ark1'!#REF!</f>
        <v>#REF!</v>
      </c>
      <c r="C215" s="53" t="e">
        <f>+'Ark1'!#REF!</f>
        <v>#REF!</v>
      </c>
      <c r="D215" s="54" t="s">
        <v>464</v>
      </c>
      <c r="E215" s="53" t="e">
        <f>+'Ark1'!#REF!</f>
        <v>#REF!</v>
      </c>
      <c r="F215" s="330" t="e">
        <f>+'Ark1'!#REF!</f>
        <v>#REF!</v>
      </c>
      <c r="G215" s="177" t="e">
        <f>+'Ark1'!#REF!</f>
        <v>#REF!</v>
      </c>
      <c r="H215" s="195" t="e">
        <f t="shared" si="14"/>
        <v>#REF!</v>
      </c>
      <c r="I215" s="177" t="e">
        <f>+'Ark1'!#REF!</f>
        <v>#REF!</v>
      </c>
      <c r="J215" s="156" t="e">
        <f>+'Ark1'!#REF!</f>
        <v>#REF!</v>
      </c>
      <c r="K215" s="156"/>
      <c r="L215" s="156"/>
      <c r="M215" s="156"/>
      <c r="N215" s="156"/>
      <c r="O215" s="156"/>
      <c r="P215" s="156"/>
      <c r="Q215" s="156"/>
      <c r="R215" s="55" t="e">
        <f>+'Ark1'!#REF!</f>
        <v>#REF!</v>
      </c>
      <c r="S215" s="55"/>
      <c r="T215" s="55" t="e">
        <f>+'Ark1'!#REF!</f>
        <v>#REF!</v>
      </c>
      <c r="U215" s="75" t="e">
        <f>+'Ark1'!#REF!</f>
        <v>#REF!</v>
      </c>
      <c r="V215" s="75" t="e">
        <f>+'Ark1'!#REF!</f>
        <v>#REF!</v>
      </c>
      <c r="W215" s="75" t="e">
        <f>+'Ark1'!#REF!</f>
        <v>#REF!</v>
      </c>
      <c r="X215" s="75" t="e">
        <f>+'Ark1'!#REF!</f>
        <v>#REF!</v>
      </c>
      <c r="Y215" s="55" t="e">
        <f>+'Ark1'!#REF!</f>
        <v>#REF!</v>
      </c>
      <c r="Z215" s="55" t="e">
        <f>+'Ark1'!#REF!</f>
        <v>#REF!</v>
      </c>
      <c r="AA215" s="55" t="e">
        <f>+'Ark1'!#REF!</f>
        <v>#REF!</v>
      </c>
      <c r="AB215" s="55" t="e">
        <f t="shared" si="12"/>
        <v>#REF!</v>
      </c>
      <c r="AC215" s="55" t="e">
        <f t="shared" si="13"/>
        <v>#REF!</v>
      </c>
      <c r="AD215" s="47"/>
    </row>
    <row r="216" spans="1:30">
      <c r="A216" s="47"/>
      <c r="B216" s="53" t="e">
        <f>+'Ark1'!#REF!</f>
        <v>#REF!</v>
      </c>
      <c r="C216" s="53" t="e">
        <f>+'Ark1'!#REF!</f>
        <v>#REF!</v>
      </c>
      <c r="D216" s="54" t="s">
        <v>465</v>
      </c>
      <c r="E216" s="53" t="e">
        <f>+'Ark1'!#REF!</f>
        <v>#REF!</v>
      </c>
      <c r="F216" s="330" t="e">
        <f>+'Ark1'!#REF!</f>
        <v>#REF!</v>
      </c>
      <c r="G216" s="177" t="e">
        <f>+'Ark1'!#REF!</f>
        <v>#REF!</v>
      </c>
      <c r="H216" s="195" t="e">
        <f t="shared" si="14"/>
        <v>#REF!</v>
      </c>
      <c r="I216" s="177" t="e">
        <f>+'Ark1'!#REF!</f>
        <v>#REF!</v>
      </c>
      <c r="J216" s="156" t="e">
        <f>+'Ark1'!#REF!</f>
        <v>#REF!</v>
      </c>
      <c r="K216" s="156"/>
      <c r="L216" s="156"/>
      <c r="M216" s="156"/>
      <c r="N216" s="156"/>
      <c r="O216" s="156"/>
      <c r="P216" s="156"/>
      <c r="Q216" s="156"/>
      <c r="R216" s="55" t="e">
        <f>+'Ark1'!#REF!</f>
        <v>#REF!</v>
      </c>
      <c r="S216" s="55"/>
      <c r="T216" s="55" t="e">
        <f>+'Ark1'!#REF!</f>
        <v>#REF!</v>
      </c>
      <c r="U216" s="75" t="e">
        <f>+'Ark1'!#REF!</f>
        <v>#REF!</v>
      </c>
      <c r="V216" s="75" t="e">
        <f>+'Ark1'!#REF!</f>
        <v>#REF!</v>
      </c>
      <c r="W216" s="75" t="e">
        <f>+'Ark1'!#REF!</f>
        <v>#REF!</v>
      </c>
      <c r="X216" s="75" t="e">
        <f>+'Ark1'!#REF!</f>
        <v>#REF!</v>
      </c>
      <c r="Y216" s="55" t="e">
        <f>+'Ark1'!#REF!</f>
        <v>#REF!</v>
      </c>
      <c r="Z216" s="55" t="e">
        <f>+'Ark1'!#REF!</f>
        <v>#REF!</v>
      </c>
      <c r="AA216" s="55" t="e">
        <f>+'Ark1'!#REF!</f>
        <v>#REF!</v>
      </c>
      <c r="AB216" s="55" t="e">
        <f t="shared" si="12"/>
        <v>#REF!</v>
      </c>
      <c r="AC216" s="55" t="e">
        <f t="shared" si="13"/>
        <v>#REF!</v>
      </c>
      <c r="AD216" s="47"/>
    </row>
    <row r="217" spans="1:30">
      <c r="A217" s="47"/>
      <c r="B217" s="53" t="e">
        <f>+'Ark1'!#REF!</f>
        <v>#REF!</v>
      </c>
      <c r="C217" s="53" t="e">
        <f>+'Ark1'!#REF!</f>
        <v>#REF!</v>
      </c>
      <c r="D217" s="54" t="s">
        <v>466</v>
      </c>
      <c r="E217" s="53" t="e">
        <f>+'Ark1'!#REF!</f>
        <v>#REF!</v>
      </c>
      <c r="F217" s="330" t="e">
        <f>+'Ark1'!#REF!</f>
        <v>#REF!</v>
      </c>
      <c r="G217" s="177" t="e">
        <f>+'Ark1'!#REF!</f>
        <v>#REF!</v>
      </c>
      <c r="H217" s="195" t="e">
        <f t="shared" si="14"/>
        <v>#REF!</v>
      </c>
      <c r="I217" s="177" t="e">
        <f>+'Ark1'!#REF!</f>
        <v>#REF!</v>
      </c>
      <c r="J217" s="156" t="e">
        <f>+'Ark1'!#REF!</f>
        <v>#REF!</v>
      </c>
      <c r="K217" s="156"/>
      <c r="L217" s="156"/>
      <c r="M217" s="156"/>
      <c r="N217" s="156"/>
      <c r="O217" s="156"/>
      <c r="P217" s="156"/>
      <c r="Q217" s="156"/>
      <c r="R217" s="55" t="e">
        <f>+'Ark1'!#REF!</f>
        <v>#REF!</v>
      </c>
      <c r="S217" s="55"/>
      <c r="T217" s="55" t="e">
        <f>+'Ark1'!#REF!</f>
        <v>#REF!</v>
      </c>
      <c r="U217" s="75" t="e">
        <f>+'Ark1'!#REF!</f>
        <v>#REF!</v>
      </c>
      <c r="V217" s="75" t="e">
        <f>+'Ark1'!#REF!</f>
        <v>#REF!</v>
      </c>
      <c r="W217" s="75" t="e">
        <f>+'Ark1'!#REF!</f>
        <v>#REF!</v>
      </c>
      <c r="X217" s="75" t="e">
        <f>+'Ark1'!#REF!</f>
        <v>#REF!</v>
      </c>
      <c r="Y217" s="55" t="e">
        <f>+'Ark1'!#REF!</f>
        <v>#REF!</v>
      </c>
      <c r="Z217" s="55" t="e">
        <f>+'Ark1'!#REF!</f>
        <v>#REF!</v>
      </c>
      <c r="AA217" s="55" t="e">
        <f>+'Ark1'!#REF!</f>
        <v>#REF!</v>
      </c>
      <c r="AB217" s="55" t="e">
        <f t="shared" si="12"/>
        <v>#REF!</v>
      </c>
      <c r="AC217" s="55" t="e">
        <f t="shared" si="13"/>
        <v>#REF!</v>
      </c>
      <c r="AD217" s="47"/>
    </row>
    <row r="218" spans="1:30">
      <c r="A218" s="47"/>
      <c r="B218" s="53" t="e">
        <f>+'Ark1'!#REF!</f>
        <v>#REF!</v>
      </c>
      <c r="C218" s="53" t="e">
        <f>+'Ark1'!#REF!</f>
        <v>#REF!</v>
      </c>
      <c r="D218" s="54" t="s">
        <v>467</v>
      </c>
      <c r="E218" s="53" t="e">
        <f>+'Ark1'!#REF!</f>
        <v>#REF!</v>
      </c>
      <c r="F218" s="330" t="e">
        <f>+'Ark1'!#REF!</f>
        <v>#REF!</v>
      </c>
      <c r="G218" s="177" t="e">
        <f>+'Ark1'!#REF!</f>
        <v>#REF!</v>
      </c>
      <c r="H218" s="195" t="e">
        <f t="shared" si="14"/>
        <v>#REF!</v>
      </c>
      <c r="I218" s="177" t="e">
        <f>+'Ark1'!#REF!</f>
        <v>#REF!</v>
      </c>
      <c r="J218" s="156" t="e">
        <f>+'Ark1'!#REF!</f>
        <v>#REF!</v>
      </c>
      <c r="K218" s="156"/>
      <c r="L218" s="156"/>
      <c r="M218" s="156"/>
      <c r="N218" s="156"/>
      <c r="O218" s="156"/>
      <c r="P218" s="156"/>
      <c r="Q218" s="156"/>
      <c r="R218" s="55" t="e">
        <f>+'Ark1'!#REF!</f>
        <v>#REF!</v>
      </c>
      <c r="S218" s="55"/>
      <c r="T218" s="55" t="e">
        <f>+'Ark1'!#REF!</f>
        <v>#REF!</v>
      </c>
      <c r="U218" s="75" t="e">
        <f>+'Ark1'!#REF!</f>
        <v>#REF!</v>
      </c>
      <c r="V218" s="75" t="e">
        <f>+'Ark1'!#REF!</f>
        <v>#REF!</v>
      </c>
      <c r="W218" s="75" t="e">
        <f>+'Ark1'!#REF!</f>
        <v>#REF!</v>
      </c>
      <c r="X218" s="75" t="e">
        <f>+'Ark1'!#REF!</f>
        <v>#REF!</v>
      </c>
      <c r="Y218" s="55" t="e">
        <f>+'Ark1'!#REF!</f>
        <v>#REF!</v>
      </c>
      <c r="Z218" s="55" t="e">
        <f>+'Ark1'!#REF!</f>
        <v>#REF!</v>
      </c>
      <c r="AA218" s="55" t="e">
        <f>+'Ark1'!#REF!</f>
        <v>#REF!</v>
      </c>
      <c r="AB218" s="55" t="e">
        <f t="shared" si="12"/>
        <v>#REF!</v>
      </c>
      <c r="AC218" s="55" t="e">
        <f t="shared" si="13"/>
        <v>#REF!</v>
      </c>
      <c r="AD218" s="47"/>
    </row>
    <row r="219" spans="1:30">
      <c r="A219" s="47"/>
      <c r="B219" s="53" t="e">
        <f>+'Ark1'!#REF!</f>
        <v>#REF!</v>
      </c>
      <c r="C219" s="53" t="e">
        <f>+'Ark1'!#REF!</f>
        <v>#REF!</v>
      </c>
      <c r="D219" s="54" t="s">
        <v>468</v>
      </c>
      <c r="E219" s="53" t="e">
        <f>+'Ark1'!#REF!</f>
        <v>#REF!</v>
      </c>
      <c r="F219" s="330" t="e">
        <f>+'Ark1'!#REF!</f>
        <v>#REF!</v>
      </c>
      <c r="G219" s="177" t="e">
        <f>+'Ark1'!#REF!</f>
        <v>#REF!</v>
      </c>
      <c r="H219" s="195" t="e">
        <f t="shared" si="14"/>
        <v>#REF!</v>
      </c>
      <c r="I219" s="177" t="e">
        <f>+'Ark1'!#REF!</f>
        <v>#REF!</v>
      </c>
      <c r="J219" s="156" t="e">
        <f>+'Ark1'!#REF!</f>
        <v>#REF!</v>
      </c>
      <c r="K219" s="156"/>
      <c r="L219" s="156"/>
      <c r="M219" s="156"/>
      <c r="N219" s="156"/>
      <c r="O219" s="156"/>
      <c r="P219" s="156"/>
      <c r="Q219" s="156"/>
      <c r="R219" s="55" t="e">
        <f>+'Ark1'!#REF!</f>
        <v>#REF!</v>
      </c>
      <c r="S219" s="55"/>
      <c r="T219" s="55" t="e">
        <f>+'Ark1'!#REF!</f>
        <v>#REF!</v>
      </c>
      <c r="U219" s="75" t="e">
        <f>+'Ark1'!#REF!</f>
        <v>#REF!</v>
      </c>
      <c r="V219" s="75" t="e">
        <f>+'Ark1'!#REF!</f>
        <v>#REF!</v>
      </c>
      <c r="W219" s="75" t="e">
        <f>+'Ark1'!#REF!</f>
        <v>#REF!</v>
      </c>
      <c r="X219" s="75" t="e">
        <f>+'Ark1'!#REF!</f>
        <v>#REF!</v>
      </c>
      <c r="Y219" s="55" t="e">
        <f>+'Ark1'!#REF!</f>
        <v>#REF!</v>
      </c>
      <c r="Z219" s="55" t="e">
        <f>+'Ark1'!#REF!</f>
        <v>#REF!</v>
      </c>
      <c r="AA219" s="55" t="e">
        <f>+'Ark1'!#REF!</f>
        <v>#REF!</v>
      </c>
      <c r="AB219" s="55" t="e">
        <f t="shared" si="12"/>
        <v>#REF!</v>
      </c>
      <c r="AC219" s="55" t="e">
        <f t="shared" si="13"/>
        <v>#REF!</v>
      </c>
      <c r="AD219" s="47"/>
    </row>
    <row r="220" spans="1:30">
      <c r="A220" s="47"/>
      <c r="B220" s="53" t="e">
        <f>+'Ark1'!#REF!</f>
        <v>#REF!</v>
      </c>
      <c r="C220" s="53" t="e">
        <f>+'Ark1'!#REF!</f>
        <v>#REF!</v>
      </c>
      <c r="D220" s="54" t="s">
        <v>469</v>
      </c>
      <c r="E220" s="53" t="e">
        <f>+'Ark1'!#REF!</f>
        <v>#REF!</v>
      </c>
      <c r="F220" s="330" t="e">
        <f>+'Ark1'!#REF!</f>
        <v>#REF!</v>
      </c>
      <c r="G220" s="177" t="e">
        <f>+'Ark1'!#REF!</f>
        <v>#REF!</v>
      </c>
      <c r="H220" s="195" t="e">
        <f t="shared" si="14"/>
        <v>#REF!</v>
      </c>
      <c r="I220" s="177" t="e">
        <f>+'Ark1'!#REF!</f>
        <v>#REF!</v>
      </c>
      <c r="J220" s="156" t="e">
        <f>+'Ark1'!#REF!</f>
        <v>#REF!</v>
      </c>
      <c r="K220" s="156"/>
      <c r="L220" s="156"/>
      <c r="M220" s="156"/>
      <c r="N220" s="156"/>
      <c r="O220" s="156"/>
      <c r="P220" s="156"/>
      <c r="Q220" s="156"/>
      <c r="R220" s="55" t="e">
        <f>+'Ark1'!#REF!</f>
        <v>#REF!</v>
      </c>
      <c r="S220" s="55"/>
      <c r="T220" s="55" t="e">
        <f>+'Ark1'!#REF!</f>
        <v>#REF!</v>
      </c>
      <c r="U220" s="75" t="e">
        <f>+'Ark1'!#REF!</f>
        <v>#REF!</v>
      </c>
      <c r="V220" s="75" t="e">
        <f>+'Ark1'!#REF!</f>
        <v>#REF!</v>
      </c>
      <c r="W220" s="75" t="e">
        <f>+'Ark1'!#REF!</f>
        <v>#REF!</v>
      </c>
      <c r="X220" s="75" t="e">
        <f>+'Ark1'!#REF!</f>
        <v>#REF!</v>
      </c>
      <c r="Y220" s="55" t="e">
        <f>+'Ark1'!#REF!</f>
        <v>#REF!</v>
      </c>
      <c r="Z220" s="55" t="e">
        <f>+'Ark1'!#REF!</f>
        <v>#REF!</v>
      </c>
      <c r="AA220" s="55" t="e">
        <f>+'Ark1'!#REF!</f>
        <v>#REF!</v>
      </c>
      <c r="AB220" s="55" t="e">
        <f t="shared" si="12"/>
        <v>#REF!</v>
      </c>
      <c r="AC220" s="55" t="e">
        <f t="shared" si="13"/>
        <v>#REF!</v>
      </c>
      <c r="AD220" s="47"/>
    </row>
    <row r="221" spans="1:30">
      <c r="A221" s="47"/>
      <c r="B221" t="e">
        <f>+'Ark1'!#REF!</f>
        <v>#REF!</v>
      </c>
      <c r="C221" t="e">
        <f>+'Ark1'!#REF!</f>
        <v>#REF!</v>
      </c>
      <c r="D221" s="3" t="s">
        <v>454</v>
      </c>
      <c r="E221" t="e">
        <f>+'Ark1'!#REF!</f>
        <v>#REF!</v>
      </c>
      <c r="F221" s="329" t="e">
        <f>+'Ark1'!#REF!</f>
        <v>#REF!</v>
      </c>
      <c r="G221" s="195" t="e">
        <f>+'Ark1'!#REF!</f>
        <v>#REF!</v>
      </c>
      <c r="H221" s="195" t="e">
        <f t="shared" si="14"/>
        <v>#REF!</v>
      </c>
      <c r="I221" s="195" t="e">
        <f>+'Ark1'!#REF!</f>
        <v>#REF!</v>
      </c>
      <c r="J221" s="92" t="e">
        <f>+'Ark1'!#REF!</f>
        <v>#REF!</v>
      </c>
      <c r="R221" s="1" t="e">
        <f>+'Ark1'!#REF!</f>
        <v>#REF!</v>
      </c>
      <c r="S221" s="1"/>
      <c r="T221" s="1" t="e">
        <f>+'Ark1'!#REF!</f>
        <v>#REF!</v>
      </c>
      <c r="U221" s="11" t="e">
        <f>+'Ark1'!#REF!</f>
        <v>#REF!</v>
      </c>
      <c r="V221" s="11" t="e">
        <f>+'Ark1'!#REF!</f>
        <v>#REF!</v>
      </c>
      <c r="W221" s="11" t="e">
        <f>+'Ark1'!#REF!</f>
        <v>#REF!</v>
      </c>
      <c r="X221" s="11" t="e">
        <f>+'Ark1'!#REF!</f>
        <v>#REF!</v>
      </c>
      <c r="Y221" s="1" t="e">
        <f>+'Ark1'!#REF!</f>
        <v>#REF!</v>
      </c>
      <c r="Z221" s="1" t="e">
        <f>+'Ark1'!#REF!</f>
        <v>#REF!</v>
      </c>
      <c r="AA221" s="1" t="e">
        <f>+'Ark1'!#REF!</f>
        <v>#REF!</v>
      </c>
      <c r="AB221" s="1" t="e">
        <f t="shared" si="12"/>
        <v>#REF!</v>
      </c>
      <c r="AC221" s="1" t="e">
        <f t="shared" si="13"/>
        <v>#REF!</v>
      </c>
      <c r="AD221" s="47"/>
    </row>
    <row r="222" spans="1:30">
      <c r="A222" s="47"/>
      <c r="B222" t="e">
        <f>+'Ark1'!#REF!</f>
        <v>#REF!</v>
      </c>
      <c r="C222" t="e">
        <f>+'Ark1'!#REF!</f>
        <v>#REF!</v>
      </c>
      <c r="D222" s="3" t="s">
        <v>455</v>
      </c>
      <c r="E222" t="e">
        <f>+'Ark1'!#REF!</f>
        <v>#REF!</v>
      </c>
      <c r="F222" s="329" t="e">
        <f>+'Ark1'!#REF!</f>
        <v>#REF!</v>
      </c>
      <c r="G222" s="195" t="e">
        <f>+'Ark1'!#REF!</f>
        <v>#REF!</v>
      </c>
      <c r="H222" s="195" t="e">
        <f t="shared" si="14"/>
        <v>#REF!</v>
      </c>
      <c r="I222" s="195" t="e">
        <f>+'Ark1'!#REF!</f>
        <v>#REF!</v>
      </c>
      <c r="J222" s="92" t="e">
        <f>+'Ark1'!#REF!</f>
        <v>#REF!</v>
      </c>
      <c r="R222" s="1" t="e">
        <f>+'Ark1'!#REF!</f>
        <v>#REF!</v>
      </c>
      <c r="S222" s="1"/>
      <c r="T222" s="1" t="e">
        <f>+'Ark1'!#REF!</f>
        <v>#REF!</v>
      </c>
      <c r="U222" s="11" t="e">
        <f>+'Ark1'!#REF!</f>
        <v>#REF!</v>
      </c>
      <c r="V222" s="11" t="e">
        <f>+'Ark1'!#REF!</f>
        <v>#REF!</v>
      </c>
      <c r="W222" s="11" t="e">
        <f>+'Ark1'!#REF!</f>
        <v>#REF!</v>
      </c>
      <c r="X222" s="11" t="e">
        <f>+'Ark1'!#REF!</f>
        <v>#REF!</v>
      </c>
      <c r="Y222" s="1" t="e">
        <f>+'Ark1'!#REF!</f>
        <v>#REF!</v>
      </c>
      <c r="Z222" s="1" t="e">
        <f>+'Ark1'!#REF!</f>
        <v>#REF!</v>
      </c>
      <c r="AA222" s="1" t="e">
        <f>+'Ark1'!#REF!</f>
        <v>#REF!</v>
      </c>
      <c r="AB222" s="1" t="e">
        <f t="shared" si="12"/>
        <v>#REF!</v>
      </c>
      <c r="AC222" s="1" t="e">
        <f t="shared" si="13"/>
        <v>#REF!</v>
      </c>
      <c r="AD222" s="47"/>
    </row>
    <row r="223" spans="1:30">
      <c r="A223" s="47"/>
      <c r="B223" t="e">
        <f>+'Ark1'!#REF!</f>
        <v>#REF!</v>
      </c>
      <c r="C223" t="e">
        <f>+'Ark1'!#REF!</f>
        <v>#REF!</v>
      </c>
      <c r="D223" s="3" t="s">
        <v>456</v>
      </c>
      <c r="E223" t="e">
        <f>+'Ark1'!#REF!</f>
        <v>#REF!</v>
      </c>
      <c r="F223" s="329" t="e">
        <f>+'Ark1'!#REF!</f>
        <v>#REF!</v>
      </c>
      <c r="G223" s="195" t="e">
        <f>+'Ark1'!#REF!</f>
        <v>#REF!</v>
      </c>
      <c r="H223" s="177" t="e">
        <f t="shared" si="14"/>
        <v>#REF!</v>
      </c>
      <c r="I223" s="195" t="e">
        <f>+'Ark1'!#REF!</f>
        <v>#REF!</v>
      </c>
      <c r="J223" s="92" t="e">
        <f>+'Ark1'!#REF!</f>
        <v>#REF!</v>
      </c>
      <c r="R223" s="1" t="e">
        <f>+'Ark1'!#REF!</f>
        <v>#REF!</v>
      </c>
      <c r="S223" s="1"/>
      <c r="T223" s="1" t="e">
        <f>+'Ark1'!#REF!</f>
        <v>#REF!</v>
      </c>
      <c r="U223" s="11" t="e">
        <f>+'Ark1'!#REF!</f>
        <v>#REF!</v>
      </c>
      <c r="V223" s="11" t="e">
        <f>+'Ark1'!#REF!</f>
        <v>#REF!</v>
      </c>
      <c r="W223" s="11" t="e">
        <f>+'Ark1'!#REF!</f>
        <v>#REF!</v>
      </c>
      <c r="X223" s="11" t="e">
        <f>+'Ark1'!#REF!</f>
        <v>#REF!</v>
      </c>
      <c r="Y223" s="1" t="e">
        <f>+'Ark1'!#REF!</f>
        <v>#REF!</v>
      </c>
      <c r="Z223" s="1" t="e">
        <f>+'Ark1'!#REF!</f>
        <v>#REF!</v>
      </c>
      <c r="AA223" s="1" t="e">
        <f>+'Ark1'!#REF!</f>
        <v>#REF!</v>
      </c>
      <c r="AB223" s="1" t="e">
        <f t="shared" si="12"/>
        <v>#REF!</v>
      </c>
      <c r="AC223" s="1" t="e">
        <f t="shared" si="13"/>
        <v>#REF!</v>
      </c>
      <c r="AD223" s="47"/>
    </row>
    <row r="224" spans="1:30">
      <c r="A224" s="47"/>
      <c r="B224" t="e">
        <f>+'Ark1'!#REF!</f>
        <v>#REF!</v>
      </c>
      <c r="C224" t="e">
        <f>+'Ark1'!#REF!</f>
        <v>#REF!</v>
      </c>
      <c r="D224" s="3" t="s">
        <v>457</v>
      </c>
      <c r="E224" t="e">
        <f>+'Ark1'!#REF!</f>
        <v>#REF!</v>
      </c>
      <c r="F224" s="329" t="e">
        <f>+'Ark1'!#REF!</f>
        <v>#REF!</v>
      </c>
      <c r="G224" s="195" t="e">
        <f>+'Ark1'!#REF!</f>
        <v>#REF!</v>
      </c>
      <c r="H224" s="177" t="e">
        <f t="shared" si="14"/>
        <v>#REF!</v>
      </c>
      <c r="I224" s="195" t="e">
        <f>+'Ark1'!#REF!</f>
        <v>#REF!</v>
      </c>
      <c r="J224" s="92" t="e">
        <f>+'Ark1'!#REF!</f>
        <v>#REF!</v>
      </c>
      <c r="R224" s="1" t="e">
        <f>+'Ark1'!#REF!</f>
        <v>#REF!</v>
      </c>
      <c r="S224" s="1"/>
      <c r="T224" s="1" t="e">
        <f>+'Ark1'!#REF!</f>
        <v>#REF!</v>
      </c>
      <c r="U224" s="11" t="e">
        <f>+'Ark1'!#REF!</f>
        <v>#REF!</v>
      </c>
      <c r="V224" s="11" t="e">
        <f>+'Ark1'!#REF!</f>
        <v>#REF!</v>
      </c>
      <c r="W224" s="11" t="e">
        <f>+'Ark1'!#REF!</f>
        <v>#REF!</v>
      </c>
      <c r="X224" s="11" t="e">
        <f>+'Ark1'!#REF!</f>
        <v>#REF!</v>
      </c>
      <c r="Y224" s="1" t="e">
        <f>+'Ark1'!#REF!</f>
        <v>#REF!</v>
      </c>
      <c r="Z224" s="1" t="e">
        <f>+'Ark1'!#REF!</f>
        <v>#REF!</v>
      </c>
      <c r="AA224" s="1" t="e">
        <f>+'Ark1'!#REF!</f>
        <v>#REF!</v>
      </c>
      <c r="AB224" s="1" t="e">
        <f t="shared" si="12"/>
        <v>#REF!</v>
      </c>
      <c r="AC224" s="1" t="e">
        <f t="shared" si="13"/>
        <v>#REF!</v>
      </c>
      <c r="AD224" s="47"/>
    </row>
    <row r="225" spans="1:30">
      <c r="A225" s="47"/>
      <c r="B225" t="e">
        <f>+'Ark1'!#REF!</f>
        <v>#REF!</v>
      </c>
      <c r="C225" t="e">
        <f>+'Ark1'!#REF!</f>
        <v>#REF!</v>
      </c>
      <c r="D225" s="3" t="s">
        <v>458</v>
      </c>
      <c r="E225" t="e">
        <f>+'Ark1'!#REF!</f>
        <v>#REF!</v>
      </c>
      <c r="F225" s="329" t="e">
        <f>+'Ark1'!#REF!</f>
        <v>#REF!</v>
      </c>
      <c r="G225" s="195" t="e">
        <f>+'Ark1'!#REF!</f>
        <v>#REF!</v>
      </c>
      <c r="H225" s="177" t="e">
        <f t="shared" si="14"/>
        <v>#REF!</v>
      </c>
      <c r="I225" s="195" t="e">
        <f>+'Ark1'!#REF!</f>
        <v>#REF!</v>
      </c>
      <c r="J225" s="92" t="e">
        <f>+'Ark1'!#REF!</f>
        <v>#REF!</v>
      </c>
      <c r="R225" s="1" t="e">
        <f>+'Ark1'!#REF!</f>
        <v>#REF!</v>
      </c>
      <c r="S225" s="1"/>
      <c r="T225" s="1" t="e">
        <f>+'Ark1'!#REF!</f>
        <v>#REF!</v>
      </c>
      <c r="U225" s="11" t="e">
        <f>+'Ark1'!#REF!</f>
        <v>#REF!</v>
      </c>
      <c r="V225" s="11" t="e">
        <f>+'Ark1'!#REF!</f>
        <v>#REF!</v>
      </c>
      <c r="W225" s="11" t="e">
        <f>+'Ark1'!#REF!</f>
        <v>#REF!</v>
      </c>
      <c r="X225" s="11" t="e">
        <f>+'Ark1'!#REF!</f>
        <v>#REF!</v>
      </c>
      <c r="Y225" s="1" t="e">
        <f>+'Ark1'!#REF!</f>
        <v>#REF!</v>
      </c>
      <c r="Z225" s="1" t="e">
        <f>+'Ark1'!#REF!</f>
        <v>#REF!</v>
      </c>
      <c r="AA225" s="1" t="e">
        <f>+'Ark1'!#REF!</f>
        <v>#REF!</v>
      </c>
      <c r="AB225" s="1" t="e">
        <f t="shared" si="12"/>
        <v>#REF!</v>
      </c>
      <c r="AC225" s="1" t="e">
        <f t="shared" si="13"/>
        <v>#REF!</v>
      </c>
      <c r="AD225" s="47"/>
    </row>
    <row r="226" spans="1:30">
      <c r="A226" s="47"/>
      <c r="B226" t="e">
        <f>+'Ark1'!#REF!</f>
        <v>#REF!</v>
      </c>
      <c r="C226" t="e">
        <f>+'Ark1'!#REF!</f>
        <v>#REF!</v>
      </c>
      <c r="D226" s="3" t="s">
        <v>459</v>
      </c>
      <c r="E226" t="e">
        <f>+'Ark1'!#REF!</f>
        <v>#REF!</v>
      </c>
      <c r="F226" s="329" t="e">
        <f>+'Ark1'!#REF!</f>
        <v>#REF!</v>
      </c>
      <c r="G226" s="195" t="e">
        <f>+'Ark1'!#REF!</f>
        <v>#REF!</v>
      </c>
      <c r="H226" s="177" t="e">
        <f t="shared" si="14"/>
        <v>#REF!</v>
      </c>
      <c r="I226" s="195" t="e">
        <f>+'Ark1'!#REF!</f>
        <v>#REF!</v>
      </c>
      <c r="J226" s="92" t="e">
        <f>+'Ark1'!#REF!</f>
        <v>#REF!</v>
      </c>
      <c r="R226" s="1" t="e">
        <f>+'Ark1'!#REF!</f>
        <v>#REF!</v>
      </c>
      <c r="S226" s="1"/>
      <c r="T226" s="1" t="e">
        <f>+'Ark1'!#REF!</f>
        <v>#REF!</v>
      </c>
      <c r="U226" s="11" t="e">
        <f>+'Ark1'!#REF!</f>
        <v>#REF!</v>
      </c>
      <c r="V226" s="11" t="e">
        <f>+'Ark1'!#REF!</f>
        <v>#REF!</v>
      </c>
      <c r="W226" s="11" t="e">
        <f>+'Ark1'!#REF!</f>
        <v>#REF!</v>
      </c>
      <c r="X226" s="11" t="e">
        <f>+'Ark1'!#REF!</f>
        <v>#REF!</v>
      </c>
      <c r="Y226" s="1" t="e">
        <f>+'Ark1'!#REF!</f>
        <v>#REF!</v>
      </c>
      <c r="Z226" s="1" t="e">
        <f>+'Ark1'!#REF!</f>
        <v>#REF!</v>
      </c>
      <c r="AA226" s="1" t="e">
        <f>+'Ark1'!#REF!</f>
        <v>#REF!</v>
      </c>
      <c r="AB226" s="1" t="e">
        <f t="shared" si="12"/>
        <v>#REF!</v>
      </c>
      <c r="AC226" s="1" t="e">
        <f t="shared" si="13"/>
        <v>#REF!</v>
      </c>
      <c r="AD226" s="47"/>
    </row>
    <row r="227" spans="1:30">
      <c r="A227" s="47"/>
      <c r="B227" t="e">
        <f>+'Ark1'!#REF!</f>
        <v>#REF!</v>
      </c>
      <c r="C227" t="e">
        <f>+'Ark1'!#REF!</f>
        <v>#REF!</v>
      </c>
      <c r="D227" s="3" t="s">
        <v>460</v>
      </c>
      <c r="E227" t="e">
        <f>+'Ark1'!#REF!</f>
        <v>#REF!</v>
      </c>
      <c r="F227" s="329" t="e">
        <f>+'Ark1'!#REF!</f>
        <v>#REF!</v>
      </c>
      <c r="G227" s="195" t="e">
        <f>+'Ark1'!#REF!</f>
        <v>#REF!</v>
      </c>
      <c r="H227" s="177" t="e">
        <f t="shared" si="14"/>
        <v>#REF!</v>
      </c>
      <c r="I227" s="195" t="e">
        <f>+'Ark1'!#REF!</f>
        <v>#REF!</v>
      </c>
      <c r="J227" s="92" t="e">
        <f>+'Ark1'!#REF!</f>
        <v>#REF!</v>
      </c>
      <c r="R227" s="1" t="e">
        <f>+'Ark1'!#REF!</f>
        <v>#REF!</v>
      </c>
      <c r="S227" s="1"/>
      <c r="T227" s="1" t="e">
        <f>+'Ark1'!#REF!</f>
        <v>#REF!</v>
      </c>
      <c r="U227" s="11" t="e">
        <f>+'Ark1'!#REF!</f>
        <v>#REF!</v>
      </c>
      <c r="V227" s="11" t="e">
        <f>+'Ark1'!#REF!</f>
        <v>#REF!</v>
      </c>
      <c r="W227" s="11" t="e">
        <f>+'Ark1'!#REF!</f>
        <v>#REF!</v>
      </c>
      <c r="X227" s="11" t="e">
        <f>+'Ark1'!#REF!</f>
        <v>#REF!</v>
      </c>
      <c r="Y227" s="1" t="e">
        <f>+'Ark1'!#REF!</f>
        <v>#REF!</v>
      </c>
      <c r="Z227" s="1" t="e">
        <f>+'Ark1'!#REF!</f>
        <v>#REF!</v>
      </c>
      <c r="AA227" s="1" t="e">
        <f>+'Ark1'!#REF!</f>
        <v>#REF!</v>
      </c>
      <c r="AB227" s="1" t="e">
        <f t="shared" si="12"/>
        <v>#REF!</v>
      </c>
      <c r="AC227" s="1" t="e">
        <f t="shared" si="13"/>
        <v>#REF!</v>
      </c>
      <c r="AD227" s="47"/>
    </row>
    <row r="228" spans="1:30">
      <c r="A228" s="47"/>
      <c r="B228" t="e">
        <f>+'Ark1'!#REF!</f>
        <v>#REF!</v>
      </c>
      <c r="C228" t="e">
        <f>+'Ark1'!#REF!</f>
        <v>#REF!</v>
      </c>
      <c r="D228" s="3" t="s">
        <v>461</v>
      </c>
      <c r="E228" t="e">
        <f>+'Ark1'!#REF!</f>
        <v>#REF!</v>
      </c>
      <c r="F228" s="329" t="e">
        <f>+'Ark1'!#REF!</f>
        <v>#REF!</v>
      </c>
      <c r="G228" s="195" t="e">
        <f>+'Ark1'!#REF!</f>
        <v>#REF!</v>
      </c>
      <c r="H228" s="177" t="e">
        <f t="shared" si="14"/>
        <v>#REF!</v>
      </c>
      <c r="I228" s="195" t="e">
        <f>+'Ark1'!#REF!</f>
        <v>#REF!</v>
      </c>
      <c r="J228" s="92" t="e">
        <f>+'Ark1'!#REF!</f>
        <v>#REF!</v>
      </c>
      <c r="R228" s="1" t="e">
        <f>+'Ark1'!#REF!</f>
        <v>#REF!</v>
      </c>
      <c r="S228" s="1"/>
      <c r="T228" s="1" t="e">
        <f>+'Ark1'!#REF!</f>
        <v>#REF!</v>
      </c>
      <c r="U228" s="11" t="e">
        <f>+'Ark1'!#REF!</f>
        <v>#REF!</v>
      </c>
      <c r="V228" s="11" t="e">
        <f>+'Ark1'!#REF!</f>
        <v>#REF!</v>
      </c>
      <c r="W228" s="11" t="e">
        <f>+'Ark1'!#REF!</f>
        <v>#REF!</v>
      </c>
      <c r="X228" s="11" t="e">
        <f>+'Ark1'!#REF!</f>
        <v>#REF!</v>
      </c>
      <c r="Y228" s="1" t="e">
        <f>+'Ark1'!#REF!</f>
        <v>#REF!</v>
      </c>
      <c r="Z228" s="1" t="e">
        <f>+'Ark1'!#REF!</f>
        <v>#REF!</v>
      </c>
      <c r="AA228" s="1" t="e">
        <f>+'Ark1'!#REF!</f>
        <v>#REF!</v>
      </c>
      <c r="AB228" s="1" t="e">
        <f t="shared" si="12"/>
        <v>#REF!</v>
      </c>
      <c r="AC228" s="1" t="e">
        <f t="shared" si="13"/>
        <v>#REF!</v>
      </c>
      <c r="AD228" s="47"/>
    </row>
    <row r="229" spans="1:30">
      <c r="A229" s="47"/>
      <c r="B229" t="e">
        <f>+'Ark1'!#REF!</f>
        <v>#REF!</v>
      </c>
      <c r="C229" t="e">
        <f>+'Ark1'!#REF!</f>
        <v>#REF!</v>
      </c>
      <c r="D229" s="3" t="s">
        <v>462</v>
      </c>
      <c r="E229" t="e">
        <f>+'Ark1'!#REF!</f>
        <v>#REF!</v>
      </c>
      <c r="F229" s="329" t="e">
        <f>+'Ark1'!#REF!</f>
        <v>#REF!</v>
      </c>
      <c r="G229" s="195" t="e">
        <f>+'Ark1'!#REF!</f>
        <v>#REF!</v>
      </c>
      <c r="H229" s="177" t="e">
        <f t="shared" si="14"/>
        <v>#REF!</v>
      </c>
      <c r="I229" s="195" t="e">
        <f>+'Ark1'!#REF!</f>
        <v>#REF!</v>
      </c>
      <c r="J229" s="92" t="e">
        <f>+'Ark1'!#REF!</f>
        <v>#REF!</v>
      </c>
      <c r="R229" s="1" t="e">
        <f>+'Ark1'!#REF!</f>
        <v>#REF!</v>
      </c>
      <c r="S229" s="1"/>
      <c r="T229" s="1" t="e">
        <f>+'Ark1'!#REF!</f>
        <v>#REF!</v>
      </c>
      <c r="U229" s="11" t="e">
        <f>+'Ark1'!#REF!</f>
        <v>#REF!</v>
      </c>
      <c r="V229" s="11" t="e">
        <f>+'Ark1'!#REF!</f>
        <v>#REF!</v>
      </c>
      <c r="W229" s="11" t="e">
        <f>+'Ark1'!#REF!</f>
        <v>#REF!</v>
      </c>
      <c r="X229" s="11" t="e">
        <f>+'Ark1'!#REF!</f>
        <v>#REF!</v>
      </c>
      <c r="Y229" s="1" t="e">
        <f>+'Ark1'!#REF!</f>
        <v>#REF!</v>
      </c>
      <c r="Z229" s="1" t="e">
        <f>+'Ark1'!#REF!</f>
        <v>#REF!</v>
      </c>
      <c r="AA229" s="1" t="e">
        <f>+'Ark1'!#REF!</f>
        <v>#REF!</v>
      </c>
      <c r="AB229" s="1" t="e">
        <f t="shared" si="12"/>
        <v>#REF!</v>
      </c>
      <c r="AC229" s="1" t="e">
        <f t="shared" si="13"/>
        <v>#REF!</v>
      </c>
      <c r="AD229" s="47"/>
    </row>
    <row r="230" spans="1:30">
      <c r="A230" s="47"/>
      <c r="B230" t="e">
        <f>+'Ark1'!#REF!</f>
        <v>#REF!</v>
      </c>
      <c r="C230" t="e">
        <f>+'Ark1'!#REF!</f>
        <v>#REF!</v>
      </c>
      <c r="D230" s="3" t="s">
        <v>463</v>
      </c>
      <c r="E230" t="e">
        <f>+'Ark1'!#REF!</f>
        <v>#REF!</v>
      </c>
      <c r="F230" s="329" t="e">
        <f>+'Ark1'!#REF!</f>
        <v>#REF!</v>
      </c>
      <c r="G230" s="195" t="e">
        <f>+'Ark1'!#REF!</f>
        <v>#REF!</v>
      </c>
      <c r="H230" s="177" t="e">
        <f t="shared" si="14"/>
        <v>#REF!</v>
      </c>
      <c r="I230" s="195" t="e">
        <f>+'Ark1'!#REF!</f>
        <v>#REF!</v>
      </c>
      <c r="J230" s="92" t="e">
        <f>+'Ark1'!#REF!</f>
        <v>#REF!</v>
      </c>
      <c r="R230" s="1" t="e">
        <f>+'Ark1'!#REF!</f>
        <v>#REF!</v>
      </c>
      <c r="S230" s="1"/>
      <c r="T230" s="1" t="e">
        <f>+'Ark1'!#REF!</f>
        <v>#REF!</v>
      </c>
      <c r="U230" s="11" t="e">
        <f>+'Ark1'!#REF!</f>
        <v>#REF!</v>
      </c>
      <c r="V230" s="11" t="e">
        <f>+'Ark1'!#REF!</f>
        <v>#REF!</v>
      </c>
      <c r="W230" s="11" t="e">
        <f>+'Ark1'!#REF!</f>
        <v>#REF!</v>
      </c>
      <c r="X230" s="11" t="e">
        <f>+'Ark1'!#REF!</f>
        <v>#REF!</v>
      </c>
      <c r="Y230" s="1" t="e">
        <f>+'Ark1'!#REF!</f>
        <v>#REF!</v>
      </c>
      <c r="Z230" s="1" t="e">
        <f>+'Ark1'!#REF!</f>
        <v>#REF!</v>
      </c>
      <c r="AA230" s="1" t="e">
        <f>+'Ark1'!#REF!</f>
        <v>#REF!</v>
      </c>
      <c r="AB230" s="1" t="e">
        <f t="shared" si="12"/>
        <v>#REF!</v>
      </c>
      <c r="AC230" s="1" t="e">
        <f t="shared" si="13"/>
        <v>#REF!</v>
      </c>
      <c r="AD230" s="47"/>
    </row>
    <row r="231" spans="1:30">
      <c r="A231" s="47"/>
      <c r="B231" t="e">
        <f>+'Ark1'!#REF!</f>
        <v>#REF!</v>
      </c>
      <c r="C231" t="e">
        <f>+'Ark1'!#REF!</f>
        <v>#REF!</v>
      </c>
      <c r="D231" s="3" t="s">
        <v>464</v>
      </c>
      <c r="E231" t="e">
        <f>+'Ark1'!#REF!</f>
        <v>#REF!</v>
      </c>
      <c r="F231" s="329" t="e">
        <f>+'Ark1'!#REF!</f>
        <v>#REF!</v>
      </c>
      <c r="G231" s="195" t="e">
        <f>+'Ark1'!#REF!</f>
        <v>#REF!</v>
      </c>
      <c r="H231" s="177" t="e">
        <f t="shared" si="14"/>
        <v>#REF!</v>
      </c>
      <c r="I231" s="195" t="e">
        <f>+'Ark1'!#REF!</f>
        <v>#REF!</v>
      </c>
      <c r="J231" s="92" t="e">
        <f>+'Ark1'!#REF!</f>
        <v>#REF!</v>
      </c>
      <c r="R231" s="1" t="e">
        <f>+'Ark1'!#REF!</f>
        <v>#REF!</v>
      </c>
      <c r="S231" s="1"/>
      <c r="T231" s="1" t="e">
        <f>+'Ark1'!#REF!</f>
        <v>#REF!</v>
      </c>
      <c r="U231" s="11" t="e">
        <f>+'Ark1'!#REF!</f>
        <v>#REF!</v>
      </c>
      <c r="V231" s="11" t="e">
        <f>+'Ark1'!#REF!</f>
        <v>#REF!</v>
      </c>
      <c r="W231" s="11" t="e">
        <f>+'Ark1'!#REF!</f>
        <v>#REF!</v>
      </c>
      <c r="X231" s="11" t="e">
        <f>+'Ark1'!#REF!</f>
        <v>#REF!</v>
      </c>
      <c r="Y231" s="1" t="e">
        <f>+'Ark1'!#REF!</f>
        <v>#REF!</v>
      </c>
      <c r="Z231" s="1" t="e">
        <f>+'Ark1'!#REF!</f>
        <v>#REF!</v>
      </c>
      <c r="AA231" s="1" t="e">
        <f>+'Ark1'!#REF!</f>
        <v>#REF!</v>
      </c>
      <c r="AB231" s="1" t="e">
        <f t="shared" si="12"/>
        <v>#REF!</v>
      </c>
      <c r="AC231" s="1" t="e">
        <f t="shared" si="13"/>
        <v>#REF!</v>
      </c>
      <c r="AD231" s="47"/>
    </row>
    <row r="232" spans="1:30">
      <c r="A232" s="47"/>
      <c r="B232" t="e">
        <f>+'Ark1'!#REF!</f>
        <v>#REF!</v>
      </c>
      <c r="C232" t="e">
        <f>+'Ark1'!#REF!</f>
        <v>#REF!</v>
      </c>
      <c r="D232" s="3" t="s">
        <v>465</v>
      </c>
      <c r="E232" t="e">
        <f>+'Ark1'!#REF!</f>
        <v>#REF!</v>
      </c>
      <c r="F232" s="329" t="e">
        <f>+'Ark1'!#REF!</f>
        <v>#REF!</v>
      </c>
      <c r="G232" s="195" t="e">
        <f>+'Ark1'!#REF!</f>
        <v>#REF!</v>
      </c>
      <c r="H232" s="177" t="e">
        <f t="shared" si="14"/>
        <v>#REF!</v>
      </c>
      <c r="I232" s="195" t="e">
        <f>+'Ark1'!#REF!</f>
        <v>#REF!</v>
      </c>
      <c r="J232" s="92" t="e">
        <f>+'Ark1'!#REF!</f>
        <v>#REF!</v>
      </c>
      <c r="R232" s="1" t="e">
        <f>+'Ark1'!#REF!</f>
        <v>#REF!</v>
      </c>
      <c r="S232" s="1"/>
      <c r="T232" s="1" t="e">
        <f>+'Ark1'!#REF!</f>
        <v>#REF!</v>
      </c>
      <c r="U232" s="11" t="e">
        <f>+'Ark1'!#REF!</f>
        <v>#REF!</v>
      </c>
      <c r="V232" s="11" t="e">
        <f>+'Ark1'!#REF!</f>
        <v>#REF!</v>
      </c>
      <c r="W232" s="11" t="e">
        <f>+'Ark1'!#REF!</f>
        <v>#REF!</v>
      </c>
      <c r="X232" s="11" t="e">
        <f>+'Ark1'!#REF!</f>
        <v>#REF!</v>
      </c>
      <c r="Y232" s="1" t="e">
        <f>+'Ark1'!#REF!</f>
        <v>#REF!</v>
      </c>
      <c r="Z232" s="1" t="e">
        <f>+'Ark1'!#REF!</f>
        <v>#REF!</v>
      </c>
      <c r="AA232" s="1" t="e">
        <f>+'Ark1'!#REF!</f>
        <v>#REF!</v>
      </c>
      <c r="AB232" s="1" t="e">
        <f t="shared" si="12"/>
        <v>#REF!</v>
      </c>
      <c r="AC232" s="1" t="e">
        <f t="shared" si="13"/>
        <v>#REF!</v>
      </c>
      <c r="AD232" s="47"/>
    </row>
    <row r="233" spans="1:30">
      <c r="A233" s="47"/>
      <c r="B233" t="e">
        <f>+'Ark1'!#REF!</f>
        <v>#REF!</v>
      </c>
      <c r="C233" t="e">
        <f>+'Ark1'!#REF!</f>
        <v>#REF!</v>
      </c>
      <c r="D233" s="3" t="s">
        <v>466</v>
      </c>
      <c r="E233" t="e">
        <f>+'Ark1'!#REF!</f>
        <v>#REF!</v>
      </c>
      <c r="F233" s="329" t="e">
        <f>+'Ark1'!#REF!</f>
        <v>#REF!</v>
      </c>
      <c r="G233" s="195" t="e">
        <f>+'Ark1'!#REF!</f>
        <v>#REF!</v>
      </c>
      <c r="H233" s="177" t="e">
        <f t="shared" si="14"/>
        <v>#REF!</v>
      </c>
      <c r="I233" s="195" t="e">
        <f>+'Ark1'!#REF!</f>
        <v>#REF!</v>
      </c>
      <c r="J233" s="92" t="e">
        <f>+'Ark1'!#REF!</f>
        <v>#REF!</v>
      </c>
      <c r="R233" s="1" t="e">
        <f>+'Ark1'!#REF!</f>
        <v>#REF!</v>
      </c>
      <c r="S233" s="1"/>
      <c r="T233" s="1" t="e">
        <f>+'Ark1'!#REF!</f>
        <v>#REF!</v>
      </c>
      <c r="U233" s="11" t="e">
        <f>+'Ark1'!#REF!</f>
        <v>#REF!</v>
      </c>
      <c r="V233" s="11" t="e">
        <f>+'Ark1'!#REF!</f>
        <v>#REF!</v>
      </c>
      <c r="W233" s="11" t="e">
        <f>+'Ark1'!#REF!</f>
        <v>#REF!</v>
      </c>
      <c r="X233" s="11" t="e">
        <f>+'Ark1'!#REF!</f>
        <v>#REF!</v>
      </c>
      <c r="Y233" s="1" t="e">
        <f>+'Ark1'!#REF!</f>
        <v>#REF!</v>
      </c>
      <c r="Z233" s="1" t="e">
        <f>+'Ark1'!#REF!</f>
        <v>#REF!</v>
      </c>
      <c r="AA233" s="1" t="e">
        <f>+'Ark1'!#REF!</f>
        <v>#REF!</v>
      </c>
      <c r="AB233" s="1" t="e">
        <f t="shared" si="12"/>
        <v>#REF!</v>
      </c>
      <c r="AC233" s="1" t="e">
        <f t="shared" si="13"/>
        <v>#REF!</v>
      </c>
      <c r="AD233" s="47"/>
    </row>
    <row r="234" spans="1:30">
      <c r="A234" s="47"/>
      <c r="B234" t="e">
        <f>+'Ark1'!#REF!</f>
        <v>#REF!</v>
      </c>
      <c r="C234" t="e">
        <f>+'Ark1'!#REF!</f>
        <v>#REF!</v>
      </c>
      <c r="D234" s="3" t="s">
        <v>467</v>
      </c>
      <c r="E234" t="e">
        <f>+'Ark1'!#REF!</f>
        <v>#REF!</v>
      </c>
      <c r="F234" s="329" t="e">
        <f>+'Ark1'!#REF!</f>
        <v>#REF!</v>
      </c>
      <c r="G234" s="195" t="e">
        <f>+'Ark1'!#REF!</f>
        <v>#REF!</v>
      </c>
      <c r="H234" s="177" t="e">
        <f t="shared" si="14"/>
        <v>#REF!</v>
      </c>
      <c r="I234" s="195" t="e">
        <f>+'Ark1'!#REF!</f>
        <v>#REF!</v>
      </c>
      <c r="J234" s="92" t="e">
        <f>+'Ark1'!#REF!</f>
        <v>#REF!</v>
      </c>
      <c r="R234" s="1" t="e">
        <f>+'Ark1'!#REF!</f>
        <v>#REF!</v>
      </c>
      <c r="S234" s="1"/>
      <c r="T234" s="1" t="e">
        <f>+'Ark1'!#REF!</f>
        <v>#REF!</v>
      </c>
      <c r="U234" s="11" t="e">
        <f>+'Ark1'!#REF!</f>
        <v>#REF!</v>
      </c>
      <c r="V234" s="11" t="e">
        <f>+'Ark1'!#REF!</f>
        <v>#REF!</v>
      </c>
      <c r="W234" s="11" t="e">
        <f>+'Ark1'!#REF!</f>
        <v>#REF!</v>
      </c>
      <c r="X234" s="11" t="e">
        <f>+'Ark1'!#REF!</f>
        <v>#REF!</v>
      </c>
      <c r="Y234" s="1" t="e">
        <f>+'Ark1'!#REF!</f>
        <v>#REF!</v>
      </c>
      <c r="Z234" s="1" t="e">
        <f>+'Ark1'!#REF!</f>
        <v>#REF!</v>
      </c>
      <c r="AA234" s="1" t="e">
        <f>+'Ark1'!#REF!</f>
        <v>#REF!</v>
      </c>
      <c r="AB234" s="1" t="e">
        <f t="shared" si="12"/>
        <v>#REF!</v>
      </c>
      <c r="AC234" s="1" t="e">
        <f t="shared" si="13"/>
        <v>#REF!</v>
      </c>
      <c r="AD234" s="47"/>
    </row>
    <row r="235" spans="1:30">
      <c r="A235" s="47"/>
      <c r="B235" t="e">
        <f>+'Ark1'!#REF!</f>
        <v>#REF!</v>
      </c>
      <c r="C235" t="e">
        <f>+'Ark1'!#REF!</f>
        <v>#REF!</v>
      </c>
      <c r="D235" s="3" t="s">
        <v>468</v>
      </c>
      <c r="E235" t="e">
        <f>+'Ark1'!#REF!</f>
        <v>#REF!</v>
      </c>
      <c r="F235" s="329" t="e">
        <f>+'Ark1'!#REF!</f>
        <v>#REF!</v>
      </c>
      <c r="G235" s="195" t="e">
        <f>+'Ark1'!#REF!</f>
        <v>#REF!</v>
      </c>
      <c r="H235" s="177" t="e">
        <f t="shared" si="14"/>
        <v>#REF!</v>
      </c>
      <c r="I235" s="195" t="e">
        <f>+'Ark1'!#REF!</f>
        <v>#REF!</v>
      </c>
      <c r="J235" s="92" t="e">
        <f>+'Ark1'!#REF!</f>
        <v>#REF!</v>
      </c>
      <c r="R235" s="1" t="e">
        <f>+'Ark1'!#REF!</f>
        <v>#REF!</v>
      </c>
      <c r="S235" s="1"/>
      <c r="T235" s="1" t="e">
        <f>+'Ark1'!#REF!</f>
        <v>#REF!</v>
      </c>
      <c r="U235" s="11" t="e">
        <f>+'Ark1'!#REF!</f>
        <v>#REF!</v>
      </c>
      <c r="V235" s="11" t="e">
        <f>+'Ark1'!#REF!</f>
        <v>#REF!</v>
      </c>
      <c r="W235" s="11" t="e">
        <f>+'Ark1'!#REF!</f>
        <v>#REF!</v>
      </c>
      <c r="X235" s="11" t="e">
        <f>+'Ark1'!#REF!</f>
        <v>#REF!</v>
      </c>
      <c r="Y235" s="1" t="e">
        <f>+'Ark1'!#REF!</f>
        <v>#REF!</v>
      </c>
      <c r="Z235" s="1" t="e">
        <f>+'Ark1'!#REF!</f>
        <v>#REF!</v>
      </c>
      <c r="AA235" s="1" t="e">
        <f>+'Ark1'!#REF!</f>
        <v>#REF!</v>
      </c>
      <c r="AB235" s="1" t="e">
        <f t="shared" si="12"/>
        <v>#REF!</v>
      </c>
      <c r="AC235" s="1" t="e">
        <f t="shared" si="13"/>
        <v>#REF!</v>
      </c>
      <c r="AD235" s="47"/>
    </row>
    <row r="236" spans="1:30">
      <c r="A236" s="47"/>
      <c r="B236" t="e">
        <f>+'Ark1'!#REF!</f>
        <v>#REF!</v>
      </c>
      <c r="C236" t="e">
        <f>+'Ark1'!#REF!</f>
        <v>#REF!</v>
      </c>
      <c r="D236" s="3" t="s">
        <v>469</v>
      </c>
      <c r="E236" t="e">
        <f>+'Ark1'!#REF!</f>
        <v>#REF!</v>
      </c>
      <c r="F236" s="329" t="e">
        <f>+'Ark1'!#REF!</f>
        <v>#REF!</v>
      </c>
      <c r="G236" s="195" t="e">
        <f>+'Ark1'!#REF!</f>
        <v>#REF!</v>
      </c>
      <c r="H236" s="177" t="e">
        <f t="shared" si="14"/>
        <v>#REF!</v>
      </c>
      <c r="I236" s="195" t="e">
        <f>+'Ark1'!#REF!</f>
        <v>#REF!</v>
      </c>
      <c r="J236" s="92" t="e">
        <f>+'Ark1'!#REF!</f>
        <v>#REF!</v>
      </c>
      <c r="R236" s="1" t="e">
        <f>+'Ark1'!#REF!</f>
        <v>#REF!</v>
      </c>
      <c r="S236" s="1"/>
      <c r="T236" s="1" t="e">
        <f>+'Ark1'!#REF!</f>
        <v>#REF!</v>
      </c>
      <c r="U236" s="11" t="e">
        <f>+'Ark1'!#REF!</f>
        <v>#REF!</v>
      </c>
      <c r="V236" s="11" t="e">
        <f>+'Ark1'!#REF!</f>
        <v>#REF!</v>
      </c>
      <c r="W236" s="11" t="e">
        <f>+'Ark1'!#REF!</f>
        <v>#REF!</v>
      </c>
      <c r="X236" s="11" t="e">
        <f>+'Ark1'!#REF!</f>
        <v>#REF!</v>
      </c>
      <c r="Y236" s="1" t="e">
        <f>+'Ark1'!#REF!</f>
        <v>#REF!</v>
      </c>
      <c r="Z236" s="1" t="e">
        <f>+'Ark1'!#REF!</f>
        <v>#REF!</v>
      </c>
      <c r="AA236" s="1" t="e">
        <f>+'Ark1'!#REF!</f>
        <v>#REF!</v>
      </c>
      <c r="AB236" s="1" t="e">
        <f t="shared" si="12"/>
        <v>#REF!</v>
      </c>
      <c r="AC236" s="1" t="e">
        <f t="shared" si="13"/>
        <v>#REF!</v>
      </c>
      <c r="AD236" s="47"/>
    </row>
    <row r="237" spans="1:30">
      <c r="A237" s="47"/>
      <c r="B237" s="53" t="e">
        <f>+'Ark1'!#REF!</f>
        <v>#REF!</v>
      </c>
      <c r="C237" s="53" t="e">
        <f>+'Ark1'!#REF!</f>
        <v>#REF!</v>
      </c>
      <c r="D237" s="54" t="s">
        <v>454</v>
      </c>
      <c r="E237" s="53" t="e">
        <f>+'Ark1'!#REF!</f>
        <v>#REF!</v>
      </c>
      <c r="F237" s="330" t="e">
        <f>+'Ark1'!#REF!</f>
        <v>#REF!</v>
      </c>
      <c r="G237" s="177" t="e">
        <f>+'Ark1'!#REF!</f>
        <v>#REF!</v>
      </c>
      <c r="H237" s="177" t="e">
        <f t="shared" si="14"/>
        <v>#REF!</v>
      </c>
      <c r="I237" s="177" t="e">
        <f>+'Ark1'!#REF!</f>
        <v>#REF!</v>
      </c>
      <c r="J237" s="156" t="e">
        <f>+'Ark1'!#REF!</f>
        <v>#REF!</v>
      </c>
      <c r="K237" s="156"/>
      <c r="L237" s="156"/>
      <c r="M237" s="156"/>
      <c r="N237" s="156"/>
      <c r="O237" s="156"/>
      <c r="P237" s="156"/>
      <c r="Q237" s="156"/>
      <c r="R237" s="55" t="e">
        <f>+'Ark1'!#REF!</f>
        <v>#REF!</v>
      </c>
      <c r="S237" s="55"/>
      <c r="T237" s="55" t="e">
        <f>+'Ark1'!#REF!</f>
        <v>#REF!</v>
      </c>
      <c r="U237" s="75" t="e">
        <f>+'Ark1'!#REF!</f>
        <v>#REF!</v>
      </c>
      <c r="V237" s="75" t="e">
        <f>+'Ark1'!#REF!</f>
        <v>#REF!</v>
      </c>
      <c r="W237" s="75" t="e">
        <f>+'Ark1'!#REF!</f>
        <v>#REF!</v>
      </c>
      <c r="X237" s="75" t="e">
        <f>+'Ark1'!#REF!</f>
        <v>#REF!</v>
      </c>
      <c r="Y237" s="55" t="e">
        <f>+'Ark1'!#REF!</f>
        <v>#REF!</v>
      </c>
      <c r="Z237" s="55" t="e">
        <f>+'Ark1'!#REF!</f>
        <v>#REF!</v>
      </c>
      <c r="AA237" s="55" t="e">
        <f>+'Ark1'!#REF!</f>
        <v>#REF!</v>
      </c>
      <c r="AB237" s="55" t="e">
        <f t="shared" ref="AB237:AB300" si="15">+J237/R237</f>
        <v>#REF!</v>
      </c>
      <c r="AC237" s="55" t="e">
        <f t="shared" si="13"/>
        <v>#REF!</v>
      </c>
      <c r="AD237" s="47"/>
    </row>
    <row r="238" spans="1:30">
      <c r="A238" s="47"/>
      <c r="B238" s="53" t="e">
        <f>+'Ark1'!#REF!</f>
        <v>#REF!</v>
      </c>
      <c r="C238" s="53" t="e">
        <f>+'Ark1'!#REF!</f>
        <v>#REF!</v>
      </c>
      <c r="D238" s="54" t="s">
        <v>455</v>
      </c>
      <c r="E238" s="53" t="e">
        <f>+'Ark1'!#REF!</f>
        <v>#REF!</v>
      </c>
      <c r="F238" s="330" t="e">
        <f>+'Ark1'!#REF!</f>
        <v>#REF!</v>
      </c>
      <c r="G238" s="177" t="e">
        <f>+'Ark1'!#REF!</f>
        <v>#REF!</v>
      </c>
      <c r="H238" s="195" t="e">
        <f t="shared" si="14"/>
        <v>#REF!</v>
      </c>
      <c r="I238" s="177" t="e">
        <f>+'Ark1'!#REF!</f>
        <v>#REF!</v>
      </c>
      <c r="J238" s="156" t="e">
        <f>+'Ark1'!#REF!</f>
        <v>#REF!</v>
      </c>
      <c r="K238" s="156"/>
      <c r="L238" s="156"/>
      <c r="M238" s="156"/>
      <c r="N238" s="156"/>
      <c r="O238" s="156"/>
      <c r="P238" s="156"/>
      <c r="Q238" s="156"/>
      <c r="R238" s="55" t="e">
        <f>+'Ark1'!#REF!</f>
        <v>#REF!</v>
      </c>
      <c r="S238" s="55"/>
      <c r="T238" s="55" t="e">
        <f>+'Ark1'!#REF!</f>
        <v>#REF!</v>
      </c>
      <c r="U238" s="75" t="e">
        <f>+'Ark1'!#REF!</f>
        <v>#REF!</v>
      </c>
      <c r="V238" s="75" t="e">
        <f>+'Ark1'!#REF!</f>
        <v>#REF!</v>
      </c>
      <c r="W238" s="75" t="e">
        <f>+'Ark1'!#REF!</f>
        <v>#REF!</v>
      </c>
      <c r="X238" s="75" t="e">
        <f>+'Ark1'!#REF!</f>
        <v>#REF!</v>
      </c>
      <c r="Y238" s="55" t="e">
        <f>+'Ark1'!#REF!</f>
        <v>#REF!</v>
      </c>
      <c r="Z238" s="55" t="e">
        <f>+'Ark1'!#REF!</f>
        <v>#REF!</v>
      </c>
      <c r="AA238" s="55" t="e">
        <f>+'Ark1'!#REF!</f>
        <v>#REF!</v>
      </c>
      <c r="AB238" s="55" t="e">
        <f t="shared" si="15"/>
        <v>#REF!</v>
      </c>
      <c r="AC238" s="55" t="e">
        <f t="shared" si="13"/>
        <v>#REF!</v>
      </c>
      <c r="AD238" s="47"/>
    </row>
    <row r="239" spans="1:30">
      <c r="A239" s="47"/>
      <c r="B239" s="53" t="e">
        <f>+'Ark1'!#REF!</f>
        <v>#REF!</v>
      </c>
      <c r="C239" s="53" t="e">
        <f>+'Ark1'!#REF!</f>
        <v>#REF!</v>
      </c>
      <c r="D239" s="54" t="s">
        <v>456</v>
      </c>
      <c r="E239" s="53" t="e">
        <f>+'Ark1'!#REF!</f>
        <v>#REF!</v>
      </c>
      <c r="F239" s="330" t="e">
        <f>+'Ark1'!#REF!</f>
        <v>#REF!</v>
      </c>
      <c r="G239" s="177" t="e">
        <f>+'Ark1'!#REF!</f>
        <v>#REF!</v>
      </c>
      <c r="H239" s="195" t="e">
        <f t="shared" si="14"/>
        <v>#REF!</v>
      </c>
      <c r="I239" s="177" t="e">
        <f>+'Ark1'!#REF!</f>
        <v>#REF!</v>
      </c>
      <c r="J239" s="156" t="e">
        <f>+'Ark1'!#REF!</f>
        <v>#REF!</v>
      </c>
      <c r="K239" s="156"/>
      <c r="L239" s="156"/>
      <c r="M239" s="156"/>
      <c r="N239" s="156"/>
      <c r="O239" s="156"/>
      <c r="P239" s="156"/>
      <c r="Q239" s="156"/>
      <c r="R239" s="55" t="e">
        <f>+'Ark1'!#REF!</f>
        <v>#REF!</v>
      </c>
      <c r="S239" s="55"/>
      <c r="T239" s="55" t="e">
        <f>+'Ark1'!#REF!</f>
        <v>#REF!</v>
      </c>
      <c r="U239" s="75" t="e">
        <f>+'Ark1'!#REF!</f>
        <v>#REF!</v>
      </c>
      <c r="V239" s="75" t="e">
        <f>+'Ark1'!#REF!</f>
        <v>#REF!</v>
      </c>
      <c r="W239" s="75" t="e">
        <f>+'Ark1'!#REF!</f>
        <v>#REF!</v>
      </c>
      <c r="X239" s="75" t="e">
        <f>+'Ark1'!#REF!</f>
        <v>#REF!</v>
      </c>
      <c r="Y239" s="55" t="e">
        <f>+'Ark1'!#REF!</f>
        <v>#REF!</v>
      </c>
      <c r="Z239" s="55" t="e">
        <f>+'Ark1'!#REF!</f>
        <v>#REF!</v>
      </c>
      <c r="AA239" s="55" t="e">
        <f>+'Ark1'!#REF!</f>
        <v>#REF!</v>
      </c>
      <c r="AB239" s="55" t="e">
        <f t="shared" si="15"/>
        <v>#REF!</v>
      </c>
      <c r="AC239" s="55" t="e">
        <f t="shared" si="13"/>
        <v>#REF!</v>
      </c>
      <c r="AD239" s="47"/>
    </row>
    <row r="240" spans="1:30">
      <c r="A240" s="47"/>
      <c r="B240" s="53" t="e">
        <f>+'Ark1'!#REF!</f>
        <v>#REF!</v>
      </c>
      <c r="C240" s="53" t="e">
        <f>+'Ark1'!#REF!</f>
        <v>#REF!</v>
      </c>
      <c r="D240" s="54" t="s">
        <v>457</v>
      </c>
      <c r="E240" s="53" t="e">
        <f>+'Ark1'!#REF!</f>
        <v>#REF!</v>
      </c>
      <c r="F240" s="330" t="e">
        <f>+'Ark1'!#REF!</f>
        <v>#REF!</v>
      </c>
      <c r="G240" s="177" t="e">
        <f>+'Ark1'!#REF!</f>
        <v>#REF!</v>
      </c>
      <c r="H240" s="195" t="e">
        <f t="shared" si="14"/>
        <v>#REF!</v>
      </c>
      <c r="I240" s="177" t="e">
        <f>+'Ark1'!#REF!</f>
        <v>#REF!</v>
      </c>
      <c r="J240" s="156" t="e">
        <f>+'Ark1'!#REF!</f>
        <v>#REF!</v>
      </c>
      <c r="K240" s="156"/>
      <c r="L240" s="156"/>
      <c r="M240" s="156"/>
      <c r="N240" s="156"/>
      <c r="O240" s="156"/>
      <c r="P240" s="156"/>
      <c r="Q240" s="156"/>
      <c r="R240" s="55" t="e">
        <f>+'Ark1'!#REF!</f>
        <v>#REF!</v>
      </c>
      <c r="S240" s="55"/>
      <c r="T240" s="55" t="e">
        <f>+'Ark1'!#REF!</f>
        <v>#REF!</v>
      </c>
      <c r="U240" s="75" t="e">
        <f>+'Ark1'!#REF!</f>
        <v>#REF!</v>
      </c>
      <c r="V240" s="75" t="e">
        <f>+'Ark1'!#REF!</f>
        <v>#REF!</v>
      </c>
      <c r="W240" s="75" t="e">
        <f>+'Ark1'!#REF!</f>
        <v>#REF!</v>
      </c>
      <c r="X240" s="75" t="e">
        <f>+'Ark1'!#REF!</f>
        <v>#REF!</v>
      </c>
      <c r="Y240" s="55" t="e">
        <f>+'Ark1'!#REF!</f>
        <v>#REF!</v>
      </c>
      <c r="Z240" s="55" t="e">
        <f>+'Ark1'!#REF!</f>
        <v>#REF!</v>
      </c>
      <c r="AA240" s="55" t="e">
        <f>+'Ark1'!#REF!</f>
        <v>#REF!</v>
      </c>
      <c r="AB240" s="55" t="e">
        <f t="shared" si="15"/>
        <v>#REF!</v>
      </c>
      <c r="AC240" s="55" t="e">
        <f t="shared" si="13"/>
        <v>#REF!</v>
      </c>
      <c r="AD240" s="47"/>
    </row>
    <row r="241" spans="1:30">
      <c r="A241" s="47"/>
      <c r="B241" s="53" t="e">
        <f>+'Ark1'!#REF!</f>
        <v>#REF!</v>
      </c>
      <c r="C241" s="53" t="e">
        <f>+'Ark1'!#REF!</f>
        <v>#REF!</v>
      </c>
      <c r="D241" s="54" t="s">
        <v>458</v>
      </c>
      <c r="E241" s="53" t="e">
        <f>+'Ark1'!#REF!</f>
        <v>#REF!</v>
      </c>
      <c r="F241" s="330" t="e">
        <f>+'Ark1'!#REF!</f>
        <v>#REF!</v>
      </c>
      <c r="G241" s="177" t="e">
        <f>+'Ark1'!#REF!</f>
        <v>#REF!</v>
      </c>
      <c r="H241" s="195" t="e">
        <f t="shared" si="14"/>
        <v>#REF!</v>
      </c>
      <c r="I241" s="177" t="e">
        <f>+'Ark1'!#REF!</f>
        <v>#REF!</v>
      </c>
      <c r="J241" s="156" t="e">
        <f>+'Ark1'!#REF!</f>
        <v>#REF!</v>
      </c>
      <c r="K241" s="156"/>
      <c r="L241" s="156"/>
      <c r="M241" s="156"/>
      <c r="N241" s="156"/>
      <c r="O241" s="156"/>
      <c r="P241" s="156"/>
      <c r="Q241" s="156"/>
      <c r="R241" s="55" t="e">
        <f>+'Ark1'!#REF!</f>
        <v>#REF!</v>
      </c>
      <c r="S241" s="55"/>
      <c r="T241" s="55" t="e">
        <f>+'Ark1'!#REF!</f>
        <v>#REF!</v>
      </c>
      <c r="U241" s="75" t="e">
        <f>+'Ark1'!#REF!</f>
        <v>#REF!</v>
      </c>
      <c r="V241" s="75" t="e">
        <f>+'Ark1'!#REF!</f>
        <v>#REF!</v>
      </c>
      <c r="W241" s="75" t="e">
        <f>+'Ark1'!#REF!</f>
        <v>#REF!</v>
      </c>
      <c r="X241" s="75" t="e">
        <f>+'Ark1'!#REF!</f>
        <v>#REF!</v>
      </c>
      <c r="Y241" s="55" t="e">
        <f>+'Ark1'!#REF!</f>
        <v>#REF!</v>
      </c>
      <c r="Z241" s="55" t="e">
        <f>+'Ark1'!#REF!</f>
        <v>#REF!</v>
      </c>
      <c r="AA241" s="55" t="e">
        <f>+'Ark1'!#REF!</f>
        <v>#REF!</v>
      </c>
      <c r="AB241" s="55" t="e">
        <f t="shared" si="15"/>
        <v>#REF!</v>
      </c>
      <c r="AC241" s="55" t="e">
        <f t="shared" si="13"/>
        <v>#REF!</v>
      </c>
      <c r="AD241" s="47"/>
    </row>
    <row r="242" spans="1:30">
      <c r="A242" s="47"/>
      <c r="B242" s="53" t="e">
        <f>+'Ark1'!#REF!</f>
        <v>#REF!</v>
      </c>
      <c r="C242" s="53" t="e">
        <f>+'Ark1'!#REF!</f>
        <v>#REF!</v>
      </c>
      <c r="D242" s="54" t="s">
        <v>459</v>
      </c>
      <c r="E242" s="53" t="e">
        <f>+'Ark1'!#REF!</f>
        <v>#REF!</v>
      </c>
      <c r="F242" s="330" t="e">
        <f>+'Ark1'!#REF!</f>
        <v>#REF!</v>
      </c>
      <c r="G242" s="177" t="e">
        <f>+'Ark1'!#REF!</f>
        <v>#REF!</v>
      </c>
      <c r="H242" s="195" t="e">
        <f t="shared" si="14"/>
        <v>#REF!</v>
      </c>
      <c r="I242" s="177" t="e">
        <f>+'Ark1'!#REF!</f>
        <v>#REF!</v>
      </c>
      <c r="J242" s="156" t="e">
        <f>+'Ark1'!#REF!</f>
        <v>#REF!</v>
      </c>
      <c r="K242" s="156"/>
      <c r="L242" s="156"/>
      <c r="M242" s="156"/>
      <c r="N242" s="156"/>
      <c r="O242" s="156"/>
      <c r="P242" s="156"/>
      <c r="Q242" s="156"/>
      <c r="R242" s="55" t="e">
        <f>+'Ark1'!#REF!</f>
        <v>#REF!</v>
      </c>
      <c r="S242" s="55"/>
      <c r="T242" s="55" t="e">
        <f>+'Ark1'!#REF!</f>
        <v>#REF!</v>
      </c>
      <c r="U242" s="75" t="e">
        <f>+'Ark1'!#REF!</f>
        <v>#REF!</v>
      </c>
      <c r="V242" s="75" t="e">
        <f>+'Ark1'!#REF!</f>
        <v>#REF!</v>
      </c>
      <c r="W242" s="75" t="e">
        <f>+'Ark1'!#REF!</f>
        <v>#REF!</v>
      </c>
      <c r="X242" s="75" t="e">
        <f>+'Ark1'!#REF!</f>
        <v>#REF!</v>
      </c>
      <c r="Y242" s="55" t="e">
        <f>+'Ark1'!#REF!</f>
        <v>#REF!</v>
      </c>
      <c r="Z242" s="55" t="e">
        <f>+'Ark1'!#REF!</f>
        <v>#REF!</v>
      </c>
      <c r="AA242" s="55" t="e">
        <f>+'Ark1'!#REF!</f>
        <v>#REF!</v>
      </c>
      <c r="AB242" s="55" t="e">
        <f t="shared" si="15"/>
        <v>#REF!</v>
      </c>
      <c r="AC242" s="55" t="e">
        <f t="shared" si="13"/>
        <v>#REF!</v>
      </c>
      <c r="AD242" s="47"/>
    </row>
    <row r="243" spans="1:30">
      <c r="A243" s="47"/>
      <c r="B243" s="53" t="e">
        <f>+'Ark1'!#REF!</f>
        <v>#REF!</v>
      </c>
      <c r="C243" s="53" t="e">
        <f>+'Ark1'!#REF!</f>
        <v>#REF!</v>
      </c>
      <c r="D243" s="54" t="s">
        <v>460</v>
      </c>
      <c r="E243" s="53" t="e">
        <f>+'Ark1'!#REF!</f>
        <v>#REF!</v>
      </c>
      <c r="F243" s="330" t="e">
        <f>+'Ark1'!#REF!</f>
        <v>#REF!</v>
      </c>
      <c r="G243" s="177" t="e">
        <f>+'Ark1'!#REF!</f>
        <v>#REF!</v>
      </c>
      <c r="H243" s="195" t="e">
        <f t="shared" si="14"/>
        <v>#REF!</v>
      </c>
      <c r="I243" s="177" t="e">
        <f>+'Ark1'!#REF!</f>
        <v>#REF!</v>
      </c>
      <c r="J243" s="156" t="e">
        <f>+'Ark1'!#REF!</f>
        <v>#REF!</v>
      </c>
      <c r="K243" s="156"/>
      <c r="L243" s="156"/>
      <c r="M243" s="156"/>
      <c r="N243" s="156"/>
      <c r="O243" s="156"/>
      <c r="P243" s="156"/>
      <c r="Q243" s="156"/>
      <c r="R243" s="55" t="e">
        <f>+'Ark1'!#REF!</f>
        <v>#REF!</v>
      </c>
      <c r="S243" s="55"/>
      <c r="T243" s="55" t="e">
        <f>+'Ark1'!#REF!</f>
        <v>#REF!</v>
      </c>
      <c r="U243" s="75" t="e">
        <f>+'Ark1'!#REF!</f>
        <v>#REF!</v>
      </c>
      <c r="V243" s="75" t="e">
        <f>+'Ark1'!#REF!</f>
        <v>#REF!</v>
      </c>
      <c r="W243" s="75" t="e">
        <f>+'Ark1'!#REF!</f>
        <v>#REF!</v>
      </c>
      <c r="X243" s="75" t="e">
        <f>+'Ark1'!#REF!</f>
        <v>#REF!</v>
      </c>
      <c r="Y243" s="55" t="e">
        <f>+'Ark1'!#REF!</f>
        <v>#REF!</v>
      </c>
      <c r="Z243" s="55" t="e">
        <f>+'Ark1'!#REF!</f>
        <v>#REF!</v>
      </c>
      <c r="AA243" s="55" t="e">
        <f>+'Ark1'!#REF!</f>
        <v>#REF!</v>
      </c>
      <c r="AB243" s="55" t="e">
        <f t="shared" si="15"/>
        <v>#REF!</v>
      </c>
      <c r="AC243" s="55" t="e">
        <f t="shared" si="13"/>
        <v>#REF!</v>
      </c>
      <c r="AD243" s="47"/>
    </row>
    <row r="244" spans="1:30">
      <c r="A244" s="47"/>
      <c r="B244" s="53" t="e">
        <f>+'Ark1'!#REF!</f>
        <v>#REF!</v>
      </c>
      <c r="C244" s="53" t="e">
        <f>+'Ark1'!#REF!</f>
        <v>#REF!</v>
      </c>
      <c r="D244" s="54" t="s">
        <v>461</v>
      </c>
      <c r="E244" s="53" t="e">
        <f>+'Ark1'!#REF!</f>
        <v>#REF!</v>
      </c>
      <c r="F244" s="330" t="e">
        <f>+'Ark1'!#REF!</f>
        <v>#REF!</v>
      </c>
      <c r="G244" s="177" t="e">
        <f>+'Ark1'!#REF!</f>
        <v>#REF!</v>
      </c>
      <c r="H244" s="195" t="e">
        <f t="shared" si="14"/>
        <v>#REF!</v>
      </c>
      <c r="I244" s="177" t="e">
        <f>+'Ark1'!#REF!</f>
        <v>#REF!</v>
      </c>
      <c r="J244" s="156" t="e">
        <f>+'Ark1'!#REF!</f>
        <v>#REF!</v>
      </c>
      <c r="K244" s="156"/>
      <c r="L244" s="156"/>
      <c r="M244" s="156"/>
      <c r="N244" s="156"/>
      <c r="O244" s="156"/>
      <c r="P244" s="156"/>
      <c r="Q244" s="156"/>
      <c r="R244" s="55" t="e">
        <f>+'Ark1'!#REF!</f>
        <v>#REF!</v>
      </c>
      <c r="S244" s="55"/>
      <c r="T244" s="55" t="e">
        <f>+'Ark1'!#REF!</f>
        <v>#REF!</v>
      </c>
      <c r="U244" s="75" t="e">
        <f>+'Ark1'!#REF!</f>
        <v>#REF!</v>
      </c>
      <c r="V244" s="75" t="e">
        <f>+'Ark1'!#REF!</f>
        <v>#REF!</v>
      </c>
      <c r="W244" s="75" t="e">
        <f>+'Ark1'!#REF!</f>
        <v>#REF!</v>
      </c>
      <c r="X244" s="75" t="e">
        <f>+'Ark1'!#REF!</f>
        <v>#REF!</v>
      </c>
      <c r="Y244" s="55" t="e">
        <f>+'Ark1'!#REF!</f>
        <v>#REF!</v>
      </c>
      <c r="Z244" s="55" t="e">
        <f>+'Ark1'!#REF!</f>
        <v>#REF!</v>
      </c>
      <c r="AA244" s="55" t="e">
        <f>+'Ark1'!#REF!</f>
        <v>#REF!</v>
      </c>
      <c r="AB244" s="55" t="e">
        <f t="shared" si="15"/>
        <v>#REF!</v>
      </c>
      <c r="AC244" s="55" t="e">
        <f t="shared" si="13"/>
        <v>#REF!</v>
      </c>
      <c r="AD244" s="47"/>
    </row>
    <row r="245" spans="1:30">
      <c r="A245" s="47"/>
      <c r="B245" s="53" t="e">
        <f>+'Ark1'!#REF!</f>
        <v>#REF!</v>
      </c>
      <c r="C245" s="53" t="e">
        <f>+'Ark1'!#REF!</f>
        <v>#REF!</v>
      </c>
      <c r="D245" s="54" t="s">
        <v>462</v>
      </c>
      <c r="E245" s="53" t="e">
        <f>+'Ark1'!#REF!</f>
        <v>#REF!</v>
      </c>
      <c r="F245" s="330" t="e">
        <f>+'Ark1'!#REF!</f>
        <v>#REF!</v>
      </c>
      <c r="G245" s="177" t="e">
        <f>+'Ark1'!#REF!</f>
        <v>#REF!</v>
      </c>
      <c r="H245" s="195" t="e">
        <f t="shared" si="14"/>
        <v>#REF!</v>
      </c>
      <c r="I245" s="177" t="e">
        <f>+'Ark1'!#REF!</f>
        <v>#REF!</v>
      </c>
      <c r="J245" s="156" t="e">
        <f>+'Ark1'!#REF!</f>
        <v>#REF!</v>
      </c>
      <c r="K245" s="156"/>
      <c r="L245" s="156"/>
      <c r="M245" s="156"/>
      <c r="N245" s="156"/>
      <c r="O245" s="156"/>
      <c r="P245" s="156"/>
      <c r="Q245" s="156"/>
      <c r="R245" s="55" t="e">
        <f>+'Ark1'!#REF!</f>
        <v>#REF!</v>
      </c>
      <c r="S245" s="55"/>
      <c r="T245" s="55" t="e">
        <f>+'Ark1'!#REF!</f>
        <v>#REF!</v>
      </c>
      <c r="U245" s="75" t="e">
        <f>+'Ark1'!#REF!</f>
        <v>#REF!</v>
      </c>
      <c r="V245" s="75" t="e">
        <f>+'Ark1'!#REF!</f>
        <v>#REF!</v>
      </c>
      <c r="W245" s="75" t="e">
        <f>+'Ark1'!#REF!</f>
        <v>#REF!</v>
      </c>
      <c r="X245" s="75" t="e">
        <f>+'Ark1'!#REF!</f>
        <v>#REF!</v>
      </c>
      <c r="Y245" s="55" t="e">
        <f>+'Ark1'!#REF!</f>
        <v>#REF!</v>
      </c>
      <c r="Z245" s="55" t="e">
        <f>+'Ark1'!#REF!</f>
        <v>#REF!</v>
      </c>
      <c r="AA245" s="55" t="e">
        <f>+'Ark1'!#REF!</f>
        <v>#REF!</v>
      </c>
      <c r="AB245" s="55" t="e">
        <f t="shared" si="15"/>
        <v>#REF!</v>
      </c>
      <c r="AC245" s="55" t="e">
        <f t="shared" si="13"/>
        <v>#REF!</v>
      </c>
      <c r="AD245" s="47"/>
    </row>
    <row r="246" spans="1:30">
      <c r="A246" s="47"/>
      <c r="B246" s="53" t="e">
        <f>+'Ark1'!#REF!</f>
        <v>#REF!</v>
      </c>
      <c r="C246" s="53" t="e">
        <f>+'Ark1'!#REF!</f>
        <v>#REF!</v>
      </c>
      <c r="D246" s="54" t="s">
        <v>463</v>
      </c>
      <c r="E246" s="53" t="e">
        <f>+'Ark1'!#REF!</f>
        <v>#REF!</v>
      </c>
      <c r="F246" s="330" t="e">
        <f>+'Ark1'!#REF!</f>
        <v>#REF!</v>
      </c>
      <c r="G246" s="177" t="e">
        <f>+'Ark1'!#REF!</f>
        <v>#REF!</v>
      </c>
      <c r="H246" s="195" t="e">
        <f t="shared" si="14"/>
        <v>#REF!</v>
      </c>
      <c r="I246" s="177" t="e">
        <f>+'Ark1'!#REF!</f>
        <v>#REF!</v>
      </c>
      <c r="J246" s="156" t="e">
        <f>+'Ark1'!#REF!</f>
        <v>#REF!</v>
      </c>
      <c r="K246" s="156"/>
      <c r="L246" s="156"/>
      <c r="M246" s="156"/>
      <c r="N246" s="156"/>
      <c r="O246" s="156"/>
      <c r="P246" s="156"/>
      <c r="Q246" s="156"/>
      <c r="R246" s="55" t="e">
        <f>+'Ark1'!#REF!</f>
        <v>#REF!</v>
      </c>
      <c r="S246" s="55"/>
      <c r="T246" s="55" t="e">
        <f>+'Ark1'!#REF!</f>
        <v>#REF!</v>
      </c>
      <c r="U246" s="75" t="e">
        <f>+'Ark1'!#REF!</f>
        <v>#REF!</v>
      </c>
      <c r="V246" s="75" t="e">
        <f>+'Ark1'!#REF!</f>
        <v>#REF!</v>
      </c>
      <c r="W246" s="75" t="e">
        <f>+'Ark1'!#REF!</f>
        <v>#REF!</v>
      </c>
      <c r="X246" s="75" t="e">
        <f>+'Ark1'!#REF!</f>
        <v>#REF!</v>
      </c>
      <c r="Y246" s="55" t="e">
        <f>+'Ark1'!#REF!</f>
        <v>#REF!</v>
      </c>
      <c r="Z246" s="55" t="e">
        <f>+'Ark1'!#REF!</f>
        <v>#REF!</v>
      </c>
      <c r="AA246" s="55" t="e">
        <f>+'Ark1'!#REF!</f>
        <v>#REF!</v>
      </c>
      <c r="AB246" s="55" t="e">
        <f t="shared" si="15"/>
        <v>#REF!</v>
      </c>
      <c r="AC246" s="55" t="e">
        <f t="shared" si="13"/>
        <v>#REF!</v>
      </c>
      <c r="AD246" s="47"/>
    </row>
    <row r="247" spans="1:30">
      <c r="A247" s="47"/>
      <c r="B247" s="53" t="e">
        <f>+'Ark1'!#REF!</f>
        <v>#REF!</v>
      </c>
      <c r="C247" s="53" t="e">
        <f>+'Ark1'!#REF!</f>
        <v>#REF!</v>
      </c>
      <c r="D247" s="54" t="s">
        <v>464</v>
      </c>
      <c r="E247" s="53" t="e">
        <f>+'Ark1'!#REF!</f>
        <v>#REF!</v>
      </c>
      <c r="F247" s="330" t="e">
        <f>+'Ark1'!#REF!</f>
        <v>#REF!</v>
      </c>
      <c r="G247" s="177" t="e">
        <f>+'Ark1'!#REF!</f>
        <v>#REF!</v>
      </c>
      <c r="H247" s="195" t="e">
        <f t="shared" si="14"/>
        <v>#REF!</v>
      </c>
      <c r="I247" s="177" t="e">
        <f>+'Ark1'!#REF!</f>
        <v>#REF!</v>
      </c>
      <c r="J247" s="156" t="e">
        <f>+'Ark1'!#REF!</f>
        <v>#REF!</v>
      </c>
      <c r="K247" s="156"/>
      <c r="L247" s="156"/>
      <c r="M247" s="156"/>
      <c r="N247" s="156"/>
      <c r="O247" s="156"/>
      <c r="P247" s="156"/>
      <c r="Q247" s="156"/>
      <c r="R247" s="55" t="e">
        <f>+'Ark1'!#REF!</f>
        <v>#REF!</v>
      </c>
      <c r="S247" s="55"/>
      <c r="T247" s="55" t="e">
        <f>+'Ark1'!#REF!</f>
        <v>#REF!</v>
      </c>
      <c r="U247" s="75" t="e">
        <f>+'Ark1'!#REF!</f>
        <v>#REF!</v>
      </c>
      <c r="V247" s="75" t="e">
        <f>+'Ark1'!#REF!</f>
        <v>#REF!</v>
      </c>
      <c r="W247" s="75" t="e">
        <f>+'Ark1'!#REF!</f>
        <v>#REF!</v>
      </c>
      <c r="X247" s="75" t="e">
        <f>+'Ark1'!#REF!</f>
        <v>#REF!</v>
      </c>
      <c r="Y247" s="55" t="e">
        <f>+'Ark1'!#REF!</f>
        <v>#REF!</v>
      </c>
      <c r="Z247" s="55" t="e">
        <f>+'Ark1'!#REF!</f>
        <v>#REF!</v>
      </c>
      <c r="AA247" s="55" t="e">
        <f>+'Ark1'!#REF!</f>
        <v>#REF!</v>
      </c>
      <c r="AB247" s="55" t="e">
        <f t="shared" si="15"/>
        <v>#REF!</v>
      </c>
      <c r="AC247" s="55" t="e">
        <f t="shared" si="13"/>
        <v>#REF!</v>
      </c>
      <c r="AD247" s="47"/>
    </row>
    <row r="248" spans="1:30">
      <c r="A248" s="47"/>
      <c r="B248" s="53" t="e">
        <f>+'Ark1'!#REF!</f>
        <v>#REF!</v>
      </c>
      <c r="C248" s="53" t="e">
        <f>+'Ark1'!#REF!</f>
        <v>#REF!</v>
      </c>
      <c r="D248" s="54" t="s">
        <v>465</v>
      </c>
      <c r="E248" s="53" t="e">
        <f>+'Ark1'!#REF!</f>
        <v>#REF!</v>
      </c>
      <c r="F248" s="330" t="e">
        <f>+'Ark1'!#REF!</f>
        <v>#REF!</v>
      </c>
      <c r="G248" s="177" t="e">
        <f>+'Ark1'!#REF!</f>
        <v>#REF!</v>
      </c>
      <c r="H248" s="195" t="e">
        <f t="shared" si="14"/>
        <v>#REF!</v>
      </c>
      <c r="I248" s="177" t="e">
        <f>+'Ark1'!#REF!</f>
        <v>#REF!</v>
      </c>
      <c r="J248" s="156" t="e">
        <f>+'Ark1'!#REF!</f>
        <v>#REF!</v>
      </c>
      <c r="K248" s="156"/>
      <c r="L248" s="156"/>
      <c r="M248" s="156"/>
      <c r="N248" s="156"/>
      <c r="O248" s="156"/>
      <c r="P248" s="156"/>
      <c r="Q248" s="156"/>
      <c r="R248" s="55" t="e">
        <f>+'Ark1'!#REF!</f>
        <v>#REF!</v>
      </c>
      <c r="S248" s="55"/>
      <c r="T248" s="55" t="e">
        <f>+'Ark1'!#REF!</f>
        <v>#REF!</v>
      </c>
      <c r="U248" s="75" t="e">
        <f>+'Ark1'!#REF!</f>
        <v>#REF!</v>
      </c>
      <c r="V248" s="75" t="e">
        <f>+'Ark1'!#REF!</f>
        <v>#REF!</v>
      </c>
      <c r="W248" s="75" t="e">
        <f>+'Ark1'!#REF!</f>
        <v>#REF!</v>
      </c>
      <c r="X248" s="75" t="e">
        <f>+'Ark1'!#REF!</f>
        <v>#REF!</v>
      </c>
      <c r="Y248" s="55" t="e">
        <f>+'Ark1'!#REF!</f>
        <v>#REF!</v>
      </c>
      <c r="Z248" s="55" t="e">
        <f>+'Ark1'!#REF!</f>
        <v>#REF!</v>
      </c>
      <c r="AA248" s="55" t="e">
        <f>+'Ark1'!#REF!</f>
        <v>#REF!</v>
      </c>
      <c r="AB248" s="55" t="e">
        <f t="shared" si="15"/>
        <v>#REF!</v>
      </c>
      <c r="AC248" s="55" t="e">
        <f t="shared" si="13"/>
        <v>#REF!</v>
      </c>
      <c r="AD248" s="47"/>
    </row>
    <row r="249" spans="1:30">
      <c r="A249" s="47"/>
      <c r="B249" s="53" t="e">
        <f>+'Ark1'!#REF!</f>
        <v>#REF!</v>
      </c>
      <c r="C249" s="53" t="e">
        <f>+'Ark1'!#REF!</f>
        <v>#REF!</v>
      </c>
      <c r="D249" s="54" t="s">
        <v>466</v>
      </c>
      <c r="E249" s="53" t="e">
        <f>+'Ark1'!#REF!</f>
        <v>#REF!</v>
      </c>
      <c r="F249" s="330" t="e">
        <f>+'Ark1'!#REF!</f>
        <v>#REF!</v>
      </c>
      <c r="G249" s="177" t="e">
        <f>+'Ark1'!#REF!</f>
        <v>#REF!</v>
      </c>
      <c r="H249" s="195" t="e">
        <f t="shared" si="14"/>
        <v>#REF!</v>
      </c>
      <c r="I249" s="177" t="e">
        <f>+'Ark1'!#REF!</f>
        <v>#REF!</v>
      </c>
      <c r="J249" s="156" t="e">
        <f>+'Ark1'!#REF!</f>
        <v>#REF!</v>
      </c>
      <c r="K249" s="156"/>
      <c r="L249" s="156"/>
      <c r="M249" s="156"/>
      <c r="N249" s="156"/>
      <c r="O249" s="156"/>
      <c r="P249" s="156"/>
      <c r="Q249" s="156"/>
      <c r="R249" s="55" t="e">
        <f>+'Ark1'!#REF!</f>
        <v>#REF!</v>
      </c>
      <c r="S249" s="55"/>
      <c r="T249" s="55" t="e">
        <f>+'Ark1'!#REF!</f>
        <v>#REF!</v>
      </c>
      <c r="U249" s="75" t="e">
        <f>+'Ark1'!#REF!</f>
        <v>#REF!</v>
      </c>
      <c r="V249" s="75" t="e">
        <f>+'Ark1'!#REF!</f>
        <v>#REF!</v>
      </c>
      <c r="W249" s="75" t="e">
        <f>+'Ark1'!#REF!</f>
        <v>#REF!</v>
      </c>
      <c r="X249" s="75" t="e">
        <f>+'Ark1'!#REF!</f>
        <v>#REF!</v>
      </c>
      <c r="Y249" s="55" t="e">
        <f>+'Ark1'!#REF!</f>
        <v>#REF!</v>
      </c>
      <c r="Z249" s="55" t="e">
        <f>+'Ark1'!#REF!</f>
        <v>#REF!</v>
      </c>
      <c r="AA249" s="55" t="e">
        <f>+'Ark1'!#REF!</f>
        <v>#REF!</v>
      </c>
      <c r="AB249" s="55" t="e">
        <f t="shared" si="15"/>
        <v>#REF!</v>
      </c>
      <c r="AC249" s="55" t="e">
        <f t="shared" si="13"/>
        <v>#REF!</v>
      </c>
      <c r="AD249" s="47"/>
    </row>
    <row r="250" spans="1:30">
      <c r="A250" s="47"/>
      <c r="B250" s="53" t="e">
        <f>+'Ark1'!#REF!</f>
        <v>#REF!</v>
      </c>
      <c r="C250" s="53" t="e">
        <f>+'Ark1'!#REF!</f>
        <v>#REF!</v>
      </c>
      <c r="D250" s="54" t="s">
        <v>467</v>
      </c>
      <c r="E250" s="53" t="e">
        <f>+'Ark1'!#REF!</f>
        <v>#REF!</v>
      </c>
      <c r="F250" s="330" t="e">
        <f>+'Ark1'!#REF!</f>
        <v>#REF!</v>
      </c>
      <c r="G250" s="177" t="e">
        <f>+'Ark1'!#REF!</f>
        <v>#REF!</v>
      </c>
      <c r="H250" s="195" t="e">
        <f t="shared" si="14"/>
        <v>#REF!</v>
      </c>
      <c r="I250" s="177" t="e">
        <f>+'Ark1'!#REF!</f>
        <v>#REF!</v>
      </c>
      <c r="J250" s="156" t="e">
        <f>+'Ark1'!#REF!</f>
        <v>#REF!</v>
      </c>
      <c r="K250" s="156"/>
      <c r="L250" s="156"/>
      <c r="M250" s="156"/>
      <c r="N250" s="156"/>
      <c r="O250" s="156"/>
      <c r="P250" s="156"/>
      <c r="Q250" s="156"/>
      <c r="R250" s="55" t="e">
        <f>+'Ark1'!#REF!</f>
        <v>#REF!</v>
      </c>
      <c r="S250" s="55"/>
      <c r="T250" s="55" t="e">
        <f>+'Ark1'!#REF!</f>
        <v>#REF!</v>
      </c>
      <c r="U250" s="75" t="e">
        <f>+'Ark1'!#REF!</f>
        <v>#REF!</v>
      </c>
      <c r="V250" s="75" t="e">
        <f>+'Ark1'!#REF!</f>
        <v>#REF!</v>
      </c>
      <c r="W250" s="75" t="e">
        <f>+'Ark1'!#REF!</f>
        <v>#REF!</v>
      </c>
      <c r="X250" s="75" t="e">
        <f>+'Ark1'!#REF!</f>
        <v>#REF!</v>
      </c>
      <c r="Y250" s="55" t="e">
        <f>+'Ark1'!#REF!</f>
        <v>#REF!</v>
      </c>
      <c r="Z250" s="55" t="e">
        <f>+'Ark1'!#REF!</f>
        <v>#REF!</v>
      </c>
      <c r="AA250" s="55" t="e">
        <f>+'Ark1'!#REF!</f>
        <v>#REF!</v>
      </c>
      <c r="AB250" s="55" t="e">
        <f t="shared" si="15"/>
        <v>#REF!</v>
      </c>
      <c r="AC250" s="55" t="e">
        <f t="shared" si="13"/>
        <v>#REF!</v>
      </c>
      <c r="AD250" s="47"/>
    </row>
    <row r="251" spans="1:30">
      <c r="A251" s="47"/>
      <c r="B251" s="53" t="e">
        <f>+'Ark1'!#REF!</f>
        <v>#REF!</v>
      </c>
      <c r="C251" s="53" t="e">
        <f>+'Ark1'!#REF!</f>
        <v>#REF!</v>
      </c>
      <c r="D251" s="54" t="s">
        <v>468</v>
      </c>
      <c r="E251" s="53" t="e">
        <f>+'Ark1'!#REF!</f>
        <v>#REF!</v>
      </c>
      <c r="F251" s="330" t="e">
        <f>+'Ark1'!#REF!</f>
        <v>#REF!</v>
      </c>
      <c r="G251" s="177" t="e">
        <f>+'Ark1'!#REF!</f>
        <v>#REF!</v>
      </c>
      <c r="H251" s="195" t="e">
        <f t="shared" si="14"/>
        <v>#REF!</v>
      </c>
      <c r="I251" s="177" t="e">
        <f>+'Ark1'!#REF!</f>
        <v>#REF!</v>
      </c>
      <c r="J251" s="156" t="e">
        <f>+'Ark1'!#REF!</f>
        <v>#REF!</v>
      </c>
      <c r="K251" s="156"/>
      <c r="L251" s="156"/>
      <c r="M251" s="156"/>
      <c r="N251" s="156"/>
      <c r="O251" s="156"/>
      <c r="P251" s="156"/>
      <c r="Q251" s="156"/>
      <c r="R251" s="55" t="e">
        <f>+'Ark1'!#REF!</f>
        <v>#REF!</v>
      </c>
      <c r="S251" s="55"/>
      <c r="T251" s="55" t="e">
        <f>+'Ark1'!#REF!</f>
        <v>#REF!</v>
      </c>
      <c r="U251" s="75" t="e">
        <f>+'Ark1'!#REF!</f>
        <v>#REF!</v>
      </c>
      <c r="V251" s="75" t="e">
        <f>+'Ark1'!#REF!</f>
        <v>#REF!</v>
      </c>
      <c r="W251" s="75" t="e">
        <f>+'Ark1'!#REF!</f>
        <v>#REF!</v>
      </c>
      <c r="X251" s="75" t="e">
        <f>+'Ark1'!#REF!</f>
        <v>#REF!</v>
      </c>
      <c r="Y251" s="55" t="e">
        <f>+'Ark1'!#REF!</f>
        <v>#REF!</v>
      </c>
      <c r="Z251" s="55" t="e">
        <f>+'Ark1'!#REF!</f>
        <v>#REF!</v>
      </c>
      <c r="AA251" s="55" t="e">
        <f>+'Ark1'!#REF!</f>
        <v>#REF!</v>
      </c>
      <c r="AB251" s="55" t="e">
        <f t="shared" si="15"/>
        <v>#REF!</v>
      </c>
      <c r="AC251" s="55" t="e">
        <f t="shared" si="13"/>
        <v>#REF!</v>
      </c>
      <c r="AD251" s="47"/>
    </row>
    <row r="252" spans="1:30">
      <c r="A252" s="47"/>
      <c r="B252" s="53" t="e">
        <f>+'Ark1'!#REF!</f>
        <v>#REF!</v>
      </c>
      <c r="C252" s="53" t="e">
        <f>+'Ark1'!#REF!</f>
        <v>#REF!</v>
      </c>
      <c r="D252" s="54" t="s">
        <v>469</v>
      </c>
      <c r="E252" s="53" t="e">
        <f>+'Ark1'!#REF!</f>
        <v>#REF!</v>
      </c>
      <c r="F252" s="330" t="e">
        <f>+'Ark1'!#REF!</f>
        <v>#REF!</v>
      </c>
      <c r="G252" s="177" t="e">
        <f>+'Ark1'!#REF!</f>
        <v>#REF!</v>
      </c>
      <c r="H252" s="195" t="e">
        <f t="shared" si="14"/>
        <v>#REF!</v>
      </c>
      <c r="I252" s="177" t="e">
        <f>+'Ark1'!#REF!</f>
        <v>#REF!</v>
      </c>
      <c r="J252" s="156" t="e">
        <f>+'Ark1'!#REF!</f>
        <v>#REF!</v>
      </c>
      <c r="K252" s="156"/>
      <c r="L252" s="156"/>
      <c r="M252" s="156"/>
      <c r="N252" s="156"/>
      <c r="O252" s="156"/>
      <c r="P252" s="156"/>
      <c r="Q252" s="156"/>
      <c r="R252" s="55" t="e">
        <f>+'Ark1'!#REF!</f>
        <v>#REF!</v>
      </c>
      <c r="S252" s="55"/>
      <c r="T252" s="55" t="e">
        <f>+'Ark1'!#REF!</f>
        <v>#REF!</v>
      </c>
      <c r="U252" s="75" t="e">
        <f>+'Ark1'!#REF!</f>
        <v>#REF!</v>
      </c>
      <c r="V252" s="75" t="e">
        <f>+'Ark1'!#REF!</f>
        <v>#REF!</v>
      </c>
      <c r="W252" s="75" t="e">
        <f>+'Ark1'!#REF!</f>
        <v>#REF!</v>
      </c>
      <c r="X252" s="75" t="e">
        <f>+'Ark1'!#REF!</f>
        <v>#REF!</v>
      </c>
      <c r="Y252" s="55" t="e">
        <f>+'Ark1'!#REF!</f>
        <v>#REF!</v>
      </c>
      <c r="Z252" s="55" t="e">
        <f>+'Ark1'!#REF!</f>
        <v>#REF!</v>
      </c>
      <c r="AA252" s="55" t="e">
        <f>+'Ark1'!#REF!</f>
        <v>#REF!</v>
      </c>
      <c r="AB252" s="55" t="e">
        <f t="shared" si="15"/>
        <v>#REF!</v>
      </c>
      <c r="AC252" s="55" t="e">
        <f t="shared" si="13"/>
        <v>#REF!</v>
      </c>
      <c r="AD252" s="47"/>
    </row>
    <row r="253" spans="1:30">
      <c r="A253" s="47"/>
      <c r="B253" t="e">
        <f>+'Ark1'!#REF!</f>
        <v>#REF!</v>
      </c>
      <c r="C253" t="e">
        <f>+'Ark1'!#REF!</f>
        <v>#REF!</v>
      </c>
      <c r="D253" s="3" t="s">
        <v>454</v>
      </c>
      <c r="E253" t="e">
        <f>+'Ark1'!#REF!</f>
        <v>#REF!</v>
      </c>
      <c r="F253" s="329" t="e">
        <f>+'Ark1'!#REF!</f>
        <v>#REF!</v>
      </c>
      <c r="G253" s="195" t="e">
        <f>+'Ark1'!#REF!</f>
        <v>#REF!</v>
      </c>
      <c r="H253" s="177" t="e">
        <f t="shared" si="14"/>
        <v>#REF!</v>
      </c>
      <c r="I253" s="195" t="e">
        <f>+'Ark1'!#REF!</f>
        <v>#REF!</v>
      </c>
      <c r="J253" s="92" t="e">
        <f>+'Ark1'!#REF!</f>
        <v>#REF!</v>
      </c>
      <c r="R253" s="1" t="e">
        <f>+'Ark1'!#REF!</f>
        <v>#REF!</v>
      </c>
      <c r="S253" s="1"/>
      <c r="T253" s="1" t="e">
        <f>+'Ark1'!#REF!</f>
        <v>#REF!</v>
      </c>
      <c r="U253" s="11" t="e">
        <f>+'Ark1'!#REF!</f>
        <v>#REF!</v>
      </c>
      <c r="V253" s="11" t="e">
        <f>+'Ark1'!#REF!</f>
        <v>#REF!</v>
      </c>
      <c r="W253" s="11" t="e">
        <f>+'Ark1'!#REF!</f>
        <v>#REF!</v>
      </c>
      <c r="X253" s="11" t="e">
        <f>+'Ark1'!#REF!</f>
        <v>#REF!</v>
      </c>
      <c r="Y253" s="1" t="e">
        <f>+'Ark1'!#REF!</f>
        <v>#REF!</v>
      </c>
      <c r="Z253" s="1" t="e">
        <f>+'Ark1'!#REF!</f>
        <v>#REF!</v>
      </c>
      <c r="AA253" s="1" t="e">
        <f>+'Ark1'!#REF!</f>
        <v>#REF!</v>
      </c>
      <c r="AB253" s="1" t="e">
        <f t="shared" si="15"/>
        <v>#REF!</v>
      </c>
      <c r="AC253" s="1" t="e">
        <f t="shared" si="13"/>
        <v>#REF!</v>
      </c>
      <c r="AD253" s="47"/>
    </row>
    <row r="254" spans="1:30">
      <c r="A254" s="47"/>
      <c r="B254" t="e">
        <f>+'Ark1'!#REF!</f>
        <v>#REF!</v>
      </c>
      <c r="C254" t="e">
        <f>+'Ark1'!#REF!</f>
        <v>#REF!</v>
      </c>
      <c r="D254" s="3" t="s">
        <v>455</v>
      </c>
      <c r="E254" t="e">
        <f>+'Ark1'!#REF!</f>
        <v>#REF!</v>
      </c>
      <c r="F254" s="329" t="e">
        <f>+'Ark1'!#REF!</f>
        <v>#REF!</v>
      </c>
      <c r="G254" s="195" t="e">
        <f>+'Ark1'!#REF!</f>
        <v>#REF!</v>
      </c>
      <c r="H254" s="177" t="e">
        <f t="shared" si="14"/>
        <v>#REF!</v>
      </c>
      <c r="I254" s="195" t="e">
        <f>+'Ark1'!#REF!</f>
        <v>#REF!</v>
      </c>
      <c r="J254" s="92" t="e">
        <f>+'Ark1'!#REF!</f>
        <v>#REF!</v>
      </c>
      <c r="R254" s="1" t="e">
        <f>+'Ark1'!#REF!</f>
        <v>#REF!</v>
      </c>
      <c r="S254" s="1"/>
      <c r="T254" s="1" t="e">
        <f>+'Ark1'!#REF!</f>
        <v>#REF!</v>
      </c>
      <c r="U254" s="11" t="e">
        <f>+'Ark1'!#REF!</f>
        <v>#REF!</v>
      </c>
      <c r="V254" s="11" t="e">
        <f>+'Ark1'!#REF!</f>
        <v>#REF!</v>
      </c>
      <c r="W254" s="11" t="e">
        <f>+'Ark1'!#REF!</f>
        <v>#REF!</v>
      </c>
      <c r="X254" s="11" t="e">
        <f>+'Ark1'!#REF!</f>
        <v>#REF!</v>
      </c>
      <c r="Y254" s="1" t="e">
        <f>+'Ark1'!#REF!</f>
        <v>#REF!</v>
      </c>
      <c r="Z254" s="1" t="e">
        <f>+'Ark1'!#REF!</f>
        <v>#REF!</v>
      </c>
      <c r="AA254" s="1" t="e">
        <f>+'Ark1'!#REF!</f>
        <v>#REF!</v>
      </c>
      <c r="AB254" s="1" t="e">
        <f t="shared" si="15"/>
        <v>#REF!</v>
      </c>
      <c r="AC254" s="1" t="e">
        <f t="shared" si="13"/>
        <v>#REF!</v>
      </c>
      <c r="AD254" s="47"/>
    </row>
    <row r="255" spans="1:30">
      <c r="A255" s="47"/>
      <c r="B255" t="e">
        <f>+'Ark1'!#REF!</f>
        <v>#REF!</v>
      </c>
      <c r="C255" t="e">
        <f>+'Ark1'!#REF!</f>
        <v>#REF!</v>
      </c>
      <c r="D255" s="3" t="s">
        <v>456</v>
      </c>
      <c r="E255" t="e">
        <f>+'Ark1'!#REF!</f>
        <v>#REF!</v>
      </c>
      <c r="F255" s="329" t="e">
        <f>+'Ark1'!#REF!</f>
        <v>#REF!</v>
      </c>
      <c r="G255" s="195" t="e">
        <f>+'Ark1'!#REF!</f>
        <v>#REF!</v>
      </c>
      <c r="H255" s="177" t="e">
        <f t="shared" si="14"/>
        <v>#REF!</v>
      </c>
      <c r="I255" s="195" t="e">
        <f>+'Ark1'!#REF!</f>
        <v>#REF!</v>
      </c>
      <c r="J255" s="92" t="e">
        <f>+'Ark1'!#REF!</f>
        <v>#REF!</v>
      </c>
      <c r="R255" s="1" t="e">
        <f>+'Ark1'!#REF!</f>
        <v>#REF!</v>
      </c>
      <c r="S255" s="1"/>
      <c r="T255" s="1" t="e">
        <f>+'Ark1'!#REF!</f>
        <v>#REF!</v>
      </c>
      <c r="U255" s="11" t="e">
        <f>+'Ark1'!#REF!</f>
        <v>#REF!</v>
      </c>
      <c r="V255" s="11" t="e">
        <f>+'Ark1'!#REF!</f>
        <v>#REF!</v>
      </c>
      <c r="W255" s="11" t="e">
        <f>+'Ark1'!#REF!</f>
        <v>#REF!</v>
      </c>
      <c r="X255" s="11" t="e">
        <f>+'Ark1'!#REF!</f>
        <v>#REF!</v>
      </c>
      <c r="Y255" s="1" t="e">
        <f>+'Ark1'!#REF!</f>
        <v>#REF!</v>
      </c>
      <c r="Z255" s="1" t="e">
        <f>+'Ark1'!#REF!</f>
        <v>#REF!</v>
      </c>
      <c r="AA255" s="1" t="e">
        <f>+'Ark1'!#REF!</f>
        <v>#REF!</v>
      </c>
      <c r="AB255" s="1" t="e">
        <f t="shared" si="15"/>
        <v>#REF!</v>
      </c>
      <c r="AC255" s="1" t="e">
        <f t="shared" si="13"/>
        <v>#REF!</v>
      </c>
      <c r="AD255" s="47"/>
    </row>
    <row r="256" spans="1:30">
      <c r="A256" s="47"/>
      <c r="B256" t="e">
        <f>+'Ark1'!#REF!</f>
        <v>#REF!</v>
      </c>
      <c r="C256" t="e">
        <f>+'Ark1'!#REF!</f>
        <v>#REF!</v>
      </c>
      <c r="D256" s="3" t="s">
        <v>457</v>
      </c>
      <c r="E256" t="e">
        <f>+'Ark1'!#REF!</f>
        <v>#REF!</v>
      </c>
      <c r="F256" s="329" t="e">
        <f>+'Ark1'!#REF!</f>
        <v>#REF!</v>
      </c>
      <c r="G256" s="195" t="e">
        <f>+'Ark1'!#REF!</f>
        <v>#REF!</v>
      </c>
      <c r="H256" s="177" t="e">
        <f t="shared" si="14"/>
        <v>#REF!</v>
      </c>
      <c r="I256" s="195" t="e">
        <f>+'Ark1'!#REF!</f>
        <v>#REF!</v>
      </c>
      <c r="J256" s="92" t="e">
        <f>+'Ark1'!#REF!</f>
        <v>#REF!</v>
      </c>
      <c r="R256" s="1" t="e">
        <f>+'Ark1'!#REF!</f>
        <v>#REF!</v>
      </c>
      <c r="S256" s="1"/>
      <c r="T256" s="1" t="e">
        <f>+'Ark1'!#REF!</f>
        <v>#REF!</v>
      </c>
      <c r="U256" s="11" t="e">
        <f>+'Ark1'!#REF!</f>
        <v>#REF!</v>
      </c>
      <c r="V256" s="11" t="e">
        <f>+'Ark1'!#REF!</f>
        <v>#REF!</v>
      </c>
      <c r="W256" s="11" t="e">
        <f>+'Ark1'!#REF!</f>
        <v>#REF!</v>
      </c>
      <c r="X256" s="11" t="e">
        <f>+'Ark1'!#REF!</f>
        <v>#REF!</v>
      </c>
      <c r="Y256" s="1" t="e">
        <f>+'Ark1'!#REF!</f>
        <v>#REF!</v>
      </c>
      <c r="Z256" s="1" t="e">
        <f>+'Ark1'!#REF!</f>
        <v>#REF!</v>
      </c>
      <c r="AA256" s="1" t="e">
        <f>+'Ark1'!#REF!</f>
        <v>#REF!</v>
      </c>
      <c r="AB256" s="1" t="e">
        <f t="shared" si="15"/>
        <v>#REF!</v>
      </c>
      <c r="AC256" s="1" t="e">
        <f t="shared" si="13"/>
        <v>#REF!</v>
      </c>
      <c r="AD256" s="47"/>
    </row>
    <row r="257" spans="1:30">
      <c r="A257" s="47"/>
      <c r="B257" t="e">
        <f>+'Ark1'!#REF!</f>
        <v>#REF!</v>
      </c>
      <c r="C257" t="e">
        <f>+'Ark1'!#REF!</f>
        <v>#REF!</v>
      </c>
      <c r="D257" s="3" t="s">
        <v>458</v>
      </c>
      <c r="E257" t="e">
        <f>+'Ark1'!#REF!</f>
        <v>#REF!</v>
      </c>
      <c r="F257" s="329" t="e">
        <f>+'Ark1'!#REF!</f>
        <v>#REF!</v>
      </c>
      <c r="G257" s="195" t="e">
        <f>+'Ark1'!#REF!</f>
        <v>#REF!</v>
      </c>
      <c r="H257" s="177" t="e">
        <f t="shared" si="14"/>
        <v>#REF!</v>
      </c>
      <c r="I257" s="195" t="e">
        <f>+'Ark1'!#REF!</f>
        <v>#REF!</v>
      </c>
      <c r="J257" s="92" t="e">
        <f>+'Ark1'!#REF!</f>
        <v>#REF!</v>
      </c>
      <c r="R257" s="1" t="e">
        <f>+'Ark1'!#REF!</f>
        <v>#REF!</v>
      </c>
      <c r="S257" s="1"/>
      <c r="T257" s="1" t="e">
        <f>+'Ark1'!#REF!</f>
        <v>#REF!</v>
      </c>
      <c r="U257" s="11" t="e">
        <f>+'Ark1'!#REF!</f>
        <v>#REF!</v>
      </c>
      <c r="V257" s="11" t="e">
        <f>+'Ark1'!#REF!</f>
        <v>#REF!</v>
      </c>
      <c r="W257" s="11" t="e">
        <f>+'Ark1'!#REF!</f>
        <v>#REF!</v>
      </c>
      <c r="X257" s="11" t="e">
        <f>+'Ark1'!#REF!</f>
        <v>#REF!</v>
      </c>
      <c r="Y257" s="1" t="e">
        <f>+'Ark1'!#REF!</f>
        <v>#REF!</v>
      </c>
      <c r="Z257" s="1" t="e">
        <f>+'Ark1'!#REF!</f>
        <v>#REF!</v>
      </c>
      <c r="AA257" s="1" t="e">
        <f>+'Ark1'!#REF!</f>
        <v>#REF!</v>
      </c>
      <c r="AB257" s="1" t="e">
        <f t="shared" si="15"/>
        <v>#REF!</v>
      </c>
      <c r="AC257" s="1" t="e">
        <f t="shared" si="13"/>
        <v>#REF!</v>
      </c>
      <c r="AD257" s="47"/>
    </row>
    <row r="258" spans="1:30">
      <c r="A258" s="47"/>
      <c r="B258" t="e">
        <f>+'Ark1'!#REF!</f>
        <v>#REF!</v>
      </c>
      <c r="C258" t="e">
        <f>+'Ark1'!#REF!</f>
        <v>#REF!</v>
      </c>
      <c r="D258" s="3" t="s">
        <v>459</v>
      </c>
      <c r="E258" t="e">
        <f>+'Ark1'!#REF!</f>
        <v>#REF!</v>
      </c>
      <c r="F258" s="329" t="e">
        <f>+'Ark1'!#REF!</f>
        <v>#REF!</v>
      </c>
      <c r="G258" s="195" t="e">
        <f>+'Ark1'!#REF!</f>
        <v>#REF!</v>
      </c>
      <c r="H258" s="177" t="e">
        <f t="shared" si="14"/>
        <v>#REF!</v>
      </c>
      <c r="I258" s="195" t="e">
        <f>+'Ark1'!#REF!</f>
        <v>#REF!</v>
      </c>
      <c r="J258" s="92" t="e">
        <f>+'Ark1'!#REF!</f>
        <v>#REF!</v>
      </c>
      <c r="R258" s="1" t="e">
        <f>+'Ark1'!#REF!</f>
        <v>#REF!</v>
      </c>
      <c r="S258" s="1"/>
      <c r="T258" s="1" t="e">
        <f>+'Ark1'!#REF!</f>
        <v>#REF!</v>
      </c>
      <c r="U258" s="11" t="e">
        <f>+'Ark1'!#REF!</f>
        <v>#REF!</v>
      </c>
      <c r="V258" s="11" t="e">
        <f>+'Ark1'!#REF!</f>
        <v>#REF!</v>
      </c>
      <c r="W258" s="11" t="e">
        <f>+'Ark1'!#REF!</f>
        <v>#REF!</v>
      </c>
      <c r="X258" s="11" t="e">
        <f>+'Ark1'!#REF!</f>
        <v>#REF!</v>
      </c>
      <c r="Y258" s="1" t="e">
        <f>+'Ark1'!#REF!</f>
        <v>#REF!</v>
      </c>
      <c r="Z258" s="1" t="e">
        <f>+'Ark1'!#REF!</f>
        <v>#REF!</v>
      </c>
      <c r="AA258" s="1" t="e">
        <f>+'Ark1'!#REF!</f>
        <v>#REF!</v>
      </c>
      <c r="AB258" s="1" t="e">
        <f t="shared" si="15"/>
        <v>#REF!</v>
      </c>
      <c r="AC258" s="1" t="e">
        <f t="shared" si="13"/>
        <v>#REF!</v>
      </c>
      <c r="AD258" s="47"/>
    </row>
    <row r="259" spans="1:30">
      <c r="A259" s="47"/>
      <c r="B259" t="e">
        <f>+'Ark1'!#REF!</f>
        <v>#REF!</v>
      </c>
      <c r="C259" t="e">
        <f>+'Ark1'!#REF!</f>
        <v>#REF!</v>
      </c>
      <c r="D259" s="3" t="s">
        <v>460</v>
      </c>
      <c r="E259" t="e">
        <f>+'Ark1'!#REF!</f>
        <v>#REF!</v>
      </c>
      <c r="F259" s="329" t="e">
        <f>+'Ark1'!#REF!</f>
        <v>#REF!</v>
      </c>
      <c r="G259" s="195" t="e">
        <f>+'Ark1'!#REF!</f>
        <v>#REF!</v>
      </c>
      <c r="H259" s="177" t="e">
        <f t="shared" si="14"/>
        <v>#REF!</v>
      </c>
      <c r="I259" s="195" t="e">
        <f>+'Ark1'!#REF!</f>
        <v>#REF!</v>
      </c>
      <c r="J259" s="92" t="e">
        <f>+'Ark1'!#REF!</f>
        <v>#REF!</v>
      </c>
      <c r="R259" s="1" t="e">
        <f>+'Ark1'!#REF!</f>
        <v>#REF!</v>
      </c>
      <c r="S259" s="1"/>
      <c r="T259" s="1" t="e">
        <f>+'Ark1'!#REF!</f>
        <v>#REF!</v>
      </c>
      <c r="U259" s="11" t="e">
        <f>+'Ark1'!#REF!</f>
        <v>#REF!</v>
      </c>
      <c r="V259" s="11" t="e">
        <f>+'Ark1'!#REF!</f>
        <v>#REF!</v>
      </c>
      <c r="W259" s="11" t="e">
        <f>+'Ark1'!#REF!</f>
        <v>#REF!</v>
      </c>
      <c r="X259" s="11" t="e">
        <f>+'Ark1'!#REF!</f>
        <v>#REF!</v>
      </c>
      <c r="Y259" s="1" t="e">
        <f>+'Ark1'!#REF!</f>
        <v>#REF!</v>
      </c>
      <c r="Z259" s="1" t="e">
        <f>+'Ark1'!#REF!</f>
        <v>#REF!</v>
      </c>
      <c r="AA259" s="1" t="e">
        <f>+'Ark1'!#REF!</f>
        <v>#REF!</v>
      </c>
      <c r="AB259" s="1" t="e">
        <f t="shared" si="15"/>
        <v>#REF!</v>
      </c>
      <c r="AC259" s="1" t="e">
        <f t="shared" si="13"/>
        <v>#REF!</v>
      </c>
      <c r="AD259" s="47"/>
    </row>
    <row r="260" spans="1:30">
      <c r="A260" s="47"/>
      <c r="B260" t="e">
        <f>+'Ark1'!#REF!</f>
        <v>#REF!</v>
      </c>
      <c r="C260" t="e">
        <f>+'Ark1'!#REF!</f>
        <v>#REF!</v>
      </c>
      <c r="D260" s="3" t="s">
        <v>461</v>
      </c>
      <c r="E260" t="e">
        <f>+'Ark1'!#REF!</f>
        <v>#REF!</v>
      </c>
      <c r="F260" s="329" t="e">
        <f>+'Ark1'!#REF!</f>
        <v>#REF!</v>
      </c>
      <c r="G260" s="195" t="e">
        <f>+'Ark1'!#REF!</f>
        <v>#REF!</v>
      </c>
      <c r="H260" s="177" t="e">
        <f t="shared" si="14"/>
        <v>#REF!</v>
      </c>
      <c r="I260" s="195" t="e">
        <f>+'Ark1'!#REF!</f>
        <v>#REF!</v>
      </c>
      <c r="J260" s="92" t="e">
        <f>+'Ark1'!#REF!</f>
        <v>#REF!</v>
      </c>
      <c r="R260" s="1" t="e">
        <f>+'Ark1'!#REF!</f>
        <v>#REF!</v>
      </c>
      <c r="S260" s="1"/>
      <c r="T260" s="1" t="e">
        <f>+'Ark1'!#REF!</f>
        <v>#REF!</v>
      </c>
      <c r="U260" s="11" t="e">
        <f>+'Ark1'!#REF!</f>
        <v>#REF!</v>
      </c>
      <c r="V260" s="11" t="e">
        <f>+'Ark1'!#REF!</f>
        <v>#REF!</v>
      </c>
      <c r="W260" s="11" t="e">
        <f>+'Ark1'!#REF!</f>
        <v>#REF!</v>
      </c>
      <c r="X260" s="11" t="e">
        <f>+'Ark1'!#REF!</f>
        <v>#REF!</v>
      </c>
      <c r="Y260" s="1" t="e">
        <f>+'Ark1'!#REF!</f>
        <v>#REF!</v>
      </c>
      <c r="Z260" s="1" t="e">
        <f>+'Ark1'!#REF!</f>
        <v>#REF!</v>
      </c>
      <c r="AA260" s="1" t="e">
        <f>+'Ark1'!#REF!</f>
        <v>#REF!</v>
      </c>
      <c r="AB260" s="1" t="e">
        <f t="shared" si="15"/>
        <v>#REF!</v>
      </c>
      <c r="AC260" s="1" t="e">
        <f t="shared" si="13"/>
        <v>#REF!</v>
      </c>
      <c r="AD260" s="47"/>
    </row>
    <row r="261" spans="1:30">
      <c r="A261" s="47"/>
      <c r="B261" t="e">
        <f>+'Ark1'!#REF!</f>
        <v>#REF!</v>
      </c>
      <c r="C261" t="e">
        <f>+'Ark1'!#REF!</f>
        <v>#REF!</v>
      </c>
      <c r="D261" s="3" t="s">
        <v>462</v>
      </c>
      <c r="E261" t="e">
        <f>+'Ark1'!#REF!</f>
        <v>#REF!</v>
      </c>
      <c r="F261" s="329" t="e">
        <f>+'Ark1'!#REF!</f>
        <v>#REF!</v>
      </c>
      <c r="G261" s="195" t="e">
        <f>+'Ark1'!#REF!</f>
        <v>#REF!</v>
      </c>
      <c r="H261" s="177" t="e">
        <f t="shared" si="14"/>
        <v>#REF!</v>
      </c>
      <c r="I261" s="195" t="e">
        <f>+'Ark1'!#REF!</f>
        <v>#REF!</v>
      </c>
      <c r="J261" s="92" t="e">
        <f>+'Ark1'!#REF!</f>
        <v>#REF!</v>
      </c>
      <c r="R261" s="1" t="e">
        <f>+'Ark1'!#REF!</f>
        <v>#REF!</v>
      </c>
      <c r="S261" s="1"/>
      <c r="T261" s="1" t="e">
        <f>+'Ark1'!#REF!</f>
        <v>#REF!</v>
      </c>
      <c r="U261" s="11" t="e">
        <f>+'Ark1'!#REF!</f>
        <v>#REF!</v>
      </c>
      <c r="V261" s="11" t="e">
        <f>+'Ark1'!#REF!</f>
        <v>#REF!</v>
      </c>
      <c r="W261" s="11" t="e">
        <f>+'Ark1'!#REF!</f>
        <v>#REF!</v>
      </c>
      <c r="X261" s="11" t="e">
        <f>+'Ark1'!#REF!</f>
        <v>#REF!</v>
      </c>
      <c r="Y261" s="1" t="e">
        <f>+'Ark1'!#REF!</f>
        <v>#REF!</v>
      </c>
      <c r="Z261" s="1" t="e">
        <f>+'Ark1'!#REF!</f>
        <v>#REF!</v>
      </c>
      <c r="AA261" s="1" t="e">
        <f>+'Ark1'!#REF!</f>
        <v>#REF!</v>
      </c>
      <c r="AB261" s="1" t="e">
        <f t="shared" si="15"/>
        <v>#REF!</v>
      </c>
      <c r="AC261" s="1" t="e">
        <f t="shared" si="13"/>
        <v>#REF!</v>
      </c>
      <c r="AD261" s="47"/>
    </row>
    <row r="262" spans="1:30">
      <c r="A262" s="47"/>
      <c r="B262" t="e">
        <f>+'Ark1'!#REF!</f>
        <v>#REF!</v>
      </c>
      <c r="C262" t="e">
        <f>+'Ark1'!#REF!</f>
        <v>#REF!</v>
      </c>
      <c r="D262" s="3" t="s">
        <v>463</v>
      </c>
      <c r="E262" t="e">
        <f>+'Ark1'!#REF!</f>
        <v>#REF!</v>
      </c>
      <c r="F262" s="329" t="e">
        <f>+'Ark1'!#REF!</f>
        <v>#REF!</v>
      </c>
      <c r="G262" s="195" t="e">
        <f>+'Ark1'!#REF!</f>
        <v>#REF!</v>
      </c>
      <c r="H262" s="177" t="e">
        <f t="shared" si="14"/>
        <v>#REF!</v>
      </c>
      <c r="I262" s="195" t="e">
        <f>+'Ark1'!#REF!</f>
        <v>#REF!</v>
      </c>
      <c r="J262" s="92" t="e">
        <f>+'Ark1'!#REF!</f>
        <v>#REF!</v>
      </c>
      <c r="R262" s="1" t="e">
        <f>+'Ark1'!#REF!</f>
        <v>#REF!</v>
      </c>
      <c r="S262" s="1"/>
      <c r="T262" s="1" t="e">
        <f>+'Ark1'!#REF!</f>
        <v>#REF!</v>
      </c>
      <c r="U262" s="11" t="e">
        <f>+'Ark1'!#REF!</f>
        <v>#REF!</v>
      </c>
      <c r="V262" s="11" t="e">
        <f>+'Ark1'!#REF!</f>
        <v>#REF!</v>
      </c>
      <c r="W262" s="11" t="e">
        <f>+'Ark1'!#REF!</f>
        <v>#REF!</v>
      </c>
      <c r="X262" s="11" t="e">
        <f>+'Ark1'!#REF!</f>
        <v>#REF!</v>
      </c>
      <c r="Y262" s="1" t="e">
        <f>+'Ark1'!#REF!</f>
        <v>#REF!</v>
      </c>
      <c r="Z262" s="1" t="e">
        <f>+'Ark1'!#REF!</f>
        <v>#REF!</v>
      </c>
      <c r="AA262" s="1" t="e">
        <f>+'Ark1'!#REF!</f>
        <v>#REF!</v>
      </c>
      <c r="AB262" s="1" t="e">
        <f t="shared" si="15"/>
        <v>#REF!</v>
      </c>
      <c r="AC262" s="1" t="e">
        <f t="shared" si="13"/>
        <v>#REF!</v>
      </c>
      <c r="AD262" s="47"/>
    </row>
    <row r="263" spans="1:30">
      <c r="A263" s="47"/>
      <c r="B263" t="e">
        <f>+'Ark1'!#REF!</f>
        <v>#REF!</v>
      </c>
      <c r="C263" t="e">
        <f>+'Ark1'!#REF!</f>
        <v>#REF!</v>
      </c>
      <c r="D263" s="3" t="s">
        <v>464</v>
      </c>
      <c r="E263" t="e">
        <f>+'Ark1'!#REF!</f>
        <v>#REF!</v>
      </c>
      <c r="F263" s="329" t="e">
        <f>+'Ark1'!#REF!</f>
        <v>#REF!</v>
      </c>
      <c r="G263" s="195" t="e">
        <f>+'Ark1'!#REF!</f>
        <v>#REF!</v>
      </c>
      <c r="H263" s="177" t="e">
        <f t="shared" si="14"/>
        <v>#REF!</v>
      </c>
      <c r="I263" s="195" t="e">
        <f>+'Ark1'!#REF!</f>
        <v>#REF!</v>
      </c>
      <c r="J263" s="92" t="e">
        <f>+'Ark1'!#REF!</f>
        <v>#REF!</v>
      </c>
      <c r="R263" s="1" t="e">
        <f>+'Ark1'!#REF!</f>
        <v>#REF!</v>
      </c>
      <c r="S263" s="1"/>
      <c r="T263" s="1" t="e">
        <f>+'Ark1'!#REF!</f>
        <v>#REF!</v>
      </c>
      <c r="U263" s="11" t="e">
        <f>+'Ark1'!#REF!</f>
        <v>#REF!</v>
      </c>
      <c r="V263" s="11" t="e">
        <f>+'Ark1'!#REF!</f>
        <v>#REF!</v>
      </c>
      <c r="W263" s="11" t="e">
        <f>+'Ark1'!#REF!</f>
        <v>#REF!</v>
      </c>
      <c r="X263" s="11" t="e">
        <f>+'Ark1'!#REF!</f>
        <v>#REF!</v>
      </c>
      <c r="Y263" s="1" t="e">
        <f>+'Ark1'!#REF!</f>
        <v>#REF!</v>
      </c>
      <c r="Z263" s="1" t="e">
        <f>+'Ark1'!#REF!</f>
        <v>#REF!</v>
      </c>
      <c r="AA263" s="1" t="e">
        <f>+'Ark1'!#REF!</f>
        <v>#REF!</v>
      </c>
      <c r="AB263" s="1" t="e">
        <f t="shared" si="15"/>
        <v>#REF!</v>
      </c>
      <c r="AC263" s="1" t="e">
        <f t="shared" si="13"/>
        <v>#REF!</v>
      </c>
      <c r="AD263" s="47"/>
    </row>
    <row r="264" spans="1:30">
      <c r="A264" s="47"/>
      <c r="B264" t="e">
        <f>+'Ark1'!#REF!</f>
        <v>#REF!</v>
      </c>
      <c r="C264" t="e">
        <f>+'Ark1'!#REF!</f>
        <v>#REF!</v>
      </c>
      <c r="D264" s="3" t="s">
        <v>465</v>
      </c>
      <c r="E264" t="e">
        <f>+'Ark1'!#REF!</f>
        <v>#REF!</v>
      </c>
      <c r="F264" s="329" t="e">
        <f>+'Ark1'!#REF!</f>
        <v>#REF!</v>
      </c>
      <c r="G264" s="195" t="e">
        <f>+'Ark1'!#REF!</f>
        <v>#REF!</v>
      </c>
      <c r="H264" s="177" t="e">
        <f t="shared" si="14"/>
        <v>#REF!</v>
      </c>
      <c r="I264" s="195" t="e">
        <f>+'Ark1'!#REF!</f>
        <v>#REF!</v>
      </c>
      <c r="J264" s="92" t="e">
        <f>+'Ark1'!#REF!</f>
        <v>#REF!</v>
      </c>
      <c r="R264" s="1" t="e">
        <f>+'Ark1'!#REF!</f>
        <v>#REF!</v>
      </c>
      <c r="S264" s="1"/>
      <c r="T264" s="1" t="e">
        <f>+'Ark1'!#REF!</f>
        <v>#REF!</v>
      </c>
      <c r="U264" s="11" t="e">
        <f>+'Ark1'!#REF!</f>
        <v>#REF!</v>
      </c>
      <c r="V264" s="11" t="e">
        <f>+'Ark1'!#REF!</f>
        <v>#REF!</v>
      </c>
      <c r="W264" s="11" t="e">
        <f>+'Ark1'!#REF!</f>
        <v>#REF!</v>
      </c>
      <c r="X264" s="11" t="e">
        <f>+'Ark1'!#REF!</f>
        <v>#REF!</v>
      </c>
      <c r="Y264" s="1" t="e">
        <f>+'Ark1'!#REF!</f>
        <v>#REF!</v>
      </c>
      <c r="Z264" s="1" t="e">
        <f>+'Ark1'!#REF!</f>
        <v>#REF!</v>
      </c>
      <c r="AA264" s="1" t="e">
        <f>+'Ark1'!#REF!</f>
        <v>#REF!</v>
      </c>
      <c r="AB264" s="1" t="e">
        <f t="shared" si="15"/>
        <v>#REF!</v>
      </c>
      <c r="AC264" s="1" t="e">
        <f t="shared" si="13"/>
        <v>#REF!</v>
      </c>
      <c r="AD264" s="47"/>
    </row>
    <row r="265" spans="1:30">
      <c r="A265" s="47"/>
      <c r="B265" t="e">
        <f>+'Ark1'!#REF!</f>
        <v>#REF!</v>
      </c>
      <c r="C265" t="e">
        <f>+'Ark1'!#REF!</f>
        <v>#REF!</v>
      </c>
      <c r="D265" s="3" t="s">
        <v>466</v>
      </c>
      <c r="E265" t="e">
        <f>+'Ark1'!#REF!</f>
        <v>#REF!</v>
      </c>
      <c r="F265" s="329" t="e">
        <f>+'Ark1'!#REF!</f>
        <v>#REF!</v>
      </c>
      <c r="G265" s="195" t="e">
        <f>+'Ark1'!#REF!</f>
        <v>#REF!</v>
      </c>
      <c r="H265" s="177" t="e">
        <f t="shared" si="14"/>
        <v>#REF!</v>
      </c>
      <c r="I265" s="195" t="e">
        <f>+'Ark1'!#REF!</f>
        <v>#REF!</v>
      </c>
      <c r="J265" s="92" t="e">
        <f>+'Ark1'!#REF!</f>
        <v>#REF!</v>
      </c>
      <c r="R265" s="1" t="e">
        <f>+'Ark1'!#REF!</f>
        <v>#REF!</v>
      </c>
      <c r="S265" s="1"/>
      <c r="T265" s="1" t="e">
        <f>+'Ark1'!#REF!</f>
        <v>#REF!</v>
      </c>
      <c r="U265" s="11" t="e">
        <f>+'Ark1'!#REF!</f>
        <v>#REF!</v>
      </c>
      <c r="V265" s="11" t="e">
        <f>+'Ark1'!#REF!</f>
        <v>#REF!</v>
      </c>
      <c r="W265" s="11" t="e">
        <f>+'Ark1'!#REF!</f>
        <v>#REF!</v>
      </c>
      <c r="X265" s="11" t="e">
        <f>+'Ark1'!#REF!</f>
        <v>#REF!</v>
      </c>
      <c r="Y265" s="1" t="e">
        <f>+'Ark1'!#REF!</f>
        <v>#REF!</v>
      </c>
      <c r="Z265" s="1" t="e">
        <f>+'Ark1'!#REF!</f>
        <v>#REF!</v>
      </c>
      <c r="AA265" s="1" t="e">
        <f>+'Ark1'!#REF!</f>
        <v>#REF!</v>
      </c>
      <c r="AB265" s="1" t="e">
        <f t="shared" si="15"/>
        <v>#REF!</v>
      </c>
      <c r="AC265" s="1" t="e">
        <f t="shared" si="13"/>
        <v>#REF!</v>
      </c>
      <c r="AD265" s="47"/>
    </row>
    <row r="266" spans="1:30">
      <c r="A266" s="47"/>
      <c r="B266" t="e">
        <f>+'Ark1'!#REF!</f>
        <v>#REF!</v>
      </c>
      <c r="C266" t="e">
        <f>+'Ark1'!#REF!</f>
        <v>#REF!</v>
      </c>
      <c r="D266" s="3" t="s">
        <v>467</v>
      </c>
      <c r="E266" t="e">
        <f>+'Ark1'!#REF!</f>
        <v>#REF!</v>
      </c>
      <c r="F266" s="329" t="e">
        <f>+'Ark1'!#REF!</f>
        <v>#REF!</v>
      </c>
      <c r="G266" s="195" t="e">
        <f>+'Ark1'!#REF!</f>
        <v>#REF!</v>
      </c>
      <c r="H266" s="177" t="e">
        <f t="shared" si="14"/>
        <v>#REF!</v>
      </c>
      <c r="I266" s="195" t="e">
        <f>+'Ark1'!#REF!</f>
        <v>#REF!</v>
      </c>
      <c r="J266" s="92" t="e">
        <f>+'Ark1'!#REF!</f>
        <v>#REF!</v>
      </c>
      <c r="R266" s="1" t="e">
        <f>+'Ark1'!#REF!</f>
        <v>#REF!</v>
      </c>
      <c r="S266" s="1"/>
      <c r="T266" s="1" t="e">
        <f>+'Ark1'!#REF!</f>
        <v>#REF!</v>
      </c>
      <c r="U266" s="11" t="e">
        <f>+'Ark1'!#REF!</f>
        <v>#REF!</v>
      </c>
      <c r="V266" s="11" t="e">
        <f>+'Ark1'!#REF!</f>
        <v>#REF!</v>
      </c>
      <c r="W266" s="11" t="e">
        <f>+'Ark1'!#REF!</f>
        <v>#REF!</v>
      </c>
      <c r="X266" s="11" t="e">
        <f>+'Ark1'!#REF!</f>
        <v>#REF!</v>
      </c>
      <c r="Y266" s="1" t="e">
        <f>+'Ark1'!#REF!</f>
        <v>#REF!</v>
      </c>
      <c r="Z266" s="1" t="e">
        <f>+'Ark1'!#REF!</f>
        <v>#REF!</v>
      </c>
      <c r="AA266" s="1" t="e">
        <f>+'Ark1'!#REF!</f>
        <v>#REF!</v>
      </c>
      <c r="AB266" s="1" t="e">
        <f t="shared" si="15"/>
        <v>#REF!</v>
      </c>
      <c r="AC266" s="1" t="e">
        <f t="shared" si="13"/>
        <v>#REF!</v>
      </c>
      <c r="AD266" s="47"/>
    </row>
    <row r="267" spans="1:30">
      <c r="A267" s="47"/>
      <c r="B267" t="e">
        <f>+'Ark1'!#REF!</f>
        <v>#REF!</v>
      </c>
      <c r="C267" t="e">
        <f>+'Ark1'!#REF!</f>
        <v>#REF!</v>
      </c>
      <c r="D267" s="3" t="s">
        <v>468</v>
      </c>
      <c r="E267" t="e">
        <f>+'Ark1'!#REF!</f>
        <v>#REF!</v>
      </c>
      <c r="F267" s="329" t="e">
        <f>+'Ark1'!#REF!</f>
        <v>#REF!</v>
      </c>
      <c r="G267" s="195" t="e">
        <f>+'Ark1'!#REF!</f>
        <v>#REF!</v>
      </c>
      <c r="H267" s="177" t="e">
        <f t="shared" si="14"/>
        <v>#REF!</v>
      </c>
      <c r="I267" s="195" t="e">
        <f>+'Ark1'!#REF!</f>
        <v>#REF!</v>
      </c>
      <c r="J267" s="92" t="e">
        <f>+'Ark1'!#REF!</f>
        <v>#REF!</v>
      </c>
      <c r="R267" s="1" t="e">
        <f>+'Ark1'!#REF!</f>
        <v>#REF!</v>
      </c>
      <c r="S267" s="1"/>
      <c r="T267" s="1" t="e">
        <f>+'Ark1'!#REF!</f>
        <v>#REF!</v>
      </c>
      <c r="U267" s="11" t="e">
        <f>+'Ark1'!#REF!</f>
        <v>#REF!</v>
      </c>
      <c r="V267" s="11" t="e">
        <f>+'Ark1'!#REF!</f>
        <v>#REF!</v>
      </c>
      <c r="W267" s="11" t="e">
        <f>+'Ark1'!#REF!</f>
        <v>#REF!</v>
      </c>
      <c r="X267" s="11" t="e">
        <f>+'Ark1'!#REF!</f>
        <v>#REF!</v>
      </c>
      <c r="Y267" s="1" t="e">
        <f>+'Ark1'!#REF!</f>
        <v>#REF!</v>
      </c>
      <c r="Z267" s="1" t="e">
        <f>+'Ark1'!#REF!</f>
        <v>#REF!</v>
      </c>
      <c r="AA267" s="1" t="e">
        <f>+'Ark1'!#REF!</f>
        <v>#REF!</v>
      </c>
      <c r="AB267" s="1" t="e">
        <f t="shared" si="15"/>
        <v>#REF!</v>
      </c>
      <c r="AC267" s="1" t="e">
        <f t="shared" si="13"/>
        <v>#REF!</v>
      </c>
      <c r="AD267" s="47"/>
    </row>
    <row r="268" spans="1:30">
      <c r="A268" s="47"/>
      <c r="B268" t="e">
        <f>+'Ark1'!#REF!</f>
        <v>#REF!</v>
      </c>
      <c r="C268" t="e">
        <f>+'Ark1'!#REF!</f>
        <v>#REF!</v>
      </c>
      <c r="D268" s="3" t="s">
        <v>469</v>
      </c>
      <c r="E268" t="e">
        <f>+'Ark1'!#REF!</f>
        <v>#REF!</v>
      </c>
      <c r="F268" s="329" t="e">
        <f>+'Ark1'!#REF!</f>
        <v>#REF!</v>
      </c>
      <c r="G268" s="195" t="e">
        <f>+'Ark1'!#REF!</f>
        <v>#REF!</v>
      </c>
      <c r="H268" s="195" t="e">
        <f t="shared" si="14"/>
        <v>#REF!</v>
      </c>
      <c r="I268" s="195" t="e">
        <f>+'Ark1'!#REF!</f>
        <v>#REF!</v>
      </c>
      <c r="J268" s="92" t="e">
        <f>+'Ark1'!#REF!</f>
        <v>#REF!</v>
      </c>
      <c r="R268" s="1" t="e">
        <f>+'Ark1'!#REF!</f>
        <v>#REF!</v>
      </c>
      <c r="S268" s="1"/>
      <c r="T268" s="1" t="e">
        <f>+'Ark1'!#REF!</f>
        <v>#REF!</v>
      </c>
      <c r="U268" s="11" t="e">
        <f>+'Ark1'!#REF!</f>
        <v>#REF!</v>
      </c>
      <c r="V268" s="11" t="e">
        <f>+'Ark1'!#REF!</f>
        <v>#REF!</v>
      </c>
      <c r="W268" s="11" t="e">
        <f>+'Ark1'!#REF!</f>
        <v>#REF!</v>
      </c>
      <c r="X268" s="11" t="e">
        <f>+'Ark1'!#REF!</f>
        <v>#REF!</v>
      </c>
      <c r="Y268" s="1" t="e">
        <f>+'Ark1'!#REF!</f>
        <v>#REF!</v>
      </c>
      <c r="Z268" s="1" t="e">
        <f>+'Ark1'!#REF!</f>
        <v>#REF!</v>
      </c>
      <c r="AA268" s="1" t="e">
        <f>+'Ark1'!#REF!</f>
        <v>#REF!</v>
      </c>
      <c r="AB268" s="1" t="e">
        <f t="shared" si="15"/>
        <v>#REF!</v>
      </c>
      <c r="AC268" s="1" t="e">
        <f t="shared" si="13"/>
        <v>#REF!</v>
      </c>
      <c r="AD268" s="47"/>
    </row>
    <row r="269" spans="1:30">
      <c r="A269" s="47"/>
      <c r="B269" s="53" t="e">
        <f>+'Ark1'!#REF!</f>
        <v>#REF!</v>
      </c>
      <c r="C269" s="53" t="e">
        <f>+'Ark1'!#REF!</f>
        <v>#REF!</v>
      </c>
      <c r="D269" s="54" t="s">
        <v>454</v>
      </c>
      <c r="E269" s="53" t="e">
        <f>+'Ark1'!#REF!</f>
        <v>#REF!</v>
      </c>
      <c r="F269" s="330" t="e">
        <f>+'Ark1'!#REF!</f>
        <v>#REF!</v>
      </c>
      <c r="G269" s="177" t="e">
        <f>+'Ark1'!#REF!</f>
        <v>#REF!</v>
      </c>
      <c r="H269" s="195" t="e">
        <f t="shared" si="14"/>
        <v>#REF!</v>
      </c>
      <c r="I269" s="177" t="e">
        <f>+'Ark1'!#REF!</f>
        <v>#REF!</v>
      </c>
      <c r="J269" s="156" t="e">
        <f>+'Ark1'!#REF!</f>
        <v>#REF!</v>
      </c>
      <c r="K269" s="156"/>
      <c r="L269" s="156"/>
      <c r="M269" s="156"/>
      <c r="N269" s="156"/>
      <c r="O269" s="156"/>
      <c r="P269" s="156"/>
      <c r="Q269" s="156"/>
      <c r="R269" s="55" t="e">
        <f>+'Ark1'!#REF!</f>
        <v>#REF!</v>
      </c>
      <c r="S269" s="55"/>
      <c r="T269" s="55" t="e">
        <f>+'Ark1'!#REF!</f>
        <v>#REF!</v>
      </c>
      <c r="U269" s="75" t="e">
        <f>+'Ark1'!#REF!</f>
        <v>#REF!</v>
      </c>
      <c r="V269" s="75" t="e">
        <f>+'Ark1'!#REF!</f>
        <v>#REF!</v>
      </c>
      <c r="W269" s="75" t="e">
        <f>+'Ark1'!#REF!</f>
        <v>#REF!</v>
      </c>
      <c r="X269" s="75" t="e">
        <f>+'Ark1'!#REF!</f>
        <v>#REF!</v>
      </c>
      <c r="Y269" s="55" t="e">
        <f>+'Ark1'!#REF!</f>
        <v>#REF!</v>
      </c>
      <c r="Z269" s="55" t="e">
        <f>+'Ark1'!#REF!</f>
        <v>#REF!</v>
      </c>
      <c r="AA269" s="55" t="e">
        <f>+'Ark1'!#REF!</f>
        <v>#REF!</v>
      </c>
      <c r="AB269" s="55" t="e">
        <f t="shared" si="15"/>
        <v>#REF!</v>
      </c>
      <c r="AC269" s="55" t="e">
        <f t="shared" ref="AC269:AC332" si="16">+F269/E269</f>
        <v>#REF!</v>
      </c>
      <c r="AD269" s="47"/>
    </row>
    <row r="270" spans="1:30">
      <c r="A270" s="47"/>
      <c r="B270" s="53" t="e">
        <f>+'Ark1'!#REF!</f>
        <v>#REF!</v>
      </c>
      <c r="C270" s="53" t="e">
        <f>+'Ark1'!#REF!</f>
        <v>#REF!</v>
      </c>
      <c r="D270" s="54" t="s">
        <v>455</v>
      </c>
      <c r="E270" s="53" t="e">
        <f>+'Ark1'!#REF!</f>
        <v>#REF!</v>
      </c>
      <c r="F270" s="330" t="e">
        <f>+'Ark1'!#REF!</f>
        <v>#REF!</v>
      </c>
      <c r="G270" s="177" t="e">
        <f>+'Ark1'!#REF!</f>
        <v>#REF!</v>
      </c>
      <c r="H270" s="195" t="e">
        <f t="shared" ref="H270:H333" si="17">+G270-G286</f>
        <v>#REF!</v>
      </c>
      <c r="I270" s="177" t="e">
        <f>+'Ark1'!#REF!</f>
        <v>#REF!</v>
      </c>
      <c r="J270" s="156" t="e">
        <f>+'Ark1'!#REF!</f>
        <v>#REF!</v>
      </c>
      <c r="K270" s="156"/>
      <c r="L270" s="156"/>
      <c r="M270" s="156"/>
      <c r="N270" s="156"/>
      <c r="O270" s="156"/>
      <c r="P270" s="156"/>
      <c r="Q270" s="156"/>
      <c r="R270" s="55" t="e">
        <f>+'Ark1'!#REF!</f>
        <v>#REF!</v>
      </c>
      <c r="S270" s="55"/>
      <c r="T270" s="55" t="e">
        <f>+'Ark1'!#REF!</f>
        <v>#REF!</v>
      </c>
      <c r="U270" s="75" t="e">
        <f>+'Ark1'!#REF!</f>
        <v>#REF!</v>
      </c>
      <c r="V270" s="75" t="e">
        <f>+'Ark1'!#REF!</f>
        <v>#REF!</v>
      </c>
      <c r="W270" s="75" t="e">
        <f>+'Ark1'!#REF!</f>
        <v>#REF!</v>
      </c>
      <c r="X270" s="75" t="e">
        <f>+'Ark1'!#REF!</f>
        <v>#REF!</v>
      </c>
      <c r="Y270" s="55" t="e">
        <f>+'Ark1'!#REF!</f>
        <v>#REF!</v>
      </c>
      <c r="Z270" s="55" t="e">
        <f>+'Ark1'!#REF!</f>
        <v>#REF!</v>
      </c>
      <c r="AA270" s="55" t="e">
        <f>+'Ark1'!#REF!</f>
        <v>#REF!</v>
      </c>
      <c r="AB270" s="55" t="e">
        <f t="shared" si="15"/>
        <v>#REF!</v>
      </c>
      <c r="AC270" s="55" t="e">
        <f t="shared" si="16"/>
        <v>#REF!</v>
      </c>
      <c r="AD270" s="47"/>
    </row>
    <row r="271" spans="1:30">
      <c r="A271" s="47"/>
      <c r="B271" s="53" t="e">
        <f>+'Ark1'!#REF!</f>
        <v>#REF!</v>
      </c>
      <c r="C271" s="53" t="e">
        <f>+'Ark1'!#REF!</f>
        <v>#REF!</v>
      </c>
      <c r="D271" s="54" t="s">
        <v>456</v>
      </c>
      <c r="E271" s="53" t="e">
        <f>+'Ark1'!#REF!</f>
        <v>#REF!</v>
      </c>
      <c r="F271" s="330" t="e">
        <f>+'Ark1'!#REF!</f>
        <v>#REF!</v>
      </c>
      <c r="G271" s="177" t="e">
        <f>+'Ark1'!#REF!</f>
        <v>#REF!</v>
      </c>
      <c r="H271" s="195" t="e">
        <f t="shared" si="17"/>
        <v>#REF!</v>
      </c>
      <c r="I271" s="177" t="e">
        <f>+'Ark1'!#REF!</f>
        <v>#REF!</v>
      </c>
      <c r="J271" s="156" t="e">
        <f>+'Ark1'!#REF!</f>
        <v>#REF!</v>
      </c>
      <c r="K271" s="156"/>
      <c r="L271" s="156"/>
      <c r="M271" s="156"/>
      <c r="N271" s="156"/>
      <c r="O271" s="156"/>
      <c r="P271" s="156"/>
      <c r="Q271" s="156"/>
      <c r="R271" s="55" t="e">
        <f>+'Ark1'!#REF!</f>
        <v>#REF!</v>
      </c>
      <c r="S271" s="55"/>
      <c r="T271" s="55" t="e">
        <f>+'Ark1'!#REF!</f>
        <v>#REF!</v>
      </c>
      <c r="U271" s="75" t="e">
        <f>+'Ark1'!#REF!</f>
        <v>#REF!</v>
      </c>
      <c r="V271" s="75" t="e">
        <f>+'Ark1'!#REF!</f>
        <v>#REF!</v>
      </c>
      <c r="W271" s="75" t="e">
        <f>+'Ark1'!#REF!</f>
        <v>#REF!</v>
      </c>
      <c r="X271" s="75" t="e">
        <f>+'Ark1'!#REF!</f>
        <v>#REF!</v>
      </c>
      <c r="Y271" s="55" t="e">
        <f>+'Ark1'!#REF!</f>
        <v>#REF!</v>
      </c>
      <c r="Z271" s="55" t="e">
        <f>+'Ark1'!#REF!</f>
        <v>#REF!</v>
      </c>
      <c r="AA271" s="55" t="e">
        <f>+'Ark1'!#REF!</f>
        <v>#REF!</v>
      </c>
      <c r="AB271" s="55" t="e">
        <f t="shared" si="15"/>
        <v>#REF!</v>
      </c>
      <c r="AC271" s="55" t="e">
        <f t="shared" si="16"/>
        <v>#REF!</v>
      </c>
      <c r="AD271" s="47"/>
    </row>
    <row r="272" spans="1:30">
      <c r="A272" s="47"/>
      <c r="B272" s="53" t="e">
        <f>+'Ark1'!#REF!</f>
        <v>#REF!</v>
      </c>
      <c r="C272" s="53" t="e">
        <f>+'Ark1'!#REF!</f>
        <v>#REF!</v>
      </c>
      <c r="D272" s="54" t="s">
        <v>457</v>
      </c>
      <c r="E272" s="53" t="e">
        <f>+'Ark1'!#REF!</f>
        <v>#REF!</v>
      </c>
      <c r="F272" s="330" t="e">
        <f>+'Ark1'!#REF!</f>
        <v>#REF!</v>
      </c>
      <c r="G272" s="177" t="e">
        <f>+'Ark1'!#REF!</f>
        <v>#REF!</v>
      </c>
      <c r="H272" s="195" t="e">
        <f t="shared" si="17"/>
        <v>#REF!</v>
      </c>
      <c r="I272" s="177" t="e">
        <f>+'Ark1'!#REF!</f>
        <v>#REF!</v>
      </c>
      <c r="J272" s="156" t="e">
        <f>+'Ark1'!#REF!</f>
        <v>#REF!</v>
      </c>
      <c r="K272" s="156"/>
      <c r="L272" s="156"/>
      <c r="M272" s="156"/>
      <c r="N272" s="156"/>
      <c r="O272" s="156"/>
      <c r="P272" s="156"/>
      <c r="Q272" s="156"/>
      <c r="R272" s="55" t="e">
        <f>+'Ark1'!#REF!</f>
        <v>#REF!</v>
      </c>
      <c r="S272" s="55"/>
      <c r="T272" s="55" t="e">
        <f>+'Ark1'!#REF!</f>
        <v>#REF!</v>
      </c>
      <c r="U272" s="75" t="e">
        <f>+'Ark1'!#REF!</f>
        <v>#REF!</v>
      </c>
      <c r="V272" s="75" t="e">
        <f>+'Ark1'!#REF!</f>
        <v>#REF!</v>
      </c>
      <c r="W272" s="75" t="e">
        <f>+'Ark1'!#REF!</f>
        <v>#REF!</v>
      </c>
      <c r="X272" s="75" t="e">
        <f>+'Ark1'!#REF!</f>
        <v>#REF!</v>
      </c>
      <c r="Y272" s="55" t="e">
        <f>+'Ark1'!#REF!</f>
        <v>#REF!</v>
      </c>
      <c r="Z272" s="55" t="e">
        <f>+'Ark1'!#REF!</f>
        <v>#REF!</v>
      </c>
      <c r="AA272" s="55" t="e">
        <f>+'Ark1'!#REF!</f>
        <v>#REF!</v>
      </c>
      <c r="AB272" s="55" t="e">
        <f t="shared" si="15"/>
        <v>#REF!</v>
      </c>
      <c r="AC272" s="55" t="e">
        <f t="shared" si="16"/>
        <v>#REF!</v>
      </c>
      <c r="AD272" s="47"/>
    </row>
    <row r="273" spans="1:30">
      <c r="A273" s="47"/>
      <c r="B273" s="53" t="e">
        <f>+'Ark1'!#REF!</f>
        <v>#REF!</v>
      </c>
      <c r="C273" s="53" t="e">
        <f>+'Ark1'!#REF!</f>
        <v>#REF!</v>
      </c>
      <c r="D273" s="54" t="s">
        <v>458</v>
      </c>
      <c r="E273" s="53" t="e">
        <f>+'Ark1'!#REF!</f>
        <v>#REF!</v>
      </c>
      <c r="F273" s="330" t="e">
        <f>+'Ark1'!#REF!</f>
        <v>#REF!</v>
      </c>
      <c r="G273" s="177" t="e">
        <f>+'Ark1'!#REF!</f>
        <v>#REF!</v>
      </c>
      <c r="H273" s="195" t="e">
        <f t="shared" si="17"/>
        <v>#REF!</v>
      </c>
      <c r="I273" s="177" t="e">
        <f>+'Ark1'!#REF!</f>
        <v>#REF!</v>
      </c>
      <c r="J273" s="156" t="e">
        <f>+'Ark1'!#REF!</f>
        <v>#REF!</v>
      </c>
      <c r="K273" s="156"/>
      <c r="L273" s="156"/>
      <c r="M273" s="156"/>
      <c r="N273" s="156"/>
      <c r="O273" s="156"/>
      <c r="P273" s="156"/>
      <c r="Q273" s="156"/>
      <c r="R273" s="55" t="e">
        <f>+'Ark1'!#REF!</f>
        <v>#REF!</v>
      </c>
      <c r="S273" s="55"/>
      <c r="T273" s="55" t="e">
        <f>+'Ark1'!#REF!</f>
        <v>#REF!</v>
      </c>
      <c r="U273" s="75" t="e">
        <f>+'Ark1'!#REF!</f>
        <v>#REF!</v>
      </c>
      <c r="V273" s="75" t="e">
        <f>+'Ark1'!#REF!</f>
        <v>#REF!</v>
      </c>
      <c r="W273" s="75" t="e">
        <f>+'Ark1'!#REF!</f>
        <v>#REF!</v>
      </c>
      <c r="X273" s="75" t="e">
        <f>+'Ark1'!#REF!</f>
        <v>#REF!</v>
      </c>
      <c r="Y273" s="55" t="e">
        <f>+'Ark1'!#REF!</f>
        <v>#REF!</v>
      </c>
      <c r="Z273" s="55" t="e">
        <f>+'Ark1'!#REF!</f>
        <v>#REF!</v>
      </c>
      <c r="AA273" s="55" t="e">
        <f>+'Ark1'!#REF!</f>
        <v>#REF!</v>
      </c>
      <c r="AB273" s="55" t="e">
        <f t="shared" si="15"/>
        <v>#REF!</v>
      </c>
      <c r="AC273" s="55" t="e">
        <f t="shared" si="16"/>
        <v>#REF!</v>
      </c>
      <c r="AD273" s="47"/>
    </row>
    <row r="274" spans="1:30">
      <c r="A274" s="47"/>
      <c r="B274" s="53" t="e">
        <f>+'Ark1'!#REF!</f>
        <v>#REF!</v>
      </c>
      <c r="C274" s="53" t="e">
        <f>+'Ark1'!#REF!</f>
        <v>#REF!</v>
      </c>
      <c r="D274" s="54" t="s">
        <v>459</v>
      </c>
      <c r="E274" s="53" t="e">
        <f>+'Ark1'!#REF!</f>
        <v>#REF!</v>
      </c>
      <c r="F274" s="330" t="e">
        <f>+'Ark1'!#REF!</f>
        <v>#REF!</v>
      </c>
      <c r="G274" s="177" t="e">
        <f>+'Ark1'!#REF!</f>
        <v>#REF!</v>
      </c>
      <c r="H274" s="195" t="e">
        <f t="shared" si="17"/>
        <v>#REF!</v>
      </c>
      <c r="I274" s="177" t="e">
        <f>+'Ark1'!#REF!</f>
        <v>#REF!</v>
      </c>
      <c r="J274" s="156" t="e">
        <f>+'Ark1'!#REF!</f>
        <v>#REF!</v>
      </c>
      <c r="K274" s="156"/>
      <c r="L274" s="156"/>
      <c r="M274" s="156"/>
      <c r="N274" s="156"/>
      <c r="O274" s="156"/>
      <c r="P274" s="156"/>
      <c r="Q274" s="156"/>
      <c r="R274" s="55" t="e">
        <f>+'Ark1'!#REF!</f>
        <v>#REF!</v>
      </c>
      <c r="S274" s="55"/>
      <c r="T274" s="55" t="e">
        <f>+'Ark1'!#REF!</f>
        <v>#REF!</v>
      </c>
      <c r="U274" s="75" t="e">
        <f>+'Ark1'!#REF!</f>
        <v>#REF!</v>
      </c>
      <c r="V274" s="75" t="e">
        <f>+'Ark1'!#REF!</f>
        <v>#REF!</v>
      </c>
      <c r="W274" s="75" t="e">
        <f>+'Ark1'!#REF!</f>
        <v>#REF!</v>
      </c>
      <c r="X274" s="75" t="e">
        <f>+'Ark1'!#REF!</f>
        <v>#REF!</v>
      </c>
      <c r="Y274" s="55" t="e">
        <f>+'Ark1'!#REF!</f>
        <v>#REF!</v>
      </c>
      <c r="Z274" s="55" t="e">
        <f>+'Ark1'!#REF!</f>
        <v>#REF!</v>
      </c>
      <c r="AA274" s="55" t="e">
        <f>+'Ark1'!#REF!</f>
        <v>#REF!</v>
      </c>
      <c r="AB274" s="55" t="e">
        <f t="shared" si="15"/>
        <v>#REF!</v>
      </c>
      <c r="AC274" s="55" t="e">
        <f t="shared" si="16"/>
        <v>#REF!</v>
      </c>
      <c r="AD274" s="47"/>
    </row>
    <row r="275" spans="1:30">
      <c r="A275" s="47"/>
      <c r="B275" s="53" t="e">
        <f>+'Ark1'!#REF!</f>
        <v>#REF!</v>
      </c>
      <c r="C275" s="53" t="e">
        <f>+'Ark1'!#REF!</f>
        <v>#REF!</v>
      </c>
      <c r="D275" s="54" t="s">
        <v>460</v>
      </c>
      <c r="E275" s="53" t="e">
        <f>+'Ark1'!#REF!</f>
        <v>#REF!</v>
      </c>
      <c r="F275" s="330" t="e">
        <f>+'Ark1'!#REF!</f>
        <v>#REF!</v>
      </c>
      <c r="G275" s="177" t="e">
        <f>+'Ark1'!#REF!</f>
        <v>#REF!</v>
      </c>
      <c r="H275" s="195" t="e">
        <f t="shared" si="17"/>
        <v>#REF!</v>
      </c>
      <c r="I275" s="177" t="e">
        <f>+'Ark1'!#REF!</f>
        <v>#REF!</v>
      </c>
      <c r="J275" s="156" t="e">
        <f>+'Ark1'!#REF!</f>
        <v>#REF!</v>
      </c>
      <c r="K275" s="156"/>
      <c r="L275" s="156"/>
      <c r="M275" s="156"/>
      <c r="N275" s="156"/>
      <c r="O275" s="156"/>
      <c r="P275" s="156"/>
      <c r="Q275" s="156"/>
      <c r="R275" s="55" t="e">
        <f>+'Ark1'!#REF!</f>
        <v>#REF!</v>
      </c>
      <c r="S275" s="55"/>
      <c r="T275" s="55" t="e">
        <f>+'Ark1'!#REF!</f>
        <v>#REF!</v>
      </c>
      <c r="U275" s="75" t="e">
        <f>+'Ark1'!#REF!</f>
        <v>#REF!</v>
      </c>
      <c r="V275" s="75" t="e">
        <f>+'Ark1'!#REF!</f>
        <v>#REF!</v>
      </c>
      <c r="W275" s="75" t="e">
        <f>+'Ark1'!#REF!</f>
        <v>#REF!</v>
      </c>
      <c r="X275" s="75" t="e">
        <f>+'Ark1'!#REF!</f>
        <v>#REF!</v>
      </c>
      <c r="Y275" s="55" t="e">
        <f>+'Ark1'!#REF!</f>
        <v>#REF!</v>
      </c>
      <c r="Z275" s="55" t="e">
        <f>+'Ark1'!#REF!</f>
        <v>#REF!</v>
      </c>
      <c r="AA275" s="55" t="e">
        <f>+'Ark1'!#REF!</f>
        <v>#REF!</v>
      </c>
      <c r="AB275" s="55" t="e">
        <f t="shared" si="15"/>
        <v>#REF!</v>
      </c>
      <c r="AC275" s="55" t="e">
        <f t="shared" si="16"/>
        <v>#REF!</v>
      </c>
      <c r="AD275" s="47"/>
    </row>
    <row r="276" spans="1:30">
      <c r="A276" s="47"/>
      <c r="B276" s="53" t="e">
        <f>+'Ark1'!#REF!</f>
        <v>#REF!</v>
      </c>
      <c r="C276" s="53" t="e">
        <f>+'Ark1'!#REF!</f>
        <v>#REF!</v>
      </c>
      <c r="D276" s="54" t="s">
        <v>461</v>
      </c>
      <c r="E276" s="53" t="e">
        <f>+'Ark1'!#REF!</f>
        <v>#REF!</v>
      </c>
      <c r="F276" s="330" t="e">
        <f>+'Ark1'!#REF!</f>
        <v>#REF!</v>
      </c>
      <c r="G276" s="177" t="e">
        <f>+'Ark1'!#REF!</f>
        <v>#REF!</v>
      </c>
      <c r="H276" s="195" t="e">
        <f t="shared" si="17"/>
        <v>#REF!</v>
      </c>
      <c r="I276" s="177" t="e">
        <f>+'Ark1'!#REF!</f>
        <v>#REF!</v>
      </c>
      <c r="J276" s="156" t="e">
        <f>+'Ark1'!#REF!</f>
        <v>#REF!</v>
      </c>
      <c r="K276" s="156"/>
      <c r="L276" s="156"/>
      <c r="M276" s="156"/>
      <c r="N276" s="156"/>
      <c r="O276" s="156"/>
      <c r="P276" s="156"/>
      <c r="Q276" s="156"/>
      <c r="R276" s="55" t="e">
        <f>+'Ark1'!#REF!</f>
        <v>#REF!</v>
      </c>
      <c r="S276" s="55"/>
      <c r="T276" s="55" t="e">
        <f>+'Ark1'!#REF!</f>
        <v>#REF!</v>
      </c>
      <c r="U276" s="75" t="e">
        <f>+'Ark1'!#REF!</f>
        <v>#REF!</v>
      </c>
      <c r="V276" s="75" t="e">
        <f>+'Ark1'!#REF!</f>
        <v>#REF!</v>
      </c>
      <c r="W276" s="75" t="e">
        <f>+'Ark1'!#REF!</f>
        <v>#REF!</v>
      </c>
      <c r="X276" s="75" t="e">
        <f>+'Ark1'!#REF!</f>
        <v>#REF!</v>
      </c>
      <c r="Y276" s="55" t="e">
        <f>+'Ark1'!#REF!</f>
        <v>#REF!</v>
      </c>
      <c r="Z276" s="55" t="e">
        <f>+'Ark1'!#REF!</f>
        <v>#REF!</v>
      </c>
      <c r="AA276" s="55" t="e">
        <f>+'Ark1'!#REF!</f>
        <v>#REF!</v>
      </c>
      <c r="AB276" s="55" t="e">
        <f t="shared" si="15"/>
        <v>#REF!</v>
      </c>
      <c r="AC276" s="55" t="e">
        <f t="shared" si="16"/>
        <v>#REF!</v>
      </c>
      <c r="AD276" s="47"/>
    </row>
    <row r="277" spans="1:30">
      <c r="A277" s="47"/>
      <c r="B277" s="53" t="e">
        <f>+'Ark1'!#REF!</f>
        <v>#REF!</v>
      </c>
      <c r="C277" s="53" t="e">
        <f>+'Ark1'!#REF!</f>
        <v>#REF!</v>
      </c>
      <c r="D277" s="54" t="s">
        <v>462</v>
      </c>
      <c r="E277" s="53" t="e">
        <f>+'Ark1'!#REF!</f>
        <v>#REF!</v>
      </c>
      <c r="F277" s="330" t="e">
        <f>+'Ark1'!#REF!</f>
        <v>#REF!</v>
      </c>
      <c r="G277" s="177" t="e">
        <f>+'Ark1'!#REF!</f>
        <v>#REF!</v>
      </c>
      <c r="H277" s="195" t="e">
        <f t="shared" si="17"/>
        <v>#REF!</v>
      </c>
      <c r="I277" s="177" t="e">
        <f>+'Ark1'!#REF!</f>
        <v>#REF!</v>
      </c>
      <c r="J277" s="156" t="e">
        <f>+'Ark1'!#REF!</f>
        <v>#REF!</v>
      </c>
      <c r="K277" s="156"/>
      <c r="L277" s="156"/>
      <c r="M277" s="156"/>
      <c r="N277" s="156"/>
      <c r="O277" s="156"/>
      <c r="P277" s="156"/>
      <c r="Q277" s="156"/>
      <c r="R277" s="55" t="e">
        <f>+'Ark1'!#REF!</f>
        <v>#REF!</v>
      </c>
      <c r="S277" s="55"/>
      <c r="T277" s="55" t="e">
        <f>+'Ark1'!#REF!</f>
        <v>#REF!</v>
      </c>
      <c r="U277" s="75" t="e">
        <f>+'Ark1'!#REF!</f>
        <v>#REF!</v>
      </c>
      <c r="V277" s="75" t="e">
        <f>+'Ark1'!#REF!</f>
        <v>#REF!</v>
      </c>
      <c r="W277" s="75" t="e">
        <f>+'Ark1'!#REF!</f>
        <v>#REF!</v>
      </c>
      <c r="X277" s="75" t="e">
        <f>+'Ark1'!#REF!</f>
        <v>#REF!</v>
      </c>
      <c r="Y277" s="55" t="e">
        <f>+'Ark1'!#REF!</f>
        <v>#REF!</v>
      </c>
      <c r="Z277" s="55" t="e">
        <f>+'Ark1'!#REF!</f>
        <v>#REF!</v>
      </c>
      <c r="AA277" s="55" t="e">
        <f>+'Ark1'!#REF!</f>
        <v>#REF!</v>
      </c>
      <c r="AB277" s="55" t="e">
        <f t="shared" si="15"/>
        <v>#REF!</v>
      </c>
      <c r="AC277" s="55" t="e">
        <f t="shared" si="16"/>
        <v>#REF!</v>
      </c>
      <c r="AD277" s="47"/>
    </row>
    <row r="278" spans="1:30">
      <c r="A278" s="47"/>
      <c r="B278" s="53" t="e">
        <f>+'Ark1'!#REF!</f>
        <v>#REF!</v>
      </c>
      <c r="C278" s="53" t="e">
        <f>+'Ark1'!#REF!</f>
        <v>#REF!</v>
      </c>
      <c r="D278" s="54" t="s">
        <v>463</v>
      </c>
      <c r="E278" s="53" t="e">
        <f>+'Ark1'!#REF!</f>
        <v>#REF!</v>
      </c>
      <c r="F278" s="330" t="e">
        <f>+'Ark1'!#REF!</f>
        <v>#REF!</v>
      </c>
      <c r="G278" s="177" t="e">
        <f>+'Ark1'!#REF!</f>
        <v>#REF!</v>
      </c>
      <c r="H278" s="195" t="e">
        <f t="shared" si="17"/>
        <v>#REF!</v>
      </c>
      <c r="I278" s="177" t="e">
        <f>+'Ark1'!#REF!</f>
        <v>#REF!</v>
      </c>
      <c r="J278" s="156" t="e">
        <f>+'Ark1'!#REF!</f>
        <v>#REF!</v>
      </c>
      <c r="K278" s="156"/>
      <c r="L278" s="156"/>
      <c r="M278" s="156"/>
      <c r="N278" s="156"/>
      <c r="O278" s="156"/>
      <c r="P278" s="156"/>
      <c r="Q278" s="156"/>
      <c r="R278" s="55" t="e">
        <f>+'Ark1'!#REF!</f>
        <v>#REF!</v>
      </c>
      <c r="S278" s="55"/>
      <c r="T278" s="55" t="e">
        <f>+'Ark1'!#REF!</f>
        <v>#REF!</v>
      </c>
      <c r="U278" s="75" t="e">
        <f>+'Ark1'!#REF!</f>
        <v>#REF!</v>
      </c>
      <c r="V278" s="75" t="e">
        <f>+'Ark1'!#REF!</f>
        <v>#REF!</v>
      </c>
      <c r="W278" s="75" t="e">
        <f>+'Ark1'!#REF!</f>
        <v>#REF!</v>
      </c>
      <c r="X278" s="75" t="e">
        <f>+'Ark1'!#REF!</f>
        <v>#REF!</v>
      </c>
      <c r="Y278" s="55" t="e">
        <f>+'Ark1'!#REF!</f>
        <v>#REF!</v>
      </c>
      <c r="Z278" s="55" t="e">
        <f>+'Ark1'!#REF!</f>
        <v>#REF!</v>
      </c>
      <c r="AA278" s="55" t="e">
        <f>+'Ark1'!#REF!</f>
        <v>#REF!</v>
      </c>
      <c r="AB278" s="55" t="e">
        <f t="shared" si="15"/>
        <v>#REF!</v>
      </c>
      <c r="AC278" s="55" t="e">
        <f t="shared" si="16"/>
        <v>#REF!</v>
      </c>
      <c r="AD278" s="47"/>
    </row>
    <row r="279" spans="1:30">
      <c r="A279" s="47"/>
      <c r="B279" s="53" t="e">
        <f>+'Ark1'!#REF!</f>
        <v>#REF!</v>
      </c>
      <c r="C279" s="53" t="e">
        <f>+'Ark1'!#REF!</f>
        <v>#REF!</v>
      </c>
      <c r="D279" s="54" t="s">
        <v>464</v>
      </c>
      <c r="E279" s="53" t="e">
        <f>+'Ark1'!#REF!</f>
        <v>#REF!</v>
      </c>
      <c r="F279" s="330" t="e">
        <f>+'Ark1'!#REF!</f>
        <v>#REF!</v>
      </c>
      <c r="G279" s="177" t="e">
        <f>+'Ark1'!#REF!</f>
        <v>#REF!</v>
      </c>
      <c r="H279" s="195" t="e">
        <f t="shared" si="17"/>
        <v>#REF!</v>
      </c>
      <c r="I279" s="177" t="e">
        <f>+'Ark1'!#REF!</f>
        <v>#REF!</v>
      </c>
      <c r="J279" s="156" t="e">
        <f>+'Ark1'!#REF!</f>
        <v>#REF!</v>
      </c>
      <c r="K279" s="156"/>
      <c r="L279" s="156"/>
      <c r="M279" s="156"/>
      <c r="N279" s="156"/>
      <c r="O279" s="156"/>
      <c r="P279" s="156"/>
      <c r="Q279" s="156"/>
      <c r="R279" s="55" t="e">
        <f>+'Ark1'!#REF!</f>
        <v>#REF!</v>
      </c>
      <c r="S279" s="55"/>
      <c r="T279" s="55" t="e">
        <f>+'Ark1'!#REF!</f>
        <v>#REF!</v>
      </c>
      <c r="U279" s="75" t="e">
        <f>+'Ark1'!#REF!</f>
        <v>#REF!</v>
      </c>
      <c r="V279" s="75" t="e">
        <f>+'Ark1'!#REF!</f>
        <v>#REF!</v>
      </c>
      <c r="W279" s="75" t="e">
        <f>+'Ark1'!#REF!</f>
        <v>#REF!</v>
      </c>
      <c r="X279" s="75" t="e">
        <f>+'Ark1'!#REF!</f>
        <v>#REF!</v>
      </c>
      <c r="Y279" s="55" t="e">
        <f>+'Ark1'!#REF!</f>
        <v>#REF!</v>
      </c>
      <c r="Z279" s="55" t="e">
        <f>+'Ark1'!#REF!</f>
        <v>#REF!</v>
      </c>
      <c r="AA279" s="55" t="e">
        <f>+'Ark1'!#REF!</f>
        <v>#REF!</v>
      </c>
      <c r="AB279" s="55" t="e">
        <f t="shared" si="15"/>
        <v>#REF!</v>
      </c>
      <c r="AC279" s="55" t="e">
        <f t="shared" si="16"/>
        <v>#REF!</v>
      </c>
      <c r="AD279" s="47"/>
    </row>
    <row r="280" spans="1:30">
      <c r="A280" s="47"/>
      <c r="B280" s="53" t="e">
        <f>+'Ark1'!#REF!</f>
        <v>#REF!</v>
      </c>
      <c r="C280" s="53" t="e">
        <f>+'Ark1'!#REF!</f>
        <v>#REF!</v>
      </c>
      <c r="D280" s="54" t="s">
        <v>465</v>
      </c>
      <c r="E280" s="53" t="e">
        <f>+'Ark1'!#REF!</f>
        <v>#REF!</v>
      </c>
      <c r="F280" s="330" t="e">
        <f>+'Ark1'!#REF!</f>
        <v>#REF!</v>
      </c>
      <c r="G280" s="177" t="e">
        <f>+'Ark1'!#REF!</f>
        <v>#REF!</v>
      </c>
      <c r="H280" s="195" t="e">
        <f t="shared" si="17"/>
        <v>#REF!</v>
      </c>
      <c r="I280" s="177" t="e">
        <f>+'Ark1'!#REF!</f>
        <v>#REF!</v>
      </c>
      <c r="J280" s="156" t="e">
        <f>+'Ark1'!#REF!</f>
        <v>#REF!</v>
      </c>
      <c r="K280" s="156"/>
      <c r="L280" s="156"/>
      <c r="M280" s="156"/>
      <c r="N280" s="156"/>
      <c r="O280" s="156"/>
      <c r="P280" s="156"/>
      <c r="Q280" s="156"/>
      <c r="R280" s="55" t="e">
        <f>+'Ark1'!#REF!</f>
        <v>#REF!</v>
      </c>
      <c r="S280" s="55"/>
      <c r="T280" s="55" t="e">
        <f>+'Ark1'!#REF!</f>
        <v>#REF!</v>
      </c>
      <c r="U280" s="75" t="e">
        <f>+'Ark1'!#REF!</f>
        <v>#REF!</v>
      </c>
      <c r="V280" s="75" t="e">
        <f>+'Ark1'!#REF!</f>
        <v>#REF!</v>
      </c>
      <c r="W280" s="75" t="e">
        <f>+'Ark1'!#REF!</f>
        <v>#REF!</v>
      </c>
      <c r="X280" s="75" t="e">
        <f>+'Ark1'!#REF!</f>
        <v>#REF!</v>
      </c>
      <c r="Y280" s="55" t="e">
        <f>+'Ark1'!#REF!</f>
        <v>#REF!</v>
      </c>
      <c r="Z280" s="55" t="e">
        <f>+'Ark1'!#REF!</f>
        <v>#REF!</v>
      </c>
      <c r="AA280" s="55" t="e">
        <f>+'Ark1'!#REF!</f>
        <v>#REF!</v>
      </c>
      <c r="AB280" s="55" t="e">
        <f t="shared" si="15"/>
        <v>#REF!</v>
      </c>
      <c r="AC280" s="55" t="e">
        <f t="shared" si="16"/>
        <v>#REF!</v>
      </c>
      <c r="AD280" s="47"/>
    </row>
    <row r="281" spans="1:30">
      <c r="A281" s="47"/>
      <c r="B281" s="53" t="e">
        <f>+'Ark1'!#REF!</f>
        <v>#REF!</v>
      </c>
      <c r="C281" s="53" t="e">
        <f>+'Ark1'!#REF!</f>
        <v>#REF!</v>
      </c>
      <c r="D281" s="54" t="s">
        <v>466</v>
      </c>
      <c r="E281" s="53" t="e">
        <f>+'Ark1'!#REF!</f>
        <v>#REF!</v>
      </c>
      <c r="F281" s="330" t="e">
        <f>+'Ark1'!#REF!</f>
        <v>#REF!</v>
      </c>
      <c r="G281" s="177" t="e">
        <f>+'Ark1'!#REF!</f>
        <v>#REF!</v>
      </c>
      <c r="H281" s="195" t="e">
        <f t="shared" si="17"/>
        <v>#REF!</v>
      </c>
      <c r="I281" s="177" t="e">
        <f>+'Ark1'!#REF!</f>
        <v>#REF!</v>
      </c>
      <c r="J281" s="156" t="e">
        <f>+'Ark1'!#REF!</f>
        <v>#REF!</v>
      </c>
      <c r="K281" s="156"/>
      <c r="L281" s="156"/>
      <c r="M281" s="156"/>
      <c r="N281" s="156"/>
      <c r="O281" s="156"/>
      <c r="P281" s="156"/>
      <c r="Q281" s="156"/>
      <c r="R281" s="55" t="e">
        <f>+'Ark1'!#REF!</f>
        <v>#REF!</v>
      </c>
      <c r="S281" s="55"/>
      <c r="T281" s="55" t="e">
        <f>+'Ark1'!#REF!</f>
        <v>#REF!</v>
      </c>
      <c r="U281" s="75" t="e">
        <f>+'Ark1'!#REF!</f>
        <v>#REF!</v>
      </c>
      <c r="V281" s="75" t="e">
        <f>+'Ark1'!#REF!</f>
        <v>#REF!</v>
      </c>
      <c r="W281" s="75" t="e">
        <f>+'Ark1'!#REF!</f>
        <v>#REF!</v>
      </c>
      <c r="X281" s="75" t="e">
        <f>+'Ark1'!#REF!</f>
        <v>#REF!</v>
      </c>
      <c r="Y281" s="55" t="e">
        <f>+'Ark1'!#REF!</f>
        <v>#REF!</v>
      </c>
      <c r="Z281" s="55" t="e">
        <f>+'Ark1'!#REF!</f>
        <v>#REF!</v>
      </c>
      <c r="AA281" s="55" t="e">
        <f>+'Ark1'!#REF!</f>
        <v>#REF!</v>
      </c>
      <c r="AB281" s="55" t="e">
        <f t="shared" si="15"/>
        <v>#REF!</v>
      </c>
      <c r="AC281" s="55" t="e">
        <f t="shared" si="16"/>
        <v>#REF!</v>
      </c>
      <c r="AD281" s="47"/>
    </row>
    <row r="282" spans="1:30">
      <c r="A282" s="47"/>
      <c r="B282" s="53" t="e">
        <f>+'Ark1'!#REF!</f>
        <v>#REF!</v>
      </c>
      <c r="C282" s="53" t="e">
        <f>+'Ark1'!#REF!</f>
        <v>#REF!</v>
      </c>
      <c r="D282" s="54" t="s">
        <v>467</v>
      </c>
      <c r="E282" s="53" t="e">
        <f>+'Ark1'!#REF!</f>
        <v>#REF!</v>
      </c>
      <c r="F282" s="330" t="e">
        <f>+'Ark1'!#REF!</f>
        <v>#REF!</v>
      </c>
      <c r="G282" s="177" t="e">
        <f>+'Ark1'!#REF!</f>
        <v>#REF!</v>
      </c>
      <c r="H282" s="195" t="e">
        <f t="shared" si="17"/>
        <v>#REF!</v>
      </c>
      <c r="I282" s="177" t="e">
        <f>+'Ark1'!#REF!</f>
        <v>#REF!</v>
      </c>
      <c r="J282" s="156" t="e">
        <f>+'Ark1'!#REF!</f>
        <v>#REF!</v>
      </c>
      <c r="K282" s="156"/>
      <c r="L282" s="156"/>
      <c r="M282" s="156"/>
      <c r="N282" s="156"/>
      <c r="O282" s="156"/>
      <c r="P282" s="156"/>
      <c r="Q282" s="156"/>
      <c r="R282" s="55" t="e">
        <f>+'Ark1'!#REF!</f>
        <v>#REF!</v>
      </c>
      <c r="S282" s="55"/>
      <c r="T282" s="55" t="e">
        <f>+'Ark1'!#REF!</f>
        <v>#REF!</v>
      </c>
      <c r="U282" s="75" t="e">
        <f>+'Ark1'!#REF!</f>
        <v>#REF!</v>
      </c>
      <c r="V282" s="75" t="e">
        <f>+'Ark1'!#REF!</f>
        <v>#REF!</v>
      </c>
      <c r="W282" s="75" t="e">
        <f>+'Ark1'!#REF!</f>
        <v>#REF!</v>
      </c>
      <c r="X282" s="75" t="e">
        <f>+'Ark1'!#REF!</f>
        <v>#REF!</v>
      </c>
      <c r="Y282" s="55" t="e">
        <f>+'Ark1'!#REF!</f>
        <v>#REF!</v>
      </c>
      <c r="Z282" s="55" t="e">
        <f>+'Ark1'!#REF!</f>
        <v>#REF!</v>
      </c>
      <c r="AA282" s="55" t="e">
        <f>+'Ark1'!#REF!</f>
        <v>#REF!</v>
      </c>
      <c r="AB282" s="55" t="e">
        <f t="shared" si="15"/>
        <v>#REF!</v>
      </c>
      <c r="AC282" s="55" t="e">
        <f t="shared" si="16"/>
        <v>#REF!</v>
      </c>
      <c r="AD282" s="47"/>
    </row>
    <row r="283" spans="1:30">
      <c r="A283" s="47"/>
      <c r="B283" s="53" t="e">
        <f>+'Ark1'!#REF!</f>
        <v>#REF!</v>
      </c>
      <c r="C283" s="53" t="e">
        <f>+'Ark1'!#REF!</f>
        <v>#REF!</v>
      </c>
      <c r="D283" s="54" t="s">
        <v>468</v>
      </c>
      <c r="E283" s="53" t="e">
        <f>+'Ark1'!#REF!</f>
        <v>#REF!</v>
      </c>
      <c r="F283" s="330" t="e">
        <f>+'Ark1'!#REF!</f>
        <v>#REF!</v>
      </c>
      <c r="G283" s="177" t="e">
        <f>+'Ark1'!#REF!</f>
        <v>#REF!</v>
      </c>
      <c r="H283" s="177" t="e">
        <f t="shared" si="17"/>
        <v>#REF!</v>
      </c>
      <c r="I283" s="177" t="e">
        <f>+'Ark1'!#REF!</f>
        <v>#REF!</v>
      </c>
      <c r="J283" s="156" t="e">
        <f>+'Ark1'!#REF!</f>
        <v>#REF!</v>
      </c>
      <c r="K283" s="156"/>
      <c r="L283" s="156"/>
      <c r="M283" s="156"/>
      <c r="N283" s="156"/>
      <c r="O283" s="156"/>
      <c r="P283" s="156"/>
      <c r="Q283" s="156"/>
      <c r="R283" s="55" t="e">
        <f>+'Ark1'!#REF!</f>
        <v>#REF!</v>
      </c>
      <c r="S283" s="55"/>
      <c r="T283" s="55" t="e">
        <f>+'Ark1'!#REF!</f>
        <v>#REF!</v>
      </c>
      <c r="U283" s="75" t="e">
        <f>+'Ark1'!#REF!</f>
        <v>#REF!</v>
      </c>
      <c r="V283" s="75" t="e">
        <f>+'Ark1'!#REF!</f>
        <v>#REF!</v>
      </c>
      <c r="W283" s="75" t="e">
        <f>+'Ark1'!#REF!</f>
        <v>#REF!</v>
      </c>
      <c r="X283" s="75" t="e">
        <f>+'Ark1'!#REF!</f>
        <v>#REF!</v>
      </c>
      <c r="Y283" s="55" t="e">
        <f>+'Ark1'!#REF!</f>
        <v>#REF!</v>
      </c>
      <c r="Z283" s="55" t="e">
        <f>+'Ark1'!#REF!</f>
        <v>#REF!</v>
      </c>
      <c r="AA283" s="55" t="e">
        <f>+'Ark1'!#REF!</f>
        <v>#REF!</v>
      </c>
      <c r="AB283" s="55" t="e">
        <f t="shared" si="15"/>
        <v>#REF!</v>
      </c>
      <c r="AC283" s="55" t="e">
        <f t="shared" si="16"/>
        <v>#REF!</v>
      </c>
      <c r="AD283" s="47"/>
    </row>
    <row r="284" spans="1:30">
      <c r="A284" s="47"/>
      <c r="B284" s="53" t="e">
        <f>+'Ark1'!#REF!</f>
        <v>#REF!</v>
      </c>
      <c r="C284" s="53" t="e">
        <f>+'Ark1'!#REF!</f>
        <v>#REF!</v>
      </c>
      <c r="D284" s="54" t="s">
        <v>469</v>
      </c>
      <c r="E284" s="53" t="e">
        <f>+'Ark1'!#REF!</f>
        <v>#REF!</v>
      </c>
      <c r="F284" s="330" t="e">
        <f>+'Ark1'!#REF!</f>
        <v>#REF!</v>
      </c>
      <c r="G284" s="177" t="e">
        <f>+'Ark1'!#REF!</f>
        <v>#REF!</v>
      </c>
      <c r="H284" s="177" t="e">
        <f t="shared" si="17"/>
        <v>#REF!</v>
      </c>
      <c r="I284" s="177" t="e">
        <f>+'Ark1'!#REF!</f>
        <v>#REF!</v>
      </c>
      <c r="J284" s="156" t="e">
        <f>+'Ark1'!#REF!</f>
        <v>#REF!</v>
      </c>
      <c r="K284" s="156"/>
      <c r="L284" s="156"/>
      <c r="M284" s="156"/>
      <c r="N284" s="156"/>
      <c r="O284" s="156"/>
      <c r="P284" s="156"/>
      <c r="Q284" s="156"/>
      <c r="R284" s="55" t="e">
        <f>+'Ark1'!#REF!</f>
        <v>#REF!</v>
      </c>
      <c r="S284" s="55"/>
      <c r="T284" s="55" t="e">
        <f>+'Ark1'!#REF!</f>
        <v>#REF!</v>
      </c>
      <c r="U284" s="75" t="e">
        <f>+'Ark1'!#REF!</f>
        <v>#REF!</v>
      </c>
      <c r="V284" s="75" t="e">
        <f>+'Ark1'!#REF!</f>
        <v>#REF!</v>
      </c>
      <c r="W284" s="75" t="e">
        <f>+'Ark1'!#REF!</f>
        <v>#REF!</v>
      </c>
      <c r="X284" s="75" t="e">
        <f>+'Ark1'!#REF!</f>
        <v>#REF!</v>
      </c>
      <c r="Y284" s="55" t="e">
        <f>+'Ark1'!#REF!</f>
        <v>#REF!</v>
      </c>
      <c r="Z284" s="55" t="e">
        <f>+'Ark1'!#REF!</f>
        <v>#REF!</v>
      </c>
      <c r="AA284" s="55" t="e">
        <f>+'Ark1'!#REF!</f>
        <v>#REF!</v>
      </c>
      <c r="AB284" s="55" t="e">
        <f t="shared" si="15"/>
        <v>#REF!</v>
      </c>
      <c r="AC284" s="55" t="e">
        <f t="shared" si="16"/>
        <v>#REF!</v>
      </c>
      <c r="AD284" s="47"/>
    </row>
    <row r="285" spans="1:30">
      <c r="A285" s="47"/>
      <c r="B285" t="e">
        <f>+'Ark1'!#REF!</f>
        <v>#REF!</v>
      </c>
      <c r="C285" t="e">
        <f>+'Ark1'!#REF!</f>
        <v>#REF!</v>
      </c>
      <c r="D285" s="3" t="s">
        <v>454</v>
      </c>
      <c r="E285" t="e">
        <f>+'Ark1'!#REF!</f>
        <v>#REF!</v>
      </c>
      <c r="F285" s="329" t="e">
        <f>+'Ark1'!#REF!</f>
        <v>#REF!</v>
      </c>
      <c r="G285" s="195" t="e">
        <f>+'Ark1'!#REF!</f>
        <v>#REF!</v>
      </c>
      <c r="H285" s="177" t="e">
        <f t="shared" si="17"/>
        <v>#REF!</v>
      </c>
      <c r="I285" s="195" t="e">
        <f>+'Ark1'!#REF!</f>
        <v>#REF!</v>
      </c>
      <c r="J285" s="92" t="e">
        <f>+'Ark1'!#REF!</f>
        <v>#REF!</v>
      </c>
      <c r="R285" s="1" t="e">
        <f>+'Ark1'!#REF!</f>
        <v>#REF!</v>
      </c>
      <c r="S285" s="1"/>
      <c r="T285" s="1" t="e">
        <f>+'Ark1'!#REF!</f>
        <v>#REF!</v>
      </c>
      <c r="U285" s="11" t="e">
        <f>+'Ark1'!#REF!</f>
        <v>#REF!</v>
      </c>
      <c r="V285" s="11" t="e">
        <f>+'Ark1'!#REF!</f>
        <v>#REF!</v>
      </c>
      <c r="W285" s="11" t="e">
        <f>+'Ark1'!#REF!</f>
        <v>#REF!</v>
      </c>
      <c r="X285" s="11" t="e">
        <f>+'Ark1'!#REF!</f>
        <v>#REF!</v>
      </c>
      <c r="Y285" s="1" t="e">
        <f>+'Ark1'!#REF!</f>
        <v>#REF!</v>
      </c>
      <c r="Z285" s="1" t="e">
        <f>+'Ark1'!#REF!</f>
        <v>#REF!</v>
      </c>
      <c r="AA285" s="1" t="e">
        <f>+'Ark1'!#REF!</f>
        <v>#REF!</v>
      </c>
      <c r="AB285" s="1" t="e">
        <f t="shared" si="15"/>
        <v>#REF!</v>
      </c>
      <c r="AC285" s="1" t="e">
        <f t="shared" si="16"/>
        <v>#REF!</v>
      </c>
      <c r="AD285" s="47"/>
    </row>
    <row r="286" spans="1:30">
      <c r="A286" s="47"/>
      <c r="B286" t="e">
        <f>+'Ark1'!#REF!</f>
        <v>#REF!</v>
      </c>
      <c r="C286" t="e">
        <f>+'Ark1'!#REF!</f>
        <v>#REF!</v>
      </c>
      <c r="D286" s="3" t="s">
        <v>455</v>
      </c>
      <c r="E286" t="e">
        <f>+'Ark1'!#REF!</f>
        <v>#REF!</v>
      </c>
      <c r="F286" s="329" t="e">
        <f>+'Ark1'!#REF!</f>
        <v>#REF!</v>
      </c>
      <c r="G286" s="195" t="e">
        <f>+'Ark1'!#REF!</f>
        <v>#REF!</v>
      </c>
      <c r="H286" s="177" t="e">
        <f t="shared" si="17"/>
        <v>#REF!</v>
      </c>
      <c r="I286" s="195" t="e">
        <f>+'Ark1'!#REF!</f>
        <v>#REF!</v>
      </c>
      <c r="J286" s="92" t="e">
        <f>+'Ark1'!#REF!</f>
        <v>#REF!</v>
      </c>
      <c r="R286" s="1" t="e">
        <f>+'Ark1'!#REF!</f>
        <v>#REF!</v>
      </c>
      <c r="S286" s="1"/>
      <c r="T286" s="1" t="e">
        <f>+'Ark1'!#REF!</f>
        <v>#REF!</v>
      </c>
      <c r="U286" s="11" t="e">
        <f>+'Ark1'!#REF!</f>
        <v>#REF!</v>
      </c>
      <c r="V286" s="11" t="e">
        <f>+'Ark1'!#REF!</f>
        <v>#REF!</v>
      </c>
      <c r="W286" s="11" t="e">
        <f>+'Ark1'!#REF!</f>
        <v>#REF!</v>
      </c>
      <c r="X286" s="11" t="e">
        <f>+'Ark1'!#REF!</f>
        <v>#REF!</v>
      </c>
      <c r="Y286" s="1" t="e">
        <f>+'Ark1'!#REF!</f>
        <v>#REF!</v>
      </c>
      <c r="Z286" s="1" t="e">
        <f>+'Ark1'!#REF!</f>
        <v>#REF!</v>
      </c>
      <c r="AA286" s="1" t="e">
        <f>+'Ark1'!#REF!</f>
        <v>#REF!</v>
      </c>
      <c r="AB286" s="1" t="e">
        <f t="shared" si="15"/>
        <v>#REF!</v>
      </c>
      <c r="AC286" s="1" t="e">
        <f t="shared" si="16"/>
        <v>#REF!</v>
      </c>
      <c r="AD286" s="47"/>
    </row>
    <row r="287" spans="1:30">
      <c r="A287" s="47"/>
      <c r="B287" t="e">
        <f>+'Ark1'!#REF!</f>
        <v>#REF!</v>
      </c>
      <c r="C287" t="e">
        <f>+'Ark1'!#REF!</f>
        <v>#REF!</v>
      </c>
      <c r="D287" s="3" t="s">
        <v>456</v>
      </c>
      <c r="E287" t="e">
        <f>+'Ark1'!#REF!</f>
        <v>#REF!</v>
      </c>
      <c r="F287" s="329" t="e">
        <f>+'Ark1'!#REF!</f>
        <v>#REF!</v>
      </c>
      <c r="G287" s="195" t="e">
        <f>+'Ark1'!#REF!</f>
        <v>#REF!</v>
      </c>
      <c r="H287" s="177" t="e">
        <f t="shared" si="17"/>
        <v>#REF!</v>
      </c>
      <c r="I287" s="195" t="e">
        <f>+'Ark1'!#REF!</f>
        <v>#REF!</v>
      </c>
      <c r="J287" s="92" t="e">
        <f>+'Ark1'!#REF!</f>
        <v>#REF!</v>
      </c>
      <c r="R287" s="1" t="e">
        <f>+'Ark1'!#REF!</f>
        <v>#REF!</v>
      </c>
      <c r="S287" s="1"/>
      <c r="T287" s="1" t="e">
        <f>+'Ark1'!#REF!</f>
        <v>#REF!</v>
      </c>
      <c r="U287" s="11" t="e">
        <f>+'Ark1'!#REF!</f>
        <v>#REF!</v>
      </c>
      <c r="V287" s="11" t="e">
        <f>+'Ark1'!#REF!</f>
        <v>#REF!</v>
      </c>
      <c r="W287" s="11" t="e">
        <f>+'Ark1'!#REF!</f>
        <v>#REF!</v>
      </c>
      <c r="X287" s="11" t="e">
        <f>+'Ark1'!#REF!</f>
        <v>#REF!</v>
      </c>
      <c r="Y287" s="1" t="e">
        <f>+'Ark1'!#REF!</f>
        <v>#REF!</v>
      </c>
      <c r="Z287" s="1" t="e">
        <f>+'Ark1'!#REF!</f>
        <v>#REF!</v>
      </c>
      <c r="AA287" s="1" t="e">
        <f>+'Ark1'!#REF!</f>
        <v>#REF!</v>
      </c>
      <c r="AB287" s="1" t="e">
        <f t="shared" si="15"/>
        <v>#REF!</v>
      </c>
      <c r="AC287" s="1" t="e">
        <f t="shared" si="16"/>
        <v>#REF!</v>
      </c>
      <c r="AD287" s="47"/>
    </row>
    <row r="288" spans="1:30">
      <c r="A288" s="47"/>
      <c r="B288" t="e">
        <f>+'Ark1'!#REF!</f>
        <v>#REF!</v>
      </c>
      <c r="C288" t="e">
        <f>+'Ark1'!#REF!</f>
        <v>#REF!</v>
      </c>
      <c r="D288" s="3" t="s">
        <v>457</v>
      </c>
      <c r="E288" t="e">
        <f>+'Ark1'!#REF!</f>
        <v>#REF!</v>
      </c>
      <c r="F288" s="329" t="e">
        <f>+'Ark1'!#REF!</f>
        <v>#REF!</v>
      </c>
      <c r="G288" s="195" t="e">
        <f>+'Ark1'!#REF!</f>
        <v>#REF!</v>
      </c>
      <c r="H288" s="177" t="e">
        <f t="shared" si="17"/>
        <v>#REF!</v>
      </c>
      <c r="I288" s="195" t="e">
        <f>+'Ark1'!#REF!</f>
        <v>#REF!</v>
      </c>
      <c r="J288" s="92" t="e">
        <f>+'Ark1'!#REF!</f>
        <v>#REF!</v>
      </c>
      <c r="R288" s="1" t="e">
        <f>+'Ark1'!#REF!</f>
        <v>#REF!</v>
      </c>
      <c r="S288" s="1"/>
      <c r="T288" s="1" t="e">
        <f>+'Ark1'!#REF!</f>
        <v>#REF!</v>
      </c>
      <c r="U288" s="11" t="e">
        <f>+'Ark1'!#REF!</f>
        <v>#REF!</v>
      </c>
      <c r="V288" s="11" t="e">
        <f>+'Ark1'!#REF!</f>
        <v>#REF!</v>
      </c>
      <c r="W288" s="11" t="e">
        <f>+'Ark1'!#REF!</f>
        <v>#REF!</v>
      </c>
      <c r="X288" s="11" t="e">
        <f>+'Ark1'!#REF!</f>
        <v>#REF!</v>
      </c>
      <c r="Y288" s="1" t="e">
        <f>+'Ark1'!#REF!</f>
        <v>#REF!</v>
      </c>
      <c r="Z288" s="1" t="e">
        <f>+'Ark1'!#REF!</f>
        <v>#REF!</v>
      </c>
      <c r="AA288" s="1" t="e">
        <f>+'Ark1'!#REF!</f>
        <v>#REF!</v>
      </c>
      <c r="AB288" s="1" t="e">
        <f t="shared" si="15"/>
        <v>#REF!</v>
      </c>
      <c r="AC288" s="1" t="e">
        <f t="shared" si="16"/>
        <v>#REF!</v>
      </c>
      <c r="AD288" s="47"/>
    </row>
    <row r="289" spans="1:30">
      <c r="A289" s="47"/>
      <c r="B289" t="e">
        <f>+'Ark1'!#REF!</f>
        <v>#REF!</v>
      </c>
      <c r="C289" t="e">
        <f>+'Ark1'!#REF!</f>
        <v>#REF!</v>
      </c>
      <c r="D289" s="3" t="s">
        <v>458</v>
      </c>
      <c r="E289" t="e">
        <f>+'Ark1'!#REF!</f>
        <v>#REF!</v>
      </c>
      <c r="F289" s="329" t="e">
        <f>+'Ark1'!#REF!</f>
        <v>#REF!</v>
      </c>
      <c r="G289" s="195" t="e">
        <f>+'Ark1'!#REF!</f>
        <v>#REF!</v>
      </c>
      <c r="H289" s="177" t="e">
        <f t="shared" si="17"/>
        <v>#REF!</v>
      </c>
      <c r="I289" s="195" t="e">
        <f>+'Ark1'!#REF!</f>
        <v>#REF!</v>
      </c>
      <c r="J289" s="92" t="e">
        <f>+'Ark1'!#REF!</f>
        <v>#REF!</v>
      </c>
      <c r="R289" s="1" t="e">
        <f>+'Ark1'!#REF!</f>
        <v>#REF!</v>
      </c>
      <c r="S289" s="1"/>
      <c r="T289" s="1" t="e">
        <f>+'Ark1'!#REF!</f>
        <v>#REF!</v>
      </c>
      <c r="U289" s="11" t="e">
        <f>+'Ark1'!#REF!</f>
        <v>#REF!</v>
      </c>
      <c r="V289" s="11" t="e">
        <f>+'Ark1'!#REF!</f>
        <v>#REF!</v>
      </c>
      <c r="W289" s="11" t="e">
        <f>+'Ark1'!#REF!</f>
        <v>#REF!</v>
      </c>
      <c r="X289" s="11" t="e">
        <f>+'Ark1'!#REF!</f>
        <v>#REF!</v>
      </c>
      <c r="Y289" s="1" t="e">
        <f>+'Ark1'!#REF!</f>
        <v>#REF!</v>
      </c>
      <c r="Z289" s="1" t="e">
        <f>+'Ark1'!#REF!</f>
        <v>#REF!</v>
      </c>
      <c r="AA289" s="1" t="e">
        <f>+'Ark1'!#REF!</f>
        <v>#REF!</v>
      </c>
      <c r="AB289" s="1" t="e">
        <f t="shared" si="15"/>
        <v>#REF!</v>
      </c>
      <c r="AC289" s="1" t="e">
        <f t="shared" si="16"/>
        <v>#REF!</v>
      </c>
      <c r="AD289" s="47"/>
    </row>
    <row r="290" spans="1:30">
      <c r="A290" s="47"/>
      <c r="B290" t="e">
        <f>+'Ark1'!#REF!</f>
        <v>#REF!</v>
      </c>
      <c r="C290" t="e">
        <f>+'Ark1'!#REF!</f>
        <v>#REF!</v>
      </c>
      <c r="D290" s="3" t="s">
        <v>459</v>
      </c>
      <c r="E290" t="e">
        <f>+'Ark1'!#REF!</f>
        <v>#REF!</v>
      </c>
      <c r="F290" s="329" t="e">
        <f>+'Ark1'!#REF!</f>
        <v>#REF!</v>
      </c>
      <c r="G290" s="195" t="e">
        <f>+'Ark1'!#REF!</f>
        <v>#REF!</v>
      </c>
      <c r="H290" s="177" t="e">
        <f t="shared" si="17"/>
        <v>#REF!</v>
      </c>
      <c r="I290" s="195" t="e">
        <f>+'Ark1'!#REF!</f>
        <v>#REF!</v>
      </c>
      <c r="J290" s="92" t="e">
        <f>+'Ark1'!#REF!</f>
        <v>#REF!</v>
      </c>
      <c r="R290" s="1" t="e">
        <f>+'Ark1'!#REF!</f>
        <v>#REF!</v>
      </c>
      <c r="S290" s="1"/>
      <c r="T290" s="1" t="e">
        <f>+'Ark1'!#REF!</f>
        <v>#REF!</v>
      </c>
      <c r="U290" s="11" t="e">
        <f>+'Ark1'!#REF!</f>
        <v>#REF!</v>
      </c>
      <c r="V290" s="11" t="e">
        <f>+'Ark1'!#REF!</f>
        <v>#REF!</v>
      </c>
      <c r="W290" s="11" t="e">
        <f>+'Ark1'!#REF!</f>
        <v>#REF!</v>
      </c>
      <c r="X290" s="11" t="e">
        <f>+'Ark1'!#REF!</f>
        <v>#REF!</v>
      </c>
      <c r="Y290" s="1" t="e">
        <f>+'Ark1'!#REF!</f>
        <v>#REF!</v>
      </c>
      <c r="Z290" s="1" t="e">
        <f>+'Ark1'!#REF!</f>
        <v>#REF!</v>
      </c>
      <c r="AA290" s="1" t="e">
        <f>+'Ark1'!#REF!</f>
        <v>#REF!</v>
      </c>
      <c r="AB290" s="1" t="e">
        <f t="shared" si="15"/>
        <v>#REF!</v>
      </c>
      <c r="AC290" s="1" t="e">
        <f t="shared" si="16"/>
        <v>#REF!</v>
      </c>
      <c r="AD290" s="47"/>
    </row>
    <row r="291" spans="1:30">
      <c r="A291" s="47"/>
      <c r="B291" t="e">
        <f>+'Ark1'!#REF!</f>
        <v>#REF!</v>
      </c>
      <c r="C291" t="e">
        <f>+'Ark1'!#REF!</f>
        <v>#REF!</v>
      </c>
      <c r="D291" s="3" t="s">
        <v>460</v>
      </c>
      <c r="E291" t="e">
        <f>+'Ark1'!#REF!</f>
        <v>#REF!</v>
      </c>
      <c r="F291" s="329" t="e">
        <f>+'Ark1'!#REF!</f>
        <v>#REF!</v>
      </c>
      <c r="G291" s="195" t="e">
        <f>+'Ark1'!#REF!</f>
        <v>#REF!</v>
      </c>
      <c r="H291" s="177" t="e">
        <f t="shared" si="17"/>
        <v>#REF!</v>
      </c>
      <c r="I291" s="195" t="e">
        <f>+'Ark1'!#REF!</f>
        <v>#REF!</v>
      </c>
      <c r="J291" s="92" t="e">
        <f>+'Ark1'!#REF!</f>
        <v>#REF!</v>
      </c>
      <c r="R291" s="1" t="e">
        <f>+'Ark1'!#REF!</f>
        <v>#REF!</v>
      </c>
      <c r="S291" s="1"/>
      <c r="T291" s="1" t="e">
        <f>+'Ark1'!#REF!</f>
        <v>#REF!</v>
      </c>
      <c r="U291" s="11" t="e">
        <f>+'Ark1'!#REF!</f>
        <v>#REF!</v>
      </c>
      <c r="V291" s="11" t="e">
        <f>+'Ark1'!#REF!</f>
        <v>#REF!</v>
      </c>
      <c r="W291" s="11" t="e">
        <f>+'Ark1'!#REF!</f>
        <v>#REF!</v>
      </c>
      <c r="X291" s="11" t="e">
        <f>+'Ark1'!#REF!</f>
        <v>#REF!</v>
      </c>
      <c r="Y291" s="1" t="e">
        <f>+'Ark1'!#REF!</f>
        <v>#REF!</v>
      </c>
      <c r="Z291" s="1" t="e">
        <f>+'Ark1'!#REF!</f>
        <v>#REF!</v>
      </c>
      <c r="AA291" s="1" t="e">
        <f>+'Ark1'!#REF!</f>
        <v>#REF!</v>
      </c>
      <c r="AB291" s="1" t="e">
        <f t="shared" si="15"/>
        <v>#REF!</v>
      </c>
      <c r="AC291" s="1" t="e">
        <f t="shared" si="16"/>
        <v>#REF!</v>
      </c>
      <c r="AD291" s="47"/>
    </row>
    <row r="292" spans="1:30">
      <c r="A292" s="47"/>
      <c r="B292" t="e">
        <f>+'Ark1'!#REF!</f>
        <v>#REF!</v>
      </c>
      <c r="C292" t="e">
        <f>+'Ark1'!#REF!</f>
        <v>#REF!</v>
      </c>
      <c r="D292" s="3" t="s">
        <v>461</v>
      </c>
      <c r="E292" t="e">
        <f>+'Ark1'!#REF!</f>
        <v>#REF!</v>
      </c>
      <c r="F292" s="329" t="e">
        <f>+'Ark1'!#REF!</f>
        <v>#REF!</v>
      </c>
      <c r="G292" s="195" t="e">
        <f>+'Ark1'!#REF!</f>
        <v>#REF!</v>
      </c>
      <c r="H292" s="177" t="e">
        <f t="shared" si="17"/>
        <v>#REF!</v>
      </c>
      <c r="I292" s="195" t="e">
        <f>+'Ark1'!#REF!</f>
        <v>#REF!</v>
      </c>
      <c r="J292" s="92" t="e">
        <f>+'Ark1'!#REF!</f>
        <v>#REF!</v>
      </c>
      <c r="R292" s="1" t="e">
        <f>+'Ark1'!#REF!</f>
        <v>#REF!</v>
      </c>
      <c r="S292" s="1"/>
      <c r="T292" s="1" t="e">
        <f>+'Ark1'!#REF!</f>
        <v>#REF!</v>
      </c>
      <c r="U292" s="11" t="e">
        <f>+'Ark1'!#REF!</f>
        <v>#REF!</v>
      </c>
      <c r="V292" s="11" t="e">
        <f>+'Ark1'!#REF!</f>
        <v>#REF!</v>
      </c>
      <c r="W292" s="11" t="e">
        <f>+'Ark1'!#REF!</f>
        <v>#REF!</v>
      </c>
      <c r="X292" s="11" t="e">
        <f>+'Ark1'!#REF!</f>
        <v>#REF!</v>
      </c>
      <c r="Y292" s="1" t="e">
        <f>+'Ark1'!#REF!</f>
        <v>#REF!</v>
      </c>
      <c r="Z292" s="1" t="e">
        <f>+'Ark1'!#REF!</f>
        <v>#REF!</v>
      </c>
      <c r="AA292" s="1" t="e">
        <f>+'Ark1'!#REF!</f>
        <v>#REF!</v>
      </c>
      <c r="AB292" s="1" t="e">
        <f t="shared" si="15"/>
        <v>#REF!</v>
      </c>
      <c r="AC292" s="1" t="e">
        <f t="shared" si="16"/>
        <v>#REF!</v>
      </c>
      <c r="AD292" s="47"/>
    </row>
    <row r="293" spans="1:30">
      <c r="A293" s="47"/>
      <c r="B293" t="e">
        <f>+'Ark1'!#REF!</f>
        <v>#REF!</v>
      </c>
      <c r="C293" t="e">
        <f>+'Ark1'!#REF!</f>
        <v>#REF!</v>
      </c>
      <c r="D293" s="3" t="s">
        <v>462</v>
      </c>
      <c r="E293" t="e">
        <f>+'Ark1'!#REF!</f>
        <v>#REF!</v>
      </c>
      <c r="F293" s="329" t="e">
        <f>+'Ark1'!#REF!</f>
        <v>#REF!</v>
      </c>
      <c r="G293" s="195" t="e">
        <f>+'Ark1'!#REF!</f>
        <v>#REF!</v>
      </c>
      <c r="H293" s="177" t="e">
        <f t="shared" si="17"/>
        <v>#REF!</v>
      </c>
      <c r="I293" s="195" t="e">
        <f>+'Ark1'!#REF!</f>
        <v>#REF!</v>
      </c>
      <c r="J293" s="92" t="e">
        <f>+'Ark1'!#REF!</f>
        <v>#REF!</v>
      </c>
      <c r="R293" s="1" t="e">
        <f>+'Ark1'!#REF!</f>
        <v>#REF!</v>
      </c>
      <c r="S293" s="1"/>
      <c r="T293" s="1" t="e">
        <f>+'Ark1'!#REF!</f>
        <v>#REF!</v>
      </c>
      <c r="U293" s="11" t="e">
        <f>+'Ark1'!#REF!</f>
        <v>#REF!</v>
      </c>
      <c r="V293" s="11" t="e">
        <f>+'Ark1'!#REF!</f>
        <v>#REF!</v>
      </c>
      <c r="W293" s="11" t="e">
        <f>+'Ark1'!#REF!</f>
        <v>#REF!</v>
      </c>
      <c r="X293" s="11" t="e">
        <f>+'Ark1'!#REF!</f>
        <v>#REF!</v>
      </c>
      <c r="Y293" s="1" t="e">
        <f>+'Ark1'!#REF!</f>
        <v>#REF!</v>
      </c>
      <c r="Z293" s="1" t="e">
        <f>+'Ark1'!#REF!</f>
        <v>#REF!</v>
      </c>
      <c r="AA293" s="1" t="e">
        <f>+'Ark1'!#REF!</f>
        <v>#REF!</v>
      </c>
      <c r="AB293" s="1" t="e">
        <f t="shared" si="15"/>
        <v>#REF!</v>
      </c>
      <c r="AC293" s="1" t="e">
        <f t="shared" si="16"/>
        <v>#REF!</v>
      </c>
      <c r="AD293" s="47"/>
    </row>
    <row r="294" spans="1:30">
      <c r="A294" s="47"/>
      <c r="B294" t="e">
        <f>+'Ark1'!#REF!</f>
        <v>#REF!</v>
      </c>
      <c r="C294" t="e">
        <f>+'Ark1'!#REF!</f>
        <v>#REF!</v>
      </c>
      <c r="D294" s="3" t="s">
        <v>463</v>
      </c>
      <c r="E294" t="e">
        <f>+'Ark1'!#REF!</f>
        <v>#REF!</v>
      </c>
      <c r="F294" s="329" t="e">
        <f>+'Ark1'!#REF!</f>
        <v>#REF!</v>
      </c>
      <c r="G294" s="195" t="e">
        <f>+'Ark1'!#REF!</f>
        <v>#REF!</v>
      </c>
      <c r="H294" s="177" t="e">
        <f t="shared" si="17"/>
        <v>#REF!</v>
      </c>
      <c r="I294" s="195" t="e">
        <f>+'Ark1'!#REF!</f>
        <v>#REF!</v>
      </c>
      <c r="J294" s="92" t="e">
        <f>+'Ark1'!#REF!</f>
        <v>#REF!</v>
      </c>
      <c r="R294" s="1" t="e">
        <f>+'Ark1'!#REF!</f>
        <v>#REF!</v>
      </c>
      <c r="S294" s="1"/>
      <c r="T294" s="1" t="e">
        <f>+'Ark1'!#REF!</f>
        <v>#REF!</v>
      </c>
      <c r="U294" s="11" t="e">
        <f>+'Ark1'!#REF!</f>
        <v>#REF!</v>
      </c>
      <c r="V294" s="11" t="e">
        <f>+'Ark1'!#REF!</f>
        <v>#REF!</v>
      </c>
      <c r="W294" s="11" t="e">
        <f>+'Ark1'!#REF!</f>
        <v>#REF!</v>
      </c>
      <c r="X294" s="11" t="e">
        <f>+'Ark1'!#REF!</f>
        <v>#REF!</v>
      </c>
      <c r="Y294" s="1" t="e">
        <f>+'Ark1'!#REF!</f>
        <v>#REF!</v>
      </c>
      <c r="Z294" s="1" t="e">
        <f>+'Ark1'!#REF!</f>
        <v>#REF!</v>
      </c>
      <c r="AA294" s="1" t="e">
        <f>+'Ark1'!#REF!</f>
        <v>#REF!</v>
      </c>
      <c r="AB294" s="1" t="e">
        <f t="shared" si="15"/>
        <v>#REF!</v>
      </c>
      <c r="AC294" s="1" t="e">
        <f t="shared" si="16"/>
        <v>#REF!</v>
      </c>
      <c r="AD294" s="47"/>
    </row>
    <row r="295" spans="1:30">
      <c r="A295" s="47"/>
      <c r="B295" t="e">
        <f>+'Ark1'!#REF!</f>
        <v>#REF!</v>
      </c>
      <c r="C295" t="e">
        <f>+'Ark1'!#REF!</f>
        <v>#REF!</v>
      </c>
      <c r="D295" s="3" t="s">
        <v>464</v>
      </c>
      <c r="E295" t="e">
        <f>+'Ark1'!#REF!</f>
        <v>#REF!</v>
      </c>
      <c r="F295" s="329" t="e">
        <f>+'Ark1'!#REF!</f>
        <v>#REF!</v>
      </c>
      <c r="G295" s="195" t="e">
        <f>+'Ark1'!#REF!</f>
        <v>#REF!</v>
      </c>
      <c r="H295" s="177" t="e">
        <f t="shared" si="17"/>
        <v>#REF!</v>
      </c>
      <c r="I295" s="195" t="e">
        <f>+'Ark1'!#REF!</f>
        <v>#REF!</v>
      </c>
      <c r="J295" s="92" t="e">
        <f>+'Ark1'!#REF!</f>
        <v>#REF!</v>
      </c>
      <c r="R295" s="1" t="e">
        <f>+'Ark1'!#REF!</f>
        <v>#REF!</v>
      </c>
      <c r="S295" s="1"/>
      <c r="T295" s="1" t="e">
        <f>+'Ark1'!#REF!</f>
        <v>#REF!</v>
      </c>
      <c r="U295" s="11" t="e">
        <f>+'Ark1'!#REF!</f>
        <v>#REF!</v>
      </c>
      <c r="V295" s="11" t="e">
        <f>+'Ark1'!#REF!</f>
        <v>#REF!</v>
      </c>
      <c r="W295" s="11" t="e">
        <f>+'Ark1'!#REF!</f>
        <v>#REF!</v>
      </c>
      <c r="X295" s="11" t="e">
        <f>+'Ark1'!#REF!</f>
        <v>#REF!</v>
      </c>
      <c r="Y295" s="1" t="e">
        <f>+'Ark1'!#REF!</f>
        <v>#REF!</v>
      </c>
      <c r="Z295" s="1" t="e">
        <f>+'Ark1'!#REF!</f>
        <v>#REF!</v>
      </c>
      <c r="AA295" s="1" t="e">
        <f>+'Ark1'!#REF!</f>
        <v>#REF!</v>
      </c>
      <c r="AB295" s="1" t="e">
        <f t="shared" si="15"/>
        <v>#REF!</v>
      </c>
      <c r="AC295" s="1" t="e">
        <f t="shared" si="16"/>
        <v>#REF!</v>
      </c>
      <c r="AD295" s="47"/>
    </row>
    <row r="296" spans="1:30">
      <c r="A296" s="47"/>
      <c r="B296" t="e">
        <f>+'Ark1'!#REF!</f>
        <v>#REF!</v>
      </c>
      <c r="C296" t="e">
        <f>+'Ark1'!#REF!</f>
        <v>#REF!</v>
      </c>
      <c r="D296" s="3" t="s">
        <v>465</v>
      </c>
      <c r="E296" t="e">
        <f>+'Ark1'!#REF!</f>
        <v>#REF!</v>
      </c>
      <c r="F296" s="329" t="e">
        <f>+'Ark1'!#REF!</f>
        <v>#REF!</v>
      </c>
      <c r="G296" s="195" t="e">
        <f>+'Ark1'!#REF!</f>
        <v>#REF!</v>
      </c>
      <c r="H296" s="177" t="e">
        <f t="shared" si="17"/>
        <v>#REF!</v>
      </c>
      <c r="I296" s="195" t="e">
        <f>+'Ark1'!#REF!</f>
        <v>#REF!</v>
      </c>
      <c r="J296" s="92" t="e">
        <f>+'Ark1'!#REF!</f>
        <v>#REF!</v>
      </c>
      <c r="R296" s="1" t="e">
        <f>+'Ark1'!#REF!</f>
        <v>#REF!</v>
      </c>
      <c r="S296" s="1"/>
      <c r="T296" s="1" t="e">
        <f>+'Ark1'!#REF!</f>
        <v>#REF!</v>
      </c>
      <c r="U296" s="11" t="e">
        <f>+'Ark1'!#REF!</f>
        <v>#REF!</v>
      </c>
      <c r="V296" s="11" t="e">
        <f>+'Ark1'!#REF!</f>
        <v>#REF!</v>
      </c>
      <c r="W296" s="11" t="e">
        <f>+'Ark1'!#REF!</f>
        <v>#REF!</v>
      </c>
      <c r="X296" s="11" t="e">
        <f>+'Ark1'!#REF!</f>
        <v>#REF!</v>
      </c>
      <c r="Y296" s="1" t="e">
        <f>+'Ark1'!#REF!</f>
        <v>#REF!</v>
      </c>
      <c r="Z296" s="1" t="e">
        <f>+'Ark1'!#REF!</f>
        <v>#REF!</v>
      </c>
      <c r="AA296" s="1" t="e">
        <f>+'Ark1'!#REF!</f>
        <v>#REF!</v>
      </c>
      <c r="AB296" s="1" t="e">
        <f t="shared" si="15"/>
        <v>#REF!</v>
      </c>
      <c r="AC296" s="1" t="e">
        <f t="shared" si="16"/>
        <v>#REF!</v>
      </c>
      <c r="AD296" s="47"/>
    </row>
    <row r="297" spans="1:30">
      <c r="A297" s="47"/>
      <c r="B297" t="e">
        <f>+'Ark1'!#REF!</f>
        <v>#REF!</v>
      </c>
      <c r="C297" t="e">
        <f>+'Ark1'!#REF!</f>
        <v>#REF!</v>
      </c>
      <c r="D297" s="3" t="s">
        <v>466</v>
      </c>
      <c r="E297" t="e">
        <f>+'Ark1'!#REF!</f>
        <v>#REF!</v>
      </c>
      <c r="F297" s="329" t="e">
        <f>+'Ark1'!#REF!</f>
        <v>#REF!</v>
      </c>
      <c r="G297" s="195" t="e">
        <f>+'Ark1'!#REF!</f>
        <v>#REF!</v>
      </c>
      <c r="H297" s="177" t="e">
        <f t="shared" si="17"/>
        <v>#REF!</v>
      </c>
      <c r="I297" s="195" t="e">
        <f>+'Ark1'!#REF!</f>
        <v>#REF!</v>
      </c>
      <c r="J297" s="92" t="e">
        <f>+'Ark1'!#REF!</f>
        <v>#REF!</v>
      </c>
      <c r="R297" s="1" t="e">
        <f>+'Ark1'!#REF!</f>
        <v>#REF!</v>
      </c>
      <c r="S297" s="1"/>
      <c r="T297" s="1" t="e">
        <f>+'Ark1'!#REF!</f>
        <v>#REF!</v>
      </c>
      <c r="U297" s="11" t="e">
        <f>+'Ark1'!#REF!</f>
        <v>#REF!</v>
      </c>
      <c r="V297" s="11" t="e">
        <f>+'Ark1'!#REF!</f>
        <v>#REF!</v>
      </c>
      <c r="W297" s="11" t="e">
        <f>+'Ark1'!#REF!</f>
        <v>#REF!</v>
      </c>
      <c r="X297" s="11" t="e">
        <f>+'Ark1'!#REF!</f>
        <v>#REF!</v>
      </c>
      <c r="Y297" s="1" t="e">
        <f>+'Ark1'!#REF!</f>
        <v>#REF!</v>
      </c>
      <c r="Z297" s="1" t="e">
        <f>+'Ark1'!#REF!</f>
        <v>#REF!</v>
      </c>
      <c r="AA297" s="1" t="e">
        <f>+'Ark1'!#REF!</f>
        <v>#REF!</v>
      </c>
      <c r="AB297" s="1" t="e">
        <f t="shared" si="15"/>
        <v>#REF!</v>
      </c>
      <c r="AC297" s="1" t="e">
        <f t="shared" si="16"/>
        <v>#REF!</v>
      </c>
      <c r="AD297" s="47"/>
    </row>
    <row r="298" spans="1:30">
      <c r="A298" s="47"/>
      <c r="B298" t="e">
        <f>+'Ark1'!#REF!</f>
        <v>#REF!</v>
      </c>
      <c r="C298" t="e">
        <f>+'Ark1'!#REF!</f>
        <v>#REF!</v>
      </c>
      <c r="D298" s="3" t="s">
        <v>467</v>
      </c>
      <c r="E298" t="e">
        <f>+'Ark1'!#REF!</f>
        <v>#REF!</v>
      </c>
      <c r="F298" s="329" t="e">
        <f>+'Ark1'!#REF!</f>
        <v>#REF!</v>
      </c>
      <c r="G298" s="195" t="e">
        <f>+'Ark1'!#REF!</f>
        <v>#REF!</v>
      </c>
      <c r="H298" s="195" t="e">
        <f t="shared" si="17"/>
        <v>#REF!</v>
      </c>
      <c r="I298" s="195" t="e">
        <f>+'Ark1'!#REF!</f>
        <v>#REF!</v>
      </c>
      <c r="J298" s="92" t="e">
        <f>+'Ark1'!#REF!</f>
        <v>#REF!</v>
      </c>
      <c r="R298" s="1" t="e">
        <f>+'Ark1'!#REF!</f>
        <v>#REF!</v>
      </c>
      <c r="S298" s="1"/>
      <c r="T298" s="1" t="e">
        <f>+'Ark1'!#REF!</f>
        <v>#REF!</v>
      </c>
      <c r="U298" s="11" t="e">
        <f>+'Ark1'!#REF!</f>
        <v>#REF!</v>
      </c>
      <c r="V298" s="11" t="e">
        <f>+'Ark1'!#REF!</f>
        <v>#REF!</v>
      </c>
      <c r="W298" s="11" t="e">
        <f>+'Ark1'!#REF!</f>
        <v>#REF!</v>
      </c>
      <c r="X298" s="11" t="e">
        <f>+'Ark1'!#REF!</f>
        <v>#REF!</v>
      </c>
      <c r="Y298" s="1" t="e">
        <f>+'Ark1'!#REF!</f>
        <v>#REF!</v>
      </c>
      <c r="Z298" s="1" t="e">
        <f>+'Ark1'!#REF!</f>
        <v>#REF!</v>
      </c>
      <c r="AA298" s="1" t="e">
        <f>+'Ark1'!#REF!</f>
        <v>#REF!</v>
      </c>
      <c r="AB298" s="1" t="e">
        <f t="shared" si="15"/>
        <v>#REF!</v>
      </c>
      <c r="AC298" s="1" t="e">
        <f t="shared" si="16"/>
        <v>#REF!</v>
      </c>
      <c r="AD298" s="47"/>
    </row>
    <row r="299" spans="1:30">
      <c r="A299" s="47"/>
      <c r="B299" t="e">
        <f>+'Ark1'!#REF!</f>
        <v>#REF!</v>
      </c>
      <c r="C299" t="e">
        <f>+'Ark1'!#REF!</f>
        <v>#REF!</v>
      </c>
      <c r="D299" s="3" t="s">
        <v>468</v>
      </c>
      <c r="E299" t="e">
        <f>+'Ark1'!#REF!</f>
        <v>#REF!</v>
      </c>
      <c r="F299" s="329" t="e">
        <f>+'Ark1'!#REF!</f>
        <v>#REF!</v>
      </c>
      <c r="G299" s="195" t="e">
        <f>+'Ark1'!#REF!</f>
        <v>#REF!</v>
      </c>
      <c r="H299" s="195" t="e">
        <f t="shared" si="17"/>
        <v>#REF!</v>
      </c>
      <c r="I299" s="195" t="e">
        <f>+'Ark1'!#REF!</f>
        <v>#REF!</v>
      </c>
      <c r="J299" s="92" t="e">
        <f>+'Ark1'!#REF!</f>
        <v>#REF!</v>
      </c>
      <c r="R299" s="1" t="e">
        <f>+'Ark1'!#REF!</f>
        <v>#REF!</v>
      </c>
      <c r="S299" s="1"/>
      <c r="T299" s="1" t="e">
        <f>+'Ark1'!#REF!</f>
        <v>#REF!</v>
      </c>
      <c r="U299" s="11" t="e">
        <f>+'Ark1'!#REF!</f>
        <v>#REF!</v>
      </c>
      <c r="V299" s="11" t="e">
        <f>+'Ark1'!#REF!</f>
        <v>#REF!</v>
      </c>
      <c r="W299" s="11" t="e">
        <f>+'Ark1'!#REF!</f>
        <v>#REF!</v>
      </c>
      <c r="X299" s="11" t="e">
        <f>+'Ark1'!#REF!</f>
        <v>#REF!</v>
      </c>
      <c r="Y299" s="1" t="e">
        <f>+'Ark1'!#REF!</f>
        <v>#REF!</v>
      </c>
      <c r="Z299" s="1" t="e">
        <f>+'Ark1'!#REF!</f>
        <v>#REF!</v>
      </c>
      <c r="AA299" s="1" t="e">
        <f>+'Ark1'!#REF!</f>
        <v>#REF!</v>
      </c>
      <c r="AB299" s="1" t="e">
        <f t="shared" si="15"/>
        <v>#REF!</v>
      </c>
      <c r="AC299" s="1" t="e">
        <f t="shared" si="16"/>
        <v>#REF!</v>
      </c>
      <c r="AD299" s="47"/>
    </row>
    <row r="300" spans="1:30">
      <c r="A300" s="47"/>
      <c r="B300" t="e">
        <f>+'Ark1'!#REF!</f>
        <v>#REF!</v>
      </c>
      <c r="C300" t="e">
        <f>+'Ark1'!#REF!</f>
        <v>#REF!</v>
      </c>
      <c r="D300" s="3" t="s">
        <v>469</v>
      </c>
      <c r="E300" t="e">
        <f>+'Ark1'!#REF!</f>
        <v>#REF!</v>
      </c>
      <c r="F300" s="329" t="e">
        <f>+'Ark1'!#REF!</f>
        <v>#REF!</v>
      </c>
      <c r="G300" s="195" t="e">
        <f>+'Ark1'!#REF!</f>
        <v>#REF!</v>
      </c>
      <c r="H300" s="195" t="e">
        <f t="shared" si="17"/>
        <v>#REF!</v>
      </c>
      <c r="I300" s="195" t="e">
        <f>+'Ark1'!#REF!</f>
        <v>#REF!</v>
      </c>
      <c r="J300" s="92" t="e">
        <f>+'Ark1'!#REF!</f>
        <v>#REF!</v>
      </c>
      <c r="R300" s="1" t="e">
        <f>+'Ark1'!#REF!</f>
        <v>#REF!</v>
      </c>
      <c r="S300" s="1"/>
      <c r="T300" s="1" t="e">
        <f>+'Ark1'!#REF!</f>
        <v>#REF!</v>
      </c>
      <c r="U300" s="11" t="e">
        <f>+'Ark1'!#REF!</f>
        <v>#REF!</v>
      </c>
      <c r="V300" s="11" t="e">
        <f>+'Ark1'!#REF!</f>
        <v>#REF!</v>
      </c>
      <c r="W300" s="11" t="e">
        <f>+'Ark1'!#REF!</f>
        <v>#REF!</v>
      </c>
      <c r="X300" s="11" t="e">
        <f>+'Ark1'!#REF!</f>
        <v>#REF!</v>
      </c>
      <c r="Y300" s="1" t="e">
        <f>+'Ark1'!#REF!</f>
        <v>#REF!</v>
      </c>
      <c r="Z300" s="1" t="e">
        <f>+'Ark1'!#REF!</f>
        <v>#REF!</v>
      </c>
      <c r="AA300" s="1" t="e">
        <f>+'Ark1'!#REF!</f>
        <v>#REF!</v>
      </c>
      <c r="AB300" s="1" t="e">
        <f t="shared" si="15"/>
        <v>#REF!</v>
      </c>
      <c r="AC300" s="1" t="e">
        <f t="shared" si="16"/>
        <v>#REF!</v>
      </c>
      <c r="AD300" s="47"/>
    </row>
    <row r="301" spans="1:30">
      <c r="A301" s="47"/>
      <c r="B301" s="53" t="e">
        <f>+'Ark1'!#REF!</f>
        <v>#REF!</v>
      </c>
      <c r="C301" s="53" t="e">
        <f>+'Ark1'!#REF!</f>
        <v>#REF!</v>
      </c>
      <c r="D301" s="54" t="s">
        <v>454</v>
      </c>
      <c r="E301" s="53" t="e">
        <f>+'Ark1'!#REF!</f>
        <v>#REF!</v>
      </c>
      <c r="F301" s="330" t="e">
        <f>+'Ark1'!#REF!</f>
        <v>#REF!</v>
      </c>
      <c r="G301" s="177" t="e">
        <f>+'Ark1'!#REF!</f>
        <v>#REF!</v>
      </c>
      <c r="H301" s="195" t="e">
        <f t="shared" si="17"/>
        <v>#REF!</v>
      </c>
      <c r="I301" s="177" t="e">
        <f>+'Ark1'!#REF!</f>
        <v>#REF!</v>
      </c>
      <c r="J301" s="156" t="e">
        <f>+'Ark1'!#REF!</f>
        <v>#REF!</v>
      </c>
      <c r="K301" s="156"/>
      <c r="L301" s="156"/>
      <c r="M301" s="156"/>
      <c r="N301" s="156"/>
      <c r="O301" s="156"/>
      <c r="P301" s="156"/>
      <c r="Q301" s="156"/>
      <c r="R301" s="55" t="e">
        <f>+'Ark1'!#REF!</f>
        <v>#REF!</v>
      </c>
      <c r="S301" s="55"/>
      <c r="T301" s="55" t="e">
        <f>+'Ark1'!#REF!</f>
        <v>#REF!</v>
      </c>
      <c r="U301" s="75" t="e">
        <f>+'Ark1'!#REF!</f>
        <v>#REF!</v>
      </c>
      <c r="V301" s="75" t="e">
        <f>+'Ark1'!#REF!</f>
        <v>#REF!</v>
      </c>
      <c r="W301" s="75" t="e">
        <f>+'Ark1'!#REF!</f>
        <v>#REF!</v>
      </c>
      <c r="X301" s="75" t="e">
        <f>+'Ark1'!#REF!</f>
        <v>#REF!</v>
      </c>
      <c r="Y301" s="55" t="e">
        <f>+'Ark1'!#REF!</f>
        <v>#REF!</v>
      </c>
      <c r="Z301" s="55" t="e">
        <f>+'Ark1'!#REF!</f>
        <v>#REF!</v>
      </c>
      <c r="AA301" s="55" t="e">
        <f>+'Ark1'!#REF!</f>
        <v>#REF!</v>
      </c>
      <c r="AB301" s="55" t="e">
        <f t="shared" ref="AB301:AB364" si="18">+J301/R301</f>
        <v>#REF!</v>
      </c>
      <c r="AC301" s="55" t="e">
        <f t="shared" si="16"/>
        <v>#REF!</v>
      </c>
      <c r="AD301" s="47"/>
    </row>
    <row r="302" spans="1:30">
      <c r="A302" s="47"/>
      <c r="B302" s="53" t="e">
        <f>+'Ark1'!#REF!</f>
        <v>#REF!</v>
      </c>
      <c r="C302" s="53" t="e">
        <f>+'Ark1'!#REF!</f>
        <v>#REF!</v>
      </c>
      <c r="D302" s="54" t="s">
        <v>455</v>
      </c>
      <c r="E302" s="53" t="e">
        <f>+'Ark1'!#REF!</f>
        <v>#REF!</v>
      </c>
      <c r="F302" s="330" t="e">
        <f>+'Ark1'!#REF!</f>
        <v>#REF!</v>
      </c>
      <c r="G302" s="177" t="e">
        <f>+'Ark1'!#REF!</f>
        <v>#REF!</v>
      </c>
      <c r="H302" s="195" t="e">
        <f t="shared" si="17"/>
        <v>#REF!</v>
      </c>
      <c r="I302" s="177" t="e">
        <f>+'Ark1'!#REF!</f>
        <v>#REF!</v>
      </c>
      <c r="J302" s="156" t="e">
        <f>+'Ark1'!#REF!</f>
        <v>#REF!</v>
      </c>
      <c r="K302" s="156"/>
      <c r="L302" s="156"/>
      <c r="M302" s="156"/>
      <c r="N302" s="156"/>
      <c r="O302" s="156"/>
      <c r="P302" s="156"/>
      <c r="Q302" s="156"/>
      <c r="R302" s="55" t="e">
        <f>+'Ark1'!#REF!</f>
        <v>#REF!</v>
      </c>
      <c r="S302" s="55"/>
      <c r="T302" s="55" t="e">
        <f>+'Ark1'!#REF!</f>
        <v>#REF!</v>
      </c>
      <c r="U302" s="75" t="e">
        <f>+'Ark1'!#REF!</f>
        <v>#REF!</v>
      </c>
      <c r="V302" s="75" t="e">
        <f>+'Ark1'!#REF!</f>
        <v>#REF!</v>
      </c>
      <c r="W302" s="75" t="e">
        <f>+'Ark1'!#REF!</f>
        <v>#REF!</v>
      </c>
      <c r="X302" s="75" t="e">
        <f>+'Ark1'!#REF!</f>
        <v>#REF!</v>
      </c>
      <c r="Y302" s="55" t="e">
        <f>+'Ark1'!#REF!</f>
        <v>#REF!</v>
      </c>
      <c r="Z302" s="55" t="e">
        <f>+'Ark1'!#REF!</f>
        <v>#REF!</v>
      </c>
      <c r="AA302" s="55" t="e">
        <f>+'Ark1'!#REF!</f>
        <v>#REF!</v>
      </c>
      <c r="AB302" s="55" t="e">
        <f t="shared" si="18"/>
        <v>#REF!</v>
      </c>
      <c r="AC302" s="55" t="e">
        <f t="shared" si="16"/>
        <v>#REF!</v>
      </c>
      <c r="AD302" s="47"/>
    </row>
    <row r="303" spans="1:30">
      <c r="A303" s="47"/>
      <c r="B303" s="53" t="e">
        <f>+'Ark1'!#REF!</f>
        <v>#REF!</v>
      </c>
      <c r="C303" s="53" t="e">
        <f>+'Ark1'!#REF!</f>
        <v>#REF!</v>
      </c>
      <c r="D303" s="54" t="s">
        <v>456</v>
      </c>
      <c r="E303" s="53" t="e">
        <f>+'Ark1'!#REF!</f>
        <v>#REF!</v>
      </c>
      <c r="F303" s="330" t="e">
        <f>+'Ark1'!#REF!</f>
        <v>#REF!</v>
      </c>
      <c r="G303" s="177" t="e">
        <f>+'Ark1'!#REF!</f>
        <v>#REF!</v>
      </c>
      <c r="H303" s="195" t="e">
        <f t="shared" si="17"/>
        <v>#REF!</v>
      </c>
      <c r="I303" s="177" t="e">
        <f>+'Ark1'!#REF!</f>
        <v>#REF!</v>
      </c>
      <c r="J303" s="156" t="e">
        <f>+'Ark1'!#REF!</f>
        <v>#REF!</v>
      </c>
      <c r="K303" s="156"/>
      <c r="L303" s="156"/>
      <c r="M303" s="156"/>
      <c r="N303" s="156"/>
      <c r="O303" s="156"/>
      <c r="P303" s="156"/>
      <c r="Q303" s="156"/>
      <c r="R303" s="55" t="e">
        <f>+'Ark1'!#REF!</f>
        <v>#REF!</v>
      </c>
      <c r="S303" s="55"/>
      <c r="T303" s="55" t="e">
        <f>+'Ark1'!#REF!</f>
        <v>#REF!</v>
      </c>
      <c r="U303" s="75" t="e">
        <f>+'Ark1'!#REF!</f>
        <v>#REF!</v>
      </c>
      <c r="V303" s="75" t="e">
        <f>+'Ark1'!#REF!</f>
        <v>#REF!</v>
      </c>
      <c r="W303" s="75" t="e">
        <f>+'Ark1'!#REF!</f>
        <v>#REF!</v>
      </c>
      <c r="X303" s="75" t="e">
        <f>+'Ark1'!#REF!</f>
        <v>#REF!</v>
      </c>
      <c r="Y303" s="55" t="e">
        <f>+'Ark1'!#REF!</f>
        <v>#REF!</v>
      </c>
      <c r="Z303" s="55" t="e">
        <f>+'Ark1'!#REF!</f>
        <v>#REF!</v>
      </c>
      <c r="AA303" s="55" t="e">
        <f>+'Ark1'!#REF!</f>
        <v>#REF!</v>
      </c>
      <c r="AB303" s="55" t="e">
        <f t="shared" si="18"/>
        <v>#REF!</v>
      </c>
      <c r="AC303" s="55" t="e">
        <f t="shared" si="16"/>
        <v>#REF!</v>
      </c>
      <c r="AD303" s="47"/>
    </row>
    <row r="304" spans="1:30">
      <c r="A304" s="47"/>
      <c r="B304" s="53" t="e">
        <f>+'Ark1'!#REF!</f>
        <v>#REF!</v>
      </c>
      <c r="C304" s="53" t="e">
        <f>+'Ark1'!#REF!</f>
        <v>#REF!</v>
      </c>
      <c r="D304" s="54" t="s">
        <v>457</v>
      </c>
      <c r="E304" s="53" t="e">
        <f>+'Ark1'!#REF!</f>
        <v>#REF!</v>
      </c>
      <c r="F304" s="330" t="e">
        <f>+'Ark1'!#REF!</f>
        <v>#REF!</v>
      </c>
      <c r="G304" s="177" t="e">
        <f>+'Ark1'!#REF!</f>
        <v>#REF!</v>
      </c>
      <c r="H304" s="195" t="e">
        <f t="shared" si="17"/>
        <v>#REF!</v>
      </c>
      <c r="I304" s="177" t="e">
        <f>+'Ark1'!#REF!</f>
        <v>#REF!</v>
      </c>
      <c r="J304" s="156" t="e">
        <f>+'Ark1'!#REF!</f>
        <v>#REF!</v>
      </c>
      <c r="K304" s="156"/>
      <c r="L304" s="156"/>
      <c r="M304" s="156"/>
      <c r="N304" s="156"/>
      <c r="O304" s="156"/>
      <c r="P304" s="156"/>
      <c r="Q304" s="156"/>
      <c r="R304" s="55" t="e">
        <f>+'Ark1'!#REF!</f>
        <v>#REF!</v>
      </c>
      <c r="S304" s="55"/>
      <c r="T304" s="55" t="e">
        <f>+'Ark1'!#REF!</f>
        <v>#REF!</v>
      </c>
      <c r="U304" s="75" t="e">
        <f>+'Ark1'!#REF!</f>
        <v>#REF!</v>
      </c>
      <c r="V304" s="75" t="e">
        <f>+'Ark1'!#REF!</f>
        <v>#REF!</v>
      </c>
      <c r="W304" s="75" t="e">
        <f>+'Ark1'!#REF!</f>
        <v>#REF!</v>
      </c>
      <c r="X304" s="75" t="e">
        <f>+'Ark1'!#REF!</f>
        <v>#REF!</v>
      </c>
      <c r="Y304" s="55" t="e">
        <f>+'Ark1'!#REF!</f>
        <v>#REF!</v>
      </c>
      <c r="Z304" s="55" t="e">
        <f>+'Ark1'!#REF!</f>
        <v>#REF!</v>
      </c>
      <c r="AA304" s="55" t="e">
        <f>+'Ark1'!#REF!</f>
        <v>#REF!</v>
      </c>
      <c r="AB304" s="55" t="e">
        <f t="shared" si="18"/>
        <v>#REF!</v>
      </c>
      <c r="AC304" s="55" t="e">
        <f t="shared" si="16"/>
        <v>#REF!</v>
      </c>
      <c r="AD304" s="47"/>
    </row>
    <row r="305" spans="1:30">
      <c r="A305" s="47"/>
      <c r="B305" s="53" t="e">
        <f>+'Ark1'!#REF!</f>
        <v>#REF!</v>
      </c>
      <c r="C305" s="53" t="e">
        <f>+'Ark1'!#REF!</f>
        <v>#REF!</v>
      </c>
      <c r="D305" s="54" t="s">
        <v>458</v>
      </c>
      <c r="E305" s="53" t="e">
        <f>+'Ark1'!#REF!</f>
        <v>#REF!</v>
      </c>
      <c r="F305" s="330" t="e">
        <f>+'Ark1'!#REF!</f>
        <v>#REF!</v>
      </c>
      <c r="G305" s="177" t="e">
        <f>+'Ark1'!#REF!</f>
        <v>#REF!</v>
      </c>
      <c r="H305" s="195" t="e">
        <f t="shared" si="17"/>
        <v>#REF!</v>
      </c>
      <c r="I305" s="177" t="e">
        <f>+'Ark1'!#REF!</f>
        <v>#REF!</v>
      </c>
      <c r="J305" s="156" t="e">
        <f>+'Ark1'!#REF!</f>
        <v>#REF!</v>
      </c>
      <c r="K305" s="156"/>
      <c r="L305" s="156"/>
      <c r="M305" s="156"/>
      <c r="N305" s="156"/>
      <c r="O305" s="156"/>
      <c r="P305" s="156"/>
      <c r="Q305" s="156"/>
      <c r="R305" s="55" t="e">
        <f>+'Ark1'!#REF!</f>
        <v>#REF!</v>
      </c>
      <c r="S305" s="55"/>
      <c r="T305" s="55" t="e">
        <f>+'Ark1'!#REF!</f>
        <v>#REF!</v>
      </c>
      <c r="U305" s="75" t="e">
        <f>+'Ark1'!#REF!</f>
        <v>#REF!</v>
      </c>
      <c r="V305" s="75" t="e">
        <f>+'Ark1'!#REF!</f>
        <v>#REF!</v>
      </c>
      <c r="W305" s="75" t="e">
        <f>+'Ark1'!#REF!</f>
        <v>#REF!</v>
      </c>
      <c r="X305" s="75" t="e">
        <f>+'Ark1'!#REF!</f>
        <v>#REF!</v>
      </c>
      <c r="Y305" s="55" t="e">
        <f>+'Ark1'!#REF!</f>
        <v>#REF!</v>
      </c>
      <c r="Z305" s="55" t="e">
        <f>+'Ark1'!#REF!</f>
        <v>#REF!</v>
      </c>
      <c r="AA305" s="55" t="e">
        <f>+'Ark1'!#REF!</f>
        <v>#REF!</v>
      </c>
      <c r="AB305" s="55" t="e">
        <f t="shared" si="18"/>
        <v>#REF!</v>
      </c>
      <c r="AC305" s="55" t="e">
        <f t="shared" si="16"/>
        <v>#REF!</v>
      </c>
      <c r="AD305" s="47"/>
    </row>
    <row r="306" spans="1:30">
      <c r="A306" s="47"/>
      <c r="B306" s="53" t="e">
        <f>+'Ark1'!#REF!</f>
        <v>#REF!</v>
      </c>
      <c r="C306" s="53" t="e">
        <f>+'Ark1'!#REF!</f>
        <v>#REF!</v>
      </c>
      <c r="D306" s="54" t="s">
        <v>459</v>
      </c>
      <c r="E306" s="53" t="e">
        <f>+'Ark1'!#REF!</f>
        <v>#REF!</v>
      </c>
      <c r="F306" s="330" t="e">
        <f>+'Ark1'!#REF!</f>
        <v>#REF!</v>
      </c>
      <c r="G306" s="177" t="e">
        <f>+'Ark1'!#REF!</f>
        <v>#REF!</v>
      </c>
      <c r="H306" s="195" t="e">
        <f t="shared" si="17"/>
        <v>#REF!</v>
      </c>
      <c r="I306" s="177" t="e">
        <f>+'Ark1'!#REF!</f>
        <v>#REF!</v>
      </c>
      <c r="J306" s="156" t="e">
        <f>+'Ark1'!#REF!</f>
        <v>#REF!</v>
      </c>
      <c r="K306" s="156"/>
      <c r="L306" s="156"/>
      <c r="M306" s="156"/>
      <c r="N306" s="156"/>
      <c r="O306" s="156"/>
      <c r="P306" s="156"/>
      <c r="Q306" s="156"/>
      <c r="R306" s="55" t="e">
        <f>+'Ark1'!#REF!</f>
        <v>#REF!</v>
      </c>
      <c r="S306" s="55"/>
      <c r="T306" s="55" t="e">
        <f>+'Ark1'!#REF!</f>
        <v>#REF!</v>
      </c>
      <c r="U306" s="75" t="e">
        <f>+'Ark1'!#REF!</f>
        <v>#REF!</v>
      </c>
      <c r="V306" s="75" t="e">
        <f>+'Ark1'!#REF!</f>
        <v>#REF!</v>
      </c>
      <c r="W306" s="75" t="e">
        <f>+'Ark1'!#REF!</f>
        <v>#REF!</v>
      </c>
      <c r="X306" s="75" t="e">
        <f>+'Ark1'!#REF!</f>
        <v>#REF!</v>
      </c>
      <c r="Y306" s="55" t="e">
        <f>+'Ark1'!#REF!</f>
        <v>#REF!</v>
      </c>
      <c r="Z306" s="55" t="e">
        <f>+'Ark1'!#REF!</f>
        <v>#REF!</v>
      </c>
      <c r="AA306" s="55" t="e">
        <f>+'Ark1'!#REF!</f>
        <v>#REF!</v>
      </c>
      <c r="AB306" s="55" t="e">
        <f t="shared" si="18"/>
        <v>#REF!</v>
      </c>
      <c r="AC306" s="55" t="e">
        <f t="shared" si="16"/>
        <v>#REF!</v>
      </c>
      <c r="AD306" s="47"/>
    </row>
    <row r="307" spans="1:30">
      <c r="A307" s="47"/>
      <c r="B307" s="53" t="e">
        <f>+'Ark1'!#REF!</f>
        <v>#REF!</v>
      </c>
      <c r="C307" s="53" t="e">
        <f>+'Ark1'!#REF!</f>
        <v>#REF!</v>
      </c>
      <c r="D307" s="54" t="s">
        <v>460</v>
      </c>
      <c r="E307" s="53" t="e">
        <f>+'Ark1'!#REF!</f>
        <v>#REF!</v>
      </c>
      <c r="F307" s="330" t="e">
        <f>+'Ark1'!#REF!</f>
        <v>#REF!</v>
      </c>
      <c r="G307" s="177" t="e">
        <f>+'Ark1'!#REF!</f>
        <v>#REF!</v>
      </c>
      <c r="H307" s="195" t="e">
        <f t="shared" si="17"/>
        <v>#REF!</v>
      </c>
      <c r="I307" s="177" t="e">
        <f>+'Ark1'!#REF!</f>
        <v>#REF!</v>
      </c>
      <c r="J307" s="156" t="e">
        <f>+'Ark1'!#REF!</f>
        <v>#REF!</v>
      </c>
      <c r="K307" s="156"/>
      <c r="L307" s="156"/>
      <c r="M307" s="156"/>
      <c r="N307" s="156"/>
      <c r="O307" s="156"/>
      <c r="P307" s="156"/>
      <c r="Q307" s="156"/>
      <c r="R307" s="55" t="e">
        <f>+'Ark1'!#REF!</f>
        <v>#REF!</v>
      </c>
      <c r="S307" s="55"/>
      <c r="T307" s="55" t="e">
        <f>+'Ark1'!#REF!</f>
        <v>#REF!</v>
      </c>
      <c r="U307" s="75" t="e">
        <f>+'Ark1'!#REF!</f>
        <v>#REF!</v>
      </c>
      <c r="V307" s="75" t="e">
        <f>+'Ark1'!#REF!</f>
        <v>#REF!</v>
      </c>
      <c r="W307" s="75" t="e">
        <f>+'Ark1'!#REF!</f>
        <v>#REF!</v>
      </c>
      <c r="X307" s="75" t="e">
        <f>+'Ark1'!#REF!</f>
        <v>#REF!</v>
      </c>
      <c r="Y307" s="55" t="e">
        <f>+'Ark1'!#REF!</f>
        <v>#REF!</v>
      </c>
      <c r="Z307" s="55" t="e">
        <f>+'Ark1'!#REF!</f>
        <v>#REF!</v>
      </c>
      <c r="AA307" s="55" t="e">
        <f>+'Ark1'!#REF!</f>
        <v>#REF!</v>
      </c>
      <c r="AB307" s="55" t="e">
        <f t="shared" si="18"/>
        <v>#REF!</v>
      </c>
      <c r="AC307" s="55" t="e">
        <f t="shared" si="16"/>
        <v>#REF!</v>
      </c>
      <c r="AD307" s="47"/>
    </row>
    <row r="308" spans="1:30">
      <c r="A308" s="47"/>
      <c r="B308" s="53" t="e">
        <f>+'Ark1'!#REF!</f>
        <v>#REF!</v>
      </c>
      <c r="C308" s="53" t="e">
        <f>+'Ark1'!#REF!</f>
        <v>#REF!</v>
      </c>
      <c r="D308" s="54" t="s">
        <v>461</v>
      </c>
      <c r="E308" s="53" t="e">
        <f>+'Ark1'!#REF!</f>
        <v>#REF!</v>
      </c>
      <c r="F308" s="330" t="e">
        <f>+'Ark1'!#REF!</f>
        <v>#REF!</v>
      </c>
      <c r="G308" s="177" t="e">
        <f>+'Ark1'!#REF!</f>
        <v>#REF!</v>
      </c>
      <c r="H308" s="195" t="e">
        <f t="shared" si="17"/>
        <v>#REF!</v>
      </c>
      <c r="I308" s="177" t="e">
        <f>+'Ark1'!#REF!</f>
        <v>#REF!</v>
      </c>
      <c r="J308" s="156" t="e">
        <f>+'Ark1'!#REF!</f>
        <v>#REF!</v>
      </c>
      <c r="K308" s="156"/>
      <c r="L308" s="156"/>
      <c r="M308" s="156"/>
      <c r="N308" s="156"/>
      <c r="O308" s="156"/>
      <c r="P308" s="156"/>
      <c r="Q308" s="156"/>
      <c r="R308" s="55" t="e">
        <f>+'Ark1'!#REF!</f>
        <v>#REF!</v>
      </c>
      <c r="S308" s="55"/>
      <c r="T308" s="55" t="e">
        <f>+'Ark1'!#REF!</f>
        <v>#REF!</v>
      </c>
      <c r="U308" s="75" t="e">
        <f>+'Ark1'!#REF!</f>
        <v>#REF!</v>
      </c>
      <c r="V308" s="75" t="e">
        <f>+'Ark1'!#REF!</f>
        <v>#REF!</v>
      </c>
      <c r="W308" s="75" t="e">
        <f>+'Ark1'!#REF!</f>
        <v>#REF!</v>
      </c>
      <c r="X308" s="75" t="e">
        <f>+'Ark1'!#REF!</f>
        <v>#REF!</v>
      </c>
      <c r="Y308" s="55" t="e">
        <f>+'Ark1'!#REF!</f>
        <v>#REF!</v>
      </c>
      <c r="Z308" s="55" t="e">
        <f>+'Ark1'!#REF!</f>
        <v>#REF!</v>
      </c>
      <c r="AA308" s="55" t="e">
        <f>+'Ark1'!#REF!</f>
        <v>#REF!</v>
      </c>
      <c r="AB308" s="55" t="e">
        <f t="shared" si="18"/>
        <v>#REF!</v>
      </c>
      <c r="AC308" s="55" t="e">
        <f t="shared" si="16"/>
        <v>#REF!</v>
      </c>
      <c r="AD308" s="47"/>
    </row>
    <row r="309" spans="1:30">
      <c r="A309" s="47"/>
      <c r="B309" s="53" t="e">
        <f>+'Ark1'!#REF!</f>
        <v>#REF!</v>
      </c>
      <c r="C309" s="53" t="e">
        <f>+'Ark1'!#REF!</f>
        <v>#REF!</v>
      </c>
      <c r="D309" s="54" t="s">
        <v>462</v>
      </c>
      <c r="E309" s="53" t="e">
        <f>+'Ark1'!#REF!</f>
        <v>#REF!</v>
      </c>
      <c r="F309" s="330" t="e">
        <f>+'Ark1'!#REF!</f>
        <v>#REF!</v>
      </c>
      <c r="G309" s="177" t="e">
        <f>+'Ark1'!#REF!</f>
        <v>#REF!</v>
      </c>
      <c r="H309" s="195" t="e">
        <f t="shared" si="17"/>
        <v>#REF!</v>
      </c>
      <c r="I309" s="177" t="e">
        <f>+'Ark1'!#REF!</f>
        <v>#REF!</v>
      </c>
      <c r="J309" s="156" t="e">
        <f>+'Ark1'!#REF!</f>
        <v>#REF!</v>
      </c>
      <c r="K309" s="156"/>
      <c r="L309" s="156"/>
      <c r="M309" s="156"/>
      <c r="N309" s="156"/>
      <c r="O309" s="156"/>
      <c r="P309" s="156"/>
      <c r="Q309" s="156"/>
      <c r="R309" s="55" t="e">
        <f>+'Ark1'!#REF!</f>
        <v>#REF!</v>
      </c>
      <c r="S309" s="55"/>
      <c r="T309" s="55" t="e">
        <f>+'Ark1'!#REF!</f>
        <v>#REF!</v>
      </c>
      <c r="U309" s="75" t="e">
        <f>+'Ark1'!#REF!</f>
        <v>#REF!</v>
      </c>
      <c r="V309" s="75" t="e">
        <f>+'Ark1'!#REF!</f>
        <v>#REF!</v>
      </c>
      <c r="W309" s="75" t="e">
        <f>+'Ark1'!#REF!</f>
        <v>#REF!</v>
      </c>
      <c r="X309" s="75" t="e">
        <f>+'Ark1'!#REF!</f>
        <v>#REF!</v>
      </c>
      <c r="Y309" s="55" t="e">
        <f>+'Ark1'!#REF!</f>
        <v>#REF!</v>
      </c>
      <c r="Z309" s="55" t="e">
        <f>+'Ark1'!#REF!</f>
        <v>#REF!</v>
      </c>
      <c r="AA309" s="55" t="e">
        <f>+'Ark1'!#REF!</f>
        <v>#REF!</v>
      </c>
      <c r="AB309" s="55" t="e">
        <f t="shared" si="18"/>
        <v>#REF!</v>
      </c>
      <c r="AC309" s="55" t="e">
        <f t="shared" si="16"/>
        <v>#REF!</v>
      </c>
      <c r="AD309" s="47"/>
    </row>
    <row r="310" spans="1:30">
      <c r="A310" s="47"/>
      <c r="B310" s="53" t="e">
        <f>+'Ark1'!#REF!</f>
        <v>#REF!</v>
      </c>
      <c r="C310" s="53" t="e">
        <f>+'Ark1'!#REF!</f>
        <v>#REF!</v>
      </c>
      <c r="D310" s="54" t="s">
        <v>463</v>
      </c>
      <c r="E310" s="53" t="e">
        <f>+'Ark1'!#REF!</f>
        <v>#REF!</v>
      </c>
      <c r="F310" s="330" t="e">
        <f>+'Ark1'!#REF!</f>
        <v>#REF!</v>
      </c>
      <c r="G310" s="177" t="e">
        <f>+'Ark1'!#REF!</f>
        <v>#REF!</v>
      </c>
      <c r="H310" s="195" t="e">
        <f t="shared" si="17"/>
        <v>#REF!</v>
      </c>
      <c r="I310" s="177" t="e">
        <f>+'Ark1'!#REF!</f>
        <v>#REF!</v>
      </c>
      <c r="J310" s="156" t="e">
        <f>+'Ark1'!#REF!</f>
        <v>#REF!</v>
      </c>
      <c r="K310" s="156"/>
      <c r="L310" s="156"/>
      <c r="M310" s="156"/>
      <c r="N310" s="156"/>
      <c r="O310" s="156"/>
      <c r="P310" s="156"/>
      <c r="Q310" s="156"/>
      <c r="R310" s="55" t="e">
        <f>+'Ark1'!#REF!</f>
        <v>#REF!</v>
      </c>
      <c r="S310" s="55"/>
      <c r="T310" s="55" t="e">
        <f>+'Ark1'!#REF!</f>
        <v>#REF!</v>
      </c>
      <c r="U310" s="75" t="e">
        <f>+'Ark1'!#REF!</f>
        <v>#REF!</v>
      </c>
      <c r="V310" s="75" t="e">
        <f>+'Ark1'!#REF!</f>
        <v>#REF!</v>
      </c>
      <c r="W310" s="75" t="e">
        <f>+'Ark1'!#REF!</f>
        <v>#REF!</v>
      </c>
      <c r="X310" s="75" t="e">
        <f>+'Ark1'!#REF!</f>
        <v>#REF!</v>
      </c>
      <c r="Y310" s="55" t="e">
        <f>+'Ark1'!#REF!</f>
        <v>#REF!</v>
      </c>
      <c r="Z310" s="55" t="e">
        <f>+'Ark1'!#REF!</f>
        <v>#REF!</v>
      </c>
      <c r="AA310" s="55" t="e">
        <f>+'Ark1'!#REF!</f>
        <v>#REF!</v>
      </c>
      <c r="AB310" s="55" t="e">
        <f t="shared" si="18"/>
        <v>#REF!</v>
      </c>
      <c r="AC310" s="55" t="e">
        <f t="shared" si="16"/>
        <v>#REF!</v>
      </c>
      <c r="AD310" s="47"/>
    </row>
    <row r="311" spans="1:30">
      <c r="A311" s="47"/>
      <c r="B311" s="53" t="e">
        <f>+'Ark1'!#REF!</f>
        <v>#REF!</v>
      </c>
      <c r="C311" s="53" t="e">
        <f>+'Ark1'!#REF!</f>
        <v>#REF!</v>
      </c>
      <c r="D311" s="54" t="s">
        <v>464</v>
      </c>
      <c r="E311" s="53" t="e">
        <f>+'Ark1'!#REF!</f>
        <v>#REF!</v>
      </c>
      <c r="F311" s="330" t="e">
        <f>+'Ark1'!#REF!</f>
        <v>#REF!</v>
      </c>
      <c r="G311" s="177" t="e">
        <f>+'Ark1'!#REF!</f>
        <v>#REF!</v>
      </c>
      <c r="H311" s="195" t="e">
        <f t="shared" si="17"/>
        <v>#REF!</v>
      </c>
      <c r="I311" s="177" t="e">
        <f>+'Ark1'!#REF!</f>
        <v>#REF!</v>
      </c>
      <c r="J311" s="156" t="e">
        <f>+'Ark1'!#REF!</f>
        <v>#REF!</v>
      </c>
      <c r="K311" s="156"/>
      <c r="L311" s="156"/>
      <c r="M311" s="156"/>
      <c r="N311" s="156"/>
      <c r="O311" s="156"/>
      <c r="P311" s="156"/>
      <c r="Q311" s="156"/>
      <c r="R311" s="55" t="e">
        <f>+'Ark1'!#REF!</f>
        <v>#REF!</v>
      </c>
      <c r="S311" s="55"/>
      <c r="T311" s="55" t="e">
        <f>+'Ark1'!#REF!</f>
        <v>#REF!</v>
      </c>
      <c r="U311" s="75" t="e">
        <f>+'Ark1'!#REF!</f>
        <v>#REF!</v>
      </c>
      <c r="V311" s="75" t="e">
        <f>+'Ark1'!#REF!</f>
        <v>#REF!</v>
      </c>
      <c r="W311" s="75" t="e">
        <f>+'Ark1'!#REF!</f>
        <v>#REF!</v>
      </c>
      <c r="X311" s="75" t="e">
        <f>+'Ark1'!#REF!</f>
        <v>#REF!</v>
      </c>
      <c r="Y311" s="55" t="e">
        <f>+'Ark1'!#REF!</f>
        <v>#REF!</v>
      </c>
      <c r="Z311" s="55" t="e">
        <f>+'Ark1'!#REF!</f>
        <v>#REF!</v>
      </c>
      <c r="AA311" s="55" t="e">
        <f>+'Ark1'!#REF!</f>
        <v>#REF!</v>
      </c>
      <c r="AB311" s="55" t="e">
        <f t="shared" si="18"/>
        <v>#REF!</v>
      </c>
      <c r="AC311" s="55" t="e">
        <f t="shared" si="16"/>
        <v>#REF!</v>
      </c>
      <c r="AD311" s="47"/>
    </row>
    <row r="312" spans="1:30">
      <c r="A312" s="47"/>
      <c r="B312" s="53" t="e">
        <f>+'Ark1'!#REF!</f>
        <v>#REF!</v>
      </c>
      <c r="C312" s="53" t="e">
        <f>+'Ark1'!#REF!</f>
        <v>#REF!</v>
      </c>
      <c r="D312" s="54" t="s">
        <v>465</v>
      </c>
      <c r="E312" s="53" t="e">
        <f>+'Ark1'!#REF!</f>
        <v>#REF!</v>
      </c>
      <c r="F312" s="330" t="e">
        <f>+'Ark1'!#REF!</f>
        <v>#REF!</v>
      </c>
      <c r="G312" s="177" t="e">
        <f>+'Ark1'!#REF!</f>
        <v>#REF!</v>
      </c>
      <c r="H312" s="195" t="e">
        <f t="shared" si="17"/>
        <v>#REF!</v>
      </c>
      <c r="I312" s="177" t="e">
        <f>+'Ark1'!#REF!</f>
        <v>#REF!</v>
      </c>
      <c r="J312" s="156" t="e">
        <f>+'Ark1'!#REF!</f>
        <v>#REF!</v>
      </c>
      <c r="K312" s="156"/>
      <c r="L312" s="156"/>
      <c r="M312" s="156"/>
      <c r="N312" s="156"/>
      <c r="O312" s="156"/>
      <c r="P312" s="156"/>
      <c r="Q312" s="156"/>
      <c r="R312" s="55" t="e">
        <f>+'Ark1'!#REF!</f>
        <v>#REF!</v>
      </c>
      <c r="S312" s="55"/>
      <c r="T312" s="55" t="e">
        <f>+'Ark1'!#REF!</f>
        <v>#REF!</v>
      </c>
      <c r="U312" s="75" t="e">
        <f>+'Ark1'!#REF!</f>
        <v>#REF!</v>
      </c>
      <c r="V312" s="75" t="e">
        <f>+'Ark1'!#REF!</f>
        <v>#REF!</v>
      </c>
      <c r="W312" s="75" t="e">
        <f>+'Ark1'!#REF!</f>
        <v>#REF!</v>
      </c>
      <c r="X312" s="75" t="e">
        <f>+'Ark1'!#REF!</f>
        <v>#REF!</v>
      </c>
      <c r="Y312" s="55" t="e">
        <f>+'Ark1'!#REF!</f>
        <v>#REF!</v>
      </c>
      <c r="Z312" s="55" t="e">
        <f>+'Ark1'!#REF!</f>
        <v>#REF!</v>
      </c>
      <c r="AA312" s="55" t="e">
        <f>+'Ark1'!#REF!</f>
        <v>#REF!</v>
      </c>
      <c r="AB312" s="55" t="e">
        <f t="shared" si="18"/>
        <v>#REF!</v>
      </c>
      <c r="AC312" s="55" t="e">
        <f t="shared" si="16"/>
        <v>#REF!</v>
      </c>
      <c r="AD312" s="47"/>
    </row>
    <row r="313" spans="1:30">
      <c r="A313" s="47"/>
      <c r="B313" s="53" t="e">
        <f>+'Ark1'!#REF!</f>
        <v>#REF!</v>
      </c>
      <c r="C313" s="53" t="e">
        <f>+'Ark1'!#REF!</f>
        <v>#REF!</v>
      </c>
      <c r="D313" s="54" t="s">
        <v>466</v>
      </c>
      <c r="E313" s="53" t="e">
        <f>+'Ark1'!#REF!</f>
        <v>#REF!</v>
      </c>
      <c r="F313" s="330" t="e">
        <f>+'Ark1'!#REF!</f>
        <v>#REF!</v>
      </c>
      <c r="G313" s="177" t="e">
        <f>+'Ark1'!#REF!</f>
        <v>#REF!</v>
      </c>
      <c r="H313" s="90" t="e">
        <f t="shared" si="17"/>
        <v>#REF!</v>
      </c>
      <c r="I313" s="177" t="e">
        <f>+'Ark1'!#REF!</f>
        <v>#REF!</v>
      </c>
      <c r="J313" s="156" t="e">
        <f>+'Ark1'!#REF!</f>
        <v>#REF!</v>
      </c>
      <c r="K313" s="156"/>
      <c r="L313" s="156"/>
      <c r="M313" s="156"/>
      <c r="N313" s="156"/>
      <c r="O313" s="156"/>
      <c r="P313" s="156"/>
      <c r="Q313" s="156"/>
      <c r="R313" s="55" t="e">
        <f>+'Ark1'!#REF!</f>
        <v>#REF!</v>
      </c>
      <c r="S313" s="55"/>
      <c r="T313" s="55" t="e">
        <f>+'Ark1'!#REF!</f>
        <v>#REF!</v>
      </c>
      <c r="U313" s="75" t="e">
        <f>+'Ark1'!#REF!</f>
        <v>#REF!</v>
      </c>
      <c r="V313" s="75" t="e">
        <f>+'Ark1'!#REF!</f>
        <v>#REF!</v>
      </c>
      <c r="W313" s="75" t="e">
        <f>+'Ark1'!#REF!</f>
        <v>#REF!</v>
      </c>
      <c r="X313" s="75" t="e">
        <f>+'Ark1'!#REF!</f>
        <v>#REF!</v>
      </c>
      <c r="Y313" s="55" t="e">
        <f>+'Ark1'!#REF!</f>
        <v>#REF!</v>
      </c>
      <c r="Z313" s="55" t="e">
        <f>+'Ark1'!#REF!</f>
        <v>#REF!</v>
      </c>
      <c r="AA313" s="55" t="e">
        <f>+'Ark1'!#REF!</f>
        <v>#REF!</v>
      </c>
      <c r="AB313" s="55" t="e">
        <f t="shared" si="18"/>
        <v>#REF!</v>
      </c>
      <c r="AC313" s="55" t="e">
        <f t="shared" si="16"/>
        <v>#REF!</v>
      </c>
      <c r="AD313" s="47"/>
    </row>
    <row r="314" spans="1:30">
      <c r="A314" s="47"/>
      <c r="B314" s="53" t="e">
        <f>+'Ark1'!#REF!</f>
        <v>#REF!</v>
      </c>
      <c r="C314" s="53" t="e">
        <f>+'Ark1'!#REF!</f>
        <v>#REF!</v>
      </c>
      <c r="D314" s="54" t="s">
        <v>467</v>
      </c>
      <c r="E314" s="53" t="e">
        <f>+'Ark1'!#REF!</f>
        <v>#REF!</v>
      </c>
      <c r="F314" s="330" t="e">
        <f>+'Ark1'!#REF!</f>
        <v>#REF!</v>
      </c>
      <c r="G314" s="177" t="e">
        <f>+'Ark1'!#REF!</f>
        <v>#REF!</v>
      </c>
      <c r="H314" s="90" t="e">
        <f t="shared" si="17"/>
        <v>#REF!</v>
      </c>
      <c r="I314" s="177" t="e">
        <f>+'Ark1'!#REF!</f>
        <v>#REF!</v>
      </c>
      <c r="J314" s="156" t="e">
        <f>+'Ark1'!#REF!</f>
        <v>#REF!</v>
      </c>
      <c r="K314" s="156"/>
      <c r="L314" s="156"/>
      <c r="M314" s="156"/>
      <c r="N314" s="156"/>
      <c r="O314" s="156"/>
      <c r="P314" s="156"/>
      <c r="Q314" s="156"/>
      <c r="R314" s="55" t="e">
        <f>+'Ark1'!#REF!</f>
        <v>#REF!</v>
      </c>
      <c r="S314" s="55"/>
      <c r="T314" s="55" t="e">
        <f>+'Ark1'!#REF!</f>
        <v>#REF!</v>
      </c>
      <c r="U314" s="75" t="e">
        <f>+'Ark1'!#REF!</f>
        <v>#REF!</v>
      </c>
      <c r="V314" s="75" t="e">
        <f>+'Ark1'!#REF!</f>
        <v>#REF!</v>
      </c>
      <c r="W314" s="75" t="e">
        <f>+'Ark1'!#REF!</f>
        <v>#REF!</v>
      </c>
      <c r="X314" s="75" t="e">
        <f>+'Ark1'!#REF!</f>
        <v>#REF!</v>
      </c>
      <c r="Y314" s="55" t="e">
        <f>+'Ark1'!#REF!</f>
        <v>#REF!</v>
      </c>
      <c r="Z314" s="55" t="e">
        <f>+'Ark1'!#REF!</f>
        <v>#REF!</v>
      </c>
      <c r="AA314" s="55" t="e">
        <f>+'Ark1'!#REF!</f>
        <v>#REF!</v>
      </c>
      <c r="AB314" s="55" t="e">
        <f t="shared" si="18"/>
        <v>#REF!</v>
      </c>
      <c r="AC314" s="55" t="e">
        <f t="shared" si="16"/>
        <v>#REF!</v>
      </c>
      <c r="AD314" s="47"/>
    </row>
    <row r="315" spans="1:30">
      <c r="A315" s="47"/>
      <c r="B315" s="53" t="e">
        <f>+'Ark1'!#REF!</f>
        <v>#REF!</v>
      </c>
      <c r="C315" s="53" t="e">
        <f>+'Ark1'!#REF!</f>
        <v>#REF!</v>
      </c>
      <c r="D315" s="54" t="s">
        <v>468</v>
      </c>
      <c r="E315" s="53" t="e">
        <f>+'Ark1'!#REF!</f>
        <v>#REF!</v>
      </c>
      <c r="F315" s="330" t="e">
        <f>+'Ark1'!#REF!</f>
        <v>#REF!</v>
      </c>
      <c r="G315" s="177" t="e">
        <f>+'Ark1'!#REF!</f>
        <v>#REF!</v>
      </c>
      <c r="H315" s="160" t="e">
        <f t="shared" si="17"/>
        <v>#REF!</v>
      </c>
      <c r="I315" s="177" t="e">
        <f>+'Ark1'!#REF!</f>
        <v>#REF!</v>
      </c>
      <c r="J315" s="156" t="e">
        <f>+'Ark1'!#REF!</f>
        <v>#REF!</v>
      </c>
      <c r="K315" s="156"/>
      <c r="L315" s="156"/>
      <c r="M315" s="156"/>
      <c r="N315" s="156"/>
      <c r="O315" s="156"/>
      <c r="P315" s="156"/>
      <c r="Q315" s="156"/>
      <c r="R315" s="55" t="e">
        <f>+'Ark1'!#REF!</f>
        <v>#REF!</v>
      </c>
      <c r="S315" s="55"/>
      <c r="T315" s="55" t="e">
        <f>+'Ark1'!#REF!</f>
        <v>#REF!</v>
      </c>
      <c r="U315" s="75" t="e">
        <f>+'Ark1'!#REF!</f>
        <v>#REF!</v>
      </c>
      <c r="V315" s="75" t="e">
        <f>+'Ark1'!#REF!</f>
        <v>#REF!</v>
      </c>
      <c r="W315" s="75" t="e">
        <f>+'Ark1'!#REF!</f>
        <v>#REF!</v>
      </c>
      <c r="X315" s="75" t="e">
        <f>+'Ark1'!#REF!</f>
        <v>#REF!</v>
      </c>
      <c r="Y315" s="55" t="e">
        <f>+'Ark1'!#REF!</f>
        <v>#REF!</v>
      </c>
      <c r="Z315" s="55" t="e">
        <f>+'Ark1'!#REF!</f>
        <v>#REF!</v>
      </c>
      <c r="AA315" s="55" t="e">
        <f>+'Ark1'!#REF!</f>
        <v>#REF!</v>
      </c>
      <c r="AB315" s="55" t="e">
        <f t="shared" si="18"/>
        <v>#REF!</v>
      </c>
      <c r="AC315" s="55" t="e">
        <f t="shared" si="16"/>
        <v>#REF!</v>
      </c>
      <c r="AD315" s="47"/>
    </row>
    <row r="316" spans="1:30">
      <c r="A316" s="47"/>
      <c r="B316" s="53" t="e">
        <f>+'Ark1'!#REF!</f>
        <v>#REF!</v>
      </c>
      <c r="C316" s="53" t="e">
        <f>+'Ark1'!#REF!</f>
        <v>#REF!</v>
      </c>
      <c r="D316" s="54" t="s">
        <v>469</v>
      </c>
      <c r="E316" s="53" t="e">
        <f>+'Ark1'!#REF!</f>
        <v>#REF!</v>
      </c>
      <c r="F316" s="330" t="e">
        <f>+'Ark1'!#REF!</f>
        <v>#REF!</v>
      </c>
      <c r="G316" s="177" t="e">
        <f>+'Ark1'!#REF!</f>
        <v>#REF!</v>
      </c>
      <c r="H316" s="160" t="e">
        <f t="shared" si="17"/>
        <v>#REF!</v>
      </c>
      <c r="I316" s="177" t="e">
        <f>+'Ark1'!#REF!</f>
        <v>#REF!</v>
      </c>
      <c r="J316" s="156" t="e">
        <f>+'Ark1'!#REF!</f>
        <v>#REF!</v>
      </c>
      <c r="K316" s="156"/>
      <c r="L316" s="156"/>
      <c r="M316" s="156"/>
      <c r="N316" s="156"/>
      <c r="O316" s="156"/>
      <c r="P316" s="156"/>
      <c r="Q316" s="156"/>
      <c r="R316" s="55" t="e">
        <f>+'Ark1'!#REF!</f>
        <v>#REF!</v>
      </c>
      <c r="S316" s="55"/>
      <c r="T316" s="55" t="e">
        <f>+'Ark1'!#REF!</f>
        <v>#REF!</v>
      </c>
      <c r="U316" s="75" t="e">
        <f>+'Ark1'!#REF!</f>
        <v>#REF!</v>
      </c>
      <c r="V316" s="75" t="e">
        <f>+'Ark1'!#REF!</f>
        <v>#REF!</v>
      </c>
      <c r="W316" s="75" t="e">
        <f>+'Ark1'!#REF!</f>
        <v>#REF!</v>
      </c>
      <c r="X316" s="75" t="e">
        <f>+'Ark1'!#REF!</f>
        <v>#REF!</v>
      </c>
      <c r="Y316" s="55" t="e">
        <f>+'Ark1'!#REF!</f>
        <v>#REF!</v>
      </c>
      <c r="Z316" s="55" t="e">
        <f>+'Ark1'!#REF!</f>
        <v>#REF!</v>
      </c>
      <c r="AA316" s="55" t="e">
        <f>+'Ark1'!#REF!</f>
        <v>#REF!</v>
      </c>
      <c r="AB316" s="55" t="e">
        <f t="shared" si="18"/>
        <v>#REF!</v>
      </c>
      <c r="AC316" s="55" t="e">
        <f t="shared" si="16"/>
        <v>#REF!</v>
      </c>
      <c r="AD316" s="47"/>
    </row>
    <row r="317" spans="1:30">
      <c r="A317" s="47"/>
      <c r="B317" t="e">
        <f>+'Ark1'!#REF!</f>
        <v>#REF!</v>
      </c>
      <c r="C317" t="e">
        <f>+'Ark1'!#REF!</f>
        <v>#REF!</v>
      </c>
      <c r="D317" s="3" t="s">
        <v>454</v>
      </c>
      <c r="E317" t="e">
        <f>+'Ark1'!#REF!</f>
        <v>#REF!</v>
      </c>
      <c r="F317" s="329" t="e">
        <f>+'Ark1'!#REF!</f>
        <v>#REF!</v>
      </c>
      <c r="G317" s="195" t="e">
        <f>+'Ark1'!#REF!</f>
        <v>#REF!</v>
      </c>
      <c r="H317" s="160" t="e">
        <f t="shared" si="17"/>
        <v>#REF!</v>
      </c>
      <c r="I317" s="195" t="e">
        <f>+'Ark1'!#REF!</f>
        <v>#REF!</v>
      </c>
      <c r="J317" s="92" t="e">
        <f>+'Ark1'!#REF!</f>
        <v>#REF!</v>
      </c>
      <c r="R317" s="1" t="e">
        <f>+'Ark1'!#REF!</f>
        <v>#REF!</v>
      </c>
      <c r="S317" s="1"/>
      <c r="T317" s="1" t="e">
        <f>+'Ark1'!#REF!</f>
        <v>#REF!</v>
      </c>
      <c r="U317" s="11" t="e">
        <f>+'Ark1'!#REF!</f>
        <v>#REF!</v>
      </c>
      <c r="V317" s="11" t="e">
        <f>+'Ark1'!#REF!</f>
        <v>#REF!</v>
      </c>
      <c r="W317" s="11" t="e">
        <f>+'Ark1'!#REF!</f>
        <v>#REF!</v>
      </c>
      <c r="X317" s="11" t="e">
        <f>+'Ark1'!#REF!</f>
        <v>#REF!</v>
      </c>
      <c r="Y317" s="1" t="e">
        <f>+'Ark1'!#REF!</f>
        <v>#REF!</v>
      </c>
      <c r="Z317" s="1" t="e">
        <f>+'Ark1'!#REF!</f>
        <v>#REF!</v>
      </c>
      <c r="AA317" s="1" t="e">
        <f>+'Ark1'!#REF!</f>
        <v>#REF!</v>
      </c>
      <c r="AB317" s="1" t="e">
        <f t="shared" si="18"/>
        <v>#REF!</v>
      </c>
      <c r="AC317" s="1" t="e">
        <f t="shared" si="16"/>
        <v>#REF!</v>
      </c>
      <c r="AD317" s="47"/>
    </row>
    <row r="318" spans="1:30">
      <c r="A318" s="47"/>
      <c r="B318" t="e">
        <f>+'Ark1'!#REF!</f>
        <v>#REF!</v>
      </c>
      <c r="C318" t="e">
        <f>+'Ark1'!#REF!</f>
        <v>#REF!</v>
      </c>
      <c r="D318" s="3" t="s">
        <v>455</v>
      </c>
      <c r="E318" t="e">
        <f>+'Ark1'!#REF!</f>
        <v>#REF!</v>
      </c>
      <c r="F318" s="329" t="e">
        <f>+'Ark1'!#REF!</f>
        <v>#REF!</v>
      </c>
      <c r="G318" s="195" t="e">
        <f>+'Ark1'!#REF!</f>
        <v>#REF!</v>
      </c>
      <c r="H318" s="160" t="e">
        <f t="shared" si="17"/>
        <v>#REF!</v>
      </c>
      <c r="I318" s="195" t="e">
        <f>+'Ark1'!#REF!</f>
        <v>#REF!</v>
      </c>
      <c r="J318" s="92" t="e">
        <f>+'Ark1'!#REF!</f>
        <v>#REF!</v>
      </c>
      <c r="R318" s="1" t="e">
        <f>+'Ark1'!#REF!</f>
        <v>#REF!</v>
      </c>
      <c r="S318" s="1"/>
      <c r="T318" s="1" t="e">
        <f>+'Ark1'!#REF!</f>
        <v>#REF!</v>
      </c>
      <c r="U318" s="11" t="e">
        <f>+'Ark1'!#REF!</f>
        <v>#REF!</v>
      </c>
      <c r="V318" s="11" t="e">
        <f>+'Ark1'!#REF!</f>
        <v>#REF!</v>
      </c>
      <c r="W318" s="11" t="e">
        <f>+'Ark1'!#REF!</f>
        <v>#REF!</v>
      </c>
      <c r="X318" s="11" t="e">
        <f>+'Ark1'!#REF!</f>
        <v>#REF!</v>
      </c>
      <c r="Y318" s="1" t="e">
        <f>+'Ark1'!#REF!</f>
        <v>#REF!</v>
      </c>
      <c r="Z318" s="1" t="e">
        <f>+'Ark1'!#REF!</f>
        <v>#REF!</v>
      </c>
      <c r="AA318" s="1" t="e">
        <f>+'Ark1'!#REF!</f>
        <v>#REF!</v>
      </c>
      <c r="AB318" s="1" t="e">
        <f t="shared" si="18"/>
        <v>#REF!</v>
      </c>
      <c r="AC318" s="1" t="e">
        <f t="shared" si="16"/>
        <v>#REF!</v>
      </c>
      <c r="AD318" s="47"/>
    </row>
    <row r="319" spans="1:30">
      <c r="A319" s="47"/>
      <c r="B319" t="e">
        <f>+'Ark1'!#REF!</f>
        <v>#REF!</v>
      </c>
      <c r="C319" t="e">
        <f>+'Ark1'!#REF!</f>
        <v>#REF!</v>
      </c>
      <c r="D319" s="3" t="s">
        <v>456</v>
      </c>
      <c r="E319" t="e">
        <f>+'Ark1'!#REF!</f>
        <v>#REF!</v>
      </c>
      <c r="F319" s="329" t="e">
        <f>+'Ark1'!#REF!</f>
        <v>#REF!</v>
      </c>
      <c r="G319" s="195" t="e">
        <f>+'Ark1'!#REF!</f>
        <v>#REF!</v>
      </c>
      <c r="H319" s="160" t="e">
        <f t="shared" si="17"/>
        <v>#REF!</v>
      </c>
      <c r="I319" s="195" t="e">
        <f>+'Ark1'!#REF!</f>
        <v>#REF!</v>
      </c>
      <c r="J319" s="92" t="e">
        <f>+'Ark1'!#REF!</f>
        <v>#REF!</v>
      </c>
      <c r="R319" s="1" t="e">
        <f>+'Ark1'!#REF!</f>
        <v>#REF!</v>
      </c>
      <c r="S319" s="1"/>
      <c r="T319" s="1" t="e">
        <f>+'Ark1'!#REF!</f>
        <v>#REF!</v>
      </c>
      <c r="U319" s="11" t="e">
        <f>+'Ark1'!#REF!</f>
        <v>#REF!</v>
      </c>
      <c r="V319" s="11" t="e">
        <f>+'Ark1'!#REF!</f>
        <v>#REF!</v>
      </c>
      <c r="W319" s="11" t="e">
        <f>+'Ark1'!#REF!</f>
        <v>#REF!</v>
      </c>
      <c r="X319" s="11" t="e">
        <f>+'Ark1'!#REF!</f>
        <v>#REF!</v>
      </c>
      <c r="Y319" s="1" t="e">
        <f>+'Ark1'!#REF!</f>
        <v>#REF!</v>
      </c>
      <c r="Z319" s="1" t="e">
        <f>+'Ark1'!#REF!</f>
        <v>#REF!</v>
      </c>
      <c r="AA319" s="1" t="e">
        <f>+'Ark1'!#REF!</f>
        <v>#REF!</v>
      </c>
      <c r="AB319" s="1" t="e">
        <f t="shared" si="18"/>
        <v>#REF!</v>
      </c>
      <c r="AC319" s="1" t="e">
        <f t="shared" si="16"/>
        <v>#REF!</v>
      </c>
      <c r="AD319" s="47"/>
    </row>
    <row r="320" spans="1:30">
      <c r="A320" s="47"/>
      <c r="B320" t="e">
        <f>+'Ark1'!#REF!</f>
        <v>#REF!</v>
      </c>
      <c r="C320" t="e">
        <f>+'Ark1'!#REF!</f>
        <v>#REF!</v>
      </c>
      <c r="D320" s="3" t="s">
        <v>457</v>
      </c>
      <c r="E320" t="e">
        <f>+'Ark1'!#REF!</f>
        <v>#REF!</v>
      </c>
      <c r="F320" s="329" t="e">
        <f>+'Ark1'!#REF!</f>
        <v>#REF!</v>
      </c>
      <c r="G320" s="195" t="e">
        <f>+'Ark1'!#REF!</f>
        <v>#REF!</v>
      </c>
      <c r="H320" s="160" t="e">
        <f t="shared" si="17"/>
        <v>#REF!</v>
      </c>
      <c r="I320" s="195" t="e">
        <f>+'Ark1'!#REF!</f>
        <v>#REF!</v>
      </c>
      <c r="J320" s="92" t="e">
        <f>+'Ark1'!#REF!</f>
        <v>#REF!</v>
      </c>
      <c r="R320" s="1" t="e">
        <f>+'Ark1'!#REF!</f>
        <v>#REF!</v>
      </c>
      <c r="S320" s="1"/>
      <c r="T320" s="1" t="e">
        <f>+'Ark1'!#REF!</f>
        <v>#REF!</v>
      </c>
      <c r="U320" s="11" t="e">
        <f>+'Ark1'!#REF!</f>
        <v>#REF!</v>
      </c>
      <c r="V320" s="11" t="e">
        <f>+'Ark1'!#REF!</f>
        <v>#REF!</v>
      </c>
      <c r="W320" s="11" t="e">
        <f>+'Ark1'!#REF!</f>
        <v>#REF!</v>
      </c>
      <c r="X320" s="11" t="e">
        <f>+'Ark1'!#REF!</f>
        <v>#REF!</v>
      </c>
      <c r="Y320" s="1" t="e">
        <f>+'Ark1'!#REF!</f>
        <v>#REF!</v>
      </c>
      <c r="Z320" s="1" t="e">
        <f>+'Ark1'!#REF!</f>
        <v>#REF!</v>
      </c>
      <c r="AA320" s="1" t="e">
        <f>+'Ark1'!#REF!</f>
        <v>#REF!</v>
      </c>
      <c r="AB320" s="1" t="e">
        <f t="shared" si="18"/>
        <v>#REF!</v>
      </c>
      <c r="AC320" s="1" t="e">
        <f t="shared" si="16"/>
        <v>#REF!</v>
      </c>
      <c r="AD320" s="47"/>
    </row>
    <row r="321" spans="1:39">
      <c r="A321" s="47"/>
      <c r="B321" t="e">
        <f>+'Ark1'!#REF!</f>
        <v>#REF!</v>
      </c>
      <c r="C321" t="e">
        <f>+'Ark1'!#REF!</f>
        <v>#REF!</v>
      </c>
      <c r="D321" s="3" t="s">
        <v>458</v>
      </c>
      <c r="E321" t="e">
        <f>+'Ark1'!#REF!</f>
        <v>#REF!</v>
      </c>
      <c r="F321" s="329" t="e">
        <f>+'Ark1'!#REF!</f>
        <v>#REF!</v>
      </c>
      <c r="G321" s="195" t="e">
        <f>+'Ark1'!#REF!</f>
        <v>#REF!</v>
      </c>
      <c r="H321" s="160" t="e">
        <f t="shared" si="17"/>
        <v>#REF!</v>
      </c>
      <c r="I321" s="195" t="e">
        <f>+'Ark1'!#REF!</f>
        <v>#REF!</v>
      </c>
      <c r="J321" s="92" t="e">
        <f>+'Ark1'!#REF!</f>
        <v>#REF!</v>
      </c>
      <c r="R321" s="1" t="e">
        <f>+'Ark1'!#REF!</f>
        <v>#REF!</v>
      </c>
      <c r="S321" s="1"/>
      <c r="T321" s="1" t="e">
        <f>+'Ark1'!#REF!</f>
        <v>#REF!</v>
      </c>
      <c r="U321" s="11" t="e">
        <f>+'Ark1'!#REF!</f>
        <v>#REF!</v>
      </c>
      <c r="V321" s="11" t="e">
        <f>+'Ark1'!#REF!</f>
        <v>#REF!</v>
      </c>
      <c r="W321" s="11" t="e">
        <f>+'Ark1'!#REF!</f>
        <v>#REF!</v>
      </c>
      <c r="X321" s="11" t="e">
        <f>+'Ark1'!#REF!</f>
        <v>#REF!</v>
      </c>
      <c r="Y321" s="1" t="e">
        <f>+'Ark1'!#REF!</f>
        <v>#REF!</v>
      </c>
      <c r="Z321" s="1" t="e">
        <f>+'Ark1'!#REF!</f>
        <v>#REF!</v>
      </c>
      <c r="AA321" s="1" t="e">
        <f>+'Ark1'!#REF!</f>
        <v>#REF!</v>
      </c>
      <c r="AB321" s="1" t="e">
        <f t="shared" si="18"/>
        <v>#REF!</v>
      </c>
      <c r="AC321" s="1" t="e">
        <f t="shared" si="16"/>
        <v>#REF!</v>
      </c>
      <c r="AD321" s="47"/>
    </row>
    <row r="322" spans="1:39">
      <c r="A322" s="47"/>
      <c r="B322" t="e">
        <f>+'Ark1'!#REF!</f>
        <v>#REF!</v>
      </c>
      <c r="C322" t="e">
        <f>+'Ark1'!#REF!</f>
        <v>#REF!</v>
      </c>
      <c r="D322" s="3" t="s">
        <v>459</v>
      </c>
      <c r="E322" t="e">
        <f>+'Ark1'!#REF!</f>
        <v>#REF!</v>
      </c>
      <c r="F322" s="329" t="e">
        <f>+'Ark1'!#REF!</f>
        <v>#REF!</v>
      </c>
      <c r="G322" s="195" t="e">
        <f>+'Ark1'!#REF!</f>
        <v>#REF!</v>
      </c>
      <c r="H322" s="160" t="e">
        <f t="shared" si="17"/>
        <v>#REF!</v>
      </c>
      <c r="I322" s="195" t="e">
        <f>+'Ark1'!#REF!</f>
        <v>#REF!</v>
      </c>
      <c r="J322" s="92" t="e">
        <f>+'Ark1'!#REF!</f>
        <v>#REF!</v>
      </c>
      <c r="R322" s="1" t="e">
        <f>+'Ark1'!#REF!</f>
        <v>#REF!</v>
      </c>
      <c r="S322" s="1"/>
      <c r="T322" s="1" t="e">
        <f>+'Ark1'!#REF!</f>
        <v>#REF!</v>
      </c>
      <c r="U322" s="11" t="e">
        <f>+'Ark1'!#REF!</f>
        <v>#REF!</v>
      </c>
      <c r="V322" s="11" t="e">
        <f>+'Ark1'!#REF!</f>
        <v>#REF!</v>
      </c>
      <c r="W322" s="11" t="e">
        <f>+'Ark1'!#REF!</f>
        <v>#REF!</v>
      </c>
      <c r="X322" s="11" t="e">
        <f>+'Ark1'!#REF!</f>
        <v>#REF!</v>
      </c>
      <c r="Y322" s="1" t="e">
        <f>+'Ark1'!#REF!</f>
        <v>#REF!</v>
      </c>
      <c r="Z322" s="1" t="e">
        <f>+'Ark1'!#REF!</f>
        <v>#REF!</v>
      </c>
      <c r="AA322" s="1" t="e">
        <f>+'Ark1'!#REF!</f>
        <v>#REF!</v>
      </c>
      <c r="AB322" s="1" t="e">
        <f t="shared" si="18"/>
        <v>#REF!</v>
      </c>
      <c r="AC322" s="1" t="e">
        <f t="shared" si="16"/>
        <v>#REF!</v>
      </c>
      <c r="AD322" s="47"/>
    </row>
    <row r="323" spans="1:39">
      <c r="A323" s="47"/>
      <c r="B323" t="e">
        <f>+'Ark1'!#REF!</f>
        <v>#REF!</v>
      </c>
      <c r="C323" t="e">
        <f>+'Ark1'!#REF!</f>
        <v>#REF!</v>
      </c>
      <c r="D323" s="3" t="s">
        <v>460</v>
      </c>
      <c r="E323" t="e">
        <f>+'Ark1'!#REF!</f>
        <v>#REF!</v>
      </c>
      <c r="F323" s="329" t="e">
        <f>+'Ark1'!#REF!</f>
        <v>#REF!</v>
      </c>
      <c r="G323" s="195" t="e">
        <f>+'Ark1'!#REF!</f>
        <v>#REF!</v>
      </c>
      <c r="H323" s="160" t="e">
        <f t="shared" si="17"/>
        <v>#REF!</v>
      </c>
      <c r="I323" s="195" t="e">
        <f>+'Ark1'!#REF!</f>
        <v>#REF!</v>
      </c>
      <c r="J323" s="92" t="e">
        <f>+'Ark1'!#REF!</f>
        <v>#REF!</v>
      </c>
      <c r="R323" s="1" t="e">
        <f>+'Ark1'!#REF!</f>
        <v>#REF!</v>
      </c>
      <c r="S323" s="1"/>
      <c r="T323" s="1" t="e">
        <f>+'Ark1'!#REF!</f>
        <v>#REF!</v>
      </c>
      <c r="U323" s="11" t="e">
        <f>+'Ark1'!#REF!</f>
        <v>#REF!</v>
      </c>
      <c r="V323" s="11" t="e">
        <f>+'Ark1'!#REF!</f>
        <v>#REF!</v>
      </c>
      <c r="W323" s="11" t="e">
        <f>+'Ark1'!#REF!</f>
        <v>#REF!</v>
      </c>
      <c r="X323" s="11" t="e">
        <f>+'Ark1'!#REF!</f>
        <v>#REF!</v>
      </c>
      <c r="Y323" s="1" t="e">
        <f>+'Ark1'!#REF!</f>
        <v>#REF!</v>
      </c>
      <c r="Z323" s="1" t="e">
        <f>+'Ark1'!#REF!</f>
        <v>#REF!</v>
      </c>
      <c r="AA323" s="1" t="e">
        <f>+'Ark1'!#REF!</f>
        <v>#REF!</v>
      </c>
      <c r="AB323" s="1" t="e">
        <f t="shared" si="18"/>
        <v>#REF!</v>
      </c>
      <c r="AC323" s="1" t="e">
        <f t="shared" si="16"/>
        <v>#REF!</v>
      </c>
      <c r="AD323" s="47"/>
    </row>
    <row r="324" spans="1:39">
      <c r="A324" s="47"/>
      <c r="B324" t="e">
        <f>+'Ark1'!#REF!</f>
        <v>#REF!</v>
      </c>
      <c r="C324" t="e">
        <f>+'Ark1'!#REF!</f>
        <v>#REF!</v>
      </c>
      <c r="D324" s="3" t="s">
        <v>461</v>
      </c>
      <c r="E324" t="e">
        <f>+'Ark1'!#REF!</f>
        <v>#REF!</v>
      </c>
      <c r="F324" s="329" t="e">
        <f>+'Ark1'!#REF!</f>
        <v>#REF!</v>
      </c>
      <c r="G324" s="195" t="e">
        <f>+'Ark1'!#REF!</f>
        <v>#REF!</v>
      </c>
      <c r="H324" s="160" t="e">
        <f t="shared" si="17"/>
        <v>#REF!</v>
      </c>
      <c r="I324" s="195" t="e">
        <f>+'Ark1'!#REF!</f>
        <v>#REF!</v>
      </c>
      <c r="J324" s="92" t="e">
        <f>+'Ark1'!#REF!</f>
        <v>#REF!</v>
      </c>
      <c r="R324" s="1" t="e">
        <f>+'Ark1'!#REF!</f>
        <v>#REF!</v>
      </c>
      <c r="S324" s="1"/>
      <c r="T324" s="1" t="e">
        <f>+'Ark1'!#REF!</f>
        <v>#REF!</v>
      </c>
      <c r="U324" s="11" t="e">
        <f>+'Ark1'!#REF!</f>
        <v>#REF!</v>
      </c>
      <c r="V324" s="11" t="e">
        <f>+'Ark1'!#REF!</f>
        <v>#REF!</v>
      </c>
      <c r="W324" s="11" t="e">
        <f>+'Ark1'!#REF!</f>
        <v>#REF!</v>
      </c>
      <c r="X324" s="11" t="e">
        <f>+'Ark1'!#REF!</f>
        <v>#REF!</v>
      </c>
      <c r="Y324" s="1" t="e">
        <f>+'Ark1'!#REF!</f>
        <v>#REF!</v>
      </c>
      <c r="Z324" s="1" t="e">
        <f>+'Ark1'!#REF!</f>
        <v>#REF!</v>
      </c>
      <c r="AA324" s="1" t="e">
        <f>+'Ark1'!#REF!</f>
        <v>#REF!</v>
      </c>
      <c r="AB324" s="1" t="e">
        <f t="shared" si="18"/>
        <v>#REF!</v>
      </c>
      <c r="AC324" s="1" t="e">
        <f t="shared" si="16"/>
        <v>#REF!</v>
      </c>
      <c r="AD324" s="47"/>
    </row>
    <row r="325" spans="1:39">
      <c r="A325" s="47"/>
      <c r="B325" t="e">
        <f>+'Ark1'!#REF!</f>
        <v>#REF!</v>
      </c>
      <c r="C325" t="e">
        <f>+'Ark1'!#REF!</f>
        <v>#REF!</v>
      </c>
      <c r="D325" s="3" t="s">
        <v>462</v>
      </c>
      <c r="E325" t="e">
        <f>+'Ark1'!#REF!</f>
        <v>#REF!</v>
      </c>
      <c r="F325" s="329" t="e">
        <f>+'Ark1'!#REF!</f>
        <v>#REF!</v>
      </c>
      <c r="G325" s="195" t="e">
        <f>+'Ark1'!#REF!</f>
        <v>#REF!</v>
      </c>
      <c r="H325" s="160" t="e">
        <f t="shared" si="17"/>
        <v>#REF!</v>
      </c>
      <c r="I325" s="195" t="e">
        <f>+'Ark1'!#REF!</f>
        <v>#REF!</v>
      </c>
      <c r="J325" s="92" t="e">
        <f>+'Ark1'!#REF!</f>
        <v>#REF!</v>
      </c>
      <c r="R325" s="1" t="e">
        <f>+'Ark1'!#REF!</f>
        <v>#REF!</v>
      </c>
      <c r="S325" s="1"/>
      <c r="T325" s="1" t="e">
        <f>+'Ark1'!#REF!</f>
        <v>#REF!</v>
      </c>
      <c r="U325" s="11" t="e">
        <f>+'Ark1'!#REF!</f>
        <v>#REF!</v>
      </c>
      <c r="V325" s="11" t="e">
        <f>+'Ark1'!#REF!</f>
        <v>#REF!</v>
      </c>
      <c r="W325" s="11" t="e">
        <f>+'Ark1'!#REF!</f>
        <v>#REF!</v>
      </c>
      <c r="X325" s="11" t="e">
        <f>+'Ark1'!#REF!</f>
        <v>#REF!</v>
      </c>
      <c r="Y325" s="1" t="e">
        <f>+'Ark1'!#REF!</f>
        <v>#REF!</v>
      </c>
      <c r="Z325" s="1" t="e">
        <f>+'Ark1'!#REF!</f>
        <v>#REF!</v>
      </c>
      <c r="AA325" s="1" t="e">
        <f>+'Ark1'!#REF!</f>
        <v>#REF!</v>
      </c>
      <c r="AB325" s="1" t="e">
        <f t="shared" si="18"/>
        <v>#REF!</v>
      </c>
      <c r="AC325" s="1" t="e">
        <f t="shared" si="16"/>
        <v>#REF!</v>
      </c>
      <c r="AD325" s="47"/>
    </row>
    <row r="326" spans="1:39">
      <c r="A326" s="47"/>
      <c r="B326" t="e">
        <f>+'Ark1'!#REF!</f>
        <v>#REF!</v>
      </c>
      <c r="C326" t="e">
        <f>+'Ark1'!#REF!</f>
        <v>#REF!</v>
      </c>
      <c r="D326" s="3" t="s">
        <v>463</v>
      </c>
      <c r="E326" t="e">
        <f>+'Ark1'!#REF!</f>
        <v>#REF!</v>
      </c>
      <c r="F326" s="329" t="e">
        <f>+'Ark1'!#REF!</f>
        <v>#REF!</v>
      </c>
      <c r="G326" s="195" t="e">
        <f>+'Ark1'!#REF!</f>
        <v>#REF!</v>
      </c>
      <c r="H326" s="160" t="e">
        <f t="shared" si="17"/>
        <v>#REF!</v>
      </c>
      <c r="I326" s="195" t="e">
        <f>+'Ark1'!#REF!</f>
        <v>#REF!</v>
      </c>
      <c r="J326" s="92" t="e">
        <f>+'Ark1'!#REF!</f>
        <v>#REF!</v>
      </c>
      <c r="R326" s="1" t="e">
        <f>+'Ark1'!#REF!</f>
        <v>#REF!</v>
      </c>
      <c r="S326" s="1"/>
      <c r="T326" s="1" t="e">
        <f>+'Ark1'!#REF!</f>
        <v>#REF!</v>
      </c>
      <c r="U326" s="11" t="e">
        <f>+'Ark1'!#REF!</f>
        <v>#REF!</v>
      </c>
      <c r="V326" s="11" t="e">
        <f>+'Ark1'!#REF!</f>
        <v>#REF!</v>
      </c>
      <c r="W326" s="11" t="e">
        <f>+'Ark1'!#REF!</f>
        <v>#REF!</v>
      </c>
      <c r="X326" s="11" t="e">
        <f>+'Ark1'!#REF!</f>
        <v>#REF!</v>
      </c>
      <c r="Y326" s="1" t="e">
        <f>+'Ark1'!#REF!</f>
        <v>#REF!</v>
      </c>
      <c r="Z326" s="1" t="e">
        <f>+'Ark1'!#REF!</f>
        <v>#REF!</v>
      </c>
      <c r="AA326" s="1" t="e">
        <f>+'Ark1'!#REF!</f>
        <v>#REF!</v>
      </c>
      <c r="AB326" s="1" t="e">
        <f t="shared" si="18"/>
        <v>#REF!</v>
      </c>
      <c r="AC326" s="1" t="e">
        <f t="shared" si="16"/>
        <v>#REF!</v>
      </c>
      <c r="AD326" s="47"/>
    </row>
    <row r="327" spans="1:39">
      <c r="A327" s="47"/>
      <c r="B327" t="e">
        <f>+'Ark1'!#REF!</f>
        <v>#REF!</v>
      </c>
      <c r="C327" t="e">
        <f>+'Ark1'!#REF!</f>
        <v>#REF!</v>
      </c>
      <c r="D327" s="3" t="s">
        <v>464</v>
      </c>
      <c r="E327" t="e">
        <f>+'Ark1'!#REF!</f>
        <v>#REF!</v>
      </c>
      <c r="F327" s="329" t="e">
        <f>+'Ark1'!#REF!</f>
        <v>#REF!</v>
      </c>
      <c r="G327" s="195" t="e">
        <f>+'Ark1'!#REF!</f>
        <v>#REF!</v>
      </c>
      <c r="H327" s="92" t="e">
        <f t="shared" si="17"/>
        <v>#REF!</v>
      </c>
      <c r="I327" s="195" t="e">
        <f>+'Ark1'!#REF!</f>
        <v>#REF!</v>
      </c>
      <c r="J327" s="92" t="e">
        <f>+'Ark1'!#REF!</f>
        <v>#REF!</v>
      </c>
      <c r="R327" s="1" t="e">
        <f>+'Ark1'!#REF!</f>
        <v>#REF!</v>
      </c>
      <c r="S327" s="1"/>
      <c r="T327" s="1" t="e">
        <f>+'Ark1'!#REF!</f>
        <v>#REF!</v>
      </c>
      <c r="U327" s="11" t="e">
        <f>+'Ark1'!#REF!</f>
        <v>#REF!</v>
      </c>
      <c r="V327" s="11" t="e">
        <f>+'Ark1'!#REF!</f>
        <v>#REF!</v>
      </c>
      <c r="W327" s="11" t="e">
        <f>+'Ark1'!#REF!</f>
        <v>#REF!</v>
      </c>
      <c r="X327" s="11" t="e">
        <f>+'Ark1'!#REF!</f>
        <v>#REF!</v>
      </c>
      <c r="Y327" s="1" t="e">
        <f>+'Ark1'!#REF!</f>
        <v>#REF!</v>
      </c>
      <c r="Z327" s="1" t="e">
        <f>+'Ark1'!#REF!</f>
        <v>#REF!</v>
      </c>
      <c r="AA327" s="1" t="e">
        <f>+'Ark1'!#REF!</f>
        <v>#REF!</v>
      </c>
      <c r="AB327" s="1" t="e">
        <f t="shared" si="18"/>
        <v>#REF!</v>
      </c>
      <c r="AC327" s="1" t="e">
        <f t="shared" si="16"/>
        <v>#REF!</v>
      </c>
      <c r="AD327" s="47"/>
    </row>
    <row r="328" spans="1:39">
      <c r="A328" s="47"/>
      <c r="B328" t="e">
        <f>+'Ark1'!#REF!</f>
        <v>#REF!</v>
      </c>
      <c r="C328" t="e">
        <f>+'Ark1'!#REF!</f>
        <v>#REF!</v>
      </c>
      <c r="D328" s="3" t="s">
        <v>465</v>
      </c>
      <c r="E328" t="e">
        <f>+'Ark1'!#REF!</f>
        <v>#REF!</v>
      </c>
      <c r="F328" s="329" t="e">
        <f>+'Ark1'!#REF!</f>
        <v>#REF!</v>
      </c>
      <c r="G328" s="195" t="e">
        <f>+'Ark1'!#REF!</f>
        <v>#REF!</v>
      </c>
      <c r="H328" s="92" t="e">
        <f t="shared" si="17"/>
        <v>#REF!</v>
      </c>
      <c r="I328" s="195" t="e">
        <f>+'Ark1'!#REF!</f>
        <v>#REF!</v>
      </c>
      <c r="J328" s="92" t="e">
        <f>+'Ark1'!#REF!</f>
        <v>#REF!</v>
      </c>
      <c r="R328" s="1" t="e">
        <f>+'Ark1'!#REF!</f>
        <v>#REF!</v>
      </c>
      <c r="S328" s="1"/>
      <c r="T328" s="1" t="e">
        <f>+'Ark1'!#REF!</f>
        <v>#REF!</v>
      </c>
      <c r="U328" s="11" t="e">
        <f>+'Ark1'!#REF!</f>
        <v>#REF!</v>
      </c>
      <c r="V328" s="11" t="e">
        <f>+'Ark1'!#REF!</f>
        <v>#REF!</v>
      </c>
      <c r="W328" s="11" t="e">
        <f>+'Ark1'!#REF!</f>
        <v>#REF!</v>
      </c>
      <c r="X328" s="11" t="e">
        <f>+'Ark1'!#REF!</f>
        <v>#REF!</v>
      </c>
      <c r="Y328" s="1" t="e">
        <f>+'Ark1'!#REF!</f>
        <v>#REF!</v>
      </c>
      <c r="Z328" s="1" t="e">
        <f>+'Ark1'!#REF!</f>
        <v>#REF!</v>
      </c>
      <c r="AA328" s="1" t="e">
        <f>+'Ark1'!#REF!</f>
        <v>#REF!</v>
      </c>
      <c r="AB328" s="1" t="e">
        <f t="shared" si="18"/>
        <v>#REF!</v>
      </c>
      <c r="AC328" s="1" t="e">
        <f t="shared" si="16"/>
        <v>#REF!</v>
      </c>
      <c r="AD328" s="47"/>
    </row>
    <row r="329" spans="1:39">
      <c r="A329" s="47"/>
      <c r="B329" t="e">
        <f>+'Ark1'!#REF!</f>
        <v>#REF!</v>
      </c>
      <c r="C329" t="e">
        <f>+'Ark1'!#REF!</f>
        <v>#REF!</v>
      </c>
      <c r="D329" s="3" t="s">
        <v>466</v>
      </c>
      <c r="E329" t="e">
        <f>+'Ark1'!#REF!</f>
        <v>#REF!</v>
      </c>
      <c r="F329" s="329" t="e">
        <f>+'Ark1'!#REF!</f>
        <v>#REF!</v>
      </c>
      <c r="G329" s="195" t="e">
        <f>+'Ark1'!#REF!</f>
        <v>#REF!</v>
      </c>
      <c r="H329" s="92" t="e">
        <f t="shared" si="17"/>
        <v>#REF!</v>
      </c>
      <c r="I329" s="195" t="e">
        <f>+'Ark1'!#REF!</f>
        <v>#REF!</v>
      </c>
      <c r="J329" s="92" t="e">
        <f>+'Ark1'!#REF!</f>
        <v>#REF!</v>
      </c>
      <c r="R329" s="1" t="e">
        <f>+'Ark1'!#REF!</f>
        <v>#REF!</v>
      </c>
      <c r="S329" s="1"/>
      <c r="T329" s="1" t="e">
        <f>+'Ark1'!#REF!</f>
        <v>#REF!</v>
      </c>
      <c r="U329" s="11" t="e">
        <f>+'Ark1'!#REF!</f>
        <v>#REF!</v>
      </c>
      <c r="V329" s="11" t="e">
        <f>+'Ark1'!#REF!</f>
        <v>#REF!</v>
      </c>
      <c r="W329" s="11" t="e">
        <f>+'Ark1'!#REF!</f>
        <v>#REF!</v>
      </c>
      <c r="X329" s="11" t="e">
        <f>+'Ark1'!#REF!</f>
        <v>#REF!</v>
      </c>
      <c r="Y329" s="1" t="e">
        <f>+'Ark1'!#REF!</f>
        <v>#REF!</v>
      </c>
      <c r="Z329" s="1" t="e">
        <f>+'Ark1'!#REF!</f>
        <v>#REF!</v>
      </c>
      <c r="AA329" s="1" t="e">
        <f>+'Ark1'!#REF!</f>
        <v>#REF!</v>
      </c>
      <c r="AB329" s="1" t="e">
        <f t="shared" si="18"/>
        <v>#REF!</v>
      </c>
      <c r="AC329" s="1" t="e">
        <f t="shared" si="16"/>
        <v>#REF!</v>
      </c>
      <c r="AD329" s="47"/>
    </row>
    <row r="330" spans="1:39">
      <c r="A330" s="47"/>
      <c r="B330" t="e">
        <f>+'Ark1'!#REF!</f>
        <v>#REF!</v>
      </c>
      <c r="C330" t="e">
        <f>+'Ark1'!#REF!</f>
        <v>#REF!</v>
      </c>
      <c r="D330" s="3" t="s">
        <v>467</v>
      </c>
      <c r="E330" t="e">
        <f>+'Ark1'!#REF!</f>
        <v>#REF!</v>
      </c>
      <c r="F330" s="329" t="e">
        <f>+'Ark1'!#REF!</f>
        <v>#REF!</v>
      </c>
      <c r="G330" s="195" t="e">
        <f>+'Ark1'!#REF!</f>
        <v>#REF!</v>
      </c>
      <c r="H330" s="92" t="e">
        <f t="shared" si="17"/>
        <v>#REF!</v>
      </c>
      <c r="I330" s="195" t="e">
        <f>+'Ark1'!#REF!</f>
        <v>#REF!</v>
      </c>
      <c r="J330" s="92" t="e">
        <f>+'Ark1'!#REF!</f>
        <v>#REF!</v>
      </c>
      <c r="R330" s="1" t="e">
        <f>+'Ark1'!#REF!</f>
        <v>#REF!</v>
      </c>
      <c r="S330" s="1"/>
      <c r="T330" s="1" t="e">
        <f>+'Ark1'!#REF!</f>
        <v>#REF!</v>
      </c>
      <c r="U330" s="11" t="e">
        <f>+'Ark1'!#REF!</f>
        <v>#REF!</v>
      </c>
      <c r="V330" s="11" t="e">
        <f>+'Ark1'!#REF!</f>
        <v>#REF!</v>
      </c>
      <c r="W330" s="11" t="e">
        <f>+'Ark1'!#REF!</f>
        <v>#REF!</v>
      </c>
      <c r="X330" s="11" t="e">
        <f>+'Ark1'!#REF!</f>
        <v>#REF!</v>
      </c>
      <c r="Y330" s="1" t="e">
        <f>+'Ark1'!#REF!</f>
        <v>#REF!</v>
      </c>
      <c r="Z330" s="1" t="e">
        <f>+'Ark1'!#REF!</f>
        <v>#REF!</v>
      </c>
      <c r="AA330" s="1" t="e">
        <f>+'Ark1'!#REF!</f>
        <v>#REF!</v>
      </c>
      <c r="AB330" s="1" t="e">
        <f t="shared" si="18"/>
        <v>#REF!</v>
      </c>
      <c r="AC330" s="1" t="e">
        <f t="shared" si="16"/>
        <v>#REF!</v>
      </c>
      <c r="AD330" s="47"/>
    </row>
    <row r="331" spans="1:39">
      <c r="A331" s="47"/>
      <c r="B331" t="e">
        <f>+'Ark1'!#REF!</f>
        <v>#REF!</v>
      </c>
      <c r="C331" t="e">
        <f>+'Ark1'!#REF!</f>
        <v>#REF!</v>
      </c>
      <c r="D331" s="3" t="s">
        <v>468</v>
      </c>
      <c r="E331" t="e">
        <f>+'Ark1'!#REF!</f>
        <v>#REF!</v>
      </c>
      <c r="F331" s="329" t="e">
        <f>+'Ark1'!#REF!</f>
        <v>#REF!</v>
      </c>
      <c r="G331" s="195" t="e">
        <f>+'Ark1'!#REF!</f>
        <v>#REF!</v>
      </c>
      <c r="H331" s="92" t="e">
        <f t="shared" si="17"/>
        <v>#REF!</v>
      </c>
      <c r="I331" s="195" t="e">
        <f>+'Ark1'!#REF!</f>
        <v>#REF!</v>
      </c>
      <c r="J331" s="92" t="e">
        <f>+'Ark1'!#REF!</f>
        <v>#REF!</v>
      </c>
      <c r="R331" s="1" t="e">
        <f>+'Ark1'!#REF!</f>
        <v>#REF!</v>
      </c>
      <c r="S331" s="1"/>
      <c r="T331" s="1" t="e">
        <f>+'Ark1'!#REF!</f>
        <v>#REF!</v>
      </c>
      <c r="U331" s="11" t="e">
        <f>+'Ark1'!#REF!</f>
        <v>#REF!</v>
      </c>
      <c r="V331" s="11" t="e">
        <f>+'Ark1'!#REF!</f>
        <v>#REF!</v>
      </c>
      <c r="W331" s="11" t="e">
        <f>+'Ark1'!#REF!</f>
        <v>#REF!</v>
      </c>
      <c r="X331" s="11" t="e">
        <f>+'Ark1'!#REF!</f>
        <v>#REF!</v>
      </c>
      <c r="Y331" s="1" t="e">
        <f>+'Ark1'!#REF!</f>
        <v>#REF!</v>
      </c>
      <c r="Z331" s="1" t="e">
        <f>+'Ark1'!#REF!</f>
        <v>#REF!</v>
      </c>
      <c r="AA331" s="1" t="e">
        <f>+'Ark1'!#REF!</f>
        <v>#REF!</v>
      </c>
      <c r="AB331" s="1" t="e">
        <f t="shared" si="18"/>
        <v>#REF!</v>
      </c>
      <c r="AC331" s="1" t="e">
        <f t="shared" si="16"/>
        <v>#REF!</v>
      </c>
      <c r="AD331" s="47"/>
    </row>
    <row r="332" spans="1:39">
      <c r="A332" s="47"/>
      <c r="B332" t="e">
        <f>+'Ark1'!#REF!</f>
        <v>#REF!</v>
      </c>
      <c r="C332" t="e">
        <f>+'Ark1'!#REF!</f>
        <v>#REF!</v>
      </c>
      <c r="D332" s="3" t="s">
        <v>469</v>
      </c>
      <c r="E332" t="e">
        <f>+'Ark1'!#REF!</f>
        <v>#REF!</v>
      </c>
      <c r="F332" s="329" t="e">
        <f>+'Ark1'!#REF!</f>
        <v>#REF!</v>
      </c>
      <c r="G332" s="195" t="e">
        <f>+'Ark1'!#REF!</f>
        <v>#REF!</v>
      </c>
      <c r="H332" s="92" t="e">
        <f t="shared" si="17"/>
        <v>#REF!</v>
      </c>
      <c r="I332" s="195" t="e">
        <f>+'Ark1'!#REF!</f>
        <v>#REF!</v>
      </c>
      <c r="J332" s="92" t="e">
        <f>+'Ark1'!#REF!</f>
        <v>#REF!</v>
      </c>
      <c r="R332" s="1" t="e">
        <f>+'Ark1'!#REF!</f>
        <v>#REF!</v>
      </c>
      <c r="S332" s="1"/>
      <c r="T332" s="1" t="e">
        <f>+'Ark1'!#REF!</f>
        <v>#REF!</v>
      </c>
      <c r="U332" s="11" t="e">
        <f>+'Ark1'!#REF!</f>
        <v>#REF!</v>
      </c>
      <c r="V332" s="11" t="e">
        <f>+'Ark1'!#REF!</f>
        <v>#REF!</v>
      </c>
      <c r="W332" s="11" t="e">
        <f>+'Ark1'!#REF!</f>
        <v>#REF!</v>
      </c>
      <c r="X332" s="11" t="e">
        <f>+'Ark1'!#REF!</f>
        <v>#REF!</v>
      </c>
      <c r="Y332" s="1" t="e">
        <f>+'Ark1'!#REF!</f>
        <v>#REF!</v>
      </c>
      <c r="Z332" s="1" t="e">
        <f>+'Ark1'!#REF!</f>
        <v>#REF!</v>
      </c>
      <c r="AA332" s="1" t="e">
        <f>+'Ark1'!#REF!</f>
        <v>#REF!</v>
      </c>
      <c r="AB332" s="1" t="e">
        <f t="shared" si="18"/>
        <v>#REF!</v>
      </c>
      <c r="AC332" s="1" t="e">
        <f t="shared" si="16"/>
        <v>#REF!</v>
      </c>
      <c r="AD332" s="47"/>
    </row>
    <row r="333" spans="1:39">
      <c r="A333" s="47"/>
      <c r="B333" s="53" t="e">
        <f>+'Ark1'!#REF!</f>
        <v>#REF!</v>
      </c>
      <c r="C333" s="53" t="e">
        <f>+'Ark1'!#REF!</f>
        <v>#REF!</v>
      </c>
      <c r="D333" s="54">
        <v>0</v>
      </c>
      <c r="E333" s="53" t="e">
        <f>+'Ark1'!#REF!</f>
        <v>#REF!</v>
      </c>
      <c r="F333" s="330" t="e">
        <f>+'Ark1'!#REF!</f>
        <v>#REF!</v>
      </c>
      <c r="G333" s="177" t="e">
        <f>+'Ark1'!#REF!</f>
        <v>#REF!</v>
      </c>
      <c r="H333" s="195" t="e">
        <f t="shared" si="17"/>
        <v>#REF!</v>
      </c>
      <c r="I333" s="177" t="e">
        <f>+'Ark1'!#REF!</f>
        <v>#REF!</v>
      </c>
      <c r="J333" s="156" t="e">
        <f>+'Ark1'!#REF!</f>
        <v>#REF!</v>
      </c>
      <c r="K333" s="156"/>
      <c r="L333" s="156"/>
      <c r="M333" s="156"/>
      <c r="N333" s="156"/>
      <c r="O333" s="156"/>
      <c r="P333" s="156"/>
      <c r="Q333" s="156"/>
      <c r="R333" s="55" t="e">
        <f>+'Ark1'!#REF!</f>
        <v>#REF!</v>
      </c>
      <c r="S333" s="55"/>
      <c r="T333" s="55" t="e">
        <f>+'Ark1'!#REF!</f>
        <v>#REF!</v>
      </c>
      <c r="U333" s="75" t="e">
        <f>+'Ark1'!#REF!</f>
        <v>#REF!</v>
      </c>
      <c r="V333" s="75" t="e">
        <f>+'Ark1'!#REF!</f>
        <v>#REF!</v>
      </c>
      <c r="W333" s="75" t="e">
        <f>+'Ark1'!#REF!</f>
        <v>#REF!</v>
      </c>
      <c r="X333" s="75" t="e">
        <f>+'Ark1'!#REF!</f>
        <v>#REF!</v>
      </c>
      <c r="Y333" s="55" t="e">
        <f>+'Ark1'!#REF!</f>
        <v>#REF!</v>
      </c>
      <c r="Z333" s="55" t="e">
        <f>+'Ark1'!#REF!</f>
        <v>#REF!</v>
      </c>
      <c r="AA333" s="55" t="e">
        <f>+'Ark1'!#REF!</f>
        <v>#REF!</v>
      </c>
      <c r="AB333" s="55" t="e">
        <f t="shared" si="18"/>
        <v>#REF!</v>
      </c>
      <c r="AC333" s="55" t="e">
        <f t="shared" ref="AC333:AC349" si="19">+F333/E333</f>
        <v>#REF!</v>
      </c>
      <c r="AD333" s="47"/>
    </row>
    <row r="334" spans="1:39">
      <c r="A334" s="47"/>
      <c r="B334" s="53" t="e">
        <f>+'Ark1'!#REF!</f>
        <v>#REF!</v>
      </c>
      <c r="C334" s="53" t="e">
        <f>+'Ark1'!#REF!</f>
        <v>#REF!</v>
      </c>
      <c r="D334" s="54">
        <v>0</v>
      </c>
      <c r="E334" s="53" t="e">
        <f>+'Ark1'!#REF!</f>
        <v>#REF!</v>
      </c>
      <c r="F334" s="330" t="e">
        <f>+'Ark1'!#REF!</f>
        <v>#REF!</v>
      </c>
      <c r="G334" s="177" t="e">
        <f>+'Ark1'!#REF!</f>
        <v>#REF!</v>
      </c>
      <c r="H334" s="195" t="e">
        <f t="shared" ref="H334:H364" si="20">+G334-G350</f>
        <v>#REF!</v>
      </c>
      <c r="I334" s="177" t="e">
        <f>+'Ark1'!#REF!</f>
        <v>#REF!</v>
      </c>
      <c r="J334" s="156" t="e">
        <f>+'Ark1'!#REF!</f>
        <v>#REF!</v>
      </c>
      <c r="K334" s="156"/>
      <c r="L334" s="156"/>
      <c r="M334" s="156"/>
      <c r="N334" s="156"/>
      <c r="O334" s="156"/>
      <c r="P334" s="156"/>
      <c r="Q334" s="156"/>
      <c r="R334" s="55" t="e">
        <f>+'Ark1'!#REF!</f>
        <v>#REF!</v>
      </c>
      <c r="S334" s="55"/>
      <c r="T334" s="55" t="e">
        <f>+'Ark1'!#REF!</f>
        <v>#REF!</v>
      </c>
      <c r="U334" s="75" t="e">
        <f>+'Ark1'!#REF!</f>
        <v>#REF!</v>
      </c>
      <c r="V334" s="75" t="e">
        <f>+'Ark1'!#REF!</f>
        <v>#REF!</v>
      </c>
      <c r="W334" s="75" t="e">
        <f>+'Ark1'!#REF!</f>
        <v>#REF!</v>
      </c>
      <c r="X334" s="75" t="e">
        <f>+'Ark1'!#REF!</f>
        <v>#REF!</v>
      </c>
      <c r="Y334" s="55" t="e">
        <f>+'Ark1'!#REF!</f>
        <v>#REF!</v>
      </c>
      <c r="Z334" s="55" t="e">
        <f>+'Ark1'!#REF!</f>
        <v>#REF!</v>
      </c>
      <c r="AA334" s="55" t="e">
        <f>+'Ark1'!#REF!</f>
        <v>#REF!</v>
      </c>
      <c r="AB334" s="55" t="e">
        <f t="shared" si="18"/>
        <v>#REF!</v>
      </c>
      <c r="AC334" s="55" t="e">
        <f t="shared" si="19"/>
        <v>#REF!</v>
      </c>
      <c r="AD334" s="47"/>
    </row>
    <row r="335" spans="1:39">
      <c r="A335" s="47"/>
      <c r="B335" s="53" t="e">
        <f>+'Ark1'!#REF!</f>
        <v>#REF!</v>
      </c>
      <c r="C335" s="53" t="e">
        <f>+'Ark1'!#REF!</f>
        <v>#REF!</v>
      </c>
      <c r="D335" s="54">
        <v>0</v>
      </c>
      <c r="E335" s="53" t="e">
        <f>+'Ark1'!#REF!</f>
        <v>#REF!</v>
      </c>
      <c r="F335" s="330" t="e">
        <f>+'Ark1'!#REF!</f>
        <v>#REF!</v>
      </c>
      <c r="G335" s="177" t="e">
        <f>+'Ark1'!#REF!</f>
        <v>#REF!</v>
      </c>
      <c r="H335" s="195" t="e">
        <f t="shared" si="20"/>
        <v>#REF!</v>
      </c>
      <c r="I335" s="177" t="e">
        <f>+'Ark1'!#REF!</f>
        <v>#REF!</v>
      </c>
      <c r="J335" s="156" t="e">
        <f>+'Ark1'!#REF!</f>
        <v>#REF!</v>
      </c>
      <c r="K335" s="156"/>
      <c r="L335" s="156"/>
      <c r="M335" s="156"/>
      <c r="N335" s="156"/>
      <c r="O335" s="156"/>
      <c r="P335" s="156"/>
      <c r="Q335" s="156"/>
      <c r="R335" s="55" t="e">
        <f>+'Ark1'!#REF!</f>
        <v>#REF!</v>
      </c>
      <c r="S335" s="55"/>
      <c r="T335" s="55" t="e">
        <f>+'Ark1'!#REF!</f>
        <v>#REF!</v>
      </c>
      <c r="U335" s="75" t="e">
        <f>+'Ark1'!#REF!</f>
        <v>#REF!</v>
      </c>
      <c r="V335" s="75" t="e">
        <f>+'Ark1'!#REF!</f>
        <v>#REF!</v>
      </c>
      <c r="W335" s="75" t="e">
        <f>+'Ark1'!#REF!</f>
        <v>#REF!</v>
      </c>
      <c r="X335" s="75" t="e">
        <f>+'Ark1'!#REF!</f>
        <v>#REF!</v>
      </c>
      <c r="Y335" s="55" t="e">
        <f>+'Ark1'!#REF!</f>
        <v>#REF!</v>
      </c>
      <c r="Z335" s="55" t="e">
        <f>+'Ark1'!#REF!</f>
        <v>#REF!</v>
      </c>
      <c r="AA335" s="55" t="e">
        <f>+'Ark1'!#REF!</f>
        <v>#REF!</v>
      </c>
      <c r="AB335" s="55" t="e">
        <f t="shared" si="18"/>
        <v>#REF!</v>
      </c>
      <c r="AC335" s="55" t="e">
        <f t="shared" si="19"/>
        <v>#REF!</v>
      </c>
      <c r="AD335" s="47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>
      <c r="A336" s="47"/>
      <c r="B336" s="53" t="e">
        <f>+'Ark1'!#REF!</f>
        <v>#REF!</v>
      </c>
      <c r="C336" s="53" t="e">
        <f>+'Ark1'!#REF!</f>
        <v>#REF!</v>
      </c>
      <c r="D336" s="54">
        <v>0</v>
      </c>
      <c r="E336" s="53" t="e">
        <f>+'Ark1'!#REF!</f>
        <v>#REF!</v>
      </c>
      <c r="F336" s="330" t="e">
        <f>+'Ark1'!#REF!</f>
        <v>#REF!</v>
      </c>
      <c r="G336" s="177" t="e">
        <f>+'Ark1'!#REF!</f>
        <v>#REF!</v>
      </c>
      <c r="H336" s="195" t="e">
        <f t="shared" si="20"/>
        <v>#REF!</v>
      </c>
      <c r="I336" s="177" t="e">
        <f>+'Ark1'!#REF!</f>
        <v>#REF!</v>
      </c>
      <c r="J336" s="156" t="e">
        <f>+'Ark1'!#REF!</f>
        <v>#REF!</v>
      </c>
      <c r="K336" s="156"/>
      <c r="L336" s="156"/>
      <c r="M336" s="156"/>
      <c r="N336" s="156"/>
      <c r="O336" s="156"/>
      <c r="P336" s="156"/>
      <c r="Q336" s="156"/>
      <c r="R336" s="55" t="e">
        <f>+'Ark1'!#REF!</f>
        <v>#REF!</v>
      </c>
      <c r="S336" s="55"/>
      <c r="T336" s="55" t="e">
        <f>+'Ark1'!#REF!</f>
        <v>#REF!</v>
      </c>
      <c r="U336" s="75" t="e">
        <f>+'Ark1'!#REF!</f>
        <v>#REF!</v>
      </c>
      <c r="V336" s="75" t="e">
        <f>+'Ark1'!#REF!</f>
        <v>#REF!</v>
      </c>
      <c r="W336" s="75" t="e">
        <f>+'Ark1'!#REF!</f>
        <v>#REF!</v>
      </c>
      <c r="X336" s="75" t="e">
        <f>+'Ark1'!#REF!</f>
        <v>#REF!</v>
      </c>
      <c r="Y336" s="55" t="e">
        <f>+'Ark1'!#REF!</f>
        <v>#REF!</v>
      </c>
      <c r="Z336" s="55" t="e">
        <f>+'Ark1'!#REF!</f>
        <v>#REF!</v>
      </c>
      <c r="AA336" s="55" t="e">
        <f>+'Ark1'!#REF!</f>
        <v>#REF!</v>
      </c>
      <c r="AB336" s="55" t="e">
        <f t="shared" si="18"/>
        <v>#REF!</v>
      </c>
      <c r="AC336" s="55" t="e">
        <f t="shared" si="19"/>
        <v>#REF!</v>
      </c>
      <c r="AD336" s="47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>
      <c r="A337" s="47"/>
      <c r="B337" s="53" t="e">
        <f>+'Ark1'!#REF!</f>
        <v>#REF!</v>
      </c>
      <c r="C337" s="53" t="e">
        <f>+'Ark1'!#REF!</f>
        <v>#REF!</v>
      </c>
      <c r="D337" s="54">
        <v>0</v>
      </c>
      <c r="E337" s="53" t="e">
        <f>+'Ark1'!#REF!</f>
        <v>#REF!</v>
      </c>
      <c r="F337" s="330" t="e">
        <f>+'Ark1'!#REF!</f>
        <v>#REF!</v>
      </c>
      <c r="G337" s="177" t="e">
        <f>+'Ark1'!#REF!</f>
        <v>#REF!</v>
      </c>
      <c r="H337" s="195" t="e">
        <f t="shared" si="20"/>
        <v>#REF!</v>
      </c>
      <c r="I337" s="177" t="e">
        <f>+'Ark1'!#REF!</f>
        <v>#REF!</v>
      </c>
      <c r="J337" s="156" t="e">
        <f>+'Ark1'!#REF!</f>
        <v>#REF!</v>
      </c>
      <c r="K337" s="156"/>
      <c r="L337" s="156"/>
      <c r="M337" s="156"/>
      <c r="N337" s="156"/>
      <c r="O337" s="156"/>
      <c r="P337" s="156"/>
      <c r="Q337" s="156"/>
      <c r="R337" s="55" t="e">
        <f>+'Ark1'!#REF!</f>
        <v>#REF!</v>
      </c>
      <c r="S337" s="55"/>
      <c r="T337" s="55" t="e">
        <f>+'Ark1'!#REF!</f>
        <v>#REF!</v>
      </c>
      <c r="U337" s="75" t="e">
        <f>+'Ark1'!#REF!</f>
        <v>#REF!</v>
      </c>
      <c r="V337" s="75" t="e">
        <f>+'Ark1'!#REF!</f>
        <v>#REF!</v>
      </c>
      <c r="W337" s="75" t="e">
        <f>+'Ark1'!#REF!</f>
        <v>#REF!</v>
      </c>
      <c r="X337" s="75" t="e">
        <f>+'Ark1'!#REF!</f>
        <v>#REF!</v>
      </c>
      <c r="Y337" s="55" t="e">
        <f>+'Ark1'!#REF!</f>
        <v>#REF!</v>
      </c>
      <c r="Z337" s="55" t="e">
        <f>+'Ark1'!#REF!</f>
        <v>#REF!</v>
      </c>
      <c r="AA337" s="55" t="e">
        <f>+'Ark1'!#REF!</f>
        <v>#REF!</v>
      </c>
      <c r="AB337" s="55" t="e">
        <f t="shared" si="18"/>
        <v>#REF!</v>
      </c>
      <c r="AC337" s="55" t="e">
        <f t="shared" si="19"/>
        <v>#REF!</v>
      </c>
      <c r="AD337" s="47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>
      <c r="A338" s="47"/>
      <c r="B338" s="53" t="e">
        <f>+'Ark1'!#REF!</f>
        <v>#REF!</v>
      </c>
      <c r="C338" s="53" t="e">
        <f>+'Ark1'!#REF!</f>
        <v>#REF!</v>
      </c>
      <c r="D338" s="54">
        <v>0</v>
      </c>
      <c r="E338" s="53" t="e">
        <f>+'Ark1'!#REF!</f>
        <v>#REF!</v>
      </c>
      <c r="F338" s="330" t="e">
        <f>+'Ark1'!#REF!</f>
        <v>#REF!</v>
      </c>
      <c r="G338" s="177" t="e">
        <f>+'Ark1'!#REF!</f>
        <v>#REF!</v>
      </c>
      <c r="H338" s="195" t="e">
        <f t="shared" si="20"/>
        <v>#REF!</v>
      </c>
      <c r="I338" s="177" t="e">
        <f>+'Ark1'!#REF!</f>
        <v>#REF!</v>
      </c>
      <c r="J338" s="156" t="e">
        <f>+'Ark1'!#REF!</f>
        <v>#REF!</v>
      </c>
      <c r="K338" s="156"/>
      <c r="L338" s="156"/>
      <c r="M338" s="156"/>
      <c r="N338" s="156"/>
      <c r="O338" s="156"/>
      <c r="P338" s="156"/>
      <c r="Q338" s="156"/>
      <c r="R338" s="55" t="e">
        <f>+'Ark1'!#REF!</f>
        <v>#REF!</v>
      </c>
      <c r="S338" s="55"/>
      <c r="T338" s="55" t="e">
        <f>+'Ark1'!#REF!</f>
        <v>#REF!</v>
      </c>
      <c r="U338" s="75" t="e">
        <f>+'Ark1'!#REF!</f>
        <v>#REF!</v>
      </c>
      <c r="V338" s="75" t="e">
        <f>+'Ark1'!#REF!</f>
        <v>#REF!</v>
      </c>
      <c r="W338" s="75" t="e">
        <f>+'Ark1'!#REF!</f>
        <v>#REF!</v>
      </c>
      <c r="X338" s="75" t="e">
        <f>+'Ark1'!#REF!</f>
        <v>#REF!</v>
      </c>
      <c r="Y338" s="55" t="e">
        <f>+'Ark1'!#REF!</f>
        <v>#REF!</v>
      </c>
      <c r="Z338" s="55" t="e">
        <f>+'Ark1'!#REF!</f>
        <v>#REF!</v>
      </c>
      <c r="AA338" s="55" t="e">
        <f>+'Ark1'!#REF!</f>
        <v>#REF!</v>
      </c>
      <c r="AB338" s="55" t="e">
        <f t="shared" si="18"/>
        <v>#REF!</v>
      </c>
      <c r="AC338" s="55" t="e">
        <f t="shared" si="19"/>
        <v>#REF!</v>
      </c>
      <c r="AD338" s="47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>
      <c r="A339" s="47"/>
      <c r="B339" s="53" t="e">
        <f>+'Ark1'!#REF!</f>
        <v>#REF!</v>
      </c>
      <c r="C339" s="53" t="e">
        <f>+'Ark1'!#REF!</f>
        <v>#REF!</v>
      </c>
      <c r="D339" s="54">
        <v>0</v>
      </c>
      <c r="E339" s="53" t="e">
        <f>+'Ark1'!#REF!</f>
        <v>#REF!</v>
      </c>
      <c r="F339" s="330" t="e">
        <f>+'Ark1'!#REF!</f>
        <v>#REF!</v>
      </c>
      <c r="G339" s="177" t="e">
        <f>+'Ark1'!#REF!</f>
        <v>#REF!</v>
      </c>
      <c r="H339" s="195" t="e">
        <f t="shared" si="20"/>
        <v>#REF!</v>
      </c>
      <c r="I339" s="177" t="e">
        <f>+'Ark1'!#REF!</f>
        <v>#REF!</v>
      </c>
      <c r="J339" s="156" t="e">
        <f>+'Ark1'!#REF!</f>
        <v>#REF!</v>
      </c>
      <c r="K339" s="156"/>
      <c r="L339" s="156"/>
      <c r="M339" s="156"/>
      <c r="N339" s="156"/>
      <c r="O339" s="156"/>
      <c r="P339" s="156"/>
      <c r="Q339" s="156"/>
      <c r="R339" s="55" t="e">
        <f>+'Ark1'!#REF!</f>
        <v>#REF!</v>
      </c>
      <c r="S339" s="55"/>
      <c r="T339" s="55" t="e">
        <f>+'Ark1'!#REF!</f>
        <v>#REF!</v>
      </c>
      <c r="U339" s="75" t="e">
        <f>+'Ark1'!#REF!</f>
        <v>#REF!</v>
      </c>
      <c r="V339" s="75" t="e">
        <f>+'Ark1'!#REF!</f>
        <v>#REF!</v>
      </c>
      <c r="W339" s="75" t="e">
        <f>+'Ark1'!#REF!</f>
        <v>#REF!</v>
      </c>
      <c r="X339" s="75" t="e">
        <f>+'Ark1'!#REF!</f>
        <v>#REF!</v>
      </c>
      <c r="Y339" s="55" t="e">
        <f>+'Ark1'!#REF!</f>
        <v>#REF!</v>
      </c>
      <c r="Z339" s="55" t="e">
        <f>+'Ark1'!#REF!</f>
        <v>#REF!</v>
      </c>
      <c r="AA339" s="55" t="e">
        <f>+'Ark1'!#REF!</f>
        <v>#REF!</v>
      </c>
      <c r="AB339" s="55" t="e">
        <f t="shared" si="18"/>
        <v>#REF!</v>
      </c>
      <c r="AC339" s="55" t="e">
        <f t="shared" si="19"/>
        <v>#REF!</v>
      </c>
      <c r="AD339" s="47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>
      <c r="A340" s="47"/>
      <c r="B340" s="53" t="e">
        <f>+'Ark1'!#REF!</f>
        <v>#REF!</v>
      </c>
      <c r="C340" s="53" t="e">
        <f>+'Ark1'!#REF!</f>
        <v>#REF!</v>
      </c>
      <c r="D340" s="54">
        <v>0</v>
      </c>
      <c r="E340" s="53" t="e">
        <f>+'Ark1'!#REF!</f>
        <v>#REF!</v>
      </c>
      <c r="F340" s="330" t="e">
        <f>+'Ark1'!#REF!</f>
        <v>#REF!</v>
      </c>
      <c r="G340" s="177" t="e">
        <f>+'Ark1'!#REF!</f>
        <v>#REF!</v>
      </c>
      <c r="H340" s="195" t="e">
        <f t="shared" si="20"/>
        <v>#REF!</v>
      </c>
      <c r="I340" s="177" t="e">
        <f>+'Ark1'!#REF!</f>
        <v>#REF!</v>
      </c>
      <c r="J340" s="156" t="e">
        <f>+'Ark1'!#REF!</f>
        <v>#REF!</v>
      </c>
      <c r="K340" s="156"/>
      <c r="L340" s="156"/>
      <c r="M340" s="156"/>
      <c r="N340" s="156"/>
      <c r="O340" s="156"/>
      <c r="P340" s="156"/>
      <c r="Q340" s="156"/>
      <c r="R340" s="55" t="e">
        <f>+'Ark1'!#REF!</f>
        <v>#REF!</v>
      </c>
      <c r="S340" s="55"/>
      <c r="T340" s="55" t="e">
        <f>+'Ark1'!#REF!</f>
        <v>#REF!</v>
      </c>
      <c r="U340" s="75" t="e">
        <f>+'Ark1'!#REF!</f>
        <v>#REF!</v>
      </c>
      <c r="V340" s="75" t="e">
        <f>+'Ark1'!#REF!</f>
        <v>#REF!</v>
      </c>
      <c r="W340" s="75" t="e">
        <f>+'Ark1'!#REF!</f>
        <v>#REF!</v>
      </c>
      <c r="X340" s="75" t="e">
        <f>+'Ark1'!#REF!</f>
        <v>#REF!</v>
      </c>
      <c r="Y340" s="55" t="e">
        <f>+'Ark1'!#REF!</f>
        <v>#REF!</v>
      </c>
      <c r="Z340" s="55" t="e">
        <f>+'Ark1'!#REF!</f>
        <v>#REF!</v>
      </c>
      <c r="AA340" s="55" t="e">
        <f>+'Ark1'!#REF!</f>
        <v>#REF!</v>
      </c>
      <c r="AB340" s="55" t="e">
        <f t="shared" si="18"/>
        <v>#REF!</v>
      </c>
      <c r="AC340" s="55" t="e">
        <f t="shared" si="19"/>
        <v>#REF!</v>
      </c>
      <c r="AD340" s="47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>
      <c r="A341" s="47"/>
      <c r="B341" s="53" t="e">
        <f>+'Ark1'!#REF!</f>
        <v>#REF!</v>
      </c>
      <c r="C341" s="53" t="e">
        <f>+'Ark1'!#REF!</f>
        <v>#REF!</v>
      </c>
      <c r="D341" s="54">
        <v>0</v>
      </c>
      <c r="E341" s="53" t="e">
        <f>+'Ark1'!#REF!</f>
        <v>#REF!</v>
      </c>
      <c r="F341" s="330" t="e">
        <f>+'Ark1'!#REF!</f>
        <v>#REF!</v>
      </c>
      <c r="G341" s="177" t="e">
        <f>+'Ark1'!#REF!</f>
        <v>#REF!</v>
      </c>
      <c r="H341" s="195" t="e">
        <f t="shared" si="20"/>
        <v>#REF!</v>
      </c>
      <c r="I341" s="177" t="e">
        <f>+'Ark1'!#REF!</f>
        <v>#REF!</v>
      </c>
      <c r="J341" s="156" t="e">
        <f>+'Ark1'!#REF!</f>
        <v>#REF!</v>
      </c>
      <c r="K341" s="156"/>
      <c r="L341" s="156"/>
      <c r="M341" s="156"/>
      <c r="N341" s="156"/>
      <c r="O341" s="156"/>
      <c r="P341" s="156"/>
      <c r="Q341" s="156"/>
      <c r="R341" s="55" t="e">
        <f>+'Ark1'!#REF!</f>
        <v>#REF!</v>
      </c>
      <c r="S341" s="55"/>
      <c r="T341" s="55" t="e">
        <f>+'Ark1'!#REF!</f>
        <v>#REF!</v>
      </c>
      <c r="U341" s="75" t="e">
        <f>+'Ark1'!#REF!</f>
        <v>#REF!</v>
      </c>
      <c r="V341" s="75" t="e">
        <f>+'Ark1'!#REF!</f>
        <v>#REF!</v>
      </c>
      <c r="W341" s="75" t="e">
        <f>+'Ark1'!#REF!</f>
        <v>#REF!</v>
      </c>
      <c r="X341" s="75" t="e">
        <f>+'Ark1'!#REF!</f>
        <v>#REF!</v>
      </c>
      <c r="Y341" s="55" t="e">
        <f>+'Ark1'!#REF!</f>
        <v>#REF!</v>
      </c>
      <c r="Z341" s="55" t="e">
        <f>+'Ark1'!#REF!</f>
        <v>#REF!</v>
      </c>
      <c r="AA341" s="55" t="e">
        <f>+'Ark1'!#REF!</f>
        <v>#REF!</v>
      </c>
      <c r="AB341" s="55" t="e">
        <f t="shared" si="18"/>
        <v>#REF!</v>
      </c>
      <c r="AC341" s="55" t="e">
        <f t="shared" si="19"/>
        <v>#REF!</v>
      </c>
      <c r="AD341" s="47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>
      <c r="A342" s="47"/>
      <c r="B342" s="53" t="e">
        <f>+'Ark1'!#REF!</f>
        <v>#REF!</v>
      </c>
      <c r="C342" s="53" t="e">
        <f>+'Ark1'!#REF!</f>
        <v>#REF!</v>
      </c>
      <c r="D342" s="54">
        <v>0</v>
      </c>
      <c r="E342" s="53" t="e">
        <f>+'Ark1'!#REF!</f>
        <v>#REF!</v>
      </c>
      <c r="F342" s="330" t="e">
        <f>+'Ark1'!#REF!</f>
        <v>#REF!</v>
      </c>
      <c r="G342" s="177" t="e">
        <f>+'Ark1'!#REF!</f>
        <v>#REF!</v>
      </c>
      <c r="H342" s="195" t="e">
        <f t="shared" si="20"/>
        <v>#REF!</v>
      </c>
      <c r="I342" s="177" t="e">
        <f>+'Ark1'!#REF!</f>
        <v>#REF!</v>
      </c>
      <c r="J342" s="156" t="e">
        <f>+'Ark1'!#REF!</f>
        <v>#REF!</v>
      </c>
      <c r="K342" s="156"/>
      <c r="L342" s="156"/>
      <c r="M342" s="156"/>
      <c r="N342" s="156"/>
      <c r="O342" s="156"/>
      <c r="P342" s="156"/>
      <c r="Q342" s="156"/>
      <c r="R342" s="55" t="e">
        <f>+'Ark1'!#REF!</f>
        <v>#REF!</v>
      </c>
      <c r="S342" s="55"/>
      <c r="T342" s="55" t="e">
        <f>+'Ark1'!#REF!</f>
        <v>#REF!</v>
      </c>
      <c r="U342" s="75" t="e">
        <f>+'Ark1'!#REF!</f>
        <v>#REF!</v>
      </c>
      <c r="V342" s="75" t="e">
        <f>+'Ark1'!#REF!</f>
        <v>#REF!</v>
      </c>
      <c r="W342" s="75" t="e">
        <f>+'Ark1'!#REF!</f>
        <v>#REF!</v>
      </c>
      <c r="X342" s="75" t="e">
        <f>+'Ark1'!#REF!</f>
        <v>#REF!</v>
      </c>
      <c r="Y342" s="55" t="e">
        <f>+'Ark1'!#REF!</f>
        <v>#REF!</v>
      </c>
      <c r="Z342" s="55" t="e">
        <f>+'Ark1'!#REF!</f>
        <v>#REF!</v>
      </c>
      <c r="AA342" s="55" t="e">
        <f>+'Ark1'!#REF!</f>
        <v>#REF!</v>
      </c>
      <c r="AB342" s="55" t="e">
        <f t="shared" si="18"/>
        <v>#REF!</v>
      </c>
      <c r="AC342" s="55" t="e">
        <f t="shared" si="19"/>
        <v>#REF!</v>
      </c>
      <c r="AD342" s="47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>
      <c r="A343" s="47"/>
      <c r="B343" s="53" t="e">
        <f>+'Ark1'!#REF!</f>
        <v>#REF!</v>
      </c>
      <c r="C343" s="53" t="e">
        <f>+'Ark1'!#REF!</f>
        <v>#REF!</v>
      </c>
      <c r="D343" s="54">
        <v>0</v>
      </c>
      <c r="E343" s="53" t="e">
        <f>+'Ark1'!#REF!</f>
        <v>#REF!</v>
      </c>
      <c r="F343" s="330" t="e">
        <f>+'Ark1'!#REF!</f>
        <v>#REF!</v>
      </c>
      <c r="G343" s="177" t="e">
        <f>+'Ark1'!#REF!</f>
        <v>#REF!</v>
      </c>
      <c r="H343" s="195" t="e">
        <f t="shared" si="20"/>
        <v>#REF!</v>
      </c>
      <c r="I343" s="177" t="e">
        <f>+'Ark1'!#REF!</f>
        <v>#REF!</v>
      </c>
      <c r="J343" s="156" t="e">
        <f>+'Ark1'!#REF!</f>
        <v>#REF!</v>
      </c>
      <c r="K343" s="156"/>
      <c r="L343" s="156"/>
      <c r="M343" s="156"/>
      <c r="N343" s="156"/>
      <c r="O343" s="156"/>
      <c r="P343" s="156"/>
      <c r="Q343" s="156"/>
      <c r="R343" s="55" t="e">
        <f>+'Ark1'!#REF!</f>
        <v>#REF!</v>
      </c>
      <c r="S343" s="55"/>
      <c r="T343" s="55" t="e">
        <f>+'Ark1'!#REF!</f>
        <v>#REF!</v>
      </c>
      <c r="U343" s="75" t="e">
        <f>+'Ark1'!#REF!</f>
        <v>#REF!</v>
      </c>
      <c r="V343" s="75" t="e">
        <f>+'Ark1'!#REF!</f>
        <v>#REF!</v>
      </c>
      <c r="W343" s="75" t="e">
        <f>+'Ark1'!#REF!</f>
        <v>#REF!</v>
      </c>
      <c r="X343" s="75" t="e">
        <f>+'Ark1'!#REF!</f>
        <v>#REF!</v>
      </c>
      <c r="Y343" s="55" t="e">
        <f>+'Ark1'!#REF!</f>
        <v>#REF!</v>
      </c>
      <c r="Z343" s="55" t="e">
        <f>+'Ark1'!#REF!</f>
        <v>#REF!</v>
      </c>
      <c r="AA343" s="55" t="e">
        <f>+'Ark1'!#REF!</f>
        <v>#REF!</v>
      </c>
      <c r="AB343" s="55" t="e">
        <f t="shared" si="18"/>
        <v>#REF!</v>
      </c>
      <c r="AC343" s="55" t="e">
        <f t="shared" si="19"/>
        <v>#REF!</v>
      </c>
      <c r="AD343" s="47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>
      <c r="A344" s="47"/>
      <c r="B344" s="53" t="e">
        <f>+'Ark1'!#REF!</f>
        <v>#REF!</v>
      </c>
      <c r="C344" s="53" t="e">
        <f>+'Ark1'!#REF!</f>
        <v>#REF!</v>
      </c>
      <c r="D344" s="54">
        <v>0</v>
      </c>
      <c r="E344" s="53" t="e">
        <f>+'Ark1'!#REF!</f>
        <v>#REF!</v>
      </c>
      <c r="F344" s="330" t="e">
        <f>+'Ark1'!#REF!</f>
        <v>#REF!</v>
      </c>
      <c r="G344" s="177" t="e">
        <f>+'Ark1'!#REF!</f>
        <v>#REF!</v>
      </c>
      <c r="H344" s="195" t="e">
        <f t="shared" si="20"/>
        <v>#REF!</v>
      </c>
      <c r="I344" s="177" t="e">
        <f>+'Ark1'!#REF!</f>
        <v>#REF!</v>
      </c>
      <c r="J344" s="156" t="e">
        <f>+'Ark1'!#REF!</f>
        <v>#REF!</v>
      </c>
      <c r="K344" s="156"/>
      <c r="L344" s="156"/>
      <c r="M344" s="156"/>
      <c r="N344" s="156"/>
      <c r="O344" s="156"/>
      <c r="P344" s="156"/>
      <c r="Q344" s="156"/>
      <c r="R344" s="55" t="e">
        <f>+'Ark1'!#REF!</f>
        <v>#REF!</v>
      </c>
      <c r="S344" s="55"/>
      <c r="T344" s="55" t="e">
        <f>+'Ark1'!#REF!</f>
        <v>#REF!</v>
      </c>
      <c r="U344" s="75" t="e">
        <f>+'Ark1'!#REF!</f>
        <v>#REF!</v>
      </c>
      <c r="V344" s="75" t="e">
        <f>+'Ark1'!#REF!</f>
        <v>#REF!</v>
      </c>
      <c r="W344" s="75" t="e">
        <f>+'Ark1'!#REF!</f>
        <v>#REF!</v>
      </c>
      <c r="X344" s="75" t="e">
        <f>+'Ark1'!#REF!</f>
        <v>#REF!</v>
      </c>
      <c r="Y344" s="55" t="e">
        <f>+'Ark1'!#REF!</f>
        <v>#REF!</v>
      </c>
      <c r="Z344" s="55" t="e">
        <f>+'Ark1'!#REF!</f>
        <v>#REF!</v>
      </c>
      <c r="AA344" s="55" t="e">
        <f>+'Ark1'!#REF!</f>
        <v>#REF!</v>
      </c>
      <c r="AB344" s="55" t="e">
        <f t="shared" si="18"/>
        <v>#REF!</v>
      </c>
      <c r="AC344" s="55" t="e">
        <f t="shared" si="19"/>
        <v>#REF!</v>
      </c>
      <c r="AD344" s="47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>
      <c r="A345" s="47"/>
      <c r="B345" s="53" t="e">
        <f>+'Ark1'!#REF!</f>
        <v>#REF!</v>
      </c>
      <c r="C345" s="53" t="e">
        <f>+'Ark1'!#REF!</f>
        <v>#REF!</v>
      </c>
      <c r="D345" s="54">
        <v>0</v>
      </c>
      <c r="E345" s="53" t="e">
        <f>+'Ark1'!#REF!</f>
        <v>#REF!</v>
      </c>
      <c r="F345" s="330" t="e">
        <f>+'Ark1'!#REF!</f>
        <v>#REF!</v>
      </c>
      <c r="G345" s="177" t="e">
        <f>+'Ark1'!#REF!</f>
        <v>#REF!</v>
      </c>
      <c r="H345" s="195" t="e">
        <f t="shared" si="20"/>
        <v>#REF!</v>
      </c>
      <c r="I345" s="177" t="e">
        <f>+'Ark1'!#REF!</f>
        <v>#REF!</v>
      </c>
      <c r="J345" s="156" t="e">
        <f>+'Ark1'!#REF!</f>
        <v>#REF!</v>
      </c>
      <c r="K345" s="156"/>
      <c r="L345" s="156"/>
      <c r="M345" s="156"/>
      <c r="N345" s="156"/>
      <c r="O345" s="156"/>
      <c r="P345" s="156"/>
      <c r="Q345" s="156"/>
      <c r="R345" s="55" t="e">
        <f>+'Ark1'!#REF!</f>
        <v>#REF!</v>
      </c>
      <c r="S345" s="55"/>
      <c r="T345" s="55" t="e">
        <f>+'Ark1'!#REF!</f>
        <v>#REF!</v>
      </c>
      <c r="U345" s="75" t="e">
        <f>+'Ark1'!#REF!</f>
        <v>#REF!</v>
      </c>
      <c r="V345" s="75" t="e">
        <f>+'Ark1'!#REF!</f>
        <v>#REF!</v>
      </c>
      <c r="W345" s="75" t="e">
        <f>+'Ark1'!#REF!</f>
        <v>#REF!</v>
      </c>
      <c r="X345" s="75" t="e">
        <f>+'Ark1'!#REF!</f>
        <v>#REF!</v>
      </c>
      <c r="Y345" s="55" t="e">
        <f>+'Ark1'!#REF!</f>
        <v>#REF!</v>
      </c>
      <c r="Z345" s="55" t="e">
        <f>+'Ark1'!#REF!</f>
        <v>#REF!</v>
      </c>
      <c r="AA345" s="55" t="e">
        <f>+'Ark1'!#REF!</f>
        <v>#REF!</v>
      </c>
      <c r="AB345" s="55" t="e">
        <f t="shared" si="18"/>
        <v>#REF!</v>
      </c>
      <c r="AC345" s="55" t="e">
        <f t="shared" si="19"/>
        <v>#REF!</v>
      </c>
      <c r="AD345" s="47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>
      <c r="A346" s="47"/>
      <c r="B346" s="53" t="e">
        <f>+'Ark1'!#REF!</f>
        <v>#REF!</v>
      </c>
      <c r="C346" s="53" t="e">
        <f>+'Ark1'!#REF!</f>
        <v>#REF!</v>
      </c>
      <c r="D346" s="54">
        <v>0</v>
      </c>
      <c r="E346" s="53" t="e">
        <f>+'Ark1'!#REF!</f>
        <v>#REF!</v>
      </c>
      <c r="F346" s="330" t="e">
        <f>+'Ark1'!#REF!</f>
        <v>#REF!</v>
      </c>
      <c r="G346" s="177" t="e">
        <f>+'Ark1'!#REF!</f>
        <v>#REF!</v>
      </c>
      <c r="H346" s="195" t="e">
        <f t="shared" si="20"/>
        <v>#REF!</v>
      </c>
      <c r="I346" s="177" t="e">
        <f>+'Ark1'!#REF!</f>
        <v>#REF!</v>
      </c>
      <c r="J346" s="156" t="e">
        <f>+'Ark1'!#REF!</f>
        <v>#REF!</v>
      </c>
      <c r="K346" s="156"/>
      <c r="L346" s="156"/>
      <c r="M346" s="156"/>
      <c r="N346" s="156"/>
      <c r="O346" s="156"/>
      <c r="P346" s="156"/>
      <c r="Q346" s="156"/>
      <c r="R346" s="55" t="e">
        <f>+'Ark1'!#REF!</f>
        <v>#REF!</v>
      </c>
      <c r="S346" s="55"/>
      <c r="T346" s="55" t="e">
        <f>+'Ark1'!#REF!</f>
        <v>#REF!</v>
      </c>
      <c r="U346" s="75" t="e">
        <f>+'Ark1'!#REF!</f>
        <v>#REF!</v>
      </c>
      <c r="V346" s="75" t="e">
        <f>+'Ark1'!#REF!</f>
        <v>#REF!</v>
      </c>
      <c r="W346" s="75" t="e">
        <f>+'Ark1'!#REF!</f>
        <v>#REF!</v>
      </c>
      <c r="X346" s="75" t="e">
        <f>+'Ark1'!#REF!</f>
        <v>#REF!</v>
      </c>
      <c r="Y346" s="55" t="e">
        <f>+'Ark1'!#REF!</f>
        <v>#REF!</v>
      </c>
      <c r="Z346" s="55" t="e">
        <f>+'Ark1'!#REF!</f>
        <v>#REF!</v>
      </c>
      <c r="AA346" s="55" t="e">
        <f>+'Ark1'!#REF!</f>
        <v>#REF!</v>
      </c>
      <c r="AB346" s="55" t="e">
        <f t="shared" si="18"/>
        <v>#REF!</v>
      </c>
      <c r="AC346" s="55" t="e">
        <f t="shared" si="19"/>
        <v>#REF!</v>
      </c>
      <c r="AD346" s="47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>
      <c r="A347" s="47"/>
      <c r="B347" s="53" t="e">
        <f>+'Ark1'!#REF!</f>
        <v>#REF!</v>
      </c>
      <c r="C347" s="53" t="e">
        <f>+'Ark1'!#REF!</f>
        <v>#REF!</v>
      </c>
      <c r="D347" s="54">
        <v>0</v>
      </c>
      <c r="E347" s="53" t="e">
        <f>+'Ark1'!#REF!</f>
        <v>#REF!</v>
      </c>
      <c r="F347" s="330" t="e">
        <f>+'Ark1'!#REF!</f>
        <v>#REF!</v>
      </c>
      <c r="G347" s="177" t="e">
        <f>+'Ark1'!#REF!</f>
        <v>#REF!</v>
      </c>
      <c r="H347" s="195" t="e">
        <f t="shared" si="20"/>
        <v>#REF!</v>
      </c>
      <c r="I347" s="177" t="e">
        <f>+'Ark1'!#REF!</f>
        <v>#REF!</v>
      </c>
      <c r="J347" s="156" t="e">
        <f>+'Ark1'!#REF!</f>
        <v>#REF!</v>
      </c>
      <c r="K347" s="156"/>
      <c r="L347" s="156"/>
      <c r="M347" s="156"/>
      <c r="N347" s="156"/>
      <c r="O347" s="156"/>
      <c r="P347" s="156"/>
      <c r="Q347" s="156"/>
      <c r="R347" s="55" t="e">
        <f>+'Ark1'!#REF!</f>
        <v>#REF!</v>
      </c>
      <c r="S347" s="55"/>
      <c r="T347" s="55" t="e">
        <f>+'Ark1'!#REF!</f>
        <v>#REF!</v>
      </c>
      <c r="U347" s="75" t="e">
        <f>+'Ark1'!#REF!</f>
        <v>#REF!</v>
      </c>
      <c r="V347" s="75" t="e">
        <f>+'Ark1'!#REF!</f>
        <v>#REF!</v>
      </c>
      <c r="W347" s="75" t="e">
        <f>+'Ark1'!#REF!</f>
        <v>#REF!</v>
      </c>
      <c r="X347" s="75" t="e">
        <f>+'Ark1'!#REF!</f>
        <v>#REF!</v>
      </c>
      <c r="Y347" s="55" t="e">
        <f>+'Ark1'!#REF!</f>
        <v>#REF!</v>
      </c>
      <c r="Z347" s="55" t="e">
        <f>+'Ark1'!#REF!</f>
        <v>#REF!</v>
      </c>
      <c r="AA347" s="55" t="e">
        <f>+'Ark1'!#REF!</f>
        <v>#REF!</v>
      </c>
      <c r="AB347" s="55" t="e">
        <f t="shared" si="18"/>
        <v>#REF!</v>
      </c>
      <c r="AC347" s="55" t="e">
        <f t="shared" si="19"/>
        <v>#REF!</v>
      </c>
      <c r="AD347" s="47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>
      <c r="A348" s="47"/>
      <c r="B348" s="53" t="e">
        <f>+'Ark1'!#REF!</f>
        <v>#REF!</v>
      </c>
      <c r="C348" s="53" t="e">
        <f>+'Ark1'!#REF!</f>
        <v>#REF!</v>
      </c>
      <c r="D348" s="54">
        <v>0</v>
      </c>
      <c r="E348" s="53" t="e">
        <f>+'Ark1'!#REF!</f>
        <v>#REF!</v>
      </c>
      <c r="F348" s="330" t="e">
        <f>+'Ark1'!#REF!</f>
        <v>#REF!</v>
      </c>
      <c r="G348" s="177" t="e">
        <f>+'Ark1'!#REF!</f>
        <v>#REF!</v>
      </c>
      <c r="H348" s="160" t="e">
        <f t="shared" si="20"/>
        <v>#REF!</v>
      </c>
      <c r="I348" s="177" t="e">
        <f>+'Ark1'!#REF!</f>
        <v>#REF!</v>
      </c>
      <c r="J348" s="156" t="e">
        <f>+'Ark1'!#REF!</f>
        <v>#REF!</v>
      </c>
      <c r="K348" s="156"/>
      <c r="L348" s="156"/>
      <c r="M348" s="156"/>
      <c r="N348" s="156"/>
      <c r="O348" s="156"/>
      <c r="P348" s="156"/>
      <c r="Q348" s="156"/>
      <c r="R348" s="55" t="e">
        <f>+'Ark1'!#REF!</f>
        <v>#REF!</v>
      </c>
      <c r="S348" s="55"/>
      <c r="T348" s="55" t="e">
        <f>+'Ark1'!#REF!</f>
        <v>#REF!</v>
      </c>
      <c r="U348" s="75" t="e">
        <f>+'Ark1'!#REF!</f>
        <v>#REF!</v>
      </c>
      <c r="V348" s="75" t="e">
        <f>+'Ark1'!#REF!</f>
        <v>#REF!</v>
      </c>
      <c r="W348" s="75" t="e">
        <f>+'Ark1'!#REF!</f>
        <v>#REF!</v>
      </c>
      <c r="X348" s="75" t="e">
        <f>+'Ark1'!#REF!</f>
        <v>#REF!</v>
      </c>
      <c r="Y348" s="55" t="e">
        <f>+'Ark1'!#REF!</f>
        <v>#REF!</v>
      </c>
      <c r="Z348" s="55" t="e">
        <f>+'Ark1'!#REF!</f>
        <v>#REF!</v>
      </c>
      <c r="AA348" s="55" t="e">
        <f>+'Ark1'!#REF!</f>
        <v>#REF!</v>
      </c>
      <c r="AB348" s="55" t="e">
        <f t="shared" si="18"/>
        <v>#REF!</v>
      </c>
      <c r="AC348" s="55" t="e">
        <f t="shared" si="19"/>
        <v>#REF!</v>
      </c>
      <c r="AD348" s="47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>
      <c r="A349" s="47"/>
      <c r="B349" t="e">
        <f>+'Ark1'!#REF!</f>
        <v>#REF!</v>
      </c>
      <c r="C349" t="e">
        <f>+'Ark1'!#REF!</f>
        <v>#REF!</v>
      </c>
      <c r="D349" s="3">
        <v>0</v>
      </c>
      <c r="E349" t="e">
        <f>+'Ark1'!#REF!</f>
        <v>#REF!</v>
      </c>
      <c r="F349" s="329" t="e">
        <f>+'Ark1'!#REF!</f>
        <v>#REF!</v>
      </c>
      <c r="G349" s="195" t="e">
        <f>+'Ark1'!#REF!</f>
        <v>#REF!</v>
      </c>
      <c r="H349" s="160" t="e">
        <f t="shared" si="20"/>
        <v>#REF!</v>
      </c>
      <c r="I349" s="195" t="e">
        <f>+'Ark1'!#REF!</f>
        <v>#REF!</v>
      </c>
      <c r="J349" s="92" t="e">
        <f>+'Ark1'!#REF!</f>
        <v>#REF!</v>
      </c>
      <c r="R349" s="1" t="e">
        <f>+'Ark1'!#REF!</f>
        <v>#REF!</v>
      </c>
      <c r="S349" s="1"/>
      <c r="T349" s="1" t="e">
        <f>+'Ark1'!#REF!</f>
        <v>#REF!</v>
      </c>
      <c r="U349" s="11" t="e">
        <f>+'Ark1'!#REF!</f>
        <v>#REF!</v>
      </c>
      <c r="V349" s="11" t="e">
        <f>+'Ark1'!#REF!</f>
        <v>#REF!</v>
      </c>
      <c r="W349" s="11" t="e">
        <f>+'Ark1'!#REF!</f>
        <v>#REF!</v>
      </c>
      <c r="X349" s="11" t="e">
        <f>+'Ark1'!#REF!</f>
        <v>#REF!</v>
      </c>
      <c r="Y349" s="1" t="e">
        <f>+'Ark1'!#REF!</f>
        <v>#REF!</v>
      </c>
      <c r="Z349" s="1" t="e">
        <f>+'Ark1'!#REF!</f>
        <v>#REF!</v>
      </c>
      <c r="AA349" s="1" t="e">
        <f>+'Ark1'!#REF!</f>
        <v>#REF!</v>
      </c>
      <c r="AB349" s="1" t="e">
        <f t="shared" si="18"/>
        <v>#REF!</v>
      </c>
      <c r="AC349" s="1" t="e">
        <f t="shared" si="19"/>
        <v>#REF!</v>
      </c>
      <c r="AD349" s="47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>
      <c r="A350" s="47"/>
      <c r="B350" t="e">
        <f>+'Ark1'!#REF!</f>
        <v>#REF!</v>
      </c>
      <c r="C350" t="e">
        <f>+'Ark1'!#REF!</f>
        <v>#REF!</v>
      </c>
      <c r="D350" s="3">
        <v>0</v>
      </c>
      <c r="E350" t="e">
        <f>+'Ark1'!#REF!</f>
        <v>#REF!</v>
      </c>
      <c r="F350" s="329" t="e">
        <f>+'Ark1'!#REF!</f>
        <v>#REF!</v>
      </c>
      <c r="G350" s="195" t="e">
        <f>+'Ark1'!#REF!</f>
        <v>#REF!</v>
      </c>
      <c r="H350" s="160" t="e">
        <f t="shared" si="20"/>
        <v>#REF!</v>
      </c>
      <c r="I350" s="195" t="e">
        <f>+'Ark1'!#REF!</f>
        <v>#REF!</v>
      </c>
      <c r="J350" s="92" t="e">
        <f>+'Ark1'!#REF!</f>
        <v>#REF!</v>
      </c>
      <c r="R350" s="1" t="e">
        <f>+'Ark1'!#REF!</f>
        <v>#REF!</v>
      </c>
      <c r="S350" s="1"/>
      <c r="T350" s="1" t="e">
        <f>+'Ark1'!#REF!</f>
        <v>#REF!</v>
      </c>
      <c r="U350" s="11" t="e">
        <f>+'Ark1'!#REF!</f>
        <v>#REF!</v>
      </c>
      <c r="V350" s="11" t="e">
        <f>+'Ark1'!#REF!</f>
        <v>#REF!</v>
      </c>
      <c r="W350" s="11" t="e">
        <f>+'Ark1'!#REF!</f>
        <v>#REF!</v>
      </c>
      <c r="X350" s="11" t="e">
        <f>+'Ark1'!#REF!</f>
        <v>#REF!</v>
      </c>
      <c r="Y350" s="1" t="e">
        <f>+'Ark1'!#REF!</f>
        <v>#REF!</v>
      </c>
      <c r="Z350" s="1" t="e">
        <f>+'Ark1'!#REF!</f>
        <v>#REF!</v>
      </c>
      <c r="AA350" s="1" t="e">
        <f>+'Ark1'!#REF!</f>
        <v>#REF!</v>
      </c>
      <c r="AB350" s="1" t="e">
        <f t="shared" si="18"/>
        <v>#REF!</v>
      </c>
      <c r="AC350" s="1" t="e">
        <f t="shared" ref="AC350:AC364" si="21">+F350/E350</f>
        <v>#REF!</v>
      </c>
      <c r="AD350" s="47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>
      <c r="A351" s="47"/>
      <c r="B351" t="e">
        <f>+'Ark1'!#REF!</f>
        <v>#REF!</v>
      </c>
      <c r="C351" t="e">
        <f>+'Ark1'!#REF!</f>
        <v>#REF!</v>
      </c>
      <c r="D351" s="3">
        <v>0</v>
      </c>
      <c r="E351" t="e">
        <f>+'Ark1'!#REF!</f>
        <v>#REF!</v>
      </c>
      <c r="F351" s="329" t="e">
        <f>+'Ark1'!#REF!</f>
        <v>#REF!</v>
      </c>
      <c r="G351" s="195" t="e">
        <f>+'Ark1'!#REF!</f>
        <v>#REF!</v>
      </c>
      <c r="H351" s="160" t="e">
        <f t="shared" si="20"/>
        <v>#REF!</v>
      </c>
      <c r="I351" s="195" t="e">
        <f>+'Ark1'!#REF!</f>
        <v>#REF!</v>
      </c>
      <c r="J351" s="92" t="e">
        <f>+'Ark1'!#REF!</f>
        <v>#REF!</v>
      </c>
      <c r="R351" s="1" t="e">
        <f>+'Ark1'!#REF!</f>
        <v>#REF!</v>
      </c>
      <c r="S351" s="1"/>
      <c r="T351" s="1" t="e">
        <f>+'Ark1'!#REF!</f>
        <v>#REF!</v>
      </c>
      <c r="U351" s="11" t="e">
        <f>+'Ark1'!#REF!</f>
        <v>#REF!</v>
      </c>
      <c r="V351" s="11" t="e">
        <f>+'Ark1'!#REF!</f>
        <v>#REF!</v>
      </c>
      <c r="W351" s="11" t="e">
        <f>+'Ark1'!#REF!</f>
        <v>#REF!</v>
      </c>
      <c r="X351" s="11" t="e">
        <f>+'Ark1'!#REF!</f>
        <v>#REF!</v>
      </c>
      <c r="Y351" s="1" t="e">
        <f>+'Ark1'!#REF!</f>
        <v>#REF!</v>
      </c>
      <c r="Z351" s="1" t="e">
        <f>+'Ark1'!#REF!</f>
        <v>#REF!</v>
      </c>
      <c r="AA351" s="1" t="e">
        <f>+'Ark1'!#REF!</f>
        <v>#REF!</v>
      </c>
      <c r="AB351" s="1" t="e">
        <f t="shared" si="18"/>
        <v>#REF!</v>
      </c>
      <c r="AC351" s="1" t="e">
        <f t="shared" si="21"/>
        <v>#REF!</v>
      </c>
      <c r="AD351" s="47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>
      <c r="A352" s="47"/>
      <c r="B352" t="e">
        <f>+'Ark1'!#REF!</f>
        <v>#REF!</v>
      </c>
      <c r="C352" t="e">
        <f>+'Ark1'!#REF!</f>
        <v>#REF!</v>
      </c>
      <c r="D352" s="3">
        <v>0</v>
      </c>
      <c r="E352" t="e">
        <f>+'Ark1'!#REF!</f>
        <v>#REF!</v>
      </c>
      <c r="F352" s="329" t="e">
        <f>+'Ark1'!#REF!</f>
        <v>#REF!</v>
      </c>
      <c r="G352" s="195" t="e">
        <f>+'Ark1'!#REF!</f>
        <v>#REF!</v>
      </c>
      <c r="H352" s="160" t="e">
        <f t="shared" si="20"/>
        <v>#REF!</v>
      </c>
      <c r="I352" s="195" t="e">
        <f>+'Ark1'!#REF!</f>
        <v>#REF!</v>
      </c>
      <c r="J352" s="92" t="e">
        <f>+'Ark1'!#REF!</f>
        <v>#REF!</v>
      </c>
      <c r="R352" s="1" t="e">
        <f>+'Ark1'!#REF!</f>
        <v>#REF!</v>
      </c>
      <c r="S352" s="1"/>
      <c r="T352" s="1" t="e">
        <f>+'Ark1'!#REF!</f>
        <v>#REF!</v>
      </c>
      <c r="U352" s="11" t="e">
        <f>+'Ark1'!#REF!</f>
        <v>#REF!</v>
      </c>
      <c r="V352" s="11" t="e">
        <f>+'Ark1'!#REF!</f>
        <v>#REF!</v>
      </c>
      <c r="W352" s="11" t="e">
        <f>+'Ark1'!#REF!</f>
        <v>#REF!</v>
      </c>
      <c r="X352" s="11" t="e">
        <f>+'Ark1'!#REF!</f>
        <v>#REF!</v>
      </c>
      <c r="Y352" s="1" t="e">
        <f>+'Ark1'!#REF!</f>
        <v>#REF!</v>
      </c>
      <c r="Z352" s="1" t="e">
        <f>+'Ark1'!#REF!</f>
        <v>#REF!</v>
      </c>
      <c r="AA352" s="1" t="e">
        <f>+'Ark1'!#REF!</f>
        <v>#REF!</v>
      </c>
      <c r="AB352" s="1" t="e">
        <f t="shared" si="18"/>
        <v>#REF!</v>
      </c>
      <c r="AC352" s="1" t="e">
        <f t="shared" si="21"/>
        <v>#REF!</v>
      </c>
      <c r="AD352" s="47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>
      <c r="A353" s="47"/>
      <c r="B353" t="e">
        <f>+'Ark1'!#REF!</f>
        <v>#REF!</v>
      </c>
      <c r="C353" t="e">
        <f>+'Ark1'!#REF!</f>
        <v>#REF!</v>
      </c>
      <c r="D353" s="3">
        <v>0</v>
      </c>
      <c r="E353" t="e">
        <f>+'Ark1'!#REF!</f>
        <v>#REF!</v>
      </c>
      <c r="F353" s="329" t="e">
        <f>+'Ark1'!#REF!</f>
        <v>#REF!</v>
      </c>
      <c r="G353" s="195" t="e">
        <f>+'Ark1'!#REF!</f>
        <v>#REF!</v>
      </c>
      <c r="H353" s="160" t="e">
        <f t="shared" si="20"/>
        <v>#REF!</v>
      </c>
      <c r="I353" s="195" t="e">
        <f>+'Ark1'!#REF!</f>
        <v>#REF!</v>
      </c>
      <c r="J353" s="92" t="e">
        <f>+'Ark1'!#REF!</f>
        <v>#REF!</v>
      </c>
      <c r="R353" s="1" t="e">
        <f>+'Ark1'!#REF!</f>
        <v>#REF!</v>
      </c>
      <c r="S353" s="1"/>
      <c r="T353" s="1" t="e">
        <f>+'Ark1'!#REF!</f>
        <v>#REF!</v>
      </c>
      <c r="U353" s="11" t="e">
        <f>+'Ark1'!#REF!</f>
        <v>#REF!</v>
      </c>
      <c r="V353" s="11" t="e">
        <f>+'Ark1'!#REF!</f>
        <v>#REF!</v>
      </c>
      <c r="W353" s="11" t="e">
        <f>+'Ark1'!#REF!</f>
        <v>#REF!</v>
      </c>
      <c r="X353" s="11" t="e">
        <f>+'Ark1'!#REF!</f>
        <v>#REF!</v>
      </c>
      <c r="Y353" s="1" t="e">
        <f>+'Ark1'!#REF!</f>
        <v>#REF!</v>
      </c>
      <c r="Z353" s="1" t="e">
        <f>+'Ark1'!#REF!</f>
        <v>#REF!</v>
      </c>
      <c r="AA353" s="1" t="e">
        <f>+'Ark1'!#REF!</f>
        <v>#REF!</v>
      </c>
      <c r="AB353" s="1" t="e">
        <f t="shared" si="18"/>
        <v>#REF!</v>
      </c>
      <c r="AC353" s="1" t="e">
        <f t="shared" si="21"/>
        <v>#REF!</v>
      </c>
      <c r="AD353" s="47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>
      <c r="A354" s="47"/>
      <c r="B354" t="e">
        <f>+'Ark1'!#REF!</f>
        <v>#REF!</v>
      </c>
      <c r="C354" t="e">
        <f>+'Ark1'!#REF!</f>
        <v>#REF!</v>
      </c>
      <c r="D354" s="3">
        <v>0</v>
      </c>
      <c r="E354" t="e">
        <f>+'Ark1'!#REF!</f>
        <v>#REF!</v>
      </c>
      <c r="F354" s="329" t="e">
        <f>+'Ark1'!#REF!</f>
        <v>#REF!</v>
      </c>
      <c r="G354" s="195" t="e">
        <f>+'Ark1'!#REF!</f>
        <v>#REF!</v>
      </c>
      <c r="H354" s="160" t="e">
        <f t="shared" si="20"/>
        <v>#REF!</v>
      </c>
      <c r="I354" s="195" t="e">
        <f>+'Ark1'!#REF!</f>
        <v>#REF!</v>
      </c>
      <c r="J354" s="92" t="e">
        <f>+'Ark1'!#REF!</f>
        <v>#REF!</v>
      </c>
      <c r="R354" s="1" t="e">
        <f>+'Ark1'!#REF!</f>
        <v>#REF!</v>
      </c>
      <c r="S354" s="1"/>
      <c r="T354" s="1" t="e">
        <f>+'Ark1'!#REF!</f>
        <v>#REF!</v>
      </c>
      <c r="U354" s="11" t="e">
        <f>+'Ark1'!#REF!</f>
        <v>#REF!</v>
      </c>
      <c r="V354" s="11" t="e">
        <f>+'Ark1'!#REF!</f>
        <v>#REF!</v>
      </c>
      <c r="W354" s="11" t="e">
        <f>+'Ark1'!#REF!</f>
        <v>#REF!</v>
      </c>
      <c r="X354" s="11" t="e">
        <f>+'Ark1'!#REF!</f>
        <v>#REF!</v>
      </c>
      <c r="Y354" s="1" t="e">
        <f>+'Ark1'!#REF!</f>
        <v>#REF!</v>
      </c>
      <c r="Z354" s="1" t="e">
        <f>+'Ark1'!#REF!</f>
        <v>#REF!</v>
      </c>
      <c r="AA354" s="1" t="e">
        <f>+'Ark1'!#REF!</f>
        <v>#REF!</v>
      </c>
      <c r="AB354" s="1" t="e">
        <f t="shared" si="18"/>
        <v>#REF!</v>
      </c>
      <c r="AC354" s="1" t="e">
        <f t="shared" si="21"/>
        <v>#REF!</v>
      </c>
      <c r="AD354" s="47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>
      <c r="A355" s="47"/>
      <c r="B355" t="e">
        <f>+'Ark1'!#REF!</f>
        <v>#REF!</v>
      </c>
      <c r="C355" t="e">
        <f>+'Ark1'!#REF!</f>
        <v>#REF!</v>
      </c>
      <c r="D355" s="3">
        <v>0</v>
      </c>
      <c r="E355" t="e">
        <f>+'Ark1'!#REF!</f>
        <v>#REF!</v>
      </c>
      <c r="F355" s="329" t="e">
        <f>+'Ark1'!#REF!</f>
        <v>#REF!</v>
      </c>
      <c r="G355" s="195" t="e">
        <f>+'Ark1'!#REF!</f>
        <v>#REF!</v>
      </c>
      <c r="H355" s="160" t="e">
        <f t="shared" si="20"/>
        <v>#REF!</v>
      </c>
      <c r="I355" s="195" t="e">
        <f>+'Ark1'!#REF!</f>
        <v>#REF!</v>
      </c>
      <c r="J355" s="92" t="e">
        <f>+'Ark1'!#REF!</f>
        <v>#REF!</v>
      </c>
      <c r="R355" s="1" t="e">
        <f>+'Ark1'!#REF!</f>
        <v>#REF!</v>
      </c>
      <c r="S355" s="1"/>
      <c r="T355" s="1" t="e">
        <f>+'Ark1'!#REF!</f>
        <v>#REF!</v>
      </c>
      <c r="U355" s="11" t="e">
        <f>+'Ark1'!#REF!</f>
        <v>#REF!</v>
      </c>
      <c r="V355" s="11" t="e">
        <f>+'Ark1'!#REF!</f>
        <v>#REF!</v>
      </c>
      <c r="W355" s="11" t="e">
        <f>+'Ark1'!#REF!</f>
        <v>#REF!</v>
      </c>
      <c r="X355" s="11" t="e">
        <f>+'Ark1'!#REF!</f>
        <v>#REF!</v>
      </c>
      <c r="Y355" s="1" t="e">
        <f>+'Ark1'!#REF!</f>
        <v>#REF!</v>
      </c>
      <c r="Z355" s="1" t="e">
        <f>+'Ark1'!#REF!</f>
        <v>#REF!</v>
      </c>
      <c r="AA355" s="1" t="e">
        <f>+'Ark1'!#REF!</f>
        <v>#REF!</v>
      </c>
      <c r="AB355" s="1" t="e">
        <f t="shared" si="18"/>
        <v>#REF!</v>
      </c>
      <c r="AC355" s="1" t="e">
        <f t="shared" si="21"/>
        <v>#REF!</v>
      </c>
      <c r="AD355" s="47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>
      <c r="A356" s="47"/>
      <c r="B356" t="e">
        <f>+'Ark1'!#REF!</f>
        <v>#REF!</v>
      </c>
      <c r="C356" t="e">
        <f>+'Ark1'!#REF!</f>
        <v>#REF!</v>
      </c>
      <c r="D356" s="3">
        <v>0</v>
      </c>
      <c r="E356" t="e">
        <f>+'Ark1'!#REF!</f>
        <v>#REF!</v>
      </c>
      <c r="F356" s="329" t="e">
        <f>+'Ark1'!#REF!</f>
        <v>#REF!</v>
      </c>
      <c r="G356" s="195" t="e">
        <f>+'Ark1'!#REF!</f>
        <v>#REF!</v>
      </c>
      <c r="H356" s="160" t="e">
        <f t="shared" si="20"/>
        <v>#REF!</v>
      </c>
      <c r="I356" s="195" t="e">
        <f>+'Ark1'!#REF!</f>
        <v>#REF!</v>
      </c>
      <c r="J356" s="92" t="e">
        <f>+'Ark1'!#REF!</f>
        <v>#REF!</v>
      </c>
      <c r="R356" s="1" t="e">
        <f>+'Ark1'!#REF!</f>
        <v>#REF!</v>
      </c>
      <c r="S356" s="1"/>
      <c r="T356" s="1" t="e">
        <f>+'Ark1'!#REF!</f>
        <v>#REF!</v>
      </c>
      <c r="U356" s="11" t="e">
        <f>+'Ark1'!#REF!</f>
        <v>#REF!</v>
      </c>
      <c r="V356" s="11" t="e">
        <f>+'Ark1'!#REF!</f>
        <v>#REF!</v>
      </c>
      <c r="W356" s="11" t="e">
        <f>+'Ark1'!#REF!</f>
        <v>#REF!</v>
      </c>
      <c r="X356" s="11" t="e">
        <f>+'Ark1'!#REF!</f>
        <v>#REF!</v>
      </c>
      <c r="Y356" s="1" t="e">
        <f>+'Ark1'!#REF!</f>
        <v>#REF!</v>
      </c>
      <c r="Z356" s="1" t="e">
        <f>+'Ark1'!#REF!</f>
        <v>#REF!</v>
      </c>
      <c r="AA356" s="1" t="e">
        <f>+'Ark1'!#REF!</f>
        <v>#REF!</v>
      </c>
      <c r="AB356" s="1" t="e">
        <f t="shared" si="18"/>
        <v>#REF!</v>
      </c>
      <c r="AC356" s="1" t="e">
        <f t="shared" si="21"/>
        <v>#REF!</v>
      </c>
      <c r="AD356" s="47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>
      <c r="A357" s="47"/>
      <c r="B357" t="e">
        <f>+'Ark1'!#REF!</f>
        <v>#REF!</v>
      </c>
      <c r="C357" t="e">
        <f>+'Ark1'!#REF!</f>
        <v>#REF!</v>
      </c>
      <c r="D357" s="3">
        <v>0</v>
      </c>
      <c r="E357" t="e">
        <f>+'Ark1'!#REF!</f>
        <v>#REF!</v>
      </c>
      <c r="F357" s="329" t="e">
        <f>+'Ark1'!#REF!</f>
        <v>#REF!</v>
      </c>
      <c r="G357" s="195" t="e">
        <f>+'Ark1'!#REF!</f>
        <v>#REF!</v>
      </c>
      <c r="H357" s="160" t="e">
        <f t="shared" si="20"/>
        <v>#REF!</v>
      </c>
      <c r="I357" s="195" t="e">
        <f>+'Ark1'!#REF!</f>
        <v>#REF!</v>
      </c>
      <c r="J357" s="92" t="e">
        <f>+'Ark1'!#REF!</f>
        <v>#REF!</v>
      </c>
      <c r="R357" s="1" t="e">
        <f>+'Ark1'!#REF!</f>
        <v>#REF!</v>
      </c>
      <c r="S357" s="1"/>
      <c r="T357" s="1" t="e">
        <f>+'Ark1'!#REF!</f>
        <v>#REF!</v>
      </c>
      <c r="U357" s="11" t="e">
        <f>+'Ark1'!#REF!</f>
        <v>#REF!</v>
      </c>
      <c r="V357" s="11" t="e">
        <f>+'Ark1'!#REF!</f>
        <v>#REF!</v>
      </c>
      <c r="W357" s="11" t="e">
        <f>+'Ark1'!#REF!</f>
        <v>#REF!</v>
      </c>
      <c r="X357" s="11" t="e">
        <f>+'Ark1'!#REF!</f>
        <v>#REF!</v>
      </c>
      <c r="Y357" s="1" t="e">
        <f>+'Ark1'!#REF!</f>
        <v>#REF!</v>
      </c>
      <c r="Z357" s="1" t="e">
        <f>+'Ark1'!#REF!</f>
        <v>#REF!</v>
      </c>
      <c r="AA357" s="1" t="e">
        <f>+'Ark1'!#REF!</f>
        <v>#REF!</v>
      </c>
      <c r="AB357" s="1" t="e">
        <f t="shared" si="18"/>
        <v>#REF!</v>
      </c>
      <c r="AC357" s="1" t="e">
        <f t="shared" si="21"/>
        <v>#REF!</v>
      </c>
      <c r="AD357" s="47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>
      <c r="A358" s="47"/>
      <c r="B358" t="e">
        <f>+'Ark1'!#REF!</f>
        <v>#REF!</v>
      </c>
      <c r="C358" t="e">
        <f>+'Ark1'!#REF!</f>
        <v>#REF!</v>
      </c>
      <c r="D358" s="3">
        <v>0</v>
      </c>
      <c r="E358" t="e">
        <f>+'Ark1'!#REF!</f>
        <v>#REF!</v>
      </c>
      <c r="F358" s="329" t="e">
        <f>+'Ark1'!#REF!</f>
        <v>#REF!</v>
      </c>
      <c r="G358" s="195" t="e">
        <f>+'Ark1'!#REF!</f>
        <v>#REF!</v>
      </c>
      <c r="H358" s="160" t="e">
        <f t="shared" si="20"/>
        <v>#REF!</v>
      </c>
      <c r="I358" s="195" t="e">
        <f>+'Ark1'!#REF!</f>
        <v>#REF!</v>
      </c>
      <c r="J358" s="92" t="e">
        <f>+'Ark1'!#REF!</f>
        <v>#REF!</v>
      </c>
      <c r="R358" s="1" t="e">
        <f>+'Ark1'!#REF!</f>
        <v>#REF!</v>
      </c>
      <c r="S358" s="1"/>
      <c r="T358" s="1" t="e">
        <f>+'Ark1'!#REF!</f>
        <v>#REF!</v>
      </c>
      <c r="U358" s="11" t="e">
        <f>+'Ark1'!#REF!</f>
        <v>#REF!</v>
      </c>
      <c r="V358" s="11" t="e">
        <f>+'Ark1'!#REF!</f>
        <v>#REF!</v>
      </c>
      <c r="W358" s="11" t="e">
        <f>+'Ark1'!#REF!</f>
        <v>#REF!</v>
      </c>
      <c r="X358" s="11" t="e">
        <f>+'Ark1'!#REF!</f>
        <v>#REF!</v>
      </c>
      <c r="Y358" s="1" t="e">
        <f>+'Ark1'!#REF!</f>
        <v>#REF!</v>
      </c>
      <c r="Z358" s="1" t="e">
        <f>+'Ark1'!#REF!</f>
        <v>#REF!</v>
      </c>
      <c r="AA358" s="1" t="e">
        <f>+'Ark1'!#REF!</f>
        <v>#REF!</v>
      </c>
      <c r="AB358" s="1" t="e">
        <f t="shared" si="18"/>
        <v>#REF!</v>
      </c>
      <c r="AC358" s="1" t="e">
        <f t="shared" si="21"/>
        <v>#REF!</v>
      </c>
      <c r="AD358" s="47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>
      <c r="A359" s="47"/>
      <c r="B359" t="e">
        <f>+'Ark1'!#REF!</f>
        <v>#REF!</v>
      </c>
      <c r="C359" t="e">
        <f>+'Ark1'!#REF!</f>
        <v>#REF!</v>
      </c>
      <c r="D359" s="3">
        <v>0</v>
      </c>
      <c r="E359" t="e">
        <f>+'Ark1'!#REF!</f>
        <v>#REF!</v>
      </c>
      <c r="F359" s="329" t="e">
        <f>+'Ark1'!#REF!</f>
        <v>#REF!</v>
      </c>
      <c r="G359" s="195" t="e">
        <f>+'Ark1'!#REF!</f>
        <v>#REF!</v>
      </c>
      <c r="H359" s="92" t="e">
        <f t="shared" si="20"/>
        <v>#REF!</v>
      </c>
      <c r="I359" s="195" t="e">
        <f>+'Ark1'!#REF!</f>
        <v>#REF!</v>
      </c>
      <c r="J359" s="92" t="e">
        <f>+'Ark1'!#REF!</f>
        <v>#REF!</v>
      </c>
      <c r="R359" s="1" t="e">
        <f>+'Ark1'!#REF!</f>
        <v>#REF!</v>
      </c>
      <c r="S359" s="1"/>
      <c r="T359" s="1" t="e">
        <f>+'Ark1'!#REF!</f>
        <v>#REF!</v>
      </c>
      <c r="U359" s="11" t="e">
        <f>+'Ark1'!#REF!</f>
        <v>#REF!</v>
      </c>
      <c r="V359" s="11" t="e">
        <f>+'Ark1'!#REF!</f>
        <v>#REF!</v>
      </c>
      <c r="W359" s="11" t="e">
        <f>+'Ark1'!#REF!</f>
        <v>#REF!</v>
      </c>
      <c r="X359" s="11" t="e">
        <f>+'Ark1'!#REF!</f>
        <v>#REF!</v>
      </c>
      <c r="Y359" s="1" t="e">
        <f>+'Ark1'!#REF!</f>
        <v>#REF!</v>
      </c>
      <c r="Z359" s="1" t="e">
        <f>+'Ark1'!#REF!</f>
        <v>#REF!</v>
      </c>
      <c r="AA359" s="1" t="e">
        <f>+'Ark1'!#REF!</f>
        <v>#REF!</v>
      </c>
      <c r="AB359" s="1" t="e">
        <f t="shared" si="18"/>
        <v>#REF!</v>
      </c>
      <c r="AC359" s="1" t="e">
        <f t="shared" si="21"/>
        <v>#REF!</v>
      </c>
      <c r="AD359" s="47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>
      <c r="A360" s="47"/>
      <c r="B360" t="e">
        <f>+'Ark1'!#REF!</f>
        <v>#REF!</v>
      </c>
      <c r="C360" t="e">
        <f>+'Ark1'!#REF!</f>
        <v>#REF!</v>
      </c>
      <c r="D360" s="3">
        <v>0</v>
      </c>
      <c r="E360" t="e">
        <f>+'Ark1'!#REF!</f>
        <v>#REF!</v>
      </c>
      <c r="F360" s="329" t="e">
        <f>+'Ark1'!#REF!</f>
        <v>#REF!</v>
      </c>
      <c r="G360" s="195" t="e">
        <f>+'Ark1'!#REF!</f>
        <v>#REF!</v>
      </c>
      <c r="H360" s="92" t="e">
        <f t="shared" si="20"/>
        <v>#REF!</v>
      </c>
      <c r="I360" s="195" t="e">
        <f>+'Ark1'!#REF!</f>
        <v>#REF!</v>
      </c>
      <c r="J360" s="92" t="e">
        <f>+'Ark1'!#REF!</f>
        <v>#REF!</v>
      </c>
      <c r="R360" s="1" t="e">
        <f>+'Ark1'!#REF!</f>
        <v>#REF!</v>
      </c>
      <c r="S360" s="1"/>
      <c r="T360" s="1" t="e">
        <f>+'Ark1'!#REF!</f>
        <v>#REF!</v>
      </c>
      <c r="U360" s="11" t="e">
        <f>+'Ark1'!#REF!</f>
        <v>#REF!</v>
      </c>
      <c r="V360" s="11" t="e">
        <f>+'Ark1'!#REF!</f>
        <v>#REF!</v>
      </c>
      <c r="W360" s="11" t="e">
        <f>+'Ark1'!#REF!</f>
        <v>#REF!</v>
      </c>
      <c r="X360" s="11" t="e">
        <f>+'Ark1'!#REF!</f>
        <v>#REF!</v>
      </c>
      <c r="Y360" s="1" t="e">
        <f>+'Ark1'!#REF!</f>
        <v>#REF!</v>
      </c>
      <c r="Z360" s="1" t="e">
        <f>+'Ark1'!#REF!</f>
        <v>#REF!</v>
      </c>
      <c r="AA360" s="1" t="e">
        <f>+'Ark1'!#REF!</f>
        <v>#REF!</v>
      </c>
      <c r="AB360" s="1" t="e">
        <f t="shared" si="18"/>
        <v>#REF!</v>
      </c>
      <c r="AC360" s="1" t="e">
        <f t="shared" si="21"/>
        <v>#REF!</v>
      </c>
      <c r="AD360" s="47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>
      <c r="A361" s="47"/>
      <c r="B361" t="e">
        <f>+'Ark1'!#REF!</f>
        <v>#REF!</v>
      </c>
      <c r="C361" t="e">
        <f>+'Ark1'!#REF!</f>
        <v>#REF!</v>
      </c>
      <c r="D361" s="3">
        <v>0</v>
      </c>
      <c r="E361" t="e">
        <f>+'Ark1'!#REF!</f>
        <v>#REF!</v>
      </c>
      <c r="F361" s="329" t="e">
        <f>+'Ark1'!#REF!</f>
        <v>#REF!</v>
      </c>
      <c r="G361" s="195" t="e">
        <f>+'Ark1'!#REF!</f>
        <v>#REF!</v>
      </c>
      <c r="H361" s="92" t="e">
        <f t="shared" si="20"/>
        <v>#REF!</v>
      </c>
      <c r="I361" s="195" t="e">
        <f>+'Ark1'!#REF!</f>
        <v>#REF!</v>
      </c>
      <c r="J361" s="92" t="e">
        <f>+'Ark1'!#REF!</f>
        <v>#REF!</v>
      </c>
      <c r="R361" s="1" t="e">
        <f>+'Ark1'!#REF!</f>
        <v>#REF!</v>
      </c>
      <c r="S361" s="1"/>
      <c r="T361" s="1" t="e">
        <f>+'Ark1'!#REF!</f>
        <v>#REF!</v>
      </c>
      <c r="U361" s="11" t="e">
        <f>+'Ark1'!#REF!</f>
        <v>#REF!</v>
      </c>
      <c r="V361" s="11" t="e">
        <f>+'Ark1'!#REF!</f>
        <v>#REF!</v>
      </c>
      <c r="W361" s="11" t="e">
        <f>+'Ark1'!#REF!</f>
        <v>#REF!</v>
      </c>
      <c r="X361" s="11" t="e">
        <f>+'Ark1'!#REF!</f>
        <v>#REF!</v>
      </c>
      <c r="Y361" s="1" t="e">
        <f>+'Ark1'!#REF!</f>
        <v>#REF!</v>
      </c>
      <c r="Z361" s="1" t="e">
        <f>+'Ark1'!#REF!</f>
        <v>#REF!</v>
      </c>
      <c r="AA361" s="1" t="e">
        <f>+'Ark1'!#REF!</f>
        <v>#REF!</v>
      </c>
      <c r="AB361" s="1" t="e">
        <f t="shared" si="18"/>
        <v>#REF!</v>
      </c>
      <c r="AC361" s="1" t="e">
        <f t="shared" si="21"/>
        <v>#REF!</v>
      </c>
      <c r="AD361" s="47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>
      <c r="A362" s="47"/>
      <c r="B362" t="e">
        <f>+'Ark1'!#REF!</f>
        <v>#REF!</v>
      </c>
      <c r="C362" t="e">
        <f>+'Ark1'!#REF!</f>
        <v>#REF!</v>
      </c>
      <c r="D362" s="3">
        <v>0</v>
      </c>
      <c r="E362" t="e">
        <f>+'Ark1'!#REF!</f>
        <v>#REF!</v>
      </c>
      <c r="F362" s="329" t="e">
        <f>+'Ark1'!#REF!</f>
        <v>#REF!</v>
      </c>
      <c r="G362" s="195" t="e">
        <f>+'Ark1'!#REF!</f>
        <v>#REF!</v>
      </c>
      <c r="H362" s="92" t="e">
        <f t="shared" si="20"/>
        <v>#REF!</v>
      </c>
      <c r="I362" s="195" t="e">
        <f>+'Ark1'!#REF!</f>
        <v>#REF!</v>
      </c>
      <c r="J362" s="92" t="e">
        <f>+'Ark1'!#REF!</f>
        <v>#REF!</v>
      </c>
      <c r="R362" s="1" t="e">
        <f>+'Ark1'!#REF!</f>
        <v>#REF!</v>
      </c>
      <c r="S362" s="1"/>
      <c r="T362" s="1" t="e">
        <f>+'Ark1'!#REF!</f>
        <v>#REF!</v>
      </c>
      <c r="U362" s="11" t="e">
        <f>+'Ark1'!#REF!</f>
        <v>#REF!</v>
      </c>
      <c r="V362" s="11" t="e">
        <f>+'Ark1'!#REF!</f>
        <v>#REF!</v>
      </c>
      <c r="W362" s="11" t="e">
        <f>+'Ark1'!#REF!</f>
        <v>#REF!</v>
      </c>
      <c r="X362" s="11" t="e">
        <f>+'Ark1'!#REF!</f>
        <v>#REF!</v>
      </c>
      <c r="Y362" s="1" t="e">
        <f>+'Ark1'!#REF!</f>
        <v>#REF!</v>
      </c>
      <c r="Z362" s="1" t="e">
        <f>+'Ark1'!#REF!</f>
        <v>#REF!</v>
      </c>
      <c r="AA362" s="1" t="e">
        <f>+'Ark1'!#REF!</f>
        <v>#REF!</v>
      </c>
      <c r="AB362" s="1" t="e">
        <f t="shared" si="18"/>
        <v>#REF!</v>
      </c>
      <c r="AC362" s="1" t="e">
        <f t="shared" si="21"/>
        <v>#REF!</v>
      </c>
      <c r="AD362" s="47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>
      <c r="A363" s="47"/>
      <c r="B363" t="e">
        <f>+'Ark1'!#REF!</f>
        <v>#REF!</v>
      </c>
      <c r="C363" t="e">
        <f>+'Ark1'!#REF!</f>
        <v>#REF!</v>
      </c>
      <c r="D363" s="3">
        <v>0</v>
      </c>
      <c r="E363" t="e">
        <f>+'Ark1'!#REF!</f>
        <v>#REF!</v>
      </c>
      <c r="F363" s="329" t="e">
        <f>+'Ark1'!#REF!</f>
        <v>#REF!</v>
      </c>
      <c r="G363" s="195" t="e">
        <f>+'Ark1'!#REF!</f>
        <v>#REF!</v>
      </c>
      <c r="H363" s="92" t="e">
        <f t="shared" si="20"/>
        <v>#REF!</v>
      </c>
      <c r="I363" s="195" t="e">
        <f>+'Ark1'!#REF!</f>
        <v>#REF!</v>
      </c>
      <c r="J363" s="92" t="e">
        <f>+'Ark1'!#REF!</f>
        <v>#REF!</v>
      </c>
      <c r="R363" s="1" t="e">
        <f>+'Ark1'!#REF!</f>
        <v>#REF!</v>
      </c>
      <c r="S363" s="1"/>
      <c r="T363" s="1" t="e">
        <f>+'Ark1'!#REF!</f>
        <v>#REF!</v>
      </c>
      <c r="U363" s="11" t="e">
        <f>+'Ark1'!#REF!</f>
        <v>#REF!</v>
      </c>
      <c r="V363" s="11" t="e">
        <f>+'Ark1'!#REF!</f>
        <v>#REF!</v>
      </c>
      <c r="W363" s="11" t="e">
        <f>+'Ark1'!#REF!</f>
        <v>#REF!</v>
      </c>
      <c r="X363" s="11" t="e">
        <f>+'Ark1'!#REF!</f>
        <v>#REF!</v>
      </c>
      <c r="Y363" s="1" t="e">
        <f>+'Ark1'!#REF!</f>
        <v>#REF!</v>
      </c>
      <c r="Z363" s="1" t="e">
        <f>+'Ark1'!#REF!</f>
        <v>#REF!</v>
      </c>
      <c r="AA363" s="1" t="e">
        <f>+'Ark1'!#REF!</f>
        <v>#REF!</v>
      </c>
      <c r="AB363" s="1" t="e">
        <f t="shared" si="18"/>
        <v>#REF!</v>
      </c>
      <c r="AC363" s="1" t="e">
        <f t="shared" si="21"/>
        <v>#REF!</v>
      </c>
      <c r="AD363" s="47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>
      <c r="A364" s="47"/>
      <c r="B364" t="e">
        <f>+'Ark1'!#REF!</f>
        <v>#REF!</v>
      </c>
      <c r="C364" t="e">
        <f>+'Ark1'!#REF!</f>
        <v>#REF!</v>
      </c>
      <c r="D364" s="3">
        <v>0</v>
      </c>
      <c r="E364" t="e">
        <f>+'Ark1'!#REF!</f>
        <v>#REF!</v>
      </c>
      <c r="F364" s="329" t="e">
        <f>+'Ark1'!#REF!</f>
        <v>#REF!</v>
      </c>
      <c r="G364" s="195" t="e">
        <f>+'Ark1'!#REF!</f>
        <v>#REF!</v>
      </c>
      <c r="H364" s="92" t="e">
        <f t="shared" si="20"/>
        <v>#REF!</v>
      </c>
      <c r="I364" s="195" t="e">
        <f>+'Ark1'!#REF!</f>
        <v>#REF!</v>
      </c>
      <c r="J364" s="92" t="e">
        <f>+'Ark1'!#REF!</f>
        <v>#REF!</v>
      </c>
      <c r="R364" s="1" t="e">
        <f>+'Ark1'!#REF!</f>
        <v>#REF!</v>
      </c>
      <c r="S364" s="1"/>
      <c r="T364" s="1" t="e">
        <f>+'Ark1'!#REF!</f>
        <v>#REF!</v>
      </c>
      <c r="U364" s="11" t="e">
        <f>+'Ark1'!#REF!</f>
        <v>#REF!</v>
      </c>
      <c r="V364" s="11" t="e">
        <f>+'Ark1'!#REF!</f>
        <v>#REF!</v>
      </c>
      <c r="W364" s="11" t="e">
        <f>+'Ark1'!#REF!</f>
        <v>#REF!</v>
      </c>
      <c r="X364" s="11" t="e">
        <f>+'Ark1'!#REF!</f>
        <v>#REF!</v>
      </c>
      <c r="Y364" s="1" t="e">
        <f>+'Ark1'!#REF!</f>
        <v>#REF!</v>
      </c>
      <c r="Z364" s="1" t="e">
        <f>+'Ark1'!#REF!</f>
        <v>#REF!</v>
      </c>
      <c r="AA364" s="1" t="e">
        <f>+'Ark1'!#REF!</f>
        <v>#REF!</v>
      </c>
      <c r="AB364" s="1" t="e">
        <f t="shared" si="18"/>
        <v>#REF!</v>
      </c>
      <c r="AC364" s="1" t="e">
        <f t="shared" si="21"/>
        <v>#REF!</v>
      </c>
      <c r="AD364" s="47"/>
    </row>
    <row r="365" spans="1:39">
      <c r="A365" s="47"/>
      <c r="B365" s="47"/>
      <c r="C365" s="47"/>
      <c r="D365" s="47"/>
      <c r="E365" s="47"/>
      <c r="F365" s="322"/>
      <c r="G365" s="47"/>
      <c r="H365" s="90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72"/>
      <c r="V365" s="47"/>
      <c r="W365" s="47"/>
      <c r="X365" s="47"/>
      <c r="Y365" s="47"/>
      <c r="Z365" s="47"/>
      <c r="AA365" s="47"/>
      <c r="AB365" s="47"/>
      <c r="AC365" s="47"/>
      <c r="AD365" s="47"/>
    </row>
    <row r="366" spans="1:39">
      <c r="A366" s="47"/>
      <c r="B366" s="47"/>
      <c r="C366" s="47"/>
      <c r="D366" s="47"/>
      <c r="E366" s="47"/>
      <c r="F366" s="322"/>
      <c r="G366" s="47"/>
      <c r="H366" s="90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72"/>
      <c r="V366" s="47"/>
      <c r="W366" s="47"/>
      <c r="X366" s="47"/>
      <c r="Y366" s="47"/>
      <c r="Z366" s="47"/>
      <c r="AA366" s="47"/>
      <c r="AB366" s="47"/>
      <c r="AC366" s="47"/>
      <c r="AD366" s="47"/>
    </row>
  </sheetData>
  <mergeCells count="1">
    <mergeCell ref="W5:X5"/>
  </mergeCells>
  <conditionalFormatting sqref="AF39:AF40 AF113:AF114">
    <cfRule type="cellIs" dxfId="28" priority="4" stopIfTrue="1" operator="lessThan">
      <formula>0</formula>
    </cfRule>
  </conditionalFormatting>
  <conditionalFormatting sqref="AF89">
    <cfRule type="cellIs" dxfId="27" priority="5" stopIfTrue="1" operator="greaterThan">
      <formula>0</formula>
    </cfRule>
  </conditionalFormatting>
  <conditionalFormatting sqref="AF64">
    <cfRule type="cellIs" dxfId="26" priority="6" stopIfTrue="1" operator="greaterThan">
      <formula>0</formula>
    </cfRule>
    <cfRule type="cellIs" dxfId="25" priority="7" stopIfTrue="1" operator="lessThan">
      <formula>0</formula>
    </cfRule>
  </conditionalFormatting>
  <conditionalFormatting sqref="AF89">
    <cfRule type="cellIs" dxfId="24" priority="3" operator="lessThan">
      <formula>0</formula>
    </cfRule>
  </conditionalFormatting>
  <conditionalFormatting sqref="H11:H26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2:AM362"/>
  <sheetViews>
    <sheetView zoomScale="99" zoomScaleNormal="99" workbookViewId="0">
      <selection activeCell="P13" sqref="P13"/>
    </sheetView>
  </sheetViews>
  <sheetFormatPr baseColWidth="10" defaultRowHeight="15"/>
  <cols>
    <col min="23" max="23" width="8.54296875" customWidth="1"/>
    <col min="31" max="31" width="14" customWidth="1"/>
    <col min="32" max="32" width="12.54296875" customWidth="1"/>
    <col min="33" max="33" width="10.90625" customWidth="1"/>
  </cols>
  <sheetData>
    <row r="2" spans="23:39" s="181" customFormat="1" ht="31.8">
      <c r="W2"/>
      <c r="X2"/>
    </row>
    <row r="5" spans="23:39" s="185" customFormat="1" ht="19.8">
      <c r="W5"/>
      <c r="X5"/>
      <c r="AM5" s="184"/>
    </row>
    <row r="6" spans="23:39" ht="18.75" customHeight="1">
      <c r="AH6" s="5"/>
    </row>
    <row r="7" spans="23:39">
      <c r="AH7" s="4"/>
      <c r="AI7" s="4"/>
    </row>
    <row r="8" spans="23:39">
      <c r="AH8" s="4"/>
      <c r="AI8" s="4"/>
    </row>
    <row r="10" spans="23:39" ht="20.100000000000001" customHeight="1"/>
    <row r="14" spans="23:39" ht="15.6">
      <c r="AA14" s="2"/>
      <c r="AB14" s="2"/>
    </row>
    <row r="15" spans="23:39" ht="15.6">
      <c r="AA15" s="2"/>
      <c r="AB15" s="4"/>
      <c r="AC15" s="4"/>
      <c r="AD15" s="4"/>
    </row>
    <row r="18" spans="27:30" ht="15.6">
      <c r="AA18" s="2"/>
      <c r="AB18" s="2"/>
    </row>
    <row r="19" spans="27:30" ht="15.6">
      <c r="AA19" s="2"/>
      <c r="AB19" s="2"/>
    </row>
    <row r="20" spans="27:30" ht="15.6">
      <c r="AA20" s="2"/>
      <c r="AB20" s="2"/>
    </row>
    <row r="21" spans="27:30" ht="15.6">
      <c r="AA21" s="2"/>
      <c r="AB21" s="2"/>
    </row>
    <row r="22" spans="27:30" ht="15.6">
      <c r="AA22" s="2"/>
      <c r="AB22" s="2"/>
    </row>
    <row r="23" spans="27:30" ht="15.6">
      <c r="AA23" s="2"/>
      <c r="AB23" s="4"/>
      <c r="AC23" s="4"/>
      <c r="AD23" s="4"/>
    </row>
    <row r="24" spans="27:30">
      <c r="AA24" s="1"/>
      <c r="AB24" s="11"/>
      <c r="AC24" s="11"/>
      <c r="AD24" s="11"/>
    </row>
    <row r="25" spans="27:30">
      <c r="AA25" s="1"/>
      <c r="AB25" s="11"/>
      <c r="AC25" s="11"/>
      <c r="AD25" s="11"/>
    </row>
    <row r="26" spans="27:30">
      <c r="AA26" s="1"/>
      <c r="AB26" s="11"/>
      <c r="AC26" s="11"/>
      <c r="AD26" s="11"/>
    </row>
    <row r="27" spans="27:30">
      <c r="AA27" s="1"/>
      <c r="AB27" s="11"/>
      <c r="AC27" s="11"/>
      <c r="AD27" s="11"/>
    </row>
    <row r="28" spans="27:30">
      <c r="AA28" s="1"/>
      <c r="AB28" s="11"/>
      <c r="AC28" s="11"/>
      <c r="AD28" s="11"/>
    </row>
    <row r="29" spans="27:30">
      <c r="AA29" s="1"/>
      <c r="AB29" s="11"/>
      <c r="AC29" s="11"/>
      <c r="AD29" s="11"/>
    </row>
    <row r="30" spans="27:30">
      <c r="AA30" s="1"/>
      <c r="AB30" s="11"/>
      <c r="AC30" s="11"/>
      <c r="AD30" s="11"/>
    </row>
    <row r="31" spans="27:30">
      <c r="AA31" s="1"/>
      <c r="AB31" s="11"/>
      <c r="AC31" s="11"/>
      <c r="AD31" s="11"/>
    </row>
    <row r="32" spans="27:30">
      <c r="AA32" s="1"/>
      <c r="AB32" s="11"/>
      <c r="AC32" s="11"/>
      <c r="AD32" s="11"/>
    </row>
    <row r="33" spans="27:30">
      <c r="AA33" s="1"/>
      <c r="AB33" s="11"/>
      <c r="AC33" s="11"/>
      <c r="AD33" s="11"/>
    </row>
    <row r="34" spans="27:30">
      <c r="AA34" s="1"/>
      <c r="AB34" s="11"/>
      <c r="AC34" s="11"/>
      <c r="AD34" s="11"/>
    </row>
    <row r="35" spans="27:30">
      <c r="AA35" s="13"/>
      <c r="AB35" s="11"/>
      <c r="AC35" s="11"/>
      <c r="AD35" s="11"/>
    </row>
    <row r="36" spans="27:30" ht="16.5" customHeight="1">
      <c r="AA36" s="13"/>
      <c r="AB36" s="11"/>
      <c r="AC36" s="11"/>
      <c r="AD36" s="11"/>
    </row>
    <row r="37" spans="27:30" ht="16.5" customHeight="1">
      <c r="AA37" s="13"/>
      <c r="AB37" s="11"/>
      <c r="AC37" s="11"/>
      <c r="AD37" s="11"/>
    </row>
    <row r="38" spans="27:30">
      <c r="AA38" s="13"/>
      <c r="AB38" s="11"/>
      <c r="AC38" s="11"/>
      <c r="AD38" s="11"/>
    </row>
    <row r="39" spans="27:30" ht="17.25" customHeight="1">
      <c r="AA39" s="13"/>
      <c r="AB39" s="11"/>
      <c r="AC39" s="11"/>
      <c r="AD39" s="11"/>
    </row>
    <row r="40" spans="27:30">
      <c r="AA40" s="13"/>
      <c r="AB40" s="11"/>
      <c r="AC40" s="11"/>
      <c r="AD40" s="11"/>
    </row>
    <row r="41" spans="27:30">
      <c r="AA41" s="13"/>
      <c r="AB41" s="11"/>
      <c r="AC41" s="11"/>
      <c r="AD41" s="11"/>
    </row>
    <row r="42" spans="27:30" ht="21">
      <c r="AA42" s="56"/>
      <c r="AB42" s="11"/>
      <c r="AC42" s="11"/>
      <c r="AD42" s="11"/>
    </row>
    <row r="44" spans="27:30" ht="15.6">
      <c r="AA44" s="5"/>
    </row>
    <row r="334" spans="27:29">
      <c r="AA334" s="1"/>
      <c r="AB334" s="1"/>
      <c r="AC334" s="1"/>
    </row>
    <row r="335" spans="27:29">
      <c r="AA335" s="1"/>
      <c r="AB335" s="1"/>
      <c r="AC335" s="1"/>
    </row>
    <row r="336" spans="27:29">
      <c r="AA336" s="1"/>
      <c r="AB336" s="1"/>
      <c r="AC336" s="1"/>
    </row>
    <row r="337" spans="27:29">
      <c r="AA337" s="1"/>
      <c r="AB337" s="1"/>
      <c r="AC337" s="1"/>
    </row>
    <row r="338" spans="27:29">
      <c r="AA338" s="1"/>
      <c r="AB338" s="1"/>
      <c r="AC338" s="1"/>
    </row>
    <row r="339" spans="27:29">
      <c r="AA339" s="1"/>
      <c r="AB339" s="1"/>
      <c r="AC339" s="1"/>
    </row>
    <row r="340" spans="27:29">
      <c r="AA340" s="1"/>
      <c r="AB340" s="1"/>
      <c r="AC340" s="1"/>
    </row>
    <row r="341" spans="27:29">
      <c r="AA341" s="1"/>
      <c r="AB341" s="1"/>
      <c r="AC341" s="1"/>
    </row>
    <row r="342" spans="27:29">
      <c r="AA342" s="1"/>
      <c r="AB342" s="1"/>
      <c r="AC342" s="1"/>
    </row>
    <row r="343" spans="27:29">
      <c r="AA343" s="1"/>
      <c r="AB343" s="1"/>
      <c r="AC343" s="1"/>
    </row>
    <row r="344" spans="27:29">
      <c r="AA344" s="1"/>
      <c r="AB344" s="1"/>
      <c r="AC344" s="1"/>
    </row>
    <row r="345" spans="27:29">
      <c r="AA345" s="1"/>
      <c r="AB345" s="1"/>
      <c r="AC345" s="1"/>
    </row>
    <row r="346" spans="27:29">
      <c r="AA346" s="1"/>
      <c r="AB346" s="1"/>
      <c r="AC346" s="1"/>
    </row>
    <row r="347" spans="27:29">
      <c r="AA347" s="1"/>
      <c r="AB347" s="1"/>
      <c r="AC347" s="1"/>
    </row>
    <row r="348" spans="27:29">
      <c r="AA348" s="1"/>
      <c r="AB348" s="1"/>
      <c r="AC348" s="1"/>
    </row>
    <row r="349" spans="27:29">
      <c r="AA349" s="1"/>
      <c r="AB349" s="1"/>
      <c r="AC349" s="1"/>
    </row>
    <row r="350" spans="27:29">
      <c r="AA350" s="1"/>
      <c r="AB350" s="1"/>
      <c r="AC350" s="1"/>
    </row>
    <row r="351" spans="27:29">
      <c r="AA351" s="1"/>
      <c r="AB351" s="1"/>
      <c r="AC351" s="1"/>
    </row>
    <row r="352" spans="27:29">
      <c r="AA352" s="1"/>
      <c r="AB352" s="1"/>
      <c r="AC352" s="1"/>
    </row>
    <row r="353" spans="27:29">
      <c r="AA353" s="1"/>
      <c r="AB353" s="1"/>
      <c r="AC353" s="1"/>
    </row>
    <row r="354" spans="27:29">
      <c r="AA354" s="1"/>
      <c r="AB354" s="1"/>
      <c r="AC354" s="1"/>
    </row>
    <row r="355" spans="27:29">
      <c r="AA355" s="1"/>
      <c r="AB355" s="1"/>
      <c r="AC355" s="1"/>
    </row>
    <row r="356" spans="27:29">
      <c r="AA356" s="1"/>
      <c r="AB356" s="1"/>
      <c r="AC356" s="1"/>
    </row>
    <row r="357" spans="27:29">
      <c r="AA357" s="1"/>
      <c r="AB357" s="1"/>
      <c r="AC357" s="1"/>
    </row>
    <row r="358" spans="27:29">
      <c r="AA358" s="1"/>
      <c r="AB358" s="1"/>
      <c r="AC358" s="1"/>
    </row>
    <row r="359" spans="27:29">
      <c r="AA359" s="1"/>
      <c r="AB359" s="1"/>
      <c r="AC359" s="1"/>
    </row>
    <row r="360" spans="27:29">
      <c r="AA360" s="1"/>
      <c r="AB360" s="1"/>
      <c r="AC360" s="1"/>
    </row>
    <row r="361" spans="27:29">
      <c r="AA361" s="1"/>
      <c r="AB361" s="1"/>
      <c r="AC361" s="1"/>
    </row>
    <row r="362" spans="27:29">
      <c r="AA362" s="1"/>
      <c r="AB362" s="1"/>
      <c r="AC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23"/>
  <sheetViews>
    <sheetView zoomScale="89" zoomScaleNormal="89" workbookViewId="0">
      <selection activeCell="Y17" sqref="Y17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11.08984375" customWidth="1"/>
    <col min="21" max="21" width="9.90625" customWidth="1"/>
    <col min="22" max="22" width="10.36328125" customWidth="1"/>
    <col min="23" max="23" width="6.453125" customWidth="1"/>
    <col min="24" max="24" width="7.36328125" customWidth="1"/>
    <col min="25" max="25" width="6.453125" customWidth="1"/>
    <col min="26" max="26" width="7.6328125" customWidth="1"/>
    <col min="27" max="27" width="10.08984375" customWidth="1"/>
    <col min="28" max="28" width="10.6328125" customWidth="1"/>
    <col min="29" max="29" width="8.54296875" customWidth="1"/>
    <col min="30" max="30" width="8.36328125" customWidth="1"/>
    <col min="31" max="31" width="9" customWidth="1"/>
    <col min="32" max="32" width="8.90625" customWidth="1"/>
    <col min="33" max="33" width="9.08984375" customWidth="1"/>
    <col min="34" max="34" width="8.453125" customWidth="1"/>
    <col min="35" max="35" width="9.08984375" customWidth="1"/>
    <col min="36" max="36" width="10" customWidth="1"/>
    <col min="37" max="37" width="10.54296875" customWidth="1"/>
    <col min="38" max="38" width="8.08984375" customWidth="1"/>
    <col min="39" max="39" width="8.36328125" customWidth="1"/>
    <col min="40" max="40" width="7.54296875" customWidth="1"/>
    <col min="41" max="41" width="8.08984375" customWidth="1"/>
  </cols>
  <sheetData>
    <row r="1" spans="16:16">
      <c r="P1"/>
    </row>
    <row r="2" spans="16:16">
      <c r="P2"/>
    </row>
    <row r="3" spans="16:16">
      <c r="P3"/>
    </row>
    <row r="22" spans="25:26" ht="15.6">
      <c r="Y22" s="318">
        <f>+År!B36</f>
        <v>9182</v>
      </c>
      <c r="Z22" s="3" t="s">
        <v>8</v>
      </c>
    </row>
    <row r="50" spans="16:26" ht="15.6">
      <c r="Y50" s="2">
        <f>+År!I36</f>
        <v>21.020975822260972</v>
      </c>
      <c r="Z50" s="3" t="s">
        <v>638</v>
      </c>
    </row>
    <row r="63" spans="16:26">
      <c r="P63"/>
    </row>
    <row r="64" spans="16:2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>
      <c r="P84"/>
    </row>
    <row r="85" spans="16:25">
      <c r="P85"/>
    </row>
    <row r="86" spans="16:25">
      <c r="P86"/>
    </row>
    <row r="87" spans="16:25">
      <c r="P87"/>
    </row>
    <row r="88" spans="16:25">
      <c r="P88"/>
    </row>
    <row r="89" spans="16:25">
      <c r="P89"/>
    </row>
    <row r="90" spans="16:25">
      <c r="P90"/>
    </row>
    <row r="91" spans="16:25">
      <c r="P91"/>
    </row>
    <row r="92" spans="16:25">
      <c r="P92"/>
    </row>
    <row r="93" spans="16:25" ht="15.6">
      <c r="P93"/>
      <c r="X93" s="5">
        <f>+År!I36</f>
        <v>21.020975822260972</v>
      </c>
      <c r="Y93" s="3" t="s">
        <v>638</v>
      </c>
    </row>
    <row r="94" spans="16:25">
      <c r="P94"/>
    </row>
    <row r="95" spans="16:25">
      <c r="P95"/>
    </row>
    <row r="96" spans="16:25">
      <c r="P96"/>
    </row>
    <row r="97" spans="16:16">
      <c r="P97"/>
    </row>
    <row r="98" spans="16:16">
      <c r="P98"/>
    </row>
    <row r="99" spans="16:16">
      <c r="P99"/>
    </row>
    <row r="100" spans="16:16">
      <c r="P100"/>
    </row>
    <row r="101" spans="16:16">
      <c r="P101"/>
    </row>
    <row r="102" spans="16:16">
      <c r="P102"/>
    </row>
    <row r="103" spans="16:16">
      <c r="P103"/>
    </row>
    <row r="104" spans="16:16">
      <c r="P104"/>
    </row>
    <row r="105" spans="16:16">
      <c r="P105"/>
    </row>
    <row r="106" spans="16:16">
      <c r="P106"/>
    </row>
    <row r="107" spans="16:16">
      <c r="P107"/>
    </row>
    <row r="108" spans="16:16">
      <c r="P108"/>
    </row>
    <row r="109" spans="16:16">
      <c r="P109"/>
    </row>
    <row r="110" spans="16:16">
      <c r="P110"/>
    </row>
    <row r="111" spans="16:16">
      <c r="P111"/>
    </row>
    <row r="112" spans="16:16">
      <c r="P112"/>
    </row>
    <row r="113" spans="16:25">
      <c r="P113"/>
    </row>
    <row r="114" spans="16:25">
      <c r="P114"/>
    </row>
    <row r="115" spans="16:25">
      <c r="P115"/>
    </row>
    <row r="116" spans="16:25">
      <c r="P116"/>
    </row>
    <row r="117" spans="16:25">
      <c r="P117"/>
    </row>
    <row r="118" spans="16:25">
      <c r="P118"/>
    </row>
    <row r="119" spans="16:25">
      <c r="P119"/>
    </row>
    <row r="120" spans="16:25">
      <c r="P120"/>
    </row>
    <row r="121" spans="16:25">
      <c r="P121"/>
    </row>
    <row r="122" spans="16:25">
      <c r="P122"/>
    </row>
    <row r="123" spans="16:25" ht="15.6">
      <c r="P123"/>
      <c r="X123" s="5">
        <f>+År!K36</f>
        <v>5.2299063384883482</v>
      </c>
      <c r="Y123" s="3" t="s">
        <v>639</v>
      </c>
    </row>
    <row r="124" spans="16:25">
      <c r="P124"/>
    </row>
    <row r="125" spans="16:25">
      <c r="P125"/>
    </row>
    <row r="126" spans="16:25">
      <c r="P126"/>
    </row>
    <row r="127" spans="16:25">
      <c r="P127"/>
    </row>
    <row r="128" spans="16:25">
      <c r="P128"/>
    </row>
    <row r="129" spans="16:25">
      <c r="P129"/>
    </row>
    <row r="130" spans="16:25">
      <c r="P130"/>
      <c r="X130" s="3" t="s">
        <v>575</v>
      </c>
      <c r="Y130" s="3" t="s">
        <v>0</v>
      </c>
    </row>
    <row r="131" spans="16:25">
      <c r="P131"/>
      <c r="X131">
        <v>3</v>
      </c>
      <c r="Y131" s="3" t="s">
        <v>30</v>
      </c>
    </row>
    <row r="132" spans="16:25">
      <c r="P132"/>
      <c r="X132">
        <v>4</v>
      </c>
      <c r="Y132" s="3" t="s">
        <v>31</v>
      </c>
    </row>
    <row r="133" spans="16:25">
      <c r="P133"/>
      <c r="X133">
        <v>5</v>
      </c>
      <c r="Y133" s="3" t="s">
        <v>398</v>
      </c>
    </row>
    <row r="134" spans="16:25">
      <c r="P134"/>
      <c r="X134">
        <v>6</v>
      </c>
      <c r="Y134" s="3" t="s">
        <v>32</v>
      </c>
    </row>
    <row r="135" spans="16:25">
      <c r="P135"/>
      <c r="X135">
        <v>7</v>
      </c>
      <c r="Y135" s="3" t="s">
        <v>33</v>
      </c>
    </row>
    <row r="136" spans="16:25">
      <c r="P136"/>
      <c r="X136">
        <v>8</v>
      </c>
      <c r="Y136" s="3" t="s">
        <v>34</v>
      </c>
    </row>
    <row r="137" spans="16:25">
      <c r="P137"/>
    </row>
    <row r="138" spans="16:25">
      <c r="P138"/>
    </row>
    <row r="139" spans="16:25">
      <c r="P139"/>
    </row>
    <row r="140" spans="16:25">
      <c r="P140"/>
    </row>
    <row r="141" spans="16:25">
      <c r="P141"/>
    </row>
    <row r="142" spans="16:25">
      <c r="P142"/>
    </row>
    <row r="143" spans="16:25">
      <c r="P143"/>
    </row>
    <row r="144" spans="16:25">
      <c r="P144"/>
    </row>
    <row r="145" spans="16:25">
      <c r="P145"/>
    </row>
    <row r="146" spans="16:25">
      <c r="P146"/>
    </row>
    <row r="147" spans="16:25">
      <c r="P147"/>
    </row>
    <row r="148" spans="16:25">
      <c r="P148"/>
    </row>
    <row r="149" spans="16:25">
      <c r="P149"/>
    </row>
    <row r="150" spans="16:25">
      <c r="P150"/>
    </row>
    <row r="151" spans="16:25">
      <c r="P151"/>
    </row>
    <row r="152" spans="16:25">
      <c r="P152"/>
    </row>
    <row r="153" spans="16:25">
      <c r="P153"/>
    </row>
    <row r="154" spans="16:25">
      <c r="P154"/>
    </row>
    <row r="155" spans="16:25">
      <c r="P155"/>
    </row>
    <row r="156" spans="16:25">
      <c r="P156"/>
    </row>
    <row r="157" spans="16:25">
      <c r="P157"/>
    </row>
    <row r="158" spans="16:25">
      <c r="P158"/>
    </row>
    <row r="159" spans="16:25" ht="15.6">
      <c r="P159"/>
      <c r="X159" s="5">
        <f>+År!K36</f>
        <v>5.2299063384883482</v>
      </c>
      <c r="Y159" s="3" t="s">
        <v>639</v>
      </c>
    </row>
    <row r="160" spans="16:25">
      <c r="P160"/>
    </row>
    <row r="161" spans="16:25">
      <c r="P161"/>
    </row>
    <row r="162" spans="16:25">
      <c r="P162"/>
    </row>
    <row r="163" spans="16:25">
      <c r="P163"/>
    </row>
    <row r="164" spans="16:25">
      <c r="P164"/>
    </row>
    <row r="165" spans="16:25">
      <c r="P165"/>
      <c r="X165">
        <v>6</v>
      </c>
      <c r="Y165" s="3" t="s">
        <v>32</v>
      </c>
    </row>
    <row r="166" spans="16:25">
      <c r="P166"/>
      <c r="X166">
        <v>5</v>
      </c>
      <c r="Y166" s="293" t="s">
        <v>398</v>
      </c>
    </row>
    <row r="167" spans="16:25">
      <c r="P167"/>
      <c r="X167">
        <v>4</v>
      </c>
      <c r="Y167" s="293" t="s">
        <v>31</v>
      </c>
    </row>
    <row r="168" spans="16:25">
      <c r="P168"/>
    </row>
    <row r="169" spans="16:25">
      <c r="P169"/>
    </row>
    <row r="170" spans="16:25">
      <c r="P170"/>
    </row>
    <row r="171" spans="16:25">
      <c r="P171"/>
    </row>
    <row r="172" spans="16:25">
      <c r="P172"/>
    </row>
    <row r="173" spans="16:25">
      <c r="P173"/>
    </row>
    <row r="174" spans="16:25">
      <c r="P174"/>
    </row>
    <row r="175" spans="16:25">
      <c r="P175"/>
    </row>
    <row r="176" spans="16:25">
      <c r="P176"/>
    </row>
    <row r="177" spans="16:16">
      <c r="P177"/>
    </row>
    <row r="178" spans="16:16">
      <c r="P178"/>
    </row>
    <row r="179" spans="16:16">
      <c r="P179"/>
    </row>
    <row r="180" spans="16:16">
      <c r="P180"/>
    </row>
    <row r="181" spans="16:16">
      <c r="P181"/>
    </row>
    <row r="182" spans="16:16">
      <c r="P182"/>
    </row>
    <row r="183" spans="16:16">
      <c r="P183"/>
    </row>
    <row r="184" spans="16:16">
      <c r="P184"/>
    </row>
    <row r="185" spans="16:16">
      <c r="P185"/>
    </row>
    <row r="186" spans="16:16">
      <c r="P186"/>
    </row>
    <row r="187" spans="16:16" s="470" customFormat="1"/>
    <row r="188" spans="16:16" s="470" customFormat="1"/>
    <row r="189" spans="16:16" s="470" customFormat="1"/>
    <row r="190" spans="16:16" s="470" customFormat="1"/>
    <row r="191" spans="16:16" s="470" customFormat="1"/>
    <row r="192" spans="16:16" s="470" customFormat="1"/>
    <row r="193" s="470" customFormat="1"/>
    <row r="194" s="470" customFormat="1"/>
    <row r="195" s="470" customFormat="1"/>
    <row r="196" s="470" customFormat="1"/>
    <row r="197" s="470" customFormat="1"/>
    <row r="198" s="470" customFormat="1"/>
    <row r="199" s="470" customFormat="1"/>
    <row r="200" s="470" customFormat="1"/>
    <row r="201" s="470" customFormat="1"/>
    <row r="202" s="470" customFormat="1"/>
    <row r="203" s="470" customFormat="1"/>
    <row r="204" s="470" customFormat="1"/>
    <row r="205" s="470" customFormat="1"/>
    <row r="206" s="470" customFormat="1"/>
    <row r="207" s="470" customFormat="1"/>
    <row r="208" s="470" customFormat="1"/>
    <row r="209" spans="16:16" s="470" customFormat="1"/>
    <row r="210" spans="16:16" s="470" customFormat="1"/>
    <row r="211" spans="16:16" s="470" customFormat="1"/>
    <row r="212" spans="16:16" s="470" customFormat="1"/>
    <row r="213" spans="16:16" s="470" customFormat="1"/>
    <row r="214" spans="16:16" s="470" customFormat="1"/>
    <row r="215" spans="16:16" s="470" customFormat="1"/>
    <row r="216" spans="16:16" s="470" customFormat="1"/>
    <row r="217" spans="16:16" s="470" customFormat="1"/>
    <row r="218" spans="16:16" s="470" customFormat="1"/>
    <row r="219" spans="16:16" s="470" customFormat="1"/>
    <row r="220" spans="16:16" s="470" customFormat="1"/>
    <row r="221" spans="16:16" s="470" customFormat="1"/>
    <row r="222" spans="16:16" s="470" customFormat="1"/>
    <row r="223" spans="16:16">
      <c r="P223"/>
    </row>
    <row r="224" spans="16:16" s="470" customFormat="1"/>
    <row r="225" s="470" customFormat="1"/>
    <row r="226" s="470" customFormat="1"/>
    <row r="227" s="470" customFormat="1"/>
    <row r="228" s="470" customFormat="1"/>
    <row r="229" s="470" customFormat="1"/>
    <row r="230" s="470" customFormat="1"/>
    <row r="231" s="470" customFormat="1"/>
    <row r="232" s="470" customFormat="1"/>
    <row r="233" s="470" customFormat="1"/>
    <row r="234" s="470" customFormat="1"/>
    <row r="235" s="470" customFormat="1"/>
    <row r="236" s="470" customFormat="1"/>
    <row r="237" s="470" customFormat="1"/>
    <row r="238" s="470" customFormat="1"/>
    <row r="239" s="470" customFormat="1"/>
    <row r="240" s="470" customFormat="1"/>
    <row r="241" s="470" customFormat="1"/>
    <row r="242" s="470" customFormat="1"/>
    <row r="243" s="470" customFormat="1"/>
    <row r="244" s="470" customFormat="1"/>
    <row r="245" s="470" customFormat="1"/>
    <row r="246" s="470" customFormat="1"/>
    <row r="247" s="470" customFormat="1"/>
    <row r="248" s="470" customFormat="1"/>
    <row r="249" s="470" customFormat="1"/>
    <row r="250" s="470" customFormat="1"/>
    <row r="251" s="470" customFormat="1"/>
    <row r="252" s="470" customFormat="1"/>
    <row r="253" s="470" customFormat="1"/>
    <row r="254" s="470" customFormat="1"/>
    <row r="255" s="470" customFormat="1"/>
    <row r="256" s="470" customFormat="1"/>
    <row r="257" spans="16:24" s="470" customFormat="1"/>
    <row r="258" spans="16:24" s="470" customFormat="1"/>
    <row r="259" spans="16:24" s="470" customFormat="1"/>
    <row r="260" spans="16:24">
      <c r="P260"/>
    </row>
    <row r="261" spans="16:24">
      <c r="P261"/>
    </row>
    <row r="262" spans="16:24">
      <c r="P262"/>
      <c r="T262" s="4"/>
    </row>
    <row r="263" spans="16:24">
      <c r="P263"/>
      <c r="T263" s="4"/>
    </row>
    <row r="264" spans="16:24">
      <c r="P264"/>
      <c r="T264" s="4"/>
    </row>
    <row r="265" spans="16:24">
      <c r="P265"/>
      <c r="T265" s="22"/>
    </row>
    <row r="266" spans="16:24">
      <c r="P266"/>
      <c r="T266" s="22"/>
    </row>
    <row r="267" spans="16:24">
      <c r="P267"/>
      <c r="T267" s="22"/>
    </row>
    <row r="268" spans="16:24">
      <c r="P268"/>
      <c r="T268" s="22"/>
    </row>
    <row r="269" spans="16:24">
      <c r="P269"/>
      <c r="T269" s="22"/>
    </row>
    <row r="270" spans="16:24">
      <c r="P270"/>
      <c r="T270" s="22"/>
    </row>
    <row r="271" spans="16:24" ht="15.6">
      <c r="P271"/>
      <c r="T271" s="22"/>
      <c r="W271" s="5">
        <f>+År!R36</f>
        <v>5.5821171857983005</v>
      </c>
      <c r="X271" s="3" t="s">
        <v>640</v>
      </c>
    </row>
    <row r="272" spans="16:24">
      <c r="P272"/>
      <c r="T272" s="22"/>
    </row>
    <row r="273" spans="4:24">
      <c r="P273"/>
      <c r="T273" s="22"/>
      <c r="W273" s="3" t="s">
        <v>575</v>
      </c>
      <c r="X273" s="3" t="s">
        <v>561</v>
      </c>
    </row>
    <row r="274" spans="4:24">
      <c r="P274"/>
      <c r="T274" s="22"/>
      <c r="W274">
        <v>3</v>
      </c>
      <c r="X274" t="s">
        <v>91</v>
      </c>
    </row>
    <row r="275" spans="4:24">
      <c r="P275"/>
      <c r="T275" s="22"/>
      <c r="W275">
        <v>4</v>
      </c>
      <c r="X275" t="s">
        <v>92</v>
      </c>
    </row>
    <row r="276" spans="4:24"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22"/>
      <c r="U276" s="21"/>
      <c r="W276">
        <v>5</v>
      </c>
      <c r="X276" s="293" t="s">
        <v>93</v>
      </c>
    </row>
    <row r="277" spans="4:24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2"/>
      <c r="U277" s="4"/>
      <c r="W277">
        <v>6</v>
      </c>
      <c r="X277" s="3" t="s">
        <v>94</v>
      </c>
    </row>
    <row r="278" spans="4:24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2"/>
      <c r="U278" s="4"/>
      <c r="W278">
        <v>7</v>
      </c>
      <c r="X278" s="3" t="s">
        <v>95</v>
      </c>
    </row>
    <row r="279" spans="4:24"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W279">
        <v>8</v>
      </c>
      <c r="X279" s="293" t="s">
        <v>96</v>
      </c>
    </row>
    <row r="280" spans="4:24"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</row>
    <row r="281" spans="4:24"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</row>
    <row r="282" spans="4:24"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</row>
    <row r="283" spans="4:24"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U283" s="22"/>
    </row>
    <row r="284" spans="4:24"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U284" s="22"/>
    </row>
    <row r="285" spans="4:24"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U285" s="22"/>
    </row>
    <row r="286" spans="4:24"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U286" s="22"/>
    </row>
    <row r="287" spans="4:24"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U287" s="22"/>
    </row>
    <row r="288" spans="4:24"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U288" s="22"/>
    </row>
    <row r="289" spans="10:21"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U289" s="22"/>
    </row>
    <row r="290" spans="10:21"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U290" s="22"/>
    </row>
    <row r="291" spans="10:21"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U291" s="22"/>
    </row>
    <row r="292" spans="10:21"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U292" s="22"/>
    </row>
    <row r="293" spans="10:21"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U293" s="22"/>
    </row>
    <row r="294" spans="10:21"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U294" s="22"/>
    </row>
    <row r="295" spans="10:21"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U295" s="22"/>
    </row>
    <row r="296" spans="10:21"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U296" s="22"/>
    </row>
    <row r="297" spans="10:21">
      <c r="P297"/>
    </row>
    <row r="298" spans="10:21">
      <c r="P298"/>
    </row>
    <row r="299" spans="10:21">
      <c r="P299"/>
    </row>
    <row r="300" spans="10:21">
      <c r="P300"/>
    </row>
    <row r="301" spans="10:21">
      <c r="P301"/>
    </row>
    <row r="314" spans="25:25">
      <c r="Y314" s="3" t="s">
        <v>637</v>
      </c>
    </row>
    <row r="321" spans="24:25">
      <c r="X321" s="11">
        <f>+År!AA36</f>
        <v>673</v>
      </c>
      <c r="Y321" s="3" t="s">
        <v>659</v>
      </c>
    </row>
    <row r="350" spans="25:25">
      <c r="Y350" s="3"/>
    </row>
    <row r="389" spans="1:18">
      <c r="A389" s="30"/>
      <c r="B389" s="30"/>
      <c r="C389" s="30"/>
      <c r="D389" s="30"/>
      <c r="E389" s="30"/>
      <c r="F389" s="30"/>
      <c r="G389" s="30"/>
      <c r="H389" s="30"/>
    </row>
    <row r="390" spans="1:18">
      <c r="A390" s="38"/>
      <c r="B390" s="38"/>
      <c r="C390" s="38"/>
      <c r="D390" s="38"/>
      <c r="E390" s="38"/>
      <c r="F390" s="38"/>
      <c r="G390" s="38"/>
      <c r="H390" s="38"/>
      <c r="I390" s="30"/>
      <c r="J390" s="30"/>
      <c r="K390" s="30"/>
      <c r="L390" s="30"/>
      <c r="M390" s="30"/>
      <c r="N390" s="30"/>
      <c r="O390" s="30"/>
      <c r="P390" s="274"/>
      <c r="Q390" s="30"/>
      <c r="R390" s="30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275"/>
      <c r="Q391" s="38"/>
      <c r="R391" s="38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5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5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5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5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5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5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5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5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5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5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5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5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5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5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5"/>
      <c r="Q406" s="38"/>
      <c r="R406" s="38"/>
    </row>
    <row r="407" spans="1:18">
      <c r="I407" s="38"/>
      <c r="J407" s="38"/>
      <c r="K407" s="38"/>
      <c r="L407" s="38"/>
      <c r="M407" s="38"/>
      <c r="N407" s="38"/>
      <c r="O407" s="38"/>
      <c r="P407" s="275"/>
      <c r="Q407" s="38"/>
      <c r="R407" s="38"/>
    </row>
    <row r="423" spans="25:25">
      <c r="Y423" s="3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X216"/>
  <sheetViews>
    <sheetView zoomScale="96" zoomScaleNormal="96" workbookViewId="0">
      <pane xSplit="6" ySplit="9" topLeftCell="G10" activePane="bottomRight" state="frozen"/>
      <selection pane="topRight" activeCell="G1" sqref="G1"/>
      <selection pane="bottomLeft" activeCell="A11" sqref="A11"/>
      <selection pane="bottomRight" activeCell="D25" sqref="D25"/>
    </sheetView>
  </sheetViews>
  <sheetFormatPr baseColWidth="10" defaultRowHeight="15"/>
  <cols>
    <col min="1" max="1" width="1.54296875" customWidth="1"/>
    <col min="2" max="2" width="6.36328125" customWidth="1"/>
    <col min="3" max="3" width="3.36328125" customWidth="1"/>
    <col min="4" max="4" width="12.7265625" customWidth="1"/>
    <col min="5" max="5" width="7" customWidth="1"/>
    <col min="6" max="6" width="8" style="11" customWidth="1"/>
    <col min="7" max="7" width="6.453125" style="92" customWidth="1"/>
    <col min="8" max="8" width="5" style="92" customWidth="1"/>
    <col min="9" max="9" width="5.36328125" style="92" customWidth="1"/>
    <col min="10" max="10" width="1" style="92" customWidth="1"/>
    <col min="11" max="11" width="6.81640625" customWidth="1"/>
    <col min="12" max="12" width="5" style="1" customWidth="1"/>
    <col min="13" max="13" width="7.08984375" customWidth="1"/>
    <col min="14" max="14" width="6.81640625" style="92" customWidth="1"/>
    <col min="15" max="15" width="7" style="11" customWidth="1"/>
    <col min="16" max="16" width="6.08984375" style="11" customWidth="1"/>
    <col min="17" max="17" width="5.81640625" style="11" customWidth="1"/>
    <col min="18" max="18" width="6.08984375" style="11" customWidth="1"/>
    <col min="19" max="19" width="5.54296875" style="11" customWidth="1"/>
    <col min="20" max="20" width="6.90625" style="92" customWidth="1"/>
    <col min="21" max="21" width="5.81640625" customWidth="1"/>
    <col min="22" max="22" width="7" customWidth="1"/>
    <col min="23" max="23" width="6.36328125" style="11" customWidth="1"/>
    <col min="24" max="24" width="4.90625" style="11" customWidth="1"/>
    <col min="25" max="25" width="7.1796875" style="11" customWidth="1"/>
    <col min="26" max="26" width="8" customWidth="1"/>
    <col min="27" max="27" width="8.36328125" style="11" customWidth="1"/>
    <col min="28" max="28" width="4.08984375" customWidth="1"/>
    <col min="40" max="40" width="14" customWidth="1"/>
    <col min="41" max="41" width="12.54296875" customWidth="1"/>
    <col min="42" max="42" width="10.90625" customWidth="1"/>
  </cols>
  <sheetData>
    <row r="1" spans="1:50" ht="15.6">
      <c r="A1" s="47"/>
      <c r="B1" s="47"/>
      <c r="C1" s="47"/>
      <c r="D1" s="47"/>
      <c r="E1" s="47"/>
      <c r="F1" s="72"/>
      <c r="G1" s="90"/>
      <c r="H1" s="90"/>
      <c r="I1" s="90"/>
      <c r="J1" s="90"/>
      <c r="K1" s="47"/>
      <c r="L1" s="153"/>
      <c r="M1" s="47"/>
      <c r="N1" s="90"/>
      <c r="O1" s="72"/>
      <c r="P1" s="72"/>
      <c r="Q1" s="72"/>
      <c r="R1" s="72"/>
      <c r="S1" s="72"/>
      <c r="T1" s="90"/>
      <c r="U1" s="47"/>
      <c r="V1" s="47"/>
      <c r="W1" s="72"/>
      <c r="X1" s="72"/>
      <c r="Y1" s="72"/>
      <c r="Z1" s="47"/>
      <c r="AA1" s="72"/>
      <c r="AB1" s="47"/>
      <c r="AC1" s="4"/>
      <c r="AD1" s="58"/>
      <c r="AE1" s="58"/>
      <c r="AF1" s="1"/>
      <c r="AG1" s="5"/>
    </row>
    <row r="2" spans="1:50" s="181" customFormat="1" ht="31.8">
      <c r="A2" s="180"/>
      <c r="B2" s="180"/>
      <c r="C2" s="142" t="s">
        <v>443</v>
      </c>
      <c r="D2" s="180"/>
      <c r="E2" s="180"/>
      <c r="F2" s="196"/>
      <c r="G2" s="191"/>
      <c r="H2" s="191"/>
      <c r="I2" s="191"/>
      <c r="J2" s="191"/>
      <c r="K2" s="142" t="str">
        <f>+År!B2</f>
        <v>VOKSEN GEIT</v>
      </c>
      <c r="L2" s="284"/>
      <c r="M2" s="180"/>
      <c r="N2" s="191"/>
      <c r="O2" s="196"/>
      <c r="P2" s="196"/>
      <c r="Q2" s="196"/>
      <c r="R2" s="196"/>
      <c r="S2" s="196"/>
      <c r="T2" s="191"/>
      <c r="U2" s="180"/>
      <c r="V2" s="180"/>
      <c r="W2" s="196"/>
      <c r="X2" s="196"/>
      <c r="Y2" s="196"/>
      <c r="Z2" s="180"/>
      <c r="AA2" s="196"/>
      <c r="AB2" s="180"/>
      <c r="AC2" s="4"/>
      <c r="AD2" s="58"/>
      <c r="AE2"/>
      <c r="AF2" s="1"/>
      <c r="AG2" s="5"/>
      <c r="AH2"/>
      <c r="AI2"/>
      <c r="AJ2"/>
      <c r="AK2"/>
      <c r="AL2"/>
      <c r="AM2"/>
      <c r="AN2"/>
    </row>
    <row r="3" spans="1:50" ht="15.6">
      <c r="A3" s="47"/>
      <c r="B3" s="47"/>
      <c r="C3" s="47"/>
      <c r="D3" s="47"/>
      <c r="E3" s="47"/>
      <c r="F3" s="72"/>
      <c r="G3" s="90"/>
      <c r="H3" s="90"/>
      <c r="I3" s="90"/>
      <c r="J3" s="90"/>
      <c r="K3" s="47"/>
      <c r="L3" s="153"/>
      <c r="M3" s="47"/>
      <c r="N3" s="90"/>
      <c r="O3" s="72"/>
      <c r="P3" s="72"/>
      <c r="Q3" s="72"/>
      <c r="R3" s="72"/>
      <c r="S3" s="72"/>
      <c r="T3" s="90"/>
      <c r="U3" s="47"/>
      <c r="V3" s="47"/>
      <c r="W3" s="72"/>
      <c r="X3" s="72"/>
      <c r="Y3" s="72"/>
      <c r="Z3" s="47"/>
      <c r="AA3" s="72"/>
      <c r="AB3" s="47"/>
      <c r="AC3" s="4"/>
      <c r="AD3" s="58"/>
      <c r="AF3" s="1"/>
      <c r="AG3" s="5"/>
      <c r="AO3" s="4"/>
      <c r="AP3" s="4"/>
      <c r="AQ3" s="4"/>
      <c r="AR3" s="4"/>
    </row>
    <row r="4" spans="1:50" s="190" customFormat="1" ht="22.2">
      <c r="A4" s="186"/>
      <c r="B4" s="186"/>
      <c r="C4" s="186"/>
      <c r="D4" s="186"/>
      <c r="E4" s="187" t="s">
        <v>5</v>
      </c>
      <c r="F4" s="291"/>
      <c r="G4" s="188">
        <f>+År!P2</f>
        <v>49</v>
      </c>
      <c r="H4" s="90"/>
      <c r="I4" s="186"/>
      <c r="J4" s="186"/>
      <c r="K4" s="192"/>
      <c r="L4" s="153"/>
      <c r="M4" s="193"/>
      <c r="N4" s="186"/>
      <c r="O4" s="187" t="s">
        <v>421</v>
      </c>
      <c r="P4" s="193"/>
      <c r="Q4" s="197"/>
      <c r="R4" s="197"/>
      <c r="S4" s="197"/>
      <c r="T4" s="501">
        <f>SUM(F10:F11)</f>
        <v>9182</v>
      </c>
      <c r="U4" s="489"/>
      <c r="V4" s="489"/>
      <c r="W4" s="197"/>
      <c r="X4" s="197"/>
      <c r="Y4" s="197"/>
      <c r="Z4" s="186"/>
      <c r="AA4" s="197"/>
      <c r="AB4" s="186"/>
      <c r="AC4" s="4"/>
      <c r="AD4" s="58"/>
      <c r="AE4"/>
      <c r="AF4" s="1"/>
      <c r="AG4" s="5"/>
      <c r="AH4"/>
      <c r="AI4"/>
      <c r="AJ4"/>
      <c r="AK4"/>
      <c r="AL4"/>
      <c r="AM4"/>
      <c r="AN4"/>
      <c r="AO4" s="4"/>
      <c r="AP4" s="4"/>
      <c r="AQ4" s="4"/>
      <c r="AR4" s="4"/>
      <c r="AS4"/>
      <c r="AT4"/>
      <c r="AU4"/>
      <c r="AV4"/>
      <c r="AW4"/>
      <c r="AX4" s="189"/>
    </row>
    <row r="5" spans="1:50" ht="17.399999999999999">
      <c r="A5" s="48"/>
      <c r="B5" s="48"/>
      <c r="C5" s="48"/>
      <c r="D5" s="48"/>
      <c r="E5" s="48"/>
      <c r="F5" s="199"/>
      <c r="G5" s="149"/>
      <c r="H5" s="149"/>
      <c r="I5" s="90"/>
      <c r="J5" s="90"/>
      <c r="K5" s="47"/>
      <c r="L5" s="155"/>
      <c r="M5" s="48"/>
      <c r="N5" s="90"/>
      <c r="O5" s="198"/>
      <c r="P5" s="72"/>
      <c r="Q5" s="72"/>
      <c r="R5" s="72"/>
      <c r="S5" s="72"/>
      <c r="T5" s="90"/>
      <c r="U5" s="47"/>
      <c r="V5" s="47"/>
      <c r="W5" s="72"/>
      <c r="X5" s="72"/>
      <c r="Y5" s="72"/>
      <c r="Z5" s="47"/>
      <c r="AA5" s="72"/>
      <c r="AB5" s="47"/>
      <c r="AC5" s="4"/>
      <c r="AD5" s="58"/>
      <c r="AF5" s="1"/>
      <c r="AG5" s="5"/>
      <c r="AO5" s="4"/>
      <c r="AP5" s="4"/>
      <c r="AQ5" s="4"/>
      <c r="AR5" s="4"/>
    </row>
    <row r="6" spans="1:50" ht="17.399999999999999">
      <c r="A6" s="48"/>
      <c r="B6" s="48"/>
      <c r="C6" s="48"/>
      <c r="D6" s="48"/>
      <c r="E6" s="48"/>
      <c r="F6" s="199"/>
      <c r="G6" s="149"/>
      <c r="H6" s="149"/>
      <c r="I6" s="90"/>
      <c r="J6" s="90"/>
      <c r="K6" s="47"/>
      <c r="L6" s="155"/>
      <c r="M6" s="48"/>
      <c r="N6" s="90"/>
      <c r="O6" s="198"/>
      <c r="P6" s="72"/>
      <c r="Q6" s="72"/>
      <c r="R6" s="72"/>
      <c r="S6" s="72"/>
      <c r="T6" s="90"/>
      <c r="U6" s="47"/>
      <c r="V6" s="47"/>
      <c r="W6" s="72"/>
      <c r="X6" s="72"/>
      <c r="Y6" s="72"/>
      <c r="Z6" s="51" t="s">
        <v>78</v>
      </c>
      <c r="AA6" s="72"/>
      <c r="AB6" s="47"/>
      <c r="AC6" s="4"/>
      <c r="AD6" s="58"/>
      <c r="AF6" s="1"/>
      <c r="AG6" s="5"/>
      <c r="AO6" s="4"/>
      <c r="AP6" s="4"/>
      <c r="AQ6" s="4"/>
      <c r="AR6" s="4"/>
    </row>
    <row r="7" spans="1:50" ht="15.6">
      <c r="A7" s="47"/>
      <c r="B7" s="47"/>
      <c r="C7" s="47"/>
      <c r="D7" s="47"/>
      <c r="E7" s="51" t="s">
        <v>2</v>
      </c>
      <c r="F7" s="72"/>
      <c r="G7" s="90"/>
      <c r="H7" s="90"/>
      <c r="I7" s="90"/>
      <c r="J7" s="90"/>
      <c r="K7" s="47"/>
      <c r="L7" s="153"/>
      <c r="M7" s="51" t="s">
        <v>22</v>
      </c>
      <c r="N7" s="90"/>
      <c r="O7" s="72"/>
      <c r="P7" s="73" t="s">
        <v>530</v>
      </c>
      <c r="Q7" s="73" t="s">
        <v>504</v>
      </c>
      <c r="R7" s="72"/>
      <c r="S7" s="72"/>
      <c r="T7" s="95" t="s">
        <v>422</v>
      </c>
      <c r="U7" s="47"/>
      <c r="V7" s="47"/>
      <c r="W7" s="73" t="s">
        <v>418</v>
      </c>
      <c r="X7" s="199"/>
      <c r="Y7" s="199"/>
      <c r="Z7" s="51" t="s">
        <v>43</v>
      </c>
      <c r="AA7" s="73" t="s">
        <v>2</v>
      </c>
      <c r="AB7" s="47"/>
      <c r="AC7" s="4"/>
      <c r="AD7" s="58"/>
      <c r="AF7" s="1"/>
      <c r="AG7" s="5"/>
    </row>
    <row r="8" spans="1:50" ht="15.6">
      <c r="A8" s="47"/>
      <c r="B8" s="47"/>
      <c r="C8" s="47"/>
      <c r="D8" s="47"/>
      <c r="E8" s="51" t="s">
        <v>480</v>
      </c>
      <c r="F8" s="73" t="s">
        <v>2</v>
      </c>
      <c r="G8" s="95" t="s">
        <v>2</v>
      </c>
      <c r="H8" s="95"/>
      <c r="I8" s="95" t="s">
        <v>1</v>
      </c>
      <c r="J8" s="95"/>
      <c r="K8" s="51" t="s">
        <v>22</v>
      </c>
      <c r="L8" s="285"/>
      <c r="M8" s="51" t="s">
        <v>482</v>
      </c>
      <c r="N8" s="95" t="s">
        <v>22</v>
      </c>
      <c r="O8" s="73" t="s">
        <v>61</v>
      </c>
      <c r="P8" s="73" t="s">
        <v>518</v>
      </c>
      <c r="Q8" s="73" t="s">
        <v>531</v>
      </c>
      <c r="R8" s="73" t="s">
        <v>531</v>
      </c>
      <c r="S8" s="73" t="s">
        <v>531</v>
      </c>
      <c r="T8" s="95" t="s">
        <v>412</v>
      </c>
      <c r="U8" s="51" t="s">
        <v>478</v>
      </c>
      <c r="V8" s="51" t="s">
        <v>410</v>
      </c>
      <c r="W8" s="73" t="s">
        <v>1</v>
      </c>
      <c r="X8" s="73" t="s">
        <v>1</v>
      </c>
      <c r="Y8" s="73" t="s">
        <v>0</v>
      </c>
      <c r="Z8" s="51" t="s">
        <v>556</v>
      </c>
      <c r="AA8" s="73" t="s">
        <v>426</v>
      </c>
      <c r="AB8" s="47"/>
      <c r="AC8" s="4"/>
      <c r="AD8" s="58"/>
      <c r="AF8" s="1"/>
      <c r="AG8" s="5"/>
    </row>
    <row r="9" spans="1:50" ht="15.6">
      <c r="A9" s="47"/>
      <c r="B9" s="51" t="s">
        <v>86</v>
      </c>
      <c r="C9" s="51" t="s">
        <v>434</v>
      </c>
      <c r="D9" s="48"/>
      <c r="E9" s="52" t="s">
        <v>481</v>
      </c>
      <c r="F9" s="74" t="s">
        <v>8</v>
      </c>
      <c r="G9" s="96" t="s">
        <v>400</v>
      </c>
      <c r="H9" s="283" t="s">
        <v>483</v>
      </c>
      <c r="I9" s="96" t="s">
        <v>400</v>
      </c>
      <c r="J9" s="96"/>
      <c r="K9" s="52" t="s">
        <v>0</v>
      </c>
      <c r="L9" s="286" t="s">
        <v>483</v>
      </c>
      <c r="M9" s="52" t="s">
        <v>411</v>
      </c>
      <c r="N9" s="96" t="s">
        <v>44</v>
      </c>
      <c r="O9" s="74" t="s">
        <v>400</v>
      </c>
      <c r="P9" s="74" t="s">
        <v>485</v>
      </c>
      <c r="Q9" s="74" t="s">
        <v>472</v>
      </c>
      <c r="R9" s="74" t="s">
        <v>70</v>
      </c>
      <c r="S9" s="74" t="s">
        <v>470</v>
      </c>
      <c r="T9" s="96" t="s">
        <v>44</v>
      </c>
      <c r="U9" s="52" t="s">
        <v>479</v>
      </c>
      <c r="V9" s="52" t="s">
        <v>411</v>
      </c>
      <c r="W9" s="74" t="s">
        <v>43</v>
      </c>
      <c r="X9" s="74" t="s">
        <v>508</v>
      </c>
      <c r="Y9" s="74" t="s">
        <v>508</v>
      </c>
      <c r="Z9" s="52" t="s">
        <v>44</v>
      </c>
      <c r="AA9" s="74" t="s">
        <v>538</v>
      </c>
      <c r="AB9" s="47"/>
      <c r="AC9" s="4"/>
      <c r="AD9" s="58"/>
      <c r="AF9" s="1"/>
      <c r="AG9" s="5"/>
    </row>
    <row r="10" spans="1:50" ht="15.6">
      <c r="A10" s="47"/>
      <c r="B10" s="66">
        <f>+'Ark1'!C543</f>
        <v>2024</v>
      </c>
      <c r="C10" s="66">
        <f>+'Ark1'!K543</f>
        <v>0</v>
      </c>
      <c r="D10" s="66" t="s">
        <v>62</v>
      </c>
      <c r="E10" s="66">
        <f>+IF(F10=0,"",'Ark1'!Q543)</f>
        <v>663</v>
      </c>
      <c r="F10" s="292">
        <f>+'Ark1'!R543</f>
        <v>9019</v>
      </c>
      <c r="G10" s="194">
        <f>+IF(F10=0,"",'Ark1'!AF543)</f>
        <v>98.224787627967757</v>
      </c>
      <c r="H10" s="194">
        <f>+IF(F10=0,"",IF(F16=0,"",G10-G16))</f>
        <v>-0.44110564349396952</v>
      </c>
      <c r="I10" s="194">
        <f>+IF(F10=0,"",'Ark1'!AG543)</f>
        <v>98.255986852807993</v>
      </c>
      <c r="J10" s="96"/>
      <c r="K10" s="67">
        <f>+IF(F10=0,"",'Ark1'!S543)</f>
        <v>5.2530213992682109</v>
      </c>
      <c r="L10" s="94">
        <f>+IF(F10=0,"",IF(F16=0,"",K10-K16))</f>
        <v>4.4673368697957905E-2</v>
      </c>
      <c r="M10" s="67">
        <f>+IF(F10=0,"",'Ark1'!T543)</f>
        <v>5.5799977824592499</v>
      </c>
      <c r="N10" s="278">
        <f>+IF(F10=0,"",'Ark1'!U543)</f>
        <v>21.027652733118977</v>
      </c>
      <c r="O10" s="141">
        <f>+IF(F10=0,"",'Ark1'!V543)</f>
        <v>7.7170418006430852</v>
      </c>
      <c r="P10" s="141">
        <f>+IF(F10=0,"",'Ark1'!W543)</f>
        <v>4.8231511254019281</v>
      </c>
      <c r="Q10" s="141">
        <f>+IF(F10=0,"",'Ark1'!X543)</f>
        <v>81.283956092693188</v>
      </c>
      <c r="R10" s="141">
        <f>+IF(F10=0,"",'Ark1'!Y543)</f>
        <v>32.498059651846098</v>
      </c>
      <c r="S10" s="141">
        <f>+IF(F10=0,"",'Ark1'!Z543)</f>
        <v>6.0523323291524562</v>
      </c>
      <c r="T10" s="140">
        <f>+IF(F10=0,"",'Ark1'!Z543)</f>
        <v>6.0523323291524562</v>
      </c>
      <c r="U10" s="67">
        <f>+IF(F10=0,"",'Ark1'!AB543)</f>
        <v>1.9114164281867223</v>
      </c>
      <c r="V10" s="67">
        <f>+IF(F10=0,"",'Ark1'!AB543)</f>
        <v>1.9114164281867223</v>
      </c>
      <c r="W10" s="141">
        <f>+IF(F10=0,"",'Ark1'!AD543)</f>
        <v>57.906217071917773</v>
      </c>
      <c r="X10" s="141">
        <f>+IF(F10=0,"",'Ark1'!AE543)</f>
        <v>74.379750649502881</v>
      </c>
      <c r="Y10" s="141">
        <f>+IF(F10=0,"",'Ark1'!AF543)</f>
        <v>98.224787627967757</v>
      </c>
      <c r="Z10" s="67">
        <f t="shared" ref="Z10:Z13" si="0">+IF(F10=0,"",N10/K10)</f>
        <v>4.0029634632838738</v>
      </c>
      <c r="AA10" s="141">
        <f t="shared" ref="AA10:AA13" si="1">+IF(F10=0,"",F10/E10)</f>
        <v>13.603318250377074</v>
      </c>
      <c r="AB10" s="47"/>
      <c r="AC10" s="4"/>
      <c r="AD10" s="58"/>
      <c r="AF10" s="1"/>
      <c r="AG10" s="5"/>
      <c r="AI10" s="2"/>
      <c r="AJ10" s="2"/>
      <c r="AK10" s="2"/>
    </row>
    <row r="11" spans="1:50" ht="15.6">
      <c r="A11" s="47"/>
      <c r="B11" s="66">
        <f>+'Ark1'!C544</f>
        <v>2024</v>
      </c>
      <c r="C11" s="66">
        <f>+'Ark1'!K544</f>
        <v>4</v>
      </c>
      <c r="D11" s="66" t="s">
        <v>63</v>
      </c>
      <c r="E11" s="66">
        <f>+IF(F11=0,"",'Ark1'!Q544)</f>
        <v>42</v>
      </c>
      <c r="F11" s="292">
        <f>+'Ark1'!R544</f>
        <v>163</v>
      </c>
      <c r="G11" s="194">
        <f>+IF(F11=0,"",'Ark1'!AF544)</f>
        <v>1.7752123720322375</v>
      </c>
      <c r="H11" s="194">
        <f>+IF(F11=0,"",IF(F17=0,"",G11-G17))</f>
        <v>0.44110564349395442</v>
      </c>
      <c r="I11" s="194">
        <f>+IF(F11=0,"",'Ark1'!AG544)</f>
        <v>1.7440131471919731</v>
      </c>
      <c r="J11" s="96"/>
      <c r="K11" s="67">
        <f>+IF(F11=0,"",'Ark1'!S544)</f>
        <v>3.9509202453987728</v>
      </c>
      <c r="L11" s="94">
        <f>+IF(F11=0,"",IF(F17=0,"",K11-K17))</f>
        <v>-1.3273406241664447</v>
      </c>
      <c r="M11" s="67">
        <f>+IF(F11=0,"",'Ark1'!T544)</f>
        <v>5.6993865030674851</v>
      </c>
      <c r="N11" s="278">
        <f>+IF(F11=0,"",'Ark1'!U544)</f>
        <v>20.651533742331285</v>
      </c>
      <c r="O11" s="141">
        <f>+IF(F11=0,"",'Ark1'!V544)</f>
        <v>1.2269938650306749</v>
      </c>
      <c r="P11" s="141">
        <f>+IF(F11=0,"",'Ark1'!W544)</f>
        <v>4.2944785276073603</v>
      </c>
      <c r="Q11" s="141">
        <f>+IF(F11=0,"",'Ark1'!X544)</f>
        <v>63.190184049079761</v>
      </c>
      <c r="R11" s="141">
        <f>+IF(F11=0,"",'Ark1'!Y544)</f>
        <v>30.06134969325154</v>
      </c>
      <c r="S11" s="141">
        <f>+IF(F11=0,"",'Ark1'!Z544)</f>
        <v>9.4794472919320611</v>
      </c>
      <c r="T11" s="140">
        <f>+IF(F11=0,"",'Ark1'!Z544)</f>
        <v>9.4794472919320611</v>
      </c>
      <c r="U11" s="67">
        <f>+IF(F11=0,"",'Ark1'!AB544)</f>
        <v>1.613345300673209</v>
      </c>
      <c r="V11" s="67">
        <f>+IF(F11=0,"",'Ark1'!AB544)</f>
        <v>1.613345300673209</v>
      </c>
      <c r="W11" s="141">
        <f>+IF(F11=0,"",'Ark1'!AD544)</f>
        <v>32.566010180902246</v>
      </c>
      <c r="X11" s="141">
        <f>+IF(F11=0,"",'Ark1'!AE544)</f>
        <v>44.517224513460931</v>
      </c>
      <c r="Y11" s="141">
        <f>+IF(F11=0,"",'Ark1'!AF544)</f>
        <v>1.7752123720322375</v>
      </c>
      <c r="Z11" s="67">
        <f t="shared" ref="Z11" si="2">+IF(F11=0,"",N11/K11)</f>
        <v>5.2270186335403723</v>
      </c>
      <c r="AA11" s="141">
        <f t="shared" ref="AA11" si="3">+IF(F11=0,"",F11/E11)</f>
        <v>3.8809523809523809</v>
      </c>
      <c r="AB11" s="47"/>
      <c r="AC11" s="4"/>
      <c r="AD11" s="58"/>
      <c r="AF11" s="1"/>
      <c r="AG11" s="5"/>
      <c r="AI11" s="2"/>
      <c r="AJ11" s="2"/>
      <c r="AK11" s="2"/>
    </row>
    <row r="12" spans="1:50" ht="15.6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"/>
      <c r="AD12" s="58"/>
      <c r="AF12" s="1"/>
      <c r="AG12" s="5"/>
      <c r="AI12" s="2"/>
      <c r="AJ12" s="2"/>
      <c r="AK12" s="2"/>
    </row>
    <row r="13" spans="1:50" ht="15.6">
      <c r="A13" s="47"/>
      <c r="B13" s="66">
        <f>+'Ark1'!C545</f>
        <v>2023</v>
      </c>
      <c r="C13" s="66">
        <f>+'Ark1'!K545</f>
        <v>0</v>
      </c>
      <c r="D13" s="66" t="str">
        <f>+D10</f>
        <v>Ordinær</v>
      </c>
      <c r="E13" s="66">
        <f>+IF(F13=0,"",'Ark1'!Q545)</f>
        <v>632</v>
      </c>
      <c r="F13" s="292">
        <f>+'Ark1'!R545</f>
        <v>8956</v>
      </c>
      <c r="G13" s="194">
        <f>+IF(F13=0,"",'Ark1'!AF545)</f>
        <v>98.634361233480163</v>
      </c>
      <c r="H13" s="194">
        <f>+IF(F13=0,"",IF(F17=0,"",G13-G17))</f>
        <v>97.300254504941876</v>
      </c>
      <c r="I13" s="194">
        <f>+IF(F13=0,"",'Ark1'!AG545)</f>
        <v>98.377133696309087</v>
      </c>
      <c r="J13" s="96"/>
      <c r="K13" s="67">
        <f>+IF(F13=0,"",'Ark1'!S545)</f>
        <v>5.2454220634211692</v>
      </c>
      <c r="L13" s="94">
        <f>+IF(F13=0,"",IF(F17=0,"",K13-K17))</f>
        <v>-3.2838806144048327E-2</v>
      </c>
      <c r="M13" s="67">
        <f>+IF(F13=0,"",'Ark1'!T545)</f>
        <v>5.5749218401071916</v>
      </c>
      <c r="N13" s="278">
        <f>+IF(F13=0,"",'Ark1'!U545)</f>
        <v>20.665140687807114</v>
      </c>
      <c r="O13" s="141">
        <f>+IF(F13=0,"",'Ark1'!V545)</f>
        <v>3.0928986154533273</v>
      </c>
      <c r="P13" s="141">
        <f>+IF(F13=0,"",'Ark1'!W545)</f>
        <v>3.5730236712818209</v>
      </c>
      <c r="Q13" s="141">
        <f>+IF(F13=0,"",'Ark1'!X545)</f>
        <v>79.477445288075003</v>
      </c>
      <c r="R13" s="141">
        <f>+IF(F13=0,"",'Ark1'!Y545)</f>
        <v>29.845913354175977</v>
      </c>
      <c r="S13" s="141">
        <f>+IF(F13=0,"",'Ark1'!Z545)</f>
        <v>5.9235515745388492</v>
      </c>
      <c r="T13" s="140">
        <f>+IF(F13=0,"",'Ark1'!Z545)</f>
        <v>5.9235515745388492</v>
      </c>
      <c r="U13" s="67">
        <f>+IF(F13=0,"",'Ark1'!AB545)</f>
        <v>2.1295871710558165</v>
      </c>
      <c r="V13" s="67">
        <f>+IF(F13=0,"",'Ark1'!AB545)</f>
        <v>2.1295871710558165</v>
      </c>
      <c r="W13" s="141">
        <f>+IF(F13=0,"",'Ark1'!AD545)</f>
        <v>54.21931801669561</v>
      </c>
      <c r="X13" s="141">
        <f>+IF(F13=0,"",'Ark1'!AE545)</f>
        <v>56.011957488198085</v>
      </c>
      <c r="Y13" s="141">
        <f>+IF(F13=0,"",'Ark1'!AF545)</f>
        <v>98.634361233480163</v>
      </c>
      <c r="Z13" s="67">
        <f t="shared" si="0"/>
        <v>3.9396526033462589</v>
      </c>
      <c r="AA13" s="141">
        <f t="shared" si="1"/>
        <v>14.170886075949367</v>
      </c>
      <c r="AB13" s="47"/>
      <c r="AC13" s="4"/>
      <c r="AD13" s="58"/>
      <c r="AF13" s="13"/>
      <c r="AG13" s="5"/>
      <c r="AI13" s="1"/>
      <c r="AJ13" s="66">
        <v>2</v>
      </c>
      <c r="AK13" s="66" t="s">
        <v>453</v>
      </c>
      <c r="AL13" s="11"/>
      <c r="AM13" s="11"/>
    </row>
    <row r="14" spans="1:50" ht="15.6">
      <c r="A14" s="47"/>
      <c r="B14" s="66">
        <f>+'Ark1'!C546</f>
        <v>2023</v>
      </c>
      <c r="C14" s="66">
        <f>+'Ark1'!K546</f>
        <v>4</v>
      </c>
      <c r="D14" s="66" t="s">
        <v>63</v>
      </c>
      <c r="E14" s="66">
        <f>+IF(F14=0,"",'Ark1'!Q546)</f>
        <v>15</v>
      </c>
      <c r="F14" s="292">
        <f>+'Ark1'!R546</f>
        <v>124</v>
      </c>
      <c r="G14" s="194">
        <f>+IF(F14=0,"",'Ark1'!AF546)</f>
        <v>1.3656387665198235</v>
      </c>
      <c r="H14" s="194">
        <f>+IF(F14=0,"",IF(F19=0,"",G14-G19))</f>
        <v>-97.946106692128495</v>
      </c>
      <c r="I14" s="194">
        <f>+IF(F14=0,"",'Ark1'!AG546)</f>
        <v>1.6228663036908988</v>
      </c>
      <c r="J14" s="96"/>
      <c r="K14" s="67">
        <f>+IF(F14=0,"",'Ark1'!S546)</f>
        <v>6.5241935483870996</v>
      </c>
      <c r="L14" s="94">
        <f>+IF(F14=0,"",IF(F19=0,"",K14-K19))</f>
        <v>1.2751592380030958</v>
      </c>
      <c r="M14" s="67">
        <f>+IF(F14=0,"",'Ark1'!T546)</f>
        <v>7.145161290322581</v>
      </c>
      <c r="N14" s="278">
        <f>+IF(F14=0,"",'Ark1'!U546)</f>
        <v>24.621774193548394</v>
      </c>
      <c r="O14" s="141">
        <f>+IF(F14=0,"",'Ark1'!V546)</f>
        <v>2.4193548387096779</v>
      </c>
      <c r="P14" s="141">
        <f>+IF(F14=0,"",'Ark1'!W546)</f>
        <v>33.870967741935488</v>
      </c>
      <c r="Q14" s="141">
        <f>+IF(F14=0,"",'Ark1'!X546)</f>
        <v>74.193548387096783</v>
      </c>
      <c r="R14" s="141">
        <f>+IF(F14=0,"",'Ark1'!Y546)</f>
        <v>44.354838709677423</v>
      </c>
      <c r="S14" s="141">
        <f>+IF(F14=0,"",'Ark1'!Z546)</f>
        <v>10.412520073046293</v>
      </c>
      <c r="T14" s="140">
        <f>+IF(F14=0,"",'Ark1'!Z546)</f>
        <v>10.412520073046293</v>
      </c>
      <c r="U14" s="67">
        <f>+IF(F14=0,"",'Ark1'!AB546)</f>
        <v>2.4019264727374647</v>
      </c>
      <c r="V14" s="67">
        <f>+IF(F14=0,"",'Ark1'!AB546)</f>
        <v>2.4019264727374647</v>
      </c>
      <c r="W14" s="141">
        <f>+IF(F14=0,"",'Ark1'!AD546)</f>
        <v>72.616062438499213</v>
      </c>
      <c r="X14" s="141">
        <f>+IF(F14=0,"",'Ark1'!AE546)</f>
        <v>61.525645839739603</v>
      </c>
      <c r="Y14" s="141">
        <f>+IF(F14=0,"",'Ark1'!AF546)</f>
        <v>1.3656387665198235</v>
      </c>
      <c r="Z14" s="67">
        <f t="shared" ref="Z14:Z20" si="4">+IF(F14=0,"",N14/K14)</f>
        <v>3.7739184177997522</v>
      </c>
      <c r="AA14" s="141">
        <f t="shared" ref="AA14:AA20" si="5">+IF(F14=0,"",F14/E14)</f>
        <v>8.2666666666666675</v>
      </c>
      <c r="AB14" s="47"/>
      <c r="AC14" s="4"/>
      <c r="AD14" s="58"/>
      <c r="AF14" s="13"/>
      <c r="AG14" s="5"/>
      <c r="AI14" s="1"/>
      <c r="AJ14" s="66">
        <v>25</v>
      </c>
      <c r="AK14" s="66" t="s">
        <v>571</v>
      </c>
      <c r="AL14" s="11"/>
      <c r="AM14" s="11"/>
    </row>
    <row r="15" spans="1:50" ht="15.6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"/>
      <c r="AD15" s="58"/>
      <c r="AF15" s="1"/>
      <c r="AG15" s="5"/>
      <c r="AI15" s="2"/>
      <c r="AJ15" s="2"/>
      <c r="AK15" s="2"/>
    </row>
    <row r="16" spans="1:50" ht="15.6">
      <c r="A16" s="47"/>
      <c r="B16" s="66">
        <f>+'Ark1'!C547</f>
        <v>2022</v>
      </c>
      <c r="C16" s="66">
        <f>+'Ark1'!K547</f>
        <v>0</v>
      </c>
      <c r="D16" s="66" t="str">
        <f>+D10</f>
        <v>Ordinær</v>
      </c>
      <c r="E16" s="66">
        <f>+IF(F16=0,"",'Ark1'!Q547)</f>
        <v>570</v>
      </c>
      <c r="F16" s="292">
        <f>+'Ark1'!R547</f>
        <v>8505</v>
      </c>
      <c r="G16" s="194">
        <f>+IF(F16=0,"",'Ark1'!AF547)</f>
        <v>98.665893271461726</v>
      </c>
      <c r="H16" s="194">
        <f>+IF(F16=0,"",IF(F20=0,"",G16-G20))</f>
        <v>97.977638730110044</v>
      </c>
      <c r="I16" s="194">
        <f>+IF(F16=0,"",'Ark1'!AG547)</f>
        <v>99.098643802672029</v>
      </c>
      <c r="J16" s="96"/>
      <c r="K16" s="67">
        <f>+IF(F16=0,"",'Ark1'!S547)</f>
        <v>5.208348030570253</v>
      </c>
      <c r="L16" s="94">
        <f>+IF(F16=0,"",IF(F20=0,"",K16-K20))</f>
        <v>-0.38181590385597808</v>
      </c>
      <c r="M16" s="67">
        <f>+IF(F16=0,"",'Ark1'!T547)</f>
        <v>5.5778953556731343</v>
      </c>
      <c r="N16" s="278">
        <f>+IF(F16=0,"",'Ark1'!U547)</f>
        <v>21.439389770723139</v>
      </c>
      <c r="O16" s="141">
        <f>+IF(F16=0,"",'Ark1'!V547)</f>
        <v>4.1975308641975309</v>
      </c>
      <c r="P16" s="141">
        <f>+IF(F16=0,"",'Ark1'!W547)</f>
        <v>3.5273368606701938</v>
      </c>
      <c r="Q16" s="141">
        <f>+IF(F16=0,"",'Ark1'!X547)</f>
        <v>84.573780129335645</v>
      </c>
      <c r="R16" s="141">
        <f>+IF(F16=0,"",'Ark1'!Y547)</f>
        <v>33.885949441505005</v>
      </c>
      <c r="S16" s="141">
        <f>+IF(F16=0,"",'Ark1'!Z547)</f>
        <v>5.8640192713232508</v>
      </c>
      <c r="T16" s="140">
        <f>+IF(F16=0,"",'Ark1'!Z547)</f>
        <v>5.8640192713232508</v>
      </c>
      <c r="U16" s="67">
        <f>+IF(F16=0,"",'Ark1'!AB547)</f>
        <v>2.1332077875003534</v>
      </c>
      <c r="V16" s="67">
        <f>+IF(F16=0,"",'Ark1'!AB547)</f>
        <v>2.1332077875003534</v>
      </c>
      <c r="W16" s="141">
        <f>+IF(F16=0,"",'Ark1'!AD547)</f>
        <v>54.927203972202257</v>
      </c>
      <c r="X16" s="141">
        <f>+IF(F16=0,"",'Ark1'!AE547)</f>
        <v>56.418822134689151</v>
      </c>
      <c r="Y16" s="141">
        <f>+IF(F16=0,"",'Ark1'!AF547)</f>
        <v>98.665893271461726</v>
      </c>
      <c r="Z16" s="67">
        <f t="shared" si="4"/>
        <v>4.1163512201729304</v>
      </c>
      <c r="AA16" s="141">
        <f t="shared" si="5"/>
        <v>14.921052631578947</v>
      </c>
      <c r="AB16" s="47"/>
      <c r="AC16" s="4"/>
      <c r="AD16" s="58"/>
      <c r="AF16" s="5"/>
      <c r="AG16" s="5"/>
      <c r="AI16" s="1"/>
      <c r="AJ16" s="1"/>
      <c r="AK16" s="11"/>
      <c r="AL16" s="11"/>
      <c r="AM16" s="11"/>
    </row>
    <row r="17" spans="1:41" ht="15.6">
      <c r="A17" s="47"/>
      <c r="B17" s="66">
        <f>+'Ark1'!C548</f>
        <v>2022</v>
      </c>
      <c r="C17" s="66">
        <f>+'Ark1'!K548</f>
        <v>4</v>
      </c>
      <c r="D17" s="66" t="s">
        <v>63</v>
      </c>
      <c r="E17" s="66">
        <f>+IF(F17=0,"",'Ark1'!Q548)</f>
        <v>12</v>
      </c>
      <c r="F17" s="292">
        <f>+'Ark1'!R548</f>
        <v>115</v>
      </c>
      <c r="G17" s="194">
        <f>+IF(F17=0,"",'Ark1'!AF548)</f>
        <v>1.334106728538283</v>
      </c>
      <c r="H17" s="194">
        <f>+IF(F17=0,"",IF(F22=0,"",G17-G22))</f>
        <v>-98.298082304007394</v>
      </c>
      <c r="I17" s="194">
        <f>+IF(F17=0,"",'Ark1'!AG548)</f>
        <v>0.90135619732792971</v>
      </c>
      <c r="J17" s="96"/>
      <c r="K17" s="67">
        <f>+IF(F17=0,"",'Ark1'!S548)</f>
        <v>5.2782608695652176</v>
      </c>
      <c r="L17" s="94">
        <f>+IF(F17=0,"",IF(F22=0,"",K17-K22))</f>
        <v>0.23563865231496628</v>
      </c>
      <c r="M17" s="67">
        <f>+IF(F17=0,"",'Ark1'!T548)</f>
        <v>5.0260869565217394</v>
      </c>
      <c r="N17" s="278">
        <f>+IF(F17=0,"",'Ark1'!U548)</f>
        <v>14.421739130434778</v>
      </c>
      <c r="O17" s="141">
        <f>+IF(F17=0,"",'Ark1'!V548)</f>
        <v>0</v>
      </c>
      <c r="P17" s="141">
        <f>+IF(F17=0,"",'Ark1'!W548)</f>
        <v>0</v>
      </c>
      <c r="Q17" s="141">
        <f>+IF(F17=0,"",'Ark1'!X548)</f>
        <v>34.782608695652172</v>
      </c>
      <c r="R17" s="141">
        <f>+IF(F17=0,"",'Ark1'!Y548)</f>
        <v>8.695652173913043</v>
      </c>
      <c r="S17" s="141">
        <f>+IF(F17=0,"",'Ark1'!Z548)</f>
        <v>5.5255262603381388</v>
      </c>
      <c r="T17" s="140">
        <f>+IF(F17=0,"",'Ark1'!Z548)</f>
        <v>5.5255262603381388</v>
      </c>
      <c r="U17" s="67">
        <f>+IF(F17=0,"",'Ark1'!AB548)</f>
        <v>2.0745282106508913</v>
      </c>
      <c r="V17" s="67">
        <f>+IF(F17=0,"",'Ark1'!AB548)</f>
        <v>2.0745282106508913</v>
      </c>
      <c r="W17" s="141">
        <f>+IF(F17=0,"",'Ark1'!AD548)</f>
        <v>56.616478042813711</v>
      </c>
      <c r="X17" s="141">
        <f>+IF(F17=0,"",'Ark1'!AE548)</f>
        <v>44.551087060478345</v>
      </c>
      <c r="Y17" s="141">
        <f>+IF(F17=0,"",'Ark1'!AF548)</f>
        <v>1.334106728538283</v>
      </c>
      <c r="Z17" s="67">
        <f t="shared" si="4"/>
        <v>2.7322899505766052</v>
      </c>
      <c r="AA17" s="141">
        <f t="shared" si="5"/>
        <v>9.5833333333333339</v>
      </c>
      <c r="AB17" s="47"/>
      <c r="AC17" s="4"/>
      <c r="AD17" s="58"/>
      <c r="AF17" s="5"/>
      <c r="AG17" s="5"/>
      <c r="AI17" s="1"/>
      <c r="AJ17" s="1"/>
      <c r="AK17" s="11"/>
      <c r="AL17" s="11"/>
      <c r="AM17" s="11"/>
    </row>
    <row r="18" spans="1:41" ht="15.6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"/>
      <c r="AD18" s="58"/>
      <c r="AF18" s="1"/>
      <c r="AG18" s="5"/>
      <c r="AI18" s="2"/>
      <c r="AJ18" s="2"/>
      <c r="AK18" s="2"/>
    </row>
    <row r="19" spans="1:41" ht="15.6">
      <c r="A19" s="47"/>
      <c r="B19" s="66">
        <f>+'Ark1'!C549</f>
        <v>2021</v>
      </c>
      <c r="C19" s="66">
        <f>+'Ark1'!K549</f>
        <v>0</v>
      </c>
      <c r="D19" s="66" t="str">
        <f>+D16</f>
        <v>Ordinær</v>
      </c>
      <c r="E19" s="66">
        <f>+IF(F19=0,"",'Ark1'!Q549)</f>
        <v>568</v>
      </c>
      <c r="F19" s="292">
        <f>+'Ark1'!R549</f>
        <v>8802</v>
      </c>
      <c r="G19" s="194">
        <f>+IF(F19=0,"",'Ark1'!AF549)</f>
        <v>99.311745458648318</v>
      </c>
      <c r="H19" s="194">
        <f>+IF(F19=0,"",IF(F23=0,"",G19-G23))</f>
        <v>98.943934491194014</v>
      </c>
      <c r="I19" s="194">
        <f>+IF(F19=0,"",'Ark1'!AG549)</f>
        <v>99.358731040713465</v>
      </c>
      <c r="J19" s="96"/>
      <c r="K19" s="67">
        <f>+IF(F19=0,"",'Ark1'!S549)</f>
        <v>5.2490343103840038</v>
      </c>
      <c r="L19" s="94">
        <f>+IF(F19=0,"",IF(F23=0,"",K19-K23))</f>
        <v>1.1278221891718827</v>
      </c>
      <c r="M19" s="67">
        <f>+IF(F19=0,"",'Ark1'!T549)</f>
        <v>5.5875937286980228</v>
      </c>
      <c r="N19" s="278">
        <f>+IF(F19=0,"",'Ark1'!U549)</f>
        <v>21.810532833447034</v>
      </c>
      <c r="O19" s="141">
        <f>+IF(F19=0,"",'Ark1'!V549)</f>
        <v>4.5330606680299921</v>
      </c>
      <c r="P19" s="141">
        <f>+IF(F19=0,"",'Ark1'!W549)</f>
        <v>4.1013406044080902</v>
      </c>
      <c r="Q19" s="141">
        <f>+IF(F19=0,"",'Ark1'!X549)</f>
        <v>85.071574642126819</v>
      </c>
      <c r="R19" s="141">
        <f>+IF(F19=0,"",'Ark1'!Y549)</f>
        <v>36.537150647580098</v>
      </c>
      <c r="S19" s="141">
        <f>+IF(F19=0,"",'Ark1'!Z549)</f>
        <v>5.9843585373071484</v>
      </c>
      <c r="T19" s="140">
        <f>+IF(F19=0,"",'Ark1'!Z549)</f>
        <v>5.9843585373071484</v>
      </c>
      <c r="U19" s="67">
        <f>+IF(F19=0,"",'Ark1'!AB549)</f>
        <v>2.2715294592922159</v>
      </c>
      <c r="V19" s="67">
        <f>+IF(F19=0,"",'Ark1'!AB549)</f>
        <v>2.2715294592922159</v>
      </c>
      <c r="W19" s="141">
        <f>+IF(F19=0,"",'Ark1'!AD549)</f>
        <v>54.596386331272043</v>
      </c>
      <c r="X19" s="141">
        <f>+IF(F19=0,"",'Ark1'!AE549)</f>
        <v>54.39611118776795</v>
      </c>
      <c r="Y19" s="141">
        <f>+IF(F19=0,"",'Ark1'!AF549)</f>
        <v>99.311745458648318</v>
      </c>
      <c r="Z19" s="67">
        <f t="shared" si="4"/>
        <v>4.1551515085927191</v>
      </c>
      <c r="AA19" s="141">
        <f t="shared" si="5"/>
        <v>15.496478873239436</v>
      </c>
      <c r="AB19" s="47"/>
      <c r="AC19" s="4"/>
      <c r="AD19" s="58"/>
      <c r="AF19" s="13"/>
      <c r="AG19" s="5"/>
      <c r="AI19" s="1"/>
      <c r="AJ19" s="1"/>
      <c r="AK19" s="11"/>
      <c r="AL19" s="11"/>
      <c r="AM19" s="11"/>
    </row>
    <row r="20" spans="1:41" ht="15.6">
      <c r="A20" s="47"/>
      <c r="B20" s="66">
        <f>+'Ark1'!C550</f>
        <v>2021</v>
      </c>
      <c r="C20" s="66">
        <f>+'Ark1'!K550</f>
        <v>4</v>
      </c>
      <c r="D20" s="66" t="s">
        <v>63</v>
      </c>
      <c r="E20" s="66">
        <f>+IF(F20=0,"",'Ark1'!Q550)</f>
        <v>13</v>
      </c>
      <c r="F20" s="292">
        <f>+'Ark1'!R550</f>
        <v>61</v>
      </c>
      <c r="G20" s="194">
        <f>+IF(F20=0,"",'Ark1'!AF550)</f>
        <v>0.68825454135168684</v>
      </c>
      <c r="H20" s="194">
        <f>+IF(F20=0,"",IF(F24=0,"",G20-G24))</f>
        <v>-98.958589842334817</v>
      </c>
      <c r="I20" s="194">
        <f>+IF(F20=0,"",'Ark1'!AG550)</f>
        <v>0.64126895928656358</v>
      </c>
      <c r="J20" s="96"/>
      <c r="K20" s="67">
        <f>+IF(F20=0,"",'Ark1'!S550)</f>
        <v>5.5901639344262311</v>
      </c>
      <c r="L20" s="94">
        <f>+IF(F20=0,"",IF(F24=0,"",K20-K24))</f>
        <v>0.58536228814750668</v>
      </c>
      <c r="M20" s="67">
        <f>+IF(F20=0,"",'Ark1'!T550)</f>
        <v>5.7868852459016402</v>
      </c>
      <c r="N20" s="278">
        <f>+IF(F20=0,"",'Ark1'!U550)</f>
        <v>20.311967213114755</v>
      </c>
      <c r="O20" s="141">
        <f>+IF(F20=0,"",'Ark1'!V550)</f>
        <v>3.2786885245901645</v>
      </c>
      <c r="P20" s="141">
        <f>+IF(F20=0,"",'Ark1'!W550)</f>
        <v>1.6393442622950822</v>
      </c>
      <c r="Q20" s="141">
        <f>+IF(F20=0,"",'Ark1'!X550)</f>
        <v>70.491803278688522</v>
      </c>
      <c r="R20" s="141">
        <f>+IF(F20=0,"",'Ark1'!Y550)</f>
        <v>32.786885245901637</v>
      </c>
      <c r="S20" s="141">
        <f>+IF(F20=0,"",'Ark1'!Z550)</f>
        <v>5.8558973552300593</v>
      </c>
      <c r="T20" s="140">
        <f>+IF(F20=0,"",'Ark1'!Z550)</f>
        <v>5.8558973552300593</v>
      </c>
      <c r="U20" s="67">
        <f>+IF(F20=0,"",'Ark1'!AB550)</f>
        <v>2.0253698638007203</v>
      </c>
      <c r="V20" s="67">
        <f>+IF(F20=0,"",'Ark1'!AB550)</f>
        <v>2.0253698638007203</v>
      </c>
      <c r="W20" s="141">
        <f>+IF(F20=0,"",'Ark1'!AD550)</f>
        <v>55.211554985953853</v>
      </c>
      <c r="X20" s="141">
        <f>+IF(F20=0,"",'Ark1'!AE550)</f>
        <v>45.343502166455615</v>
      </c>
      <c r="Y20" s="141">
        <f>+IF(F20=0,"",'Ark1'!AF550)</f>
        <v>0.68825454135168684</v>
      </c>
      <c r="Z20" s="67">
        <f t="shared" si="4"/>
        <v>3.6335190615835771</v>
      </c>
      <c r="AA20" s="141">
        <f t="shared" si="5"/>
        <v>4.6923076923076925</v>
      </c>
      <c r="AB20" s="47"/>
      <c r="AC20" s="13"/>
      <c r="AD20" s="13"/>
    </row>
    <row r="21" spans="1:41" ht="15.6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"/>
      <c r="AD21" s="58"/>
      <c r="AF21" s="1"/>
      <c r="AG21" s="5"/>
      <c r="AI21" s="2"/>
      <c r="AJ21" s="2"/>
      <c r="AK21" s="2"/>
    </row>
    <row r="22" spans="1:41" ht="15.6">
      <c r="A22" s="47"/>
      <c r="B22" s="66">
        <f>+'Ark1'!C551</f>
        <v>2020</v>
      </c>
      <c r="C22" s="66">
        <f>+'Ark1'!K551</f>
        <v>0</v>
      </c>
      <c r="D22" s="66" t="s">
        <v>63</v>
      </c>
      <c r="E22" s="66">
        <f>+IF(F22=0,"",'Ark1'!Q551)</f>
        <v>562</v>
      </c>
      <c r="F22" s="292">
        <f>+'Ark1'!R551</f>
        <v>8939</v>
      </c>
      <c r="G22" s="194">
        <f>+IF(F22=0,"",'Ark1'!AF551)</f>
        <v>99.632189032545682</v>
      </c>
      <c r="H22" s="194">
        <f t="shared" ref="H22:H27" si="6">+IF(F22=0,"",IF(F25=0,"",G22-G25))</f>
        <v>99.279033416232167</v>
      </c>
      <c r="I22" s="194">
        <f>+IF(F22=0,"",'Ark1'!AG551)</f>
        <v>99.68586795916903</v>
      </c>
      <c r="J22" s="96"/>
      <c r="K22" s="67">
        <f>+IF(F22=0,"",'Ark1'!S551)</f>
        <v>5.0426222172502513</v>
      </c>
      <c r="L22" s="94">
        <f t="shared" ref="L22:L27" si="7">+IF(F22=0,"",IF(F25=0,"",K22-K25))</f>
        <v>-0.21544229887878075</v>
      </c>
      <c r="M22" s="67">
        <f>+IF(F22=0,"",'Ark1'!T551)</f>
        <v>5.6106947085803762</v>
      </c>
      <c r="N22" s="278">
        <f>+IF(F22=0,"",'Ark1'!U551)</f>
        <v>21.525981653428715</v>
      </c>
      <c r="O22" s="141">
        <f>+IF(F22=0,"",'Ark1'!V551)</f>
        <v>3.3448931647835338</v>
      </c>
      <c r="P22" s="141">
        <f>+IF(F22=0,"",'Ark1'!W551)</f>
        <v>4.2062870567177537</v>
      </c>
      <c r="Q22" s="141">
        <f>+IF(F22=0,"",'Ark1'!X551)</f>
        <v>84.908826490658896</v>
      </c>
      <c r="R22" s="141">
        <f>+IF(F22=0,"",'Ark1'!Y551)</f>
        <v>34.276764738785097</v>
      </c>
      <c r="S22" s="141">
        <f>+IF(F22=0,"",'Ark1'!Z551)</f>
        <v>5.9706092216995605</v>
      </c>
      <c r="T22" s="140">
        <f>+IF(F22=0,"",'Ark1'!Z551)</f>
        <v>5.9706092216995605</v>
      </c>
      <c r="U22" s="67">
        <f>+IF(F22=0,"",'Ark1'!AB551)</f>
        <v>2.2546075329483002</v>
      </c>
      <c r="V22" s="67">
        <f>+IF(F22=0,"",'Ark1'!AB551)</f>
        <v>2.2546075329483002</v>
      </c>
      <c r="W22" s="141">
        <f>+IF(F22=0,"",'Ark1'!AD551)</f>
        <v>52.408339604814813</v>
      </c>
      <c r="X22" s="141">
        <f>+IF(F22=0,"",'Ark1'!AE551)</f>
        <v>51.634321978083314</v>
      </c>
      <c r="Y22" s="141">
        <f>+IF(F22=0,"",'Ark1'!AF551)</f>
        <v>99.632189032545682</v>
      </c>
      <c r="Z22" s="67">
        <f t="shared" ref="Z22:Z31" si="8">+IF(F22=0,"",N22/K22)</f>
        <v>4.2688071257431739</v>
      </c>
      <c r="AA22" s="141">
        <f t="shared" ref="AA22:AA31" si="9">+IF(F22=0,"",F22/E22)</f>
        <v>15.905693950177936</v>
      </c>
      <c r="AB22" s="47"/>
      <c r="AC22" s="1"/>
      <c r="AD22" s="1"/>
      <c r="AE22" s="1"/>
      <c r="AF22" s="1"/>
      <c r="AG22" s="1"/>
      <c r="AH22" s="1"/>
      <c r="AI22" s="1"/>
      <c r="AJ22" s="1"/>
      <c r="AK22" s="1"/>
      <c r="AL22" s="1"/>
      <c r="AN22" s="13"/>
      <c r="AO22" s="13"/>
    </row>
    <row r="23" spans="1:41" ht="15.6">
      <c r="A23" s="47"/>
      <c r="B23" s="66">
        <f>+'Ark1'!C552</f>
        <v>2020</v>
      </c>
      <c r="C23" s="66">
        <f>+'Ark1'!K552</f>
        <v>4</v>
      </c>
      <c r="D23" s="66" t="s">
        <v>63</v>
      </c>
      <c r="E23" s="66">
        <f>+IF(F23=0,"",'Ark1'!Q552)</f>
        <v>7</v>
      </c>
      <c r="F23" s="292">
        <f>+'Ark1'!R552</f>
        <v>33</v>
      </c>
      <c r="G23" s="194">
        <f>+IF(F23=0,"",'Ark1'!AF552)</f>
        <v>0.36781096745430225</v>
      </c>
      <c r="H23" s="194">
        <f t="shared" si="6"/>
        <v>-99.079587635402532</v>
      </c>
      <c r="I23" s="194">
        <f>+IF(F23=0,"",'Ark1'!AG552)</f>
        <v>0.31413204083094975</v>
      </c>
      <c r="J23" s="96"/>
      <c r="K23" s="67">
        <f>+IF(F23=0,"",'Ark1'!S552)</f>
        <v>4.1212121212121211</v>
      </c>
      <c r="L23" s="94">
        <f t="shared" si="7"/>
        <v>-0.74595080602629515</v>
      </c>
      <c r="M23" s="67">
        <f>+IF(F23=0,"",'Ark1'!T552)</f>
        <v>5.1818181818181808</v>
      </c>
      <c r="N23" s="278">
        <f>+IF(F23=0,"",'Ark1'!U552)</f>
        <v>18.374545454545455</v>
      </c>
      <c r="O23" s="141">
        <f>+IF(F23=0,"",'Ark1'!V552)</f>
        <v>3.0303030303030303</v>
      </c>
      <c r="P23" s="141">
        <f>+IF(F23=0,"",'Ark1'!W552)</f>
        <v>6.0606060606060606</v>
      </c>
      <c r="Q23" s="141">
        <f>+IF(F23=0,"",'Ark1'!X552)</f>
        <v>57.575757575757585</v>
      </c>
      <c r="R23" s="141">
        <f>+IF(F23=0,"",'Ark1'!Y552)</f>
        <v>18.181818181818183</v>
      </c>
      <c r="S23" s="141">
        <f>+IF(F23=0,"",'Ark1'!Z552)</f>
        <v>6.4927069066150311</v>
      </c>
      <c r="T23" s="140">
        <f>+IF(F23=0,"",'Ark1'!Z552)</f>
        <v>6.4927069066150311</v>
      </c>
      <c r="U23" s="67">
        <f>+IF(F23=0,"",'Ark1'!AB552)</f>
        <v>2.3284088136119454</v>
      </c>
      <c r="V23" s="67">
        <f>+IF(F23=0,"",'Ark1'!AB552)</f>
        <v>2.3284088136119454</v>
      </c>
      <c r="W23" s="141">
        <f>+IF(F23=0,"",'Ark1'!AD552)</f>
        <v>48.859667901642339</v>
      </c>
      <c r="X23" s="141">
        <f>+IF(F23=0,"",'Ark1'!AE552)</f>
        <v>29.782417941461524</v>
      </c>
      <c r="Y23" s="141">
        <f>+IF(F23=0,"",'Ark1'!AF552)</f>
        <v>0.36781096745430225</v>
      </c>
      <c r="Z23" s="67">
        <f t="shared" si="8"/>
        <v>4.4585294117647063</v>
      </c>
      <c r="AA23" s="141">
        <f t="shared" si="9"/>
        <v>4.7142857142857144</v>
      </c>
      <c r="AB23" s="47"/>
      <c r="AC23" s="1"/>
      <c r="AD23" s="1"/>
      <c r="AE23" s="1"/>
      <c r="AF23" s="1"/>
      <c r="AG23" s="1"/>
      <c r="AH23" s="1"/>
      <c r="AI23" s="1"/>
      <c r="AJ23" s="1"/>
      <c r="AK23" s="1"/>
      <c r="AL23" s="1"/>
      <c r="AN23" s="13"/>
      <c r="AO23" s="13"/>
    </row>
    <row r="24" spans="1:41" ht="15.6">
      <c r="A24" s="47"/>
      <c r="B24" s="66">
        <f>+'Ark1'!C553</f>
        <v>2019</v>
      </c>
      <c r="C24" s="66">
        <f>+'Ark1'!K553</f>
        <v>0</v>
      </c>
      <c r="D24" s="66" t="s">
        <v>63</v>
      </c>
      <c r="E24" s="66">
        <f>+IF(F24=0,"",'Ark1'!Q553)</f>
        <v>549</v>
      </c>
      <c r="F24" s="292">
        <f>+'Ark1'!R553</f>
        <v>8747</v>
      </c>
      <c r="G24" s="194">
        <f>+IF(F24=0,"",'Ark1'!AF553)</f>
        <v>99.646844383686499</v>
      </c>
      <c r="H24" s="194">
        <f t="shared" si="6"/>
        <v>99.09424298654335</v>
      </c>
      <c r="I24" s="194">
        <f>+IF(F24=0,"",'Ark1'!AG553)</f>
        <v>99.671837253412818</v>
      </c>
      <c r="J24" s="96"/>
      <c r="K24" s="67">
        <f>+IF(F24=0,"",'Ark1'!S553)</f>
        <v>5.0048016462787244</v>
      </c>
      <c r="L24" s="94">
        <f t="shared" si="7"/>
        <v>0.89159409910891263</v>
      </c>
      <c r="M24" s="67">
        <f>+IF(F24=0,"",'Ark1'!T553)</f>
        <v>5.6095804275751684</v>
      </c>
      <c r="N24" s="278">
        <f>+IF(F24=0,"",'Ark1'!U553)</f>
        <v>21.497694066537136</v>
      </c>
      <c r="O24" s="141">
        <f>+IF(F24=0,"",'Ark1'!V553)</f>
        <v>3.315422430547617</v>
      </c>
      <c r="P24" s="141">
        <f>+IF(F24=0,"",'Ark1'!W553)</f>
        <v>4.367211615410997</v>
      </c>
      <c r="Q24" s="141">
        <f>+IF(F24=0,"",'Ark1'!X553)</f>
        <v>84.4861095232651</v>
      </c>
      <c r="R24" s="141">
        <f>+IF(F24=0,"",'Ark1'!Y553)</f>
        <v>33.428604092831819</v>
      </c>
      <c r="S24" s="141">
        <f>+IF(F24=0,"",'Ark1'!Z553)</f>
        <v>5.9965392651694485</v>
      </c>
      <c r="T24" s="140">
        <f>+IF(F24=0,"",'Ark1'!Z553)</f>
        <v>5.9965392651694485</v>
      </c>
      <c r="U24" s="67">
        <f>+IF(F24=0,"",'Ark1'!AB553)</f>
        <v>2.2954246188627838</v>
      </c>
      <c r="V24" s="67">
        <f>+IF(F24=0,"",'Ark1'!AB553)</f>
        <v>2.2954246188627838</v>
      </c>
      <c r="W24" s="141">
        <f>+IF(F24=0,"",'Ark1'!AD553)</f>
        <v>53.763420498654817</v>
      </c>
      <c r="X24" s="141">
        <f>+IF(F24=0,"",'Ark1'!AE553)</f>
        <v>53.190745246496995</v>
      </c>
      <c r="Y24" s="141">
        <f>+IF(F24=0,"",'Ark1'!AF553)</f>
        <v>99.646844383686499</v>
      </c>
      <c r="Z24" s="67">
        <f t="shared" si="8"/>
        <v>4.295413801768059</v>
      </c>
      <c r="AA24" s="141">
        <f t="shared" si="9"/>
        <v>15.932604735883425</v>
      </c>
      <c r="AB24" s="47"/>
      <c r="AC24" s="1"/>
      <c r="AD24" s="1"/>
      <c r="AE24" s="1"/>
      <c r="AF24" s="1"/>
      <c r="AG24" s="1"/>
      <c r="AH24" s="1"/>
      <c r="AI24" s="1"/>
      <c r="AJ24" s="1"/>
      <c r="AK24" s="1"/>
      <c r="AL24" s="1"/>
      <c r="AN24" s="13"/>
      <c r="AO24" s="13"/>
    </row>
    <row r="25" spans="1:41" ht="15.6">
      <c r="A25" s="47"/>
      <c r="B25" s="66">
        <f>+'Ark1'!C554</f>
        <v>2019</v>
      </c>
      <c r="C25" s="66">
        <f>+'Ark1'!K554</f>
        <v>4</v>
      </c>
      <c r="D25" s="66" t="s">
        <v>63</v>
      </c>
      <c r="E25" s="66">
        <f>+IF(F25=0,"",'Ark1'!Q554)</f>
        <v>11</v>
      </c>
      <c r="F25" s="292">
        <f>+'Ark1'!R554</f>
        <v>31</v>
      </c>
      <c r="G25" s="194">
        <f>+IF(F25=0,"",'Ark1'!AF554)</f>
        <v>0.35315561631351094</v>
      </c>
      <c r="H25" s="194">
        <f t="shared" si="6"/>
        <v>-99.06364065118261</v>
      </c>
      <c r="I25" s="194">
        <f>+IF(F25=0,"",'Ark1'!AG554)</f>
        <v>0.32816274658718325</v>
      </c>
      <c r="J25" s="96"/>
      <c r="K25" s="67">
        <f>+IF(F25=0,"",'Ark1'!S554)</f>
        <v>5.258064516129032</v>
      </c>
      <c r="L25" s="94">
        <f t="shared" si="7"/>
        <v>0.46240554076728113</v>
      </c>
      <c r="M25" s="67">
        <f>+IF(F25=0,"",'Ark1'!T554)</f>
        <v>5.9677419354838719</v>
      </c>
      <c r="N25" s="278">
        <f>+IF(F25=0,"",'Ark1'!U554)</f>
        <v>19.971290322580654</v>
      </c>
      <c r="O25" s="141">
        <f>+IF(F25=0,"",'Ark1'!V554)</f>
        <v>0</v>
      </c>
      <c r="P25" s="141">
        <f>+IF(F25=0,"",'Ark1'!W554)</f>
        <v>3.2258064516129026</v>
      </c>
      <c r="Q25" s="141">
        <f>+IF(F25=0,"",'Ark1'!X554)</f>
        <v>70.967741935483886</v>
      </c>
      <c r="R25" s="141">
        <f>+IF(F25=0,"",'Ark1'!Y554)</f>
        <v>22.58064516129032</v>
      </c>
      <c r="S25" s="141">
        <f>+IF(F25=0,"",'Ark1'!Z554)</f>
        <v>6.2771180678949694</v>
      </c>
      <c r="T25" s="140">
        <f>+IF(F25=0,"",'Ark1'!Z554)</f>
        <v>6.2771180678949694</v>
      </c>
      <c r="U25" s="67">
        <f>+IF(F25=0,"",'Ark1'!AB554)</f>
        <v>2.0710581831321968</v>
      </c>
      <c r="V25" s="67">
        <f>+IF(F25=0,"",'Ark1'!AB554)</f>
        <v>2.0710581831321968</v>
      </c>
      <c r="W25" s="141">
        <f>+IF(F25=0,"",'Ark1'!AD554)</f>
        <v>35.423883701702444</v>
      </c>
      <c r="X25" s="141">
        <f>+IF(F25=0,"",'Ark1'!AE554)</f>
        <v>53.680936947162849</v>
      </c>
      <c r="Y25" s="141">
        <f>+IF(F25=0,"",'Ark1'!AF554)</f>
        <v>0.35315561631351094</v>
      </c>
      <c r="Z25" s="67">
        <f t="shared" si="8"/>
        <v>3.7982208588957072</v>
      </c>
      <c r="AA25" s="141">
        <f t="shared" si="9"/>
        <v>2.8181818181818183</v>
      </c>
      <c r="AB25" s="47"/>
      <c r="AC25" s="1"/>
      <c r="AD25" s="1"/>
      <c r="AE25" s="1"/>
      <c r="AF25" s="1"/>
      <c r="AG25" s="1"/>
      <c r="AH25" s="1"/>
      <c r="AI25" s="1"/>
      <c r="AJ25" s="1"/>
      <c r="AK25" s="1"/>
      <c r="AL25" s="1"/>
      <c r="AN25" s="13"/>
      <c r="AO25" s="13"/>
    </row>
    <row r="26" spans="1:41" ht="15.6">
      <c r="A26" s="47"/>
      <c r="B26" s="66">
        <f>+'Ark1'!C555</f>
        <v>2018</v>
      </c>
      <c r="C26" s="66">
        <f>+'Ark1'!K555</f>
        <v>0</v>
      </c>
      <c r="D26" s="66" t="s">
        <v>63</v>
      </c>
      <c r="E26" s="66">
        <f>+IF(F26=0,"",'Ark1'!Q555)</f>
        <v>621</v>
      </c>
      <c r="F26" s="292">
        <f>+'Ark1'!R555</f>
        <v>9538</v>
      </c>
      <c r="G26" s="194">
        <f>+IF(F26=0,"",'Ark1'!AF555)</f>
        <v>99.447398602856836</v>
      </c>
      <c r="H26" s="194">
        <f t="shared" si="6"/>
        <v>98.864194870352947</v>
      </c>
      <c r="I26" s="194">
        <f>+IF(F26=0,"",'Ark1'!AG555)</f>
        <v>99.569091170195648</v>
      </c>
      <c r="J26" s="96"/>
      <c r="K26" s="67">
        <f>+IF(F26=0,"",'Ark1'!S555)</f>
        <v>4.8671629272384163</v>
      </c>
      <c r="L26" s="94">
        <f t="shared" si="7"/>
        <v>-1.1828370727615836</v>
      </c>
      <c r="M26" s="67">
        <f>+IF(F26=0,"",'Ark1'!T555)</f>
        <v>5.3817362130425668</v>
      </c>
      <c r="N26" s="278">
        <f>+IF(F26=0,"",'Ark1'!U555)</f>
        <v>20.63740826169014</v>
      </c>
      <c r="O26" s="141">
        <f>+IF(F26=0,"",'Ark1'!V555)</f>
        <v>2.8307821346194162</v>
      </c>
      <c r="P26" s="141">
        <f>+IF(F26=0,"",'Ark1'!W555)</f>
        <v>4.0260012581253939</v>
      </c>
      <c r="Q26" s="141">
        <f>+IF(F26=0,"",'Ark1'!X555)</f>
        <v>79.377227930383739</v>
      </c>
      <c r="R26" s="141">
        <f>+IF(F26=0,"",'Ark1'!Y555)</f>
        <v>29.115118473474521</v>
      </c>
      <c r="S26" s="141">
        <f>+IF(F26=0,"",'Ark1'!Z555)</f>
        <v>6.0325891354113361</v>
      </c>
      <c r="T26" s="140">
        <f>+IF(F26=0,"",'Ark1'!Z555)</f>
        <v>6.0325891354113361</v>
      </c>
      <c r="U26" s="67">
        <f>+IF(F26=0,"",'Ark1'!AB555)</f>
        <v>2.2976530014763146</v>
      </c>
      <c r="V26" s="67">
        <f>+IF(F26=0,"",'Ark1'!AB555)</f>
        <v>2.2976530014763146</v>
      </c>
      <c r="W26" s="141">
        <f>+IF(F26=0,"",'Ark1'!AD555)</f>
        <v>54.675928778308382</v>
      </c>
      <c r="X26" s="141">
        <f>+IF(F26=0,"",'Ark1'!AE555)</f>
        <v>58.605055019111028</v>
      </c>
      <c r="Y26" s="141">
        <f>+IF(F26=0,"",'Ark1'!AF555)</f>
        <v>99.447398602856836</v>
      </c>
      <c r="Z26" s="67">
        <f t="shared" si="8"/>
        <v>4.2401309695625118</v>
      </c>
      <c r="AA26" s="141">
        <f t="shared" si="9"/>
        <v>15.359098228663447</v>
      </c>
      <c r="AB26" s="47"/>
      <c r="AN26" s="13"/>
      <c r="AO26" s="13"/>
    </row>
    <row r="27" spans="1:41" ht="15.6">
      <c r="A27" s="47"/>
      <c r="B27" s="66">
        <f>+'Ark1'!C556</f>
        <v>2018</v>
      </c>
      <c r="C27" s="66">
        <f>+'Ark1'!K556</f>
        <v>4</v>
      </c>
      <c r="D27" s="66" t="s">
        <v>63</v>
      </c>
      <c r="E27" s="66">
        <f>+IF(F27=0,"",'Ark1'!Q556)</f>
        <v>13</v>
      </c>
      <c r="F27" s="292">
        <f>+'Ark1'!R556</f>
        <v>53</v>
      </c>
      <c r="G27" s="194">
        <f>+IF(F27=0,"",'Ark1'!AF556)</f>
        <v>0.55260139714315526</v>
      </c>
      <c r="H27" s="194">
        <f t="shared" si="6"/>
        <v>-99.069416084548337</v>
      </c>
      <c r="I27" s="194">
        <f>+IF(F27=0,"",'Ark1'!AG556)</f>
        <v>0.43090882980433992</v>
      </c>
      <c r="J27" s="96"/>
      <c r="K27" s="67">
        <f>+IF(F27=0,"",'Ark1'!S556)</f>
        <v>4.1132075471698117</v>
      </c>
      <c r="L27" s="94">
        <f t="shared" si="7"/>
        <v>-0.87778130746618466</v>
      </c>
      <c r="M27" s="67">
        <f>+IF(F27=0,"",'Ark1'!T556)</f>
        <v>4.3207547169811331</v>
      </c>
      <c r="N27" s="278">
        <f>+IF(F27=0,"",'Ark1'!U556)</f>
        <v>16.073018867924539</v>
      </c>
      <c r="O27" s="141">
        <f>+IF(F27=0,"",'Ark1'!V556)</f>
        <v>3.7735849056603761</v>
      </c>
      <c r="P27" s="141">
        <f>+IF(F27=0,"",'Ark1'!W556)</f>
        <v>0</v>
      </c>
      <c r="Q27" s="141">
        <f>+IF(F27=0,"",'Ark1'!X556)</f>
        <v>50.943396226415089</v>
      </c>
      <c r="R27" s="141">
        <f>+IF(F27=0,"",'Ark1'!Y556)</f>
        <v>7.5471698113207522</v>
      </c>
      <c r="S27" s="141">
        <f>+IF(F27=0,"",'Ark1'!Z556)</f>
        <v>4.4759885953054068</v>
      </c>
      <c r="T27" s="140">
        <f>+IF(F27=0,"",'Ark1'!Z556)</f>
        <v>4.4759885953054068</v>
      </c>
      <c r="U27" s="67">
        <f>+IF(F27=0,"",'Ark1'!AB556)</f>
        <v>1.6109716381989863</v>
      </c>
      <c r="V27" s="67">
        <f>+IF(F27=0,"",'Ark1'!AB556)</f>
        <v>1.6109716381989863</v>
      </c>
      <c r="W27" s="141">
        <f>+IF(F27=0,"",'Ark1'!AD556)</f>
        <v>31.656004824670475</v>
      </c>
      <c r="X27" s="141">
        <f>+IF(F27=0,"",'Ark1'!AE556)</f>
        <v>39.991384747826906</v>
      </c>
      <c r="Y27" s="141">
        <f>+IF(F27=0,"",'Ark1'!AF556)</f>
        <v>0.55260139714315526</v>
      </c>
      <c r="Z27" s="67">
        <f t="shared" si="8"/>
        <v>3.9076605504587176</v>
      </c>
      <c r="AA27" s="141">
        <f t="shared" si="9"/>
        <v>4.0769230769230766</v>
      </c>
      <c r="AB27" s="47"/>
      <c r="AN27" s="13"/>
      <c r="AO27" s="13"/>
    </row>
    <row r="28" spans="1:41" ht="15.6">
      <c r="A28" s="47"/>
      <c r="B28" s="66">
        <f>+'Ark1'!C557</f>
        <v>2017</v>
      </c>
      <c r="C28" s="66">
        <f>+'Ark1'!K557</f>
        <v>0</v>
      </c>
      <c r="D28" s="66" t="s">
        <v>63</v>
      </c>
      <c r="E28" s="66">
        <f>+IF(F28=0,"",'Ark1'!Q557)</f>
        <v>586</v>
      </c>
      <c r="F28" s="292">
        <f>+'Ark1'!R557</f>
        <v>10228</v>
      </c>
      <c r="G28" s="194">
        <f>+IF(F28=0,"",'Ark1'!AF557)</f>
        <v>99.416796267496125</v>
      </c>
      <c r="H28" s="194">
        <f>+IF(F28=0,"",IF(F31=0,"",G28-G31))</f>
        <v>99.038813749187597</v>
      </c>
      <c r="I28" s="194">
        <f>+IF(F28=0,"",'Ark1'!AG557)</f>
        <v>99.52062943809085</v>
      </c>
      <c r="J28" s="96"/>
      <c r="K28" s="67">
        <f>+IF(F28=0,"",'Ark1'!S557)</f>
        <v>4.7956589753617509</v>
      </c>
      <c r="L28" s="94">
        <f>+IF(F28=0,"",IF(F31=0,"",K28-K31))</f>
        <v>0.7956589753617509</v>
      </c>
      <c r="M28" s="67">
        <f>+IF(F28=0,"",'Ark1'!T557)</f>
        <v>5.3109112240907308</v>
      </c>
      <c r="N28" s="278">
        <f>+IF(F28=0,"",'Ark1'!U557)</f>
        <v>20.575977708251887</v>
      </c>
      <c r="O28" s="141">
        <f>+IF(F28=0,"",'Ark1'!V557)</f>
        <v>2.3758310520140782</v>
      </c>
      <c r="P28" s="141">
        <f>+IF(F28=0,"",'Ark1'!W557)</f>
        <v>4.0672663277278067</v>
      </c>
      <c r="Q28" s="141">
        <f>+IF(F28=0,"",'Ark1'!X557)</f>
        <v>78.549080954243266</v>
      </c>
      <c r="R28" s="141">
        <f>+IF(F28=0,"",'Ark1'!Y557)</f>
        <v>28.402424716464608</v>
      </c>
      <c r="S28" s="141">
        <f>+IF(F28=0,"",'Ark1'!Z557)</f>
        <v>5.9600133116052243</v>
      </c>
      <c r="T28" s="140">
        <f>+IF(F28=0,"",'Ark1'!Z557)</f>
        <v>5.9600133116052243</v>
      </c>
      <c r="U28" s="67">
        <f>+IF(F28=0,"",'Ark1'!AB557)</f>
        <v>2.3539734650684419</v>
      </c>
      <c r="V28" s="67">
        <f>+IF(F28=0,"",'Ark1'!AB557)</f>
        <v>2.3539734650684419</v>
      </c>
      <c r="W28" s="141">
        <f>+IF(F28=0,"",'Ark1'!AD557)</f>
        <v>57.474246417853905</v>
      </c>
      <c r="X28" s="141">
        <f>+IF(F28=0,"",'Ark1'!AE557)</f>
        <v>58.914591665760639</v>
      </c>
      <c r="Y28" s="141">
        <f>+IF(F28=0,"",'Ark1'!AF557)</f>
        <v>99.416796267496125</v>
      </c>
      <c r="Z28" s="67">
        <f t="shared" si="8"/>
        <v>4.2905423037716686</v>
      </c>
      <c r="AA28" s="141">
        <f t="shared" si="9"/>
        <v>17.453924914675767</v>
      </c>
      <c r="AB28" s="47"/>
      <c r="AC28" s="1"/>
      <c r="AD28" s="1"/>
      <c r="AE28" s="1"/>
      <c r="AF28" s="1"/>
      <c r="AG28" s="1"/>
      <c r="AH28" s="1"/>
      <c r="AI28" s="1"/>
      <c r="AJ28" s="1"/>
      <c r="AK28" s="1"/>
      <c r="AL28" s="1"/>
      <c r="AN28" s="13"/>
      <c r="AO28" s="13"/>
    </row>
    <row r="29" spans="1:41" ht="15.6">
      <c r="A29" s="47"/>
      <c r="B29" s="66">
        <f>+'Ark1'!C558</f>
        <v>2017</v>
      </c>
      <c r="C29" s="66">
        <f>+'Ark1'!K558</f>
        <v>4</v>
      </c>
      <c r="D29" s="66" t="s">
        <v>63</v>
      </c>
      <c r="E29" s="66">
        <f>+IF(F29=0,"",'Ark1'!Q558)</f>
        <v>12</v>
      </c>
      <c r="F29" s="292">
        <f>+'Ark1'!R558</f>
        <v>60</v>
      </c>
      <c r="G29" s="194">
        <f>+IF(F29=0,"",'Ark1'!AF558)</f>
        <v>0.58320373250388813</v>
      </c>
      <c r="H29" s="194" t="str">
        <f t="shared" ref="H29" si="10">+IF(F29=0,"",IF(F32=0,"",G29-G32))</f>
        <v/>
      </c>
      <c r="I29" s="194">
        <f>+IF(F29=0,"",'Ark1'!AG558)</f>
        <v>0.47937056190912097</v>
      </c>
      <c r="J29" s="96"/>
      <c r="K29" s="67">
        <f>+IF(F29=0,"",'Ark1'!S558)</f>
        <v>6.05</v>
      </c>
      <c r="L29" s="94" t="str">
        <f t="shared" ref="L29" si="11">+IF(F29=0,"",IF(F32=0,"",K29-K32))</f>
        <v/>
      </c>
      <c r="M29" s="67">
        <f>+IF(F29=0,"",'Ark1'!T558)</f>
        <v>5.2833333333333323</v>
      </c>
      <c r="N29" s="278">
        <f>+IF(F29=0,"",'Ark1'!U558)</f>
        <v>16.895000000000003</v>
      </c>
      <c r="O29" s="141">
        <f>+IF(F29=0,"",'Ark1'!V558)</f>
        <v>0</v>
      </c>
      <c r="P29" s="141">
        <f>+IF(F29=0,"",'Ark1'!W558)</f>
        <v>3.3333333333333344</v>
      </c>
      <c r="Q29" s="141">
        <f>+IF(F29=0,"",'Ark1'!X558)</f>
        <v>58.33333333333335</v>
      </c>
      <c r="R29" s="141">
        <f>+IF(F29=0,"",'Ark1'!Y558)</f>
        <v>8.3333333333333357</v>
      </c>
      <c r="S29" s="141">
        <f>+IF(F29=0,"",'Ark1'!Z558)</f>
        <v>4.597478475570405</v>
      </c>
      <c r="T29" s="140">
        <f>+IF(F29=0,"",'Ark1'!Z558)</f>
        <v>4.597478475570405</v>
      </c>
      <c r="U29" s="67">
        <f>+IF(F29=0,"",'Ark1'!AB558)</f>
        <v>2.3529532270933244</v>
      </c>
      <c r="V29" s="67">
        <f>+IF(F29=0,"",'Ark1'!AB558)</f>
        <v>2.3529532270933244</v>
      </c>
      <c r="W29" s="141">
        <f>+IF(F29=0,"",'Ark1'!AD558)</f>
        <v>52.334986956318531</v>
      </c>
      <c r="X29" s="141">
        <f>+IF(F29=0,"",'Ark1'!AE558)</f>
        <v>50.680727566092315</v>
      </c>
      <c r="Y29" s="141">
        <f>+IF(F29=0,"",'Ark1'!AF558)</f>
        <v>0.58320373250388813</v>
      </c>
      <c r="Z29" s="67">
        <f t="shared" si="8"/>
        <v>2.7925619834710749</v>
      </c>
      <c r="AA29" s="141">
        <f t="shared" si="9"/>
        <v>5</v>
      </c>
      <c r="AB29" s="47"/>
      <c r="AC29" s="1"/>
      <c r="AD29" s="1"/>
      <c r="AE29" s="1"/>
      <c r="AF29" s="1"/>
      <c r="AG29" s="1"/>
      <c r="AH29" s="1"/>
      <c r="AI29" s="1"/>
      <c r="AJ29" s="1"/>
      <c r="AK29" s="1"/>
      <c r="AL29" s="1"/>
      <c r="AN29" s="13"/>
      <c r="AO29" s="13"/>
    </row>
    <row r="30" spans="1:41" ht="15.6">
      <c r="A30" s="47"/>
      <c r="B30" s="66">
        <f>+'Ark1'!C559</f>
        <v>2016</v>
      </c>
      <c r="C30" s="66">
        <f>+'Ark1'!K559</f>
        <v>0</v>
      </c>
      <c r="D30" s="66" t="s">
        <v>63</v>
      </c>
      <c r="E30" s="66">
        <f>+IF(F30=0,"",'Ark1'!Q559)</f>
        <v>597</v>
      </c>
      <c r="F30" s="292">
        <f>+'Ark1'!R559</f>
        <v>8434</v>
      </c>
      <c r="G30" s="194">
        <f>+IF(F30=0,"",'Ark1'!AF559)</f>
        <v>99.622017481691486</v>
      </c>
      <c r="H30" s="194" t="str">
        <f>+IF(F30=0,"",IF(F33=0,"",G30-G33))</f>
        <v/>
      </c>
      <c r="I30" s="194">
        <f>+IF(F30=0,"",'Ark1'!AG559)</f>
        <v>99.737748630088234</v>
      </c>
      <c r="J30" s="96"/>
      <c r="K30" s="67">
        <f>+IF(F30=0,"",'Ark1'!S559)</f>
        <v>4.9909888546359964</v>
      </c>
      <c r="L30" s="94" t="str">
        <f>+IF(F30=0,"",IF(F33=0,"",K30-K33))</f>
        <v/>
      </c>
      <c r="M30" s="67">
        <f>+IF(F30=0,"",'Ark1'!T559)</f>
        <v>5.4262508892577666</v>
      </c>
      <c r="N30" s="278">
        <f>+IF(F30=0,"",'Ark1'!U559)</f>
        <v>21.270322504149878</v>
      </c>
      <c r="O30" s="141">
        <f>+IF(F30=0,"",'Ark1'!V559)</f>
        <v>3.2961821199905152</v>
      </c>
      <c r="P30" s="141">
        <f>+IF(F30=0,"",'Ark1'!W559)</f>
        <v>4.2091534266065924</v>
      </c>
      <c r="Q30" s="141">
        <f>+IF(F30=0,"",'Ark1'!X559)</f>
        <v>82.179274365662778</v>
      </c>
      <c r="R30" s="141">
        <f>+IF(F30=0,"",'Ark1'!Y559)</f>
        <v>32.866967038178807</v>
      </c>
      <c r="S30" s="141">
        <f>+IF(F30=0,"",'Ark1'!Z559)</f>
        <v>6.0090363709991399</v>
      </c>
      <c r="T30" s="140">
        <f>+IF(F30=0,"",'Ark1'!Z559)</f>
        <v>6.0090363709991399</v>
      </c>
      <c r="U30" s="67">
        <f>+IF(F30=0,"",'Ark1'!AB559)</f>
        <v>2.3184526470132543</v>
      </c>
      <c r="V30" s="67">
        <f>+IF(F30=0,"",'Ark1'!AB559)</f>
        <v>2.3184526470132543</v>
      </c>
      <c r="W30" s="141">
        <f>+IF(F30=0,"",'Ark1'!AD559)</f>
        <v>54.601760784973287</v>
      </c>
      <c r="X30" s="141">
        <f>+IF(F30=0,"",'Ark1'!AE559)</f>
        <v>60.680978145852627</v>
      </c>
      <c r="Y30" s="141">
        <f>+IF(F30=0,"",'Ark1'!AF559)</f>
        <v>99.622017481691486</v>
      </c>
      <c r="Z30" s="67">
        <f t="shared" si="8"/>
        <v>4.2617451418254406</v>
      </c>
      <c r="AA30" s="141">
        <f t="shared" si="9"/>
        <v>14.127303182579565</v>
      </c>
      <c r="AB30" s="47"/>
      <c r="AC30" s="1"/>
      <c r="AD30" s="1"/>
      <c r="AE30" s="1"/>
      <c r="AF30" s="1"/>
      <c r="AG30" s="1"/>
      <c r="AH30" s="1"/>
      <c r="AI30" s="1"/>
      <c r="AJ30" s="1"/>
      <c r="AK30" s="1"/>
      <c r="AL30" s="1"/>
      <c r="AN30" s="13"/>
      <c r="AO30" s="13"/>
    </row>
    <row r="31" spans="1:41" ht="15.6">
      <c r="A31" s="47"/>
      <c r="B31" s="66">
        <f>+'Ark1'!C560</f>
        <v>2016</v>
      </c>
      <c r="C31" s="66">
        <f>+'Ark1'!K560</f>
        <v>4</v>
      </c>
      <c r="D31" s="66" t="s">
        <v>63</v>
      </c>
      <c r="E31" s="66">
        <f>+IF(F31=0,"",'Ark1'!Q560)</f>
        <v>7</v>
      </c>
      <c r="F31" s="292">
        <f>+'Ark1'!R560</f>
        <v>32</v>
      </c>
      <c r="G31" s="194">
        <f>+IF(F31=0,"",'Ark1'!AF560)</f>
        <v>0.37798251830852814</v>
      </c>
      <c r="H31" s="194" t="str">
        <f t="shared" ref="H31" si="12">+IF(F31=0,"",IF(F34=0,"",G31-G34))</f>
        <v/>
      </c>
      <c r="I31" s="194">
        <f>+IF(F31=0,"",'Ark1'!AG560)</f>
        <v>0.26225136991175629</v>
      </c>
      <c r="J31" s="96"/>
      <c r="K31" s="67">
        <f>+IF(F31=0,"",'Ark1'!S560)</f>
        <v>4</v>
      </c>
      <c r="L31" s="94" t="str">
        <f t="shared" ref="L31" si="13">+IF(F31=0,"",IF(F34=0,"",K31-K34))</f>
        <v/>
      </c>
      <c r="M31" s="67">
        <f>+IF(F31=0,"",'Ark1'!T560)</f>
        <v>3.6875</v>
      </c>
      <c r="N31" s="278">
        <f>+IF(F31=0,"",'Ark1'!U560)</f>
        <v>14.740625</v>
      </c>
      <c r="O31" s="141">
        <f>+IF(F31=0,"",'Ark1'!V560)</f>
        <v>0</v>
      </c>
      <c r="P31" s="141">
        <f>+IF(F31=0,"",'Ark1'!W560)</f>
        <v>3.125</v>
      </c>
      <c r="Q31" s="141">
        <f>+IF(F31=0,"",'Ark1'!X560)</f>
        <v>28.125</v>
      </c>
      <c r="R31" s="141">
        <f>+IF(F31=0,"",'Ark1'!Y560)</f>
        <v>12.5</v>
      </c>
      <c r="S31" s="141">
        <f>+IF(F31=0,"",'Ark1'!Z560)</f>
        <v>5.9633180452978509</v>
      </c>
      <c r="T31" s="140">
        <f>+IF(F31=0,"",'Ark1'!Z560)</f>
        <v>5.9633180452978509</v>
      </c>
      <c r="U31" s="67">
        <f>+IF(F31=0,"",'Ark1'!AB560)</f>
        <v>2.3642850399222168</v>
      </c>
      <c r="V31" s="67">
        <f>+IF(F31=0,"",'Ark1'!AB560)</f>
        <v>2.3642850399222168</v>
      </c>
      <c r="W31" s="141">
        <f>+IF(F31=0,"",'Ark1'!AD560)</f>
        <v>78.575311477580286</v>
      </c>
      <c r="X31" s="141">
        <f>+IF(F31=0,"",'Ark1'!AE560)</f>
        <v>80.052945075285933</v>
      </c>
      <c r="Y31" s="141">
        <f>+IF(F31=0,"",'Ark1'!AF560)</f>
        <v>0.37798251830852814</v>
      </c>
      <c r="Z31" s="67">
        <f t="shared" si="8"/>
        <v>3.6851562499999999</v>
      </c>
      <c r="AA31" s="141">
        <f t="shared" si="9"/>
        <v>4.5714285714285712</v>
      </c>
      <c r="AB31" s="47"/>
      <c r="AC31" s="1"/>
      <c r="AD31" s="1"/>
      <c r="AE31" s="1"/>
      <c r="AF31" s="1"/>
      <c r="AG31" s="1"/>
      <c r="AH31" s="1"/>
      <c r="AI31" s="1"/>
      <c r="AJ31" s="1"/>
      <c r="AK31" s="1"/>
      <c r="AL31" s="1"/>
      <c r="AN31" s="13"/>
      <c r="AO31" s="13"/>
    </row>
    <row r="32" spans="1:4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1"/>
      <c r="AD32" s="1"/>
      <c r="AE32" s="1"/>
      <c r="AF32" s="1"/>
      <c r="AG32" s="1"/>
      <c r="AH32" s="1"/>
      <c r="AI32" s="1"/>
      <c r="AJ32" s="1"/>
      <c r="AK32" s="1"/>
      <c r="AL32" s="1"/>
      <c r="AN32" s="13"/>
      <c r="AO32" s="13"/>
    </row>
    <row r="33" spans="1:4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1"/>
      <c r="AD33" s="1"/>
      <c r="AE33" s="1"/>
      <c r="AF33" s="1"/>
      <c r="AG33" s="1"/>
      <c r="AH33" s="1"/>
      <c r="AI33" s="1"/>
      <c r="AJ33" s="1"/>
      <c r="AK33" s="1"/>
      <c r="AL33" s="1"/>
      <c r="AN33" s="13"/>
      <c r="AO33" s="13"/>
    </row>
    <row r="34" spans="1:41">
      <c r="R34" s="16"/>
      <c r="U34" s="60"/>
      <c r="V34" s="60"/>
      <c r="Z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N34" s="13"/>
      <c r="AO34" s="13"/>
    </row>
    <row r="35" spans="1:41">
      <c r="R35" s="16"/>
      <c r="U35" s="60"/>
      <c r="V35" s="60"/>
      <c r="Z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N35" s="13"/>
      <c r="AO35" s="13"/>
    </row>
    <row r="36" spans="1:41">
      <c r="R36" s="16"/>
      <c r="U36" s="60"/>
      <c r="V36" s="60"/>
      <c r="Z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N36" s="13"/>
      <c r="AO36" s="13"/>
    </row>
    <row r="37" spans="1:41">
      <c r="R37" s="16"/>
      <c r="U37" s="60"/>
      <c r="V37" s="60"/>
      <c r="Z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N37" s="13"/>
      <c r="AO37" s="13"/>
    </row>
    <row r="38" spans="1:41">
      <c r="R38" s="16"/>
      <c r="U38" s="60"/>
      <c r="V38" s="60"/>
      <c r="Z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N38" s="13"/>
      <c r="AO38" s="13"/>
    </row>
    <row r="39" spans="1:41">
      <c r="R39" s="16"/>
      <c r="U39" s="60"/>
      <c r="V39" s="60"/>
      <c r="Z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N39" s="13"/>
      <c r="AO39" s="13"/>
    </row>
    <row r="40" spans="1:41">
      <c r="R40" s="16"/>
      <c r="U40" s="60"/>
      <c r="V40" s="60"/>
      <c r="Z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N40" s="13"/>
      <c r="AO40" s="13"/>
    </row>
    <row r="41" spans="1:41">
      <c r="R41" s="16"/>
      <c r="U41" s="60"/>
      <c r="V41" s="60"/>
      <c r="Z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N41" s="13"/>
      <c r="AO41" s="13"/>
    </row>
    <row r="42" spans="1:41">
      <c r="R42" s="16"/>
      <c r="U42" s="60"/>
      <c r="V42" s="60"/>
      <c r="Z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spans="1:41">
      <c r="R43" s="16"/>
      <c r="U43" s="60"/>
      <c r="V43" s="60"/>
      <c r="Z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spans="1:41">
      <c r="R44" s="16"/>
      <c r="U44" s="60"/>
      <c r="V44" s="60"/>
      <c r="Z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spans="1:41">
      <c r="R45" s="16"/>
      <c r="U45" s="60"/>
      <c r="V45" s="60"/>
      <c r="Z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spans="1:41">
      <c r="R46" s="16"/>
      <c r="U46" s="60"/>
      <c r="V46" s="60"/>
      <c r="Z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</row>
    <row r="47" spans="1:41">
      <c r="R47" s="16"/>
      <c r="U47" s="60"/>
      <c r="V47" s="60"/>
      <c r="Z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</row>
    <row r="48" spans="1:41">
      <c r="R48" s="16"/>
      <c r="U48" s="60"/>
      <c r="V48" s="60"/>
      <c r="Z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</row>
    <row r="49" spans="7:39">
      <c r="R49" s="16"/>
      <c r="U49" s="60"/>
      <c r="V49" s="60"/>
      <c r="Z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</row>
    <row r="50" spans="7:39">
      <c r="R50" s="16"/>
      <c r="U50" s="60"/>
      <c r="V50" s="60"/>
      <c r="Z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</row>
    <row r="51" spans="7:39">
      <c r="R51" s="16"/>
      <c r="U51" s="60"/>
      <c r="V51" s="60"/>
      <c r="Z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</row>
    <row r="52" spans="7:39">
      <c r="O52" s="76"/>
      <c r="R52" s="16"/>
      <c r="U52" s="60"/>
      <c r="V52" s="60"/>
      <c r="Z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</row>
    <row r="53" spans="7:39">
      <c r="O53" s="76"/>
      <c r="R53" s="16"/>
      <c r="U53" s="60"/>
      <c r="V53" s="60"/>
      <c r="Z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4"/>
    </row>
    <row r="54" spans="7:39">
      <c r="O54" s="76"/>
      <c r="R54" s="16"/>
      <c r="U54" s="60"/>
      <c r="V54" s="60"/>
      <c r="Z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4"/>
    </row>
    <row r="55" spans="7:39">
      <c r="O55" s="76"/>
      <c r="R55" s="16"/>
      <c r="U55" s="60"/>
      <c r="V55" s="60"/>
      <c r="Z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4"/>
    </row>
    <row r="56" spans="7:39">
      <c r="O56" s="76"/>
      <c r="R56" s="16"/>
      <c r="U56" s="60"/>
      <c r="V56" s="60"/>
      <c r="Z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4"/>
    </row>
    <row r="57" spans="7:39">
      <c r="O57" s="76"/>
      <c r="R57" s="16"/>
      <c r="U57" s="60"/>
      <c r="V57" s="60"/>
      <c r="Z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4"/>
    </row>
    <row r="58" spans="7:39">
      <c r="O58" s="76"/>
      <c r="R58" s="16"/>
      <c r="U58" s="60"/>
      <c r="V58" s="60"/>
      <c r="Z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4"/>
    </row>
    <row r="59" spans="7:39">
      <c r="O59" s="76"/>
      <c r="R59" s="16"/>
      <c r="U59" s="60"/>
      <c r="V59" s="60"/>
      <c r="Z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4"/>
    </row>
    <row r="60" spans="7:39">
      <c r="O60" s="76"/>
      <c r="R60" s="16"/>
      <c r="U60" s="60"/>
      <c r="V60" s="60"/>
      <c r="Z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4"/>
    </row>
    <row r="61" spans="7:39">
      <c r="O61" s="76"/>
      <c r="R61" s="16"/>
      <c r="U61" s="60"/>
      <c r="V61" s="60"/>
      <c r="Z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4"/>
    </row>
    <row r="62" spans="7:39">
      <c r="O62" s="76"/>
      <c r="R62" s="16"/>
      <c r="U62" s="60"/>
      <c r="V62" s="60"/>
      <c r="Z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4"/>
    </row>
    <row r="63" spans="7:39">
      <c r="G63" s="158"/>
      <c r="H63" s="158"/>
      <c r="I63" s="158"/>
      <c r="J63" s="158"/>
      <c r="K63" s="14"/>
      <c r="L63" s="287"/>
      <c r="M63" s="14"/>
      <c r="N63" s="158"/>
      <c r="O63" s="76"/>
      <c r="R63" s="16"/>
      <c r="U63" s="60"/>
      <c r="V63" s="60"/>
      <c r="Z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4"/>
    </row>
    <row r="64" spans="7:39">
      <c r="G64" s="158"/>
      <c r="H64" s="158"/>
      <c r="I64" s="158"/>
      <c r="J64" s="158"/>
      <c r="K64" s="14"/>
      <c r="L64" s="287"/>
      <c r="M64" s="14"/>
      <c r="N64" s="158"/>
      <c r="O64" s="76"/>
      <c r="R64" s="16"/>
      <c r="U64" s="60"/>
      <c r="V64" s="60"/>
      <c r="Z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4"/>
    </row>
    <row r="65" spans="7:39">
      <c r="G65" s="158"/>
      <c r="H65" s="158"/>
      <c r="I65" s="158"/>
      <c r="J65" s="158"/>
      <c r="K65" s="14"/>
      <c r="L65" s="287"/>
      <c r="M65" s="14"/>
      <c r="N65" s="158"/>
      <c r="O65" s="76"/>
      <c r="R65" s="16"/>
      <c r="U65" s="60"/>
      <c r="V65" s="60"/>
      <c r="Z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4"/>
    </row>
    <row r="66" spans="7:39">
      <c r="G66" s="158"/>
      <c r="H66" s="158"/>
      <c r="I66" s="158"/>
      <c r="J66" s="158"/>
      <c r="K66" s="14"/>
      <c r="L66" s="287"/>
      <c r="M66" s="14"/>
      <c r="N66" s="158"/>
      <c r="O66" s="76"/>
      <c r="R66" s="16"/>
      <c r="U66" s="60"/>
      <c r="V66" s="60"/>
      <c r="Z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4"/>
    </row>
    <row r="67" spans="7:39">
      <c r="G67" s="158"/>
      <c r="H67" s="158"/>
      <c r="I67" s="158"/>
      <c r="J67" s="158"/>
      <c r="K67" s="14"/>
      <c r="L67" s="287"/>
      <c r="M67" s="14"/>
      <c r="N67" s="158"/>
      <c r="O67" s="76"/>
      <c r="R67" s="16"/>
      <c r="U67" s="60"/>
      <c r="V67" s="60"/>
      <c r="Z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4"/>
    </row>
    <row r="68" spans="7:39">
      <c r="G68" s="158"/>
      <c r="H68" s="158"/>
      <c r="I68" s="158"/>
      <c r="J68" s="158"/>
      <c r="K68" s="14"/>
      <c r="L68" s="287"/>
      <c r="M68" s="14"/>
      <c r="N68" s="158"/>
      <c r="O68" s="76"/>
      <c r="R68" s="16"/>
      <c r="U68" s="60"/>
      <c r="V68" s="60"/>
      <c r="Z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4"/>
    </row>
    <row r="69" spans="7:39">
      <c r="G69" s="158"/>
      <c r="H69" s="158"/>
      <c r="I69" s="158"/>
      <c r="J69" s="158"/>
      <c r="K69" s="14"/>
      <c r="L69" s="287"/>
      <c r="M69" s="14"/>
      <c r="N69" s="158"/>
      <c r="O69" s="76"/>
      <c r="R69" s="16"/>
      <c r="U69" s="60"/>
      <c r="V69" s="60"/>
      <c r="Z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4"/>
    </row>
    <row r="70" spans="7:39">
      <c r="G70" s="158"/>
      <c r="H70" s="158"/>
      <c r="I70" s="158"/>
      <c r="J70" s="158"/>
      <c r="K70" s="14"/>
      <c r="L70" s="287"/>
      <c r="M70" s="14"/>
      <c r="N70" s="158"/>
      <c r="O70" s="76"/>
      <c r="R70" s="16"/>
      <c r="U70" s="60"/>
      <c r="V70" s="60"/>
      <c r="Z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4"/>
    </row>
    <row r="71" spans="7:39">
      <c r="G71" s="158"/>
      <c r="H71" s="158"/>
      <c r="I71" s="158"/>
      <c r="J71" s="158"/>
      <c r="K71" s="14"/>
      <c r="L71" s="287"/>
      <c r="M71" s="14"/>
      <c r="N71" s="158"/>
      <c r="O71" s="76"/>
      <c r="R71" s="16"/>
      <c r="U71" s="60"/>
      <c r="V71" s="60"/>
      <c r="Z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4"/>
    </row>
    <row r="72" spans="7:39">
      <c r="G72" s="158"/>
      <c r="H72" s="158"/>
      <c r="I72" s="158"/>
      <c r="J72" s="158"/>
      <c r="K72" s="14"/>
      <c r="L72" s="287"/>
      <c r="M72" s="14"/>
      <c r="N72" s="158"/>
      <c r="O72" s="76"/>
      <c r="R72" s="16"/>
      <c r="U72" s="60"/>
      <c r="V72" s="60"/>
      <c r="Z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4"/>
    </row>
    <row r="73" spans="7:39">
      <c r="G73" s="158"/>
      <c r="H73" s="158"/>
      <c r="I73" s="158"/>
      <c r="J73" s="158"/>
      <c r="K73" s="14"/>
      <c r="L73" s="287"/>
      <c r="M73" s="14"/>
      <c r="N73" s="158"/>
      <c r="O73" s="76"/>
      <c r="R73" s="16"/>
      <c r="U73" s="60"/>
      <c r="V73" s="60"/>
      <c r="Z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4"/>
    </row>
    <row r="74" spans="7:39">
      <c r="G74" s="158"/>
      <c r="H74" s="158"/>
      <c r="I74" s="158"/>
      <c r="J74" s="158"/>
      <c r="K74" s="14"/>
      <c r="L74" s="287"/>
      <c r="M74" s="14"/>
      <c r="N74" s="158"/>
      <c r="O74" s="76"/>
      <c r="R74" s="16"/>
      <c r="U74" s="60"/>
      <c r="V74" s="60"/>
      <c r="Z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4"/>
    </row>
    <row r="75" spans="7:39">
      <c r="G75" s="158"/>
      <c r="H75" s="158"/>
      <c r="I75" s="158"/>
      <c r="J75" s="158"/>
      <c r="K75" s="14"/>
      <c r="L75" s="287"/>
      <c r="M75" s="14"/>
      <c r="N75" s="158"/>
      <c r="O75" s="76"/>
      <c r="R75" s="16"/>
      <c r="U75" s="60"/>
      <c r="V75" s="60"/>
      <c r="Z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4"/>
    </row>
    <row r="76" spans="7:39">
      <c r="G76" s="158"/>
      <c r="H76" s="158"/>
      <c r="I76" s="158"/>
      <c r="J76" s="158"/>
      <c r="K76" s="14"/>
      <c r="L76" s="287"/>
      <c r="M76" s="14"/>
      <c r="N76" s="158"/>
      <c r="O76" s="76"/>
      <c r="R76" s="16"/>
      <c r="U76" s="60"/>
      <c r="V76" s="60"/>
      <c r="Z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4"/>
    </row>
    <row r="77" spans="7:39">
      <c r="G77" s="158"/>
      <c r="H77" s="158"/>
      <c r="I77" s="158"/>
      <c r="J77" s="158"/>
      <c r="K77" s="14"/>
      <c r="L77" s="287"/>
      <c r="M77" s="14"/>
      <c r="N77" s="158"/>
      <c r="O77" s="76"/>
      <c r="R77" s="16"/>
      <c r="U77" s="60"/>
      <c r="V77" s="60"/>
      <c r="Z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4"/>
    </row>
    <row r="78" spans="7:39">
      <c r="G78" s="158"/>
      <c r="H78" s="158"/>
      <c r="I78" s="158"/>
      <c r="J78" s="158"/>
      <c r="K78" s="14"/>
      <c r="L78" s="287"/>
      <c r="M78" s="14"/>
      <c r="N78" s="158"/>
      <c r="O78" s="76"/>
      <c r="R78" s="16"/>
      <c r="U78" s="60"/>
      <c r="V78" s="60"/>
      <c r="Z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4"/>
    </row>
    <row r="79" spans="7:39">
      <c r="G79" s="158"/>
      <c r="H79" s="158"/>
      <c r="I79" s="158"/>
      <c r="J79" s="158"/>
      <c r="K79" s="14"/>
      <c r="L79" s="287"/>
      <c r="M79" s="14"/>
      <c r="N79" s="158"/>
      <c r="O79" s="76"/>
      <c r="R79" s="16"/>
      <c r="U79" s="60"/>
      <c r="V79" s="60"/>
      <c r="Z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4"/>
    </row>
    <row r="80" spans="7:39">
      <c r="G80" s="158"/>
      <c r="H80" s="158"/>
      <c r="I80" s="158"/>
      <c r="J80" s="158"/>
      <c r="K80" s="14"/>
      <c r="L80" s="287"/>
      <c r="M80" s="14"/>
      <c r="N80" s="158"/>
      <c r="O80" s="76"/>
      <c r="R80" s="16"/>
      <c r="U80" s="60"/>
      <c r="V80" s="60"/>
      <c r="Z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4"/>
    </row>
    <row r="81" spans="7:39">
      <c r="G81" s="158"/>
      <c r="H81" s="158"/>
      <c r="I81" s="158"/>
      <c r="J81" s="158"/>
      <c r="K81" s="14"/>
      <c r="L81" s="287"/>
      <c r="M81" s="14"/>
      <c r="N81" s="158"/>
      <c r="O81" s="76"/>
      <c r="R81" s="16"/>
      <c r="U81" s="60"/>
      <c r="V81" s="60"/>
      <c r="Z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4"/>
    </row>
    <row r="82" spans="7:39">
      <c r="G82" s="158"/>
      <c r="H82" s="158"/>
      <c r="I82" s="158"/>
      <c r="J82" s="158"/>
      <c r="K82" s="14"/>
      <c r="L82" s="287"/>
      <c r="M82" s="14"/>
      <c r="N82" s="158"/>
      <c r="O82" s="76"/>
      <c r="R82" s="16"/>
      <c r="U82" s="60"/>
      <c r="V82" s="60"/>
      <c r="Z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4"/>
    </row>
    <row r="83" spans="7:39">
      <c r="G83" s="158"/>
      <c r="H83" s="158"/>
      <c r="I83" s="158"/>
      <c r="J83" s="158"/>
      <c r="K83" s="14"/>
      <c r="L83" s="287"/>
      <c r="M83" s="14"/>
      <c r="N83" s="158"/>
      <c r="O83" s="76"/>
      <c r="R83" s="16"/>
      <c r="U83" s="60"/>
      <c r="V83" s="60"/>
      <c r="Z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4"/>
    </row>
    <row r="84" spans="7:39">
      <c r="G84" s="158"/>
      <c r="H84" s="158"/>
      <c r="I84" s="158"/>
      <c r="J84" s="158"/>
      <c r="K84" s="14"/>
      <c r="L84" s="287"/>
      <c r="M84" s="14"/>
      <c r="N84" s="158"/>
      <c r="O84" s="76"/>
      <c r="R84" s="16"/>
      <c r="U84" s="60"/>
      <c r="V84" s="60"/>
      <c r="Z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4"/>
    </row>
    <row r="85" spans="7:39">
      <c r="G85" s="158"/>
      <c r="H85" s="158"/>
      <c r="I85" s="158"/>
      <c r="J85" s="158"/>
      <c r="K85" s="14"/>
      <c r="L85" s="287"/>
      <c r="M85" s="14"/>
      <c r="N85" s="158"/>
      <c r="O85" s="76"/>
      <c r="R85" s="16"/>
      <c r="U85" s="60"/>
      <c r="V85" s="60"/>
      <c r="Z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4"/>
    </row>
    <row r="86" spans="7:39">
      <c r="G86" s="158"/>
      <c r="H86" s="158"/>
      <c r="I86" s="158"/>
      <c r="J86" s="158"/>
      <c r="K86" s="14"/>
      <c r="L86" s="287"/>
      <c r="M86" s="14"/>
      <c r="N86" s="158"/>
      <c r="O86" s="76"/>
      <c r="R86" s="16"/>
      <c r="U86" s="60"/>
      <c r="V86" s="60"/>
      <c r="Z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4"/>
    </row>
    <row r="87" spans="7:39">
      <c r="G87" s="158"/>
      <c r="H87" s="158"/>
      <c r="I87" s="158"/>
      <c r="J87" s="158"/>
      <c r="K87" s="14"/>
      <c r="L87" s="287"/>
      <c r="M87" s="14"/>
      <c r="N87" s="158"/>
      <c r="O87" s="76"/>
      <c r="R87" s="16"/>
      <c r="U87" s="60"/>
      <c r="V87" s="60"/>
      <c r="Z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4"/>
    </row>
    <row r="88" spans="7:39">
      <c r="G88" s="158"/>
      <c r="H88" s="158"/>
      <c r="I88" s="158"/>
      <c r="J88" s="158"/>
      <c r="K88" s="14"/>
      <c r="L88" s="287"/>
      <c r="M88" s="14"/>
      <c r="N88" s="158"/>
      <c r="O88" s="76"/>
      <c r="R88" s="16"/>
      <c r="U88" s="60"/>
      <c r="V88" s="60"/>
      <c r="Z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4"/>
    </row>
    <row r="89" spans="7:39">
      <c r="G89" s="158"/>
      <c r="H89" s="158"/>
      <c r="I89" s="158"/>
      <c r="J89" s="158"/>
      <c r="K89" s="14"/>
      <c r="L89" s="287"/>
      <c r="M89" s="14"/>
      <c r="N89" s="158"/>
      <c r="O89" s="76"/>
      <c r="P89" s="76"/>
      <c r="Q89" s="76"/>
      <c r="R89" s="76"/>
      <c r="S89" s="76"/>
      <c r="T89" s="158"/>
      <c r="U89" s="14"/>
      <c r="V89" s="14"/>
      <c r="W89" s="76"/>
      <c r="X89" s="76"/>
      <c r="Y89" s="76"/>
      <c r="Z89" s="14"/>
      <c r="AA89" s="76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</row>
    <row r="90" spans="7:39">
      <c r="G90" s="158"/>
      <c r="H90" s="158"/>
      <c r="I90" s="158"/>
      <c r="J90" s="158"/>
      <c r="K90" s="14"/>
      <c r="L90" s="287"/>
      <c r="M90" s="14"/>
      <c r="N90" s="158"/>
      <c r="O90" s="76"/>
      <c r="P90" s="76"/>
      <c r="Q90" s="76"/>
      <c r="R90" s="76"/>
      <c r="S90" s="76"/>
      <c r="T90" s="158"/>
      <c r="U90" s="14"/>
      <c r="V90" s="14"/>
      <c r="W90" s="76"/>
      <c r="X90" s="76"/>
      <c r="Y90" s="76"/>
      <c r="Z90" s="14"/>
      <c r="AA90" s="76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</row>
    <row r="91" spans="7:39">
      <c r="G91" s="158"/>
      <c r="H91" s="158"/>
      <c r="I91" s="158"/>
      <c r="J91" s="158"/>
      <c r="K91" s="14"/>
      <c r="L91" s="287"/>
      <c r="M91" s="14"/>
      <c r="N91" s="158"/>
      <c r="O91" s="76"/>
      <c r="P91" s="76"/>
      <c r="Q91" s="76"/>
      <c r="R91" s="76"/>
      <c r="S91" s="76"/>
      <c r="T91" s="158"/>
      <c r="U91" s="14"/>
      <c r="V91" s="14"/>
      <c r="W91" s="76"/>
      <c r="X91" s="76"/>
      <c r="Y91" s="76"/>
      <c r="Z91" s="14"/>
      <c r="AA91" s="76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</row>
    <row r="92" spans="7:39">
      <c r="G92" s="158"/>
      <c r="H92" s="158"/>
      <c r="I92" s="158"/>
      <c r="J92" s="158"/>
      <c r="K92" s="14"/>
      <c r="L92" s="287"/>
      <c r="M92" s="14"/>
      <c r="N92" s="158"/>
      <c r="O92" s="76"/>
      <c r="P92" s="76"/>
      <c r="Q92" s="76"/>
      <c r="R92" s="76"/>
      <c r="S92" s="76"/>
      <c r="T92" s="158"/>
      <c r="U92" s="14"/>
      <c r="V92" s="14"/>
      <c r="W92" s="76"/>
      <c r="X92" s="76"/>
      <c r="Y92" s="76"/>
      <c r="Z92" s="14"/>
      <c r="AA92" s="76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</row>
    <row r="93" spans="7:39">
      <c r="G93" s="158"/>
      <c r="H93" s="158"/>
      <c r="I93" s="158"/>
      <c r="J93" s="158"/>
      <c r="K93" s="14"/>
      <c r="L93" s="287"/>
      <c r="M93" s="14"/>
      <c r="N93" s="158"/>
      <c r="O93" s="76"/>
      <c r="P93" s="76"/>
      <c r="Q93" s="76"/>
      <c r="R93" s="76"/>
      <c r="S93" s="76"/>
      <c r="T93" s="158"/>
      <c r="U93" s="14"/>
      <c r="V93" s="14"/>
      <c r="W93" s="76"/>
      <c r="X93" s="76"/>
      <c r="Y93" s="76"/>
      <c r="Z93" s="14"/>
      <c r="AA93" s="76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</row>
    <row r="94" spans="7:39">
      <c r="G94" s="158"/>
      <c r="H94" s="158"/>
      <c r="I94" s="158"/>
      <c r="J94" s="158"/>
      <c r="K94" s="14"/>
      <c r="L94" s="287"/>
      <c r="M94" s="14"/>
      <c r="N94" s="158"/>
      <c r="O94" s="76"/>
      <c r="P94" s="76"/>
      <c r="Q94" s="76"/>
      <c r="R94" s="76"/>
      <c r="S94" s="76"/>
      <c r="T94" s="158"/>
      <c r="U94" s="14"/>
      <c r="V94" s="14"/>
      <c r="W94" s="76"/>
      <c r="X94" s="76"/>
      <c r="Y94" s="76"/>
      <c r="Z94" s="14"/>
      <c r="AA94" s="76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</row>
    <row r="95" spans="7:39">
      <c r="G95" s="158"/>
      <c r="H95" s="158"/>
      <c r="I95" s="158"/>
      <c r="J95" s="158"/>
      <c r="K95" s="14"/>
      <c r="L95" s="287"/>
      <c r="M95" s="14"/>
      <c r="N95" s="158"/>
      <c r="O95" s="76"/>
      <c r="P95" s="76"/>
      <c r="Q95" s="76"/>
      <c r="R95" s="76"/>
      <c r="S95" s="76"/>
      <c r="T95" s="158"/>
      <c r="U95" s="14"/>
      <c r="V95" s="14"/>
      <c r="W95" s="76"/>
      <c r="X95" s="76"/>
      <c r="Y95" s="76"/>
      <c r="Z95" s="14"/>
      <c r="AA95" s="76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</row>
    <row r="96" spans="7:39">
      <c r="G96" s="158"/>
      <c r="H96" s="158"/>
      <c r="I96" s="158"/>
      <c r="J96" s="158"/>
      <c r="K96" s="14"/>
      <c r="L96" s="287"/>
      <c r="M96" s="14"/>
      <c r="N96" s="158"/>
      <c r="O96" s="76"/>
      <c r="P96" s="76"/>
      <c r="Q96" s="76"/>
      <c r="R96" s="76"/>
      <c r="S96" s="76"/>
      <c r="T96" s="158"/>
      <c r="U96" s="14"/>
      <c r="V96" s="14"/>
      <c r="W96" s="76"/>
      <c r="X96" s="76"/>
      <c r="Y96" s="76"/>
      <c r="Z96" s="14"/>
      <c r="AA96" s="76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</row>
    <row r="97" spans="7:39">
      <c r="G97" s="158"/>
      <c r="H97" s="158"/>
      <c r="I97" s="158"/>
      <c r="J97" s="158"/>
      <c r="K97" s="14"/>
      <c r="L97" s="287"/>
      <c r="M97" s="14"/>
      <c r="N97" s="158"/>
      <c r="O97" s="76"/>
      <c r="P97" s="76"/>
      <c r="Q97" s="76"/>
      <c r="R97" s="76"/>
      <c r="S97" s="76"/>
      <c r="T97" s="158"/>
      <c r="U97" s="14"/>
      <c r="V97" s="14"/>
      <c r="W97" s="76"/>
      <c r="X97" s="76"/>
      <c r="Y97" s="76"/>
      <c r="Z97" s="14"/>
      <c r="AA97" s="76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</row>
    <row r="98" spans="7:39">
      <c r="G98" s="158"/>
      <c r="H98" s="158"/>
      <c r="I98" s="158"/>
      <c r="J98" s="158"/>
      <c r="K98" s="14"/>
      <c r="L98" s="287"/>
      <c r="M98" s="14"/>
      <c r="N98" s="158"/>
      <c r="O98" s="76"/>
      <c r="P98" s="76"/>
      <c r="Q98" s="76"/>
      <c r="R98" s="76"/>
      <c r="S98" s="76"/>
      <c r="T98" s="158"/>
      <c r="U98" s="14"/>
      <c r="V98" s="14"/>
      <c r="W98" s="76"/>
      <c r="X98" s="76"/>
      <c r="Y98" s="76"/>
      <c r="Z98" s="14"/>
      <c r="AA98" s="76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</row>
    <row r="99" spans="7:39">
      <c r="G99" s="158"/>
      <c r="H99" s="158"/>
      <c r="I99" s="158"/>
      <c r="J99" s="158"/>
      <c r="K99" s="14"/>
      <c r="L99" s="287"/>
      <c r="M99" s="14"/>
      <c r="N99" s="158"/>
      <c r="O99" s="76"/>
      <c r="P99" s="76"/>
      <c r="Q99" s="76"/>
      <c r="R99" s="76"/>
      <c r="S99" s="76"/>
      <c r="T99" s="158"/>
      <c r="U99" s="14"/>
      <c r="V99" s="14"/>
      <c r="W99" s="76"/>
      <c r="X99" s="76"/>
      <c r="Y99" s="76"/>
      <c r="Z99" s="14"/>
      <c r="AA99" s="76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</row>
    <row r="100" spans="7:39">
      <c r="G100" s="158"/>
      <c r="H100" s="158"/>
      <c r="I100" s="158"/>
      <c r="J100" s="158"/>
      <c r="K100" s="14"/>
      <c r="L100" s="287"/>
      <c r="M100" s="14"/>
      <c r="N100" s="158"/>
      <c r="O100" s="76"/>
      <c r="P100" s="76"/>
      <c r="Q100" s="76"/>
      <c r="R100" s="76"/>
      <c r="S100" s="76"/>
      <c r="T100" s="158"/>
      <c r="U100" s="14"/>
      <c r="V100" s="14"/>
      <c r="W100" s="76"/>
      <c r="X100" s="76"/>
      <c r="Y100" s="76"/>
      <c r="Z100" s="14"/>
      <c r="AA100" s="76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</row>
    <row r="101" spans="7:39">
      <c r="G101" s="158"/>
      <c r="H101" s="158"/>
      <c r="I101" s="158"/>
      <c r="J101" s="158"/>
      <c r="K101" s="14"/>
      <c r="L101" s="287"/>
      <c r="M101" s="14"/>
      <c r="N101" s="158"/>
      <c r="O101" s="76"/>
      <c r="P101" s="76"/>
      <c r="Q101" s="76"/>
      <c r="R101" s="76"/>
      <c r="S101" s="76"/>
      <c r="T101" s="158"/>
      <c r="U101" s="14"/>
      <c r="V101" s="14"/>
      <c r="W101" s="76"/>
      <c r="X101" s="76"/>
      <c r="Y101" s="76"/>
      <c r="Z101" s="14"/>
      <c r="AA101" s="76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</row>
    <row r="102" spans="7:39">
      <c r="G102" s="158"/>
      <c r="H102" s="158"/>
      <c r="I102" s="158"/>
      <c r="J102" s="158"/>
      <c r="K102" s="14"/>
      <c r="L102" s="287"/>
      <c r="M102" s="14"/>
      <c r="N102" s="158"/>
      <c r="O102" s="76"/>
      <c r="P102" s="76"/>
      <c r="Q102" s="76"/>
      <c r="R102" s="76"/>
      <c r="S102" s="76"/>
      <c r="T102" s="158"/>
      <c r="U102" s="14"/>
      <c r="V102" s="14"/>
      <c r="W102" s="76"/>
      <c r="X102" s="76"/>
      <c r="Y102" s="76"/>
      <c r="Z102" s="14"/>
      <c r="AA102" s="76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</row>
    <row r="103" spans="7:39">
      <c r="G103" s="158"/>
      <c r="H103" s="158"/>
      <c r="I103" s="158"/>
      <c r="J103" s="158"/>
      <c r="K103" s="14"/>
      <c r="L103" s="287"/>
      <c r="M103" s="14"/>
      <c r="N103" s="158"/>
      <c r="O103" s="76"/>
      <c r="P103" s="76"/>
      <c r="Q103" s="76"/>
      <c r="R103" s="76"/>
      <c r="S103" s="76"/>
      <c r="T103" s="158"/>
      <c r="U103" s="14"/>
      <c r="V103" s="14"/>
      <c r="W103" s="76"/>
      <c r="X103" s="76"/>
      <c r="Y103" s="76"/>
      <c r="Z103" s="14"/>
      <c r="AA103" s="76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</row>
    <row r="104" spans="7:39">
      <c r="G104" s="158"/>
      <c r="H104" s="158"/>
      <c r="I104" s="158"/>
      <c r="J104" s="158"/>
      <c r="K104" s="14"/>
      <c r="L104" s="287"/>
      <c r="M104" s="14"/>
      <c r="N104" s="158"/>
      <c r="O104" s="76"/>
      <c r="P104" s="76"/>
      <c r="Q104" s="76"/>
      <c r="R104" s="76"/>
      <c r="S104" s="76"/>
      <c r="T104" s="158"/>
      <c r="U104" s="14"/>
      <c r="V104" s="14"/>
      <c r="W104" s="76"/>
      <c r="X104" s="76"/>
      <c r="Y104" s="76"/>
      <c r="Z104" s="14"/>
      <c r="AA104" s="76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</row>
    <row r="105" spans="7:39">
      <c r="G105" s="158"/>
      <c r="H105" s="158"/>
      <c r="I105" s="158"/>
      <c r="J105" s="158"/>
      <c r="K105" s="14"/>
      <c r="L105" s="287"/>
      <c r="M105" s="14"/>
      <c r="N105" s="158"/>
      <c r="O105" s="76"/>
      <c r="P105" s="76"/>
      <c r="Q105" s="76"/>
      <c r="R105" s="76"/>
      <c r="S105" s="76"/>
      <c r="T105" s="158"/>
      <c r="U105" s="14"/>
      <c r="V105" s="14"/>
      <c r="W105" s="76"/>
      <c r="X105" s="76"/>
      <c r="Y105" s="76"/>
      <c r="Z105" s="14"/>
      <c r="AA105" s="76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</row>
    <row r="106" spans="7:39">
      <c r="G106" s="158"/>
      <c r="H106" s="158"/>
      <c r="I106" s="158"/>
      <c r="J106" s="158"/>
      <c r="K106" s="14"/>
      <c r="L106" s="287"/>
      <c r="M106" s="14"/>
      <c r="N106" s="158"/>
      <c r="O106" s="76"/>
      <c r="P106" s="76"/>
      <c r="Q106" s="76"/>
      <c r="R106" s="76"/>
      <c r="S106" s="76"/>
      <c r="T106" s="158"/>
      <c r="U106" s="14"/>
      <c r="V106" s="14"/>
      <c r="W106" s="76"/>
      <c r="X106" s="76"/>
      <c r="Y106" s="76"/>
      <c r="Z106" s="14"/>
      <c r="AA106" s="76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</row>
    <row r="107" spans="7:39">
      <c r="G107" s="158"/>
      <c r="H107" s="158"/>
      <c r="I107" s="158"/>
      <c r="J107" s="158"/>
      <c r="K107" s="14"/>
      <c r="L107" s="287"/>
      <c r="M107" s="14"/>
      <c r="N107" s="158"/>
      <c r="O107" s="76"/>
      <c r="P107" s="76"/>
      <c r="Q107" s="76"/>
      <c r="R107" s="76"/>
      <c r="S107" s="76"/>
      <c r="T107" s="158"/>
      <c r="U107" s="14"/>
      <c r="V107" s="14"/>
      <c r="W107" s="76"/>
      <c r="X107" s="76"/>
      <c r="Y107" s="76"/>
      <c r="Z107" s="14"/>
      <c r="AA107" s="76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</row>
    <row r="108" spans="7:39">
      <c r="G108" s="158"/>
      <c r="H108" s="158"/>
      <c r="I108" s="158"/>
      <c r="J108" s="158"/>
      <c r="K108" s="14"/>
      <c r="L108" s="287"/>
      <c r="M108" s="14"/>
      <c r="N108" s="158"/>
      <c r="O108" s="76"/>
      <c r="P108" s="76"/>
      <c r="Q108" s="76"/>
      <c r="R108" s="76"/>
      <c r="S108" s="76"/>
      <c r="T108" s="158"/>
      <c r="U108" s="14"/>
      <c r="V108" s="14"/>
      <c r="W108" s="76"/>
      <c r="X108" s="76"/>
      <c r="Y108" s="76"/>
      <c r="Z108" s="14"/>
      <c r="AA108" s="76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</row>
    <row r="109" spans="7:39">
      <c r="G109" s="158"/>
      <c r="H109" s="158"/>
      <c r="I109" s="158"/>
      <c r="J109" s="158"/>
      <c r="K109" s="14"/>
      <c r="L109" s="287"/>
      <c r="M109" s="14"/>
      <c r="N109" s="158"/>
      <c r="O109" s="76"/>
      <c r="P109" s="76"/>
      <c r="Q109" s="76"/>
      <c r="R109" s="76"/>
      <c r="S109" s="76"/>
      <c r="T109" s="158"/>
      <c r="U109" s="14"/>
      <c r="V109" s="14"/>
      <c r="W109" s="76"/>
      <c r="X109" s="76"/>
      <c r="Y109" s="76"/>
      <c r="Z109" s="14"/>
      <c r="AA109" s="76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</row>
    <row r="110" spans="7:39">
      <c r="G110" s="158"/>
      <c r="H110" s="158"/>
      <c r="I110" s="158"/>
      <c r="J110" s="158"/>
      <c r="K110" s="14"/>
      <c r="L110" s="287"/>
      <c r="M110" s="14"/>
      <c r="N110" s="158"/>
      <c r="O110" s="76"/>
      <c r="P110" s="76"/>
      <c r="Q110" s="76"/>
      <c r="R110" s="76"/>
      <c r="S110" s="76"/>
      <c r="T110" s="158"/>
      <c r="U110" s="14"/>
      <c r="V110" s="14"/>
      <c r="W110" s="76"/>
      <c r="X110" s="76"/>
      <c r="Y110" s="76"/>
      <c r="Z110" s="14"/>
      <c r="AA110" s="76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</row>
    <row r="111" spans="7:39">
      <c r="G111" s="158"/>
      <c r="H111" s="158"/>
      <c r="I111" s="158"/>
      <c r="J111" s="158"/>
      <c r="K111" s="14"/>
      <c r="L111" s="287"/>
      <c r="M111" s="14"/>
      <c r="N111" s="158"/>
      <c r="O111" s="76"/>
      <c r="P111" s="76"/>
      <c r="Q111" s="76"/>
      <c r="R111" s="76"/>
      <c r="S111" s="76"/>
      <c r="T111" s="158"/>
      <c r="U111" s="14"/>
      <c r="V111" s="14"/>
      <c r="W111" s="76"/>
      <c r="X111" s="76"/>
      <c r="Y111" s="76"/>
      <c r="Z111" s="14"/>
      <c r="AA111" s="76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</row>
    <row r="112" spans="7:39">
      <c r="G112" s="158"/>
      <c r="H112" s="158"/>
      <c r="I112" s="158"/>
      <c r="J112" s="158"/>
      <c r="K112" s="14"/>
      <c r="L112" s="287"/>
      <c r="M112" s="14"/>
      <c r="N112" s="158"/>
      <c r="O112" s="76"/>
      <c r="P112" s="76"/>
      <c r="Q112" s="76"/>
      <c r="R112" s="76"/>
      <c r="S112" s="76"/>
      <c r="T112" s="158"/>
      <c r="U112" s="14"/>
      <c r="V112" s="14"/>
      <c r="W112" s="76"/>
      <c r="X112" s="76"/>
      <c r="Y112" s="76"/>
      <c r="Z112" s="14"/>
      <c r="AA112" s="76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</row>
    <row r="113" spans="7:39">
      <c r="G113" s="158"/>
      <c r="H113" s="158"/>
      <c r="I113" s="158"/>
      <c r="J113" s="158"/>
      <c r="K113" s="14"/>
      <c r="L113" s="287"/>
      <c r="M113" s="14"/>
      <c r="N113" s="158"/>
      <c r="O113" s="76"/>
      <c r="P113" s="76"/>
      <c r="Q113" s="76"/>
      <c r="R113" s="76"/>
      <c r="S113" s="76"/>
      <c r="T113" s="158"/>
      <c r="U113" s="14"/>
      <c r="V113" s="14"/>
      <c r="W113" s="76"/>
      <c r="X113" s="76"/>
      <c r="Y113" s="76"/>
      <c r="Z113" s="14"/>
      <c r="AA113" s="76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</row>
    <row r="114" spans="7:39">
      <c r="G114" s="158"/>
      <c r="H114" s="158"/>
      <c r="I114" s="158"/>
      <c r="J114" s="158"/>
      <c r="K114" s="14"/>
      <c r="L114" s="287"/>
      <c r="M114" s="14"/>
      <c r="N114" s="158"/>
      <c r="O114" s="76"/>
      <c r="P114" s="76"/>
      <c r="Q114" s="76"/>
      <c r="R114" s="76"/>
      <c r="S114" s="76"/>
      <c r="T114" s="158"/>
      <c r="U114" s="14"/>
      <c r="V114" s="14"/>
      <c r="W114" s="76"/>
      <c r="X114" s="76"/>
      <c r="Y114" s="76"/>
      <c r="Z114" s="14"/>
      <c r="AA114" s="76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</row>
    <row r="115" spans="7:39">
      <c r="G115" s="158"/>
      <c r="H115" s="158"/>
      <c r="I115" s="158"/>
      <c r="J115" s="158"/>
      <c r="K115" s="14"/>
      <c r="L115" s="287"/>
      <c r="M115" s="14"/>
      <c r="N115" s="158"/>
      <c r="O115" s="76"/>
      <c r="P115" s="76"/>
      <c r="Q115" s="76"/>
      <c r="R115" s="76"/>
      <c r="S115" s="76"/>
      <c r="T115" s="158"/>
      <c r="U115" s="14"/>
      <c r="V115" s="14"/>
      <c r="W115" s="76"/>
      <c r="X115" s="76"/>
      <c r="Y115" s="76"/>
      <c r="Z115" s="14"/>
      <c r="AA115" s="76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</row>
    <row r="116" spans="7:39">
      <c r="G116" s="158"/>
      <c r="H116" s="158"/>
      <c r="I116" s="158"/>
      <c r="J116" s="158"/>
      <c r="K116" s="14"/>
      <c r="L116" s="287"/>
      <c r="M116" s="14"/>
      <c r="N116" s="158"/>
      <c r="O116" s="76"/>
      <c r="P116" s="76"/>
      <c r="Q116" s="76"/>
      <c r="R116" s="76"/>
      <c r="S116" s="76"/>
      <c r="T116" s="158"/>
      <c r="U116" s="14"/>
      <c r="V116" s="14"/>
      <c r="W116" s="76"/>
      <c r="X116" s="76"/>
      <c r="Y116" s="76"/>
      <c r="Z116" s="14"/>
      <c r="AA116" s="76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</row>
    <row r="117" spans="7:39">
      <c r="G117" s="158"/>
      <c r="H117" s="158"/>
      <c r="I117" s="158"/>
      <c r="J117" s="158"/>
      <c r="K117" s="14"/>
      <c r="L117" s="287"/>
      <c r="M117" s="14"/>
      <c r="N117" s="158"/>
      <c r="O117" s="76"/>
      <c r="P117" s="76"/>
      <c r="Q117" s="76"/>
      <c r="R117" s="76"/>
      <c r="S117" s="76"/>
      <c r="T117" s="158"/>
      <c r="U117" s="14"/>
      <c r="V117" s="14"/>
      <c r="W117" s="76"/>
      <c r="X117" s="76"/>
      <c r="Y117" s="76"/>
      <c r="Z117" s="14"/>
      <c r="AA117" s="76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</row>
    <row r="118" spans="7:39">
      <c r="G118" s="158"/>
      <c r="H118" s="158"/>
      <c r="I118" s="158"/>
      <c r="J118" s="158"/>
      <c r="K118" s="14"/>
      <c r="L118" s="287"/>
      <c r="M118" s="14"/>
      <c r="N118" s="158"/>
      <c r="O118" s="76"/>
      <c r="P118" s="76"/>
      <c r="Q118" s="76"/>
      <c r="R118" s="76"/>
      <c r="S118" s="76"/>
      <c r="T118" s="158"/>
      <c r="U118" s="14"/>
      <c r="V118" s="14"/>
      <c r="W118" s="76"/>
      <c r="X118" s="76"/>
      <c r="Y118" s="76"/>
      <c r="Z118" s="14"/>
      <c r="AA118" s="76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</row>
    <row r="119" spans="7:39">
      <c r="G119" s="158"/>
      <c r="H119" s="158"/>
      <c r="I119" s="158"/>
      <c r="J119" s="158"/>
      <c r="K119" s="14"/>
      <c r="L119" s="287"/>
      <c r="M119" s="14"/>
      <c r="N119" s="158"/>
      <c r="O119" s="76"/>
      <c r="P119" s="76"/>
      <c r="Q119" s="76"/>
      <c r="R119" s="76"/>
      <c r="S119" s="76"/>
      <c r="T119" s="158"/>
      <c r="U119" s="14"/>
      <c r="V119" s="14"/>
      <c r="W119" s="76"/>
      <c r="X119" s="76"/>
      <c r="Y119" s="76"/>
      <c r="Z119" s="14"/>
      <c r="AA119" s="76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</row>
    <row r="120" spans="7:39">
      <c r="G120" s="158"/>
      <c r="H120" s="158"/>
      <c r="I120" s="158"/>
      <c r="J120" s="158"/>
      <c r="K120" s="14"/>
      <c r="L120" s="287"/>
      <c r="M120" s="14"/>
      <c r="N120" s="158"/>
      <c r="O120" s="76"/>
      <c r="P120" s="76"/>
      <c r="Q120" s="76"/>
      <c r="R120" s="76"/>
      <c r="S120" s="76"/>
      <c r="T120" s="158"/>
      <c r="U120" s="14"/>
      <c r="V120" s="14"/>
      <c r="W120" s="76"/>
      <c r="X120" s="76"/>
      <c r="Y120" s="76"/>
      <c r="Z120" s="14"/>
      <c r="AA120" s="76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</row>
    <row r="121" spans="7:39">
      <c r="G121" s="158"/>
      <c r="H121" s="158"/>
      <c r="I121" s="158"/>
      <c r="J121" s="158"/>
      <c r="K121" s="14"/>
      <c r="L121" s="287"/>
      <c r="M121" s="14"/>
      <c r="N121" s="158"/>
      <c r="O121" s="76"/>
      <c r="P121" s="76"/>
      <c r="Q121" s="76"/>
      <c r="R121" s="76"/>
      <c r="S121" s="76"/>
      <c r="T121" s="158"/>
      <c r="U121" s="14"/>
      <c r="V121" s="14"/>
      <c r="W121" s="76"/>
      <c r="X121" s="76"/>
      <c r="Y121" s="76"/>
      <c r="Z121" s="14"/>
      <c r="AA121" s="76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</row>
    <row r="122" spans="7:39">
      <c r="G122" s="158"/>
      <c r="H122" s="158"/>
      <c r="I122" s="158"/>
      <c r="J122" s="158"/>
      <c r="K122" s="14"/>
      <c r="L122" s="287"/>
      <c r="M122" s="14"/>
      <c r="N122" s="158"/>
      <c r="O122" s="76"/>
      <c r="P122" s="76"/>
      <c r="Q122" s="76"/>
      <c r="R122" s="76"/>
      <c r="S122" s="76"/>
      <c r="T122" s="158"/>
      <c r="U122" s="14"/>
      <c r="V122" s="14"/>
      <c r="W122" s="76"/>
      <c r="X122" s="76"/>
      <c r="Y122" s="76"/>
      <c r="Z122" s="14"/>
      <c r="AA122" s="76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</row>
    <row r="123" spans="7:39">
      <c r="G123" s="158"/>
      <c r="H123" s="158"/>
      <c r="I123" s="158"/>
      <c r="J123" s="158"/>
      <c r="K123" s="14"/>
      <c r="L123" s="287"/>
      <c r="M123" s="14"/>
      <c r="N123" s="158"/>
      <c r="O123" s="76"/>
      <c r="P123" s="76"/>
      <c r="Q123" s="76"/>
      <c r="R123" s="76"/>
      <c r="S123" s="76"/>
      <c r="T123" s="158"/>
      <c r="U123" s="14"/>
      <c r="V123" s="14"/>
      <c r="W123" s="76"/>
      <c r="X123" s="76"/>
      <c r="Y123" s="76"/>
      <c r="Z123" s="14"/>
      <c r="AA123" s="76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</row>
    <row r="124" spans="7:39">
      <c r="G124" s="158"/>
      <c r="H124" s="158"/>
      <c r="I124" s="158"/>
      <c r="J124" s="158"/>
      <c r="K124" s="14"/>
      <c r="L124" s="287"/>
      <c r="M124" s="14"/>
      <c r="N124" s="158"/>
      <c r="O124" s="76"/>
      <c r="P124" s="76"/>
      <c r="Q124" s="76"/>
      <c r="R124" s="76"/>
      <c r="S124" s="76"/>
      <c r="T124" s="158"/>
      <c r="U124" s="14"/>
      <c r="V124" s="14"/>
      <c r="W124" s="76"/>
      <c r="X124" s="76"/>
      <c r="Y124" s="76"/>
      <c r="Z124" s="14"/>
      <c r="AA124" s="76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</row>
    <row r="125" spans="7:39">
      <c r="G125" s="158"/>
      <c r="H125" s="158"/>
      <c r="I125" s="158"/>
      <c r="J125" s="158"/>
      <c r="K125" s="14"/>
      <c r="L125" s="287"/>
      <c r="M125" s="14"/>
      <c r="N125" s="158"/>
      <c r="O125" s="76"/>
      <c r="P125" s="76"/>
      <c r="Q125" s="76"/>
      <c r="R125" s="76"/>
      <c r="S125" s="76"/>
      <c r="T125" s="158"/>
      <c r="U125" s="14"/>
      <c r="V125" s="14"/>
      <c r="W125" s="76"/>
      <c r="X125" s="76"/>
      <c r="Y125" s="76"/>
      <c r="Z125" s="14"/>
      <c r="AA125" s="76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</row>
    <row r="126" spans="7:39">
      <c r="G126" s="158"/>
      <c r="H126" s="158"/>
      <c r="I126" s="158"/>
      <c r="J126" s="158"/>
      <c r="K126" s="14"/>
      <c r="L126" s="287"/>
      <c r="M126" s="14"/>
      <c r="N126" s="158"/>
      <c r="O126" s="76"/>
      <c r="P126" s="76"/>
      <c r="Q126" s="76"/>
      <c r="R126" s="76"/>
      <c r="S126" s="76"/>
      <c r="T126" s="158"/>
      <c r="U126" s="14"/>
      <c r="V126" s="14"/>
      <c r="W126" s="76"/>
      <c r="X126" s="76"/>
      <c r="Y126" s="76"/>
      <c r="Z126" s="14"/>
      <c r="AA126" s="76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</row>
    <row r="127" spans="7:39">
      <c r="G127" s="158"/>
      <c r="H127" s="158"/>
      <c r="I127" s="158"/>
      <c r="J127" s="158"/>
      <c r="K127" s="14"/>
      <c r="L127" s="287"/>
      <c r="M127" s="14"/>
      <c r="N127" s="158"/>
      <c r="O127" s="76"/>
      <c r="P127" s="76"/>
      <c r="Q127" s="76"/>
      <c r="R127" s="76"/>
      <c r="S127" s="76"/>
      <c r="T127" s="158"/>
      <c r="U127" s="14"/>
      <c r="V127" s="14"/>
      <c r="W127" s="76"/>
      <c r="X127" s="76"/>
      <c r="Y127" s="76"/>
      <c r="Z127" s="14"/>
      <c r="AA127" s="76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</row>
    <row r="128" spans="7:39">
      <c r="G128" s="158"/>
      <c r="H128" s="158"/>
      <c r="I128" s="158"/>
      <c r="J128" s="158"/>
      <c r="K128" s="14"/>
      <c r="L128" s="287"/>
      <c r="M128" s="14"/>
      <c r="N128" s="158"/>
      <c r="O128" s="76"/>
      <c r="P128" s="76"/>
      <c r="Q128" s="76"/>
      <c r="R128" s="76"/>
      <c r="S128" s="76"/>
      <c r="T128" s="158"/>
      <c r="U128" s="14"/>
      <c r="V128" s="14"/>
      <c r="W128" s="76"/>
      <c r="X128" s="76"/>
      <c r="Y128" s="76"/>
      <c r="Z128" s="14"/>
      <c r="AA128" s="76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</row>
    <row r="129" spans="7:39">
      <c r="G129" s="158"/>
      <c r="H129" s="158"/>
      <c r="I129" s="158"/>
      <c r="J129" s="158"/>
      <c r="K129" s="14"/>
      <c r="L129" s="287"/>
      <c r="M129" s="14"/>
      <c r="N129" s="158"/>
      <c r="O129" s="76"/>
      <c r="P129" s="76"/>
      <c r="Q129" s="76"/>
      <c r="R129" s="76"/>
      <c r="S129" s="76"/>
      <c r="T129" s="158"/>
      <c r="U129" s="14"/>
      <c r="V129" s="14"/>
      <c r="W129" s="76"/>
      <c r="X129" s="76"/>
      <c r="Y129" s="76"/>
      <c r="Z129" s="14"/>
      <c r="AA129" s="76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</row>
    <row r="130" spans="7:39">
      <c r="G130" s="158"/>
      <c r="H130" s="158"/>
      <c r="I130" s="158"/>
      <c r="J130" s="158"/>
      <c r="K130" s="14"/>
      <c r="L130" s="287"/>
      <c r="M130" s="14"/>
      <c r="N130" s="158"/>
      <c r="O130" s="76"/>
      <c r="P130" s="76"/>
      <c r="Q130" s="76"/>
      <c r="R130" s="76"/>
      <c r="S130" s="76"/>
      <c r="T130" s="158"/>
      <c r="U130" s="14"/>
      <c r="V130" s="14"/>
      <c r="W130" s="76"/>
      <c r="X130" s="76"/>
      <c r="Y130" s="76"/>
      <c r="Z130" s="14"/>
      <c r="AA130" s="76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</row>
    <row r="131" spans="7:39">
      <c r="G131" s="158"/>
      <c r="H131" s="158"/>
      <c r="I131" s="158"/>
      <c r="J131" s="158"/>
      <c r="K131" s="14"/>
      <c r="L131" s="287"/>
      <c r="M131" s="14"/>
      <c r="N131" s="158"/>
      <c r="O131" s="76"/>
      <c r="P131" s="76"/>
      <c r="Q131" s="76"/>
      <c r="R131" s="76"/>
      <c r="S131" s="76"/>
      <c r="T131" s="158"/>
      <c r="U131" s="14"/>
      <c r="V131" s="14"/>
      <c r="W131" s="76"/>
      <c r="X131" s="76"/>
      <c r="Y131" s="76"/>
      <c r="Z131" s="14"/>
      <c r="AA131" s="76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</row>
    <row r="132" spans="7:39">
      <c r="G132" s="158"/>
      <c r="H132" s="158"/>
      <c r="I132" s="158"/>
      <c r="J132" s="158"/>
      <c r="K132" s="14"/>
      <c r="L132" s="287"/>
      <c r="M132" s="14"/>
      <c r="N132" s="158"/>
      <c r="O132" s="76"/>
      <c r="P132" s="76"/>
      <c r="Q132" s="76"/>
      <c r="R132" s="76"/>
      <c r="S132" s="76"/>
      <c r="T132" s="158"/>
      <c r="U132" s="14"/>
      <c r="V132" s="14"/>
      <c r="W132" s="76"/>
      <c r="X132" s="76"/>
      <c r="Y132" s="76"/>
      <c r="Z132" s="14"/>
      <c r="AA132" s="76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</row>
    <row r="133" spans="7:39">
      <c r="G133" s="158"/>
      <c r="H133" s="158"/>
      <c r="I133" s="158"/>
      <c r="J133" s="158"/>
      <c r="K133" s="14"/>
      <c r="L133" s="287"/>
      <c r="M133" s="14"/>
      <c r="N133" s="158"/>
      <c r="O133" s="76"/>
      <c r="P133" s="76"/>
      <c r="Q133" s="76"/>
      <c r="R133" s="76"/>
      <c r="S133" s="76"/>
      <c r="T133" s="158"/>
      <c r="U133" s="14"/>
      <c r="V133" s="14"/>
      <c r="W133" s="76"/>
      <c r="X133" s="76"/>
      <c r="Y133" s="76"/>
      <c r="Z133" s="14"/>
      <c r="AA133" s="76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</row>
    <row r="134" spans="7:39">
      <c r="G134" s="158"/>
      <c r="H134" s="158"/>
      <c r="I134" s="158"/>
      <c r="J134" s="158"/>
      <c r="K134" s="14"/>
      <c r="L134" s="287"/>
      <c r="M134" s="14"/>
      <c r="N134" s="158"/>
      <c r="O134" s="76"/>
      <c r="P134" s="76"/>
      <c r="Q134" s="76"/>
      <c r="R134" s="76"/>
      <c r="S134" s="76"/>
      <c r="T134" s="158"/>
      <c r="U134" s="14"/>
      <c r="V134" s="14"/>
      <c r="W134" s="76"/>
      <c r="X134" s="76"/>
      <c r="Y134" s="76"/>
      <c r="Z134" s="14"/>
      <c r="AA134" s="76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</row>
    <row r="135" spans="7:39">
      <c r="G135" s="158"/>
      <c r="H135" s="158"/>
      <c r="I135" s="158"/>
      <c r="J135" s="158"/>
      <c r="K135" s="14"/>
      <c r="L135" s="287"/>
      <c r="M135" s="14"/>
      <c r="N135" s="158"/>
      <c r="O135" s="76"/>
      <c r="P135" s="76"/>
      <c r="Q135" s="76"/>
      <c r="R135" s="76"/>
      <c r="S135" s="76"/>
      <c r="T135" s="158"/>
      <c r="U135" s="14"/>
      <c r="V135" s="14"/>
      <c r="W135" s="76"/>
      <c r="X135" s="76"/>
      <c r="Y135" s="76"/>
      <c r="Z135" s="14"/>
      <c r="AA135" s="76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</row>
    <row r="136" spans="7:39">
      <c r="G136" s="158"/>
      <c r="H136" s="158"/>
      <c r="I136" s="158"/>
      <c r="J136" s="158"/>
      <c r="K136" s="14"/>
      <c r="L136" s="287"/>
      <c r="M136" s="14"/>
      <c r="N136" s="158"/>
      <c r="O136" s="76"/>
      <c r="P136" s="76"/>
      <c r="Q136" s="76"/>
      <c r="R136" s="76"/>
      <c r="S136" s="76"/>
      <c r="T136" s="158"/>
      <c r="U136" s="14"/>
      <c r="V136" s="14"/>
      <c r="W136" s="76"/>
      <c r="X136" s="76"/>
      <c r="Y136" s="76"/>
      <c r="Z136" s="14"/>
      <c r="AA136" s="76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</row>
    <row r="137" spans="7:39">
      <c r="G137" s="158"/>
      <c r="H137" s="158"/>
      <c r="I137" s="158"/>
      <c r="J137" s="158"/>
      <c r="K137" s="14"/>
      <c r="L137" s="287"/>
      <c r="M137" s="14"/>
      <c r="N137" s="158"/>
      <c r="O137" s="76"/>
      <c r="P137" s="76"/>
      <c r="Q137" s="76"/>
      <c r="R137" s="76"/>
      <c r="S137" s="76"/>
      <c r="T137" s="158"/>
      <c r="U137" s="14"/>
      <c r="V137" s="14"/>
      <c r="W137" s="76"/>
      <c r="X137" s="76"/>
      <c r="Y137" s="76"/>
      <c r="Z137" s="14"/>
      <c r="AA137" s="76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</row>
    <row r="138" spans="7:39">
      <c r="G138" s="158"/>
      <c r="H138" s="158"/>
      <c r="I138" s="158"/>
      <c r="J138" s="158"/>
      <c r="K138" s="14"/>
      <c r="L138" s="287"/>
      <c r="M138" s="14"/>
      <c r="N138" s="158"/>
      <c r="O138" s="76"/>
      <c r="P138" s="76"/>
      <c r="Q138" s="76"/>
      <c r="R138" s="76"/>
      <c r="S138" s="76"/>
      <c r="T138" s="158"/>
      <c r="U138" s="14"/>
      <c r="V138" s="14"/>
      <c r="W138" s="76"/>
      <c r="X138" s="76"/>
      <c r="Y138" s="76"/>
      <c r="Z138" s="14"/>
      <c r="AA138" s="76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</row>
    <row r="139" spans="7:39">
      <c r="G139" s="158"/>
      <c r="H139" s="158"/>
      <c r="I139" s="158"/>
      <c r="J139" s="158"/>
      <c r="K139" s="14"/>
      <c r="L139" s="287"/>
      <c r="M139" s="14"/>
      <c r="N139" s="158"/>
      <c r="O139" s="76"/>
      <c r="P139" s="76"/>
      <c r="Q139" s="76"/>
      <c r="R139" s="76"/>
      <c r="S139" s="76"/>
      <c r="T139" s="158"/>
      <c r="U139" s="14"/>
      <c r="V139" s="14"/>
      <c r="W139" s="76"/>
      <c r="X139" s="76"/>
      <c r="Y139" s="76"/>
      <c r="Z139" s="14"/>
      <c r="AA139" s="76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</row>
    <row r="140" spans="7:39">
      <c r="G140" s="158"/>
      <c r="H140" s="158"/>
      <c r="I140" s="158"/>
      <c r="J140" s="158"/>
      <c r="K140" s="14"/>
      <c r="L140" s="287"/>
      <c r="M140" s="14"/>
      <c r="N140" s="158"/>
      <c r="O140" s="76"/>
      <c r="P140" s="76"/>
      <c r="Q140" s="76"/>
      <c r="R140" s="76"/>
      <c r="S140" s="76"/>
      <c r="T140" s="158"/>
      <c r="U140" s="14"/>
      <c r="V140" s="14"/>
      <c r="W140" s="76"/>
      <c r="X140" s="76"/>
      <c r="Y140" s="76"/>
      <c r="Z140" s="14"/>
      <c r="AA140" s="76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</row>
    <row r="141" spans="7:39">
      <c r="G141" s="158"/>
      <c r="H141" s="158"/>
      <c r="I141" s="158"/>
      <c r="J141" s="158"/>
      <c r="K141" s="14"/>
      <c r="L141" s="287"/>
      <c r="M141" s="14"/>
      <c r="N141" s="158"/>
      <c r="O141" s="76"/>
      <c r="P141" s="76"/>
      <c r="Q141" s="76"/>
      <c r="R141" s="76"/>
      <c r="S141" s="76"/>
      <c r="T141" s="158"/>
      <c r="U141" s="14"/>
      <c r="V141" s="14"/>
      <c r="W141" s="76"/>
      <c r="X141" s="76"/>
      <c r="Y141" s="76"/>
      <c r="Z141" s="14"/>
      <c r="AA141" s="76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</row>
    <row r="142" spans="7:39">
      <c r="G142" s="158"/>
      <c r="H142" s="158"/>
      <c r="I142" s="158"/>
      <c r="J142" s="158"/>
      <c r="K142" s="14"/>
      <c r="L142" s="287"/>
      <c r="M142" s="14"/>
      <c r="N142" s="158"/>
      <c r="O142" s="76"/>
      <c r="P142" s="76"/>
      <c r="Q142" s="76"/>
      <c r="R142" s="76"/>
      <c r="S142" s="76"/>
      <c r="T142" s="158"/>
      <c r="U142" s="14"/>
      <c r="V142" s="14"/>
      <c r="W142" s="76"/>
      <c r="X142" s="76"/>
      <c r="Y142" s="76"/>
      <c r="Z142" s="14"/>
      <c r="AA142" s="76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</row>
    <row r="143" spans="7:39">
      <c r="G143" s="158"/>
      <c r="H143" s="158"/>
      <c r="I143" s="158"/>
      <c r="J143" s="158"/>
      <c r="K143" s="14"/>
      <c r="L143" s="287"/>
      <c r="M143" s="14"/>
      <c r="N143" s="158"/>
      <c r="O143" s="76"/>
      <c r="P143" s="76"/>
      <c r="Q143" s="76"/>
      <c r="R143" s="76"/>
      <c r="S143" s="76"/>
      <c r="T143" s="158"/>
      <c r="U143" s="14"/>
      <c r="V143" s="14"/>
      <c r="W143" s="76"/>
      <c r="X143" s="76"/>
      <c r="Y143" s="76"/>
      <c r="Z143" s="14"/>
      <c r="AA143" s="76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</row>
    <row r="144" spans="7:39">
      <c r="G144" s="158"/>
      <c r="H144" s="158"/>
      <c r="I144" s="158"/>
      <c r="J144" s="158"/>
      <c r="K144" s="14"/>
      <c r="L144" s="287"/>
      <c r="M144" s="14"/>
      <c r="N144" s="158"/>
      <c r="O144" s="76"/>
      <c r="P144" s="76"/>
      <c r="Q144" s="76"/>
      <c r="R144" s="76"/>
      <c r="S144" s="76"/>
      <c r="T144" s="158"/>
      <c r="U144" s="14"/>
      <c r="V144" s="14"/>
      <c r="W144" s="76"/>
      <c r="X144" s="76"/>
      <c r="Y144" s="76"/>
      <c r="Z144" s="14"/>
      <c r="AA144" s="76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</row>
    <row r="145" spans="7:39">
      <c r="G145" s="158"/>
      <c r="H145" s="158"/>
      <c r="I145" s="158"/>
      <c r="J145" s="158"/>
      <c r="K145" s="14"/>
      <c r="L145" s="287"/>
      <c r="M145" s="14"/>
      <c r="N145" s="158"/>
      <c r="O145" s="76"/>
      <c r="P145" s="76"/>
      <c r="Q145" s="76"/>
      <c r="R145" s="76"/>
      <c r="S145" s="76"/>
      <c r="T145" s="158"/>
      <c r="U145" s="14"/>
      <c r="V145" s="14"/>
      <c r="W145" s="76"/>
      <c r="X145" s="76"/>
      <c r="Y145" s="76"/>
      <c r="Z145" s="14"/>
      <c r="AA145" s="76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</row>
    <row r="146" spans="7:39">
      <c r="G146" s="158"/>
      <c r="H146" s="158"/>
      <c r="I146" s="158"/>
      <c r="J146" s="158"/>
      <c r="K146" s="14"/>
      <c r="L146" s="287"/>
      <c r="M146" s="14"/>
      <c r="N146" s="158"/>
      <c r="O146" s="76"/>
      <c r="P146" s="76"/>
      <c r="Q146" s="76"/>
      <c r="R146" s="76"/>
      <c r="S146" s="76"/>
      <c r="T146" s="158"/>
      <c r="U146" s="14"/>
      <c r="V146" s="14"/>
      <c r="W146" s="76"/>
      <c r="X146" s="76"/>
      <c r="Y146" s="76"/>
      <c r="Z146" s="14"/>
      <c r="AA146" s="76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</row>
    <row r="147" spans="7:39">
      <c r="G147" s="158"/>
      <c r="H147" s="158"/>
      <c r="I147" s="158"/>
      <c r="J147" s="158"/>
      <c r="K147" s="14"/>
      <c r="L147" s="287"/>
      <c r="M147" s="14"/>
      <c r="N147" s="158"/>
      <c r="O147" s="76"/>
      <c r="P147" s="76"/>
      <c r="Q147" s="76"/>
      <c r="R147" s="76"/>
      <c r="S147" s="76"/>
      <c r="T147" s="158"/>
      <c r="U147" s="14"/>
      <c r="V147" s="14"/>
      <c r="W147" s="76"/>
      <c r="X147" s="76"/>
      <c r="Y147" s="76"/>
      <c r="Z147" s="14"/>
      <c r="AA147" s="76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</row>
    <row r="148" spans="7:39">
      <c r="G148" s="158"/>
      <c r="H148" s="158"/>
      <c r="I148" s="158"/>
      <c r="J148" s="158"/>
      <c r="K148" s="14"/>
      <c r="L148" s="287"/>
      <c r="M148" s="14"/>
      <c r="N148" s="158"/>
      <c r="O148" s="76"/>
      <c r="P148" s="76"/>
      <c r="Q148" s="76"/>
      <c r="R148" s="76"/>
      <c r="S148" s="76"/>
      <c r="T148" s="158"/>
      <c r="U148" s="14"/>
      <c r="V148" s="14"/>
      <c r="W148" s="76"/>
      <c r="X148" s="76"/>
      <c r="Y148" s="76"/>
      <c r="Z148" s="14"/>
      <c r="AA148" s="76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</row>
    <row r="149" spans="7:39">
      <c r="G149" s="158"/>
      <c r="H149" s="158"/>
      <c r="I149" s="158"/>
      <c r="J149" s="158"/>
      <c r="K149" s="14"/>
      <c r="L149" s="287"/>
      <c r="M149" s="14"/>
      <c r="N149" s="158"/>
      <c r="O149" s="76"/>
      <c r="P149" s="76"/>
      <c r="Q149" s="76"/>
      <c r="R149" s="76"/>
      <c r="S149" s="76"/>
      <c r="T149" s="158"/>
      <c r="U149" s="14"/>
      <c r="V149" s="14"/>
      <c r="W149" s="76"/>
      <c r="X149" s="76"/>
      <c r="Y149" s="76"/>
      <c r="Z149" s="14"/>
      <c r="AA149" s="76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</row>
    <row r="150" spans="7:39">
      <c r="G150" s="158"/>
      <c r="H150" s="158"/>
      <c r="I150" s="158"/>
      <c r="J150" s="158"/>
      <c r="K150" s="14"/>
      <c r="L150" s="287"/>
      <c r="M150" s="14"/>
      <c r="N150" s="158"/>
      <c r="O150" s="76"/>
      <c r="P150" s="76"/>
      <c r="Q150" s="76"/>
      <c r="R150" s="76"/>
      <c r="S150" s="76"/>
      <c r="T150" s="158"/>
      <c r="U150" s="14"/>
      <c r="V150" s="14"/>
      <c r="W150" s="76"/>
      <c r="X150" s="76"/>
      <c r="Y150" s="76"/>
      <c r="Z150" s="14"/>
      <c r="AA150" s="76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</row>
    <row r="151" spans="7:39">
      <c r="G151" s="158"/>
      <c r="H151" s="158"/>
      <c r="I151" s="158"/>
      <c r="J151" s="158"/>
      <c r="K151" s="14"/>
      <c r="L151" s="287"/>
      <c r="M151" s="14"/>
      <c r="N151" s="158"/>
      <c r="O151" s="76"/>
      <c r="P151" s="76"/>
      <c r="Q151" s="76"/>
      <c r="R151" s="76"/>
      <c r="S151" s="76"/>
      <c r="T151" s="158"/>
      <c r="U151" s="14"/>
      <c r="V151" s="14"/>
      <c r="W151" s="76"/>
      <c r="X151" s="76"/>
      <c r="Y151" s="76"/>
      <c r="Z151" s="14"/>
      <c r="AA151" s="76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</row>
    <row r="152" spans="7:39">
      <c r="G152" s="158"/>
      <c r="H152" s="158"/>
      <c r="I152" s="158"/>
      <c r="J152" s="158"/>
      <c r="K152" s="14"/>
      <c r="L152" s="287"/>
      <c r="M152" s="14"/>
      <c r="N152" s="158"/>
      <c r="O152" s="76"/>
      <c r="P152" s="76"/>
      <c r="Q152" s="76"/>
      <c r="R152" s="76"/>
      <c r="S152" s="76"/>
      <c r="T152" s="158"/>
      <c r="U152" s="14"/>
      <c r="V152" s="14"/>
      <c r="W152" s="76"/>
      <c r="X152" s="76"/>
      <c r="Y152" s="76"/>
      <c r="Z152" s="14"/>
      <c r="AA152" s="76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</row>
    <row r="153" spans="7:39">
      <c r="G153" s="158"/>
      <c r="H153" s="158"/>
      <c r="I153" s="158"/>
      <c r="J153" s="158"/>
      <c r="K153" s="14"/>
      <c r="L153" s="287"/>
      <c r="M153" s="14"/>
      <c r="N153" s="158"/>
      <c r="O153" s="76"/>
      <c r="P153" s="76"/>
      <c r="Q153" s="76"/>
      <c r="R153" s="76"/>
      <c r="S153" s="76"/>
      <c r="T153" s="158"/>
      <c r="U153" s="14"/>
      <c r="V153" s="14"/>
      <c r="W153" s="76"/>
      <c r="X153" s="76"/>
      <c r="Y153" s="76"/>
      <c r="Z153" s="14"/>
      <c r="AA153" s="76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</row>
    <row r="154" spans="7:39">
      <c r="G154" s="158"/>
      <c r="H154" s="158"/>
      <c r="I154" s="158"/>
      <c r="J154" s="158"/>
      <c r="K154" s="14"/>
      <c r="L154" s="287"/>
      <c r="M154" s="14"/>
      <c r="N154" s="158"/>
      <c r="O154" s="76"/>
      <c r="P154" s="76"/>
      <c r="Q154" s="76"/>
      <c r="R154" s="76"/>
      <c r="S154" s="76"/>
      <c r="T154" s="158"/>
      <c r="U154" s="14"/>
      <c r="V154" s="14"/>
      <c r="W154" s="76"/>
      <c r="X154" s="76"/>
      <c r="Y154" s="76"/>
      <c r="Z154" s="14"/>
      <c r="AA154" s="76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</row>
    <row r="155" spans="7:39">
      <c r="G155" s="158"/>
      <c r="H155" s="158"/>
      <c r="I155" s="158"/>
      <c r="J155" s="158"/>
      <c r="K155" s="14"/>
      <c r="L155" s="287"/>
      <c r="M155" s="14"/>
      <c r="N155" s="158"/>
      <c r="O155" s="76"/>
      <c r="P155" s="76"/>
      <c r="Q155" s="76"/>
      <c r="R155" s="76"/>
      <c r="S155" s="76"/>
      <c r="T155" s="158"/>
      <c r="U155" s="14"/>
      <c r="V155" s="14"/>
      <c r="W155" s="76"/>
      <c r="X155" s="76"/>
      <c r="Y155" s="76"/>
      <c r="Z155" s="14"/>
      <c r="AA155" s="76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</row>
    <row r="156" spans="7:39">
      <c r="G156" s="158"/>
      <c r="H156" s="158"/>
      <c r="I156" s="158"/>
      <c r="J156" s="158"/>
      <c r="K156" s="14"/>
      <c r="L156" s="287"/>
      <c r="M156" s="14"/>
      <c r="N156" s="158"/>
      <c r="O156" s="76"/>
      <c r="P156" s="76"/>
      <c r="Q156" s="76"/>
      <c r="R156" s="76"/>
      <c r="S156" s="76"/>
      <c r="T156" s="158"/>
      <c r="U156" s="14"/>
      <c r="V156" s="14"/>
      <c r="W156" s="76"/>
      <c r="X156" s="76"/>
      <c r="Y156" s="76"/>
      <c r="Z156" s="14"/>
      <c r="AA156" s="76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</row>
    <row r="157" spans="7:39">
      <c r="G157" s="158"/>
      <c r="H157" s="158"/>
      <c r="I157" s="158"/>
      <c r="J157" s="158"/>
      <c r="K157" s="14"/>
      <c r="L157" s="287"/>
      <c r="M157" s="14"/>
      <c r="N157" s="158"/>
      <c r="O157" s="76"/>
      <c r="P157" s="76"/>
      <c r="Q157" s="76"/>
      <c r="R157" s="76"/>
      <c r="S157" s="76"/>
      <c r="T157" s="158"/>
      <c r="U157" s="14"/>
      <c r="V157" s="14"/>
      <c r="W157" s="76"/>
      <c r="X157" s="76"/>
      <c r="Y157" s="76"/>
      <c r="Z157" s="14"/>
      <c r="AA157" s="76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</row>
    <row r="158" spans="7:39">
      <c r="G158" s="158"/>
      <c r="H158" s="158"/>
      <c r="I158" s="158"/>
      <c r="J158" s="158"/>
      <c r="K158" s="14"/>
      <c r="L158" s="287"/>
      <c r="M158" s="14"/>
      <c r="N158" s="158"/>
      <c r="O158" s="77"/>
      <c r="P158" s="76"/>
      <c r="Q158" s="76"/>
      <c r="R158" s="76"/>
      <c r="S158" s="76"/>
      <c r="T158" s="158"/>
      <c r="U158" s="14"/>
      <c r="V158" s="14"/>
      <c r="W158" s="76"/>
      <c r="X158" s="76"/>
      <c r="Y158" s="76"/>
      <c r="Z158" s="14"/>
      <c r="AA158" s="76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</row>
    <row r="159" spans="7:39">
      <c r="G159" s="158"/>
      <c r="H159" s="158"/>
      <c r="I159" s="158"/>
      <c r="J159" s="158"/>
      <c r="K159" s="14"/>
      <c r="L159" s="287"/>
      <c r="M159" s="14"/>
      <c r="N159" s="158"/>
      <c r="O159" s="78"/>
      <c r="P159" s="77"/>
      <c r="Q159" s="77"/>
      <c r="R159" s="77"/>
      <c r="S159" s="77"/>
      <c r="T159" s="159"/>
      <c r="U159" s="31"/>
      <c r="V159" s="31"/>
      <c r="W159" s="77"/>
      <c r="X159" s="77"/>
    </row>
    <row r="160" spans="7:39">
      <c r="G160" s="158"/>
      <c r="H160" s="158"/>
      <c r="I160" s="158"/>
      <c r="J160" s="158"/>
      <c r="K160" s="14"/>
      <c r="L160" s="287"/>
      <c r="M160" s="14"/>
      <c r="N160" s="158"/>
      <c r="O160" s="78"/>
      <c r="P160" s="78"/>
      <c r="Q160" s="78"/>
      <c r="R160" s="78"/>
      <c r="S160" s="78"/>
      <c r="T160" s="160"/>
      <c r="U160" s="35"/>
      <c r="V160" s="35"/>
      <c r="W160" s="78"/>
      <c r="X160" s="78"/>
    </row>
    <row r="161" spans="1:24">
      <c r="G161" s="158"/>
      <c r="H161" s="158"/>
      <c r="I161" s="158"/>
      <c r="J161" s="158"/>
      <c r="K161" s="14"/>
      <c r="L161" s="287"/>
      <c r="M161" s="14"/>
      <c r="N161" s="158"/>
      <c r="O161" s="78"/>
      <c r="P161" s="78"/>
      <c r="Q161" s="78"/>
      <c r="R161" s="78"/>
      <c r="S161" s="78"/>
      <c r="T161" s="160"/>
      <c r="U161" s="35"/>
      <c r="V161" s="35"/>
      <c r="W161" s="78"/>
      <c r="X161" s="78"/>
    </row>
    <row r="162" spans="1:24">
      <c r="G162" s="158"/>
      <c r="H162" s="158"/>
      <c r="I162" s="158"/>
      <c r="J162" s="158"/>
      <c r="K162" s="14"/>
      <c r="L162" s="287"/>
      <c r="M162" s="14"/>
      <c r="N162" s="158"/>
      <c r="O162" s="78"/>
      <c r="P162" s="78"/>
      <c r="Q162" s="78"/>
      <c r="R162" s="78"/>
      <c r="S162" s="78"/>
      <c r="T162" s="160"/>
      <c r="U162" s="35"/>
      <c r="V162" s="35"/>
      <c r="W162" s="78"/>
      <c r="X162" s="78"/>
    </row>
    <row r="163" spans="1:24">
      <c r="G163" s="158"/>
      <c r="H163" s="158"/>
      <c r="I163" s="158"/>
      <c r="J163" s="158"/>
      <c r="K163" s="14"/>
      <c r="L163" s="287"/>
      <c r="M163" s="14"/>
      <c r="N163" s="158"/>
      <c r="O163" s="78"/>
      <c r="P163" s="78"/>
      <c r="Q163" s="78"/>
      <c r="R163" s="78"/>
      <c r="S163" s="78"/>
      <c r="T163" s="160"/>
      <c r="U163" s="35"/>
      <c r="V163" s="35"/>
      <c r="W163" s="78"/>
      <c r="X163" s="78"/>
    </row>
    <row r="164" spans="1:24">
      <c r="G164" s="158"/>
      <c r="H164" s="158"/>
      <c r="I164" s="158"/>
      <c r="J164" s="158"/>
      <c r="K164" s="14"/>
      <c r="L164" s="287"/>
      <c r="M164" s="14"/>
      <c r="N164" s="158"/>
      <c r="O164" s="78"/>
      <c r="P164" s="78"/>
      <c r="Q164" s="78"/>
      <c r="R164" s="78"/>
      <c r="S164" s="78"/>
      <c r="T164" s="160"/>
      <c r="U164" s="35"/>
      <c r="V164" s="35"/>
      <c r="W164" s="78"/>
      <c r="X164" s="78"/>
    </row>
    <row r="165" spans="1:24">
      <c r="G165" s="158"/>
      <c r="H165" s="158"/>
      <c r="I165" s="158"/>
      <c r="J165" s="158"/>
      <c r="K165" s="14"/>
      <c r="L165" s="287"/>
      <c r="M165" s="14"/>
      <c r="N165" s="158"/>
      <c r="O165" s="78"/>
      <c r="P165" s="78"/>
      <c r="Q165" s="78"/>
      <c r="R165" s="78"/>
      <c r="S165" s="78"/>
      <c r="T165" s="160"/>
      <c r="U165" s="35"/>
      <c r="V165" s="35"/>
      <c r="W165" s="78"/>
      <c r="X165" s="78"/>
    </row>
    <row r="166" spans="1:24">
      <c r="G166" s="158"/>
      <c r="H166" s="158"/>
      <c r="I166" s="158"/>
      <c r="J166" s="158"/>
      <c r="K166" s="14"/>
      <c r="L166" s="287"/>
      <c r="M166" s="14"/>
      <c r="N166" s="158"/>
      <c r="O166" s="78"/>
      <c r="P166" s="78"/>
      <c r="Q166" s="78"/>
      <c r="R166" s="78"/>
      <c r="S166" s="78"/>
      <c r="T166" s="160"/>
      <c r="U166" s="35"/>
      <c r="V166" s="35"/>
      <c r="W166" s="78"/>
      <c r="X166" s="78"/>
    </row>
    <row r="167" spans="1:24">
      <c r="G167" s="158"/>
      <c r="H167" s="158"/>
      <c r="I167" s="158"/>
      <c r="J167" s="158"/>
      <c r="K167" s="14"/>
      <c r="L167" s="287"/>
      <c r="M167" s="14"/>
      <c r="N167" s="158"/>
      <c r="O167" s="78"/>
      <c r="P167" s="78"/>
      <c r="Q167" s="78"/>
      <c r="R167" s="78"/>
      <c r="S167" s="78"/>
      <c r="T167" s="160"/>
      <c r="U167" s="35"/>
      <c r="V167" s="35"/>
      <c r="W167" s="78"/>
      <c r="X167" s="78"/>
    </row>
    <row r="168" spans="1:24">
      <c r="G168" s="158"/>
      <c r="H168" s="158"/>
      <c r="I168" s="158"/>
      <c r="J168" s="158"/>
      <c r="K168" s="14"/>
      <c r="L168" s="287"/>
      <c r="M168" s="14"/>
      <c r="N168" s="158"/>
      <c r="O168" s="78"/>
      <c r="P168" s="78"/>
      <c r="Q168" s="78"/>
      <c r="R168" s="78"/>
      <c r="S168" s="78"/>
      <c r="T168" s="160"/>
      <c r="U168" s="35"/>
      <c r="V168" s="35"/>
      <c r="W168" s="78"/>
      <c r="X168" s="78"/>
    </row>
    <row r="169" spans="1:24">
      <c r="A169" s="31"/>
      <c r="B169" s="31"/>
      <c r="C169" s="31"/>
      <c r="D169" s="31"/>
      <c r="E169" s="31"/>
      <c r="F169" s="77"/>
      <c r="G169" s="159"/>
      <c r="H169" s="159"/>
      <c r="I169" s="159"/>
      <c r="J169" s="159"/>
      <c r="K169" s="31"/>
      <c r="L169" s="288"/>
      <c r="M169" s="31"/>
      <c r="N169" s="159"/>
      <c r="O169" s="78"/>
      <c r="P169" s="78"/>
      <c r="Q169" s="78"/>
      <c r="R169" s="78"/>
      <c r="S169" s="78"/>
      <c r="T169" s="160"/>
      <c r="U169" s="35"/>
      <c r="V169" s="35"/>
      <c r="W169" s="78"/>
      <c r="X169" s="78"/>
    </row>
    <row r="170" spans="1:24">
      <c r="A170" s="35"/>
      <c r="B170" s="35"/>
      <c r="C170" s="35"/>
      <c r="D170" s="35"/>
      <c r="E170" s="35"/>
      <c r="F170" s="78"/>
      <c r="G170" s="160"/>
      <c r="H170" s="160"/>
      <c r="I170" s="160"/>
      <c r="J170" s="160"/>
      <c r="K170" s="35"/>
      <c r="L170" s="289"/>
      <c r="M170" s="35"/>
      <c r="N170" s="160"/>
      <c r="O170" s="78"/>
      <c r="P170" s="78"/>
      <c r="Q170" s="78"/>
      <c r="R170" s="78"/>
      <c r="S170" s="78"/>
      <c r="T170" s="160"/>
      <c r="U170" s="35"/>
      <c r="V170" s="35"/>
      <c r="W170" s="78"/>
      <c r="X170" s="78"/>
    </row>
    <row r="171" spans="1:24">
      <c r="A171" s="35"/>
      <c r="B171" s="35"/>
      <c r="C171" s="35"/>
      <c r="D171" s="35"/>
      <c r="E171" s="35"/>
      <c r="F171" s="78"/>
      <c r="G171" s="160"/>
      <c r="H171" s="160"/>
      <c r="I171" s="160"/>
      <c r="J171" s="160"/>
      <c r="K171" s="35"/>
      <c r="L171" s="289"/>
      <c r="M171" s="35"/>
      <c r="N171" s="160"/>
      <c r="O171" s="78"/>
      <c r="P171" s="78"/>
      <c r="Q171" s="78"/>
      <c r="R171" s="78"/>
      <c r="S171" s="78"/>
      <c r="T171" s="160"/>
      <c r="U171" s="35"/>
      <c r="V171" s="35"/>
      <c r="W171" s="78"/>
      <c r="X171" s="78"/>
    </row>
    <row r="172" spans="1:24">
      <c r="A172" s="35"/>
      <c r="B172" s="35"/>
      <c r="C172" s="35"/>
      <c r="D172" s="35"/>
      <c r="E172" s="35"/>
      <c r="F172" s="78"/>
      <c r="G172" s="160"/>
      <c r="H172" s="160"/>
      <c r="I172" s="160"/>
      <c r="J172" s="160"/>
      <c r="K172" s="35"/>
      <c r="L172" s="289"/>
      <c r="M172" s="35"/>
      <c r="N172" s="160"/>
      <c r="O172" s="78"/>
      <c r="P172" s="78"/>
      <c r="Q172" s="78"/>
      <c r="R172" s="78"/>
      <c r="S172" s="78"/>
      <c r="T172" s="160"/>
      <c r="U172" s="35"/>
      <c r="V172" s="35"/>
      <c r="W172" s="78"/>
      <c r="X172" s="78"/>
    </row>
    <row r="173" spans="1:24">
      <c r="A173" s="35"/>
      <c r="B173" s="35"/>
      <c r="C173" s="35"/>
      <c r="D173" s="35"/>
      <c r="E173" s="35"/>
      <c r="F173" s="78"/>
      <c r="G173" s="160"/>
      <c r="H173" s="160"/>
      <c r="I173" s="160"/>
      <c r="J173" s="160"/>
      <c r="K173" s="35"/>
      <c r="L173" s="289"/>
      <c r="M173" s="35"/>
      <c r="N173" s="160"/>
      <c r="O173" s="78"/>
      <c r="P173" s="78"/>
      <c r="Q173" s="78"/>
      <c r="R173" s="78"/>
      <c r="S173" s="78"/>
      <c r="T173" s="160"/>
      <c r="U173" s="35"/>
      <c r="V173" s="35"/>
      <c r="W173" s="78"/>
      <c r="X173" s="78"/>
    </row>
    <row r="174" spans="1:24">
      <c r="A174" s="35"/>
      <c r="B174" s="35"/>
      <c r="C174" s="35"/>
      <c r="D174" s="35"/>
      <c r="E174" s="35"/>
      <c r="F174" s="78"/>
      <c r="G174" s="160"/>
      <c r="H174" s="160"/>
      <c r="I174" s="160"/>
      <c r="J174" s="160"/>
      <c r="K174" s="35"/>
      <c r="L174" s="289"/>
      <c r="M174" s="35"/>
      <c r="N174" s="160"/>
      <c r="O174" s="78"/>
      <c r="P174" s="78"/>
      <c r="Q174" s="78"/>
      <c r="R174" s="78"/>
      <c r="S174" s="78"/>
      <c r="T174" s="160"/>
      <c r="U174" s="35"/>
      <c r="V174" s="35"/>
      <c r="W174" s="78"/>
      <c r="X174" s="78"/>
    </row>
    <row r="175" spans="1:24">
      <c r="A175" s="35"/>
      <c r="B175" s="35"/>
      <c r="C175" s="35"/>
      <c r="D175" s="35"/>
      <c r="E175" s="35"/>
      <c r="F175" s="78"/>
      <c r="G175" s="160"/>
      <c r="H175" s="160"/>
      <c r="I175" s="160"/>
      <c r="J175" s="160"/>
      <c r="K175" s="35"/>
      <c r="L175" s="289"/>
      <c r="M175" s="35"/>
      <c r="N175" s="160"/>
      <c r="O175" s="78"/>
      <c r="P175" s="78"/>
      <c r="Q175" s="78"/>
      <c r="R175" s="78"/>
      <c r="S175" s="78"/>
      <c r="T175" s="160"/>
      <c r="U175" s="35"/>
      <c r="V175" s="35"/>
      <c r="W175" s="78"/>
      <c r="X175" s="78"/>
    </row>
    <row r="176" spans="1:24">
      <c r="A176" s="35"/>
      <c r="B176" s="35"/>
      <c r="C176" s="35"/>
      <c r="D176" s="35"/>
      <c r="E176" s="35"/>
      <c r="F176" s="78"/>
      <c r="G176" s="160"/>
      <c r="H176" s="160"/>
      <c r="I176" s="160"/>
      <c r="J176" s="160"/>
      <c r="K176" s="35"/>
      <c r="L176" s="289"/>
      <c r="M176" s="35"/>
      <c r="N176" s="160"/>
      <c r="O176" s="78"/>
      <c r="P176" s="78"/>
      <c r="Q176" s="78"/>
      <c r="R176" s="78"/>
      <c r="S176" s="78"/>
      <c r="T176" s="160"/>
      <c r="U176" s="35"/>
      <c r="V176" s="35"/>
      <c r="W176" s="78"/>
      <c r="X176" s="78"/>
    </row>
    <row r="177" spans="1:24">
      <c r="A177" s="35"/>
      <c r="B177" s="35"/>
      <c r="C177" s="35"/>
      <c r="D177" s="35"/>
      <c r="E177" s="35"/>
      <c r="F177" s="78"/>
      <c r="G177" s="160"/>
      <c r="H177" s="160"/>
      <c r="I177" s="160"/>
      <c r="J177" s="160"/>
      <c r="K177" s="35"/>
      <c r="L177" s="289"/>
      <c r="M177" s="35"/>
      <c r="N177" s="160"/>
      <c r="O177" s="78"/>
      <c r="P177" s="78"/>
      <c r="Q177" s="78"/>
      <c r="R177" s="78"/>
      <c r="S177" s="78"/>
      <c r="T177" s="160"/>
      <c r="U177" s="35"/>
      <c r="V177" s="35"/>
      <c r="W177" s="78"/>
      <c r="X177" s="78"/>
    </row>
    <row r="178" spans="1:24">
      <c r="A178" s="35"/>
      <c r="B178" s="35"/>
      <c r="C178" s="35"/>
      <c r="D178" s="35"/>
      <c r="E178" s="35"/>
      <c r="F178" s="78"/>
      <c r="G178" s="160"/>
      <c r="H178" s="160"/>
      <c r="I178" s="160"/>
      <c r="J178" s="160"/>
      <c r="K178" s="35"/>
      <c r="L178" s="289"/>
      <c r="M178" s="35"/>
      <c r="N178" s="160"/>
      <c r="O178" s="78"/>
      <c r="P178" s="78"/>
      <c r="Q178" s="78"/>
      <c r="R178" s="78"/>
      <c r="S178" s="78"/>
      <c r="T178" s="160"/>
      <c r="U178" s="35"/>
      <c r="V178" s="35"/>
      <c r="W178" s="78"/>
      <c r="X178" s="78"/>
    </row>
    <row r="179" spans="1:24">
      <c r="A179" s="35"/>
      <c r="B179" s="35"/>
      <c r="C179" s="35"/>
      <c r="D179" s="35"/>
      <c r="E179" s="35"/>
      <c r="F179" s="78"/>
      <c r="G179" s="160"/>
      <c r="H179" s="160"/>
      <c r="I179" s="160"/>
      <c r="J179" s="160"/>
      <c r="K179" s="35"/>
      <c r="L179" s="289"/>
      <c r="M179" s="35"/>
      <c r="N179" s="160"/>
      <c r="O179" s="78"/>
      <c r="P179" s="78"/>
      <c r="Q179" s="78"/>
      <c r="R179" s="78"/>
      <c r="S179" s="78"/>
      <c r="T179" s="160"/>
      <c r="U179" s="35"/>
      <c r="V179" s="35"/>
      <c r="W179" s="78"/>
      <c r="X179" s="78"/>
    </row>
    <row r="180" spans="1:24">
      <c r="A180" s="35"/>
      <c r="B180" s="35"/>
      <c r="C180" s="35"/>
      <c r="D180" s="35"/>
      <c r="E180" s="35"/>
      <c r="F180" s="78"/>
      <c r="G180" s="160"/>
      <c r="H180" s="160"/>
      <c r="I180" s="160"/>
      <c r="J180" s="160"/>
      <c r="K180" s="35"/>
      <c r="L180" s="289"/>
      <c r="M180" s="35"/>
      <c r="N180" s="160"/>
      <c r="O180" s="78"/>
      <c r="P180" s="78"/>
      <c r="Q180" s="78"/>
      <c r="R180" s="78"/>
      <c r="S180" s="78"/>
      <c r="T180" s="160"/>
      <c r="U180" s="35"/>
      <c r="V180" s="35"/>
      <c r="W180" s="78"/>
      <c r="X180" s="78"/>
    </row>
    <row r="181" spans="1:24">
      <c r="A181" s="35"/>
      <c r="B181" s="35"/>
      <c r="C181" s="35"/>
      <c r="D181" s="35"/>
      <c r="E181" s="35"/>
      <c r="F181" s="78"/>
      <c r="G181" s="160"/>
      <c r="H181" s="160"/>
      <c r="I181" s="160"/>
      <c r="J181" s="160"/>
      <c r="K181" s="35"/>
      <c r="L181" s="289"/>
      <c r="M181" s="35"/>
      <c r="N181" s="160"/>
      <c r="O181" s="78"/>
      <c r="P181" s="78"/>
      <c r="Q181" s="78"/>
      <c r="R181" s="78"/>
      <c r="S181" s="78"/>
      <c r="T181" s="160"/>
      <c r="U181" s="35"/>
      <c r="V181" s="35"/>
      <c r="W181" s="78"/>
      <c r="X181" s="78"/>
    </row>
    <row r="182" spans="1:24">
      <c r="A182" s="35"/>
      <c r="B182" s="35"/>
      <c r="C182" s="35"/>
      <c r="D182" s="35"/>
      <c r="E182" s="35"/>
      <c r="F182" s="78"/>
      <c r="G182" s="160"/>
      <c r="H182" s="160"/>
      <c r="I182" s="160"/>
      <c r="J182" s="160"/>
      <c r="K182" s="35"/>
      <c r="L182" s="289"/>
      <c r="M182" s="35"/>
      <c r="N182" s="160"/>
      <c r="O182" s="78"/>
      <c r="P182" s="78"/>
      <c r="Q182" s="78"/>
      <c r="R182" s="78"/>
      <c r="S182" s="78"/>
      <c r="T182" s="160"/>
      <c r="U182" s="35"/>
      <c r="V182" s="35"/>
      <c r="W182" s="78"/>
      <c r="X182" s="78"/>
    </row>
    <row r="183" spans="1:24">
      <c r="A183" s="35"/>
      <c r="B183" s="35"/>
      <c r="C183" s="35"/>
      <c r="D183" s="35"/>
      <c r="E183" s="35"/>
      <c r="F183" s="78"/>
      <c r="G183" s="160"/>
      <c r="H183" s="160"/>
      <c r="I183" s="160"/>
      <c r="J183" s="160"/>
      <c r="K183" s="35"/>
      <c r="L183" s="289"/>
      <c r="M183" s="35"/>
      <c r="N183" s="160"/>
      <c r="O183" s="78"/>
      <c r="P183" s="78"/>
      <c r="Q183" s="78"/>
      <c r="R183" s="78"/>
      <c r="S183" s="78"/>
      <c r="T183" s="160"/>
      <c r="U183" s="35"/>
      <c r="V183" s="35"/>
      <c r="W183" s="78"/>
      <c r="X183" s="78"/>
    </row>
    <row r="184" spans="1:24">
      <c r="A184" s="35"/>
      <c r="B184" s="35"/>
      <c r="C184" s="35"/>
      <c r="D184" s="35"/>
      <c r="E184" s="35"/>
      <c r="F184" s="78"/>
      <c r="G184" s="160"/>
      <c r="H184" s="160"/>
      <c r="I184" s="160"/>
      <c r="J184" s="160"/>
      <c r="K184" s="35"/>
      <c r="L184" s="289"/>
      <c r="M184" s="35"/>
      <c r="N184" s="160"/>
      <c r="O184" s="78"/>
      <c r="P184" s="78"/>
      <c r="Q184" s="78"/>
      <c r="R184" s="78"/>
      <c r="S184" s="78"/>
      <c r="T184" s="160"/>
      <c r="U184" s="35"/>
      <c r="V184" s="35"/>
      <c r="W184" s="78"/>
      <c r="X184" s="78"/>
    </row>
    <row r="185" spans="1:24">
      <c r="A185" s="35"/>
      <c r="B185" s="35"/>
      <c r="C185" s="35"/>
      <c r="D185" s="35"/>
      <c r="E185" s="35"/>
      <c r="F185" s="78"/>
      <c r="G185" s="160"/>
      <c r="H185" s="160"/>
      <c r="I185" s="160"/>
      <c r="J185" s="160"/>
      <c r="K185" s="35"/>
      <c r="L185" s="289"/>
      <c r="M185" s="35"/>
      <c r="N185" s="160"/>
      <c r="O185" s="78"/>
      <c r="P185" s="78"/>
      <c r="Q185" s="78"/>
      <c r="R185" s="78"/>
      <c r="S185" s="78"/>
      <c r="T185" s="160"/>
      <c r="U185" s="35"/>
      <c r="V185" s="35"/>
      <c r="W185" s="78"/>
      <c r="X185" s="78"/>
    </row>
    <row r="186" spans="1:24">
      <c r="A186" s="35"/>
      <c r="B186" s="35"/>
      <c r="C186" s="35"/>
      <c r="D186" s="35"/>
      <c r="E186" s="35"/>
      <c r="F186" s="78"/>
      <c r="G186" s="160"/>
      <c r="H186" s="160"/>
      <c r="I186" s="160"/>
      <c r="J186" s="160"/>
      <c r="K186" s="35"/>
      <c r="L186" s="289"/>
      <c r="M186" s="35"/>
      <c r="N186" s="160"/>
      <c r="O186" s="78"/>
      <c r="P186" s="78"/>
      <c r="Q186" s="78"/>
      <c r="R186" s="78"/>
      <c r="S186" s="78"/>
      <c r="T186" s="160"/>
      <c r="U186" s="35"/>
      <c r="V186" s="35"/>
      <c r="W186" s="78"/>
      <c r="X186" s="78"/>
    </row>
    <row r="187" spans="1:24">
      <c r="A187" s="35"/>
      <c r="B187" s="35"/>
      <c r="C187" s="35"/>
      <c r="D187" s="35"/>
      <c r="E187" s="35"/>
      <c r="F187" s="78"/>
      <c r="G187" s="160"/>
      <c r="H187" s="160"/>
      <c r="I187" s="160"/>
      <c r="J187" s="160"/>
      <c r="K187" s="35"/>
      <c r="L187" s="289"/>
      <c r="M187" s="35"/>
      <c r="N187" s="160"/>
      <c r="O187" s="78"/>
      <c r="P187" s="78"/>
      <c r="Q187" s="78"/>
      <c r="R187" s="78"/>
      <c r="S187" s="78"/>
      <c r="T187" s="160"/>
      <c r="U187" s="35"/>
      <c r="V187" s="35"/>
      <c r="W187" s="78"/>
      <c r="X187" s="78"/>
    </row>
    <row r="188" spans="1:24">
      <c r="A188" s="35"/>
      <c r="B188" s="35"/>
      <c r="C188" s="35"/>
      <c r="D188" s="35"/>
      <c r="E188" s="35"/>
      <c r="F188" s="78"/>
      <c r="G188" s="160"/>
      <c r="H188" s="160"/>
      <c r="I188" s="160"/>
      <c r="J188" s="160"/>
      <c r="K188" s="35"/>
      <c r="L188" s="289"/>
      <c r="M188" s="35"/>
      <c r="N188" s="160"/>
      <c r="O188" s="78"/>
      <c r="P188" s="78"/>
      <c r="Q188" s="78"/>
      <c r="R188" s="78"/>
      <c r="S188" s="78"/>
      <c r="T188" s="160"/>
      <c r="U188" s="35"/>
      <c r="V188" s="35"/>
      <c r="W188" s="78"/>
      <c r="X188" s="78"/>
    </row>
    <row r="189" spans="1:24">
      <c r="A189" s="35"/>
      <c r="B189" s="35"/>
      <c r="C189" s="35"/>
      <c r="D189" s="35"/>
      <c r="E189" s="35"/>
      <c r="F189" s="78"/>
      <c r="G189" s="160"/>
      <c r="H189" s="160"/>
      <c r="I189" s="160"/>
      <c r="J189" s="160"/>
      <c r="K189" s="35"/>
      <c r="L189" s="289"/>
      <c r="M189" s="35"/>
      <c r="N189" s="160"/>
      <c r="O189" s="78"/>
      <c r="P189" s="78"/>
      <c r="Q189" s="78"/>
      <c r="R189" s="78"/>
      <c r="S189" s="78"/>
      <c r="T189" s="160"/>
      <c r="U189" s="35"/>
      <c r="V189" s="35"/>
      <c r="W189" s="78"/>
      <c r="X189" s="78"/>
    </row>
    <row r="190" spans="1:24">
      <c r="A190" s="35"/>
      <c r="B190" s="35"/>
      <c r="C190" s="35"/>
      <c r="D190" s="35"/>
      <c r="E190" s="35"/>
      <c r="F190" s="78"/>
      <c r="G190" s="160"/>
      <c r="H190" s="160"/>
      <c r="I190" s="160"/>
      <c r="J190" s="160"/>
      <c r="K190" s="35"/>
      <c r="L190" s="289"/>
      <c r="M190" s="35"/>
      <c r="N190" s="160"/>
      <c r="O190" s="78"/>
      <c r="P190" s="78"/>
      <c r="Q190" s="78"/>
      <c r="R190" s="78"/>
      <c r="S190" s="78"/>
      <c r="T190" s="160"/>
      <c r="U190" s="35"/>
      <c r="V190" s="35"/>
      <c r="W190" s="78"/>
      <c r="X190" s="78"/>
    </row>
    <row r="191" spans="1:24">
      <c r="A191" s="35"/>
      <c r="B191" s="35"/>
      <c r="C191" s="35"/>
      <c r="D191" s="35"/>
      <c r="E191" s="35"/>
      <c r="F191" s="78"/>
      <c r="G191" s="160"/>
      <c r="H191" s="160"/>
      <c r="I191" s="160"/>
      <c r="J191" s="160"/>
      <c r="K191" s="35"/>
      <c r="L191" s="289"/>
      <c r="M191" s="35"/>
      <c r="N191" s="160"/>
      <c r="O191" s="78"/>
      <c r="P191" s="78"/>
      <c r="Q191" s="78"/>
      <c r="R191" s="78"/>
      <c r="S191" s="78"/>
      <c r="T191" s="160"/>
      <c r="U191" s="35"/>
      <c r="V191" s="35"/>
      <c r="W191" s="78"/>
      <c r="X191" s="78"/>
    </row>
    <row r="192" spans="1:24">
      <c r="A192" s="35"/>
      <c r="B192" s="35"/>
      <c r="C192" s="35"/>
      <c r="D192" s="35"/>
      <c r="E192" s="35"/>
      <c r="F192" s="78"/>
      <c r="G192" s="160"/>
      <c r="H192" s="160"/>
      <c r="I192" s="160"/>
      <c r="J192" s="160"/>
      <c r="K192" s="35"/>
      <c r="L192" s="289"/>
      <c r="M192" s="35"/>
      <c r="N192" s="160"/>
      <c r="O192" s="78"/>
      <c r="P192" s="78"/>
      <c r="Q192" s="78"/>
      <c r="R192" s="78"/>
      <c r="S192" s="78"/>
      <c r="T192" s="160"/>
      <c r="U192" s="35"/>
      <c r="V192" s="35"/>
      <c r="W192" s="78"/>
      <c r="X192" s="78"/>
    </row>
    <row r="193" spans="1:24">
      <c r="A193" s="35"/>
      <c r="B193" s="35"/>
      <c r="C193" s="35"/>
      <c r="D193" s="35"/>
      <c r="E193" s="35"/>
      <c r="F193" s="78"/>
      <c r="G193" s="160"/>
      <c r="H193" s="160"/>
      <c r="I193" s="160"/>
      <c r="J193" s="160"/>
      <c r="K193" s="35"/>
      <c r="L193" s="289"/>
      <c r="M193" s="35"/>
      <c r="N193" s="160"/>
      <c r="O193" s="78"/>
      <c r="P193" s="78"/>
      <c r="Q193" s="78"/>
      <c r="R193" s="78"/>
      <c r="S193" s="78"/>
      <c r="T193" s="160"/>
      <c r="U193" s="35"/>
      <c r="V193" s="35"/>
      <c r="W193" s="78"/>
      <c r="X193" s="78"/>
    </row>
    <row r="194" spans="1:24">
      <c r="A194" s="35"/>
      <c r="B194" s="35"/>
      <c r="C194" s="35"/>
      <c r="D194" s="35"/>
      <c r="E194" s="35"/>
      <c r="F194" s="78"/>
      <c r="G194" s="160"/>
      <c r="H194" s="160"/>
      <c r="I194" s="160"/>
      <c r="J194" s="160"/>
      <c r="K194" s="35"/>
      <c r="L194" s="289"/>
      <c r="M194" s="35"/>
      <c r="N194" s="160"/>
      <c r="O194" s="78"/>
      <c r="P194" s="78"/>
      <c r="Q194" s="78"/>
      <c r="R194" s="78"/>
      <c r="S194" s="78"/>
      <c r="T194" s="160"/>
    </row>
    <row r="195" spans="1:24">
      <c r="A195" s="35"/>
      <c r="B195" s="35"/>
      <c r="C195" s="35"/>
      <c r="D195" s="35"/>
      <c r="E195" s="35"/>
      <c r="F195" s="78"/>
      <c r="G195" s="160"/>
      <c r="H195" s="160"/>
      <c r="I195" s="160"/>
      <c r="J195" s="160"/>
      <c r="K195" s="35"/>
      <c r="L195" s="289"/>
      <c r="M195" s="35"/>
      <c r="N195" s="160"/>
      <c r="O195" s="78"/>
      <c r="P195" s="78"/>
      <c r="Q195" s="78"/>
      <c r="R195" s="78"/>
      <c r="S195" s="78"/>
      <c r="T195" s="160"/>
    </row>
    <row r="196" spans="1:24">
      <c r="A196" s="35"/>
      <c r="B196" s="35"/>
      <c r="C196" s="35"/>
      <c r="D196" s="35"/>
      <c r="E196" s="35"/>
      <c r="F196" s="78"/>
      <c r="G196" s="160"/>
      <c r="H196" s="160"/>
      <c r="I196" s="160"/>
      <c r="J196" s="160"/>
      <c r="K196" s="35"/>
      <c r="L196" s="289"/>
      <c r="M196" s="35"/>
      <c r="N196" s="160"/>
      <c r="O196" s="78"/>
      <c r="P196" s="78"/>
      <c r="Q196" s="78"/>
      <c r="R196" s="78"/>
      <c r="S196" s="78"/>
      <c r="T196" s="160"/>
    </row>
    <row r="197" spans="1:24">
      <c r="A197" s="35"/>
      <c r="B197" s="35"/>
      <c r="C197" s="35"/>
      <c r="D197" s="35"/>
      <c r="E197" s="35"/>
      <c r="F197" s="78"/>
      <c r="G197" s="160"/>
      <c r="H197" s="160"/>
      <c r="I197" s="160"/>
      <c r="J197" s="160"/>
      <c r="K197" s="35"/>
      <c r="L197" s="289"/>
      <c r="M197" s="35"/>
      <c r="N197" s="160"/>
      <c r="O197" s="78"/>
      <c r="P197" s="78"/>
      <c r="Q197" s="78"/>
      <c r="R197" s="78"/>
      <c r="S197" s="78"/>
      <c r="T197" s="160"/>
    </row>
    <row r="198" spans="1:24">
      <c r="A198" s="35"/>
      <c r="B198" s="35"/>
      <c r="C198" s="35"/>
      <c r="D198" s="35"/>
      <c r="E198" s="35"/>
      <c r="F198" s="78"/>
      <c r="G198" s="160"/>
      <c r="H198" s="160"/>
      <c r="I198" s="160"/>
      <c r="J198" s="160"/>
      <c r="K198" s="35"/>
      <c r="L198" s="289"/>
      <c r="M198" s="35"/>
      <c r="N198" s="160"/>
      <c r="O198" s="78"/>
      <c r="P198" s="78"/>
      <c r="Q198" s="78"/>
      <c r="R198" s="78"/>
      <c r="S198" s="78"/>
      <c r="T198" s="160"/>
    </row>
    <row r="199" spans="1:24">
      <c r="A199" s="35"/>
      <c r="B199" s="35"/>
      <c r="C199" s="35"/>
      <c r="D199" s="35"/>
      <c r="E199" s="35"/>
      <c r="F199" s="78"/>
      <c r="G199" s="160"/>
      <c r="H199" s="160"/>
      <c r="I199" s="160"/>
      <c r="J199" s="160"/>
      <c r="K199" s="35"/>
      <c r="L199" s="289"/>
      <c r="M199" s="35"/>
      <c r="N199" s="160"/>
      <c r="O199" s="78"/>
      <c r="P199" s="78"/>
      <c r="Q199" s="78"/>
      <c r="R199" s="78"/>
      <c r="S199" s="78"/>
      <c r="T199" s="160"/>
    </row>
    <row r="200" spans="1:24">
      <c r="A200" s="35"/>
      <c r="B200" s="35"/>
      <c r="C200" s="35"/>
      <c r="D200" s="35"/>
      <c r="E200" s="35"/>
      <c r="F200" s="78"/>
      <c r="G200" s="160"/>
      <c r="H200" s="160"/>
      <c r="I200" s="160"/>
      <c r="J200" s="160"/>
      <c r="K200" s="35"/>
      <c r="L200" s="289"/>
      <c r="M200" s="35"/>
      <c r="N200" s="160"/>
      <c r="O200" s="78"/>
      <c r="P200" s="78"/>
      <c r="Q200" s="78"/>
      <c r="R200" s="78"/>
      <c r="S200" s="78"/>
      <c r="T200" s="160"/>
    </row>
    <row r="201" spans="1:24">
      <c r="A201" s="35"/>
      <c r="B201" s="35"/>
      <c r="C201" s="35"/>
      <c r="D201" s="35"/>
      <c r="E201" s="35"/>
      <c r="F201" s="78"/>
      <c r="G201" s="160"/>
      <c r="H201" s="160"/>
      <c r="I201" s="160"/>
      <c r="J201" s="160"/>
      <c r="K201" s="35"/>
      <c r="L201" s="289"/>
      <c r="M201" s="35"/>
      <c r="N201" s="160"/>
      <c r="O201" s="78"/>
      <c r="P201" s="78"/>
      <c r="Q201" s="78"/>
      <c r="R201" s="78"/>
      <c r="S201" s="78"/>
      <c r="T201" s="160"/>
    </row>
    <row r="202" spans="1:24">
      <c r="A202" s="35"/>
      <c r="B202" s="35"/>
      <c r="C202" s="35"/>
      <c r="D202" s="35"/>
      <c r="E202" s="35"/>
      <c r="F202" s="78"/>
      <c r="G202" s="160"/>
      <c r="H202" s="160"/>
      <c r="I202" s="160"/>
      <c r="J202" s="160"/>
      <c r="K202" s="35"/>
      <c r="L202" s="289"/>
      <c r="M202" s="35"/>
      <c r="N202" s="160"/>
      <c r="O202" s="78"/>
      <c r="P202" s="78"/>
      <c r="Q202" s="78"/>
      <c r="R202" s="78"/>
      <c r="S202" s="78"/>
      <c r="T202" s="160"/>
    </row>
    <row r="203" spans="1:24">
      <c r="A203" s="35"/>
      <c r="B203" s="35"/>
      <c r="C203" s="35"/>
      <c r="D203" s="35"/>
      <c r="E203" s="35"/>
      <c r="F203" s="78"/>
      <c r="G203" s="160"/>
      <c r="H203" s="160"/>
      <c r="I203" s="160"/>
      <c r="J203" s="160"/>
      <c r="K203" s="35"/>
      <c r="L203" s="289"/>
      <c r="M203" s="35"/>
      <c r="N203" s="160"/>
      <c r="O203" s="78"/>
      <c r="P203" s="78"/>
      <c r="Q203" s="78"/>
      <c r="R203" s="78"/>
      <c r="S203" s="78"/>
      <c r="T203" s="160"/>
    </row>
    <row r="204" spans="1:24">
      <c r="O204" s="78"/>
      <c r="P204" s="78"/>
      <c r="Q204" s="78"/>
      <c r="R204" s="78"/>
      <c r="S204" s="78"/>
      <c r="T204" s="160"/>
    </row>
    <row r="205" spans="1:24">
      <c r="O205" s="78"/>
      <c r="P205" s="78"/>
      <c r="Q205" s="78"/>
      <c r="R205" s="78"/>
      <c r="S205" s="78"/>
      <c r="T205" s="160"/>
    </row>
    <row r="206" spans="1:24">
      <c r="O206" s="78"/>
      <c r="P206" s="78"/>
      <c r="Q206" s="78"/>
      <c r="R206" s="78"/>
      <c r="S206" s="78"/>
      <c r="T206" s="160"/>
    </row>
    <row r="207" spans="1:24">
      <c r="O207" s="78"/>
      <c r="P207" s="78"/>
      <c r="Q207" s="78"/>
      <c r="R207" s="78"/>
      <c r="S207" s="78"/>
      <c r="T207" s="160"/>
    </row>
    <row r="208" spans="1:24">
      <c r="O208" s="78"/>
      <c r="P208" s="78"/>
      <c r="Q208" s="78"/>
      <c r="R208" s="78"/>
      <c r="S208" s="78"/>
      <c r="T208" s="160"/>
    </row>
    <row r="209" spans="15:20">
      <c r="O209" s="78"/>
      <c r="P209" s="78"/>
      <c r="Q209" s="78"/>
      <c r="R209" s="78"/>
      <c r="S209" s="78"/>
      <c r="T209" s="160"/>
    </row>
    <row r="210" spans="15:20">
      <c r="O210" s="78"/>
      <c r="P210" s="78"/>
      <c r="Q210" s="78"/>
      <c r="R210" s="78"/>
      <c r="S210" s="78"/>
      <c r="T210" s="160"/>
    </row>
    <row r="211" spans="15:20">
      <c r="O211" s="78"/>
      <c r="P211" s="78"/>
      <c r="Q211" s="78"/>
      <c r="R211" s="78"/>
      <c r="S211" s="78"/>
      <c r="T211" s="160"/>
    </row>
    <row r="212" spans="15:20">
      <c r="O212" s="78"/>
      <c r="P212" s="78"/>
      <c r="Q212" s="78"/>
      <c r="R212" s="78"/>
      <c r="S212" s="78"/>
      <c r="T212" s="160"/>
    </row>
    <row r="213" spans="15:20">
      <c r="O213" s="78"/>
      <c r="P213" s="78"/>
      <c r="Q213" s="78"/>
      <c r="R213" s="78"/>
      <c r="S213" s="78"/>
      <c r="T213" s="160"/>
    </row>
    <row r="214" spans="15:20">
      <c r="O214" s="78"/>
      <c r="P214" s="78"/>
      <c r="Q214" s="78"/>
      <c r="R214" s="78"/>
      <c r="S214" s="78"/>
      <c r="T214" s="160"/>
    </row>
    <row r="215" spans="15:20">
      <c r="O215" s="78"/>
      <c r="P215" s="78"/>
      <c r="Q215" s="78"/>
      <c r="R215" s="78"/>
      <c r="S215" s="78"/>
      <c r="T215" s="160"/>
    </row>
    <row r="216" spans="15:20">
      <c r="P216" s="78"/>
      <c r="Q216" s="78"/>
      <c r="R216" s="78"/>
      <c r="S216" s="78"/>
      <c r="T216" s="160"/>
    </row>
  </sheetData>
  <mergeCells count="1">
    <mergeCell ref="T4:V4"/>
  </mergeCells>
  <conditionalFormatting sqref="H10:H11 L10:L11 L13:L14 H13:H14 H16:H17 L16:L17 L19:L20 H19:H20 H22:H31 L22:L31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E120"/>
  <sheetViews>
    <sheetView zoomScale="85" zoomScaleNormal="85" workbookViewId="0">
      <pane xSplit="8" ySplit="8" topLeftCell="I9" activePane="bottomRight" state="frozen"/>
      <selection pane="topRight" activeCell="I1" sqref="I1"/>
      <selection pane="bottomLeft" activeCell="A11" sqref="A11"/>
      <selection pane="bottomRight" activeCell="A20" sqref="A20"/>
    </sheetView>
  </sheetViews>
  <sheetFormatPr baseColWidth="10" defaultRowHeight="15"/>
  <cols>
    <col min="1" max="1" width="2.90625" customWidth="1"/>
    <col min="2" max="2" width="6.54296875" customWidth="1"/>
    <col min="3" max="3" width="3.81640625" customWidth="1"/>
    <col min="4" max="4" width="13.81640625" customWidth="1"/>
    <col min="5" max="5" width="6.81640625" customWidth="1"/>
    <col min="6" max="6" width="3.81640625" style="11" customWidth="1"/>
    <col min="7" max="7" width="5.54296875" customWidth="1"/>
    <col min="8" max="8" width="5.1796875" style="11" customWidth="1"/>
    <col min="9" max="9" width="6.08984375" style="92" customWidth="1"/>
    <col min="10" max="10" width="5.36328125" style="92" customWidth="1"/>
    <col min="11" max="12" width="6.08984375" style="92" customWidth="1"/>
    <col min="13" max="13" width="7.1796875" style="92" customWidth="1"/>
    <col min="14" max="14" width="6.08984375" style="92" customWidth="1"/>
    <col min="15" max="15" width="1.7265625" style="92" customWidth="1"/>
    <col min="16" max="16" width="6.90625" style="92" customWidth="1"/>
    <col min="17" max="17" width="7.36328125" style="92" customWidth="1"/>
    <col min="18" max="18" width="1.90625" style="92" customWidth="1"/>
    <col min="19" max="19" width="7" customWidth="1"/>
    <col min="20" max="20" width="4.6328125" style="92" customWidth="1"/>
    <col min="21" max="21" width="7.453125" customWidth="1"/>
    <col min="22" max="22" width="8.81640625" style="92" customWidth="1"/>
    <col min="23" max="24" width="5.08984375" style="11" customWidth="1"/>
    <col min="25" max="25" width="5" style="11" customWidth="1"/>
    <col min="26" max="26" width="4.81640625" style="92" customWidth="1"/>
    <col min="27" max="27" width="4.453125" customWidth="1"/>
    <col min="28" max="28" width="5" customWidth="1"/>
    <col min="29" max="29" width="6.1796875" style="11" customWidth="1"/>
    <col min="30" max="30" width="5.1796875" style="11" customWidth="1"/>
    <col min="31" max="31" width="7" style="11" customWidth="1"/>
    <col min="32" max="32" width="9.1796875" style="92" customWidth="1"/>
    <col min="33" max="33" width="8.7265625" style="11" customWidth="1"/>
    <col min="34" max="34" width="4.6328125" customWidth="1"/>
    <col min="47" max="47" width="14" customWidth="1"/>
    <col min="48" max="48" width="12.54296875" customWidth="1"/>
    <col min="49" max="49" width="10.90625" customWidth="1"/>
  </cols>
  <sheetData>
    <row r="1" spans="1:57">
      <c r="A1" s="47"/>
      <c r="B1" s="47"/>
      <c r="C1" s="47"/>
      <c r="D1" s="47"/>
      <c r="E1" s="47"/>
      <c r="F1" s="72"/>
      <c r="G1" s="47"/>
      <c r="H1" s="72"/>
      <c r="I1" s="90"/>
      <c r="J1" s="90"/>
      <c r="K1" s="90"/>
      <c r="L1" s="90"/>
      <c r="M1" s="90"/>
      <c r="N1" s="90"/>
      <c r="O1" s="90"/>
      <c r="P1" s="90"/>
      <c r="Q1" s="90"/>
      <c r="R1" s="90"/>
      <c r="S1" s="47"/>
      <c r="T1" s="90"/>
      <c r="U1" s="47"/>
      <c r="V1" s="90"/>
      <c r="W1" s="72"/>
      <c r="X1" s="72"/>
      <c r="Y1" s="72"/>
      <c r="Z1" s="90"/>
      <c r="AA1" s="47"/>
      <c r="AB1" s="47"/>
      <c r="AC1" s="72"/>
      <c r="AD1" s="72"/>
      <c r="AE1" s="72"/>
      <c r="AF1" s="90"/>
      <c r="AG1" s="72"/>
      <c r="AH1" s="47"/>
      <c r="AI1" s="4"/>
      <c r="AJ1" s="4"/>
      <c r="AK1" s="4"/>
      <c r="AL1" s="4"/>
      <c r="AM1" s="4"/>
    </row>
    <row r="2" spans="1:57" s="181" customFormat="1" ht="31.8">
      <c r="A2" s="180"/>
      <c r="B2" s="180"/>
      <c r="C2" s="180"/>
      <c r="D2" s="142" t="s">
        <v>438</v>
      </c>
      <c r="E2" s="180"/>
      <c r="F2" s="180"/>
      <c r="G2" s="196"/>
      <c r="H2" s="180"/>
      <c r="I2" s="196"/>
      <c r="J2" s="191"/>
      <c r="K2" s="191"/>
      <c r="L2" s="191"/>
      <c r="M2" s="191"/>
      <c r="N2" s="191"/>
      <c r="O2" s="191"/>
      <c r="P2" s="191"/>
      <c r="Q2" s="191"/>
      <c r="R2" s="191"/>
      <c r="S2" s="170" t="str">
        <f>+År!B2</f>
        <v>VOKSEN GEIT</v>
      </c>
      <c r="T2" s="191"/>
      <c r="U2" s="180"/>
      <c r="V2" s="191"/>
      <c r="W2" s="196"/>
      <c r="X2" s="196"/>
      <c r="Y2" s="196"/>
      <c r="Z2" s="191"/>
      <c r="AA2" s="180"/>
      <c r="AB2" s="180"/>
      <c r="AC2" s="196"/>
      <c r="AD2" s="196"/>
      <c r="AE2" s="196"/>
      <c r="AF2" s="191"/>
      <c r="AG2" s="196"/>
      <c r="AH2" s="180"/>
      <c r="AI2" s="4"/>
      <c r="AJ2" s="4"/>
      <c r="AK2"/>
      <c r="AL2" s="4"/>
      <c r="AM2" s="4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7">
      <c r="A3" s="47"/>
      <c r="B3" s="47"/>
      <c r="C3" s="47"/>
      <c r="D3" s="47"/>
      <c r="E3" s="47"/>
      <c r="F3" s="72"/>
      <c r="G3" s="47"/>
      <c r="H3" s="72"/>
      <c r="I3" s="90"/>
      <c r="J3" s="90"/>
      <c r="K3" s="90"/>
      <c r="L3" s="90"/>
      <c r="M3" s="90"/>
      <c r="N3" s="90"/>
      <c r="O3" s="90"/>
      <c r="P3" s="90"/>
      <c r="Q3" s="90"/>
      <c r="R3" s="90"/>
      <c r="S3" s="47"/>
      <c r="T3" s="90"/>
      <c r="U3" s="47"/>
      <c r="V3" s="90"/>
      <c r="W3" s="72"/>
      <c r="X3" s="72"/>
      <c r="Y3" s="72"/>
      <c r="Z3" s="90"/>
      <c r="AA3" s="47"/>
      <c r="AB3" s="47"/>
      <c r="AC3" s="72"/>
      <c r="AD3" s="72"/>
      <c r="AE3" s="72"/>
      <c r="AF3" s="90"/>
      <c r="AG3" s="72"/>
      <c r="AH3" s="47"/>
      <c r="AI3" s="4"/>
      <c r="AJ3" s="4"/>
      <c r="AL3" s="4"/>
      <c r="AM3" s="4"/>
    </row>
    <row r="4" spans="1:57" s="182" customFormat="1" ht="19.8">
      <c r="A4" s="179"/>
      <c r="B4" s="179"/>
      <c r="C4" s="179"/>
      <c r="D4" s="179"/>
      <c r="E4" s="179" t="s">
        <v>5</v>
      </c>
      <c r="F4" s="502">
        <f>+År!P2</f>
        <v>49</v>
      </c>
      <c r="G4" s="487"/>
      <c r="H4" s="179"/>
      <c r="I4" s="205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179" t="s">
        <v>421</v>
      </c>
      <c r="V4" s="204"/>
      <c r="W4" s="204"/>
      <c r="X4" s="204"/>
      <c r="Y4" s="483">
        <f>SUM(G9:G22)</f>
        <v>9182</v>
      </c>
      <c r="Z4" s="489"/>
      <c r="AA4" s="205"/>
      <c r="AB4" s="204"/>
      <c r="AC4" s="179"/>
      <c r="AD4" s="179"/>
      <c r="AE4" s="205"/>
      <c r="AF4" s="205"/>
      <c r="AG4" s="205"/>
      <c r="AH4" s="204"/>
      <c r="AI4" s="4"/>
      <c r="AJ4" s="4"/>
      <c r="AK4" s="4"/>
      <c r="AL4" s="4"/>
      <c r="AM4"/>
      <c r="AN4" s="4"/>
      <c r="AO4" s="4"/>
      <c r="AP4"/>
      <c r="AQ4"/>
      <c r="AR4"/>
      <c r="AS4"/>
      <c r="AT4"/>
      <c r="AU4"/>
      <c r="AV4"/>
      <c r="AW4"/>
      <c r="AX4"/>
      <c r="AY4"/>
      <c r="AZ4"/>
      <c r="BA4"/>
      <c r="BB4"/>
      <c r="BD4" s="184"/>
      <c r="BE4" s="184"/>
    </row>
    <row r="5" spans="1:57" ht="18" customHeight="1">
      <c r="A5" s="51"/>
      <c r="B5" s="51"/>
      <c r="C5" s="51"/>
      <c r="D5" s="51"/>
      <c r="E5" s="51"/>
      <c r="F5" s="73"/>
      <c r="G5" s="51"/>
      <c r="H5" s="73"/>
      <c r="I5" s="95"/>
      <c r="J5" s="95"/>
      <c r="K5" s="95"/>
      <c r="L5" s="95"/>
      <c r="M5" s="201"/>
      <c r="N5" s="95"/>
      <c r="O5" s="95"/>
      <c r="P5" s="95"/>
      <c r="Q5" s="95"/>
      <c r="R5" s="95"/>
      <c r="S5" s="51"/>
      <c r="T5" s="95"/>
      <c r="U5" s="86"/>
      <c r="V5" s="90"/>
      <c r="W5" s="72"/>
      <c r="X5" s="72"/>
      <c r="Y5" s="72"/>
      <c r="Z5" s="90"/>
      <c r="AA5" s="47"/>
      <c r="AB5" s="47"/>
      <c r="AC5" s="72"/>
      <c r="AD5" s="72"/>
      <c r="AE5" s="72"/>
      <c r="AF5" s="90"/>
      <c r="AG5" s="72"/>
      <c r="AH5" s="47"/>
      <c r="AI5" s="4"/>
      <c r="AJ5" s="4"/>
      <c r="AL5" s="4"/>
      <c r="AM5" s="4"/>
    </row>
    <row r="6" spans="1:57" ht="15.6">
      <c r="A6" s="47"/>
      <c r="B6" s="47"/>
      <c r="C6" s="47"/>
      <c r="D6" s="47"/>
      <c r="E6" s="51" t="s">
        <v>2</v>
      </c>
      <c r="F6" s="72"/>
      <c r="G6" s="47"/>
      <c r="H6" s="72"/>
      <c r="I6" s="90"/>
      <c r="J6" s="90"/>
      <c r="K6" s="90"/>
      <c r="L6" s="95" t="s">
        <v>2</v>
      </c>
      <c r="M6" s="90"/>
      <c r="N6" s="90"/>
      <c r="O6" s="90"/>
      <c r="P6" s="90"/>
      <c r="Q6" s="90"/>
      <c r="R6" s="90"/>
      <c r="S6" s="47"/>
      <c r="T6" s="90"/>
      <c r="U6" s="51" t="s">
        <v>22</v>
      </c>
      <c r="V6" s="90"/>
      <c r="W6" s="73" t="s">
        <v>504</v>
      </c>
      <c r="X6" s="72"/>
      <c r="Y6" s="72"/>
      <c r="Z6" s="95" t="s">
        <v>422</v>
      </c>
      <c r="AA6" s="47"/>
      <c r="AB6" s="47"/>
      <c r="AC6" s="73" t="s">
        <v>418</v>
      </c>
      <c r="AD6" s="199"/>
      <c r="AE6" s="199"/>
      <c r="AF6" s="95" t="s">
        <v>75</v>
      </c>
      <c r="AG6" s="73" t="s">
        <v>2</v>
      </c>
      <c r="AH6" s="47"/>
      <c r="AI6" s="4"/>
      <c r="AJ6" s="4"/>
      <c r="AL6" s="4"/>
      <c r="AM6" s="4"/>
    </row>
    <row r="7" spans="1:57" ht="15.6">
      <c r="A7" s="47"/>
      <c r="B7" s="47"/>
      <c r="C7" s="47"/>
      <c r="D7" s="47"/>
      <c r="E7" s="51" t="s">
        <v>480</v>
      </c>
      <c r="F7" s="173"/>
      <c r="G7" s="51" t="s">
        <v>2</v>
      </c>
      <c r="H7" s="173"/>
      <c r="I7" s="95" t="s">
        <v>2</v>
      </c>
      <c r="J7" s="176"/>
      <c r="K7" s="95" t="s">
        <v>1</v>
      </c>
      <c r="L7" s="95" t="s">
        <v>8</v>
      </c>
      <c r="M7" s="95" t="s">
        <v>22</v>
      </c>
      <c r="N7" s="176"/>
      <c r="O7" s="176"/>
      <c r="P7" s="176" t="s">
        <v>22</v>
      </c>
      <c r="Q7" s="176" t="s">
        <v>22</v>
      </c>
      <c r="R7" s="176"/>
      <c r="S7" s="51" t="s">
        <v>22</v>
      </c>
      <c r="T7" s="176"/>
      <c r="U7" s="51" t="s">
        <v>482</v>
      </c>
      <c r="V7" s="95" t="s">
        <v>45</v>
      </c>
      <c r="W7" s="73" t="s">
        <v>531</v>
      </c>
      <c r="X7" s="73" t="s">
        <v>531</v>
      </c>
      <c r="Y7" s="73" t="s">
        <v>531</v>
      </c>
      <c r="Z7" s="95"/>
      <c r="AA7" s="51" t="s">
        <v>478</v>
      </c>
      <c r="AB7" s="51" t="s">
        <v>410</v>
      </c>
      <c r="AC7" s="73" t="s">
        <v>1</v>
      </c>
      <c r="AD7" s="73" t="s">
        <v>1</v>
      </c>
      <c r="AE7" s="73" t="s">
        <v>0</v>
      </c>
      <c r="AF7" s="95" t="s">
        <v>424</v>
      </c>
      <c r="AG7" s="73" t="s">
        <v>426</v>
      </c>
      <c r="AH7" s="47"/>
      <c r="AI7" s="4"/>
      <c r="AJ7" s="58"/>
      <c r="AL7" s="1"/>
      <c r="AM7" s="5"/>
    </row>
    <row r="8" spans="1:57" ht="15.6">
      <c r="A8" s="47"/>
      <c r="B8" s="51" t="s">
        <v>86</v>
      </c>
      <c r="C8" s="51" t="s">
        <v>110</v>
      </c>
      <c r="D8" s="48"/>
      <c r="E8" s="52" t="s">
        <v>481</v>
      </c>
      <c r="F8" s="173" t="s">
        <v>483</v>
      </c>
      <c r="G8" s="52" t="s">
        <v>8</v>
      </c>
      <c r="H8" s="173" t="s">
        <v>483</v>
      </c>
      <c r="I8" s="96" t="s">
        <v>400</v>
      </c>
      <c r="J8" s="176" t="s">
        <v>483</v>
      </c>
      <c r="K8" s="96" t="s">
        <v>400</v>
      </c>
      <c r="L8" s="96" t="s">
        <v>650</v>
      </c>
      <c r="M8" s="96" t="s">
        <v>44</v>
      </c>
      <c r="N8" s="176" t="s">
        <v>483</v>
      </c>
      <c r="O8" s="176"/>
      <c r="P8" s="176" t="s">
        <v>650</v>
      </c>
      <c r="Q8" s="176" t="s">
        <v>651</v>
      </c>
      <c r="R8" s="176"/>
      <c r="S8" s="52" t="s">
        <v>0</v>
      </c>
      <c r="T8" s="176" t="s">
        <v>483</v>
      </c>
      <c r="U8" s="52" t="s">
        <v>411</v>
      </c>
      <c r="V8" s="96" t="s">
        <v>4</v>
      </c>
      <c r="W8" s="74" t="s">
        <v>472</v>
      </c>
      <c r="X8" s="74" t="s">
        <v>70</v>
      </c>
      <c r="Y8" s="74" t="s">
        <v>674</v>
      </c>
      <c r="Z8" s="96" t="s">
        <v>1</v>
      </c>
      <c r="AA8" s="52" t="s">
        <v>479</v>
      </c>
      <c r="AB8" s="52" t="s">
        <v>513</v>
      </c>
      <c r="AC8" s="74" t="s">
        <v>43</v>
      </c>
      <c r="AD8" s="74" t="s">
        <v>505</v>
      </c>
      <c r="AE8" s="74" t="s">
        <v>505</v>
      </c>
      <c r="AF8" s="96" t="s">
        <v>425</v>
      </c>
      <c r="AG8" s="74" t="s">
        <v>538</v>
      </c>
      <c r="AH8" s="47"/>
      <c r="AI8" s="4"/>
      <c r="AJ8" s="58"/>
      <c r="AL8" s="1"/>
      <c r="AM8" s="5"/>
    </row>
    <row r="9" spans="1:57" ht="15.6">
      <c r="A9" s="47"/>
      <c r="B9" s="66">
        <f>+'Ark1'!C1025</f>
        <v>2024</v>
      </c>
      <c r="C9" s="66">
        <f>+'Ark1'!O1025</f>
        <v>1</v>
      </c>
      <c r="D9" s="66" t="str">
        <f>VLOOKUP(C9,RNR!$F$14:$G$27,2)</f>
        <v>Østfold</v>
      </c>
      <c r="E9" s="66">
        <f>+'Ark1'!Q1025</f>
        <v>8</v>
      </c>
      <c r="F9" s="206">
        <f>+E9-E24</f>
        <v>-1</v>
      </c>
      <c r="G9" s="66">
        <f>+'Ark1'!R1025</f>
        <v>43</v>
      </c>
      <c r="H9" s="206">
        <f>+G9-G24</f>
        <v>-83</v>
      </c>
      <c r="I9" s="194">
        <f>+'Ark1'!AF1025</f>
        <v>0.46830755826617299</v>
      </c>
      <c r="J9" s="211">
        <f>+I9-I24</f>
        <v>-0.91935763997171216</v>
      </c>
      <c r="K9" s="194">
        <f>+'Ark1'!AG1025</f>
        <v>0.41810308650226446</v>
      </c>
      <c r="L9" s="451">
        <f>+'Ark1'!AI1025</f>
        <v>42</v>
      </c>
      <c r="M9" s="140">
        <f>+'Ark1'!U1025</f>
        <v>18.767441860465112</v>
      </c>
      <c r="N9" s="211">
        <f>+M9-M24</f>
        <v>-4.3682724252491667</v>
      </c>
      <c r="O9" s="176"/>
      <c r="P9" s="443">
        <f>+'Ark1'!AJ1025</f>
        <v>100.29285714285712</v>
      </c>
      <c r="Q9" s="443">
        <f>+'Ark1'!AK1025</f>
        <v>18.33990600990548</v>
      </c>
      <c r="R9" s="176"/>
      <c r="S9" s="99">
        <f>+'Ark1'!S1025</f>
        <v>6.1860465116279082</v>
      </c>
      <c r="T9" s="112">
        <f>+S9-S24</f>
        <v>-0.3060169804355839</v>
      </c>
      <c r="U9" s="67">
        <f>+'Ark1'!T1025</f>
        <v>5.5348837209302335</v>
      </c>
      <c r="V9" s="140">
        <f>+'Ark1'!W1025</f>
        <v>6.9767441860465107</v>
      </c>
      <c r="W9" s="279">
        <f>+'Ark1'!X1025</f>
        <v>69.767441860465098</v>
      </c>
      <c r="X9" s="279">
        <f>+'Ark1'!Y1025</f>
        <v>13.95348837209302</v>
      </c>
      <c r="Y9" s="279">
        <f>+'Ark1'!Z1025</f>
        <v>5.5555428399590161</v>
      </c>
      <c r="Z9" s="140">
        <f>+'Ark1'!Z1025</f>
        <v>5.5555428399590161</v>
      </c>
      <c r="AA9" s="67">
        <f>+'Ark1'!AA1025</f>
        <v>1.2248552634663887</v>
      </c>
      <c r="AB9" s="67">
        <f>+'Ark1'!AB1025</f>
        <v>1.7300199919439332</v>
      </c>
      <c r="AC9" s="279">
        <f>+'Ark1'!AD1025</f>
        <v>65.342573241446019</v>
      </c>
      <c r="AD9" s="279">
        <f>+'Ark1'!AE1025</f>
        <v>56.762560413704684</v>
      </c>
      <c r="AE9" s="279">
        <f>+'Ark1'!AF1025</f>
        <v>0.46830755826617299</v>
      </c>
      <c r="AF9" s="140">
        <f t="shared" ref="AF9:AF22" si="0">+M9/S9</f>
        <v>3.0338345864661642</v>
      </c>
      <c r="AG9" s="141">
        <f t="shared" ref="AG9:AG22" si="1">+G9/E9</f>
        <v>5.375</v>
      </c>
      <c r="AH9" s="47"/>
      <c r="AI9" s="4"/>
      <c r="AJ9" s="58"/>
      <c r="AL9" s="1"/>
      <c r="AM9">
        <v>1</v>
      </c>
      <c r="AN9" t="s">
        <v>608</v>
      </c>
    </row>
    <row r="10" spans="1:57" ht="15.6">
      <c r="A10" s="47"/>
      <c r="B10" s="66">
        <f>+'Ark1'!C1026</f>
        <v>2024</v>
      </c>
      <c r="C10" s="66">
        <f>+'Ark1'!O1026</f>
        <v>2</v>
      </c>
      <c r="D10" s="66" t="str">
        <f>VLOOKUP(C10,RNR!$F$14:$G$27,2)</f>
        <v>Akershus</v>
      </c>
      <c r="E10" s="66">
        <f>+'Ark1'!Q1026</f>
        <v>11</v>
      </c>
      <c r="F10" s="206">
        <f t="shared" ref="F10:F22" si="2">+E10-E25</f>
        <v>-6</v>
      </c>
      <c r="G10" s="66">
        <f>+'Ark1'!R1026</f>
        <v>77</v>
      </c>
      <c r="H10" s="206">
        <f t="shared" ref="H10:H22" si="3">+G10-G25</f>
        <v>-81</v>
      </c>
      <c r="I10" s="194">
        <f>+'Ark1'!AF1026</f>
        <v>0.83859725549989117</v>
      </c>
      <c r="J10" s="211">
        <f t="shared" ref="J10:J22" si="4">+I10-I25</f>
        <v>-0.90149085022698128</v>
      </c>
      <c r="K10" s="194">
        <f>+'Ark1'!AG1026</f>
        <v>0.782168810027843</v>
      </c>
      <c r="L10" s="451">
        <f>+'Ark1'!AI1026</f>
        <v>77</v>
      </c>
      <c r="M10" s="140">
        <f>+'Ark1'!U1026</f>
        <v>19.606493506493511</v>
      </c>
      <c r="N10" s="211">
        <f t="shared" ref="N10:N22" si="5">+M10-M25</f>
        <v>0.79636692421501465</v>
      </c>
      <c r="O10" s="176"/>
      <c r="P10" s="443">
        <f>+'Ark1'!AJ1026</f>
        <v>103.97272727272723</v>
      </c>
      <c r="Q10" s="443">
        <f>+'Ark1'!AK1026</f>
        <v>16.859654435984101</v>
      </c>
      <c r="R10" s="176"/>
      <c r="S10" s="99">
        <f>+'Ark1'!S1026</f>
        <v>5.9740259740259756</v>
      </c>
      <c r="T10" s="112">
        <f t="shared" ref="T10:T22" si="6">+S10-S25</f>
        <v>0.27149432845635602</v>
      </c>
      <c r="U10" s="67">
        <f>+'Ark1'!T1026</f>
        <v>5.9220779220779214</v>
      </c>
      <c r="V10" s="140">
        <f>+'Ark1'!W1026</f>
        <v>6.4935064935064917</v>
      </c>
      <c r="W10" s="279">
        <f>+'Ark1'!X1026</f>
        <v>64.935064935064915</v>
      </c>
      <c r="X10" s="279">
        <f>+'Ark1'!Y1026</f>
        <v>25.974025974025967</v>
      </c>
      <c r="Y10" s="279">
        <f>+'Ark1'!Z1026</f>
        <v>7.3147660242975219</v>
      </c>
      <c r="Z10" s="140">
        <f>+'Ark1'!Z1026</f>
        <v>7.3147660242975219</v>
      </c>
      <c r="AA10" s="67">
        <f>+'Ark1'!AA1026</f>
        <v>1.7505029034279755</v>
      </c>
      <c r="AB10" s="67">
        <f>+'Ark1'!AB1026</f>
        <v>2.0049693702763465</v>
      </c>
      <c r="AC10" s="279">
        <f>+'Ark1'!AD1026</f>
        <v>72.138360923457313</v>
      </c>
      <c r="AD10" s="279">
        <f>+'Ark1'!AE1026</f>
        <v>72.09847539428749</v>
      </c>
      <c r="AE10" s="279">
        <f>+'Ark1'!AF1026</f>
        <v>0.83859725549989117</v>
      </c>
      <c r="AF10" s="140">
        <f t="shared" si="0"/>
        <v>3.2819565217391302</v>
      </c>
      <c r="AG10" s="141">
        <f t="shared" si="1"/>
        <v>7</v>
      </c>
      <c r="AH10" s="47"/>
      <c r="AI10" s="4"/>
      <c r="AJ10" s="58"/>
      <c r="AL10" s="1"/>
      <c r="AM10">
        <v>4</v>
      </c>
      <c r="AN10" t="s">
        <v>609</v>
      </c>
    </row>
    <row r="11" spans="1:57" ht="15.6">
      <c r="A11" s="47"/>
      <c r="B11" s="66">
        <f>+'Ark1'!C1027</f>
        <v>2024</v>
      </c>
      <c r="C11" s="66">
        <f>+'Ark1'!O1027</f>
        <v>3</v>
      </c>
      <c r="D11" s="66" t="str">
        <f>VLOOKUP(C11,RNR!$F$14:$G$27,2)</f>
        <v>Buskerud</v>
      </c>
      <c r="E11" s="66">
        <f>+'Ark1'!Q1027</f>
        <v>29</v>
      </c>
      <c r="F11" s="206">
        <f t="shared" si="2"/>
        <v>1</v>
      </c>
      <c r="G11" s="66">
        <f>+'Ark1'!R1027</f>
        <v>692</v>
      </c>
      <c r="H11" s="206">
        <f t="shared" si="3"/>
        <v>202</v>
      </c>
      <c r="I11" s="194">
        <f>+'Ark1'!AF1027</f>
        <v>7.5364844260509694</v>
      </c>
      <c r="J11" s="211">
        <f t="shared" si="4"/>
        <v>2.1400086551258592</v>
      </c>
      <c r="K11" s="194">
        <f>+'Ark1'!AG1027</f>
        <v>7.4688132400347005</v>
      </c>
      <c r="L11" s="451">
        <f>+'Ark1'!AI1027</f>
        <v>692</v>
      </c>
      <c r="M11" s="140">
        <f>+'Ark1'!U1027</f>
        <v>20.832225433526038</v>
      </c>
      <c r="N11" s="211">
        <f t="shared" si="5"/>
        <v>-0.34165211749439806</v>
      </c>
      <c r="O11" s="176"/>
      <c r="P11" s="443">
        <f>+'Ark1'!AJ1027</f>
        <v>110.1726878612717</v>
      </c>
      <c r="Q11" s="443">
        <f>+'Ark1'!AK1027</f>
        <v>15.369909957215857</v>
      </c>
      <c r="R11" s="176"/>
      <c r="S11" s="99">
        <f>+'Ark1'!S1027</f>
        <v>4.9783236994219644</v>
      </c>
      <c r="T11" s="112">
        <f t="shared" si="6"/>
        <v>0.28648696472808588</v>
      </c>
      <c r="U11" s="67">
        <f>+'Ark1'!T1027</f>
        <v>5.7601156069364148</v>
      </c>
      <c r="V11" s="140">
        <f>+'Ark1'!W1027</f>
        <v>5.6358381502890191</v>
      </c>
      <c r="W11" s="279">
        <f>+'Ark1'!X1027</f>
        <v>86.416184971098303</v>
      </c>
      <c r="X11" s="279">
        <f>+'Ark1'!Y1027</f>
        <v>27.312138728323688</v>
      </c>
      <c r="Y11" s="279">
        <f>+'Ark1'!Z1027</f>
        <v>5.2406938401377525</v>
      </c>
      <c r="Z11" s="140">
        <f>+'Ark1'!Z1027</f>
        <v>5.2406938401377525</v>
      </c>
      <c r="AA11" s="67">
        <f>+'Ark1'!AA1027</f>
        <v>1.4125136735188237</v>
      </c>
      <c r="AB11" s="67">
        <f>+'Ark1'!AB1027</f>
        <v>1.6683812335291526</v>
      </c>
      <c r="AC11" s="279">
        <f>+'Ark1'!AD1027</f>
        <v>53.492397528192591</v>
      </c>
      <c r="AD11" s="279">
        <f>+'Ark1'!AE1027</f>
        <v>72.014944887942079</v>
      </c>
      <c r="AE11" s="279">
        <f>+'Ark1'!AF1027</f>
        <v>7.5364844260509694</v>
      </c>
      <c r="AF11" s="140">
        <f t="shared" si="0"/>
        <v>4.1845863570391932</v>
      </c>
      <c r="AG11" s="141">
        <f t="shared" si="1"/>
        <v>23.862068965517242</v>
      </c>
      <c r="AH11" s="47"/>
      <c r="AI11" s="4"/>
      <c r="AJ11" s="58"/>
      <c r="AL11" s="1"/>
      <c r="AM11">
        <v>8</v>
      </c>
      <c r="AN11" t="s">
        <v>610</v>
      </c>
    </row>
    <row r="12" spans="1:57" ht="15.6">
      <c r="A12" s="47"/>
      <c r="B12" s="66">
        <f>+'Ark1'!C1028</f>
        <v>2024</v>
      </c>
      <c r="C12" s="66">
        <f>+'Ark1'!O1028</f>
        <v>4</v>
      </c>
      <c r="D12" s="66" t="str">
        <f>VLOOKUP(C12,RNR!$F$14:$G$27,2)</f>
        <v>Innlandet</v>
      </c>
      <c r="E12" s="66">
        <f>+'Ark1'!Q1028</f>
        <v>99</v>
      </c>
      <c r="F12" s="206">
        <f t="shared" si="2"/>
        <v>-9</v>
      </c>
      <c r="G12" s="66">
        <f>+'Ark1'!R1028</f>
        <v>1236</v>
      </c>
      <c r="H12" s="206">
        <f t="shared" si="3"/>
        <v>-361</v>
      </c>
      <c r="I12" s="194">
        <f>+'Ark1'!AF1028</f>
        <v>13.461119581790459</v>
      </c>
      <c r="J12" s="211">
        <f t="shared" si="4"/>
        <v>-4.1269861450817835</v>
      </c>
      <c r="K12" s="194">
        <f>+'Ark1'!AG1028</f>
        <v>12.92560251918767</v>
      </c>
      <c r="L12" s="451">
        <f>+'Ark1'!AI1028</f>
        <v>1213</v>
      </c>
      <c r="M12" s="140">
        <f>+'Ark1'!U1028</f>
        <v>20.184708737864074</v>
      </c>
      <c r="N12" s="211">
        <f t="shared" si="5"/>
        <v>-0.33701950258677371</v>
      </c>
      <c r="O12" s="176"/>
      <c r="P12" s="443">
        <f>+'Ark1'!AJ1028</f>
        <v>109.3652102225885</v>
      </c>
      <c r="Q12" s="443">
        <f>+'Ark1'!AK1028</f>
        <v>15.420566807429775</v>
      </c>
      <c r="R12" s="176"/>
      <c r="S12" s="99">
        <f>+'Ark1'!S1028</f>
        <v>5.1610032362459526</v>
      </c>
      <c r="T12" s="112">
        <f t="shared" si="6"/>
        <v>-0.26354278754866023</v>
      </c>
      <c r="U12" s="67">
        <f>+'Ark1'!T1028</f>
        <v>5.5396440129449838</v>
      </c>
      <c r="V12" s="140">
        <f>+'Ark1'!W1028</f>
        <v>3.5598705501618122</v>
      </c>
      <c r="W12" s="279">
        <f>+'Ark1'!X1028</f>
        <v>78.317152103559863</v>
      </c>
      <c r="X12" s="279">
        <f>+'Ark1'!Y1028</f>
        <v>26.860841423948219</v>
      </c>
      <c r="Y12" s="279">
        <f>+'Ark1'!Z1028</f>
        <v>5.8814488805551948</v>
      </c>
      <c r="Z12" s="140">
        <f>+'Ark1'!Z1028</f>
        <v>5.8814488805551948</v>
      </c>
      <c r="AA12" s="67">
        <f>+'Ark1'!AA1028</f>
        <v>1.6277728038520625</v>
      </c>
      <c r="AB12" s="67">
        <f>+'Ark1'!AB1028</f>
        <v>1.7106787774873771</v>
      </c>
      <c r="AC12" s="279">
        <f>+'Ark1'!AD1028</f>
        <v>43.67656351858291</v>
      </c>
      <c r="AD12" s="279">
        <f>+'Ark1'!AE1028</f>
        <v>70.15625851055492</v>
      </c>
      <c r="AE12" s="279">
        <f>+'Ark1'!AF1028</f>
        <v>13.461119581790459</v>
      </c>
      <c r="AF12" s="140">
        <f t="shared" si="0"/>
        <v>3.9110048596958782</v>
      </c>
      <c r="AG12" s="141">
        <f t="shared" si="1"/>
        <v>12.484848484848484</v>
      </c>
      <c r="AH12" s="47"/>
      <c r="AI12" s="4"/>
      <c r="AJ12" s="58"/>
      <c r="AL12" s="1"/>
      <c r="AM12">
        <v>9</v>
      </c>
      <c r="AN12" t="s">
        <v>611</v>
      </c>
    </row>
    <row r="13" spans="1:57" ht="15.6">
      <c r="A13" s="47"/>
      <c r="B13" s="66">
        <f>+'Ark1'!C1029</f>
        <v>2024</v>
      </c>
      <c r="C13" s="66">
        <f>+'Ark1'!O1029</f>
        <v>7</v>
      </c>
      <c r="D13" s="66" t="str">
        <f>VLOOKUP(C13,RNR!$F$14:$G$27,2)</f>
        <v>Vestfold</v>
      </c>
      <c r="E13" s="66">
        <f>+'Ark1'!Q1029</f>
        <v>7</v>
      </c>
      <c r="F13" s="206">
        <f t="shared" si="2"/>
        <v>4</v>
      </c>
      <c r="G13" s="66">
        <f>+'Ark1'!R1029</f>
        <v>45</v>
      </c>
      <c r="H13" s="206">
        <f t="shared" si="3"/>
        <v>33</v>
      </c>
      <c r="I13" s="194">
        <f>+'Ark1'!AF1029</f>
        <v>0.49008930516227406</v>
      </c>
      <c r="J13" s="211">
        <f t="shared" si="4"/>
        <v>0.35793071485390399</v>
      </c>
      <c r="K13" s="194">
        <f>+'Ark1'!AG1029</f>
        <v>0.51752561723310053</v>
      </c>
      <c r="L13" s="451">
        <f>+'Ark1'!AI1029</f>
        <v>45</v>
      </c>
      <c r="M13" s="140">
        <f>+'Ark1'!U1029</f>
        <v>22.197777777777777</v>
      </c>
      <c r="N13" s="211">
        <f t="shared" si="5"/>
        <v>-0.96055555555555117</v>
      </c>
      <c r="O13" s="176"/>
      <c r="P13" s="443">
        <f>+'Ark1'!AJ1029</f>
        <v>105.68222222222228</v>
      </c>
      <c r="Q13" s="443">
        <f>+'Ark1'!AK1029</f>
        <v>18.517767077661169</v>
      </c>
      <c r="R13" s="176"/>
      <c r="S13" s="99">
        <f>+'Ark1'!S1029</f>
        <v>6.4666666666666668</v>
      </c>
      <c r="T13" s="112">
        <f t="shared" si="6"/>
        <v>1.4666666666666668</v>
      </c>
      <c r="U13" s="67">
        <f>+'Ark1'!T1029</f>
        <v>7.2888888888888896</v>
      </c>
      <c r="V13" s="140">
        <f>+'Ark1'!W1029</f>
        <v>24.444444444444443</v>
      </c>
      <c r="W13" s="279">
        <f>+'Ark1'!X1029</f>
        <v>82.222222222222229</v>
      </c>
      <c r="X13" s="279">
        <f>+'Ark1'!Y1029</f>
        <v>42.222222222222221</v>
      </c>
      <c r="Y13" s="279">
        <f>+'Ark1'!Z1029</f>
        <v>6.297918135344907</v>
      </c>
      <c r="Z13" s="140">
        <f>+'Ark1'!Z1029</f>
        <v>6.297918135344907</v>
      </c>
      <c r="AA13" s="67">
        <f>+'Ark1'!AA1029</f>
        <v>1.9618585292749549</v>
      </c>
      <c r="AB13" s="67">
        <f>+'Ark1'!AB1029</f>
        <v>1.8453812881801512</v>
      </c>
      <c r="AC13" s="279">
        <f>+'Ark1'!AD1029</f>
        <v>59.222410061950697</v>
      </c>
      <c r="AD13" s="279">
        <f>+'Ark1'!AE1029</f>
        <v>82.823377288328942</v>
      </c>
      <c r="AE13" s="279">
        <f>+'Ark1'!AF1029</f>
        <v>0.49008930516227406</v>
      </c>
      <c r="AF13" s="140">
        <f t="shared" si="0"/>
        <v>3.4326460481099654</v>
      </c>
      <c r="AG13" s="141">
        <f t="shared" si="1"/>
        <v>6.4285714285714288</v>
      </c>
      <c r="AH13" s="47"/>
      <c r="AI13" s="4"/>
      <c r="AJ13" s="58"/>
      <c r="AL13" s="1"/>
      <c r="AM13" s="2">
        <v>11</v>
      </c>
      <c r="AN13" s="2" t="s">
        <v>108</v>
      </c>
    </row>
    <row r="14" spans="1:57" ht="15.6">
      <c r="A14" s="47"/>
      <c r="B14" s="66">
        <f>+'Ark1'!C1030</f>
        <v>2024</v>
      </c>
      <c r="C14" s="66">
        <f>+'Ark1'!O1030</f>
        <v>8</v>
      </c>
      <c r="D14" s="66" t="str">
        <f>VLOOKUP(C14,RNR!$F$14:$G$27,2)</f>
        <v>Telemark</v>
      </c>
      <c r="E14" s="66">
        <f>+'Ark1'!Q1030</f>
        <v>21</v>
      </c>
      <c r="F14" s="206">
        <f t="shared" si="2"/>
        <v>-2</v>
      </c>
      <c r="G14" s="66">
        <f>+'Ark1'!R1030</f>
        <v>276</v>
      </c>
      <c r="H14" s="206">
        <f t="shared" si="3"/>
        <v>-85</v>
      </c>
      <c r="I14" s="194">
        <f>+'Ark1'!AF1030</f>
        <v>3.0058810716619475</v>
      </c>
      <c r="J14" s="211">
        <f t="shared" si="4"/>
        <v>-0.96988985344818435</v>
      </c>
      <c r="K14" s="194">
        <f>+'Ark1'!AG1030</f>
        <v>3.314671532619812</v>
      </c>
      <c r="L14" s="451">
        <f>+'Ark1'!AI1030</f>
        <v>265</v>
      </c>
      <c r="M14" s="140">
        <f>+'Ark1'!U1030</f>
        <v>23.180434782608689</v>
      </c>
      <c r="N14" s="211">
        <f t="shared" si="5"/>
        <v>0.76547633385522573</v>
      </c>
      <c r="O14" s="176"/>
      <c r="P14" s="443">
        <f>+'Ark1'!AJ1030</f>
        <v>110.90716981132078</v>
      </c>
      <c r="Q14" s="443">
        <f>+'Ark1'!AK1030</f>
        <v>16.596407993017895</v>
      </c>
      <c r="R14" s="176"/>
      <c r="S14" s="99">
        <f>+'Ark1'!S1030</f>
        <v>5.8659420289855078</v>
      </c>
      <c r="T14" s="112">
        <f t="shared" si="6"/>
        <v>5.7077763057530539E-2</v>
      </c>
      <c r="U14" s="67">
        <f>+'Ark1'!T1030</f>
        <v>5.9891304347826084</v>
      </c>
      <c r="V14" s="140">
        <f>+'Ark1'!W1030</f>
        <v>8.3333333333333357</v>
      </c>
      <c r="W14" s="279">
        <f>+'Ark1'!X1030</f>
        <v>88.405797101449281</v>
      </c>
      <c r="X14" s="279">
        <f>+'Ark1'!Y1030</f>
        <v>50</v>
      </c>
      <c r="Y14" s="279">
        <f>+'Ark1'!Z1030</f>
        <v>6.0478030349949954</v>
      </c>
      <c r="Z14" s="140">
        <f>+'Ark1'!Z1030</f>
        <v>6.0478030349949954</v>
      </c>
      <c r="AA14" s="67">
        <f>+'Ark1'!AA1030</f>
        <v>1.5275724977132199</v>
      </c>
      <c r="AB14" s="67">
        <f>+'Ark1'!AB1030</f>
        <v>1.8247169636630003</v>
      </c>
      <c r="AC14" s="279">
        <f>+'Ark1'!AD1030</f>
        <v>56.472452109169687</v>
      </c>
      <c r="AD14" s="279">
        <f>+'Ark1'!AE1030</f>
        <v>77.93878428251665</v>
      </c>
      <c r="AE14" s="279">
        <f>+'Ark1'!AF1030</f>
        <v>3.0058810716619475</v>
      </c>
      <c r="AF14" s="140">
        <f t="shared" si="0"/>
        <v>3.9516985793699799</v>
      </c>
      <c r="AG14" s="141">
        <f t="shared" si="1"/>
        <v>13.142857142857142</v>
      </c>
      <c r="AH14" s="47"/>
      <c r="AI14" s="4"/>
      <c r="AJ14" s="58"/>
      <c r="AL14" s="1"/>
      <c r="AM14" s="2">
        <v>14</v>
      </c>
      <c r="AN14" s="4" t="s">
        <v>612</v>
      </c>
      <c r="AO14" s="4"/>
    </row>
    <row r="15" spans="1:57" s="441" customFormat="1" ht="15.6">
      <c r="A15" s="47"/>
      <c r="B15" s="66">
        <f>+'Ark1'!C1031</f>
        <v>2024</v>
      </c>
      <c r="C15" s="66">
        <f>+'Ark1'!O1031</f>
        <v>9</v>
      </c>
      <c r="D15" s="66" t="str">
        <f>VLOOKUP(C15,RNR!$F$14:$G$27,2)</f>
        <v>Agder</v>
      </c>
      <c r="E15" s="66">
        <f>+'Ark1'!Q1031</f>
        <v>23</v>
      </c>
      <c r="F15" s="206">
        <f t="shared" si="2"/>
        <v>5</v>
      </c>
      <c r="G15" s="66">
        <f>+'Ark1'!R1031</f>
        <v>103</v>
      </c>
      <c r="H15" s="206">
        <f t="shared" si="3"/>
        <v>27</v>
      </c>
      <c r="I15" s="194">
        <f>+'Ark1'!AF1031</f>
        <v>1.121759965149205</v>
      </c>
      <c r="J15" s="211">
        <f t="shared" si="4"/>
        <v>0.28475555986286127</v>
      </c>
      <c r="K15" s="194">
        <f>+'Ark1'!AG1031</f>
        <v>0.94790756761405637</v>
      </c>
      <c r="L15" s="451">
        <f>+'Ark1'!AI1031</f>
        <v>103</v>
      </c>
      <c r="M15" s="140">
        <f>+'Ark1'!U1031</f>
        <v>17.763106796116499</v>
      </c>
      <c r="N15" s="211">
        <f t="shared" si="5"/>
        <v>-0.3763668880940152</v>
      </c>
      <c r="O15" s="176"/>
      <c r="P15" s="443">
        <f>+'Ark1'!AJ1031</f>
        <v>100.52718446601941</v>
      </c>
      <c r="Q15" s="443">
        <f>+'Ark1'!AK1031</f>
        <v>16.887841959566625</v>
      </c>
      <c r="R15" s="176"/>
      <c r="S15" s="99">
        <f>+'Ark1'!S1031</f>
        <v>5.6213592233009724</v>
      </c>
      <c r="T15" s="112">
        <f t="shared" si="6"/>
        <v>-1.141798671435871</v>
      </c>
      <c r="U15" s="67">
        <f>+'Ark1'!T1031</f>
        <v>5.8058252427184485</v>
      </c>
      <c r="V15" s="140">
        <f>+'Ark1'!W1031</f>
        <v>5.825242718446602</v>
      </c>
      <c r="W15" s="279">
        <f>+'Ark1'!X1031</f>
        <v>56.310679611650478</v>
      </c>
      <c r="X15" s="279">
        <f>+'Ark1'!Y1031</f>
        <v>19.417475728155345</v>
      </c>
      <c r="Y15" s="279">
        <f>+'Ark1'!Z1031</f>
        <v>6.2789367458589362</v>
      </c>
      <c r="Z15" s="140">
        <f>+'Ark1'!Z1031</f>
        <v>6.2789367458589362</v>
      </c>
      <c r="AA15" s="67">
        <f>+'Ark1'!AA1031</f>
        <v>1.7577374294696635</v>
      </c>
      <c r="AB15" s="67">
        <f>+'Ark1'!AB1031</f>
        <v>1.7069717262785158</v>
      </c>
      <c r="AC15" s="279">
        <f>+'Ark1'!AD1031</f>
        <v>63.885295467734451</v>
      </c>
      <c r="AD15" s="279">
        <f>+'Ark1'!AE1031</f>
        <v>69.38447236059487</v>
      </c>
      <c r="AE15" s="279">
        <f>+'Ark1'!AF1031</f>
        <v>1.121759965149205</v>
      </c>
      <c r="AF15" s="140">
        <f t="shared" si="0"/>
        <v>3.1599309153713282</v>
      </c>
      <c r="AG15" s="141">
        <f t="shared" si="1"/>
        <v>4.4782608695652177</v>
      </c>
      <c r="AH15" s="47"/>
      <c r="AI15" s="4"/>
      <c r="AJ15" s="58"/>
      <c r="AL15" s="1"/>
      <c r="AM15" s="2"/>
      <c r="AN15" s="4"/>
      <c r="AO15" s="4"/>
    </row>
    <row r="16" spans="1:57" s="441" customFormat="1" ht="15.6">
      <c r="A16" s="47"/>
      <c r="B16" s="66">
        <f>+'Ark1'!C1032</f>
        <v>2024</v>
      </c>
      <c r="C16" s="66">
        <f>+'Ark1'!O1032</f>
        <v>11</v>
      </c>
      <c r="D16" s="66" t="str">
        <f>VLOOKUP(C16,RNR!$F$14:$G$27,2)</f>
        <v>Rogaland</v>
      </c>
      <c r="E16" s="66">
        <f>+'Ark1'!Q1032</f>
        <v>60</v>
      </c>
      <c r="F16" s="206">
        <f t="shared" si="2"/>
        <v>4</v>
      </c>
      <c r="G16" s="66">
        <f>+'Ark1'!R1032</f>
        <v>604</v>
      </c>
      <c r="H16" s="206">
        <f t="shared" si="3"/>
        <v>61</v>
      </c>
      <c r="I16" s="194">
        <f>+'Ark1'!AF1032</f>
        <v>6.5780875626225237</v>
      </c>
      <c r="J16" s="211">
        <f t="shared" si="4"/>
        <v>0.59791135116877925</v>
      </c>
      <c r="K16" s="194">
        <f>+'Ark1'!AG1032</f>
        <v>6.2261611297798227</v>
      </c>
      <c r="L16" s="451">
        <f>+'Ark1'!AI1032</f>
        <v>588</v>
      </c>
      <c r="M16" s="140">
        <f>+'Ark1'!U1032</f>
        <v>19.896357615894043</v>
      </c>
      <c r="N16" s="211">
        <f t="shared" si="5"/>
        <v>1.7939635090800437</v>
      </c>
      <c r="O16" s="176"/>
      <c r="P16" s="443">
        <f>+'Ark1'!AJ1032</f>
        <v>104.36683673469378</v>
      </c>
      <c r="Q16" s="443">
        <f>+'Ark1'!AK1032</f>
        <v>16.657504131338403</v>
      </c>
      <c r="R16" s="176"/>
      <c r="S16" s="99">
        <f>+'Ark1'!S1032</f>
        <v>5.5033112582781447</v>
      </c>
      <c r="T16" s="112">
        <f t="shared" si="6"/>
        <v>0.29704974814923091</v>
      </c>
      <c r="U16" s="67">
        <f>+'Ark1'!T1032</f>
        <v>5.5894039735099348</v>
      </c>
      <c r="V16" s="140">
        <f>+'Ark1'!W1032</f>
        <v>3.9735099337748343</v>
      </c>
      <c r="W16" s="279">
        <f>+'Ark1'!X1032</f>
        <v>67.384105960264876</v>
      </c>
      <c r="X16" s="279">
        <f>+'Ark1'!Y1032</f>
        <v>34.105960264900659</v>
      </c>
      <c r="Y16" s="279">
        <f>+'Ark1'!Z1032</f>
        <v>7.5503335291834723</v>
      </c>
      <c r="Z16" s="140">
        <f>+'Ark1'!Z1032</f>
        <v>7.5503335291834723</v>
      </c>
      <c r="AA16" s="67">
        <f>+'Ark1'!AA1032</f>
        <v>1.6301146597035845</v>
      </c>
      <c r="AB16" s="67">
        <f>+'Ark1'!AB1032</f>
        <v>1.8531216661765857</v>
      </c>
      <c r="AC16" s="279">
        <f>+'Ark1'!AD1032</f>
        <v>63.865936207460301</v>
      </c>
      <c r="AD16" s="279">
        <f>+'Ark1'!AE1032</f>
        <v>73.925684646717201</v>
      </c>
      <c r="AE16" s="279">
        <f>+'Ark1'!AF1032</f>
        <v>6.5780875626225237</v>
      </c>
      <c r="AF16" s="140">
        <f t="shared" si="0"/>
        <v>3.6153429602888099</v>
      </c>
      <c r="AG16" s="141">
        <f t="shared" si="1"/>
        <v>10.066666666666666</v>
      </c>
      <c r="AH16" s="47"/>
      <c r="AI16" s="4"/>
      <c r="AJ16" s="58"/>
      <c r="AL16" s="1"/>
      <c r="AM16" s="2"/>
      <c r="AN16" s="4"/>
      <c r="AO16" s="4"/>
    </row>
    <row r="17" spans="1:45" s="441" customFormat="1" ht="15.6">
      <c r="A17" s="47"/>
      <c r="B17" s="66">
        <f>+'Ark1'!C1033</f>
        <v>2024</v>
      </c>
      <c r="C17" s="66">
        <f>+'Ark1'!O1033</f>
        <v>14</v>
      </c>
      <c r="D17" s="66" t="str">
        <f>VLOOKUP(C17,RNR!$F$14:$G$27,2)</f>
        <v>Vestland</v>
      </c>
      <c r="E17" s="66">
        <f>+'Ark1'!Q1033</f>
        <v>196</v>
      </c>
      <c r="F17" s="206">
        <f t="shared" si="2"/>
        <v>16</v>
      </c>
      <c r="G17" s="66">
        <f>+'Ark1'!R1033</f>
        <v>2364</v>
      </c>
      <c r="H17" s="206">
        <f t="shared" si="3"/>
        <v>204</v>
      </c>
      <c r="I17" s="194">
        <f>+'Ark1'!AF1033</f>
        <v>25.746024831191448</v>
      </c>
      <c r="J17" s="211">
        <f t="shared" si="4"/>
        <v>1.9574785756848456</v>
      </c>
      <c r="K17" s="194">
        <f>+'Ark1'!AG1033</f>
        <v>24.767867301230034</v>
      </c>
      <c r="L17" s="451">
        <f>+'Ark1'!AI1033</f>
        <v>2281</v>
      </c>
      <c r="M17" s="140">
        <f>+'Ark1'!U1033</f>
        <v>20.222335025380676</v>
      </c>
      <c r="N17" s="211">
        <f t="shared" si="5"/>
        <v>-6.9979789434135853E-2</v>
      </c>
      <c r="O17" s="176"/>
      <c r="P17" s="443">
        <f>+'Ark1'!AJ1033</f>
        <v>108.7940377027617</v>
      </c>
      <c r="Q17" s="443">
        <f>+'Ark1'!AK1033</f>
        <v>15.2803803603219</v>
      </c>
      <c r="R17" s="176"/>
      <c r="S17" s="99">
        <f>+'Ark1'!S1033</f>
        <v>4.8126057529610815</v>
      </c>
      <c r="T17" s="112">
        <f t="shared" si="6"/>
        <v>-0.36239424703891832</v>
      </c>
      <c r="U17" s="67">
        <f>+'Ark1'!T1033</f>
        <v>5.187817258883249</v>
      </c>
      <c r="V17" s="140">
        <f>+'Ark1'!W1033</f>
        <v>3.5109983079526219</v>
      </c>
      <c r="W17" s="279">
        <f>+'Ark1'!X1033</f>
        <v>76.480541455160747</v>
      </c>
      <c r="X17" s="279">
        <f>+'Ark1'!Y1033</f>
        <v>26.438240270727579</v>
      </c>
      <c r="Y17" s="279">
        <f>+'Ark1'!Z1033</f>
        <v>6.0127607080914478</v>
      </c>
      <c r="Z17" s="140">
        <f>+'Ark1'!Z1033</f>
        <v>6.0127607080914478</v>
      </c>
      <c r="AA17" s="67">
        <f>+'Ark1'!AA1033</f>
        <v>1.7606317543763963</v>
      </c>
      <c r="AB17" s="67">
        <f>+'Ark1'!AB1033</f>
        <v>1.8754141265231803</v>
      </c>
      <c r="AC17" s="279">
        <f>+'Ark1'!AD1033</f>
        <v>61.391409498000918</v>
      </c>
      <c r="AD17" s="279">
        <f>+'Ark1'!AE1033</f>
        <v>77.023004167632479</v>
      </c>
      <c r="AE17" s="279">
        <f>+'Ark1'!AF1033</f>
        <v>25.746024831191448</v>
      </c>
      <c r="AF17" s="140">
        <f t="shared" si="0"/>
        <v>4.2019513052650028</v>
      </c>
      <c r="AG17" s="141">
        <f t="shared" si="1"/>
        <v>12.061224489795919</v>
      </c>
      <c r="AH17" s="47"/>
      <c r="AI17" s="4"/>
      <c r="AJ17" s="58"/>
      <c r="AL17" s="1"/>
      <c r="AM17" s="2"/>
      <c r="AN17" s="4"/>
      <c r="AO17" s="4"/>
    </row>
    <row r="18" spans="1:45" s="441" customFormat="1" ht="15.6">
      <c r="A18" s="47"/>
      <c r="B18" s="66">
        <f>+'Ark1'!C1034</f>
        <v>2024</v>
      </c>
      <c r="C18" s="66">
        <f>+'Ark1'!O1034</f>
        <v>15</v>
      </c>
      <c r="D18" s="66" t="str">
        <f>VLOOKUP(C18,RNR!$F$14:$G$27,2)</f>
        <v>Møre og Romsdal</v>
      </c>
      <c r="E18" s="66">
        <f>+'Ark1'!Q1034</f>
        <v>57</v>
      </c>
      <c r="F18" s="206">
        <f t="shared" si="2"/>
        <v>7</v>
      </c>
      <c r="G18" s="66">
        <f>+'Ark1'!R1034</f>
        <v>879</v>
      </c>
      <c r="H18" s="206">
        <f t="shared" si="3"/>
        <v>65</v>
      </c>
      <c r="I18" s="194">
        <f>+'Ark1'!AF1034</f>
        <v>9.5730777608364193</v>
      </c>
      <c r="J18" s="211">
        <f t="shared" si="4"/>
        <v>0.60832005158531821</v>
      </c>
      <c r="K18" s="194">
        <f>+'Ark1'!AG1034</f>
        <v>10.07985924380851</v>
      </c>
      <c r="L18" s="451">
        <f>+'Ark1'!AI1034</f>
        <v>540</v>
      </c>
      <c r="M18" s="140">
        <f>+'Ark1'!U1034</f>
        <v>22.133788395904464</v>
      </c>
      <c r="N18" s="211">
        <f t="shared" si="5"/>
        <v>0.20663851875455919</v>
      </c>
      <c r="O18" s="176"/>
      <c r="P18" s="443">
        <f>+'Ark1'!AJ1034</f>
        <v>110.62759259259262</v>
      </c>
      <c r="Q18" s="443">
        <f>+'Ark1'!AK1034</f>
        <v>15.971069704494809</v>
      </c>
      <c r="R18" s="176"/>
      <c r="S18" s="99">
        <f>+'Ark1'!S1034</f>
        <v>5.270762229806599</v>
      </c>
      <c r="T18" s="112">
        <f t="shared" si="6"/>
        <v>0.28918974823411769</v>
      </c>
      <c r="U18" s="67">
        <f>+'Ark1'!T1034</f>
        <v>5.5244596131968144</v>
      </c>
      <c r="V18" s="140">
        <f>+'Ark1'!W1034</f>
        <v>3.9817974971558594</v>
      </c>
      <c r="W18" s="279">
        <f>+'Ark1'!X1034</f>
        <v>87.713310580204791</v>
      </c>
      <c r="X18" s="279">
        <f>+'Ark1'!Y1034</f>
        <v>36.632536973833915</v>
      </c>
      <c r="Y18" s="279">
        <f>+'Ark1'!Z1034</f>
        <v>5.9926981056519795</v>
      </c>
      <c r="Z18" s="140">
        <f>+'Ark1'!Z1034</f>
        <v>5.9926981056519795</v>
      </c>
      <c r="AA18" s="67">
        <f>+'Ark1'!AA1034</f>
        <v>1.5528455986141769</v>
      </c>
      <c r="AB18" s="67">
        <f>+'Ark1'!AB1034</f>
        <v>1.9917989188766216</v>
      </c>
      <c r="AC18" s="279">
        <f>+'Ark1'!AD1034</f>
        <v>53.586953482711408</v>
      </c>
      <c r="AD18" s="279">
        <f>+'Ark1'!AE1034</f>
        <v>66.104130736948918</v>
      </c>
      <c r="AE18" s="279">
        <f>+'Ark1'!AF1034</f>
        <v>9.5730777608364193</v>
      </c>
      <c r="AF18" s="140">
        <f t="shared" si="0"/>
        <v>4.1993524714008252</v>
      </c>
      <c r="AG18" s="141">
        <f t="shared" si="1"/>
        <v>15.421052631578947</v>
      </c>
      <c r="AH18" s="47"/>
      <c r="AI18" s="4"/>
      <c r="AJ18" s="58"/>
      <c r="AL18" s="1"/>
      <c r="AM18" s="2"/>
      <c r="AN18" s="4"/>
      <c r="AO18" s="4"/>
    </row>
    <row r="19" spans="1:45" ht="15.6">
      <c r="A19" s="47"/>
      <c r="B19" s="66">
        <f>+'Ark1'!C1035</f>
        <v>2024</v>
      </c>
      <c r="C19" s="66">
        <f>+'Ark1'!O1035</f>
        <v>16</v>
      </c>
      <c r="D19" s="66" t="str">
        <f>VLOOKUP(C19,RNR!$F$14:$G$27,2)</f>
        <v>Trøndelag</v>
      </c>
      <c r="E19" s="66">
        <f>+'Ark1'!Q1035</f>
        <v>63</v>
      </c>
      <c r="F19" s="206">
        <f t="shared" si="2"/>
        <v>2</v>
      </c>
      <c r="G19" s="66">
        <f>+'Ark1'!R1035</f>
        <v>383</v>
      </c>
      <c r="H19" s="206">
        <f t="shared" si="3"/>
        <v>33</v>
      </c>
      <c r="I19" s="194">
        <f>+'Ark1'!AF1035</f>
        <v>4.1712045306033554</v>
      </c>
      <c r="J19" s="211">
        <f t="shared" si="4"/>
        <v>0.31657897994256157</v>
      </c>
      <c r="K19" s="194">
        <f>+'Ark1'!AG1035</f>
        <v>3.8934360405896751</v>
      </c>
      <c r="L19" s="451">
        <f>+'Ark1'!AI1035</f>
        <v>376</v>
      </c>
      <c r="M19" s="140">
        <f>+'Ark1'!U1035</f>
        <v>19.621148825065276</v>
      </c>
      <c r="N19" s="211">
        <f t="shared" si="5"/>
        <v>0.65286311077954906</v>
      </c>
      <c r="O19" s="176"/>
      <c r="P19" s="443">
        <f>+'Ark1'!AJ1035</f>
        <v>104.50186170212756</v>
      </c>
      <c r="Q19" s="443">
        <f>+'Ark1'!AK1035</f>
        <v>16.706098252607077</v>
      </c>
      <c r="R19" s="176"/>
      <c r="S19" s="99">
        <f>+'Ark1'!S1035</f>
        <v>5.7597911227154066</v>
      </c>
      <c r="T19" s="112">
        <f t="shared" si="6"/>
        <v>-0.19449459157030891</v>
      </c>
      <c r="U19" s="67">
        <f>+'Ark1'!T1035</f>
        <v>6.0678851174934723</v>
      </c>
      <c r="V19" s="140">
        <f>+'Ark1'!W1035</f>
        <v>6.7885117493472578</v>
      </c>
      <c r="W19" s="279">
        <f>+'Ark1'!X1035</f>
        <v>65.013054830287203</v>
      </c>
      <c r="X19" s="279">
        <f>+'Ark1'!Y1035</f>
        <v>24.281984334203656</v>
      </c>
      <c r="Y19" s="279">
        <f>+'Ark1'!Z1035</f>
        <v>7.4122858097642048</v>
      </c>
      <c r="Z19" s="140">
        <f>+'Ark1'!Z1035</f>
        <v>7.4122858097642048</v>
      </c>
      <c r="AA19" s="67">
        <f>+'Ark1'!AA1035</f>
        <v>1.5036081784432742</v>
      </c>
      <c r="AB19" s="67">
        <f>+'Ark1'!AB1035</f>
        <v>1.7419977329734151</v>
      </c>
      <c r="AC19" s="279">
        <f>+'Ark1'!AD1035</f>
        <v>67.969681706570654</v>
      </c>
      <c r="AD19" s="279">
        <f>+'Ark1'!AE1035</f>
        <v>69.204126512171854</v>
      </c>
      <c r="AE19" s="279">
        <f>+'Ark1'!AF1035</f>
        <v>4.1712045306033554</v>
      </c>
      <c r="AF19" s="140">
        <f t="shared" si="0"/>
        <v>3.4065729827742515</v>
      </c>
      <c r="AG19" s="141">
        <f t="shared" si="1"/>
        <v>6.0793650793650791</v>
      </c>
      <c r="AH19" s="47"/>
      <c r="AI19" s="4"/>
      <c r="AJ19" s="58"/>
      <c r="AL19" s="1"/>
      <c r="AM19">
        <v>15</v>
      </c>
      <c r="AN19" t="s">
        <v>603</v>
      </c>
      <c r="AP19" s="2"/>
      <c r="AQ19" s="2"/>
    </row>
    <row r="20" spans="1:45" ht="15.6">
      <c r="A20" s="47"/>
      <c r="B20" s="66">
        <f>+'Ark1'!C1036</f>
        <v>2024</v>
      </c>
      <c r="C20" s="66">
        <f>+'Ark1'!O1036</f>
        <v>18</v>
      </c>
      <c r="D20" s="66" t="str">
        <f>VLOOKUP(C20,RNR!$F$14:$G$27,2)</f>
        <v>Nordland</v>
      </c>
      <c r="E20" s="66">
        <f>+'Ark1'!Q1036</f>
        <v>42</v>
      </c>
      <c r="F20" s="206">
        <f t="shared" si="2"/>
        <v>5</v>
      </c>
      <c r="G20" s="66">
        <f>+'Ark1'!R1036</f>
        <v>1050</v>
      </c>
      <c r="H20" s="206">
        <f t="shared" si="3"/>
        <v>199</v>
      </c>
      <c r="I20" s="194">
        <f>+'Ark1'!AF1036</f>
        <v>11.435417120453062</v>
      </c>
      <c r="J20" s="211">
        <f t="shared" si="4"/>
        <v>2.0631704244178177</v>
      </c>
      <c r="K20" s="194">
        <f>+'Ark1'!AG1036</f>
        <v>11.905886912181796</v>
      </c>
      <c r="L20" s="451">
        <f>+'Ark1'!AI1036</f>
        <v>555</v>
      </c>
      <c r="M20" s="140">
        <f>+'Ark1'!U1036</f>
        <v>21.885809523809552</v>
      </c>
      <c r="N20" s="211">
        <f t="shared" si="5"/>
        <v>0.95349460019026466</v>
      </c>
      <c r="O20" s="176"/>
      <c r="P20" s="443">
        <f>+'Ark1'!AJ1036</f>
        <v>110.10864864864868</v>
      </c>
      <c r="Q20" s="443">
        <f>+'Ark1'!AK1036</f>
        <v>16.067757742376099</v>
      </c>
      <c r="R20" s="176"/>
      <c r="S20" s="99">
        <f>+'Ark1'!S1036</f>
        <v>5.4180952380952387</v>
      </c>
      <c r="T20" s="112">
        <f t="shared" si="6"/>
        <v>0.12432320519276985</v>
      </c>
      <c r="U20" s="67">
        <f>+'Ark1'!T1036</f>
        <v>5.6323809523809523</v>
      </c>
      <c r="V20" s="140">
        <f>+'Ark1'!W1036</f>
        <v>4.8571428571428559</v>
      </c>
      <c r="W20" s="279">
        <f>+'Ark1'!X1036</f>
        <v>89.333333333333314</v>
      </c>
      <c r="X20" s="279">
        <f>+'Ark1'!Y1036</f>
        <v>37.142857142857153</v>
      </c>
      <c r="Y20" s="279">
        <f>+'Ark1'!Z1036</f>
        <v>5.3531938452357641</v>
      </c>
      <c r="Z20" s="140">
        <f>+'Ark1'!Z1036</f>
        <v>5.3531938452357641</v>
      </c>
      <c r="AA20" s="67">
        <f>+'Ark1'!AA1036</f>
        <v>1.5354404333164613</v>
      </c>
      <c r="AB20" s="67">
        <f>+'Ark1'!AB1036</f>
        <v>2.0577609300770274</v>
      </c>
      <c r="AC20" s="279">
        <f>+'Ark1'!AD1036</f>
        <v>59.109477037863194</v>
      </c>
      <c r="AD20" s="279">
        <f>+'Ark1'!AE1036</f>
        <v>68.013632277710997</v>
      </c>
      <c r="AE20" s="279">
        <f>+'Ark1'!AF1036</f>
        <v>11.435417120453062</v>
      </c>
      <c r="AF20" s="140">
        <f t="shared" si="0"/>
        <v>4.0393918087537397</v>
      </c>
      <c r="AG20" s="141">
        <f t="shared" si="1"/>
        <v>25</v>
      </c>
      <c r="AH20" s="47"/>
      <c r="AI20" s="4"/>
      <c r="AJ20" s="58"/>
      <c r="AL20" s="13"/>
      <c r="AM20">
        <v>16</v>
      </c>
      <c r="AN20" t="s">
        <v>576</v>
      </c>
      <c r="AP20" s="2"/>
      <c r="AQ20" s="4"/>
      <c r="AR20" s="4"/>
      <c r="AS20" s="4"/>
    </row>
    <row r="21" spans="1:45" ht="15.6">
      <c r="A21" s="47"/>
      <c r="B21" s="66">
        <f>+'Ark1'!C1037</f>
        <v>2024</v>
      </c>
      <c r="C21" s="66">
        <f>+'Ark1'!O1037</f>
        <v>55</v>
      </c>
      <c r="D21" s="66" t="str">
        <f>VLOOKUP(C21,RNR!$F$14:$G$27,2)</f>
        <v>Troms</v>
      </c>
      <c r="E21" s="66">
        <f>+'Ark1'!Q1037</f>
        <v>55</v>
      </c>
      <c r="F21" s="206">
        <f t="shared" si="2"/>
        <v>4</v>
      </c>
      <c r="G21" s="66">
        <f>+'Ark1'!R1037</f>
        <v>1426</v>
      </c>
      <c r="H21" s="206">
        <f t="shared" si="3"/>
        <v>-88</v>
      </c>
      <c r="I21" s="194">
        <f>+'Ark1'!AF1037</f>
        <v>15.530385536920059</v>
      </c>
      <c r="J21" s="211">
        <f t="shared" si="4"/>
        <v>-1.143623273652624</v>
      </c>
      <c r="K21" s="194">
        <f>+'Ark1'!AG1037</f>
        <v>16.706093735914276</v>
      </c>
      <c r="L21" s="451">
        <f>+'Ark1'!AI1037</f>
        <v>1141</v>
      </c>
      <c r="M21" s="140">
        <f>+'Ark1'!U1037</f>
        <v>22.612342215988775</v>
      </c>
      <c r="N21" s="211">
        <f t="shared" si="5"/>
        <v>1.150056879132773</v>
      </c>
      <c r="O21" s="176"/>
      <c r="P21" s="443">
        <f>+'Ark1'!AJ1037</f>
        <v>110.64776511831737</v>
      </c>
      <c r="Q21" s="443">
        <f>+'Ark1'!AK1037</f>
        <v>16.474708886009548</v>
      </c>
      <c r="R21" s="176"/>
      <c r="S21" s="99">
        <f>+'Ark1'!S1037</f>
        <v>5.4228611500701263</v>
      </c>
      <c r="T21" s="112">
        <f t="shared" si="6"/>
        <v>0.41559562827356</v>
      </c>
      <c r="U21" s="67">
        <f>+'Ark1'!T1037</f>
        <v>5.8849929873772799</v>
      </c>
      <c r="V21" s="140">
        <f>+'Ark1'!W1037</f>
        <v>6.4516129032258052</v>
      </c>
      <c r="W21" s="279">
        <f>+'Ark1'!X1037</f>
        <v>89.270687237026692</v>
      </c>
      <c r="X21" s="279">
        <f>+'Ark1'!Y1037</f>
        <v>43.267882187938291</v>
      </c>
      <c r="Y21" s="279">
        <f>+'Ark1'!Z1037</f>
        <v>5.7322592209614065</v>
      </c>
      <c r="Z21" s="140">
        <f>+'Ark1'!Z1037</f>
        <v>5.7322592209614065</v>
      </c>
      <c r="AA21" s="67">
        <f>+'Ark1'!AA1037</f>
        <v>1.6831844540592971</v>
      </c>
      <c r="AB21" s="67">
        <f>+'Ark1'!AB1037</f>
        <v>2.0040524949400327</v>
      </c>
      <c r="AC21" s="279">
        <f>+'Ark1'!AD1037</f>
        <v>59.619733901608782</v>
      </c>
      <c r="AD21" s="279">
        <f>+'Ark1'!AE1037</f>
        <v>75.243702847448617</v>
      </c>
      <c r="AE21" s="279">
        <f>+'Ark1'!AF1037</f>
        <v>15.530385536920059</v>
      </c>
      <c r="AF21" s="140">
        <f t="shared" si="0"/>
        <v>4.1698176645545058</v>
      </c>
      <c r="AG21" s="141">
        <f t="shared" si="1"/>
        <v>25.927272727272726</v>
      </c>
      <c r="AH21" s="47"/>
      <c r="AI21" s="4"/>
      <c r="AJ21" s="58"/>
      <c r="AL21" s="1"/>
      <c r="AM21">
        <v>18</v>
      </c>
      <c r="AN21" t="s">
        <v>109</v>
      </c>
    </row>
    <row r="22" spans="1:45" ht="15.6">
      <c r="A22" s="47"/>
      <c r="B22" s="66">
        <f>+'Ark1'!C1038</f>
        <v>2024</v>
      </c>
      <c r="C22" s="66">
        <f>+'Ark1'!O1038</f>
        <v>56</v>
      </c>
      <c r="D22" s="66" t="str">
        <f>VLOOKUP(C22,RNR!$F$14:$G$27,2)</f>
        <v>Finnmark</v>
      </c>
      <c r="E22" s="66">
        <f>+'Ark1'!Q1038</f>
        <v>2</v>
      </c>
      <c r="F22" s="206">
        <f t="shared" si="2"/>
        <v>1</v>
      </c>
      <c r="G22" s="66">
        <f>+'Ark1'!R1038</f>
        <v>4</v>
      </c>
      <c r="H22" s="206">
        <f t="shared" si="3"/>
        <v>-16</v>
      </c>
      <c r="I22" s="194">
        <f>+'Ark1'!AF1038</f>
        <v>4.3563493792202146E-2</v>
      </c>
      <c r="J22" s="211">
        <f t="shared" si="4"/>
        <v>-0.17670082338841461</v>
      </c>
      <c r="K22" s="194">
        <f>+'Ark1'!AG1038</f>
        <v>4.5903263276456815E-2</v>
      </c>
      <c r="L22" s="451">
        <f>+'Ark1'!AI1038</f>
        <v>3</v>
      </c>
      <c r="M22" s="140">
        <f>+'Ark1'!U1038</f>
        <v>22.15</v>
      </c>
      <c r="N22" s="211">
        <f t="shared" si="5"/>
        <v>-12.615000000000002</v>
      </c>
      <c r="O22" s="176"/>
      <c r="P22" s="443">
        <f>+'Ark1'!AJ1038</f>
        <v>111.6</v>
      </c>
      <c r="Q22" s="443">
        <f>+'Ark1'!AK1038</f>
        <v>18.9115431007815</v>
      </c>
      <c r="R22" s="176"/>
      <c r="S22" s="99">
        <f>+'Ark1'!S1038</f>
        <v>5</v>
      </c>
      <c r="T22" s="112">
        <f t="shared" si="6"/>
        <v>-2.8499999999999996</v>
      </c>
      <c r="U22" s="67">
        <f>+'Ark1'!T1038</f>
        <v>5.75</v>
      </c>
      <c r="V22" s="140">
        <f>+'Ark1'!W1038</f>
        <v>0</v>
      </c>
      <c r="W22" s="279">
        <f>+'Ark1'!X1038</f>
        <v>75</v>
      </c>
      <c r="X22" s="279">
        <f>+'Ark1'!Y1038</f>
        <v>75</v>
      </c>
      <c r="Y22" s="279">
        <f>+'Ark1'!Z1038</f>
        <v>7.4583845435858356</v>
      </c>
      <c r="Z22" s="140">
        <f>+'Ark1'!Z1038</f>
        <v>7.4583845435858356</v>
      </c>
      <c r="AA22" s="67">
        <f>+'Ark1'!AA1038</f>
        <v>2.9154759474226495</v>
      </c>
      <c r="AB22" s="67">
        <f>+'Ark1'!AB1038</f>
        <v>0.82915619758885006</v>
      </c>
      <c r="AC22" s="279">
        <f>+'Ark1'!AD1038</f>
        <v>-72.968613214090254</v>
      </c>
      <c r="AD22" s="279">
        <f>+'Ark1'!AE1038</f>
        <v>-82.73403039920305</v>
      </c>
      <c r="AE22" s="279">
        <f>+'Ark1'!AF1038</f>
        <v>4.3563493792202146E-2</v>
      </c>
      <c r="AF22" s="140">
        <f t="shared" si="0"/>
        <v>4.43</v>
      </c>
      <c r="AG22" s="141">
        <f t="shared" si="1"/>
        <v>2</v>
      </c>
      <c r="AH22" s="47"/>
      <c r="AI22" s="4"/>
      <c r="AJ22" s="58"/>
      <c r="AL22" s="1"/>
      <c r="AM22" s="2">
        <v>54</v>
      </c>
      <c r="AN22" s="2" t="s">
        <v>613</v>
      </c>
    </row>
    <row r="23" spans="1:45" s="445" customFormat="1" ht="15.6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"/>
      <c r="AJ23" s="58"/>
      <c r="AL23" s="1"/>
      <c r="AM23" s="2"/>
      <c r="AN23" s="2"/>
    </row>
    <row r="24" spans="1:45" ht="15.6">
      <c r="A24" s="47"/>
      <c r="B24" s="2">
        <f>+'Ark1'!C1039</f>
        <v>2023</v>
      </c>
      <c r="C24" s="2">
        <f>+'Ark1'!O1039</f>
        <v>1</v>
      </c>
      <c r="D24" s="66" t="str">
        <f>VLOOKUP(C24,RNR!$F$14:$G$27,2)</f>
        <v>Østfold</v>
      </c>
      <c r="E24" s="2">
        <f>+'Ark1'!Q1039</f>
        <v>9</v>
      </c>
      <c r="F24" s="305">
        <f>+E24-E39</f>
        <v>6</v>
      </c>
      <c r="G24" s="2">
        <f>+'Ark1'!R1039</f>
        <v>126</v>
      </c>
      <c r="H24" s="305">
        <f>+G24-G39</f>
        <v>84</v>
      </c>
      <c r="I24" s="306">
        <f>+'Ark1'!AF1039</f>
        <v>1.3876651982378851</v>
      </c>
      <c r="J24" s="307">
        <f>+I24-I39</f>
        <v>0.90042621911955556</v>
      </c>
      <c r="K24" s="306">
        <f>+'Ark1'!AG1039</f>
        <v>1.5495128105497196</v>
      </c>
      <c r="L24" s="451">
        <f>+'Ark1'!AI1039</f>
        <v>126</v>
      </c>
      <c r="M24" s="57">
        <f>+'Ark1'!U1039</f>
        <v>23.135714285714279</v>
      </c>
      <c r="N24" s="307">
        <f>+M24-M39</f>
        <v>0.76666666666666572</v>
      </c>
      <c r="O24" s="176"/>
      <c r="P24" s="443">
        <f>+'Ark1'!AJ1039</f>
        <v>105.06111111111117</v>
      </c>
      <c r="Q24" s="443">
        <f>+'Ark1'!AK1039</f>
        <v>18.76602371320519</v>
      </c>
      <c r="R24" s="176"/>
      <c r="S24" s="5">
        <f>+'Ark1'!S1039</f>
        <v>6.4920634920634921</v>
      </c>
      <c r="T24" s="308">
        <f>+S24-S39</f>
        <v>1.2063492063492074</v>
      </c>
      <c r="U24" s="5">
        <f>+'Ark1'!T1039</f>
        <v>7.1904761904761934</v>
      </c>
      <c r="V24" s="57">
        <f>+'Ark1'!W1039</f>
        <v>42.063492063492063</v>
      </c>
      <c r="W24" s="18">
        <f>+'Ark1'!X1039</f>
        <v>63.492063492063515</v>
      </c>
      <c r="X24" s="18">
        <f>+'Ark1'!Y1039</f>
        <v>40.476190476190474</v>
      </c>
      <c r="Y24" s="18">
        <f>+'Ark1'!Z1039</f>
        <v>10.68226139994616</v>
      </c>
      <c r="Z24" s="57">
        <f>+'Ark1'!Z1039</f>
        <v>10.68226139994616</v>
      </c>
      <c r="AA24" s="5">
        <f>+'Ark1'!AA1039</f>
        <v>1.7262953808663499</v>
      </c>
      <c r="AB24" s="5">
        <f>+'Ark1'!AB1039</f>
        <v>2.7994168488950595</v>
      </c>
      <c r="AC24" s="18">
        <f>+'Ark1'!AD1039</f>
        <v>82.42864485320429</v>
      </c>
      <c r="AD24" s="18">
        <f>+'Ark1'!AE1039</f>
        <v>78.039504300031297</v>
      </c>
      <c r="AE24" s="18">
        <f>+'Ark1'!AF1039</f>
        <v>1.3876651982378851</v>
      </c>
      <c r="AF24" s="57">
        <f t="shared" ref="AF24:AF37" si="7">+M24/S24</f>
        <v>3.5636919315403413</v>
      </c>
      <c r="AG24" s="18">
        <f t="shared" ref="AG24:AG37" si="8">+G24/E24</f>
        <v>14</v>
      </c>
      <c r="AH24" s="47"/>
      <c r="AI24" s="4"/>
      <c r="AJ24" s="58"/>
      <c r="AL24" s="1"/>
      <c r="AM24" s="5"/>
      <c r="AO24" s="2"/>
      <c r="AP24" s="2"/>
      <c r="AQ24" s="2"/>
    </row>
    <row r="25" spans="1:45" ht="15.6">
      <c r="A25" s="47"/>
      <c r="B25" s="2">
        <f>+'Ark1'!C1040</f>
        <v>2023</v>
      </c>
      <c r="C25" s="2">
        <f>+'Ark1'!O1040</f>
        <v>2</v>
      </c>
      <c r="D25" s="66" t="str">
        <f>VLOOKUP(C25,RNR!$F$14:$G$27,2)</f>
        <v>Akershus</v>
      </c>
      <c r="E25" s="2">
        <f>+'Ark1'!Q1040</f>
        <v>17</v>
      </c>
      <c r="F25" s="305">
        <f t="shared" ref="F25:F37" si="9">+E25-E40</f>
        <v>3</v>
      </c>
      <c r="G25" s="2">
        <f>+'Ark1'!R1040</f>
        <v>158</v>
      </c>
      <c r="H25" s="305">
        <f t="shared" ref="H25:H37" si="10">+G25-G40</f>
        <v>83</v>
      </c>
      <c r="I25" s="306">
        <f>+'Ark1'!AF1040</f>
        <v>1.7400881057268724</v>
      </c>
      <c r="J25" s="307">
        <f t="shared" ref="J25:J37" si="11">+I25-I40</f>
        <v>0.87001850015842697</v>
      </c>
      <c r="K25" s="306">
        <f>+'Ark1'!AG1040</f>
        <v>1.5797578377941659</v>
      </c>
      <c r="L25" s="451">
        <f>+'Ark1'!AI1040</f>
        <v>117</v>
      </c>
      <c r="M25" s="57">
        <f>+'Ark1'!U1040</f>
        <v>18.810126582278496</v>
      </c>
      <c r="N25" s="307">
        <f t="shared" ref="N25:N37" si="12">+M25-M40</f>
        <v>-6.4685400843881773</v>
      </c>
      <c r="O25" s="176"/>
      <c r="P25" s="443">
        <f>+'Ark1'!AJ1040</f>
        <v>106.87264957264961</v>
      </c>
      <c r="Q25" s="443">
        <f>+'Ark1'!AK1040</f>
        <v>14.263598819346162</v>
      </c>
      <c r="R25" s="176"/>
      <c r="S25" s="5">
        <f>+'Ark1'!S1040</f>
        <v>5.7025316455696196</v>
      </c>
      <c r="T25" s="308">
        <f t="shared" ref="T25:T37" si="13">+S25-S40</f>
        <v>-2.2841350210970459</v>
      </c>
      <c r="U25" s="5">
        <f>+'Ark1'!T1040</f>
        <v>5.481012658227848</v>
      </c>
      <c r="V25" s="57">
        <f>+'Ark1'!W1040</f>
        <v>3.164556962025316</v>
      </c>
      <c r="W25" s="18">
        <f>+'Ark1'!X1040</f>
        <v>56.32911392405061</v>
      </c>
      <c r="X25" s="18">
        <f>+'Ark1'!Y1040</f>
        <v>22.784810126582279</v>
      </c>
      <c r="Y25" s="18">
        <f>+'Ark1'!Z1040</f>
        <v>7.62038563323184</v>
      </c>
      <c r="Z25" s="57">
        <f>+'Ark1'!Z1040</f>
        <v>7.62038563323184</v>
      </c>
      <c r="AA25" s="5">
        <f>+'Ark1'!AA1040</f>
        <v>1.8877000059039304</v>
      </c>
      <c r="AB25" s="5">
        <f>+'Ark1'!AB1040</f>
        <v>2.0522340990511112</v>
      </c>
      <c r="AC25" s="18">
        <f>+'Ark1'!AD1040</f>
        <v>64.774338426465647</v>
      </c>
      <c r="AD25" s="18">
        <f>+'Ark1'!AE1040</f>
        <v>29.99671371923424</v>
      </c>
      <c r="AE25" s="18">
        <f>+'Ark1'!AF1040</f>
        <v>1.7400881057268724</v>
      </c>
      <c r="AF25" s="57">
        <f t="shared" si="7"/>
        <v>3.2985571587125446</v>
      </c>
      <c r="AG25" s="18">
        <f t="shared" si="8"/>
        <v>9.2941176470588243</v>
      </c>
      <c r="AH25" s="47"/>
      <c r="AI25" s="4"/>
      <c r="AJ25" s="58"/>
      <c r="AL25" s="1"/>
      <c r="AM25" s="5"/>
      <c r="AO25" s="2"/>
      <c r="AP25" s="2"/>
      <c r="AQ25" s="2"/>
    </row>
    <row r="26" spans="1:45" ht="15.6">
      <c r="A26" s="47"/>
      <c r="B26" s="2">
        <f>+'Ark1'!C1041</f>
        <v>2023</v>
      </c>
      <c r="C26" s="2">
        <f>+'Ark1'!O1041</f>
        <v>3</v>
      </c>
      <c r="D26" s="66" t="str">
        <f>VLOOKUP(C26,RNR!$F$14:$G$27,2)</f>
        <v>Buskerud</v>
      </c>
      <c r="E26" s="2">
        <f>+'Ark1'!Q1041</f>
        <v>28</v>
      </c>
      <c r="F26" s="305">
        <f t="shared" si="9"/>
        <v>0</v>
      </c>
      <c r="G26" s="2">
        <f>+'Ark1'!R1041</f>
        <v>490</v>
      </c>
      <c r="H26" s="305">
        <f t="shared" si="10"/>
        <v>1</v>
      </c>
      <c r="I26" s="306">
        <f>+'Ark1'!AF1041</f>
        <v>5.3964757709251101</v>
      </c>
      <c r="J26" s="307">
        <f t="shared" si="11"/>
        <v>-0.27637805738115429</v>
      </c>
      <c r="K26" s="306">
        <f>+'Ark1'!AG1041</f>
        <v>5.5149069712927439</v>
      </c>
      <c r="L26" s="451">
        <f>+'Ark1'!AI1041</f>
        <v>395</v>
      </c>
      <c r="M26" s="57">
        <f>+'Ark1'!U1041</f>
        <v>21.173877551020436</v>
      </c>
      <c r="N26" s="307">
        <f t="shared" si="12"/>
        <v>-1.1412553733149622</v>
      </c>
      <c r="O26" s="176"/>
      <c r="P26" s="443">
        <f>+'Ark1'!AJ1041</f>
        <v>110.54177215189878</v>
      </c>
      <c r="Q26" s="443">
        <f>+'Ark1'!AK1041</f>
        <v>15.866995562679589</v>
      </c>
      <c r="R26" s="176"/>
      <c r="S26" s="5">
        <f>+'Ark1'!S1041</f>
        <v>4.6918367346938785</v>
      </c>
      <c r="T26" s="308">
        <f t="shared" si="13"/>
        <v>0.25011894328283546</v>
      </c>
      <c r="U26" s="5">
        <f>+'Ark1'!T1041</f>
        <v>5.9775510204081641</v>
      </c>
      <c r="V26" s="57">
        <f>+'Ark1'!W1041</f>
        <v>8.3673469387755102</v>
      </c>
      <c r="W26" s="18">
        <f>+'Ark1'!X1041</f>
        <v>81.632653061224502</v>
      </c>
      <c r="X26" s="18">
        <f>+'Ark1'!Y1041</f>
        <v>30</v>
      </c>
      <c r="Y26" s="18">
        <f>+'Ark1'!Z1041</f>
        <v>6.0695098871918196</v>
      </c>
      <c r="Z26" s="57">
        <f>+'Ark1'!Z1041</f>
        <v>6.0695098871918196</v>
      </c>
      <c r="AA26" s="5">
        <f>+'Ark1'!AA1041</f>
        <v>1.6178010693144724</v>
      </c>
      <c r="AB26" s="5">
        <f>+'Ark1'!AB1041</f>
        <v>2.0247212260741696</v>
      </c>
      <c r="AC26" s="18">
        <f>+'Ark1'!AD1041</f>
        <v>50.506366950495469</v>
      </c>
      <c r="AD26" s="18">
        <f>+'Ark1'!AE1041</f>
        <v>62.030160533978894</v>
      </c>
      <c r="AE26" s="18">
        <f>+'Ark1'!AF1041</f>
        <v>5.3964757709251101</v>
      </c>
      <c r="AF26" s="57">
        <f t="shared" si="7"/>
        <v>4.5129186602870863</v>
      </c>
      <c r="AG26" s="18">
        <f t="shared" si="8"/>
        <v>17.5</v>
      </c>
      <c r="AH26" s="47"/>
      <c r="AI26" s="4"/>
      <c r="AJ26" s="58"/>
      <c r="AL26" s="1"/>
      <c r="AM26" s="5"/>
      <c r="AO26" s="2"/>
      <c r="AP26" s="2"/>
      <c r="AQ26" s="2"/>
    </row>
    <row r="27" spans="1:45" ht="15.6">
      <c r="A27" s="47"/>
      <c r="B27" s="2">
        <f>+'Ark1'!C1042</f>
        <v>2023</v>
      </c>
      <c r="C27" s="2">
        <f>+'Ark1'!O1042</f>
        <v>4</v>
      </c>
      <c r="D27" s="66" t="str">
        <f>VLOOKUP(C27,RNR!$F$14:$G$27,2)</f>
        <v>Innlandet</v>
      </c>
      <c r="E27" s="2">
        <f>+'Ark1'!Q1042</f>
        <v>108</v>
      </c>
      <c r="F27" s="305">
        <f t="shared" si="9"/>
        <v>17</v>
      </c>
      <c r="G27" s="2">
        <f>+'Ark1'!R1042</f>
        <v>1597</v>
      </c>
      <c r="H27" s="305">
        <f t="shared" si="10"/>
        <v>253</v>
      </c>
      <c r="I27" s="306">
        <f>+'Ark1'!AF1042</f>
        <v>17.588105726872243</v>
      </c>
      <c r="J27" s="307">
        <f t="shared" si="11"/>
        <v>1.9964583950856998</v>
      </c>
      <c r="K27" s="306">
        <f>+'Ark1'!AG1042</f>
        <v>17.420497836337724</v>
      </c>
      <c r="L27" s="451">
        <f>+'Ark1'!AI1042</f>
        <v>684</v>
      </c>
      <c r="M27" s="57">
        <f>+'Ark1'!U1042</f>
        <v>20.521728240450848</v>
      </c>
      <c r="N27" s="307">
        <f t="shared" si="12"/>
        <v>-0.32098009288247908</v>
      </c>
      <c r="O27" s="176"/>
      <c r="P27" s="443">
        <f>+'Ark1'!AJ1042</f>
        <v>108.87792397660812</v>
      </c>
      <c r="Q27" s="443">
        <f>+'Ark1'!AK1042</f>
        <v>15.330492715296218</v>
      </c>
      <c r="R27" s="176"/>
      <c r="S27" s="5">
        <f>+'Ark1'!S1042</f>
        <v>5.4245460237946128</v>
      </c>
      <c r="T27" s="308">
        <f t="shared" si="13"/>
        <v>4.3593642842232327E-2</v>
      </c>
      <c r="U27" s="5">
        <f>+'Ark1'!T1042</f>
        <v>5.4915466499686909</v>
      </c>
      <c r="V27" s="57">
        <f>+'Ark1'!W1042</f>
        <v>4.257983719474014</v>
      </c>
      <c r="W27" s="18">
        <f>+'Ark1'!X1042</f>
        <v>81.527864746399501</v>
      </c>
      <c r="X27" s="18">
        <f>+'Ark1'!Y1042</f>
        <v>26.299311208515967</v>
      </c>
      <c r="Y27" s="18">
        <f>+'Ark1'!Z1042</f>
        <v>5.5002223459385844</v>
      </c>
      <c r="Z27" s="57">
        <f>+'Ark1'!Z1042</f>
        <v>5.5002223459385844</v>
      </c>
      <c r="AA27" s="5">
        <f>+'Ark1'!AA1042</f>
        <v>1.9646464859025787</v>
      </c>
      <c r="AB27" s="5">
        <f>+'Ark1'!AB1042</f>
        <v>2.0865937404187065</v>
      </c>
      <c r="AC27" s="18">
        <f>+'Ark1'!AD1042</f>
        <v>53.229288122914276</v>
      </c>
      <c r="AD27" s="18">
        <f>+'Ark1'!AE1042</f>
        <v>49.165164972957754</v>
      </c>
      <c r="AE27" s="18">
        <f>+'Ark1'!AF1042</f>
        <v>17.588105726872243</v>
      </c>
      <c r="AF27" s="57">
        <f t="shared" si="7"/>
        <v>3.7831236292277524</v>
      </c>
      <c r="AG27" s="18">
        <f t="shared" si="8"/>
        <v>14.787037037037036</v>
      </c>
      <c r="AH27" s="47"/>
      <c r="AI27" s="4"/>
      <c r="AJ27" s="58"/>
      <c r="AL27" s="1"/>
      <c r="AM27" s="5"/>
      <c r="AO27" s="2"/>
      <c r="AP27" s="2"/>
      <c r="AQ27" s="2"/>
    </row>
    <row r="28" spans="1:45" ht="15.6">
      <c r="A28" s="47"/>
      <c r="B28" s="2">
        <f>+'Ark1'!C1043</f>
        <v>2023</v>
      </c>
      <c r="C28" s="2">
        <f>+'Ark1'!O1043</f>
        <v>7</v>
      </c>
      <c r="D28" s="66" t="str">
        <f>VLOOKUP(C28,RNR!$F$14:$G$27,2)</f>
        <v>Vestfold</v>
      </c>
      <c r="E28" s="2">
        <f>+'Ark1'!Q1043</f>
        <v>3</v>
      </c>
      <c r="F28" s="305">
        <f t="shared" si="9"/>
        <v>1</v>
      </c>
      <c r="G28" s="2">
        <f>+'Ark1'!R1043</f>
        <v>12</v>
      </c>
      <c r="H28" s="305">
        <f t="shared" si="10"/>
        <v>-21</v>
      </c>
      <c r="I28" s="306">
        <f>+'Ark1'!AF1043</f>
        <v>0.13215859030837007</v>
      </c>
      <c r="J28" s="307">
        <f t="shared" si="11"/>
        <v>-0.25067203614174582</v>
      </c>
      <c r="K28" s="306">
        <f>+'Ark1'!AG1043</f>
        <v>0.14771692568068581</v>
      </c>
      <c r="L28" s="451">
        <f>+'Ark1'!AI1043</f>
        <v>8</v>
      </c>
      <c r="M28" s="57">
        <f>+'Ark1'!U1043</f>
        <v>23.158333333333328</v>
      </c>
      <c r="N28" s="307">
        <f t="shared" si="12"/>
        <v>3.0977272727272656</v>
      </c>
      <c r="O28" s="176"/>
      <c r="P28" s="443">
        <f>+'Ark1'!AJ1043</f>
        <v>108.325</v>
      </c>
      <c r="Q28" s="443">
        <f>+'Ark1'!AK1043</f>
        <v>15.157753078940948</v>
      </c>
      <c r="R28" s="176"/>
      <c r="S28" s="5">
        <f>+'Ark1'!S1043</f>
        <v>5</v>
      </c>
      <c r="T28" s="308">
        <f t="shared" si="13"/>
        <v>-0.45454545454545414</v>
      </c>
      <c r="U28" s="5">
        <f>+'Ark1'!T1043</f>
        <v>6.083333333333333</v>
      </c>
      <c r="V28" s="57">
        <f>+'Ark1'!W1043</f>
        <v>16.666666666666671</v>
      </c>
      <c r="W28" s="18">
        <f>+'Ark1'!X1043</f>
        <v>75</v>
      </c>
      <c r="X28" s="18">
        <f>+'Ark1'!Y1043</f>
        <v>50</v>
      </c>
      <c r="Y28" s="18">
        <f>+'Ark1'!Z1043</f>
        <v>6.9628129293331522</v>
      </c>
      <c r="Z28" s="57">
        <f>+'Ark1'!Z1043</f>
        <v>6.9628129293331522</v>
      </c>
      <c r="AA28" s="5">
        <f>+'Ark1'!AA1043</f>
        <v>1.5275252316519472</v>
      </c>
      <c r="AB28" s="5">
        <f>+'Ark1'!AB1043</f>
        <v>2.8999521068842196</v>
      </c>
      <c r="AC28" s="18">
        <f>+'Ark1'!AD1043</f>
        <v>78.431772862757285</v>
      </c>
      <c r="AD28" s="18">
        <f>+'Ark1'!AE1043</f>
        <v>86.536109743211853</v>
      </c>
      <c r="AE28" s="18">
        <f>+'Ark1'!AF1043</f>
        <v>0.13215859030837007</v>
      </c>
      <c r="AF28" s="57">
        <f t="shared" si="7"/>
        <v>4.6316666666666659</v>
      </c>
      <c r="AG28" s="18">
        <f t="shared" si="8"/>
        <v>4</v>
      </c>
      <c r="AH28" s="47"/>
      <c r="AI28" s="4"/>
      <c r="AJ28" s="58"/>
      <c r="AL28" s="1"/>
      <c r="AM28" s="5"/>
      <c r="AO28" s="2"/>
      <c r="AP28" s="2"/>
      <c r="AQ28" s="2"/>
    </row>
    <row r="29" spans="1:45" ht="15.6">
      <c r="A29" s="47"/>
      <c r="B29" s="2">
        <f>+'Ark1'!C1044</f>
        <v>2023</v>
      </c>
      <c r="C29" s="2">
        <f>+'Ark1'!O1044</f>
        <v>8</v>
      </c>
      <c r="D29" s="66" t="str">
        <f>VLOOKUP(C29,RNR!$F$14:$G$27,2)</f>
        <v>Telemark</v>
      </c>
      <c r="E29" s="2">
        <f>+'Ark1'!Q1044</f>
        <v>23</v>
      </c>
      <c r="F29" s="305">
        <f t="shared" si="9"/>
        <v>1</v>
      </c>
      <c r="G29" s="2">
        <f>+'Ark1'!R1044</f>
        <v>361</v>
      </c>
      <c r="H29" s="305">
        <f t="shared" si="10"/>
        <v>-136</v>
      </c>
      <c r="I29" s="306">
        <f>+'Ark1'!AF1044</f>
        <v>3.9757709251101319</v>
      </c>
      <c r="J29" s="307">
        <f t="shared" si="11"/>
        <v>-1.7898903277901002</v>
      </c>
      <c r="K29" s="306">
        <f>+'Ark1'!AG1044</f>
        <v>4.301172433332038</v>
      </c>
      <c r="L29" s="451">
        <f>+'Ark1'!AI1044</f>
        <v>0</v>
      </c>
      <c r="M29" s="57">
        <f>+'Ark1'!U1044</f>
        <v>22.414958448753463</v>
      </c>
      <c r="N29" s="307">
        <f t="shared" si="12"/>
        <v>0.38115563185205659</v>
      </c>
      <c r="O29" s="176"/>
      <c r="P29" s="443">
        <f>+'Ark1'!AJ1044</f>
        <v>0</v>
      </c>
      <c r="Q29" s="443">
        <f>+'Ark1'!AK1044</f>
        <v>0</v>
      </c>
      <c r="R29" s="176"/>
      <c r="S29" s="5">
        <f>+'Ark1'!S1044</f>
        <v>5.8088642659279772</v>
      </c>
      <c r="T29" s="308">
        <f t="shared" si="13"/>
        <v>-0.1267494161645768</v>
      </c>
      <c r="U29" s="5">
        <f>+'Ark1'!T1044</f>
        <v>5.7617728531855956</v>
      </c>
      <c r="V29" s="57">
        <f>+'Ark1'!W1044</f>
        <v>1.1080332409972298</v>
      </c>
      <c r="W29" s="18">
        <f>+'Ark1'!X1044</f>
        <v>90.304709141274245</v>
      </c>
      <c r="X29" s="18">
        <f>+'Ark1'!Y1044</f>
        <v>41.828254847645439</v>
      </c>
      <c r="Y29" s="18">
        <f>+'Ark1'!Z1044</f>
        <v>5.7536593737733011</v>
      </c>
      <c r="Z29" s="57">
        <f>+'Ark1'!Z1044</f>
        <v>5.7536593737733011</v>
      </c>
      <c r="AA29" s="5">
        <f>+'Ark1'!AA1044</f>
        <v>1.5875307350605381</v>
      </c>
      <c r="AB29" s="5">
        <f>+'Ark1'!AB1044</f>
        <v>1.7921902486796688</v>
      </c>
      <c r="AC29" s="18">
        <f>+'Ark1'!AD1044</f>
        <v>39.005612078646749</v>
      </c>
      <c r="AD29" s="18">
        <f>+'Ark1'!AE1044</f>
        <v>43.477906883625003</v>
      </c>
      <c r="AE29" s="18">
        <f>+'Ark1'!AF1044</f>
        <v>3.9757709251101319</v>
      </c>
      <c r="AF29" s="57">
        <f t="shared" si="7"/>
        <v>3.8587505960896524</v>
      </c>
      <c r="AG29" s="18">
        <f t="shared" si="8"/>
        <v>15.695652173913043</v>
      </c>
      <c r="AH29" s="47"/>
      <c r="AI29" s="4"/>
      <c r="AJ29" s="58"/>
      <c r="AL29" s="13"/>
      <c r="AM29" s="5"/>
      <c r="AO29" s="2"/>
      <c r="AP29" s="2"/>
      <c r="AQ29" s="4"/>
      <c r="AR29" s="4"/>
      <c r="AS29" s="4"/>
    </row>
    <row r="30" spans="1:45" s="444" customFormat="1" ht="15.6">
      <c r="A30" s="47"/>
      <c r="B30" s="2">
        <f>+'Ark1'!C1045</f>
        <v>2023</v>
      </c>
      <c r="C30" s="2">
        <f>+'Ark1'!O1045</f>
        <v>9</v>
      </c>
      <c r="D30" s="66" t="str">
        <f>VLOOKUP(C30,RNR!$F$14:$G$27,2)</f>
        <v>Agder</v>
      </c>
      <c r="E30" s="2">
        <f>+'Ark1'!Q1045</f>
        <v>18</v>
      </c>
      <c r="F30" s="305">
        <f t="shared" si="9"/>
        <v>4</v>
      </c>
      <c r="G30" s="2">
        <f>+'Ark1'!R1045</f>
        <v>76</v>
      </c>
      <c r="H30" s="305">
        <f t="shared" si="10"/>
        <v>2</v>
      </c>
      <c r="I30" s="306">
        <f>+'Ark1'!AF1045</f>
        <v>0.83700440528634368</v>
      </c>
      <c r="J30" s="307">
        <f t="shared" si="11"/>
        <v>-2.1464272207855628E-2</v>
      </c>
      <c r="K30" s="306">
        <f>+'Ark1'!AG1045</f>
        <v>0.73279076553937905</v>
      </c>
      <c r="L30" s="451">
        <f>+'Ark1'!AI1045</f>
        <v>12</v>
      </c>
      <c r="M30" s="57">
        <f>+'Ark1'!U1045</f>
        <v>18.139473684210515</v>
      </c>
      <c r="N30" s="307">
        <f t="shared" si="12"/>
        <v>-1.507823613086785</v>
      </c>
      <c r="O30" s="176"/>
      <c r="P30" s="443">
        <f>+'Ark1'!AJ1045</f>
        <v>106.05</v>
      </c>
      <c r="Q30" s="443">
        <f>+'Ark1'!AK1045</f>
        <v>19.134688472008126</v>
      </c>
      <c r="R30" s="176"/>
      <c r="S30" s="5">
        <f>+'Ark1'!S1045</f>
        <v>6.7631578947368434</v>
      </c>
      <c r="T30" s="308">
        <f t="shared" si="13"/>
        <v>-0.12873399715504963</v>
      </c>
      <c r="U30" s="5">
        <f>+'Ark1'!T1045</f>
        <v>6.1184210526315796</v>
      </c>
      <c r="V30" s="57">
        <f>+'Ark1'!W1045</f>
        <v>3.9473684210526319</v>
      </c>
      <c r="W30" s="18">
        <f>+'Ark1'!X1045</f>
        <v>56.578947368421048</v>
      </c>
      <c r="X30" s="18">
        <f>+'Ark1'!Y1045</f>
        <v>18.421052631578945</v>
      </c>
      <c r="Y30" s="18">
        <f>+'Ark1'!Z1045</f>
        <v>7.0647210796688977</v>
      </c>
      <c r="Z30" s="57">
        <f>+'Ark1'!Z1045</f>
        <v>7.0647210796688977</v>
      </c>
      <c r="AA30" s="5">
        <f>+'Ark1'!AA1045</f>
        <v>1.4856189659234138</v>
      </c>
      <c r="AB30" s="5">
        <f>+'Ark1'!AB1045</f>
        <v>1.8846129385043076</v>
      </c>
      <c r="AC30" s="18">
        <f>+'Ark1'!AD1045</f>
        <v>47.915045472734491</v>
      </c>
      <c r="AD30" s="18">
        <f>+'Ark1'!AE1045</f>
        <v>54.576682746457827</v>
      </c>
      <c r="AE30" s="18">
        <f>+'Ark1'!AF1045</f>
        <v>0.83700440528634368</v>
      </c>
      <c r="AF30" s="57">
        <f t="shared" si="7"/>
        <v>2.6821011673151727</v>
      </c>
      <c r="AG30" s="18">
        <f t="shared" si="8"/>
        <v>4.2222222222222223</v>
      </c>
      <c r="AH30" s="47"/>
      <c r="AI30" s="4"/>
      <c r="AJ30" s="58"/>
      <c r="AL30" s="13"/>
      <c r="AM30" s="5"/>
      <c r="AO30" s="2"/>
      <c r="AP30" s="2"/>
      <c r="AQ30" s="4"/>
      <c r="AR30" s="4"/>
      <c r="AS30" s="4"/>
    </row>
    <row r="31" spans="1:45" s="444" customFormat="1" ht="15.6">
      <c r="A31" s="47"/>
      <c r="B31" s="2">
        <f>+'Ark1'!C1046</f>
        <v>2023</v>
      </c>
      <c r="C31" s="2">
        <f>+'Ark1'!O1046</f>
        <v>11</v>
      </c>
      <c r="D31" s="66" t="str">
        <f>VLOOKUP(C31,RNR!$F$14:$G$27,2)</f>
        <v>Rogaland</v>
      </c>
      <c r="E31" s="2">
        <f>+'Ark1'!Q1046</f>
        <v>56</v>
      </c>
      <c r="F31" s="305">
        <f t="shared" si="9"/>
        <v>13</v>
      </c>
      <c r="G31" s="2">
        <f>+'Ark1'!R1046</f>
        <v>543</v>
      </c>
      <c r="H31" s="305">
        <f t="shared" si="10"/>
        <v>82</v>
      </c>
      <c r="I31" s="306">
        <f>+'Ark1'!AF1046</f>
        <v>5.9801762114537445</v>
      </c>
      <c r="J31" s="307">
        <f t="shared" si="11"/>
        <v>0.63214836922636497</v>
      </c>
      <c r="K31" s="306">
        <f>+'Ark1'!AG1046</f>
        <v>5.2248948998591933</v>
      </c>
      <c r="L31" s="451">
        <f>+'Ark1'!AI1046</f>
        <v>136</v>
      </c>
      <c r="M31" s="57">
        <f>+'Ark1'!U1046</f>
        <v>18.102394106814</v>
      </c>
      <c r="N31" s="307">
        <f t="shared" si="12"/>
        <v>-2.4553065439452197</v>
      </c>
      <c r="O31" s="176"/>
      <c r="P31" s="443">
        <f>+'Ark1'!AJ1046</f>
        <v>104.88308823529415</v>
      </c>
      <c r="Q31" s="443">
        <f>+'Ark1'!AK1046</f>
        <v>16.355982286835111</v>
      </c>
      <c r="R31" s="176"/>
      <c r="S31" s="5">
        <f>+'Ark1'!S1046</f>
        <v>5.2062615101289138</v>
      </c>
      <c r="T31" s="308">
        <f t="shared" si="13"/>
        <v>0.20626151012891381</v>
      </c>
      <c r="U31" s="5">
        <f>+'Ark1'!T1046</f>
        <v>5.3720073664825048</v>
      </c>
      <c r="V31" s="57">
        <f>+'Ark1'!W1046</f>
        <v>1.8416206261510129</v>
      </c>
      <c r="W31" s="18">
        <f>+'Ark1'!X1046</f>
        <v>61.510128913443843</v>
      </c>
      <c r="X31" s="18">
        <f>+'Ark1'!Y1046</f>
        <v>19.337016574585633</v>
      </c>
      <c r="Y31" s="18">
        <f>+'Ark1'!Z1046</f>
        <v>6.1178853349626996</v>
      </c>
      <c r="Z31" s="57">
        <f>+'Ark1'!Z1046</f>
        <v>6.1178853349626996</v>
      </c>
      <c r="AA31" s="5">
        <f>+'Ark1'!AA1046</f>
        <v>1.5573142998385696</v>
      </c>
      <c r="AB31" s="5">
        <f>+'Ark1'!AB1046</f>
        <v>2.1044784798465552</v>
      </c>
      <c r="AC31" s="18">
        <f>+'Ark1'!AD1046</f>
        <v>47.680841879572078</v>
      </c>
      <c r="AD31" s="18">
        <f>+'Ark1'!AE1046</f>
        <v>61.212615606092719</v>
      </c>
      <c r="AE31" s="18">
        <f>+'Ark1'!AF1046</f>
        <v>5.9801762114537445</v>
      </c>
      <c r="AF31" s="57">
        <f t="shared" si="7"/>
        <v>3.4770428015564208</v>
      </c>
      <c r="AG31" s="18">
        <f t="shared" si="8"/>
        <v>9.6964285714285712</v>
      </c>
      <c r="AH31" s="47"/>
      <c r="AI31" s="4"/>
      <c r="AJ31" s="58"/>
      <c r="AL31" s="13"/>
      <c r="AM31" s="5"/>
      <c r="AO31" s="2"/>
      <c r="AP31" s="2"/>
      <c r="AQ31" s="4"/>
      <c r="AR31" s="4"/>
      <c r="AS31" s="4"/>
    </row>
    <row r="32" spans="1:45" s="444" customFormat="1" ht="15.6">
      <c r="A32" s="47"/>
      <c r="B32" s="2">
        <f>+'Ark1'!C1047</f>
        <v>2023</v>
      </c>
      <c r="C32" s="2">
        <f>+'Ark1'!O1047</f>
        <v>14</v>
      </c>
      <c r="D32" s="66" t="str">
        <f>VLOOKUP(C32,RNR!$F$14:$G$27,2)</f>
        <v>Vestland</v>
      </c>
      <c r="E32" s="2">
        <f>+'Ark1'!Q1047</f>
        <v>180</v>
      </c>
      <c r="F32" s="305">
        <f t="shared" si="9"/>
        <v>20</v>
      </c>
      <c r="G32" s="2">
        <f>+'Ark1'!R1047</f>
        <v>2160</v>
      </c>
      <c r="H32" s="305">
        <f t="shared" si="10"/>
        <v>37</v>
      </c>
      <c r="I32" s="306">
        <f>+'Ark1'!AF1047</f>
        <v>23.788546255506603</v>
      </c>
      <c r="J32" s="307">
        <f t="shared" si="11"/>
        <v>-0.84022404611752677</v>
      </c>
      <c r="K32" s="306">
        <f>+'Ark1'!AG1047</f>
        <v>23.298451443974127</v>
      </c>
      <c r="L32" s="451">
        <f>+'Ark1'!AI1047</f>
        <v>0</v>
      </c>
      <c r="M32" s="57">
        <f>+'Ark1'!U1047</f>
        <v>20.292314814814812</v>
      </c>
      <c r="N32" s="307">
        <f t="shared" si="12"/>
        <v>-1.0546800038380368</v>
      </c>
      <c r="O32" s="176"/>
      <c r="P32" s="443">
        <f>+'Ark1'!AJ1047</f>
        <v>0</v>
      </c>
      <c r="Q32" s="443">
        <f>+'Ark1'!AK1047</f>
        <v>0</v>
      </c>
      <c r="R32" s="176"/>
      <c r="S32" s="5">
        <f>+'Ark1'!S1047</f>
        <v>5.1749999999999998</v>
      </c>
      <c r="T32" s="308">
        <f t="shared" si="13"/>
        <v>-5.9102684879886347E-2</v>
      </c>
      <c r="U32" s="5">
        <f>+'Ark1'!T1047</f>
        <v>5.4055555555555559</v>
      </c>
      <c r="V32" s="57">
        <f>+'Ark1'!W1047</f>
        <v>2.0370370370370368</v>
      </c>
      <c r="W32" s="18">
        <f>+'Ark1'!X1047</f>
        <v>78.93518518518519</v>
      </c>
      <c r="X32" s="18">
        <f>+'Ark1'!Y1047</f>
        <v>26.157407407407408</v>
      </c>
      <c r="Y32" s="18">
        <f>+'Ark1'!Z1047</f>
        <v>5.6955722091621981</v>
      </c>
      <c r="Z32" s="57">
        <f>+'Ark1'!Z1047</f>
        <v>5.6955722091621981</v>
      </c>
      <c r="AA32" s="5">
        <f>+'Ark1'!AA1047</f>
        <v>1.4953399836380581</v>
      </c>
      <c r="AB32" s="5">
        <f>+'Ark1'!AB1047</f>
        <v>2.1159374655279128</v>
      </c>
      <c r="AC32" s="18">
        <f>+'Ark1'!AD1047</f>
        <v>56.6579359125964</v>
      </c>
      <c r="AD32" s="18">
        <f>+'Ark1'!AE1047</f>
        <v>60.528164015126002</v>
      </c>
      <c r="AE32" s="18">
        <f>+'Ark1'!AF1047</f>
        <v>23.788546255506603</v>
      </c>
      <c r="AF32" s="57">
        <f t="shared" si="7"/>
        <v>3.9212202540704952</v>
      </c>
      <c r="AG32" s="18">
        <f t="shared" si="8"/>
        <v>12</v>
      </c>
      <c r="AH32" s="47"/>
      <c r="AI32" s="4"/>
      <c r="AJ32" s="58"/>
      <c r="AL32" s="13"/>
      <c r="AM32" s="5"/>
      <c r="AO32" s="2"/>
      <c r="AP32" s="2"/>
      <c r="AQ32" s="4"/>
      <c r="AR32" s="4"/>
      <c r="AS32" s="4"/>
    </row>
    <row r="33" spans="1:45" s="444" customFormat="1" ht="15.6">
      <c r="A33" s="47"/>
      <c r="B33" s="2">
        <f>+'Ark1'!C1048</f>
        <v>2023</v>
      </c>
      <c r="C33" s="2">
        <f>+'Ark1'!O1048</f>
        <v>15</v>
      </c>
      <c r="D33" s="66" t="str">
        <f>VLOOKUP(C33,RNR!$F$14:$G$27,2)</f>
        <v>Møre og Romsdal</v>
      </c>
      <c r="E33" s="2">
        <f>+'Ark1'!Q1048</f>
        <v>50</v>
      </c>
      <c r="F33" s="305">
        <f t="shared" si="9"/>
        <v>-3</v>
      </c>
      <c r="G33" s="2">
        <f>+'Ark1'!R1048</f>
        <v>814</v>
      </c>
      <c r="H33" s="305">
        <f t="shared" si="10"/>
        <v>-48</v>
      </c>
      <c r="I33" s="306">
        <f>+'Ark1'!AF1048</f>
        <v>8.964757709251101</v>
      </c>
      <c r="J33" s="307">
        <f t="shared" si="11"/>
        <v>-1.035242290748899</v>
      </c>
      <c r="K33" s="306">
        <f>+'Ark1'!AG1048</f>
        <v>9.4874238625291838</v>
      </c>
      <c r="L33" s="451">
        <f>+'Ark1'!AI1048</f>
        <v>0</v>
      </c>
      <c r="M33" s="57">
        <f>+'Ark1'!U1048</f>
        <v>21.927149877149905</v>
      </c>
      <c r="N33" s="307">
        <f t="shared" si="12"/>
        <v>0.3372078817902846</v>
      </c>
      <c r="O33" s="176"/>
      <c r="P33" s="443">
        <f>+'Ark1'!AJ1048</f>
        <v>0</v>
      </c>
      <c r="Q33" s="443">
        <f>+'Ark1'!AK1048</f>
        <v>0</v>
      </c>
      <c r="R33" s="176"/>
      <c r="S33" s="5">
        <f>+'Ark1'!S1048</f>
        <v>4.9815724815724813</v>
      </c>
      <c r="T33" s="308">
        <f t="shared" si="13"/>
        <v>0.31799939572561353</v>
      </c>
      <c r="U33" s="5">
        <f>+'Ark1'!T1048</f>
        <v>5.6547911547911518</v>
      </c>
      <c r="V33" s="57">
        <f>+'Ark1'!W1048</f>
        <v>2.7027027027027031</v>
      </c>
      <c r="W33" s="18">
        <f>+'Ark1'!X1048</f>
        <v>86.117936117936111</v>
      </c>
      <c r="X33" s="18">
        <f>+'Ark1'!Y1048</f>
        <v>38.206388206388205</v>
      </c>
      <c r="Y33" s="18">
        <f>+'Ark1'!Z1048</f>
        <v>6.286556967904235</v>
      </c>
      <c r="Z33" s="57">
        <f>+'Ark1'!Z1048</f>
        <v>6.286556967904235</v>
      </c>
      <c r="AA33" s="5">
        <f>+'Ark1'!AA1048</f>
        <v>1.5825847312161863</v>
      </c>
      <c r="AB33" s="5">
        <f>+'Ark1'!AB1048</f>
        <v>2.146935509439166</v>
      </c>
      <c r="AC33" s="18">
        <f>+'Ark1'!AD1048</f>
        <v>50.320562377571989</v>
      </c>
      <c r="AD33" s="18">
        <f>+'Ark1'!AE1048</f>
        <v>52.420875561633693</v>
      </c>
      <c r="AE33" s="18">
        <f>+'Ark1'!AF1048</f>
        <v>8.964757709251101</v>
      </c>
      <c r="AF33" s="57">
        <f t="shared" si="7"/>
        <v>4.4016522811344077</v>
      </c>
      <c r="AG33" s="18">
        <f t="shared" si="8"/>
        <v>16.28</v>
      </c>
      <c r="AH33" s="47"/>
      <c r="AI33" s="4"/>
      <c r="AJ33" s="58"/>
      <c r="AL33" s="13"/>
      <c r="AM33" s="5"/>
      <c r="AO33" s="2"/>
      <c r="AP33" s="2"/>
      <c r="AQ33" s="4"/>
      <c r="AR33" s="4"/>
      <c r="AS33" s="4"/>
    </row>
    <row r="34" spans="1:45" ht="15.6">
      <c r="A34" s="47"/>
      <c r="B34" s="2">
        <f>+'Ark1'!C1049</f>
        <v>2023</v>
      </c>
      <c r="C34" s="2">
        <f>+'Ark1'!O1049</f>
        <v>16</v>
      </c>
      <c r="D34" s="66" t="str">
        <f>VLOOKUP(C34,RNR!$F$14:$G$27,2)</f>
        <v>Trøndelag</v>
      </c>
      <c r="E34" s="2">
        <f>+'Ark1'!Q1049</f>
        <v>61</v>
      </c>
      <c r="F34" s="305">
        <f t="shared" si="9"/>
        <v>14</v>
      </c>
      <c r="G34" s="2">
        <f>+'Ark1'!R1049</f>
        <v>350</v>
      </c>
      <c r="H34" s="305">
        <f t="shared" si="10"/>
        <v>52</v>
      </c>
      <c r="I34" s="306">
        <f>+'Ark1'!AF1049</f>
        <v>3.8546255506607938</v>
      </c>
      <c r="J34" s="307">
        <f t="shared" si="11"/>
        <v>0.39754898453550513</v>
      </c>
      <c r="K34" s="306">
        <f>+'Ark1'!AG1049</f>
        <v>3.5288877218478074</v>
      </c>
      <c r="L34" s="451">
        <f>+'Ark1'!AI1049</f>
        <v>0</v>
      </c>
      <c r="M34" s="57">
        <f>+'Ark1'!U1049</f>
        <v>18.968285714285727</v>
      </c>
      <c r="N34" s="307">
        <f t="shared" si="12"/>
        <v>-0.1501706615532008</v>
      </c>
      <c r="O34" s="176"/>
      <c r="P34" s="443">
        <f>+'Ark1'!AJ1049</f>
        <v>0</v>
      </c>
      <c r="Q34" s="443">
        <f>+'Ark1'!AK1049</f>
        <v>0</v>
      </c>
      <c r="R34" s="176"/>
      <c r="S34" s="5">
        <f>+'Ark1'!S1049</f>
        <v>5.9542857142857155</v>
      </c>
      <c r="T34" s="308">
        <f t="shared" si="13"/>
        <v>0.33348034515819958</v>
      </c>
      <c r="U34" s="5">
        <f>+'Ark1'!T1049</f>
        <v>6.0028571428571409</v>
      </c>
      <c r="V34" s="57">
        <f>+'Ark1'!W1049</f>
        <v>6.5714285714285694</v>
      </c>
      <c r="W34" s="18">
        <f>+'Ark1'!X1049</f>
        <v>63.142857142857153</v>
      </c>
      <c r="X34" s="18">
        <f>+'Ark1'!Y1049</f>
        <v>24.857142857142861</v>
      </c>
      <c r="Y34" s="18">
        <f>+'Ark1'!Z1049</f>
        <v>6.3222911695565607</v>
      </c>
      <c r="Z34" s="57">
        <f>+'Ark1'!Z1049</f>
        <v>6.3222911695565607</v>
      </c>
      <c r="AA34" s="5">
        <f>+'Ark1'!AA1049</f>
        <v>2.0179682649554578</v>
      </c>
      <c r="AB34" s="5">
        <f>+'Ark1'!AB1049</f>
        <v>2.3317664321019702</v>
      </c>
      <c r="AC34" s="18">
        <f>+'Ark1'!AD1049</f>
        <v>66.368335689471792</v>
      </c>
      <c r="AD34" s="18">
        <f>+'Ark1'!AE1049</f>
        <v>59.022726490205081</v>
      </c>
      <c r="AE34" s="18">
        <f>+'Ark1'!AF1049</f>
        <v>3.8546255506607938</v>
      </c>
      <c r="AF34" s="57">
        <f t="shared" si="7"/>
        <v>3.1856525911708267</v>
      </c>
      <c r="AG34" s="18">
        <f t="shared" si="8"/>
        <v>5.7377049180327866</v>
      </c>
      <c r="AH34" s="47"/>
      <c r="AI34" s="4"/>
      <c r="AJ34" s="58"/>
      <c r="AL34" s="13"/>
      <c r="AM34" s="5"/>
      <c r="AO34" s="1"/>
      <c r="AP34" s="1"/>
      <c r="AQ34" s="11"/>
      <c r="AR34" s="11"/>
      <c r="AS34" s="11"/>
    </row>
    <row r="35" spans="1:45" ht="15.6">
      <c r="A35" s="47"/>
      <c r="B35" s="2">
        <f>+'Ark1'!C1050</f>
        <v>2023</v>
      </c>
      <c r="C35" s="2">
        <f>+'Ark1'!O1050</f>
        <v>18</v>
      </c>
      <c r="D35" s="66" t="str">
        <f>VLOOKUP(C35,RNR!$F$14:$G$27,2)</f>
        <v>Nordland</v>
      </c>
      <c r="E35" s="2">
        <f>+'Ark1'!Q1050</f>
        <v>37</v>
      </c>
      <c r="F35" s="305">
        <f t="shared" si="9"/>
        <v>-4</v>
      </c>
      <c r="G35" s="2">
        <f>+'Ark1'!R1050</f>
        <v>851</v>
      </c>
      <c r="H35" s="305">
        <f t="shared" si="10"/>
        <v>-13</v>
      </c>
      <c r="I35" s="306">
        <f>+'Ark1'!AF1050</f>
        <v>9.3722466960352442</v>
      </c>
      <c r="J35" s="307">
        <f t="shared" si="11"/>
        <v>-0.65095516011324328</v>
      </c>
      <c r="K35" s="306">
        <f>+'Ark1'!AG1050</f>
        <v>9.4686602516024827</v>
      </c>
      <c r="L35" s="451">
        <f>+'Ark1'!AI1050</f>
        <v>0</v>
      </c>
      <c r="M35" s="57">
        <f>+'Ark1'!U1050</f>
        <v>20.932314923619288</v>
      </c>
      <c r="N35" s="307">
        <f t="shared" si="12"/>
        <v>-0.54712952082515542</v>
      </c>
      <c r="O35" s="176"/>
      <c r="P35" s="443">
        <f>+'Ark1'!AJ1050</f>
        <v>0</v>
      </c>
      <c r="Q35" s="443">
        <f>+'Ark1'!AK1050</f>
        <v>0</v>
      </c>
      <c r="R35" s="176"/>
      <c r="S35" s="5">
        <f>+'Ark1'!S1050</f>
        <v>5.2937720329024689</v>
      </c>
      <c r="T35" s="308">
        <f t="shared" si="13"/>
        <v>-0.29534833746790223</v>
      </c>
      <c r="U35" s="5">
        <f>+'Ark1'!T1050</f>
        <v>5.6909518213866015</v>
      </c>
      <c r="V35" s="57">
        <f>+'Ark1'!W1050</f>
        <v>3.2902467685076378</v>
      </c>
      <c r="W35" s="18">
        <f>+'Ark1'!X1050</f>
        <v>80.611045828437113</v>
      </c>
      <c r="X35" s="18">
        <f>+'Ark1'!Y1050</f>
        <v>32.667450058754397</v>
      </c>
      <c r="Y35" s="18">
        <f>+'Ark1'!Z1050</f>
        <v>5.7032904658793564</v>
      </c>
      <c r="Z35" s="57">
        <f>+'Ark1'!Z1050</f>
        <v>5.7032904658793564</v>
      </c>
      <c r="AA35" s="5">
        <f>+'Ark1'!AA1050</f>
        <v>1.581531554692881</v>
      </c>
      <c r="AB35" s="5">
        <f>+'Ark1'!AB1050</f>
        <v>2.1346341926286154</v>
      </c>
      <c r="AC35" s="18">
        <f>+'Ark1'!AD1050</f>
        <v>62.223169943262491</v>
      </c>
      <c r="AD35" s="18">
        <f>+'Ark1'!AE1050</f>
        <v>60.712881778774928</v>
      </c>
      <c r="AE35" s="18">
        <f>+'Ark1'!AF1050</f>
        <v>9.3722466960352442</v>
      </c>
      <c r="AF35" s="57">
        <f t="shared" si="7"/>
        <v>3.9541398446170941</v>
      </c>
      <c r="AG35" s="18">
        <f t="shared" si="8"/>
        <v>23</v>
      </c>
      <c r="AH35" s="47"/>
      <c r="AI35" s="4"/>
      <c r="AJ35" s="58"/>
      <c r="AL35" s="5"/>
      <c r="AM35" s="5"/>
      <c r="AO35" s="1"/>
      <c r="AP35" s="1"/>
      <c r="AQ35" s="11"/>
      <c r="AR35" s="11"/>
      <c r="AS35" s="11"/>
    </row>
    <row r="36" spans="1:45" ht="15.6">
      <c r="A36" s="47"/>
      <c r="B36" s="2">
        <f>+'Ark1'!C1051</f>
        <v>2023</v>
      </c>
      <c r="C36" s="2">
        <f>+'Ark1'!O1051</f>
        <v>55</v>
      </c>
      <c r="D36" s="66" t="str">
        <f>VLOOKUP(C36,RNR!$F$14:$G$27,2)</f>
        <v>Troms</v>
      </c>
      <c r="E36" s="2">
        <f>+'Ark1'!Q1051</f>
        <v>51</v>
      </c>
      <c r="F36" s="305">
        <f t="shared" si="9"/>
        <v>-7</v>
      </c>
      <c r="G36" s="2">
        <f>+'Ark1'!R1051</f>
        <v>1514</v>
      </c>
      <c r="H36" s="305">
        <f t="shared" si="10"/>
        <v>75</v>
      </c>
      <c r="I36" s="306">
        <f>+'Ark1'!AF1051</f>
        <v>16.674008810572683</v>
      </c>
      <c r="J36" s="307">
        <f t="shared" si="11"/>
        <v>-1.9726688267219572E-2</v>
      </c>
      <c r="K36" s="306">
        <f>+'Ark1'!AG1051</f>
        <v>17.272036744784579</v>
      </c>
      <c r="L36" s="451">
        <f>+'Ark1'!AI1051</f>
        <v>0</v>
      </c>
      <c r="M36" s="57">
        <f>+'Ark1'!U1051</f>
        <v>21.462285336856002</v>
      </c>
      <c r="N36" s="307">
        <f t="shared" si="12"/>
        <v>-0.16597734556236077</v>
      </c>
      <c r="O36" s="176"/>
      <c r="P36" s="443">
        <f>+'Ark1'!AJ1051</f>
        <v>0</v>
      </c>
      <c r="Q36" s="443">
        <f>+'Ark1'!AK1051</f>
        <v>0</v>
      </c>
      <c r="R36" s="176"/>
      <c r="S36" s="5">
        <f>+'Ark1'!S1051</f>
        <v>5.0072655217965663</v>
      </c>
      <c r="T36" s="308">
        <f t="shared" si="13"/>
        <v>0.14903063645952663</v>
      </c>
      <c r="U36" s="5">
        <f>+'Ark1'!T1051</f>
        <v>5.5587846763540281</v>
      </c>
      <c r="V36" s="57">
        <f>+'Ark1'!W1051</f>
        <v>3.6327608982826951</v>
      </c>
      <c r="W36" s="18">
        <f>+'Ark1'!X1051</f>
        <v>84.940554821664449</v>
      </c>
      <c r="X36" s="18">
        <f>+'Ark1'!Y1051</f>
        <v>35.138705416116245</v>
      </c>
      <c r="Y36" s="18">
        <f>+'Ark1'!Z1051</f>
        <v>5.3756739918883136</v>
      </c>
      <c r="Z36" s="57">
        <f>+'Ark1'!Z1051</f>
        <v>5.3756739918883136</v>
      </c>
      <c r="AA36" s="5">
        <f>+'Ark1'!AA1051</f>
        <v>1.4269810164034604</v>
      </c>
      <c r="AB36" s="5">
        <f>+'Ark1'!AB1051</f>
        <v>2.1498161519816832</v>
      </c>
      <c r="AC36" s="18">
        <f>+'Ark1'!AD1051</f>
        <v>56.271848438906098</v>
      </c>
      <c r="AD36" s="18">
        <f>+'Ark1'!AE1051</f>
        <v>66.719938073768233</v>
      </c>
      <c r="AE36" s="18">
        <f>+'Ark1'!AF1051</f>
        <v>16.674008810572683</v>
      </c>
      <c r="AF36" s="57">
        <f t="shared" si="7"/>
        <v>4.2862287297190322</v>
      </c>
      <c r="AG36" s="18">
        <f t="shared" si="8"/>
        <v>29.686274509803923</v>
      </c>
      <c r="AH36" s="47"/>
      <c r="AI36" s="4"/>
      <c r="AJ36" s="58"/>
      <c r="AL36" s="5"/>
      <c r="AM36" s="5"/>
      <c r="AO36" s="1"/>
      <c r="AP36" s="1"/>
      <c r="AQ36" s="11"/>
      <c r="AR36" s="11"/>
      <c r="AS36" s="11"/>
    </row>
    <row r="37" spans="1:45" ht="15.6">
      <c r="A37" s="47"/>
      <c r="B37" s="2">
        <f>+'Ark1'!C1052</f>
        <v>2023</v>
      </c>
      <c r="C37" s="2">
        <f>+'Ark1'!O1052</f>
        <v>56</v>
      </c>
      <c r="D37" s="66" t="str">
        <f>VLOOKUP(C37,RNR!$F$14:$G$27,2)</f>
        <v>Finnmark</v>
      </c>
      <c r="E37" s="2">
        <f>+'Ark1'!Q1052</f>
        <v>1</v>
      </c>
      <c r="F37" s="305">
        <f t="shared" si="9"/>
        <v>1</v>
      </c>
      <c r="G37" s="2">
        <f>+'Ark1'!R1052</f>
        <v>20</v>
      </c>
      <c r="H37" s="305">
        <f t="shared" si="10"/>
        <v>20</v>
      </c>
      <c r="I37" s="306">
        <f>+'Ark1'!AF1052</f>
        <v>0.22026431718061676</v>
      </c>
      <c r="J37" s="307">
        <f t="shared" si="11"/>
        <v>0.22026431718061676</v>
      </c>
      <c r="K37" s="306">
        <f>+'Ark1'!AG1052</f>
        <v>0.3695846650801759</v>
      </c>
      <c r="L37" s="451">
        <f>+'Ark1'!AI1052</f>
        <v>0</v>
      </c>
      <c r="M37" s="57">
        <f>+'Ark1'!U1052</f>
        <v>34.765000000000001</v>
      </c>
      <c r="N37" s="307">
        <f t="shared" si="12"/>
        <v>34.765000000000001</v>
      </c>
      <c r="O37" s="176"/>
      <c r="P37" s="443">
        <f>+'Ark1'!AJ1052</f>
        <v>0</v>
      </c>
      <c r="Q37" s="443">
        <f>+'Ark1'!AK1052</f>
        <v>0</v>
      </c>
      <c r="R37" s="176"/>
      <c r="S37" s="5">
        <f>+'Ark1'!S1052</f>
        <v>7.85</v>
      </c>
      <c r="T37" s="308">
        <f t="shared" si="13"/>
        <v>7.85</v>
      </c>
      <c r="U37" s="5">
        <f>+'Ark1'!T1052</f>
        <v>6.35</v>
      </c>
      <c r="V37" s="57">
        <f>+'Ark1'!W1052</f>
        <v>20</v>
      </c>
      <c r="W37" s="18">
        <f>+'Ark1'!X1052</f>
        <v>100</v>
      </c>
      <c r="X37" s="18">
        <f>+'Ark1'!Y1052</f>
        <v>100</v>
      </c>
      <c r="Y37" s="18">
        <f>+'Ark1'!Z1052</f>
        <v>6.5637089362646259</v>
      </c>
      <c r="Z37" s="57">
        <f>+'Ark1'!Z1052</f>
        <v>6.5637089362646259</v>
      </c>
      <c r="AA37" s="5">
        <f>+'Ark1'!AA1052</f>
        <v>1.013656746635669</v>
      </c>
      <c r="AB37" s="5">
        <f>+'Ark1'!AB1052</f>
        <v>3.3507461855533003</v>
      </c>
      <c r="AC37" s="18">
        <f>+'Ark1'!AD1052</f>
        <v>27.905060499232476</v>
      </c>
      <c r="AD37" s="18">
        <f>+'Ark1'!AE1052</f>
        <v>36.876125760082658</v>
      </c>
      <c r="AE37" s="18">
        <f>+'Ark1'!AF1052</f>
        <v>0.22026431718061676</v>
      </c>
      <c r="AF37" s="57">
        <f t="shared" si="7"/>
        <v>4.4286624203821656</v>
      </c>
      <c r="AG37" s="18">
        <f t="shared" si="8"/>
        <v>20</v>
      </c>
      <c r="AH37" s="47"/>
      <c r="AI37" s="4"/>
      <c r="AJ37" s="58"/>
      <c r="AL37" s="5"/>
      <c r="AM37" s="5"/>
      <c r="AO37" s="1"/>
      <c r="AP37" s="1"/>
      <c r="AQ37" s="11"/>
      <c r="AR37" s="11"/>
      <c r="AS37" s="11"/>
    </row>
    <row r="38" spans="1:45" s="445" customFormat="1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"/>
      <c r="AJ38" s="58"/>
      <c r="AL38" s="5"/>
      <c r="AM38" s="5"/>
      <c r="AO38" s="1"/>
      <c r="AP38" s="1"/>
      <c r="AQ38" s="446"/>
      <c r="AR38" s="446"/>
      <c r="AS38" s="446"/>
    </row>
    <row r="39" spans="1:45" ht="15.6">
      <c r="A39" s="47"/>
      <c r="B39" s="66">
        <f>+'Ark1'!C1053</f>
        <v>2022</v>
      </c>
      <c r="C39" s="66">
        <f>+'Ark1'!O1053</f>
        <v>1</v>
      </c>
      <c r="D39" s="66" t="str">
        <f>VLOOKUP(C39,RNR!$F$14:$G$27,2)</f>
        <v>Østfold</v>
      </c>
      <c r="E39" s="66">
        <f>+'Ark1'!Q1053</f>
        <v>3</v>
      </c>
      <c r="F39" s="141"/>
      <c r="G39" s="66">
        <f>+'Ark1'!R1053</f>
        <v>42</v>
      </c>
      <c r="H39" s="141"/>
      <c r="I39" s="194">
        <f>+'Ark1'!AF1053</f>
        <v>0.48723897911832953</v>
      </c>
      <c r="J39" s="140"/>
      <c r="K39" s="194">
        <f>+'Ark1'!AG1053</f>
        <v>0.51059641084690466</v>
      </c>
      <c r="L39" s="451">
        <f>+'Ark1'!AI1053</f>
        <v>0</v>
      </c>
      <c r="M39" s="140">
        <f>+'Ark1'!U1053</f>
        <v>22.369047619047613</v>
      </c>
      <c r="N39" s="140"/>
      <c r="O39" s="176"/>
      <c r="P39" s="443">
        <f>+'Ark1'!AJ1053</f>
        <v>0</v>
      </c>
      <c r="Q39" s="443">
        <f>+'Ark1'!AK1053</f>
        <v>0</v>
      </c>
      <c r="R39" s="176"/>
      <c r="S39" s="67">
        <f>+'Ark1'!S1053</f>
        <v>5.2857142857142847</v>
      </c>
      <c r="T39" s="140"/>
      <c r="U39" s="67">
        <f>+'Ark1'!T1053</f>
        <v>7.5</v>
      </c>
      <c r="V39" s="140">
        <f>+'Ark1'!W1053</f>
        <v>9.5238095238095273</v>
      </c>
      <c r="W39" s="141">
        <f>+'Ark1'!X1053</f>
        <v>85.714285714285694</v>
      </c>
      <c r="X39" s="141">
        <f>+'Ark1'!Y1053</f>
        <v>35.714285714285722</v>
      </c>
      <c r="Y39" s="141">
        <f>+'Ark1'!Z1053</f>
        <v>5.5431419702633322</v>
      </c>
      <c r="Z39" s="140">
        <f>+'Ark1'!Z1053</f>
        <v>5.5431419702633322</v>
      </c>
      <c r="AA39" s="67">
        <f>+'Ark1'!AA1053</f>
        <v>1.5779087167410375</v>
      </c>
      <c r="AB39" s="67">
        <f>+'Ark1'!AB1053</f>
        <v>1.8419709940325175</v>
      </c>
      <c r="AC39" s="141">
        <f>+'Ark1'!AD1053</f>
        <v>46.509959511484723</v>
      </c>
      <c r="AD39" s="141">
        <f>+'Ark1'!AE1053</f>
        <v>54.066714931675278</v>
      </c>
      <c r="AE39" s="141">
        <f>+'Ark1'!AF1053</f>
        <v>0.48723897911832953</v>
      </c>
      <c r="AF39" s="140">
        <f>+M39/S39</f>
        <v>4.2319819819819813</v>
      </c>
      <c r="AG39" s="141">
        <f t="shared" ref="AG39:AG52" si="14">+G39/E39</f>
        <v>14</v>
      </c>
      <c r="AH39" s="47"/>
      <c r="AI39" s="4"/>
      <c r="AJ39" s="58"/>
      <c r="AL39" s="5"/>
      <c r="AM39" s="5"/>
      <c r="AO39" s="1"/>
      <c r="AP39" s="1"/>
      <c r="AQ39" s="11"/>
      <c r="AR39" s="11"/>
      <c r="AS39" s="11"/>
    </row>
    <row r="40" spans="1:45" ht="15.6">
      <c r="A40" s="47"/>
      <c r="B40" s="66">
        <f>+'Ark1'!C1054</f>
        <v>2022</v>
      </c>
      <c r="C40" s="66">
        <f>+'Ark1'!O1054</f>
        <v>2</v>
      </c>
      <c r="D40" s="66" t="str">
        <f>VLOOKUP(C40,RNR!$F$14:$G$27,2)</f>
        <v>Akershus</v>
      </c>
      <c r="E40" s="66">
        <f>+'Ark1'!Q1054</f>
        <v>14</v>
      </c>
      <c r="F40" s="141"/>
      <c r="G40" s="66">
        <f>+'Ark1'!R1054</f>
        <v>75</v>
      </c>
      <c r="H40" s="141"/>
      <c r="I40" s="194">
        <f>+'Ark1'!AF1054</f>
        <v>0.87006960556844548</v>
      </c>
      <c r="J40" s="140"/>
      <c r="K40" s="194">
        <f>+'Ark1'!AG1054</f>
        <v>1.030377578844754</v>
      </c>
      <c r="L40" s="451">
        <f>+'Ark1'!AI1054</f>
        <v>0</v>
      </c>
      <c r="M40" s="140">
        <f>+'Ark1'!U1054</f>
        <v>25.278666666666673</v>
      </c>
      <c r="N40" s="140"/>
      <c r="O40" s="176"/>
      <c r="P40" s="443">
        <f>+'Ark1'!AJ1054</f>
        <v>0</v>
      </c>
      <c r="Q40" s="443">
        <f>+'Ark1'!AK1054</f>
        <v>0</v>
      </c>
      <c r="R40" s="176"/>
      <c r="S40" s="67">
        <f>+'Ark1'!S1054</f>
        <v>7.9866666666666655</v>
      </c>
      <c r="T40" s="140"/>
      <c r="U40" s="67">
        <f>+'Ark1'!T1054</f>
        <v>7.32</v>
      </c>
      <c r="V40" s="140">
        <f>+'Ark1'!W1054</f>
        <v>18.666666666666671</v>
      </c>
      <c r="W40" s="141">
        <f>+'Ark1'!X1054</f>
        <v>78.666666666666686</v>
      </c>
      <c r="X40" s="141">
        <f>+'Ark1'!Y1054</f>
        <v>53.33333333333335</v>
      </c>
      <c r="Y40" s="141">
        <f>+'Ark1'!Z1054</f>
        <v>9.1200773875859014</v>
      </c>
      <c r="Z40" s="140">
        <f>+'Ark1'!Z1054</f>
        <v>9.1200773875859014</v>
      </c>
      <c r="AA40" s="67">
        <f>+'Ark1'!AA1054</f>
        <v>2.4576049768468122</v>
      </c>
      <c r="AB40" s="67">
        <f>+'Ark1'!AB1054</f>
        <v>2.6641321288554742</v>
      </c>
      <c r="AC40" s="141">
        <f>+'Ark1'!AD1054</f>
        <v>56.259793523173037</v>
      </c>
      <c r="AD40" s="141">
        <f>+'Ark1'!AE1054</f>
        <v>48.736001259368173</v>
      </c>
      <c r="AE40" s="141">
        <f>+'Ark1'!AF1054</f>
        <v>0.87006960556844548</v>
      </c>
      <c r="AF40" s="140">
        <f t="shared" ref="AF40:AF52" si="15">+M40/S40</f>
        <v>3.1651085141903184</v>
      </c>
      <c r="AG40" s="141">
        <f t="shared" si="14"/>
        <v>5.3571428571428568</v>
      </c>
      <c r="AH40" s="47"/>
      <c r="AI40" s="4"/>
      <c r="AJ40" s="58"/>
      <c r="AL40" s="5"/>
      <c r="AM40" s="5"/>
      <c r="AO40" s="1"/>
      <c r="AP40" s="1"/>
      <c r="AQ40" s="11"/>
      <c r="AR40" s="11"/>
      <c r="AS40" s="11"/>
    </row>
    <row r="41" spans="1:45" ht="15.6">
      <c r="A41" s="47"/>
      <c r="B41" s="66">
        <f>+'Ark1'!C1055</f>
        <v>2022</v>
      </c>
      <c r="C41" s="66">
        <f>+'Ark1'!O1055</f>
        <v>3</v>
      </c>
      <c r="D41" s="66" t="str">
        <f>VLOOKUP(C41,RNR!$F$14:$G$27,2)</f>
        <v>Buskerud</v>
      </c>
      <c r="E41" s="66">
        <f>+'Ark1'!Q1055</f>
        <v>28</v>
      </c>
      <c r="F41" s="141"/>
      <c r="G41" s="66">
        <f>+'Ark1'!R1055</f>
        <v>489</v>
      </c>
      <c r="H41" s="141"/>
      <c r="I41" s="194">
        <f>+'Ark1'!AF1055</f>
        <v>5.6728538283062644</v>
      </c>
      <c r="J41" s="140"/>
      <c r="K41" s="194">
        <f>+'Ark1'!AG1055</f>
        <v>5.9304726927115601</v>
      </c>
      <c r="L41" s="451">
        <f>+'Ark1'!AI1055</f>
        <v>0</v>
      </c>
      <c r="M41" s="140">
        <f>+'Ark1'!U1055</f>
        <v>22.315132924335398</v>
      </c>
      <c r="N41" s="140"/>
      <c r="O41" s="176"/>
      <c r="P41" s="443">
        <f>+'Ark1'!AJ1055</f>
        <v>0</v>
      </c>
      <c r="Q41" s="443">
        <f>+'Ark1'!AK1055</f>
        <v>0</v>
      </c>
      <c r="R41" s="176"/>
      <c r="S41" s="67">
        <f>+'Ark1'!S1055</f>
        <v>4.4417177914110431</v>
      </c>
      <c r="T41" s="140"/>
      <c r="U41" s="67">
        <f>+'Ark1'!T1055</f>
        <v>6.1104294478527601</v>
      </c>
      <c r="V41" s="140">
        <f>+'Ark1'!W1055</f>
        <v>7.1574642126789376</v>
      </c>
      <c r="W41" s="141">
        <f>+'Ark1'!X1055</f>
        <v>86.912065439672816</v>
      </c>
      <c r="X41" s="141">
        <f>+'Ark1'!Y1055</f>
        <v>38.650306748466257</v>
      </c>
      <c r="Y41" s="141">
        <f>+'Ark1'!Z1055</f>
        <v>6.3852059355341932</v>
      </c>
      <c r="Z41" s="140">
        <f>+'Ark1'!Z1055</f>
        <v>6.3852059355341932</v>
      </c>
      <c r="AA41" s="67">
        <f>+'Ark1'!AA1055</f>
        <v>1.6606777616156523</v>
      </c>
      <c r="AB41" s="67">
        <f>+'Ark1'!AB1055</f>
        <v>2.4495051083223394</v>
      </c>
      <c r="AC41" s="141">
        <f>+'Ark1'!AD1055</f>
        <v>59.506192694694143</v>
      </c>
      <c r="AD41" s="141">
        <f>+'Ark1'!AE1055</f>
        <v>68.025615061924455</v>
      </c>
      <c r="AE41" s="141">
        <f>+'Ark1'!AF1055</f>
        <v>5.6728538283062644</v>
      </c>
      <c r="AF41" s="140">
        <f t="shared" si="15"/>
        <v>5.0239871086556214</v>
      </c>
      <c r="AG41" s="141">
        <f t="shared" si="14"/>
        <v>17.464285714285715</v>
      </c>
      <c r="AH41" s="47"/>
      <c r="AI41" s="4"/>
      <c r="AJ41" s="58"/>
      <c r="AL41" s="5"/>
      <c r="AM41" s="5"/>
      <c r="AO41" s="1"/>
      <c r="AP41" s="1"/>
      <c r="AQ41" s="11"/>
      <c r="AR41" s="11"/>
      <c r="AS41" s="11"/>
    </row>
    <row r="42" spans="1:45" ht="15.6">
      <c r="A42" s="47"/>
      <c r="B42" s="66">
        <f>+'Ark1'!C1056</f>
        <v>2022</v>
      </c>
      <c r="C42" s="66">
        <f>+'Ark1'!O1056</f>
        <v>4</v>
      </c>
      <c r="D42" s="66" t="str">
        <f>VLOOKUP(C42,RNR!$F$14:$G$27,2)</f>
        <v>Innlandet</v>
      </c>
      <c r="E42" s="66">
        <f>+'Ark1'!Q1056</f>
        <v>91</v>
      </c>
      <c r="F42" s="141"/>
      <c r="G42" s="66">
        <f>+'Ark1'!R1056</f>
        <v>1344</v>
      </c>
      <c r="H42" s="141"/>
      <c r="I42" s="194">
        <f>+'Ark1'!AF1056</f>
        <v>15.591647331786543</v>
      </c>
      <c r="J42" s="140"/>
      <c r="K42" s="194">
        <f>+'Ark1'!AG1056</f>
        <v>15.22419693293241</v>
      </c>
      <c r="L42" s="451">
        <f>+'Ark1'!AI1056</f>
        <v>0</v>
      </c>
      <c r="M42" s="140">
        <f>+'Ark1'!U1056</f>
        <v>20.842708333333327</v>
      </c>
      <c r="N42" s="140"/>
      <c r="O42" s="176"/>
      <c r="P42" s="443">
        <f>+'Ark1'!AJ1056</f>
        <v>0</v>
      </c>
      <c r="Q42" s="443">
        <f>+'Ark1'!AK1056</f>
        <v>0</v>
      </c>
      <c r="R42" s="176"/>
      <c r="S42" s="67">
        <f>+'Ark1'!S1056</f>
        <v>5.3809523809523805</v>
      </c>
      <c r="T42" s="140"/>
      <c r="U42" s="67">
        <f>+'Ark1'!T1056</f>
        <v>5.7924107142857153</v>
      </c>
      <c r="V42" s="140">
        <f>+'Ark1'!W1056</f>
        <v>4.2410714285714306</v>
      </c>
      <c r="W42" s="141">
        <f>+'Ark1'!X1056</f>
        <v>79.538690476190496</v>
      </c>
      <c r="X42" s="141">
        <f>+'Ark1'!Y1056</f>
        <v>30.580357142857153</v>
      </c>
      <c r="Y42" s="141">
        <f>+'Ark1'!Z1056</f>
        <v>6.3136985272898389</v>
      </c>
      <c r="Z42" s="140">
        <f>+'Ark1'!Z1056</f>
        <v>6.3136985272898389</v>
      </c>
      <c r="AA42" s="67">
        <f>+'Ark1'!AA1056</f>
        <v>1.8974749004222484</v>
      </c>
      <c r="AB42" s="67">
        <f>+'Ark1'!AB1056</f>
        <v>2.1983290782036424</v>
      </c>
      <c r="AC42" s="141">
        <f>+'Ark1'!AD1056</f>
        <v>53.856688936626959</v>
      </c>
      <c r="AD42" s="141">
        <f>+'Ark1'!AE1056</f>
        <v>53.071414624892469</v>
      </c>
      <c r="AE42" s="141">
        <f>+'Ark1'!AF1056</f>
        <v>15.591647331786543</v>
      </c>
      <c r="AF42" s="140">
        <f t="shared" si="15"/>
        <v>3.8734236725663709</v>
      </c>
      <c r="AG42" s="141">
        <f t="shared" si="14"/>
        <v>14.76923076923077</v>
      </c>
      <c r="AH42" s="47"/>
      <c r="AI42" s="4"/>
      <c r="AJ42" s="58"/>
      <c r="AL42" s="5"/>
      <c r="AM42" s="5"/>
      <c r="AO42" s="1"/>
      <c r="AP42" s="1"/>
      <c r="AQ42" s="11"/>
      <c r="AR42" s="11"/>
      <c r="AS42" s="11"/>
    </row>
    <row r="43" spans="1:45" ht="15.6">
      <c r="A43" s="47"/>
      <c r="B43" s="66">
        <f>+'Ark1'!C1057</f>
        <v>2022</v>
      </c>
      <c r="C43" s="66">
        <f>+'Ark1'!O1057</f>
        <v>7</v>
      </c>
      <c r="D43" s="66" t="str">
        <f>VLOOKUP(C43,RNR!$F$14:$G$27,2)</f>
        <v>Vestfold</v>
      </c>
      <c r="E43" s="66">
        <f>+'Ark1'!Q1057</f>
        <v>2</v>
      </c>
      <c r="F43" s="141"/>
      <c r="G43" s="66">
        <f>+'Ark1'!R1057</f>
        <v>33</v>
      </c>
      <c r="H43" s="141"/>
      <c r="I43" s="194">
        <f>+'Ark1'!AF1057</f>
        <v>0.3828306264501159</v>
      </c>
      <c r="J43" s="140"/>
      <c r="K43" s="194">
        <f>+'Ark1'!AG1057</f>
        <v>0.35978161147488114</v>
      </c>
      <c r="L43" s="451">
        <f>+'Ark1'!AI1057</f>
        <v>0</v>
      </c>
      <c r="M43" s="140">
        <f>+'Ark1'!U1057</f>
        <v>20.060606060606062</v>
      </c>
      <c r="N43" s="140"/>
      <c r="O43" s="176"/>
      <c r="P43" s="443">
        <f>+'Ark1'!AJ1057</f>
        <v>0</v>
      </c>
      <c r="Q43" s="443">
        <f>+'Ark1'!AK1057</f>
        <v>0</v>
      </c>
      <c r="R43" s="176"/>
      <c r="S43" s="67">
        <f>+'Ark1'!S1057</f>
        <v>5.4545454545454541</v>
      </c>
      <c r="T43" s="140"/>
      <c r="U43" s="67">
        <f>+'Ark1'!T1057</f>
        <v>4.8181818181818192</v>
      </c>
      <c r="V43" s="140">
        <f>+'Ark1'!W1057</f>
        <v>3.0303030303030303</v>
      </c>
      <c r="W43" s="141">
        <f>+'Ark1'!X1057</f>
        <v>84.848484848484858</v>
      </c>
      <c r="X43" s="141">
        <f>+'Ark1'!Y1057</f>
        <v>18.181818181818183</v>
      </c>
      <c r="Y43" s="141">
        <f>+'Ark1'!Z1057</f>
        <v>5.55931865205753</v>
      </c>
      <c r="Z43" s="140">
        <f>+'Ark1'!Z1057</f>
        <v>5.55931865205753</v>
      </c>
      <c r="AA43" s="67">
        <f>+'Ark1'!AA1057</f>
        <v>1.3278122606185851</v>
      </c>
      <c r="AB43" s="67">
        <f>+'Ark1'!AB1057</f>
        <v>2.3284088136119454</v>
      </c>
      <c r="AC43" s="141">
        <f>+'Ark1'!AD1057</f>
        <v>58.095621484899439</v>
      </c>
      <c r="AD43" s="141">
        <f>+'Ark1'!AE1057</f>
        <v>55.6009299799396</v>
      </c>
      <c r="AE43" s="141">
        <f>+'Ark1'!AF1057</f>
        <v>0.3828306264501159</v>
      </c>
      <c r="AF43" s="140">
        <f t="shared" si="15"/>
        <v>3.6777777777777785</v>
      </c>
      <c r="AG43" s="141">
        <f t="shared" si="14"/>
        <v>16.5</v>
      </c>
      <c r="AH43" s="47"/>
      <c r="AI43" s="4"/>
      <c r="AJ43" s="58"/>
      <c r="AL43" s="5"/>
      <c r="AM43" s="5"/>
      <c r="AO43" s="13"/>
      <c r="AP43" s="13"/>
      <c r="AQ43" s="11"/>
      <c r="AR43" s="11"/>
      <c r="AS43" s="11"/>
    </row>
    <row r="44" spans="1:45" ht="16.5" customHeight="1">
      <c r="A44" s="47"/>
      <c r="B44" s="66">
        <f>+'Ark1'!C1058</f>
        <v>2022</v>
      </c>
      <c r="C44" s="66">
        <f>+'Ark1'!O1058</f>
        <v>8</v>
      </c>
      <c r="D44" s="66" t="str">
        <f>VLOOKUP(C44,RNR!$F$14:$G$27,2)</f>
        <v>Telemark</v>
      </c>
      <c r="E44" s="66">
        <f>+'Ark1'!Q1058</f>
        <v>22</v>
      </c>
      <c r="F44" s="141"/>
      <c r="G44" s="66">
        <f>+'Ark1'!R1058</f>
        <v>497</v>
      </c>
      <c r="H44" s="141"/>
      <c r="I44" s="194">
        <f>+'Ark1'!AF1058</f>
        <v>5.765661252900232</v>
      </c>
      <c r="J44" s="140"/>
      <c r="K44" s="194">
        <f>+'Ark1'!AG1058</f>
        <v>5.9515052431104705</v>
      </c>
      <c r="L44" s="451">
        <f>+'Ark1'!AI1058</f>
        <v>0</v>
      </c>
      <c r="M44" s="140">
        <f>+'Ark1'!U1058</f>
        <v>22.033802816901407</v>
      </c>
      <c r="N44" s="140"/>
      <c r="O44" s="176"/>
      <c r="P44" s="443">
        <f>+'Ark1'!AJ1058</f>
        <v>0</v>
      </c>
      <c r="Q44" s="443">
        <f>+'Ark1'!AK1058</f>
        <v>0</v>
      </c>
      <c r="R44" s="176"/>
      <c r="S44" s="67">
        <f>+'Ark1'!S1058</f>
        <v>5.935613682092554</v>
      </c>
      <c r="T44" s="140"/>
      <c r="U44" s="67">
        <f>+'Ark1'!T1058</f>
        <v>5.5855130784708251</v>
      </c>
      <c r="V44" s="140">
        <f>+'Ark1'!W1058</f>
        <v>2.8169014084507031</v>
      </c>
      <c r="W44" s="141">
        <f>+'Ark1'!X1058</f>
        <v>88.933601609657941</v>
      </c>
      <c r="X44" s="141">
        <f>+'Ark1'!Y1058</f>
        <v>35.211267605633793</v>
      </c>
      <c r="Y44" s="141">
        <f>+'Ark1'!Z1058</f>
        <v>5.6312994438146573</v>
      </c>
      <c r="Z44" s="140">
        <f>+'Ark1'!Z1058</f>
        <v>5.6312994438146573</v>
      </c>
      <c r="AA44" s="67">
        <f>+'Ark1'!AA1058</f>
        <v>1.5250686152898101</v>
      </c>
      <c r="AB44" s="67">
        <f>+'Ark1'!AB1058</f>
        <v>1.8552311673849688</v>
      </c>
      <c r="AC44" s="141">
        <f>+'Ark1'!AD1058</f>
        <v>49.435588923861744</v>
      </c>
      <c r="AD44" s="141">
        <f>+'Ark1'!AE1058</f>
        <v>48.054440098436238</v>
      </c>
      <c r="AE44" s="141">
        <f>+'Ark1'!AF1058</f>
        <v>5.765661252900232</v>
      </c>
      <c r="AF44" s="140">
        <f t="shared" si="15"/>
        <v>3.7121355932203395</v>
      </c>
      <c r="AG44" s="141">
        <f t="shared" si="14"/>
        <v>22.59090909090909</v>
      </c>
      <c r="AH44" s="47"/>
      <c r="AI44" s="4"/>
      <c r="AJ44" s="58"/>
      <c r="AL44" s="5"/>
      <c r="AM44" s="5"/>
      <c r="AO44" s="13"/>
      <c r="AP44" s="13"/>
      <c r="AQ44" s="11"/>
      <c r="AR44" s="11"/>
      <c r="AS44" s="11"/>
    </row>
    <row r="45" spans="1:45" s="445" customFormat="1" ht="16.5" customHeight="1">
      <c r="A45" s="47"/>
      <c r="B45" s="66">
        <f>+'Ark1'!C1059</f>
        <v>2022</v>
      </c>
      <c r="C45" s="66">
        <f>+'Ark1'!O1059</f>
        <v>9</v>
      </c>
      <c r="D45" s="66" t="str">
        <f>VLOOKUP(C45,RNR!$F$14:$G$27,2)</f>
        <v>Agder</v>
      </c>
      <c r="E45" s="66">
        <f>+'Ark1'!Q1059</f>
        <v>14</v>
      </c>
      <c r="F45" s="141"/>
      <c r="G45" s="66">
        <f>+'Ark1'!R1059</f>
        <v>74</v>
      </c>
      <c r="H45" s="141"/>
      <c r="I45" s="194">
        <f>+'Ark1'!AF1059</f>
        <v>0.85846867749419931</v>
      </c>
      <c r="J45" s="140"/>
      <c r="K45" s="194">
        <f>+'Ark1'!AG1059</f>
        <v>0.79016085335850428</v>
      </c>
      <c r="L45" s="451">
        <f>+'Ark1'!AI1059</f>
        <v>10</v>
      </c>
      <c r="M45" s="140">
        <f>+'Ark1'!U1059</f>
        <v>19.6472972972973</v>
      </c>
      <c r="N45" s="140"/>
      <c r="O45" s="176"/>
      <c r="P45" s="443">
        <f>+'Ark1'!AJ1059</f>
        <v>95.51</v>
      </c>
      <c r="Q45" s="443">
        <f>+'Ark1'!AK1059</f>
        <v>17.482644859414886</v>
      </c>
      <c r="R45" s="176"/>
      <c r="S45" s="67">
        <f>+'Ark1'!S1059</f>
        <v>6.891891891891893</v>
      </c>
      <c r="T45" s="140"/>
      <c r="U45" s="67">
        <f>+'Ark1'!T1059</f>
        <v>5.1756756756756754</v>
      </c>
      <c r="V45" s="140">
        <f>+'Ark1'!W1059</f>
        <v>1.3513513513513515</v>
      </c>
      <c r="W45" s="141">
        <f>+'Ark1'!X1059</f>
        <v>62.162162162162176</v>
      </c>
      <c r="X45" s="141">
        <f>+'Ark1'!Y1059</f>
        <v>31.081081081081088</v>
      </c>
      <c r="Y45" s="141">
        <f>+'Ark1'!Z1059</f>
        <v>7.6034882281712397</v>
      </c>
      <c r="Z45" s="140">
        <f>+'Ark1'!Z1059</f>
        <v>7.6034882281712397</v>
      </c>
      <c r="AA45" s="67">
        <f>+'Ark1'!AA1059</f>
        <v>1.3613146226446504</v>
      </c>
      <c r="AB45" s="67">
        <f>+'Ark1'!AB1059</f>
        <v>2.1770182193188377</v>
      </c>
      <c r="AC45" s="141">
        <f>+'Ark1'!AD1059</f>
        <v>46.083541671415503</v>
      </c>
      <c r="AD45" s="141">
        <f>+'Ark1'!AE1059</f>
        <v>48.518950457380917</v>
      </c>
      <c r="AE45" s="141">
        <f>+'Ark1'!AF1059</f>
        <v>0.85846867749419931</v>
      </c>
      <c r="AF45" s="140">
        <f t="shared" si="15"/>
        <v>2.85078431372549</v>
      </c>
      <c r="AG45" s="141">
        <f t="shared" si="14"/>
        <v>5.2857142857142856</v>
      </c>
      <c r="AH45" s="47"/>
      <c r="AI45" s="4"/>
      <c r="AJ45" s="58"/>
      <c r="AL45" s="5"/>
      <c r="AM45" s="5"/>
      <c r="AO45" s="13"/>
      <c r="AP45" s="13"/>
      <c r="AQ45" s="446"/>
      <c r="AR45" s="446"/>
      <c r="AS45" s="446"/>
    </row>
    <row r="46" spans="1:45" s="445" customFormat="1" ht="16.5" customHeight="1">
      <c r="A46" s="47"/>
      <c r="B46" s="66">
        <f>+'Ark1'!C1060</f>
        <v>2022</v>
      </c>
      <c r="C46" s="66">
        <f>+'Ark1'!O1060</f>
        <v>11</v>
      </c>
      <c r="D46" s="66" t="str">
        <f>VLOOKUP(C46,RNR!$F$14:$G$27,2)</f>
        <v>Rogaland</v>
      </c>
      <c r="E46" s="66">
        <f>+'Ark1'!Q1060</f>
        <v>43</v>
      </c>
      <c r="F46" s="141"/>
      <c r="G46" s="66">
        <f>+'Ark1'!R1060</f>
        <v>461</v>
      </c>
      <c r="H46" s="141"/>
      <c r="I46" s="194">
        <f>+'Ark1'!AF1060</f>
        <v>5.3480278422273795</v>
      </c>
      <c r="J46" s="140"/>
      <c r="K46" s="194">
        <f>+'Ark1'!AG1060</f>
        <v>5.1505835500129882</v>
      </c>
      <c r="L46" s="451">
        <f>+'Ark1'!AI1060</f>
        <v>149</v>
      </c>
      <c r="M46" s="140">
        <f>+'Ark1'!U1060</f>
        <v>20.557700650759219</v>
      </c>
      <c r="N46" s="140"/>
      <c r="O46" s="176"/>
      <c r="P46" s="443">
        <f>+'Ark1'!AJ1060</f>
        <v>107.98926174496641</v>
      </c>
      <c r="Q46" s="443">
        <f>+'Ark1'!AK1060</f>
        <v>14.383338851813621</v>
      </c>
      <c r="R46" s="176"/>
      <c r="S46" s="67">
        <f>+'Ark1'!S1060</f>
        <v>5</v>
      </c>
      <c r="T46" s="140"/>
      <c r="U46" s="67">
        <f>+'Ark1'!T1060</f>
        <v>5.4099783080260311</v>
      </c>
      <c r="V46" s="140">
        <f>+'Ark1'!W1060</f>
        <v>3.6876355748373095</v>
      </c>
      <c r="W46" s="141">
        <f>+'Ark1'!X1060</f>
        <v>74.186550976138847</v>
      </c>
      <c r="X46" s="141">
        <f>+'Ark1'!Y1060</f>
        <v>28.199566160520604</v>
      </c>
      <c r="Y46" s="141">
        <f>+'Ark1'!Z1060</f>
        <v>6.5045095591084499</v>
      </c>
      <c r="Z46" s="140">
        <f>+'Ark1'!Z1060</f>
        <v>6.5045095591084499</v>
      </c>
      <c r="AA46" s="67">
        <f>+'Ark1'!AA1060</f>
        <v>1.4830934429497715</v>
      </c>
      <c r="AB46" s="67">
        <f>+'Ark1'!AB1060</f>
        <v>2.104387576258941</v>
      </c>
      <c r="AC46" s="141">
        <f>+'Ark1'!AD1060</f>
        <v>57.223392069529773</v>
      </c>
      <c r="AD46" s="141">
        <f>+'Ark1'!AE1060</f>
        <v>63.108909989887849</v>
      </c>
      <c r="AE46" s="141">
        <f>+'Ark1'!AF1060</f>
        <v>5.3480278422273795</v>
      </c>
      <c r="AF46" s="140">
        <f t="shared" si="15"/>
        <v>4.1115401301518437</v>
      </c>
      <c r="AG46" s="141">
        <f t="shared" si="14"/>
        <v>10.720930232558139</v>
      </c>
      <c r="AH46" s="47"/>
      <c r="AI46" s="4"/>
      <c r="AJ46" s="58"/>
      <c r="AL46" s="5"/>
      <c r="AM46" s="5"/>
      <c r="AO46" s="13"/>
      <c r="AP46" s="13"/>
      <c r="AQ46" s="446"/>
      <c r="AR46" s="446"/>
      <c r="AS46" s="446"/>
    </row>
    <row r="47" spans="1:45" s="445" customFormat="1" ht="16.5" customHeight="1">
      <c r="A47" s="47"/>
      <c r="B47" s="66">
        <f>+'Ark1'!C1061</f>
        <v>2022</v>
      </c>
      <c r="C47" s="66">
        <f>+'Ark1'!O1061</f>
        <v>14</v>
      </c>
      <c r="D47" s="66" t="str">
        <f>VLOOKUP(C47,RNR!$F$14:$G$27,2)</f>
        <v>Vestland</v>
      </c>
      <c r="E47" s="66">
        <f>+'Ark1'!Q1061</f>
        <v>160</v>
      </c>
      <c r="F47" s="141"/>
      <c r="G47" s="66">
        <f>+'Ark1'!R1061</f>
        <v>2123</v>
      </c>
      <c r="H47" s="141"/>
      <c r="I47" s="194">
        <f>+'Ark1'!AF1061</f>
        <v>24.62877030162413</v>
      </c>
      <c r="J47" s="140"/>
      <c r="K47" s="194">
        <f>+'Ark1'!AG1061</f>
        <v>24.630187166329044</v>
      </c>
      <c r="L47" s="451">
        <f>+'Ark1'!AI1061</f>
        <v>3</v>
      </c>
      <c r="M47" s="140">
        <f>+'Ark1'!U1061</f>
        <v>21.346994818652849</v>
      </c>
      <c r="N47" s="140"/>
      <c r="O47" s="176"/>
      <c r="P47" s="443">
        <f>+'Ark1'!AJ1061</f>
        <v>105.1</v>
      </c>
      <c r="Q47" s="443">
        <f>+'Ark1'!AK1061</f>
        <v>14.914278275988533</v>
      </c>
      <c r="R47" s="176"/>
      <c r="S47" s="67">
        <f>+'Ark1'!S1061</f>
        <v>5.2341026848798862</v>
      </c>
      <c r="T47" s="140"/>
      <c r="U47" s="67">
        <f>+'Ark1'!T1061</f>
        <v>5.461139896373056</v>
      </c>
      <c r="V47" s="140">
        <f>+'Ark1'!W1061</f>
        <v>1.7428167687235046</v>
      </c>
      <c r="W47" s="141">
        <f>+'Ark1'!X1061</f>
        <v>86.387187941592103</v>
      </c>
      <c r="X47" s="141">
        <f>+'Ark1'!Y1061</f>
        <v>32.030146019783317</v>
      </c>
      <c r="Y47" s="141">
        <f>+'Ark1'!Z1061</f>
        <v>5.4134376874865424</v>
      </c>
      <c r="Z47" s="140">
        <f>+'Ark1'!Z1061</f>
        <v>5.4134376874865424</v>
      </c>
      <c r="AA47" s="67">
        <f>+'Ark1'!AA1061</f>
        <v>1.5430165667007285</v>
      </c>
      <c r="AB47" s="67">
        <f>+'Ark1'!AB1061</f>
        <v>1.8802521404978672</v>
      </c>
      <c r="AC47" s="141">
        <f>+'Ark1'!AD1061</f>
        <v>55.524300677593423</v>
      </c>
      <c r="AD47" s="141">
        <f>+'Ark1'!AE1061</f>
        <v>59.337404013346649</v>
      </c>
      <c r="AE47" s="141">
        <f>+'Ark1'!AF1061</f>
        <v>24.62877030162413</v>
      </c>
      <c r="AF47" s="140">
        <f t="shared" si="15"/>
        <v>4.078444024478042</v>
      </c>
      <c r="AG47" s="141">
        <f t="shared" si="14"/>
        <v>13.268750000000001</v>
      </c>
      <c r="AH47" s="47"/>
      <c r="AI47" s="4"/>
      <c r="AJ47" s="58"/>
      <c r="AL47" s="5"/>
      <c r="AM47" s="5"/>
      <c r="AO47" s="13"/>
      <c r="AP47" s="13"/>
      <c r="AQ47" s="446"/>
      <c r="AR47" s="446"/>
      <c r="AS47" s="446"/>
    </row>
    <row r="48" spans="1:45" s="445" customFormat="1" ht="16.5" customHeight="1">
      <c r="A48" s="47"/>
      <c r="B48" s="66">
        <f>+'Ark1'!C1062</f>
        <v>2022</v>
      </c>
      <c r="C48" s="66">
        <f>+'Ark1'!O1062</f>
        <v>15</v>
      </c>
      <c r="D48" s="66" t="str">
        <f>VLOOKUP(C48,RNR!$F$14:$G$27,2)</f>
        <v>Møre og Romsdal</v>
      </c>
      <c r="E48" s="66">
        <f>+'Ark1'!Q1062</f>
        <v>53</v>
      </c>
      <c r="F48" s="141"/>
      <c r="G48" s="66">
        <f>+'Ark1'!R1062</f>
        <v>862</v>
      </c>
      <c r="H48" s="141"/>
      <c r="I48" s="194">
        <f>+'Ark1'!AF1062</f>
        <v>10</v>
      </c>
      <c r="J48" s="140"/>
      <c r="K48" s="194">
        <f>+'Ark1'!AG1062</f>
        <v>10.114390443809095</v>
      </c>
      <c r="L48" s="451">
        <f>+'Ark1'!AI1062</f>
        <v>0</v>
      </c>
      <c r="M48" s="140">
        <f>+'Ark1'!U1062</f>
        <v>21.58994199535962</v>
      </c>
      <c r="N48" s="140"/>
      <c r="O48" s="176"/>
      <c r="P48" s="443">
        <f>+'Ark1'!AJ1062</f>
        <v>0</v>
      </c>
      <c r="Q48" s="443">
        <f>+'Ark1'!AK1062</f>
        <v>0</v>
      </c>
      <c r="R48" s="176"/>
      <c r="S48" s="67">
        <f>+'Ark1'!S1062</f>
        <v>4.6635730858468678</v>
      </c>
      <c r="T48" s="140"/>
      <c r="U48" s="67">
        <f>+'Ark1'!T1062</f>
        <v>5.2888631090487248</v>
      </c>
      <c r="V48" s="140">
        <f>+'Ark1'!W1062</f>
        <v>1.3921113689095128</v>
      </c>
      <c r="W48" s="141">
        <f>+'Ark1'!X1062</f>
        <v>86.42691415313223</v>
      </c>
      <c r="X48" s="141">
        <f>+'Ark1'!Y1062</f>
        <v>38.631090487238978</v>
      </c>
      <c r="Y48" s="141">
        <f>+'Ark1'!Z1062</f>
        <v>6.4842072912709972</v>
      </c>
      <c r="Z48" s="140">
        <f>+'Ark1'!Z1062</f>
        <v>6.4842072912709972</v>
      </c>
      <c r="AA48" s="67">
        <f>+'Ark1'!AA1062</f>
        <v>1.5400440659074905</v>
      </c>
      <c r="AB48" s="67">
        <f>+'Ark1'!AB1062</f>
        <v>2.0910462877584912</v>
      </c>
      <c r="AC48" s="141">
        <f>+'Ark1'!AD1062</f>
        <v>58.537900381697582</v>
      </c>
      <c r="AD48" s="141">
        <f>+'Ark1'!AE1062</f>
        <v>54.06424804299656</v>
      </c>
      <c r="AE48" s="141">
        <f>+'Ark1'!AF1062</f>
        <v>10</v>
      </c>
      <c r="AF48" s="140">
        <f t="shared" si="15"/>
        <v>4.6294850746268636</v>
      </c>
      <c r="AG48" s="141">
        <f t="shared" si="14"/>
        <v>16.264150943396228</v>
      </c>
      <c r="AH48" s="47"/>
      <c r="AI48" s="4"/>
      <c r="AJ48" s="58"/>
      <c r="AL48" s="5"/>
      <c r="AM48" s="5"/>
      <c r="AO48" s="13"/>
      <c r="AP48" s="13"/>
      <c r="AQ48" s="446"/>
      <c r="AR48" s="446"/>
      <c r="AS48" s="446"/>
    </row>
    <row r="49" spans="1:45" ht="16.5" customHeight="1">
      <c r="A49" s="47"/>
      <c r="B49" s="66">
        <f>+'Ark1'!C1063</f>
        <v>2022</v>
      </c>
      <c r="C49" s="66">
        <f>+'Ark1'!O1063</f>
        <v>16</v>
      </c>
      <c r="D49" s="66" t="str">
        <f>VLOOKUP(C49,RNR!$F$14:$G$27,2)</f>
        <v>Trøndelag</v>
      </c>
      <c r="E49" s="66">
        <f>+'Ark1'!Q1063</f>
        <v>47</v>
      </c>
      <c r="F49" s="141"/>
      <c r="G49" s="66">
        <f>+'Ark1'!R1063</f>
        <v>298</v>
      </c>
      <c r="H49" s="141"/>
      <c r="I49" s="194">
        <f>+'Ark1'!AF1063</f>
        <v>3.4570765661252887</v>
      </c>
      <c r="J49" s="140"/>
      <c r="K49" s="194">
        <f>+'Ark1'!AG1063</f>
        <v>3.0963501133774027</v>
      </c>
      <c r="L49" s="451">
        <f>+'Ark1'!AI1063</f>
        <v>0</v>
      </c>
      <c r="M49" s="140">
        <f>+'Ark1'!U1063</f>
        <v>19.118456375838928</v>
      </c>
      <c r="N49" s="140"/>
      <c r="O49" s="176"/>
      <c r="P49" s="443">
        <f>+'Ark1'!AJ1063</f>
        <v>0</v>
      </c>
      <c r="Q49" s="443">
        <f>+'Ark1'!AK1063</f>
        <v>0</v>
      </c>
      <c r="R49" s="176"/>
      <c r="S49" s="67">
        <f>+'Ark1'!S1063</f>
        <v>5.6208053691275159</v>
      </c>
      <c r="T49" s="140"/>
      <c r="U49" s="67">
        <f>+'Ark1'!T1063</f>
        <v>5.9429530201342287</v>
      </c>
      <c r="V49" s="140">
        <f>+'Ark1'!W1063</f>
        <v>7.7181208053691277</v>
      </c>
      <c r="W49" s="141">
        <f>+'Ark1'!X1063</f>
        <v>69.127516778523443</v>
      </c>
      <c r="X49" s="141">
        <f>+'Ark1'!Y1063</f>
        <v>22.147651006711424</v>
      </c>
      <c r="Y49" s="141">
        <f>+'Ark1'!Z1063</f>
        <v>5.8562157908530388</v>
      </c>
      <c r="Z49" s="140">
        <f>+'Ark1'!Z1063</f>
        <v>5.8562157908530388</v>
      </c>
      <c r="AA49" s="67">
        <f>+'Ark1'!AA1063</f>
        <v>1.7185828080599104</v>
      </c>
      <c r="AB49" s="67">
        <f>+'Ark1'!AB1063</f>
        <v>2.3215001812949798</v>
      </c>
      <c r="AC49" s="141">
        <f>+'Ark1'!AD1063</f>
        <v>53.518020134984098</v>
      </c>
      <c r="AD49" s="141">
        <f>+'Ark1'!AE1063</f>
        <v>48.830024451030845</v>
      </c>
      <c r="AE49" s="141">
        <f>+'Ark1'!AF1063</f>
        <v>3.4570765661252887</v>
      </c>
      <c r="AF49" s="140">
        <f t="shared" si="15"/>
        <v>3.4013731343283591</v>
      </c>
      <c r="AG49" s="141">
        <f t="shared" si="14"/>
        <v>6.3404255319148932</v>
      </c>
      <c r="AH49" s="47"/>
      <c r="AI49" s="4"/>
      <c r="AJ49" s="57"/>
      <c r="AL49" s="5"/>
      <c r="AM49" s="5"/>
      <c r="AO49" s="13"/>
      <c r="AP49" s="13"/>
      <c r="AQ49" s="11"/>
      <c r="AR49" s="11"/>
      <c r="AS49" s="11"/>
    </row>
    <row r="50" spans="1:45" ht="15.6">
      <c r="A50" s="47"/>
      <c r="B50" s="66">
        <f>+'Ark1'!C1064</f>
        <v>2022</v>
      </c>
      <c r="C50" s="66">
        <f>+'Ark1'!O1064</f>
        <v>18</v>
      </c>
      <c r="D50" s="66" t="str">
        <f>VLOOKUP(C50,RNR!$F$14:$G$27,2)</f>
        <v>Nordland</v>
      </c>
      <c r="E50" s="66">
        <f>+'Ark1'!Q1064</f>
        <v>41</v>
      </c>
      <c r="F50" s="141"/>
      <c r="G50" s="66">
        <f>+'Ark1'!R1064</f>
        <v>864</v>
      </c>
      <c r="H50" s="141"/>
      <c r="I50" s="194">
        <f>+'Ark1'!AF1064</f>
        <v>10.023201856148487</v>
      </c>
      <c r="J50" s="140"/>
      <c r="K50" s="194">
        <f>+'Ark1'!AG1064</f>
        <v>10.085972044316613</v>
      </c>
      <c r="L50" s="451">
        <f>+'Ark1'!AI1064</f>
        <v>0</v>
      </c>
      <c r="M50" s="140">
        <f>+'Ark1'!U1064</f>
        <v>21.479444444444443</v>
      </c>
      <c r="N50" s="140"/>
      <c r="O50" s="176"/>
      <c r="P50" s="443">
        <f>+'Ark1'!AJ1064</f>
        <v>0</v>
      </c>
      <c r="Q50" s="443">
        <f>+'Ark1'!AK1064</f>
        <v>0</v>
      </c>
      <c r="R50" s="176"/>
      <c r="S50" s="67">
        <f>+'Ark1'!S1064</f>
        <v>5.5891203703703711</v>
      </c>
      <c r="T50" s="140"/>
      <c r="U50" s="67">
        <f>+'Ark1'!T1064</f>
        <v>5.9201388888888884</v>
      </c>
      <c r="V50" s="140">
        <f>+'Ark1'!W1064</f>
        <v>5.3240740740740735</v>
      </c>
      <c r="W50" s="141">
        <f>+'Ark1'!X1064</f>
        <v>84.606481481481467</v>
      </c>
      <c r="X50" s="141">
        <f>+'Ark1'!Y1064</f>
        <v>34.606481481481481</v>
      </c>
      <c r="Y50" s="141">
        <f>+'Ark1'!Z1064</f>
        <v>5.7029813245051582</v>
      </c>
      <c r="Z50" s="140">
        <f>+'Ark1'!Z1064</f>
        <v>5.7029813245051582</v>
      </c>
      <c r="AA50" s="67">
        <f>+'Ark1'!AA1064</f>
        <v>1.4676834115782906</v>
      </c>
      <c r="AB50" s="67">
        <f>+'Ark1'!AB1064</f>
        <v>2.1739965712532729</v>
      </c>
      <c r="AC50" s="141">
        <f>+'Ark1'!AD1064</f>
        <v>58.097503686704599</v>
      </c>
      <c r="AD50" s="141">
        <f>+'Ark1'!AE1064</f>
        <v>56.574662685056815</v>
      </c>
      <c r="AE50" s="141">
        <f>+'Ark1'!AF1064</f>
        <v>10.023201856148487</v>
      </c>
      <c r="AF50" s="140">
        <f t="shared" si="15"/>
        <v>3.843081383309173</v>
      </c>
      <c r="AG50" s="141">
        <f t="shared" si="14"/>
        <v>21.073170731707318</v>
      </c>
      <c r="AH50" s="47"/>
      <c r="AO50" s="13"/>
      <c r="AP50" s="13"/>
      <c r="AQ50" s="11"/>
      <c r="AR50" s="11"/>
      <c r="AS50" s="11"/>
    </row>
    <row r="51" spans="1:45" ht="17.25" customHeight="1">
      <c r="A51" s="47"/>
      <c r="B51" s="66">
        <f>+'Ark1'!C1065</f>
        <v>2022</v>
      </c>
      <c r="C51" s="66">
        <f>+'Ark1'!O1065</f>
        <v>55</v>
      </c>
      <c r="D51" s="66" t="str">
        <f>VLOOKUP(C51,RNR!$F$14:$G$27,2)</f>
        <v>Troms</v>
      </c>
      <c r="E51" s="66">
        <f>+'Ark1'!Q1065</f>
        <v>58</v>
      </c>
      <c r="F51" s="141"/>
      <c r="G51" s="66">
        <f>+'Ark1'!R1065</f>
        <v>1439</v>
      </c>
      <c r="H51" s="141"/>
      <c r="I51" s="194">
        <f>+'Ark1'!AF1065</f>
        <v>16.693735498839903</v>
      </c>
      <c r="J51" s="140"/>
      <c r="K51" s="194">
        <f>+'Ark1'!AG1065</f>
        <v>16.914665073482691</v>
      </c>
      <c r="L51" s="451">
        <f>+'Ark1'!AI1065</f>
        <v>0</v>
      </c>
      <c r="M51" s="140">
        <f>+'Ark1'!U1065</f>
        <v>21.628262682418363</v>
      </c>
      <c r="N51" s="140"/>
      <c r="O51" s="176"/>
      <c r="P51" s="443">
        <f>+'Ark1'!AJ1065</f>
        <v>0</v>
      </c>
      <c r="Q51" s="443">
        <f>+'Ark1'!AK1065</f>
        <v>0</v>
      </c>
      <c r="R51" s="176"/>
      <c r="S51" s="67">
        <f>+'Ark1'!S1065</f>
        <v>4.8582348853370396</v>
      </c>
      <c r="T51" s="140"/>
      <c r="U51" s="67">
        <f>+'Ark1'!T1065</f>
        <v>5.1667824878387751</v>
      </c>
      <c r="V51" s="140">
        <f>+'Ark1'!W1065</f>
        <v>2.7102154273801258</v>
      </c>
      <c r="W51" s="141">
        <f>+'Ark1'!X1065</f>
        <v>87.004864489228623</v>
      </c>
      <c r="X51" s="141">
        <f>+'Ark1'!Y1065</f>
        <v>36.136205698401682</v>
      </c>
      <c r="Y51" s="141">
        <f>+'Ark1'!Z1065</f>
        <v>5.1767038337960321</v>
      </c>
      <c r="Z51" s="140">
        <f>+'Ark1'!Z1065</f>
        <v>5.1767038337960321</v>
      </c>
      <c r="AA51" s="67">
        <f>+'Ark1'!AA1065</f>
        <v>1.5562378497637677</v>
      </c>
      <c r="AB51" s="67">
        <f>+'Ark1'!AB1065</f>
        <v>2.1680560721484206</v>
      </c>
      <c r="AC51" s="141">
        <f>+'Ark1'!AD1065</f>
        <v>56.648805755936174</v>
      </c>
      <c r="AD51" s="141">
        <f>+'Ark1'!AE1065</f>
        <v>63.417007347387091</v>
      </c>
      <c r="AE51" s="141">
        <f>+'Ark1'!AF1065</f>
        <v>16.693735498839903</v>
      </c>
      <c r="AF51" s="140">
        <f t="shared" si="15"/>
        <v>4.4518766986125051</v>
      </c>
      <c r="AG51" s="141">
        <f t="shared" si="14"/>
        <v>24.810344827586206</v>
      </c>
      <c r="AH51" s="47"/>
      <c r="AI51" s="2"/>
      <c r="AJ51" s="57"/>
      <c r="AM51" s="5"/>
      <c r="AO51" s="13"/>
      <c r="AP51" s="13"/>
      <c r="AQ51" s="11"/>
      <c r="AR51" s="11"/>
      <c r="AS51" s="11"/>
    </row>
    <row r="52" spans="1:45" ht="15.6">
      <c r="A52" s="47"/>
      <c r="B52" s="66">
        <f>+'Ark1'!C1066</f>
        <v>2022</v>
      </c>
      <c r="C52" s="66">
        <f>+'Ark1'!O1066</f>
        <v>56</v>
      </c>
      <c r="D52" s="66" t="str">
        <f>VLOOKUP(C52,RNR!$F$14:$G$27,2)</f>
        <v>Finnmark</v>
      </c>
      <c r="E52" s="66">
        <f>+'Ark1'!Q1066</f>
        <v>0</v>
      </c>
      <c r="F52" s="141"/>
      <c r="G52" s="66">
        <f>+'Ark1'!R1066</f>
        <v>0</v>
      </c>
      <c r="H52" s="141"/>
      <c r="I52" s="194">
        <f>+'Ark1'!AF1066</f>
        <v>0</v>
      </c>
      <c r="J52" s="140"/>
      <c r="K52" s="194">
        <f>+'Ark1'!AG1066</f>
        <v>0</v>
      </c>
      <c r="L52" s="451">
        <f>+'Ark1'!AI1066</f>
        <v>0</v>
      </c>
      <c r="M52" s="140">
        <f>+'Ark1'!U1066</f>
        <v>0</v>
      </c>
      <c r="N52" s="140"/>
      <c r="O52" s="176"/>
      <c r="P52" s="443">
        <f>+'Ark1'!AJ1066</f>
        <v>0</v>
      </c>
      <c r="Q52" s="443">
        <f>+'Ark1'!AK1066</f>
        <v>0</v>
      </c>
      <c r="R52" s="176"/>
      <c r="S52" s="67">
        <f>+'Ark1'!S1066</f>
        <v>0</v>
      </c>
      <c r="T52" s="140"/>
      <c r="U52" s="67">
        <f>+'Ark1'!T1066</f>
        <v>0</v>
      </c>
      <c r="V52" s="140">
        <f>+'Ark1'!W1066</f>
        <v>0</v>
      </c>
      <c r="W52" s="141">
        <f>+'Ark1'!X1066</f>
        <v>0</v>
      </c>
      <c r="X52" s="141">
        <f>+'Ark1'!Y1066</f>
        <v>0</v>
      </c>
      <c r="Y52" s="141">
        <f>+'Ark1'!Z1066</f>
        <v>0</v>
      </c>
      <c r="Z52" s="140">
        <f>+'Ark1'!Z1066</f>
        <v>0</v>
      </c>
      <c r="AA52" s="67">
        <f>+'Ark1'!AA1066</f>
        <v>0</v>
      </c>
      <c r="AB52" s="67">
        <f>+'Ark1'!AB1066</f>
        <v>0</v>
      </c>
      <c r="AC52" s="141">
        <f>+'Ark1'!AD1066</f>
        <v>0</v>
      </c>
      <c r="AD52" s="141">
        <f>+'Ark1'!AE1066</f>
        <v>0</v>
      </c>
      <c r="AE52" s="141">
        <f>+'Ark1'!AF1066</f>
        <v>0</v>
      </c>
      <c r="AF52" s="140" t="e">
        <f t="shared" si="15"/>
        <v>#DIV/0!</v>
      </c>
      <c r="AG52" s="141" t="e">
        <f t="shared" si="14"/>
        <v>#DIV/0!</v>
      </c>
      <c r="AH52" s="47"/>
      <c r="AI52" s="2"/>
      <c r="AJ52" s="57"/>
      <c r="AO52" s="13"/>
      <c r="AP52" s="13"/>
      <c r="AQ52" s="11"/>
      <c r="AR52" s="11"/>
      <c r="AS52" s="11"/>
    </row>
    <row r="53" spans="1:45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176"/>
      <c r="P53" s="176"/>
      <c r="Q53" s="176"/>
      <c r="R53" s="176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2"/>
      <c r="AJ53" s="57"/>
      <c r="AO53" s="13"/>
      <c r="AP53" s="13"/>
      <c r="AQ53" s="11"/>
      <c r="AR53" s="11"/>
      <c r="AS53" s="11"/>
    </row>
    <row r="54" spans="1:45" ht="15.6">
      <c r="A54" s="47"/>
      <c r="B54">
        <f>+'Ark1'!C1067</f>
        <v>2021</v>
      </c>
      <c r="C54">
        <f>+'Ark1'!O1067</f>
        <v>1</v>
      </c>
      <c r="D54" s="2" t="str">
        <f t="shared" ref="D54:D63" si="16">VLOOKUP(C54,$AM$9:$AN$22,2)</f>
        <v>Viken</v>
      </c>
      <c r="E54">
        <f>+'Ark1'!Q1067</f>
        <v>49</v>
      </c>
      <c r="G54">
        <f>+'Ark1'!R1067</f>
        <v>625</v>
      </c>
      <c r="I54" s="195">
        <f>+'Ark1'!AF1067</f>
        <v>7.0517883335213849</v>
      </c>
      <c r="K54" s="195">
        <f>+'Ark1'!AG1067</f>
        <v>7.1827319714883906</v>
      </c>
      <c r="L54" s="195"/>
      <c r="M54" s="92">
        <f>+'Ark1'!U1067</f>
        <v>22.205024000000005</v>
      </c>
      <c r="S54" s="1">
        <f>+'Ark1'!S1067</f>
        <v>4.8159999999999998</v>
      </c>
      <c r="U54" s="1">
        <f>+'Ark1'!T1067</f>
        <v>6.2287999999999997</v>
      </c>
      <c r="V54" s="92">
        <f>+'Ark1'!W1067</f>
        <v>6.56</v>
      </c>
      <c r="W54" s="11">
        <f>+'Ark1'!X1067</f>
        <v>83.68</v>
      </c>
      <c r="X54" s="11">
        <f>+'Ark1'!Y1067</f>
        <v>41.28</v>
      </c>
      <c r="Y54" s="11">
        <f>+'Ark1'!Z1067</f>
        <v>6.4585017983603521</v>
      </c>
      <c r="Z54" s="92">
        <f>+'Ark1'!Z1067</f>
        <v>6.4585017983603521</v>
      </c>
      <c r="AA54" s="1">
        <f>+'Ark1'!AA1067</f>
        <v>1.9717362906839249</v>
      </c>
      <c r="AB54" s="1">
        <f>+'Ark1'!AB1067</f>
        <v>2.4508877085660217</v>
      </c>
      <c r="AC54" s="11">
        <f>+'Ark1'!AD1067</f>
        <v>44.291305514900763</v>
      </c>
      <c r="AD54" s="11">
        <f>+'Ark1'!AE1067</f>
        <v>49.376039457146561</v>
      </c>
      <c r="AE54" s="11">
        <f>+'Ark1'!AF1067</f>
        <v>7.0517883335213849</v>
      </c>
      <c r="AF54" s="92">
        <f t="shared" ref="AF54:AF63" si="17">+M54/S54</f>
        <v>4.6106777408637889</v>
      </c>
      <c r="AG54" s="11">
        <f t="shared" ref="AG54:AG63" si="18">+G54/E54</f>
        <v>12.755102040816327</v>
      </c>
      <c r="AH54" s="47"/>
      <c r="AI54" s="14"/>
      <c r="AJ54" s="13"/>
      <c r="AO54" s="13"/>
      <c r="AP54" s="13"/>
      <c r="AQ54" s="11"/>
      <c r="AR54" s="11"/>
      <c r="AS54" s="11"/>
    </row>
    <row r="55" spans="1:45" ht="21">
      <c r="A55" s="47"/>
      <c r="B55">
        <f>+'Ark1'!C1068</f>
        <v>2021</v>
      </c>
      <c r="C55">
        <f>+'Ark1'!O1068</f>
        <v>4</v>
      </c>
      <c r="D55" s="2" t="str">
        <f t="shared" si="16"/>
        <v>Innlandet</v>
      </c>
      <c r="E55">
        <f>+'Ark1'!Q1068</f>
        <v>91</v>
      </c>
      <c r="G55">
        <f>+'Ark1'!R1068</f>
        <v>1321</v>
      </c>
      <c r="I55" s="195">
        <f>+'Ark1'!AF1068</f>
        <v>14.904659821730796</v>
      </c>
      <c r="K55" s="195">
        <f>+'Ark1'!AG1068</f>
        <v>14.736604246847078</v>
      </c>
      <c r="L55" s="195"/>
      <c r="M55" s="92">
        <f>+'Ark1'!U1068</f>
        <v>21.554413323239995</v>
      </c>
      <c r="S55" s="1">
        <f>+'Ark1'!S1068</f>
        <v>5.4572293716881184</v>
      </c>
      <c r="U55" s="1">
        <f>+'Ark1'!T1068</f>
        <v>5.5768357305071916</v>
      </c>
      <c r="V55" s="92">
        <f>+'Ark1'!W1068</f>
        <v>3.7850113550340647</v>
      </c>
      <c r="W55" s="11">
        <f>+'Ark1'!X1068</f>
        <v>85.616956850870551</v>
      </c>
      <c r="X55" s="11">
        <f>+'Ark1'!Y1068</f>
        <v>32.702498107494321</v>
      </c>
      <c r="Y55" s="11">
        <f>+'Ark1'!Z1068</f>
        <v>6.1260609809081688</v>
      </c>
      <c r="Z55" s="92">
        <f>+'Ark1'!Z1068</f>
        <v>6.1260609809081688</v>
      </c>
      <c r="AA55" s="1">
        <f>+'Ark1'!AA1068</f>
        <v>2.2409433268877579</v>
      </c>
      <c r="AB55" s="1">
        <f>+'Ark1'!AB1068</f>
        <v>2.2921468757565502</v>
      </c>
      <c r="AC55" s="11">
        <f>+'Ark1'!AD1068</f>
        <v>52.38045792446048</v>
      </c>
      <c r="AD55" s="11">
        <f>+'Ark1'!AE1068</f>
        <v>32.843866718372851</v>
      </c>
      <c r="AE55" s="11">
        <f>+'Ark1'!AF1068</f>
        <v>14.904659821730796</v>
      </c>
      <c r="AF55" s="92">
        <f t="shared" si="17"/>
        <v>3.9496989873768924</v>
      </c>
      <c r="AG55" s="11">
        <f t="shared" si="18"/>
        <v>14.516483516483516</v>
      </c>
      <c r="AH55" s="47"/>
      <c r="AI55" s="2"/>
      <c r="AJ55" s="5"/>
      <c r="AO55" s="56"/>
      <c r="AP55" s="56"/>
      <c r="AQ55" s="11"/>
      <c r="AR55" s="11"/>
      <c r="AS55" s="11"/>
    </row>
    <row r="56" spans="1:45" ht="15.6">
      <c r="A56" s="47"/>
      <c r="B56">
        <f>+'Ark1'!C1069</f>
        <v>2021</v>
      </c>
      <c r="C56">
        <f>+'Ark1'!O1069</f>
        <v>8</v>
      </c>
      <c r="D56" s="2" t="str">
        <f t="shared" si="16"/>
        <v>Telemark/ Vestfold</v>
      </c>
      <c r="E56">
        <f>+'Ark1'!Q1069</f>
        <v>19</v>
      </c>
      <c r="G56">
        <f>+'Ark1'!R1069</f>
        <v>365</v>
      </c>
      <c r="I56" s="195">
        <f>+'Ark1'!AF1069</f>
        <v>4.1182443867764844</v>
      </c>
      <c r="K56" s="195">
        <f>+'Ark1'!AG1069</f>
        <v>4.4628340586208148</v>
      </c>
      <c r="L56" s="195"/>
      <c r="M56" s="92">
        <f>+'Ark1'!U1069</f>
        <v>23.624328767123295</v>
      </c>
      <c r="S56" s="1">
        <f>+'Ark1'!S1069</f>
        <v>5.7041095890410949</v>
      </c>
      <c r="U56" s="1">
        <f>+'Ark1'!T1069</f>
        <v>5.5917808219178085</v>
      </c>
      <c r="V56" s="92">
        <f>+'Ark1'!W1069</f>
        <v>0.82191780821917793</v>
      </c>
      <c r="W56" s="11">
        <f>+'Ark1'!X1069</f>
        <v>92.328767123287676</v>
      </c>
      <c r="X56" s="11">
        <f>+'Ark1'!Y1069</f>
        <v>52.328767123287683</v>
      </c>
      <c r="Y56" s="11">
        <f>+'Ark1'!Z1069</f>
        <v>5.7606903506931051</v>
      </c>
      <c r="Z56" s="92">
        <f>+'Ark1'!Z1069</f>
        <v>5.7606903506931051</v>
      </c>
      <c r="AA56" s="1">
        <f>+'Ark1'!AA1069</f>
        <v>1.5668167149118715</v>
      </c>
      <c r="AB56" s="1">
        <f>+'Ark1'!AB1069</f>
        <v>1.9218821699700113</v>
      </c>
      <c r="AC56" s="11">
        <f>+'Ark1'!AD1069</f>
        <v>51.491452047481289</v>
      </c>
      <c r="AD56" s="11">
        <f>+'Ark1'!AE1069</f>
        <v>50.578796071154599</v>
      </c>
      <c r="AE56" s="11">
        <f>+'Ark1'!AF1069</f>
        <v>4.1182443867764844</v>
      </c>
      <c r="AF56" s="92">
        <f t="shared" si="17"/>
        <v>4.1416330451488976</v>
      </c>
      <c r="AG56" s="11">
        <f t="shared" si="18"/>
        <v>19.210526315789473</v>
      </c>
      <c r="AH56" s="47"/>
      <c r="AI56" s="4"/>
      <c r="AJ56" s="4"/>
      <c r="AL56" s="4"/>
      <c r="AM56" s="4"/>
    </row>
    <row r="57" spans="1:45" ht="15.6">
      <c r="A57" s="47"/>
      <c r="B57">
        <f>+'Ark1'!C1070</f>
        <v>2021</v>
      </c>
      <c r="C57">
        <f>+'Ark1'!O1070</f>
        <v>9</v>
      </c>
      <c r="D57" s="2" t="str">
        <f t="shared" si="16"/>
        <v>Agder</v>
      </c>
      <c r="E57">
        <f>+'Ark1'!Q1070</f>
        <v>11</v>
      </c>
      <c r="G57">
        <f>+'Ark1'!R1070</f>
        <v>35</v>
      </c>
      <c r="I57" s="195">
        <f>+'Ark1'!AF1070</f>
        <v>0.39490014667719742</v>
      </c>
      <c r="K57" s="195">
        <f>+'Ark1'!AG1070</f>
        <v>0.30255361711963447</v>
      </c>
      <c r="L57" s="195"/>
      <c r="M57" s="92">
        <f>+'Ark1'!U1070</f>
        <v>16.702285714285722</v>
      </c>
      <c r="S57" s="1">
        <f>+'Ark1'!S1070</f>
        <v>6.4</v>
      </c>
      <c r="U57" s="1">
        <f>+'Ark1'!T1070</f>
        <v>5.2571428571428562</v>
      </c>
      <c r="V57" s="92">
        <f>+'Ark1'!W1070</f>
        <v>0</v>
      </c>
      <c r="W57" s="11">
        <f>+'Ark1'!X1070</f>
        <v>57.142857142857153</v>
      </c>
      <c r="X57" s="11">
        <f>+'Ark1'!Y1070</f>
        <v>14.285714285714288</v>
      </c>
      <c r="Y57" s="11">
        <f>+'Ark1'!Z1070</f>
        <v>5.4073273491831877</v>
      </c>
      <c r="Z57" s="92">
        <f>+'Ark1'!Z1070</f>
        <v>5.4073273491831877</v>
      </c>
      <c r="AA57" s="1">
        <f>+'Ark1'!AA1070</f>
        <v>1.6767315144138497</v>
      </c>
      <c r="AB57" s="1">
        <f>+'Ark1'!AB1070</f>
        <v>1.3167678424917604</v>
      </c>
      <c r="AC57" s="11">
        <f>+'Ark1'!AD1070</f>
        <v>30.893789160197656</v>
      </c>
      <c r="AD57" s="11">
        <f>+'Ark1'!AE1070</f>
        <v>30.281338929966349</v>
      </c>
      <c r="AE57" s="11">
        <f>+'Ark1'!AF1070</f>
        <v>0.39490014667719742</v>
      </c>
      <c r="AF57" s="92">
        <f t="shared" si="17"/>
        <v>2.6097321428571441</v>
      </c>
      <c r="AG57" s="11">
        <f t="shared" si="18"/>
        <v>3.1818181818181817</v>
      </c>
      <c r="AH57" s="47"/>
      <c r="AI57" s="4"/>
      <c r="AJ57" s="16"/>
      <c r="AL57" s="1"/>
      <c r="AM57" s="18"/>
      <c r="AO57" s="1"/>
      <c r="AP57" s="5"/>
    </row>
    <row r="58" spans="1:45" ht="15.6">
      <c r="A58" s="47"/>
      <c r="B58">
        <f>+'Ark1'!C1071</f>
        <v>2021</v>
      </c>
      <c r="C58">
        <f>+'Ark1'!O1071</f>
        <v>11</v>
      </c>
      <c r="D58" s="2" t="str">
        <f t="shared" si="16"/>
        <v>Rogaland</v>
      </c>
      <c r="E58">
        <f>+'Ark1'!Q1071</f>
        <v>42</v>
      </c>
      <c r="G58">
        <f>+'Ark1'!R1071</f>
        <v>377</v>
      </c>
      <c r="I58" s="195">
        <f>+'Ark1'!AF1071</f>
        <v>4.2536387227800967</v>
      </c>
      <c r="K58" s="195">
        <f>+'Ark1'!AG1071</f>
        <v>4.1033905485972273</v>
      </c>
      <c r="L58" s="195"/>
      <c r="M58" s="92">
        <f>+'Ark1'!U1071</f>
        <v>21.030185676392577</v>
      </c>
      <c r="S58" s="1">
        <f>+'Ark1'!S1071</f>
        <v>5.4005305039787777</v>
      </c>
      <c r="U58" s="1">
        <f>+'Ark1'!T1071</f>
        <v>5.525198938992042</v>
      </c>
      <c r="V58" s="92">
        <f>+'Ark1'!W1071</f>
        <v>2.6525198938992038</v>
      </c>
      <c r="W58" s="11">
        <f>+'Ark1'!X1071</f>
        <v>80.371352785145888</v>
      </c>
      <c r="X58" s="11">
        <f>+'Ark1'!Y1071</f>
        <v>33.156498673740046</v>
      </c>
      <c r="Y58" s="11">
        <f>+'Ark1'!Z1071</f>
        <v>5.7120123521761741</v>
      </c>
      <c r="Z58" s="92">
        <f>+'Ark1'!Z1071</f>
        <v>5.7120123521761741</v>
      </c>
      <c r="AA58" s="1">
        <f>+'Ark1'!AA1071</f>
        <v>1.4370245322763089</v>
      </c>
      <c r="AB58" s="1">
        <f>+'Ark1'!AB1071</f>
        <v>2.0639707103176805</v>
      </c>
      <c r="AC58" s="11">
        <f>+'Ark1'!AD1071</f>
        <v>47.441091410285473</v>
      </c>
      <c r="AD58" s="11">
        <f>+'Ark1'!AE1071</f>
        <v>53.005650898522489</v>
      </c>
      <c r="AE58" s="11">
        <f>+'Ark1'!AF1071</f>
        <v>4.2536387227800967</v>
      </c>
      <c r="AF58" s="92">
        <f t="shared" si="17"/>
        <v>3.8940962671905721</v>
      </c>
      <c r="AG58" s="11">
        <f t="shared" si="18"/>
        <v>8.9761904761904763</v>
      </c>
      <c r="AH58" s="47"/>
      <c r="AI58" s="4"/>
      <c r="AJ58" s="16"/>
      <c r="AL58" s="1"/>
      <c r="AM58" s="18"/>
    </row>
    <row r="59" spans="1:45" ht="15.6">
      <c r="A59" s="47"/>
      <c r="B59">
        <f>+'Ark1'!C1072</f>
        <v>2021</v>
      </c>
      <c r="C59">
        <f>+'Ark1'!O1072</f>
        <v>14</v>
      </c>
      <c r="D59" s="2" t="str">
        <f t="shared" si="16"/>
        <v>Vestland</v>
      </c>
      <c r="E59">
        <f>+'Ark1'!Q1072</f>
        <v>155</v>
      </c>
      <c r="G59">
        <f>+'Ark1'!R1072</f>
        <v>2258</v>
      </c>
      <c r="I59" s="195">
        <f>+'Ark1'!AF1072</f>
        <v>25.476700891346045</v>
      </c>
      <c r="K59" s="195">
        <f>+'Ark1'!AG1072</f>
        <v>24.8577209242289</v>
      </c>
      <c r="L59" s="195"/>
      <c r="M59" s="92">
        <f>+'Ark1'!U1072</f>
        <v>21.270562444641257</v>
      </c>
      <c r="S59" s="1">
        <f>+'Ark1'!S1072</f>
        <v>5.1944198405668738</v>
      </c>
      <c r="U59" s="1">
        <f>+'Ark1'!T1072</f>
        <v>5.3122232063773263</v>
      </c>
      <c r="V59" s="92">
        <f>+'Ark1'!W1072</f>
        <v>2.0814880425154998</v>
      </c>
      <c r="W59" s="11">
        <f>+'Ark1'!X1072</f>
        <v>83.03808680248008</v>
      </c>
      <c r="X59" s="11">
        <f>+'Ark1'!Y1072</f>
        <v>31.443755535872459</v>
      </c>
      <c r="Y59" s="11">
        <f>+'Ark1'!Z1072</f>
        <v>5.7097473874408253</v>
      </c>
      <c r="Z59" s="92">
        <f>+'Ark1'!Z1072</f>
        <v>5.7097473874408253</v>
      </c>
      <c r="AA59" s="1">
        <f>+'Ark1'!AA1072</f>
        <v>1.5432428916638521</v>
      </c>
      <c r="AB59" s="1">
        <f>+'Ark1'!AB1072</f>
        <v>1.9238011623065687</v>
      </c>
      <c r="AC59" s="11">
        <f>+'Ark1'!AD1072</f>
        <v>55.294458251035827</v>
      </c>
      <c r="AD59" s="11">
        <f>+'Ark1'!AE1072</f>
        <v>61.188564408267368</v>
      </c>
      <c r="AE59" s="11">
        <f>+'Ark1'!AF1072</f>
        <v>25.476700891346045</v>
      </c>
      <c r="AF59" s="92">
        <f t="shared" si="17"/>
        <v>4.094887032142549</v>
      </c>
      <c r="AG59" s="11">
        <f t="shared" si="18"/>
        <v>14.567741935483872</v>
      </c>
      <c r="AH59" s="47"/>
      <c r="AI59" s="4"/>
      <c r="AJ59" s="16"/>
      <c r="AL59" s="1"/>
      <c r="AM59" s="18"/>
    </row>
    <row r="60" spans="1:45" ht="15.6">
      <c r="A60" s="47"/>
      <c r="B60">
        <f>+'Ark1'!C1073</f>
        <v>2021</v>
      </c>
      <c r="C60">
        <f>+'Ark1'!O1073</f>
        <v>15</v>
      </c>
      <c r="D60" s="2" t="str">
        <f t="shared" si="16"/>
        <v>Møre og Romsdal</v>
      </c>
      <c r="E60">
        <f>+'Ark1'!Q1073</f>
        <v>64</v>
      </c>
      <c r="G60">
        <f>+'Ark1'!R1073</f>
        <v>1169</v>
      </c>
      <c r="I60" s="195">
        <f>+'Ark1'!AF1073</f>
        <v>13.189664899018387</v>
      </c>
      <c r="K60" s="195">
        <f>+'Ark1'!AG1073</f>
        <v>13.056540955806096</v>
      </c>
      <c r="L60" s="195"/>
      <c r="M60" s="92">
        <f>+'Ark1'!U1073</f>
        <v>21.580188195038495</v>
      </c>
      <c r="S60" s="1">
        <f>+'Ark1'!S1073</f>
        <v>4.8246364414029079</v>
      </c>
      <c r="U60" s="1">
        <f>+'Ark1'!T1073</f>
        <v>5.5748502994011995</v>
      </c>
      <c r="V60" s="92">
        <f>+'Ark1'!W1073</f>
        <v>4.5337895637296839</v>
      </c>
      <c r="W60" s="11">
        <f>+'Ark1'!X1073</f>
        <v>81.351582549187356</v>
      </c>
      <c r="X60" s="11">
        <f>+'Ark1'!Y1073</f>
        <v>35.072711719418294</v>
      </c>
      <c r="Y60" s="11">
        <f>+'Ark1'!Z1073</f>
        <v>6.4362120425337537</v>
      </c>
      <c r="Z60" s="92">
        <f>+'Ark1'!Z1073</f>
        <v>6.4362120425337537</v>
      </c>
      <c r="AA60" s="1">
        <f>+'Ark1'!AA1073</f>
        <v>1.7512186812434378</v>
      </c>
      <c r="AB60" s="1">
        <f>+'Ark1'!AB1073</f>
        <v>2.3298745269237591</v>
      </c>
      <c r="AC60" s="11">
        <f>+'Ark1'!AD1073</f>
        <v>56.37470948232945</v>
      </c>
      <c r="AD60" s="11">
        <f>+'Ark1'!AE1073</f>
        <v>67.758378644254222</v>
      </c>
      <c r="AE60" s="11">
        <f>+'Ark1'!AF1073</f>
        <v>13.189664899018387</v>
      </c>
      <c r="AF60" s="92">
        <f t="shared" si="17"/>
        <v>4.4729148936170215</v>
      </c>
      <c r="AG60" s="11">
        <f t="shared" si="18"/>
        <v>18.265625</v>
      </c>
      <c r="AH60" s="47"/>
      <c r="AI60" s="4"/>
      <c r="AJ60" s="16"/>
      <c r="AL60" s="1"/>
      <c r="AM60" s="18"/>
    </row>
    <row r="61" spans="1:45" ht="15.6">
      <c r="A61" s="47"/>
      <c r="B61">
        <f>+'Ark1'!C1074</f>
        <v>2021</v>
      </c>
      <c r="C61">
        <f>+'Ark1'!O1074</f>
        <v>16</v>
      </c>
      <c r="D61" s="2" t="str">
        <f t="shared" si="16"/>
        <v>Trøndelag</v>
      </c>
      <c r="E61">
        <f>+'Ark1'!Q1074</f>
        <v>52</v>
      </c>
      <c r="G61">
        <f>+'Ark1'!R1074</f>
        <v>272</v>
      </c>
      <c r="I61" s="195">
        <f>+'Ark1'!AF1074</f>
        <v>3.0689382827485048</v>
      </c>
      <c r="K61" s="195">
        <f>+'Ark1'!AG1074</f>
        <v>2.8275653475547022</v>
      </c>
      <c r="L61" s="195"/>
      <c r="M61" s="92">
        <f>+'Ark1'!U1074</f>
        <v>20.085625000000004</v>
      </c>
      <c r="S61" s="1">
        <f>+'Ark1'!S1074</f>
        <v>5.992647058823529</v>
      </c>
      <c r="U61" s="1">
        <f>+'Ark1'!T1074</f>
        <v>6.4889705882352944</v>
      </c>
      <c r="V61" s="92">
        <f>+'Ark1'!W1074</f>
        <v>9.5588235294117627</v>
      </c>
      <c r="W61" s="11">
        <f>+'Ark1'!X1074</f>
        <v>76.838235294117652</v>
      </c>
      <c r="X61" s="11">
        <f>+'Ark1'!Y1074</f>
        <v>23.52941176470588</v>
      </c>
      <c r="Y61" s="11">
        <f>+'Ark1'!Z1074</f>
        <v>5.9640281657882861</v>
      </c>
      <c r="Z61" s="92">
        <f>+'Ark1'!Z1074</f>
        <v>5.9640281657882861</v>
      </c>
      <c r="AA61" s="1">
        <f>+'Ark1'!AA1074</f>
        <v>1.8450901601173704</v>
      </c>
      <c r="AB61" s="1">
        <f>+'Ark1'!AB1074</f>
        <v>2.4131737947857848</v>
      </c>
      <c r="AC61" s="11">
        <f>+'Ark1'!AD1074</f>
        <v>69.130455653588243</v>
      </c>
      <c r="AD61" s="11">
        <f>+'Ark1'!AE1074</f>
        <v>53.503861137299616</v>
      </c>
      <c r="AE61" s="11">
        <f>+'Ark1'!AF1074</f>
        <v>3.0689382827485048</v>
      </c>
      <c r="AF61" s="92">
        <f t="shared" si="17"/>
        <v>3.3517116564417186</v>
      </c>
      <c r="AG61" s="11">
        <f t="shared" si="18"/>
        <v>5.2307692307692308</v>
      </c>
      <c r="AH61" s="47"/>
      <c r="AI61" s="4"/>
      <c r="AJ61" s="16"/>
      <c r="AL61" s="1"/>
      <c r="AM61" s="18"/>
    </row>
    <row r="62" spans="1:45" ht="15.6">
      <c r="A62" s="47"/>
      <c r="B62">
        <f>+'Ark1'!C1075</f>
        <v>2021</v>
      </c>
      <c r="C62">
        <f>+'Ark1'!O1075</f>
        <v>18</v>
      </c>
      <c r="D62" s="2" t="str">
        <f t="shared" si="16"/>
        <v>Nordland</v>
      </c>
      <c r="E62">
        <f>+'Ark1'!Q1075</f>
        <v>35</v>
      </c>
      <c r="G62">
        <f>+'Ark1'!R1075</f>
        <v>866</v>
      </c>
      <c r="I62" s="195">
        <f>+'Ark1'!AF1075</f>
        <v>9.7709579149272283</v>
      </c>
      <c r="K62" s="195">
        <f>+'Ark1'!AG1075</f>
        <v>9.9537024337715501</v>
      </c>
      <c r="L62" s="195"/>
      <c r="M62" s="92">
        <f>+'Ark1'!U1075</f>
        <v>22.207944572748243</v>
      </c>
      <c r="S62" s="1">
        <f>+'Ark1'!S1075</f>
        <v>5.8510392609699773</v>
      </c>
      <c r="U62" s="1">
        <f>+'Ark1'!T1075</f>
        <v>5.9734411085450354</v>
      </c>
      <c r="V62" s="92">
        <f>+'Ark1'!W1075</f>
        <v>4.1570438799076221</v>
      </c>
      <c r="W62" s="11">
        <f>+'Ark1'!X1075</f>
        <v>86.374133949191702</v>
      </c>
      <c r="X62" s="11">
        <f>+'Ark1'!Y1075</f>
        <v>43.071593533487295</v>
      </c>
      <c r="Y62" s="11">
        <f>+'Ark1'!Z1075</f>
        <v>5.8978845917359637</v>
      </c>
      <c r="Z62" s="92">
        <f>+'Ark1'!Z1075</f>
        <v>5.8978845917359637</v>
      </c>
      <c r="AA62" s="1">
        <f>+'Ark1'!AA1075</f>
        <v>1.4646662376920605</v>
      </c>
      <c r="AB62" s="1">
        <f>+'Ark1'!AB1075</f>
        <v>2.1621318775157246</v>
      </c>
      <c r="AC62" s="11">
        <f>+'Ark1'!AD1075</f>
        <v>58.392330777713767</v>
      </c>
      <c r="AD62" s="11">
        <f>+'Ark1'!AE1075</f>
        <v>56.977294601100603</v>
      </c>
      <c r="AE62" s="11">
        <f>+'Ark1'!AF1075</f>
        <v>9.7709579149272283</v>
      </c>
      <c r="AF62" s="92">
        <f t="shared" si="17"/>
        <v>3.7955555555555511</v>
      </c>
      <c r="AG62" s="11">
        <f t="shared" si="18"/>
        <v>24.742857142857144</v>
      </c>
      <c r="AH62" s="47"/>
      <c r="AI62" s="4"/>
      <c r="AJ62" s="16"/>
      <c r="AL62" s="1"/>
      <c r="AM62" s="18"/>
    </row>
    <row r="63" spans="1:45" ht="15.6">
      <c r="A63" s="47"/>
      <c r="B63">
        <f>+'Ark1'!C1076</f>
        <v>2021</v>
      </c>
      <c r="C63">
        <f>+'Ark1'!O1076</f>
        <v>54</v>
      </c>
      <c r="D63" s="2" t="str">
        <f t="shared" si="16"/>
        <v>Troms og Finnmark</v>
      </c>
      <c r="E63">
        <f>+'Ark1'!Q1076</f>
        <v>59</v>
      </c>
      <c r="G63">
        <f>+'Ark1'!R1076</f>
        <v>1575</v>
      </c>
      <c r="I63" s="195">
        <f>+'Ark1'!AF1076</f>
        <v>17.77050660047388</v>
      </c>
      <c r="K63" s="195">
        <f>+'Ark1'!AG1076</f>
        <v>18.516355895965603</v>
      </c>
      <c r="L63" s="195"/>
      <c r="M63" s="92">
        <f>+'Ark1'!U1076</f>
        <v>22.715199999999996</v>
      </c>
      <c r="S63" s="1">
        <f>+'Ark1'!S1076</f>
        <v>5.0260317460317454</v>
      </c>
      <c r="U63" s="1">
        <f>+'Ark1'!T1076</f>
        <v>5.4076190476190478</v>
      </c>
      <c r="V63" s="92">
        <f>+'Ark1'!W1076</f>
        <v>6.0952380952380976</v>
      </c>
      <c r="W63" s="11">
        <f>+'Ark1'!X1076</f>
        <v>91.047619047619023</v>
      </c>
      <c r="X63" s="11">
        <f>+'Ark1'!Y1076</f>
        <v>42.412698412698397</v>
      </c>
      <c r="Y63" s="11">
        <f>+'Ark1'!Z1076</f>
        <v>5.580455878971132</v>
      </c>
      <c r="Z63" s="92">
        <f>+'Ark1'!Z1076</f>
        <v>5.580455878971132</v>
      </c>
      <c r="AA63" s="1">
        <f>+'Ark1'!AA1076</f>
        <v>1.6224482183460924</v>
      </c>
      <c r="AB63" s="1">
        <f>+'Ark1'!AB1076</f>
        <v>2.6174395063040139</v>
      </c>
      <c r="AC63" s="11">
        <f>+'Ark1'!AD1076</f>
        <v>63.272356735514471</v>
      </c>
      <c r="AD63" s="11">
        <f>+'Ark1'!AE1076</f>
        <v>69.137995204412803</v>
      </c>
      <c r="AE63" s="11">
        <f>+'Ark1'!AF1076</f>
        <v>17.77050660047388</v>
      </c>
      <c r="AF63" s="92">
        <f t="shared" si="17"/>
        <v>4.5195098534613436</v>
      </c>
      <c r="AG63" s="11">
        <f t="shared" si="18"/>
        <v>26.694915254237287</v>
      </c>
      <c r="AH63" s="47"/>
      <c r="AI63" s="4"/>
      <c r="AJ63" s="16"/>
      <c r="AL63" s="1"/>
      <c r="AM63" s="18"/>
    </row>
    <row r="64" spans="1:45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"/>
      <c r="AJ64" s="16"/>
      <c r="AL64" s="1"/>
      <c r="AM64" s="18"/>
    </row>
    <row r="65" spans="1:39" ht="15.6">
      <c r="A65" s="47"/>
      <c r="B65" s="53">
        <f>+'Ark1'!C1077</f>
        <v>2020</v>
      </c>
      <c r="C65" s="53">
        <f>+'Ark1'!O1077</f>
        <v>1</v>
      </c>
      <c r="D65" s="66" t="str">
        <f t="shared" ref="D65:D74" si="19">VLOOKUP(C65,$AM$9:$AN$22,2)</f>
        <v>Viken</v>
      </c>
      <c r="E65" s="53">
        <f>+'Ark1'!Q1077</f>
        <v>50</v>
      </c>
      <c r="F65" s="75"/>
      <c r="G65" s="53">
        <f>+'Ark1'!R1077</f>
        <v>724</v>
      </c>
      <c r="H65" s="75"/>
      <c r="I65" s="177">
        <f>+'Ark1'!AF1077</f>
        <v>8.0695497102095395</v>
      </c>
      <c r="J65" s="156"/>
      <c r="K65" s="177">
        <f>+'Ark1'!AG1077</f>
        <v>8.1279463801742686</v>
      </c>
      <c r="L65" s="177"/>
      <c r="M65" s="156">
        <f>+'Ark1'!U1077</f>
        <v>21.670082872928187</v>
      </c>
      <c r="N65" s="156"/>
      <c r="O65" s="156"/>
      <c r="P65" s="156"/>
      <c r="Q65" s="156"/>
      <c r="R65" s="156"/>
      <c r="S65" s="55">
        <f>+'Ark1'!S1077</f>
        <v>4.4281767955801099</v>
      </c>
      <c r="T65" s="156"/>
      <c r="U65" s="55">
        <f>+'Ark1'!T1077</f>
        <v>6.1602209944751358</v>
      </c>
      <c r="V65" s="156">
        <f>+'Ark1'!W1077</f>
        <v>7.8729281767955808</v>
      </c>
      <c r="W65" s="75">
        <f>+'Ark1'!X1077</f>
        <v>85.082872928176812</v>
      </c>
      <c r="X65" s="75">
        <f>+'Ark1'!Y1077</f>
        <v>34.254143646408842</v>
      </c>
      <c r="Y65" s="75">
        <f>+'Ark1'!Z1077</f>
        <v>5.876034738433316</v>
      </c>
      <c r="Z65" s="156">
        <f>+'Ark1'!Z1077</f>
        <v>5.876034738433316</v>
      </c>
      <c r="AA65" s="55">
        <f>+'Ark1'!AA1077</f>
        <v>1.9451260782931343</v>
      </c>
      <c r="AB65" s="55">
        <f>+'Ark1'!AB1077</f>
        <v>2.4470679164309121</v>
      </c>
      <c r="AC65" s="75">
        <f>+'Ark1'!AD1077</f>
        <v>52.109825865851448</v>
      </c>
      <c r="AD65" s="75">
        <f>+'Ark1'!AE1077</f>
        <v>44.929501635194363</v>
      </c>
      <c r="AE65" s="75">
        <f>+'Ark1'!AF1077</f>
        <v>8.0695497102095395</v>
      </c>
      <c r="AF65" s="156">
        <f t="shared" ref="AF65:AF74" si="20">+M65/S65</f>
        <v>4.8936805988771086</v>
      </c>
      <c r="AG65" s="75">
        <f t="shared" ref="AG65:AG74" si="21">+G65/E65</f>
        <v>14.48</v>
      </c>
      <c r="AH65" s="47"/>
      <c r="AI65" s="4"/>
      <c r="AJ65" s="16"/>
      <c r="AL65" s="13"/>
      <c r="AM65" s="18"/>
    </row>
    <row r="66" spans="1:39" ht="15.6">
      <c r="A66" s="47"/>
      <c r="B66" s="53">
        <f>+'Ark1'!C1078</f>
        <v>2020</v>
      </c>
      <c r="C66" s="53">
        <f>+'Ark1'!O1078</f>
        <v>4</v>
      </c>
      <c r="D66" s="66" t="str">
        <f t="shared" si="19"/>
        <v>Innlandet</v>
      </c>
      <c r="E66" s="53">
        <f>+'Ark1'!Q1078</f>
        <v>79</v>
      </c>
      <c r="F66" s="75"/>
      <c r="G66" s="53">
        <f>+'Ark1'!R1078</f>
        <v>1133</v>
      </c>
      <c r="H66" s="75"/>
      <c r="I66" s="177">
        <f>+'Ark1'!AF1078</f>
        <v>12.628176549264378</v>
      </c>
      <c r="J66" s="156"/>
      <c r="K66" s="177">
        <f>+'Ark1'!AG1078</f>
        <v>12.732512029009817</v>
      </c>
      <c r="L66" s="177"/>
      <c r="M66" s="156">
        <f>+'Ark1'!U1078</f>
        <v>21.692144748455437</v>
      </c>
      <c r="N66" s="156"/>
      <c r="O66" s="156"/>
      <c r="P66" s="156"/>
      <c r="Q66" s="156"/>
      <c r="R66" s="156"/>
      <c r="S66" s="55">
        <f>+'Ark1'!S1078</f>
        <v>5.2736098852603694</v>
      </c>
      <c r="T66" s="156"/>
      <c r="U66" s="55">
        <f>+'Ark1'!T1078</f>
        <v>5.8208296557811119</v>
      </c>
      <c r="V66" s="156">
        <f>+'Ark1'!W1078</f>
        <v>5.6487202118270092</v>
      </c>
      <c r="W66" s="75">
        <f>+'Ark1'!X1078</f>
        <v>87.378640776699058</v>
      </c>
      <c r="X66" s="75">
        <f>+'Ark1'!Y1078</f>
        <v>32.568402471315096</v>
      </c>
      <c r="Y66" s="75">
        <f>+'Ark1'!Z1078</f>
        <v>6.0448981419513359</v>
      </c>
      <c r="Z66" s="156">
        <f>+'Ark1'!Z1078</f>
        <v>6.0448981419513359</v>
      </c>
      <c r="AA66" s="55">
        <f>+'Ark1'!AA1078</f>
        <v>2.2779461754141832</v>
      </c>
      <c r="AB66" s="55">
        <f>+'Ark1'!AB1078</f>
        <v>2.3566825644811686</v>
      </c>
      <c r="AC66" s="75">
        <f>+'Ark1'!AD1078</f>
        <v>48.491938205549921</v>
      </c>
      <c r="AD66" s="75">
        <f>+'Ark1'!AE1078</f>
        <v>33.696324874713632</v>
      </c>
      <c r="AE66" s="75">
        <f>+'Ark1'!AF1078</f>
        <v>12.628176549264378</v>
      </c>
      <c r="AF66" s="156">
        <f t="shared" si="20"/>
        <v>4.1133389121338935</v>
      </c>
      <c r="AG66" s="75">
        <f t="shared" si="21"/>
        <v>14.341772151898734</v>
      </c>
      <c r="AH66" s="47"/>
      <c r="AI66" s="4"/>
      <c r="AJ66" s="16"/>
      <c r="AL66" s="13"/>
      <c r="AM66" s="18"/>
    </row>
    <row r="67" spans="1:39" ht="15.6">
      <c r="A67" s="47"/>
      <c r="B67" s="53">
        <f>+'Ark1'!C1079</f>
        <v>2020</v>
      </c>
      <c r="C67" s="53">
        <f>+'Ark1'!O1079</f>
        <v>8</v>
      </c>
      <c r="D67" s="66" t="str">
        <f t="shared" si="19"/>
        <v>Telemark/ Vestfold</v>
      </c>
      <c r="E67" s="53">
        <f>+'Ark1'!Q1079</f>
        <v>29</v>
      </c>
      <c r="F67" s="75"/>
      <c r="G67" s="53">
        <f>+'Ark1'!R1079</f>
        <v>389</v>
      </c>
      <c r="H67" s="75"/>
      <c r="I67" s="177">
        <f>+'Ark1'!AF1079</f>
        <v>4.3357111012037457</v>
      </c>
      <c r="J67" s="156"/>
      <c r="K67" s="177">
        <f>+'Ark1'!AG1079</f>
        <v>4.4453444907298225</v>
      </c>
      <c r="L67" s="177"/>
      <c r="M67" s="156">
        <f>+'Ark1'!U1079</f>
        <v>22.058406169665787</v>
      </c>
      <c r="N67" s="156"/>
      <c r="O67" s="156"/>
      <c r="P67" s="156"/>
      <c r="Q67" s="156"/>
      <c r="R67" s="156"/>
      <c r="S67" s="55">
        <f>+'Ark1'!S1079</f>
        <v>5.2622107969151681</v>
      </c>
      <c r="T67" s="156"/>
      <c r="U67" s="55">
        <f>+'Ark1'!T1079</f>
        <v>5.5784061696658087</v>
      </c>
      <c r="V67" s="156">
        <f>+'Ark1'!W1079</f>
        <v>3.5989717223650382</v>
      </c>
      <c r="W67" s="75">
        <f>+'Ark1'!X1079</f>
        <v>85.861182519280192</v>
      </c>
      <c r="X67" s="75">
        <f>+'Ark1'!Y1079</f>
        <v>40.359897172236515</v>
      </c>
      <c r="Y67" s="75">
        <f>+'Ark1'!Z1079</f>
        <v>6.5217906864531008</v>
      </c>
      <c r="Z67" s="156">
        <f>+'Ark1'!Z1079</f>
        <v>6.5217906864531008</v>
      </c>
      <c r="AA67" s="55">
        <f>+'Ark1'!AA1079</f>
        <v>1.6810255918330237</v>
      </c>
      <c r="AB67" s="55">
        <f>+'Ark1'!AB1079</f>
        <v>2.2792563008353559</v>
      </c>
      <c r="AC67" s="75">
        <f>+'Ark1'!AD1079</f>
        <v>45.786343456507723</v>
      </c>
      <c r="AD67" s="75">
        <f>+'Ark1'!AE1079</f>
        <v>56.023562518297076</v>
      </c>
      <c r="AE67" s="75">
        <f>+'Ark1'!AF1079</f>
        <v>4.3357111012037457</v>
      </c>
      <c r="AF67" s="156">
        <f t="shared" si="20"/>
        <v>4.1918514899853392</v>
      </c>
      <c r="AG67" s="75">
        <f t="shared" si="21"/>
        <v>13.413793103448276</v>
      </c>
      <c r="AH67" s="47"/>
      <c r="AI67" s="4"/>
      <c r="AJ67" s="16"/>
      <c r="AL67" s="13"/>
      <c r="AM67" s="18"/>
    </row>
    <row r="68" spans="1:39" ht="15.6">
      <c r="A68" s="47"/>
      <c r="B68" s="53">
        <f>+'Ark1'!C1080</f>
        <v>2020</v>
      </c>
      <c r="C68" s="53">
        <f>+'Ark1'!O1080</f>
        <v>9</v>
      </c>
      <c r="D68" s="66" t="str">
        <f t="shared" si="19"/>
        <v>Agder</v>
      </c>
      <c r="E68" s="53">
        <f>+'Ark1'!Q1080</f>
        <v>14</v>
      </c>
      <c r="F68" s="75"/>
      <c r="G68" s="53">
        <f>+'Ark1'!R1080</f>
        <v>50</v>
      </c>
      <c r="H68" s="75"/>
      <c r="I68" s="177">
        <f>+'Ark1'!AF1080</f>
        <v>0.55728934462773061</v>
      </c>
      <c r="J68" s="156"/>
      <c r="K68" s="177">
        <f>+'Ark1'!AG1080</f>
        <v>0.46568588215406631</v>
      </c>
      <c r="L68" s="177"/>
      <c r="M68" s="156">
        <f>+'Ark1'!U1080</f>
        <v>17.977999999999994</v>
      </c>
      <c r="N68" s="156"/>
      <c r="O68" s="156"/>
      <c r="P68" s="156"/>
      <c r="Q68" s="156"/>
      <c r="R68" s="156"/>
      <c r="S68" s="55">
        <f>+'Ark1'!S1080</f>
        <v>5.56</v>
      </c>
      <c r="T68" s="156"/>
      <c r="U68" s="55">
        <f>+'Ark1'!T1080</f>
        <v>4.46</v>
      </c>
      <c r="V68" s="156">
        <f>+'Ark1'!W1080</f>
        <v>2</v>
      </c>
      <c r="W68" s="75">
        <f>+'Ark1'!X1080</f>
        <v>60</v>
      </c>
      <c r="X68" s="75">
        <f>+'Ark1'!Y1080</f>
        <v>16</v>
      </c>
      <c r="Y68" s="75">
        <f>+'Ark1'!Z1080</f>
        <v>6.16990405111782</v>
      </c>
      <c r="Z68" s="156">
        <f>+'Ark1'!Z1080</f>
        <v>6.16990405111782</v>
      </c>
      <c r="AA68" s="55">
        <f>+'Ark1'!AA1080</f>
        <v>2.3078994778802655</v>
      </c>
      <c r="AB68" s="55">
        <f>+'Ark1'!AB1080</f>
        <v>2.2996521476084162</v>
      </c>
      <c r="AC68" s="75">
        <f>+'Ark1'!AD1080</f>
        <v>38.989802332267807</v>
      </c>
      <c r="AD68" s="75">
        <f>+'Ark1'!AE1080</f>
        <v>73.527998762199388</v>
      </c>
      <c r="AE68" s="75">
        <f>+'Ark1'!AF1080</f>
        <v>0.55728934462773061</v>
      </c>
      <c r="AF68" s="156">
        <f t="shared" si="20"/>
        <v>3.2334532374100711</v>
      </c>
      <c r="AG68" s="75">
        <f t="shared" si="21"/>
        <v>3.5714285714285716</v>
      </c>
      <c r="AH68" s="47"/>
      <c r="AI68" s="4"/>
      <c r="AJ68" s="16"/>
      <c r="AL68" s="13"/>
      <c r="AM68" s="18"/>
    </row>
    <row r="69" spans="1:39" ht="15.6">
      <c r="A69" s="47"/>
      <c r="B69" s="53">
        <f>+'Ark1'!C1081</f>
        <v>2020</v>
      </c>
      <c r="C69" s="53">
        <f>+'Ark1'!O1081</f>
        <v>11</v>
      </c>
      <c r="D69" s="66" t="str">
        <f t="shared" si="19"/>
        <v>Rogaland</v>
      </c>
      <c r="E69" s="53">
        <f>+'Ark1'!Q1081</f>
        <v>34</v>
      </c>
      <c r="F69" s="75"/>
      <c r="G69" s="53">
        <f>+'Ark1'!R1081</f>
        <v>385</v>
      </c>
      <c r="H69" s="75"/>
      <c r="I69" s="177">
        <f>+'Ark1'!AF1081</f>
        <v>4.2911279536335254</v>
      </c>
      <c r="J69" s="156"/>
      <c r="K69" s="177">
        <f>+'Ark1'!AG1081</f>
        <v>4.0754948877388273</v>
      </c>
      <c r="L69" s="177"/>
      <c r="M69" s="156">
        <f>+'Ark1'!U1081</f>
        <v>20.433272727272737</v>
      </c>
      <c r="N69" s="156"/>
      <c r="O69" s="156"/>
      <c r="P69" s="156"/>
      <c r="Q69" s="156"/>
      <c r="R69" s="156"/>
      <c r="S69" s="55">
        <f>+'Ark1'!S1081</f>
        <v>4.5999999999999996</v>
      </c>
      <c r="T69" s="156"/>
      <c r="U69" s="55">
        <f>+'Ark1'!T1081</f>
        <v>4.8389610389610382</v>
      </c>
      <c r="V69" s="156">
        <f>+'Ark1'!W1081</f>
        <v>1.5584415584415581</v>
      </c>
      <c r="W69" s="75">
        <f>+'Ark1'!X1081</f>
        <v>79.220779220779235</v>
      </c>
      <c r="X69" s="75">
        <f>+'Ark1'!Y1081</f>
        <v>25.974025974025967</v>
      </c>
      <c r="Y69" s="75">
        <f>+'Ark1'!Z1081</f>
        <v>5.8263809524903012</v>
      </c>
      <c r="Z69" s="156">
        <f>+'Ark1'!Z1081</f>
        <v>5.8263809524903012</v>
      </c>
      <c r="AA69" s="55">
        <f>+'Ark1'!AA1081</f>
        <v>1.6407157133239312</v>
      </c>
      <c r="AB69" s="55">
        <f>+'Ark1'!AB1081</f>
        <v>2.1694547668700124</v>
      </c>
      <c r="AC69" s="75">
        <f>+'Ark1'!AD1081</f>
        <v>51.192239158010949</v>
      </c>
      <c r="AD69" s="75">
        <f>+'Ark1'!AE1081</f>
        <v>58.683958640205937</v>
      </c>
      <c r="AE69" s="75">
        <f>+'Ark1'!AF1081</f>
        <v>4.2911279536335254</v>
      </c>
      <c r="AF69" s="156">
        <f t="shared" si="20"/>
        <v>4.4420158102766827</v>
      </c>
      <c r="AG69" s="75">
        <f t="shared" si="21"/>
        <v>11.323529411764707</v>
      </c>
      <c r="AH69" s="47"/>
      <c r="AI69" s="4"/>
      <c r="AJ69" s="16"/>
      <c r="AL69" s="13"/>
      <c r="AM69" s="18"/>
    </row>
    <row r="70" spans="1:39" ht="15.6">
      <c r="A70" s="47"/>
      <c r="B70" s="53">
        <f>+'Ark1'!C1082</f>
        <v>2020</v>
      </c>
      <c r="C70" s="53">
        <f>+'Ark1'!O1082</f>
        <v>14</v>
      </c>
      <c r="D70" s="66" t="str">
        <f t="shared" si="19"/>
        <v>Vestland</v>
      </c>
      <c r="E70" s="53">
        <f>+'Ark1'!Q1082</f>
        <v>163</v>
      </c>
      <c r="F70" s="75"/>
      <c r="G70" s="53">
        <f>+'Ark1'!R1082</f>
        <v>2248</v>
      </c>
      <c r="H70" s="75"/>
      <c r="I70" s="177">
        <f>+'Ark1'!AF1082</f>
        <v>25.055728934462781</v>
      </c>
      <c r="J70" s="156"/>
      <c r="K70" s="177">
        <f>+'Ark1'!AG1082</f>
        <v>24.156373682432495</v>
      </c>
      <c r="L70" s="177"/>
      <c r="M70" s="156">
        <f>+'Ark1'!U1082</f>
        <v>20.742148576512456</v>
      </c>
      <c r="N70" s="156"/>
      <c r="O70" s="156"/>
      <c r="P70" s="156"/>
      <c r="Q70" s="156"/>
      <c r="R70" s="156"/>
      <c r="S70" s="55">
        <f>+'Ark1'!S1082</f>
        <v>4.7593416370106754</v>
      </c>
      <c r="T70" s="156"/>
      <c r="U70" s="55">
        <f>+'Ark1'!T1082</f>
        <v>5.2615658362989315</v>
      </c>
      <c r="V70" s="156">
        <f>+'Ark1'!W1082</f>
        <v>2.0462633451957299</v>
      </c>
      <c r="W70" s="75">
        <f>+'Ark1'!X1082</f>
        <v>81.361209964412822</v>
      </c>
      <c r="X70" s="75">
        <f>+'Ark1'!Y1082</f>
        <v>28.914590747330969</v>
      </c>
      <c r="Y70" s="75">
        <f>+'Ark1'!Z1082</f>
        <v>5.9843330197649074</v>
      </c>
      <c r="Z70" s="156">
        <f>+'Ark1'!Z1082</f>
        <v>5.9843330197649074</v>
      </c>
      <c r="AA70" s="55">
        <f>+'Ark1'!AA1082</f>
        <v>1.5145797700106236</v>
      </c>
      <c r="AB70" s="55">
        <f>+'Ark1'!AB1082</f>
        <v>2.0860278375189569</v>
      </c>
      <c r="AC70" s="75">
        <f>+'Ark1'!AD1082</f>
        <v>50.233508490530589</v>
      </c>
      <c r="AD70" s="75">
        <f>+'Ark1'!AE1082</f>
        <v>60.366541580974911</v>
      </c>
      <c r="AE70" s="75">
        <f>+'Ark1'!AF1082</f>
        <v>25.055728934462781</v>
      </c>
      <c r="AF70" s="156">
        <f t="shared" si="20"/>
        <v>4.358197027759604</v>
      </c>
      <c r="AG70" s="75">
        <f t="shared" si="21"/>
        <v>13.791411042944786</v>
      </c>
      <c r="AH70" s="47"/>
      <c r="AI70" s="4"/>
      <c r="AJ70" s="16"/>
      <c r="AL70" s="5"/>
      <c r="AM70" s="18"/>
    </row>
    <row r="71" spans="1:39" ht="15.6">
      <c r="A71" s="47"/>
      <c r="B71" s="53">
        <f>+'Ark1'!C1083</f>
        <v>2020</v>
      </c>
      <c r="C71" s="53">
        <f>+'Ark1'!O1083</f>
        <v>15</v>
      </c>
      <c r="D71" s="66" t="str">
        <f t="shared" si="19"/>
        <v>Møre og Romsdal</v>
      </c>
      <c r="E71" s="53">
        <f>+'Ark1'!Q1083</f>
        <v>52</v>
      </c>
      <c r="F71" s="75"/>
      <c r="G71" s="53">
        <f>+'Ark1'!R1083</f>
        <v>1027</v>
      </c>
      <c r="H71" s="75"/>
      <c r="I71" s="177">
        <f>+'Ark1'!AF1083</f>
        <v>11.446723138653583</v>
      </c>
      <c r="J71" s="156"/>
      <c r="K71" s="177">
        <f>+'Ark1'!AG1083</f>
        <v>11.777480375684021</v>
      </c>
      <c r="L71" s="177"/>
      <c r="M71" s="156">
        <f>+'Ark1'!U1083</f>
        <v>22.136056475170413</v>
      </c>
      <c r="N71" s="156"/>
      <c r="O71" s="156"/>
      <c r="P71" s="156"/>
      <c r="Q71" s="156"/>
      <c r="R71" s="156"/>
      <c r="S71" s="55">
        <f>+'Ark1'!S1083</f>
        <v>4.9123661148977593</v>
      </c>
      <c r="T71" s="156"/>
      <c r="U71" s="55">
        <f>+'Ark1'!T1083</f>
        <v>5.5462512171372946</v>
      </c>
      <c r="V71" s="156">
        <f>+'Ark1'!W1083</f>
        <v>3.894839337877313</v>
      </c>
      <c r="W71" s="75">
        <f>+'Ark1'!X1083</f>
        <v>88.023369036027248</v>
      </c>
      <c r="X71" s="75">
        <f>+'Ark1'!Y1083</f>
        <v>37.487828627069128</v>
      </c>
      <c r="Y71" s="75">
        <f>+'Ark1'!Z1083</f>
        <v>6.0284949725938892</v>
      </c>
      <c r="Z71" s="156">
        <f>+'Ark1'!Z1083</f>
        <v>6.0284949725938892</v>
      </c>
      <c r="AA71" s="55">
        <f>+'Ark1'!AA1083</f>
        <v>1.5714445968827098</v>
      </c>
      <c r="AB71" s="55">
        <f>+'Ark1'!AB1083</f>
        <v>2.2368414464287611</v>
      </c>
      <c r="AC71" s="75">
        <f>+'Ark1'!AD1083</f>
        <v>48.447484046105842</v>
      </c>
      <c r="AD71" s="75">
        <f>+'Ark1'!AE1083</f>
        <v>56.708429755018045</v>
      </c>
      <c r="AE71" s="75">
        <f>+'Ark1'!AF1083</f>
        <v>11.446723138653583</v>
      </c>
      <c r="AF71" s="156">
        <f t="shared" si="20"/>
        <v>4.5061902874132844</v>
      </c>
      <c r="AG71" s="75">
        <f t="shared" si="21"/>
        <v>19.75</v>
      </c>
      <c r="AH71" s="47"/>
      <c r="AI71" s="4"/>
      <c r="AJ71" s="16"/>
      <c r="AL71" s="5"/>
      <c r="AM71" s="18"/>
    </row>
    <row r="72" spans="1:39" ht="15.6">
      <c r="A72" s="47"/>
      <c r="B72" s="53">
        <f>+'Ark1'!C1084</f>
        <v>2020</v>
      </c>
      <c r="C72" s="53">
        <f>+'Ark1'!O1084</f>
        <v>16</v>
      </c>
      <c r="D72" s="66" t="str">
        <f t="shared" si="19"/>
        <v>Trøndelag</v>
      </c>
      <c r="E72" s="53">
        <f>+'Ark1'!Q1084</f>
        <v>48</v>
      </c>
      <c r="F72" s="75"/>
      <c r="G72" s="53">
        <f>+'Ark1'!R1084</f>
        <v>411</v>
      </c>
      <c r="H72" s="75"/>
      <c r="I72" s="177">
        <f>+'Ark1'!AF1084</f>
        <v>4.5809184128399458</v>
      </c>
      <c r="J72" s="156"/>
      <c r="K72" s="177">
        <f>+'Ark1'!AG1084</f>
        <v>4.0044064276774387</v>
      </c>
      <c r="L72" s="177"/>
      <c r="M72" s="156">
        <f>+'Ark1'!U1084</f>
        <v>18.806788321167879</v>
      </c>
      <c r="N72" s="156"/>
      <c r="O72" s="156"/>
      <c r="P72" s="156"/>
      <c r="Q72" s="156"/>
      <c r="R72" s="156"/>
      <c r="S72" s="55">
        <f>+'Ark1'!S1084</f>
        <v>5.9343065693430637</v>
      </c>
      <c r="T72" s="156"/>
      <c r="U72" s="55">
        <f>+'Ark1'!T1084</f>
        <v>5.8978102189781012</v>
      </c>
      <c r="V72" s="156">
        <f>+'Ark1'!W1084</f>
        <v>7.299270072992706</v>
      </c>
      <c r="W72" s="75">
        <f>+'Ark1'!X1084</f>
        <v>63.990267639902697</v>
      </c>
      <c r="X72" s="75">
        <f>+'Ark1'!Y1084</f>
        <v>24.81751824817519</v>
      </c>
      <c r="Y72" s="75">
        <f>+'Ark1'!Z1084</f>
        <v>6.5480987676582441</v>
      </c>
      <c r="Z72" s="156">
        <f>+'Ark1'!Z1084</f>
        <v>6.5480987676582441</v>
      </c>
      <c r="AA72" s="55">
        <f>+'Ark1'!AA1084</f>
        <v>1.7195217162860224</v>
      </c>
      <c r="AB72" s="55">
        <f>+'Ark1'!AB1084</f>
        <v>2.3685428442101442</v>
      </c>
      <c r="AC72" s="75">
        <f>+'Ark1'!AD1084</f>
        <v>58.835089623987905</v>
      </c>
      <c r="AD72" s="75">
        <f>+'Ark1'!AE1084</f>
        <v>50.196458010001344</v>
      </c>
      <c r="AE72" s="75">
        <f>+'Ark1'!AF1084</f>
        <v>4.5809184128399458</v>
      </c>
      <c r="AF72" s="156">
        <f t="shared" si="20"/>
        <v>3.1691635916359169</v>
      </c>
      <c r="AG72" s="75">
        <f t="shared" si="21"/>
        <v>8.5625</v>
      </c>
      <c r="AH72" s="47"/>
      <c r="AI72" s="4"/>
      <c r="AJ72" s="16"/>
      <c r="AL72" s="5"/>
      <c r="AM72" s="18"/>
    </row>
    <row r="73" spans="1:39" ht="15.6">
      <c r="A73" s="47"/>
      <c r="B73" s="53">
        <f>+'Ark1'!C1085</f>
        <v>2020</v>
      </c>
      <c r="C73" s="53">
        <f>+'Ark1'!O1085</f>
        <v>18</v>
      </c>
      <c r="D73" s="66" t="str">
        <f t="shared" si="19"/>
        <v>Nordland</v>
      </c>
      <c r="E73" s="53">
        <f>+'Ark1'!Q1085</f>
        <v>40</v>
      </c>
      <c r="F73" s="75"/>
      <c r="G73" s="53">
        <f>+'Ark1'!R1085</f>
        <v>867</v>
      </c>
      <c r="H73" s="75"/>
      <c r="I73" s="177">
        <f>+'Ark1'!AF1085</f>
        <v>9.663397235844851</v>
      </c>
      <c r="J73" s="156"/>
      <c r="K73" s="177">
        <f>+'Ark1'!AG1085</f>
        <v>9.7526974319824813</v>
      </c>
      <c r="L73" s="177"/>
      <c r="M73" s="156">
        <f>+'Ark1'!U1085</f>
        <v>21.713206459054199</v>
      </c>
      <c r="N73" s="156"/>
      <c r="O73" s="156"/>
      <c r="P73" s="156"/>
      <c r="Q73" s="156"/>
      <c r="R73" s="156"/>
      <c r="S73" s="55">
        <f>+'Ark1'!S1085</f>
        <v>5.5409457900807375</v>
      </c>
      <c r="T73" s="156"/>
      <c r="U73" s="55">
        <f>+'Ark1'!T1085</f>
        <v>5.311418685121108</v>
      </c>
      <c r="V73" s="156">
        <f>+'Ark1'!W1085</f>
        <v>2.3068050749711655</v>
      </c>
      <c r="W73" s="75">
        <f>+'Ark1'!X1085</f>
        <v>86.043829296424448</v>
      </c>
      <c r="X73" s="75">
        <f>+'Ark1'!Y1085</f>
        <v>35.755478662053058</v>
      </c>
      <c r="Y73" s="75">
        <f>+'Ark1'!Z1085</f>
        <v>5.7453739162208608</v>
      </c>
      <c r="Z73" s="156">
        <f>+'Ark1'!Z1085</f>
        <v>5.7453739162208608</v>
      </c>
      <c r="AA73" s="55">
        <f>+'Ark1'!AA1085</f>
        <v>1.6114127368850315</v>
      </c>
      <c r="AB73" s="55">
        <f>+'Ark1'!AB1085</f>
        <v>2.1580879643964965</v>
      </c>
      <c r="AC73" s="75">
        <f>+'Ark1'!AD1085</f>
        <v>53.761394252240322</v>
      </c>
      <c r="AD73" s="75">
        <f>+'Ark1'!AE1085</f>
        <v>58.040250318596946</v>
      </c>
      <c r="AE73" s="75">
        <f>+'Ark1'!AF1085</f>
        <v>9.663397235844851</v>
      </c>
      <c r="AF73" s="156">
        <f t="shared" si="20"/>
        <v>3.9186823480432955</v>
      </c>
      <c r="AG73" s="75">
        <f t="shared" si="21"/>
        <v>21.675000000000001</v>
      </c>
      <c r="AH73" s="47"/>
      <c r="AI73" s="4"/>
      <c r="AJ73" s="16"/>
      <c r="AL73" s="5"/>
      <c r="AM73" s="18"/>
    </row>
    <row r="74" spans="1:39" ht="15.6">
      <c r="A74" s="47"/>
      <c r="B74" s="53">
        <f>+'Ark1'!C1086</f>
        <v>2020</v>
      </c>
      <c r="C74" s="53">
        <f>+'Ark1'!O1086</f>
        <v>54</v>
      </c>
      <c r="D74" s="66" t="str">
        <f t="shared" si="19"/>
        <v>Troms og Finnmark</v>
      </c>
      <c r="E74" s="53">
        <f>+'Ark1'!Q1086</f>
        <v>58</v>
      </c>
      <c r="F74" s="75"/>
      <c r="G74" s="53">
        <f>+'Ark1'!R1086</f>
        <v>1732</v>
      </c>
      <c r="H74" s="75"/>
      <c r="I74" s="177">
        <f>+'Ark1'!AF1086</f>
        <v>19.304502897904591</v>
      </c>
      <c r="J74" s="156"/>
      <c r="K74" s="177">
        <f>+'Ark1'!AG1086</f>
        <v>20.393311592345754</v>
      </c>
      <c r="L74" s="177"/>
      <c r="M74" s="156">
        <f>+'Ark1'!U1086</f>
        <v>22.727840646651256</v>
      </c>
      <c r="N74" s="156"/>
      <c r="O74" s="156"/>
      <c r="P74" s="156"/>
      <c r="Q74" s="156"/>
      <c r="R74" s="156"/>
      <c r="S74" s="55">
        <f>+'Ark1'!S1086</f>
        <v>5.1460739030023115</v>
      </c>
      <c r="T74" s="156"/>
      <c r="U74" s="55">
        <f>+'Ark1'!T1086</f>
        <v>6.0138568129330254</v>
      </c>
      <c r="V74" s="156">
        <f>+'Ark1'!W1086</f>
        <v>5.71593533487298</v>
      </c>
      <c r="W74" s="75">
        <f>+'Ark1'!X1086</f>
        <v>91.570438799076243</v>
      </c>
      <c r="X74" s="75">
        <f>+'Ark1'!Y1086</f>
        <v>42.667436489607375</v>
      </c>
      <c r="Y74" s="75">
        <f>+'Ark1'!Z1086</f>
        <v>5.3586901063507568</v>
      </c>
      <c r="Z74" s="156">
        <f>+'Ark1'!Z1086</f>
        <v>5.3586901063507568</v>
      </c>
      <c r="AA74" s="55">
        <f>+'Ark1'!AA1086</f>
        <v>1.4006851059038683</v>
      </c>
      <c r="AB74" s="55">
        <f>+'Ark1'!AB1086</f>
        <v>2.1959004734796563</v>
      </c>
      <c r="AC74" s="75">
        <f>+'Ark1'!AD1086</f>
        <v>62.173866987946703</v>
      </c>
      <c r="AD74" s="75">
        <f>+'Ark1'!AE1086</f>
        <v>64.80849112535634</v>
      </c>
      <c r="AE74" s="75">
        <f>+'Ark1'!AF1086</f>
        <v>19.304502897904591</v>
      </c>
      <c r="AF74" s="156">
        <f t="shared" si="20"/>
        <v>4.4165398855604128</v>
      </c>
      <c r="AG74" s="75">
        <f t="shared" si="21"/>
        <v>29.862068965517242</v>
      </c>
      <c r="AH74" s="47"/>
      <c r="AI74" s="4"/>
      <c r="AJ74" s="16"/>
      <c r="AL74" s="5"/>
      <c r="AM74" s="18"/>
    </row>
    <row r="75" spans="1:39" ht="15.6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"/>
      <c r="AJ75" s="16"/>
      <c r="AL75" s="5"/>
      <c r="AM75" s="18"/>
    </row>
    <row r="76" spans="1:39" ht="15.6">
      <c r="A76" s="47"/>
      <c r="B76" s="70">
        <f>+'Ark1'!C1087</f>
        <v>2019</v>
      </c>
      <c r="C76" s="70">
        <f>+'Ark1'!O1087</f>
        <v>1</v>
      </c>
      <c r="D76" s="2" t="str">
        <f t="shared" ref="D76:D85" si="22">VLOOKUP(C76,$AM$9:$AN$22,2)</f>
        <v>Viken</v>
      </c>
      <c r="E76" s="70">
        <f>+'Ark1'!Q1087</f>
        <v>6</v>
      </c>
      <c r="F76" s="129"/>
      <c r="G76" s="70">
        <f>+'Ark1'!R1087</f>
        <v>34</v>
      </c>
      <c r="H76" s="129"/>
      <c r="I76" s="304">
        <f>+'Ark1'!AF1087</f>
        <v>0.38733196627933469</v>
      </c>
      <c r="J76" s="123"/>
      <c r="K76" s="304">
        <f>+'Ark1'!AG1087</f>
        <v>0.28591201161203506</v>
      </c>
      <c r="L76" s="304"/>
      <c r="M76" s="123">
        <f>+'Ark1'!U1087</f>
        <v>15.86470588235294</v>
      </c>
      <c r="N76" s="123"/>
      <c r="O76" s="123"/>
      <c r="P76" s="123"/>
      <c r="Q76" s="123"/>
      <c r="R76" s="123"/>
      <c r="S76" s="71">
        <f>+'Ark1'!S1087</f>
        <v>5.2941176470588243</v>
      </c>
      <c r="T76" s="123"/>
      <c r="U76" s="71">
        <f>+'Ark1'!T1087</f>
        <v>4.5588235294117645</v>
      </c>
      <c r="V76" s="123">
        <f>+'Ark1'!W1087</f>
        <v>2.9411764705882355</v>
      </c>
      <c r="W76" s="129">
        <f>+'Ark1'!X1087</f>
        <v>38.235294117647058</v>
      </c>
      <c r="X76" s="129">
        <f>+'Ark1'!Y1087</f>
        <v>14.705882352941178</v>
      </c>
      <c r="Y76" s="129">
        <f>+'Ark1'!Z1087</f>
        <v>6.5156319883502141</v>
      </c>
      <c r="Z76" s="123">
        <f>+'Ark1'!Z1087</f>
        <v>6.5156319883502141</v>
      </c>
      <c r="AA76" s="71">
        <f>+'Ark1'!AA1087</f>
        <v>1.6720788710061056</v>
      </c>
      <c r="AB76" s="71">
        <f>+'Ark1'!AB1087</f>
        <v>2.1988121990077265</v>
      </c>
      <c r="AC76" s="129">
        <f>+'Ark1'!AD1087</f>
        <v>43.557362952638599</v>
      </c>
      <c r="AD76" s="129">
        <f>+'Ark1'!AE1087</f>
        <v>39.528155637324154</v>
      </c>
      <c r="AE76" s="129">
        <f>+'Ark1'!AF1087</f>
        <v>0.38733196627933469</v>
      </c>
      <c r="AF76" s="123">
        <f t="shared" ref="AF76:AF85" si="23">+M76/S76</f>
        <v>2.9966666666666661</v>
      </c>
      <c r="AG76" s="129">
        <f t="shared" ref="AG76:AG85" si="24">+G76/E76</f>
        <v>5.666666666666667</v>
      </c>
      <c r="AH76" s="47"/>
      <c r="AI76" s="4"/>
      <c r="AJ76" s="16"/>
      <c r="AL76" s="5"/>
      <c r="AM76" s="18"/>
    </row>
    <row r="77" spans="1:39" ht="15.6">
      <c r="A77" s="47"/>
      <c r="B77">
        <f>+'Ark1'!C1088</f>
        <v>2019</v>
      </c>
      <c r="C77">
        <f>+'Ark1'!O1088</f>
        <v>4</v>
      </c>
      <c r="D77" s="2" t="str">
        <f t="shared" si="22"/>
        <v>Innlandet</v>
      </c>
      <c r="E77">
        <f>+'Ark1'!Q1088</f>
        <v>20</v>
      </c>
      <c r="G77">
        <f>+'Ark1'!R1088</f>
        <v>285</v>
      </c>
      <c r="I77" s="195">
        <f>+'Ark1'!AF1088</f>
        <v>3.2467532467532458</v>
      </c>
      <c r="K77" s="195">
        <f>+'Ark1'!AG1088</f>
        <v>3.5511395560169174</v>
      </c>
      <c r="L77" s="195"/>
      <c r="M77" s="92">
        <f>+'Ark1'!U1088</f>
        <v>23.507228070175444</v>
      </c>
      <c r="S77" s="1">
        <f>+'Ark1'!S1088</f>
        <v>5.9052631578947379</v>
      </c>
      <c r="U77" s="1">
        <f>+'Ark1'!T1088</f>
        <v>6.23157894736842</v>
      </c>
      <c r="V77" s="92">
        <f>+'Ark1'!W1088</f>
        <v>5.6140350877192979</v>
      </c>
      <c r="W77" s="11">
        <f>+'Ark1'!X1088</f>
        <v>89.122807017543892</v>
      </c>
      <c r="X77" s="11">
        <f>+'Ark1'!Y1088</f>
        <v>48.771929824561411</v>
      </c>
      <c r="Y77" s="11">
        <f>+'Ark1'!Z1088</f>
        <v>6.3502678794651288</v>
      </c>
      <c r="Z77" s="92">
        <f>+'Ark1'!Z1088</f>
        <v>6.3502678794651288</v>
      </c>
      <c r="AA77" s="1">
        <f>+'Ark1'!AA1088</f>
        <v>1.6096660929360225</v>
      </c>
      <c r="AB77" s="1">
        <f>+'Ark1'!AB1088</f>
        <v>2.2121798326963318</v>
      </c>
      <c r="AC77" s="11">
        <f>+'Ark1'!AD1088</f>
        <v>36.125506720720651</v>
      </c>
      <c r="AD77" s="11">
        <f>+'Ark1'!AE1088</f>
        <v>49.391882731756574</v>
      </c>
      <c r="AE77" s="11">
        <f>+'Ark1'!AF1088</f>
        <v>3.2467532467532458</v>
      </c>
      <c r="AF77" s="92">
        <f t="shared" si="23"/>
        <v>3.980724896019014</v>
      </c>
      <c r="AG77" s="11">
        <f t="shared" si="24"/>
        <v>14.25</v>
      </c>
      <c r="AH77" s="47"/>
      <c r="AI77" s="4"/>
      <c r="AJ77" s="16"/>
      <c r="AL77" s="5"/>
      <c r="AM77" s="18"/>
    </row>
    <row r="78" spans="1:39" ht="15.6">
      <c r="A78" s="47"/>
      <c r="B78">
        <f>+'Ark1'!C1089</f>
        <v>2019</v>
      </c>
      <c r="C78">
        <f>+'Ark1'!O1089</f>
        <v>8</v>
      </c>
      <c r="D78" s="2" t="str">
        <f t="shared" si="22"/>
        <v>Telemark/ Vestfold</v>
      </c>
      <c r="E78">
        <f>+'Ark1'!Q1089</f>
        <v>23</v>
      </c>
      <c r="G78">
        <f>+'Ark1'!R1089</f>
        <v>474</v>
      </c>
      <c r="I78" s="195">
        <f>+'Ark1'!AF1089</f>
        <v>5.3998632946001379</v>
      </c>
      <c r="K78" s="195">
        <f>+'Ark1'!AG1089</f>
        <v>5.64790714951768</v>
      </c>
      <c r="L78" s="195"/>
      <c r="M78" s="92">
        <f>+'Ark1'!U1089</f>
        <v>22.479556962025349</v>
      </c>
      <c r="S78" s="1">
        <f>+'Ark1'!S1089</f>
        <v>5.0274261603375532</v>
      </c>
      <c r="U78" s="1">
        <f>+'Ark1'!T1089</f>
        <v>5.246835443037976</v>
      </c>
      <c r="V78" s="92">
        <f>+'Ark1'!W1089</f>
        <v>1.8987341772151889</v>
      </c>
      <c r="W78" s="11">
        <f>+'Ark1'!X1089</f>
        <v>87.974683544303815</v>
      </c>
      <c r="X78" s="11">
        <f>+'Ark1'!Y1089</f>
        <v>37.763713080168763</v>
      </c>
      <c r="Y78" s="11">
        <f>+'Ark1'!Z1089</f>
        <v>6.4046800542232516</v>
      </c>
      <c r="Z78" s="92">
        <f>+'Ark1'!Z1089</f>
        <v>6.4046800542232516</v>
      </c>
      <c r="AA78" s="1">
        <f>+'Ark1'!AA1089</f>
        <v>1.7566290718374475</v>
      </c>
      <c r="AB78" s="1">
        <f>+'Ark1'!AB1089</f>
        <v>2.1069105970734125</v>
      </c>
      <c r="AC78" s="11">
        <f>+'Ark1'!AD1089</f>
        <v>45.497057888365937</v>
      </c>
      <c r="AD78" s="11">
        <f>+'Ark1'!AE1089</f>
        <v>56.078758641281595</v>
      </c>
      <c r="AE78" s="11">
        <f>+'Ark1'!AF1089</f>
        <v>5.3998632946001379</v>
      </c>
      <c r="AF78" s="92">
        <f t="shared" si="23"/>
        <v>4.4713848090642108</v>
      </c>
      <c r="AG78" s="11">
        <f t="shared" si="24"/>
        <v>20.608695652173914</v>
      </c>
      <c r="AH78" s="47"/>
      <c r="AI78" s="4"/>
      <c r="AJ78" s="18"/>
      <c r="AL78" s="5"/>
      <c r="AM78" s="18"/>
    </row>
    <row r="79" spans="1:39" ht="15.6">
      <c r="A79" s="47"/>
      <c r="B79">
        <f>+'Ark1'!C1090</f>
        <v>2019</v>
      </c>
      <c r="C79">
        <f>+'Ark1'!O1090</f>
        <v>9</v>
      </c>
      <c r="D79" s="2" t="str">
        <f t="shared" si="22"/>
        <v>Agder</v>
      </c>
      <c r="E79">
        <f>+'Ark1'!Q1090</f>
        <v>2</v>
      </c>
      <c r="G79">
        <f>+'Ark1'!R1090</f>
        <v>5</v>
      </c>
      <c r="I79" s="195">
        <f>+'Ark1'!AF1090</f>
        <v>5.696058327637276E-2</v>
      </c>
      <c r="K79" s="195">
        <f>+'Ark1'!AG1090</f>
        <v>4.6061835018698254E-2</v>
      </c>
      <c r="L79" s="195"/>
      <c r="M79" s="92">
        <f>+'Ark1'!U1090</f>
        <v>17.38</v>
      </c>
      <c r="S79" s="1">
        <f>+'Ark1'!S1090</f>
        <v>5.6</v>
      </c>
      <c r="U79" s="1">
        <f>+'Ark1'!T1090</f>
        <v>5</v>
      </c>
      <c r="V79" s="92">
        <f>+'Ark1'!W1090</f>
        <v>0</v>
      </c>
      <c r="W79" s="11">
        <f>+'Ark1'!X1090</f>
        <v>40</v>
      </c>
      <c r="X79" s="11">
        <f>+'Ark1'!Y1090</f>
        <v>20</v>
      </c>
      <c r="Y79" s="11">
        <f>+'Ark1'!Z1090</f>
        <v>8.0705390154561503</v>
      </c>
      <c r="Z79" s="92">
        <f>+'Ark1'!Z1090</f>
        <v>8.0705390154561503</v>
      </c>
      <c r="AA79" s="1">
        <f>+'Ark1'!AA1090</f>
        <v>1.2000000000000015</v>
      </c>
      <c r="AB79" s="1">
        <f>+'Ark1'!AB1090</f>
        <v>0</v>
      </c>
      <c r="AC79" s="11">
        <f>+'Ark1'!AD1090</f>
        <v>0</v>
      </c>
      <c r="AD79" s="11">
        <f>+'Ark1'!AE1090</f>
        <v>0</v>
      </c>
      <c r="AE79" s="11">
        <f>+'Ark1'!AF1090</f>
        <v>5.696058327637276E-2</v>
      </c>
      <c r="AF79" s="92">
        <f t="shared" si="23"/>
        <v>3.1035714285714286</v>
      </c>
      <c r="AG79" s="11">
        <f t="shared" si="24"/>
        <v>2.5</v>
      </c>
      <c r="AH79" s="47"/>
      <c r="AI79" s="13"/>
      <c r="AJ79" s="13"/>
    </row>
    <row r="80" spans="1:39" ht="15.6">
      <c r="A80" s="47"/>
      <c r="B80">
        <f>+'Ark1'!C1091</f>
        <v>2019</v>
      </c>
      <c r="C80">
        <f>+'Ark1'!O1091</f>
        <v>11</v>
      </c>
      <c r="D80" s="2" t="str">
        <f t="shared" si="22"/>
        <v>Rogaland</v>
      </c>
      <c r="E80">
        <f>+'Ark1'!Q1091</f>
        <v>53</v>
      </c>
      <c r="G80">
        <f>+'Ark1'!R1091</f>
        <v>516</v>
      </c>
      <c r="I80" s="195">
        <f>+'Ark1'!AF1091</f>
        <v>5.8783321941216657</v>
      </c>
      <c r="K80" s="195">
        <f>+'Ark1'!AG1091</f>
        <v>5.3475458211897617</v>
      </c>
      <c r="L80" s="195"/>
      <c r="M80" s="92">
        <f>+'Ark1'!U1091</f>
        <v>19.551647286821716</v>
      </c>
      <c r="S80" s="1">
        <f>+'Ark1'!S1091</f>
        <v>4.6046511627906996</v>
      </c>
      <c r="U80" s="1">
        <f>+'Ark1'!T1091</f>
        <v>5</v>
      </c>
      <c r="V80" s="92">
        <f>+'Ark1'!W1091</f>
        <v>0.58139534883720945</v>
      </c>
      <c r="W80" s="11">
        <f>+'Ark1'!X1091</f>
        <v>69.186046511627922</v>
      </c>
      <c r="X80" s="11">
        <f>+'Ark1'!Y1091</f>
        <v>26.550387596899224</v>
      </c>
      <c r="Y80" s="11">
        <f>+'Ark1'!Z1091</f>
        <v>6.4047146061062312</v>
      </c>
      <c r="Z80" s="92">
        <f>+'Ark1'!Z1091</f>
        <v>6.4047146061062312</v>
      </c>
      <c r="AA80" s="1">
        <f>+'Ark1'!AA1091</f>
        <v>1.4820298496359052</v>
      </c>
      <c r="AB80" s="1">
        <f>+'Ark1'!AB1091</f>
        <v>2.1029694767530596</v>
      </c>
      <c r="AC80" s="11">
        <f>+'Ark1'!AD1091</f>
        <v>54.200005681046314</v>
      </c>
      <c r="AD80" s="11">
        <f>+'Ark1'!AE1091</f>
        <v>59.756309220217105</v>
      </c>
      <c r="AE80" s="11">
        <f>+'Ark1'!AF1091</f>
        <v>5.8783321941216657</v>
      </c>
      <c r="AF80" s="92">
        <f t="shared" si="23"/>
        <v>4.2460648148148152</v>
      </c>
      <c r="AG80" s="11">
        <f t="shared" si="24"/>
        <v>9.7358490566037741</v>
      </c>
      <c r="AH80" s="47"/>
      <c r="AI80" s="5"/>
      <c r="AJ80" s="18"/>
      <c r="AM80" s="18"/>
    </row>
    <row r="81" spans="1:39" ht="15.6">
      <c r="A81" s="47"/>
      <c r="B81">
        <f>+'Ark1'!C1092</f>
        <v>2019</v>
      </c>
      <c r="C81">
        <f>+'Ark1'!O1092</f>
        <v>14</v>
      </c>
      <c r="D81" s="2" t="str">
        <f t="shared" si="22"/>
        <v>Vestland</v>
      </c>
      <c r="E81">
        <f>+'Ark1'!Q1092</f>
        <v>96</v>
      </c>
      <c r="G81">
        <f>+'Ark1'!R1092</f>
        <v>1565</v>
      </c>
      <c r="I81" s="195">
        <f>+'Ark1'!AF1092</f>
        <v>17.828662565504668</v>
      </c>
      <c r="K81" s="195">
        <f>+'Ark1'!AG1092</f>
        <v>17.287817667644912</v>
      </c>
      <c r="L81" s="195"/>
      <c r="M81" s="92">
        <f>+'Ark1'!U1092</f>
        <v>20.840319488817844</v>
      </c>
      <c r="S81" s="1">
        <f>+'Ark1'!S1092</f>
        <v>4.4996805111821097</v>
      </c>
      <c r="U81" s="1">
        <f>+'Ark1'!T1092</f>
        <v>4.9482428115015988</v>
      </c>
      <c r="V81" s="92">
        <f>+'Ark1'!W1092</f>
        <v>1.2779552715654952</v>
      </c>
      <c r="W81" s="11">
        <f>+'Ark1'!X1092</f>
        <v>85.431309904153338</v>
      </c>
      <c r="X81" s="11">
        <f>+'Ark1'!Y1092</f>
        <v>27.348242811501596</v>
      </c>
      <c r="Y81" s="11">
        <f>+'Ark1'!Z1092</f>
        <v>5.2395452477023756</v>
      </c>
      <c r="Z81" s="92">
        <f>+'Ark1'!Z1092</f>
        <v>5.2395452477023756</v>
      </c>
      <c r="AA81" s="1">
        <f>+'Ark1'!AA1092</f>
        <v>1.5552138096652619</v>
      </c>
      <c r="AB81" s="1">
        <f>+'Ark1'!AB1092</f>
        <v>2.0214200663920763</v>
      </c>
      <c r="AC81" s="11">
        <f>+'Ark1'!AD1092</f>
        <v>52.590320616779842</v>
      </c>
      <c r="AD81" s="11">
        <f>+'Ark1'!AE1092</f>
        <v>59.542716910119346</v>
      </c>
      <c r="AE81" s="11">
        <f>+'Ark1'!AF1092</f>
        <v>17.828662565504668</v>
      </c>
      <c r="AF81" s="92">
        <f t="shared" si="23"/>
        <v>4.6315109343936269</v>
      </c>
      <c r="AG81" s="11">
        <f t="shared" si="24"/>
        <v>16.302083333333332</v>
      </c>
      <c r="AH81" s="47"/>
      <c r="AI81" s="13"/>
      <c r="AJ81" s="13"/>
    </row>
    <row r="82" spans="1:39" ht="15.6">
      <c r="A82" s="47"/>
      <c r="B82">
        <f>+'Ark1'!C1093</f>
        <v>2019</v>
      </c>
      <c r="C82">
        <f>+'Ark1'!O1093</f>
        <v>15</v>
      </c>
      <c r="D82" s="2" t="str">
        <f t="shared" si="22"/>
        <v>Møre og Romsdal</v>
      </c>
      <c r="E82">
        <f>+'Ark1'!Q1093</f>
        <v>48</v>
      </c>
      <c r="G82">
        <f>+'Ark1'!R1093</f>
        <v>1050</v>
      </c>
      <c r="I82" s="195">
        <f>+'Ark1'!AF1093</f>
        <v>11.96172248803828</v>
      </c>
      <c r="K82" s="195">
        <f>+'Ark1'!AG1093</f>
        <v>12.36542417384468</v>
      </c>
      <c r="L82" s="195"/>
      <c r="M82" s="92">
        <f>+'Ark1'!U1093</f>
        <v>22.217657142857128</v>
      </c>
      <c r="S82" s="1">
        <f>+'Ark1'!S1093</f>
        <v>4.6628571428571437</v>
      </c>
      <c r="U82" s="1">
        <f>+'Ark1'!T1093</f>
        <v>5.8514285714285696</v>
      </c>
      <c r="V82" s="92">
        <f>+'Ark1'!W1093</f>
        <v>3.8095238095238111</v>
      </c>
      <c r="W82" s="11">
        <f>+'Ark1'!X1093</f>
        <v>87.047619047619023</v>
      </c>
      <c r="X82" s="11">
        <f>+'Ark1'!Y1093</f>
        <v>38.285714285714278</v>
      </c>
      <c r="Y82" s="11">
        <f>+'Ark1'!Z1093</f>
        <v>6.0333953038047401</v>
      </c>
      <c r="Z82" s="92">
        <f>+'Ark1'!Z1093</f>
        <v>6.0333953038047401</v>
      </c>
      <c r="AA82" s="1">
        <f>+'Ark1'!AA1093</f>
        <v>1.646540797745218</v>
      </c>
      <c r="AB82" s="1">
        <f>+'Ark1'!AB1093</f>
        <v>2.2053663678233906</v>
      </c>
      <c r="AC82" s="11">
        <f>+'Ark1'!AD1093</f>
        <v>46.320735266817501</v>
      </c>
      <c r="AD82" s="11">
        <f>+'Ark1'!AE1093</f>
        <v>56.137563507578385</v>
      </c>
      <c r="AE82" s="11">
        <f>+'Ark1'!AF1093</f>
        <v>11.96172248803828</v>
      </c>
      <c r="AF82" s="92">
        <f t="shared" si="23"/>
        <v>4.7648161764705845</v>
      </c>
      <c r="AG82" s="11">
        <f t="shared" si="24"/>
        <v>21.875</v>
      </c>
      <c r="AH82" s="47"/>
      <c r="AI82" s="13"/>
      <c r="AJ82" s="13"/>
    </row>
    <row r="83" spans="1:39" ht="15.6">
      <c r="A83" s="47"/>
      <c r="B83">
        <f>+'Ark1'!C1094</f>
        <v>2019</v>
      </c>
      <c r="C83">
        <f>+'Ark1'!O1094</f>
        <v>16</v>
      </c>
      <c r="D83" s="2" t="str">
        <f t="shared" si="22"/>
        <v>Trøndelag</v>
      </c>
      <c r="E83">
        <f>+'Ark1'!Q1094</f>
        <v>32</v>
      </c>
      <c r="G83">
        <f>+'Ark1'!R1094</f>
        <v>218</v>
      </c>
      <c r="I83" s="195">
        <f>+'Ark1'!AF1094</f>
        <v>2.4834814308498521</v>
      </c>
      <c r="K83" s="195">
        <f>+'Ark1'!AG1094</f>
        <v>2.3613130623095242</v>
      </c>
      <c r="L83" s="195"/>
      <c r="M83" s="92">
        <f>+'Ark1'!U1094</f>
        <v>20.435045871559623</v>
      </c>
      <c r="S83" s="1">
        <f>+'Ark1'!S1094</f>
        <v>5.7844036697247692</v>
      </c>
      <c r="U83" s="1">
        <f>+'Ark1'!T1094</f>
        <v>6.2935779816513771</v>
      </c>
      <c r="V83" s="92">
        <f>+'Ark1'!W1094</f>
        <v>11.467889908256883</v>
      </c>
      <c r="W83" s="11">
        <f>+'Ark1'!X1094</f>
        <v>68.348623853211024</v>
      </c>
      <c r="X83" s="11">
        <f>+'Ark1'!Y1094</f>
        <v>26.146788990825687</v>
      </c>
      <c r="Y83" s="11">
        <f>+'Ark1'!Z1094</f>
        <v>7.7083287047137699</v>
      </c>
      <c r="Z83" s="92">
        <f>+'Ark1'!Z1094</f>
        <v>7.7083287047137699</v>
      </c>
      <c r="AA83" s="1">
        <f>+'Ark1'!AA1094</f>
        <v>1.9756162346912221</v>
      </c>
      <c r="AB83" s="1">
        <f>+'Ark1'!AB1094</f>
        <v>2.7671160501042502</v>
      </c>
      <c r="AC83" s="11">
        <f>+'Ark1'!AD1094</f>
        <v>69.507591422784898</v>
      </c>
      <c r="AD83" s="11">
        <f>+'Ark1'!AE1094</f>
        <v>57.964850755414609</v>
      </c>
      <c r="AE83" s="11">
        <f>+'Ark1'!AF1094</f>
        <v>2.4834814308498521</v>
      </c>
      <c r="AF83" s="92">
        <f t="shared" si="23"/>
        <v>3.5327835051546383</v>
      </c>
      <c r="AG83" s="11">
        <f t="shared" si="24"/>
        <v>6.8125</v>
      </c>
      <c r="AH83" s="47"/>
      <c r="AI83" s="13"/>
      <c r="AJ83" s="13"/>
    </row>
    <row r="84" spans="1:39" ht="15.6">
      <c r="A84" s="47"/>
      <c r="B84">
        <f>+'Ark1'!C1095</f>
        <v>2019</v>
      </c>
      <c r="C84">
        <f>+'Ark1'!O1095</f>
        <v>18</v>
      </c>
      <c r="D84" s="2" t="str">
        <f t="shared" si="22"/>
        <v>Nordland</v>
      </c>
      <c r="E84">
        <f>+'Ark1'!Q1095</f>
        <v>41</v>
      </c>
      <c r="G84">
        <f>+'Ark1'!R1095</f>
        <v>863</v>
      </c>
      <c r="I84" s="195">
        <f>+'Ark1'!AF1095</f>
        <v>9.8313966735019367</v>
      </c>
      <c r="K84" s="195">
        <f>+'Ark1'!AG1095</f>
        <v>9.6610060964879381</v>
      </c>
      <c r="L84" s="195"/>
      <c r="M84" s="92">
        <f>+'Ark1'!U1095</f>
        <v>21.119814600231752</v>
      </c>
      <c r="S84" s="1">
        <f>+'Ark1'!S1095</f>
        <v>5.5272305909617616</v>
      </c>
      <c r="U84" s="1">
        <f>+'Ark1'!T1095</f>
        <v>5.6500579374275777</v>
      </c>
      <c r="V84" s="92">
        <f>+'Ark1'!W1095</f>
        <v>4.0556199304750873</v>
      </c>
      <c r="W84" s="11">
        <f>+'Ark1'!X1095</f>
        <v>81.112398609501739</v>
      </c>
      <c r="X84" s="11">
        <f>+'Ark1'!Y1095</f>
        <v>33.140208574739276</v>
      </c>
      <c r="Y84" s="11">
        <f>+'Ark1'!Z1095</f>
        <v>5.6256356582084193</v>
      </c>
      <c r="Z84" s="92">
        <f>+'Ark1'!Z1095</f>
        <v>5.6256356582084193</v>
      </c>
      <c r="AA84" s="1">
        <f>+'Ark1'!AA1095</f>
        <v>1.6582635101791436</v>
      </c>
      <c r="AB84" s="1">
        <f>+'Ark1'!AB1095</f>
        <v>2.2891546145863946</v>
      </c>
      <c r="AC84" s="11">
        <f>+'Ark1'!AD1095</f>
        <v>56.5167367149784</v>
      </c>
      <c r="AD84" s="11">
        <f>+'Ark1'!AE1095</f>
        <v>52.876718345401699</v>
      </c>
      <c r="AE84" s="11">
        <f>+'Ark1'!AF1095</f>
        <v>9.8313966735019367</v>
      </c>
      <c r="AF84" s="92">
        <f t="shared" si="23"/>
        <v>3.8210482180293504</v>
      </c>
      <c r="AG84" s="11">
        <f t="shared" si="24"/>
        <v>21.048780487804876</v>
      </c>
      <c r="AH84" s="47"/>
      <c r="AI84" s="13"/>
      <c r="AJ84" s="13"/>
    </row>
    <row r="85" spans="1:39" ht="15.6">
      <c r="A85" s="47"/>
      <c r="B85">
        <f>+'Ark1'!C1096</f>
        <v>2019</v>
      </c>
      <c r="C85">
        <f>+'Ark1'!O1096</f>
        <v>54</v>
      </c>
      <c r="D85" s="2" t="str">
        <f t="shared" si="22"/>
        <v>Troms og Finnmark</v>
      </c>
      <c r="E85">
        <f>+'Ark1'!Q1096</f>
        <v>0</v>
      </c>
      <c r="G85">
        <f>+'Ark1'!R1096</f>
        <v>0</v>
      </c>
      <c r="I85" s="195">
        <f>+'Ark1'!AF1096</f>
        <v>0</v>
      </c>
      <c r="K85" s="195">
        <f>+'Ark1'!AG1096</f>
        <v>0</v>
      </c>
      <c r="L85" s="195"/>
      <c r="M85" s="92">
        <f>+'Ark1'!U1096</f>
        <v>0</v>
      </c>
      <c r="S85" s="1">
        <f>+'Ark1'!S1096</f>
        <v>0</v>
      </c>
      <c r="U85" s="1">
        <f>+'Ark1'!T1096</f>
        <v>0</v>
      </c>
      <c r="V85" s="92">
        <f>+'Ark1'!W1096</f>
        <v>0</v>
      </c>
      <c r="W85" s="11">
        <f>+'Ark1'!X1096</f>
        <v>0</v>
      </c>
      <c r="X85" s="11">
        <f>+'Ark1'!Y1096</f>
        <v>0</v>
      </c>
      <c r="Y85" s="11">
        <f>+'Ark1'!Z1096</f>
        <v>0</v>
      </c>
      <c r="Z85" s="92">
        <f>+'Ark1'!Z1096</f>
        <v>0</v>
      </c>
      <c r="AA85" s="1">
        <f>+'Ark1'!AA1096</f>
        <v>0</v>
      </c>
      <c r="AB85" s="1">
        <f>+'Ark1'!AB1096</f>
        <v>0</v>
      </c>
      <c r="AC85" s="11">
        <f>+'Ark1'!AD1096</f>
        <v>0</v>
      </c>
      <c r="AD85" s="11">
        <f>+'Ark1'!AE1096</f>
        <v>0</v>
      </c>
      <c r="AE85" s="11">
        <f>+'Ark1'!AF1096</f>
        <v>0</v>
      </c>
      <c r="AF85" s="92" t="e">
        <f t="shared" si="23"/>
        <v>#DIV/0!</v>
      </c>
      <c r="AG85" s="11" t="e">
        <f t="shared" si="24"/>
        <v>#DIV/0!</v>
      </c>
      <c r="AH85" s="47"/>
      <c r="AI85" s="13"/>
      <c r="AJ85" s="13"/>
    </row>
    <row r="86" spans="1:39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13"/>
      <c r="AJ86" s="13"/>
    </row>
    <row r="87" spans="1:39" ht="15.6">
      <c r="A87" s="47"/>
      <c r="B87" s="53">
        <f>+'Ark1'!C1097</f>
        <v>2018</v>
      </c>
      <c r="C87" s="53">
        <f>+'Ark1'!O1097</f>
        <v>1</v>
      </c>
      <c r="D87" s="66" t="str">
        <f t="shared" ref="D87:D96" si="25">VLOOKUP(C87,$AM$9:$AN$22,2)</f>
        <v>Viken</v>
      </c>
      <c r="E87" s="53">
        <f>+'Ark1'!Q1097</f>
        <v>6</v>
      </c>
      <c r="F87" s="75"/>
      <c r="G87" s="53">
        <f>+'Ark1'!R1097</f>
        <v>95</v>
      </c>
      <c r="H87" s="75"/>
      <c r="I87" s="177">
        <f>+'Ark1'!AF1097</f>
        <v>0.99051193827546635</v>
      </c>
      <c r="J87" s="156"/>
      <c r="K87" s="177">
        <f>+'Ark1'!AG1097</f>
        <v>0.64625954776905636</v>
      </c>
      <c r="L87" s="177"/>
      <c r="M87" s="156">
        <f>+'Ark1'!U1097</f>
        <v>13.448421052631579</v>
      </c>
      <c r="N87" s="156"/>
      <c r="O87" s="156"/>
      <c r="P87" s="156"/>
      <c r="Q87" s="156"/>
      <c r="R87" s="156"/>
      <c r="S87" s="55">
        <f>+'Ark1'!S1097</f>
        <v>4.7368421052631557</v>
      </c>
      <c r="T87" s="156"/>
      <c r="U87" s="55">
        <f>+'Ark1'!T1097</f>
        <v>4.6526315789473687</v>
      </c>
      <c r="V87" s="156">
        <f>+'Ark1'!W1097</f>
        <v>0</v>
      </c>
      <c r="W87" s="75">
        <f>+'Ark1'!X1097</f>
        <v>18.947368421052623</v>
      </c>
      <c r="X87" s="75">
        <f>+'Ark1'!Y1097</f>
        <v>4.2105263157894726</v>
      </c>
      <c r="Y87" s="75">
        <f>+'Ark1'!Z1097</f>
        <v>5.6833248822719522</v>
      </c>
      <c r="Z87" s="156">
        <f>+'Ark1'!Z1097</f>
        <v>5.6833248822719522</v>
      </c>
      <c r="AA87" s="55">
        <f>+'Ark1'!AA1097</f>
        <v>1.5023527255313114</v>
      </c>
      <c r="AB87" s="55">
        <f>+'Ark1'!AB1097</f>
        <v>1.678146979653022</v>
      </c>
      <c r="AC87" s="75">
        <f>+'Ark1'!AD1097</f>
        <v>29.777105029770315</v>
      </c>
      <c r="AD87" s="75">
        <f>+'Ark1'!AE1097</f>
        <v>41.466061654527877</v>
      </c>
      <c r="AE87" s="75">
        <f>+'Ark1'!AF1097</f>
        <v>0.99051193827546635</v>
      </c>
      <c r="AF87" s="156">
        <f t="shared" ref="AF87:AF96" si="26">+M87/S87</f>
        <v>2.8391111111111123</v>
      </c>
      <c r="AG87" s="75">
        <f t="shared" ref="AG87:AG96" si="27">+G87/E87</f>
        <v>15.833333333333334</v>
      </c>
      <c r="AH87" s="47"/>
      <c r="AI87" s="2"/>
      <c r="AJ87" s="5"/>
    </row>
    <row r="88" spans="1:39" ht="15.6">
      <c r="A88" s="47"/>
      <c r="B88" s="53">
        <f>+'Ark1'!C1098</f>
        <v>2018</v>
      </c>
      <c r="C88" s="53">
        <f>+'Ark1'!O1098</f>
        <v>4</v>
      </c>
      <c r="D88" s="66" t="str">
        <f t="shared" si="25"/>
        <v>Innlandet</v>
      </c>
      <c r="E88" s="53">
        <f>+'Ark1'!Q1098</f>
        <v>33</v>
      </c>
      <c r="F88" s="75"/>
      <c r="G88" s="53">
        <f>+'Ark1'!R1098</f>
        <v>431</v>
      </c>
      <c r="H88" s="75"/>
      <c r="I88" s="177">
        <f>+'Ark1'!AF1098</f>
        <v>4.4937962673339564</v>
      </c>
      <c r="J88" s="156"/>
      <c r="K88" s="177">
        <f>+'Ark1'!AG1098</f>
        <v>4.7090195646782309</v>
      </c>
      <c r="L88" s="177"/>
      <c r="M88" s="156">
        <f>+'Ark1'!U1098</f>
        <v>21.599373549883978</v>
      </c>
      <c r="N88" s="156"/>
      <c r="O88" s="156"/>
      <c r="P88" s="156"/>
      <c r="Q88" s="156"/>
      <c r="R88" s="156"/>
      <c r="S88" s="55">
        <f>+'Ark1'!S1098</f>
        <v>5.529002320185616</v>
      </c>
      <c r="T88" s="156"/>
      <c r="U88" s="55">
        <f>+'Ark1'!T1098</f>
        <v>5.890951276102089</v>
      </c>
      <c r="V88" s="156">
        <f>+'Ark1'!W1098</f>
        <v>6.960556844547563</v>
      </c>
      <c r="W88" s="75">
        <f>+'Ark1'!X1098</f>
        <v>73.317865429234374</v>
      </c>
      <c r="X88" s="75">
        <f>+'Ark1'!Y1098</f>
        <v>38.515081206496511</v>
      </c>
      <c r="Y88" s="75">
        <f>+'Ark1'!Z1098</f>
        <v>7.6849730326418877</v>
      </c>
      <c r="Z88" s="156">
        <f>+'Ark1'!Z1098</f>
        <v>7.6849730326418877</v>
      </c>
      <c r="AA88" s="55">
        <f>+'Ark1'!AA1098</f>
        <v>1.8274698641572631</v>
      </c>
      <c r="AB88" s="55">
        <f>+'Ark1'!AB1098</f>
        <v>2.4860981038262984</v>
      </c>
      <c r="AC88" s="75">
        <f>+'Ark1'!AD1098</f>
        <v>55.39418018192336</v>
      </c>
      <c r="AD88" s="75">
        <f>+'Ark1'!AE1098</f>
        <v>62.858497936342722</v>
      </c>
      <c r="AE88" s="75">
        <f>+'Ark1'!AF1098</f>
        <v>4.4937962673339564</v>
      </c>
      <c r="AF88" s="156">
        <f t="shared" si="26"/>
        <v>3.9065589592950034</v>
      </c>
      <c r="AG88" s="75">
        <f t="shared" si="27"/>
        <v>13.060606060606061</v>
      </c>
      <c r="AH88" s="47"/>
      <c r="AI88" s="4"/>
      <c r="AJ88" s="4"/>
      <c r="AL88" s="4"/>
      <c r="AM88" s="4"/>
    </row>
    <row r="89" spans="1:39" ht="15.6">
      <c r="A89" s="47"/>
      <c r="B89" s="53">
        <f>+'Ark1'!C1099</f>
        <v>2018</v>
      </c>
      <c r="C89" s="53">
        <f>+'Ark1'!O1099</f>
        <v>8</v>
      </c>
      <c r="D89" s="66" t="str">
        <f t="shared" si="25"/>
        <v>Telemark/ Vestfold</v>
      </c>
      <c r="E89" s="53">
        <f>+'Ark1'!Q1099</f>
        <v>29</v>
      </c>
      <c r="F89" s="75"/>
      <c r="G89" s="53">
        <f>+'Ark1'!R1099</f>
        <v>425</v>
      </c>
      <c r="H89" s="75"/>
      <c r="I89" s="177">
        <f>+'Ark1'!AF1099</f>
        <v>4.43123761860077</v>
      </c>
      <c r="J89" s="156"/>
      <c r="K89" s="177">
        <f>+'Ark1'!AG1099</f>
        <v>4.8081993623700656</v>
      </c>
      <c r="L89" s="177"/>
      <c r="M89" s="156">
        <f>+'Ark1'!U1099</f>
        <v>22.365647058823555</v>
      </c>
      <c r="N89" s="156"/>
      <c r="O89" s="156"/>
      <c r="P89" s="156"/>
      <c r="Q89" s="156"/>
      <c r="R89" s="156"/>
      <c r="S89" s="55">
        <f>+'Ark1'!S1099</f>
        <v>4.9694117647058809</v>
      </c>
      <c r="T89" s="156"/>
      <c r="U89" s="55">
        <f>+'Ark1'!T1099</f>
        <v>5.4305882352941186</v>
      </c>
      <c r="V89" s="156">
        <f>+'Ark1'!W1099</f>
        <v>2.1176470588235294</v>
      </c>
      <c r="W89" s="75">
        <f>+'Ark1'!X1099</f>
        <v>90.82352941176471</v>
      </c>
      <c r="X89" s="75">
        <f>+'Ark1'!Y1099</f>
        <v>38.117647058823529</v>
      </c>
      <c r="Y89" s="75">
        <f>+'Ark1'!Z1099</f>
        <v>5.8666552144167667</v>
      </c>
      <c r="Z89" s="156">
        <f>+'Ark1'!Z1099</f>
        <v>5.8666552144167667</v>
      </c>
      <c r="AA89" s="55">
        <f>+'Ark1'!AA1099</f>
        <v>1.537455769189646</v>
      </c>
      <c r="AB89" s="55">
        <f>+'Ark1'!AB1099</f>
        <v>2.0071650202923337</v>
      </c>
      <c r="AC89" s="75">
        <f>+'Ark1'!AD1099</f>
        <v>43.814109077083295</v>
      </c>
      <c r="AD89" s="75">
        <f>+'Ark1'!AE1099</f>
        <v>60.357307003397651</v>
      </c>
      <c r="AE89" s="75">
        <f>+'Ark1'!AF1099</f>
        <v>4.43123761860077</v>
      </c>
      <c r="AF89" s="156">
        <f t="shared" si="26"/>
        <v>4.5006628787878853</v>
      </c>
      <c r="AG89" s="75">
        <f t="shared" si="27"/>
        <v>14.655172413793103</v>
      </c>
      <c r="AH89" s="47"/>
      <c r="AI89" s="4"/>
      <c r="AJ89" s="13"/>
      <c r="AL89" s="1"/>
      <c r="AM89" s="5"/>
    </row>
    <row r="90" spans="1:39" ht="15.6">
      <c r="A90" s="47"/>
      <c r="B90" s="53">
        <f>+'Ark1'!C1100</f>
        <v>2018</v>
      </c>
      <c r="C90" s="53">
        <f>+'Ark1'!O1100</f>
        <v>9</v>
      </c>
      <c r="D90" s="66" t="str">
        <f t="shared" si="25"/>
        <v>Agder</v>
      </c>
      <c r="E90" s="53">
        <f>+'Ark1'!Q1100</f>
        <v>8</v>
      </c>
      <c r="F90" s="75"/>
      <c r="G90" s="53">
        <f>+'Ark1'!R1100</f>
        <v>62</v>
      </c>
      <c r="H90" s="75"/>
      <c r="I90" s="177">
        <f>+'Ark1'!AF1100</f>
        <v>0.64643937024293607</v>
      </c>
      <c r="J90" s="156"/>
      <c r="K90" s="177">
        <f>+'Ark1'!AG1100</f>
        <v>0.39935966888202118</v>
      </c>
      <c r="L90" s="177"/>
      <c r="M90" s="156">
        <f>+'Ark1'!U1100</f>
        <v>12.733870967741938</v>
      </c>
      <c r="N90" s="156"/>
      <c r="O90" s="156"/>
      <c r="P90" s="156"/>
      <c r="Q90" s="156"/>
      <c r="R90" s="156"/>
      <c r="S90" s="55">
        <f>+'Ark1'!S1100</f>
        <v>4.096774193548387</v>
      </c>
      <c r="T90" s="156"/>
      <c r="U90" s="55">
        <f>+'Ark1'!T1100</f>
        <v>4.0322580645161281</v>
      </c>
      <c r="V90" s="156">
        <f>+'Ark1'!W1100</f>
        <v>0</v>
      </c>
      <c r="W90" s="75">
        <f>+'Ark1'!X1100</f>
        <v>19.354838709677423</v>
      </c>
      <c r="X90" s="75">
        <f>+'Ark1'!Y1100</f>
        <v>6.4516129032258052</v>
      </c>
      <c r="Y90" s="75">
        <f>+'Ark1'!Z1100</f>
        <v>4.7840104497534917</v>
      </c>
      <c r="Z90" s="156">
        <f>+'Ark1'!Z1100</f>
        <v>4.7840104497534917</v>
      </c>
      <c r="AA90" s="55">
        <f>+'Ark1'!AA1100</f>
        <v>1.9814435713466088</v>
      </c>
      <c r="AB90" s="55">
        <f>+'Ark1'!AB1100</f>
        <v>1.9997398373972743</v>
      </c>
      <c r="AC90" s="75">
        <f>+'Ark1'!AD1100</f>
        <v>57.748960346622489</v>
      </c>
      <c r="AD90" s="75">
        <f>+'Ark1'!AE1100</f>
        <v>63.421796568179282</v>
      </c>
      <c r="AE90" s="75">
        <f>+'Ark1'!AF1100</f>
        <v>0.64643937024293607</v>
      </c>
      <c r="AF90" s="156">
        <f t="shared" si="26"/>
        <v>3.1082677165354338</v>
      </c>
      <c r="AG90" s="75">
        <f t="shared" si="27"/>
        <v>7.75</v>
      </c>
      <c r="AH90" s="47"/>
      <c r="AI90" s="4"/>
      <c r="AJ90" s="13"/>
      <c r="AL90" s="1"/>
      <c r="AM90" s="5"/>
    </row>
    <row r="91" spans="1:39" ht="15.6">
      <c r="A91" s="47"/>
      <c r="B91" s="53">
        <f>+'Ark1'!C1101</f>
        <v>2018</v>
      </c>
      <c r="C91" s="53">
        <f>+'Ark1'!O1101</f>
        <v>11</v>
      </c>
      <c r="D91" s="66" t="str">
        <f t="shared" si="25"/>
        <v>Rogaland</v>
      </c>
      <c r="E91" s="53">
        <f>+'Ark1'!Q1101</f>
        <v>53</v>
      </c>
      <c r="F91" s="75"/>
      <c r="G91" s="53">
        <f>+'Ark1'!R1101</f>
        <v>583</v>
      </c>
      <c r="H91" s="75"/>
      <c r="I91" s="177">
        <f>+'Ark1'!AF1101</f>
        <v>6.078615368574706</v>
      </c>
      <c r="J91" s="156"/>
      <c r="K91" s="177">
        <f>+'Ark1'!AG1101</f>
        <v>5.5038793530140708</v>
      </c>
      <c r="L91" s="177"/>
      <c r="M91" s="156">
        <f>+'Ark1'!U1101</f>
        <v>18.663293310463128</v>
      </c>
      <c r="N91" s="156"/>
      <c r="O91" s="156"/>
      <c r="P91" s="156"/>
      <c r="Q91" s="156"/>
      <c r="R91" s="156"/>
      <c r="S91" s="55">
        <f>+'Ark1'!S1101</f>
        <v>4.7169811320754702</v>
      </c>
      <c r="T91" s="156"/>
      <c r="U91" s="55">
        <f>+'Ark1'!T1101</f>
        <v>4.9262435677530005</v>
      </c>
      <c r="V91" s="156">
        <f>+'Ark1'!W1101</f>
        <v>1.7152658662092619</v>
      </c>
      <c r="W91" s="75">
        <f>+'Ark1'!X1101</f>
        <v>64.665523156089193</v>
      </c>
      <c r="X91" s="75">
        <f>+'Ark1'!Y1101</f>
        <v>21.955403087478551</v>
      </c>
      <c r="Y91" s="75">
        <f>+'Ark1'!Z1101</f>
        <v>5.9451400618313563</v>
      </c>
      <c r="Z91" s="156">
        <f>+'Ark1'!Z1101</f>
        <v>5.9451400618313563</v>
      </c>
      <c r="AA91" s="55">
        <f>+'Ark1'!AA1101</f>
        <v>1.6987039186022179</v>
      </c>
      <c r="AB91" s="55">
        <f>+'Ark1'!AB1101</f>
        <v>2.1479690329247623</v>
      </c>
      <c r="AC91" s="75">
        <f>+'Ark1'!AD1101</f>
        <v>49.153425295926809</v>
      </c>
      <c r="AD91" s="75">
        <f>+'Ark1'!AE1101</f>
        <v>65.476267147975534</v>
      </c>
      <c r="AE91" s="75">
        <f>+'Ark1'!AF1101</f>
        <v>6.078615368574706</v>
      </c>
      <c r="AF91" s="156">
        <f t="shared" si="26"/>
        <v>3.9566181818181847</v>
      </c>
      <c r="AG91" s="75">
        <f t="shared" si="27"/>
        <v>11</v>
      </c>
      <c r="AH91" s="47"/>
      <c r="AI91" s="4"/>
      <c r="AJ91" s="13"/>
      <c r="AL91" s="1"/>
      <c r="AM91" s="5"/>
    </row>
    <row r="92" spans="1:39" ht="15.6">
      <c r="A92" s="47"/>
      <c r="B92" s="53">
        <f>+'Ark1'!C1102</f>
        <v>2018</v>
      </c>
      <c r="C92" s="53">
        <f>+'Ark1'!O1102</f>
        <v>14</v>
      </c>
      <c r="D92" s="66" t="str">
        <f t="shared" si="25"/>
        <v>Vestland</v>
      </c>
      <c r="E92" s="53">
        <f>+'Ark1'!Q1102</f>
        <v>109</v>
      </c>
      <c r="F92" s="75"/>
      <c r="G92" s="53">
        <f>+'Ark1'!R1102</f>
        <v>1632</v>
      </c>
      <c r="H92" s="75"/>
      <c r="I92" s="177">
        <f>+'Ark1'!AF1102</f>
        <v>17.015952455426955</v>
      </c>
      <c r="J92" s="156"/>
      <c r="K92" s="177">
        <f>+'Ark1'!AG1102</f>
        <v>16.421649350879939</v>
      </c>
      <c r="L92" s="177"/>
      <c r="M92" s="156">
        <f>+'Ark1'!U1102</f>
        <v>19.892279411764711</v>
      </c>
      <c r="N92" s="156"/>
      <c r="O92" s="156"/>
      <c r="P92" s="156"/>
      <c r="Q92" s="156"/>
      <c r="R92" s="156"/>
      <c r="S92" s="55">
        <f>+'Ark1'!S1102</f>
        <v>4.4234068627450993</v>
      </c>
      <c r="T92" s="156"/>
      <c r="U92" s="55">
        <f>+'Ark1'!T1102</f>
        <v>4.7855392156862733</v>
      </c>
      <c r="V92" s="156">
        <f>+'Ark1'!W1102</f>
        <v>2.3284313725490198</v>
      </c>
      <c r="W92" s="75">
        <f>+'Ark1'!X1102</f>
        <v>76.225490196078411</v>
      </c>
      <c r="X92" s="75">
        <f>+'Ark1'!Y1102</f>
        <v>25.306372549019606</v>
      </c>
      <c r="Y92" s="75">
        <f>+'Ark1'!Z1102</f>
        <v>5.6304038705459689</v>
      </c>
      <c r="Z92" s="156">
        <f>+'Ark1'!Z1102</f>
        <v>5.6304038705459689</v>
      </c>
      <c r="AA92" s="55">
        <f>+'Ark1'!AA1102</f>
        <v>1.6576519423309837</v>
      </c>
      <c r="AB92" s="55">
        <f>+'Ark1'!AB1102</f>
        <v>2.1280886903398391</v>
      </c>
      <c r="AC92" s="75">
        <f>+'Ark1'!AD1102</f>
        <v>58.866378345915507</v>
      </c>
      <c r="AD92" s="75">
        <f>+'Ark1'!AE1102</f>
        <v>67.6069082537133</v>
      </c>
      <c r="AE92" s="75">
        <f>+'Ark1'!AF1102</f>
        <v>17.015952455426955</v>
      </c>
      <c r="AF92" s="156">
        <f t="shared" si="26"/>
        <v>4.497049452832802</v>
      </c>
      <c r="AG92" s="75">
        <f t="shared" si="27"/>
        <v>14.972477064220184</v>
      </c>
      <c r="AH92" s="47"/>
      <c r="AI92" s="4"/>
      <c r="AJ92" s="13"/>
      <c r="AL92" s="1"/>
      <c r="AM92" s="5"/>
    </row>
    <row r="93" spans="1:39" ht="15.6">
      <c r="A93" s="47"/>
      <c r="B93" s="53">
        <f>+'Ark1'!C1103</f>
        <v>2018</v>
      </c>
      <c r="C93" s="53">
        <f>+'Ark1'!O1103</f>
        <v>15</v>
      </c>
      <c r="D93" s="66" t="str">
        <f t="shared" si="25"/>
        <v>Møre og Romsdal</v>
      </c>
      <c r="E93" s="53">
        <f>+'Ark1'!Q1103</f>
        <v>54</v>
      </c>
      <c r="F93" s="75"/>
      <c r="G93" s="53">
        <f>+'Ark1'!R1103</f>
        <v>819</v>
      </c>
      <c r="H93" s="75"/>
      <c r="I93" s="177">
        <f>+'Ark1'!AF1103</f>
        <v>8.5392555520800766</v>
      </c>
      <c r="J93" s="156"/>
      <c r="K93" s="177">
        <f>+'Ark1'!AG1103</f>
        <v>8.9698761408370267</v>
      </c>
      <c r="L93" s="177"/>
      <c r="M93" s="156">
        <f>+'Ark1'!U1103</f>
        <v>21.651623931623913</v>
      </c>
      <c r="N93" s="156"/>
      <c r="O93" s="156"/>
      <c r="P93" s="156"/>
      <c r="Q93" s="156"/>
      <c r="R93" s="156"/>
      <c r="S93" s="55">
        <f>+'Ark1'!S1103</f>
        <v>4.6959706959706962</v>
      </c>
      <c r="T93" s="156"/>
      <c r="U93" s="55">
        <f>+'Ark1'!T1103</f>
        <v>5.4725274725274717</v>
      </c>
      <c r="V93" s="156">
        <f>+'Ark1'!W1103</f>
        <v>5.2503052503052494</v>
      </c>
      <c r="W93" s="75">
        <f>+'Ark1'!X1103</f>
        <v>84.737484737484749</v>
      </c>
      <c r="X93" s="75">
        <f>+'Ark1'!Y1103</f>
        <v>35.65323565323564</v>
      </c>
      <c r="Y93" s="75">
        <f>+'Ark1'!Z1103</f>
        <v>6.0641742394623828</v>
      </c>
      <c r="Z93" s="156">
        <f>+'Ark1'!Z1103</f>
        <v>6.0641742394623828</v>
      </c>
      <c r="AA93" s="55">
        <f>+'Ark1'!AA1103</f>
        <v>1.8573343060461664</v>
      </c>
      <c r="AB93" s="55">
        <f>+'Ark1'!AB1103</f>
        <v>2.354983769994512</v>
      </c>
      <c r="AC93" s="75">
        <f>+'Ark1'!AD1103</f>
        <v>47.91417933309269</v>
      </c>
      <c r="AD93" s="75">
        <f>+'Ark1'!AE1103</f>
        <v>61.487301634406847</v>
      </c>
      <c r="AE93" s="75">
        <f>+'Ark1'!AF1103</f>
        <v>8.5392555520800766</v>
      </c>
      <c r="AF93" s="156">
        <f t="shared" si="26"/>
        <v>4.6106812272490858</v>
      </c>
      <c r="AG93" s="75">
        <f t="shared" si="27"/>
        <v>15.166666666666666</v>
      </c>
      <c r="AH93" s="47"/>
      <c r="AI93" s="4"/>
      <c r="AJ93" s="13"/>
      <c r="AL93" s="13"/>
      <c r="AM93" s="5"/>
    </row>
    <row r="94" spans="1:39" ht="15.6">
      <c r="A94" s="47"/>
      <c r="B94" s="53">
        <f>+'Ark1'!C1104</f>
        <v>2018</v>
      </c>
      <c r="C94" s="53">
        <f>+'Ark1'!O1104</f>
        <v>16</v>
      </c>
      <c r="D94" s="66" t="str">
        <f t="shared" si="25"/>
        <v>Trøndelag</v>
      </c>
      <c r="E94" s="53">
        <f>+'Ark1'!Q1104</f>
        <v>29</v>
      </c>
      <c r="F94" s="75"/>
      <c r="G94" s="53">
        <f>+'Ark1'!R1104</f>
        <v>200</v>
      </c>
      <c r="H94" s="75"/>
      <c r="I94" s="177">
        <f>+'Ark1'!AF1104</f>
        <v>2.0852882911062451</v>
      </c>
      <c r="J94" s="156"/>
      <c r="K94" s="177">
        <f>+'Ark1'!AG1104</f>
        <v>2.1102731443091596</v>
      </c>
      <c r="L94" s="177"/>
      <c r="M94" s="156">
        <f>+'Ark1'!U1104</f>
        <v>20.85915</v>
      </c>
      <c r="N94" s="156"/>
      <c r="O94" s="156"/>
      <c r="P94" s="156"/>
      <c r="Q94" s="156"/>
      <c r="R94" s="156"/>
      <c r="S94" s="55">
        <f>+'Ark1'!S1104</f>
        <v>6.6050000000000013</v>
      </c>
      <c r="T94" s="156"/>
      <c r="U94" s="55">
        <f>+'Ark1'!T1104</f>
        <v>5.83</v>
      </c>
      <c r="V94" s="156">
        <f>+'Ark1'!W1104</f>
        <v>11.5</v>
      </c>
      <c r="W94" s="75">
        <f>+'Ark1'!X1104</f>
        <v>71.5</v>
      </c>
      <c r="X94" s="75">
        <f>+'Ark1'!Y1104</f>
        <v>34</v>
      </c>
      <c r="Y94" s="75">
        <f>+'Ark1'!Z1104</f>
        <v>7.8001870988778208</v>
      </c>
      <c r="Z94" s="156">
        <f>+'Ark1'!Z1104</f>
        <v>7.8001870988778208</v>
      </c>
      <c r="AA94" s="55">
        <f>+'Ark1'!AA1104</f>
        <v>1.9846851135633561</v>
      </c>
      <c r="AB94" s="55">
        <f>+'Ark1'!AB1104</f>
        <v>3.0921028443439575</v>
      </c>
      <c r="AC94" s="75">
        <f>+'Ark1'!AD1104</f>
        <v>68.393874911305744</v>
      </c>
      <c r="AD94" s="75">
        <f>+'Ark1'!AE1104</f>
        <v>46.650150710072658</v>
      </c>
      <c r="AE94" s="75">
        <f>+'Ark1'!AF1104</f>
        <v>2.0852882911062451</v>
      </c>
      <c r="AF94" s="156">
        <f t="shared" si="26"/>
        <v>3.1580847842543522</v>
      </c>
      <c r="AG94" s="75">
        <f t="shared" si="27"/>
        <v>6.8965517241379306</v>
      </c>
      <c r="AH94" s="47"/>
      <c r="AI94" s="4"/>
      <c r="AJ94" s="13"/>
      <c r="AL94" s="13"/>
      <c r="AM94" s="5"/>
    </row>
    <row r="95" spans="1:39" ht="15.6">
      <c r="A95" s="47"/>
      <c r="B95" s="53">
        <f>+'Ark1'!C1105</f>
        <v>2018</v>
      </c>
      <c r="C95" s="53">
        <f>+'Ark1'!O1105</f>
        <v>18</v>
      </c>
      <c r="D95" s="66" t="str">
        <f t="shared" si="25"/>
        <v>Nordland</v>
      </c>
      <c r="E95" s="53">
        <f>+'Ark1'!Q1105</f>
        <v>40</v>
      </c>
      <c r="F95" s="75"/>
      <c r="G95" s="53">
        <f>+'Ark1'!R1105</f>
        <v>681</v>
      </c>
      <c r="H95" s="75"/>
      <c r="I95" s="177">
        <f>+'Ark1'!AF1105</f>
        <v>7.1004066312167655</v>
      </c>
      <c r="J95" s="156"/>
      <c r="K95" s="177">
        <f>+'Ark1'!AG1105</f>
        <v>7.3779612241236352</v>
      </c>
      <c r="L95" s="177"/>
      <c r="M95" s="156">
        <f>+'Ark1'!U1105</f>
        <v>21.417914831130712</v>
      </c>
      <c r="N95" s="156"/>
      <c r="O95" s="156"/>
      <c r="P95" s="156"/>
      <c r="Q95" s="156"/>
      <c r="R95" s="156"/>
      <c r="S95" s="55">
        <f>+'Ark1'!S1105</f>
        <v>5.2393538913362701</v>
      </c>
      <c r="T95" s="156"/>
      <c r="U95" s="55">
        <f>+'Ark1'!T1105</f>
        <v>5.7709251101321586</v>
      </c>
      <c r="V95" s="156">
        <f>+'Ark1'!W1105</f>
        <v>4.1116005873715125</v>
      </c>
      <c r="W95" s="75">
        <f>+'Ark1'!X1105</f>
        <v>81.79148311306902</v>
      </c>
      <c r="X95" s="75">
        <f>+'Ark1'!Y1105</f>
        <v>33.480176211453745</v>
      </c>
      <c r="Y95" s="75">
        <f>+'Ark1'!Z1105</f>
        <v>6.0812440568595996</v>
      </c>
      <c r="Z95" s="156">
        <f>+'Ark1'!Z1105</f>
        <v>6.0812440568595996</v>
      </c>
      <c r="AA95" s="55">
        <f>+'Ark1'!AA1105</f>
        <v>1.748498544362022</v>
      </c>
      <c r="AB95" s="55">
        <f>+'Ark1'!AB1105</f>
        <v>2.2645400051489792</v>
      </c>
      <c r="AC95" s="75">
        <f>+'Ark1'!AD1105</f>
        <v>57.780747516984079</v>
      </c>
      <c r="AD95" s="75">
        <f>+'Ark1'!AE1105</f>
        <v>60.647857713464703</v>
      </c>
      <c r="AE95" s="75">
        <f>+'Ark1'!AF1105</f>
        <v>7.1004066312167655</v>
      </c>
      <c r="AF95" s="156">
        <f t="shared" si="26"/>
        <v>4.0878923766816184</v>
      </c>
      <c r="AG95" s="75">
        <f t="shared" si="27"/>
        <v>17.024999999999999</v>
      </c>
      <c r="AH95" s="47"/>
      <c r="AI95" s="4"/>
      <c r="AJ95" s="13"/>
      <c r="AL95" s="13"/>
      <c r="AM95" s="5"/>
    </row>
    <row r="96" spans="1:39" ht="15.6">
      <c r="A96" s="47"/>
      <c r="B96" s="53">
        <f>+'Ark1'!C1106</f>
        <v>2018</v>
      </c>
      <c r="C96" s="53">
        <f>+'Ark1'!O1106</f>
        <v>54</v>
      </c>
      <c r="D96" s="66" t="str">
        <f t="shared" si="25"/>
        <v>Troms og Finnmark</v>
      </c>
      <c r="E96" s="53">
        <f>+'Ark1'!Q1106</f>
        <v>0</v>
      </c>
      <c r="F96" s="75"/>
      <c r="G96" s="53">
        <f>+'Ark1'!R1106</f>
        <v>0</v>
      </c>
      <c r="H96" s="75"/>
      <c r="I96" s="177">
        <f>+'Ark1'!AF1106</f>
        <v>0</v>
      </c>
      <c r="J96" s="156"/>
      <c r="K96" s="177">
        <f>+'Ark1'!AG1106</f>
        <v>0</v>
      </c>
      <c r="L96" s="177"/>
      <c r="M96" s="156">
        <f>+'Ark1'!U1106</f>
        <v>0</v>
      </c>
      <c r="N96" s="156"/>
      <c r="O96" s="156"/>
      <c r="P96" s="156"/>
      <c r="Q96" s="156"/>
      <c r="R96" s="156"/>
      <c r="S96" s="55">
        <f>+'Ark1'!S1106</f>
        <v>0</v>
      </c>
      <c r="T96" s="156"/>
      <c r="U96" s="55">
        <f>+'Ark1'!T1106</f>
        <v>0</v>
      </c>
      <c r="V96" s="156">
        <f>+'Ark1'!W1106</f>
        <v>0</v>
      </c>
      <c r="W96" s="75">
        <f>+'Ark1'!X1106</f>
        <v>0</v>
      </c>
      <c r="X96" s="75">
        <f>+'Ark1'!Y1106</f>
        <v>0</v>
      </c>
      <c r="Y96" s="75">
        <f>+'Ark1'!Z1106</f>
        <v>0</v>
      </c>
      <c r="Z96" s="156">
        <f>+'Ark1'!Z1106</f>
        <v>0</v>
      </c>
      <c r="AA96" s="55">
        <f>+'Ark1'!AA1106</f>
        <v>0</v>
      </c>
      <c r="AB96" s="55">
        <f>+'Ark1'!AB1106</f>
        <v>0</v>
      </c>
      <c r="AC96" s="75">
        <f>+'Ark1'!AD1106</f>
        <v>0</v>
      </c>
      <c r="AD96" s="75">
        <f>+'Ark1'!AE1106</f>
        <v>0</v>
      </c>
      <c r="AE96" s="75">
        <f>+'Ark1'!AF1106</f>
        <v>0</v>
      </c>
      <c r="AF96" s="156" t="e">
        <f t="shared" si="26"/>
        <v>#DIV/0!</v>
      </c>
      <c r="AG96" s="75" t="e">
        <f t="shared" si="27"/>
        <v>#DIV/0!</v>
      </c>
      <c r="AH96" s="47"/>
      <c r="AI96" s="4"/>
      <c r="AJ96" s="13"/>
      <c r="AL96" s="5"/>
      <c r="AM96" s="5"/>
    </row>
    <row r="97" spans="1:39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"/>
      <c r="AJ97" s="13"/>
      <c r="AL97" s="5"/>
      <c r="AM97" s="5"/>
    </row>
    <row r="98" spans="1:39" ht="15.6">
      <c r="A98" s="47"/>
      <c r="B98">
        <f>+'Ark1'!C1107</f>
        <v>2017</v>
      </c>
      <c r="C98">
        <f>+'Ark1'!O1107</f>
        <v>1</v>
      </c>
      <c r="D98" s="2" t="str">
        <f t="shared" ref="D98:D107" si="28">VLOOKUP(C98,$AM$9:$AN$22,2)</f>
        <v>Viken</v>
      </c>
      <c r="E98">
        <f>+'Ark1'!Q1107</f>
        <v>3</v>
      </c>
      <c r="G98">
        <f>+'Ark1'!R1107</f>
        <v>52</v>
      </c>
      <c r="I98" s="195">
        <f>+'Ark1'!AF1107</f>
        <v>0.50544323483670306</v>
      </c>
      <c r="K98" s="195">
        <f>+'Ark1'!AG1107</f>
        <v>0.43766149259829529</v>
      </c>
      <c r="L98" s="195"/>
      <c r="M98" s="92">
        <f>+'Ark1'!U1107</f>
        <v>17.79807692307693</v>
      </c>
      <c r="S98" s="1">
        <f>+'Ark1'!S1107</f>
        <v>5.7692307692307692</v>
      </c>
      <c r="U98" s="1">
        <f>+'Ark1'!T1107</f>
        <v>5.1153846153846141</v>
      </c>
      <c r="V98" s="92">
        <f>+'Ark1'!W1107</f>
        <v>3.8461538461538449</v>
      </c>
      <c r="W98" s="11">
        <f>+'Ark1'!X1107</f>
        <v>65.384615384615401</v>
      </c>
      <c r="X98" s="11">
        <f>+'Ark1'!Y1107</f>
        <v>9.6153846153846114</v>
      </c>
      <c r="Y98" s="11">
        <f>+'Ark1'!Z1107</f>
        <v>4.2736442017689846</v>
      </c>
      <c r="Z98" s="92">
        <f>+'Ark1'!Z1107</f>
        <v>4.2736442017689846</v>
      </c>
      <c r="AA98" s="1">
        <f>+'Ark1'!AA1107</f>
        <v>1.9176847480489088</v>
      </c>
      <c r="AB98" s="1">
        <f>+'Ark1'!AB1107</f>
        <v>2.4230769230769238</v>
      </c>
      <c r="AC98" s="11">
        <f>+'Ark1'!AD1107</f>
        <v>61.842975062236818</v>
      </c>
      <c r="AD98" s="11">
        <f>+'Ark1'!AE1107</f>
        <v>58.927132375973272</v>
      </c>
      <c r="AE98" s="11">
        <f>+'Ark1'!AF1107</f>
        <v>0.50544323483670306</v>
      </c>
      <c r="AF98" s="92">
        <f t="shared" ref="AF98:AF107" si="29">+M98/S98</f>
        <v>3.0850000000000013</v>
      </c>
      <c r="AG98" s="11">
        <f t="shared" ref="AG98:AG107" si="30">+G98/E98</f>
        <v>17.333333333333332</v>
      </c>
      <c r="AH98" s="47"/>
      <c r="AI98" s="4"/>
      <c r="AJ98" s="13"/>
      <c r="AL98" s="5"/>
      <c r="AM98" s="5"/>
    </row>
    <row r="99" spans="1:39" ht="15.6">
      <c r="A99" s="47"/>
      <c r="B99">
        <f>+'Ark1'!C1108</f>
        <v>2017</v>
      </c>
      <c r="C99">
        <f>+'Ark1'!O1108</f>
        <v>4</v>
      </c>
      <c r="D99" s="2" t="str">
        <f t="shared" si="28"/>
        <v>Innlandet</v>
      </c>
      <c r="E99">
        <f>+'Ark1'!Q1108</f>
        <v>36</v>
      </c>
      <c r="G99">
        <f>+'Ark1'!R1108</f>
        <v>577</v>
      </c>
      <c r="I99" s="195">
        <f>+'Ark1'!AF1108</f>
        <v>5.6084758942457213</v>
      </c>
      <c r="K99" s="195">
        <f>+'Ark1'!AG1108</f>
        <v>5.3375313527357724</v>
      </c>
      <c r="L99" s="195"/>
      <c r="M99" s="92">
        <f>+'Ark1'!U1108</f>
        <v>19.561525129982662</v>
      </c>
      <c r="S99" s="1">
        <f>+'Ark1'!S1108</f>
        <v>5.5857885615251313</v>
      </c>
      <c r="U99" s="1">
        <f>+'Ark1'!T1108</f>
        <v>5.209705372616984</v>
      </c>
      <c r="V99" s="92">
        <f>+'Ark1'!W1108</f>
        <v>3.2928942807625656</v>
      </c>
      <c r="W99" s="11">
        <f>+'Ark1'!X1108</f>
        <v>66.377816291161153</v>
      </c>
      <c r="X99" s="11">
        <f>+'Ark1'!Y1108</f>
        <v>25.303292894280759</v>
      </c>
      <c r="Y99" s="11">
        <f>+'Ark1'!Z1108</f>
        <v>6.2495872803606396</v>
      </c>
      <c r="Z99" s="92">
        <f>+'Ark1'!Z1108</f>
        <v>6.2495872803606396</v>
      </c>
      <c r="AA99" s="1">
        <f>+'Ark1'!AA1108</f>
        <v>1.9965322910643275</v>
      </c>
      <c r="AB99" s="1">
        <f>+'Ark1'!AB1108</f>
        <v>2.2058790400966828</v>
      </c>
      <c r="AC99" s="11">
        <f>+'Ark1'!AD1108</f>
        <v>53.174867285699342</v>
      </c>
      <c r="AD99" s="11">
        <f>+'Ark1'!AE1108</f>
        <v>47.266386529995806</v>
      </c>
      <c r="AE99" s="11">
        <f>+'Ark1'!AF1108</f>
        <v>5.6084758942457213</v>
      </c>
      <c r="AF99" s="92">
        <f t="shared" si="29"/>
        <v>3.5020167545764798</v>
      </c>
      <c r="AG99" s="11">
        <f t="shared" si="30"/>
        <v>16.027777777777779</v>
      </c>
      <c r="AH99" s="47"/>
      <c r="AI99" s="4"/>
      <c r="AJ99" s="13"/>
      <c r="AL99" s="5"/>
      <c r="AM99" s="5"/>
    </row>
    <row r="100" spans="1:39" ht="15.6">
      <c r="A100" s="47"/>
      <c r="B100">
        <f>+'Ark1'!C1109</f>
        <v>2017</v>
      </c>
      <c r="C100">
        <f>+'Ark1'!O1109</f>
        <v>8</v>
      </c>
      <c r="D100" s="2" t="str">
        <f t="shared" si="28"/>
        <v>Telemark/ Vestfold</v>
      </c>
      <c r="E100">
        <f>+'Ark1'!Q1109</f>
        <v>25</v>
      </c>
      <c r="G100">
        <f>+'Ark1'!R1109</f>
        <v>654</v>
      </c>
      <c r="I100" s="195">
        <f>+'Ark1'!AF1109</f>
        <v>6.3569206842923824</v>
      </c>
      <c r="K100" s="195">
        <f>+'Ark1'!AG1109</f>
        <v>6.3053520018461695</v>
      </c>
      <c r="L100" s="195"/>
      <c r="M100" s="92">
        <f>+'Ark1'!U1109</f>
        <v>20.387767584097865</v>
      </c>
      <c r="S100" s="1">
        <f>+'Ark1'!S1109</f>
        <v>4.5458715596330279</v>
      </c>
      <c r="U100" s="1">
        <f>+'Ark1'!T1109</f>
        <v>4.7324159021406738</v>
      </c>
      <c r="V100" s="92">
        <f>+'Ark1'!W1109</f>
        <v>1.2232415902140672</v>
      </c>
      <c r="W100" s="11">
        <f>+'Ark1'!X1109</f>
        <v>77.981651376146786</v>
      </c>
      <c r="X100" s="11">
        <f>+'Ark1'!Y1109</f>
        <v>28.899082568807348</v>
      </c>
      <c r="Y100" s="11">
        <f>+'Ark1'!Z1109</f>
        <v>5.9269923862955611</v>
      </c>
      <c r="Z100" s="92">
        <f>+'Ark1'!Z1109</f>
        <v>5.9269923862955611</v>
      </c>
      <c r="AA100" s="1">
        <f>+'Ark1'!AA1109</f>
        <v>1.6451782263168651</v>
      </c>
      <c r="AB100" s="1">
        <f>+'Ark1'!AB1109</f>
        <v>2.1708989889669166</v>
      </c>
      <c r="AC100" s="11">
        <f>+'Ark1'!AD1109</f>
        <v>50.514351554303246</v>
      </c>
      <c r="AD100" s="11">
        <f>+'Ark1'!AE1109</f>
        <v>64.797761809230096</v>
      </c>
      <c r="AE100" s="11">
        <f>+'Ark1'!AF1109</f>
        <v>6.3569206842923824</v>
      </c>
      <c r="AF100" s="92">
        <f t="shared" si="29"/>
        <v>4.4848974100235459</v>
      </c>
      <c r="AG100" s="11">
        <f t="shared" si="30"/>
        <v>26.16</v>
      </c>
      <c r="AH100" s="47"/>
      <c r="AI100" s="4"/>
      <c r="AJ100" s="13"/>
      <c r="AL100" s="5"/>
      <c r="AM100" s="5"/>
    </row>
    <row r="101" spans="1:39" ht="15.6">
      <c r="A101" s="47"/>
      <c r="B101">
        <f>+'Ark1'!C1110</f>
        <v>2017</v>
      </c>
      <c r="C101">
        <f>+'Ark1'!O1110</f>
        <v>9</v>
      </c>
      <c r="D101" s="2" t="str">
        <f t="shared" si="28"/>
        <v>Agder</v>
      </c>
      <c r="E101">
        <f>+'Ark1'!Q1110</f>
        <v>7</v>
      </c>
      <c r="G101">
        <f>+'Ark1'!R1110</f>
        <v>43</v>
      </c>
      <c r="I101" s="195">
        <f>+'Ark1'!AF1110</f>
        <v>0.41796267496111994</v>
      </c>
      <c r="K101" s="195">
        <f>+'Ark1'!AG1110</f>
        <v>0.31688489053497321</v>
      </c>
      <c r="L101" s="195"/>
      <c r="M101" s="92">
        <f>+'Ark1'!U1110</f>
        <v>15.583720930232561</v>
      </c>
      <c r="S101" s="1">
        <f>+'Ark1'!S1110</f>
        <v>4.6976744186046524</v>
      </c>
      <c r="U101" s="1">
        <f>+'Ark1'!T1110</f>
        <v>4.4418604651162781</v>
      </c>
      <c r="V101" s="92">
        <f>+'Ark1'!W1110</f>
        <v>6.9767441860465107</v>
      </c>
      <c r="W101" s="11">
        <f>+'Ark1'!X1110</f>
        <v>39.534883720930225</v>
      </c>
      <c r="X101" s="11">
        <f>+'Ark1'!Y1110</f>
        <v>6.9767441860465107</v>
      </c>
      <c r="Y101" s="11">
        <f>+'Ark1'!Z1110</f>
        <v>5.1526886290718625</v>
      </c>
      <c r="Z101" s="92">
        <f>+'Ark1'!Z1110</f>
        <v>5.1526886290718625</v>
      </c>
      <c r="AA101" s="1">
        <f>+'Ark1'!AA1110</f>
        <v>1.9473880386472848</v>
      </c>
      <c r="AB101" s="1">
        <f>+'Ark1'!AB1110</f>
        <v>2.5270842245964888</v>
      </c>
      <c r="AC101" s="11">
        <f>+'Ark1'!AD1110</f>
        <v>46.276545663561159</v>
      </c>
      <c r="AD101" s="11">
        <f>+'Ark1'!AE1110</f>
        <v>56.114059008755376</v>
      </c>
      <c r="AE101" s="11">
        <f>+'Ark1'!AF1110</f>
        <v>0.41796267496111994</v>
      </c>
      <c r="AF101" s="92">
        <f t="shared" si="29"/>
        <v>3.3173267326732669</v>
      </c>
      <c r="AG101" s="11">
        <f t="shared" si="30"/>
        <v>6.1428571428571432</v>
      </c>
      <c r="AH101" s="47"/>
      <c r="AI101" s="4"/>
      <c r="AJ101" s="13"/>
      <c r="AL101" s="5"/>
      <c r="AM101" s="5"/>
    </row>
    <row r="102" spans="1:39" ht="15.6">
      <c r="A102" s="47"/>
      <c r="B102">
        <f>+'Ark1'!C1111</f>
        <v>2017</v>
      </c>
      <c r="C102">
        <f>+'Ark1'!O1111</f>
        <v>11</v>
      </c>
      <c r="D102" s="2" t="str">
        <f t="shared" si="28"/>
        <v>Rogaland</v>
      </c>
      <c r="E102">
        <f>+'Ark1'!Q1111</f>
        <v>52</v>
      </c>
      <c r="G102">
        <f>+'Ark1'!R1111</f>
        <v>590</v>
      </c>
      <c r="I102" s="195">
        <f>+'Ark1'!AF1111</f>
        <v>5.7348367029548992</v>
      </c>
      <c r="K102" s="195">
        <f>+'Ark1'!AG1111</f>
        <v>5.238507780018236</v>
      </c>
      <c r="L102" s="195"/>
      <c r="M102" s="92">
        <f>+'Ark1'!U1111</f>
        <v>18.775593220338997</v>
      </c>
      <c r="S102" s="1">
        <f>+'Ark1'!S1111</f>
        <v>4.7779661016949158</v>
      </c>
      <c r="U102" s="1">
        <f>+'Ark1'!T1111</f>
        <v>4.9118644067796602</v>
      </c>
      <c r="V102" s="92">
        <f>+'Ark1'!W1111</f>
        <v>1.35593220338983</v>
      </c>
      <c r="W102" s="11">
        <f>+'Ark1'!X1111</f>
        <v>62.711864406779647</v>
      </c>
      <c r="X102" s="11">
        <f>+'Ark1'!Y1111</f>
        <v>21.355932203389823</v>
      </c>
      <c r="Y102" s="11">
        <f>+'Ark1'!Z1111</f>
        <v>6.1495912145212266</v>
      </c>
      <c r="Z102" s="92">
        <f>+'Ark1'!Z1111</f>
        <v>6.1495912145212266</v>
      </c>
      <c r="AA102" s="1">
        <f>+'Ark1'!AA1111</f>
        <v>1.402125238804147</v>
      </c>
      <c r="AB102" s="1">
        <f>+'Ark1'!AB1111</f>
        <v>2.0317050321212178</v>
      </c>
      <c r="AC102" s="11">
        <f>+'Ark1'!AD1111</f>
        <v>54.256295183029778</v>
      </c>
      <c r="AD102" s="11">
        <f>+'Ark1'!AE1111</f>
        <v>54.943447162014159</v>
      </c>
      <c r="AE102" s="11">
        <f>+'Ark1'!AF1111</f>
        <v>5.7348367029548992</v>
      </c>
      <c r="AF102" s="92">
        <f t="shared" si="29"/>
        <v>3.9296204327775834</v>
      </c>
      <c r="AG102" s="11">
        <f t="shared" si="30"/>
        <v>11.346153846153847</v>
      </c>
      <c r="AH102" s="47"/>
      <c r="AI102" s="4"/>
      <c r="AJ102" s="13"/>
      <c r="AL102" s="5"/>
      <c r="AM102" s="5"/>
    </row>
    <row r="103" spans="1:39" ht="15.6">
      <c r="A103" s="47"/>
      <c r="B103">
        <f>+'Ark1'!C1112</f>
        <v>2017</v>
      </c>
      <c r="C103">
        <f>+'Ark1'!O1112</f>
        <v>14</v>
      </c>
      <c r="D103" s="2" t="str">
        <f t="shared" si="28"/>
        <v>Vestland</v>
      </c>
      <c r="E103">
        <f>+'Ark1'!Q1112</f>
        <v>89</v>
      </c>
      <c r="G103">
        <f>+'Ark1'!R1112</f>
        <v>1700</v>
      </c>
      <c r="I103" s="195">
        <f>+'Ark1'!AF1112</f>
        <v>16.524105754276828</v>
      </c>
      <c r="K103" s="195">
        <f>+'Ark1'!AG1112</f>
        <v>16.818874819828174</v>
      </c>
      <c r="L103" s="195"/>
      <c r="M103" s="92">
        <f>+'Ark1'!U1112</f>
        <v>20.921176470588236</v>
      </c>
      <c r="S103" s="1">
        <f>+'Ark1'!S1112</f>
        <v>4.6170588235294128</v>
      </c>
      <c r="U103" s="1">
        <f>+'Ark1'!T1112</f>
        <v>5.1935294117647057</v>
      </c>
      <c r="V103" s="92">
        <f>+'Ark1'!W1112</f>
        <v>4.2352941176470589</v>
      </c>
      <c r="W103" s="11">
        <f>+'Ark1'!X1112</f>
        <v>82.82352941176471</v>
      </c>
      <c r="X103" s="11">
        <f>+'Ark1'!Y1112</f>
        <v>27.882352941176471</v>
      </c>
      <c r="Y103" s="11">
        <f>+'Ark1'!Z1112</f>
        <v>5.7021759338539697</v>
      </c>
      <c r="Z103" s="92">
        <f>+'Ark1'!Z1112</f>
        <v>5.7021759338539697</v>
      </c>
      <c r="AA103" s="1">
        <f>+'Ark1'!AA1112</f>
        <v>1.6718614659252347</v>
      </c>
      <c r="AB103" s="1">
        <f>+'Ark1'!AB1112</f>
        <v>2.3908316081536807</v>
      </c>
      <c r="AC103" s="11">
        <f>+'Ark1'!AD1112</f>
        <v>64.5099738343947</v>
      </c>
      <c r="AD103" s="11">
        <f>+'Ark1'!AE1112</f>
        <v>63.869026284670312</v>
      </c>
      <c r="AE103" s="11">
        <f>+'Ark1'!AF1112</f>
        <v>16.524105754276828</v>
      </c>
      <c r="AF103" s="92">
        <f t="shared" si="29"/>
        <v>4.531277869792329</v>
      </c>
      <c r="AG103" s="11">
        <f t="shared" si="30"/>
        <v>19.101123595505619</v>
      </c>
      <c r="AH103" s="47"/>
      <c r="AI103" s="4"/>
      <c r="AJ103" s="13"/>
      <c r="AL103" s="5"/>
      <c r="AM103" s="5"/>
    </row>
    <row r="104" spans="1:39" ht="15.6">
      <c r="A104" s="47"/>
      <c r="B104">
        <f>+'Ark1'!C1113</f>
        <v>2017</v>
      </c>
      <c r="C104">
        <f>+'Ark1'!O1113</f>
        <v>15</v>
      </c>
      <c r="D104" s="2" t="str">
        <f t="shared" si="28"/>
        <v>Møre og Romsdal</v>
      </c>
      <c r="E104">
        <f>+'Ark1'!Q1113</f>
        <v>45</v>
      </c>
      <c r="G104">
        <f>+'Ark1'!R1113</f>
        <v>1107</v>
      </c>
      <c r="I104" s="195">
        <f>+'Ark1'!AF1113</f>
        <v>10.760108864696736</v>
      </c>
      <c r="K104" s="195">
        <f>+'Ark1'!AG1113</f>
        <v>11.66879783301996</v>
      </c>
      <c r="L104" s="195"/>
      <c r="M104" s="92">
        <f>+'Ark1'!U1113</f>
        <v>22.290334236675687</v>
      </c>
      <c r="S104" s="1">
        <f>+'Ark1'!S1113</f>
        <v>4.9503161698283638</v>
      </c>
      <c r="U104" s="1">
        <f>+'Ark1'!T1113</f>
        <v>5.8482384823848239</v>
      </c>
      <c r="V104" s="92">
        <f>+'Ark1'!W1113</f>
        <v>6.5943992773261044</v>
      </c>
      <c r="W104" s="11">
        <f>+'Ark1'!X1113</f>
        <v>89.340560072267422</v>
      </c>
      <c r="X104" s="11">
        <f>+'Ark1'!Y1113</f>
        <v>37.308039747064129</v>
      </c>
      <c r="Y104" s="11">
        <f>+'Ark1'!Z1113</f>
        <v>5.7110462527555512</v>
      </c>
      <c r="Z104" s="92">
        <f>+'Ark1'!Z1113</f>
        <v>5.7110462527555512</v>
      </c>
      <c r="AA104" s="1">
        <f>+'Ark1'!AA1113</f>
        <v>1.6702582951942997</v>
      </c>
      <c r="AB104" s="1">
        <f>+'Ark1'!AB1113</f>
        <v>2.3624784623635344</v>
      </c>
      <c r="AC104" s="11">
        <f>+'Ark1'!AD1113</f>
        <v>49.622588956530819</v>
      </c>
      <c r="AD104" s="11">
        <f>+'Ark1'!AE1113</f>
        <v>59.650966211568019</v>
      </c>
      <c r="AE104" s="11">
        <f>+'Ark1'!AF1113</f>
        <v>10.760108864696736</v>
      </c>
      <c r="AF104" s="92">
        <f t="shared" si="29"/>
        <v>4.5028102189781007</v>
      </c>
      <c r="AG104" s="11">
        <f t="shared" si="30"/>
        <v>24.6</v>
      </c>
      <c r="AH104" s="47"/>
      <c r="AI104" s="4"/>
      <c r="AJ104" s="13"/>
      <c r="AL104" s="5"/>
      <c r="AM104" s="5"/>
    </row>
    <row r="105" spans="1:39" ht="15.6">
      <c r="A105" s="47"/>
      <c r="B105">
        <f>+'Ark1'!C1114</f>
        <v>2017</v>
      </c>
      <c r="C105">
        <f>+'Ark1'!O1114</f>
        <v>16</v>
      </c>
      <c r="D105" s="2" t="str">
        <f t="shared" si="28"/>
        <v>Trøndelag</v>
      </c>
      <c r="E105">
        <f>+'Ark1'!Q1114</f>
        <v>27</v>
      </c>
      <c r="G105">
        <f>+'Ark1'!R1114</f>
        <v>247</v>
      </c>
      <c r="I105" s="195">
        <f>+'Ark1'!AF1114</f>
        <v>2.4008553654743392</v>
      </c>
      <c r="K105" s="195">
        <f>+'Ark1'!AG1114</f>
        <v>2.4794197426711202</v>
      </c>
      <c r="L105" s="195"/>
      <c r="M105" s="92">
        <f>+'Ark1'!U1114</f>
        <v>21.227125506072877</v>
      </c>
      <c r="S105" s="1">
        <f>+'Ark1'!S1114</f>
        <v>6.0809716599190287</v>
      </c>
      <c r="U105" s="1">
        <f>+'Ark1'!T1114</f>
        <v>5.3603238866396756</v>
      </c>
      <c r="V105" s="92">
        <f>+'Ark1'!W1114</f>
        <v>7.2874493927125501</v>
      </c>
      <c r="W105" s="11">
        <f>+'Ark1'!X1114</f>
        <v>74.493927125506119</v>
      </c>
      <c r="X105" s="11">
        <f>+'Ark1'!Y1114</f>
        <v>34.008097165991899</v>
      </c>
      <c r="Y105" s="11">
        <f>+'Ark1'!Z1114</f>
        <v>6.8616130641816016</v>
      </c>
      <c r="Z105" s="92">
        <f>+'Ark1'!Z1114</f>
        <v>6.8616130641816016</v>
      </c>
      <c r="AA105" s="1">
        <f>+'Ark1'!AA1114</f>
        <v>1.5434077743426371</v>
      </c>
      <c r="AB105" s="1">
        <f>+'Ark1'!AB1114</f>
        <v>2.930318393451516</v>
      </c>
      <c r="AC105" s="11">
        <f>+'Ark1'!AD1114</f>
        <v>55.044079479558384</v>
      </c>
      <c r="AD105" s="11">
        <f>+'Ark1'!AE1114</f>
        <v>33.281996523795662</v>
      </c>
      <c r="AE105" s="11">
        <f>+'Ark1'!AF1114</f>
        <v>2.4008553654743392</v>
      </c>
      <c r="AF105" s="92">
        <f t="shared" si="29"/>
        <v>3.4907456724367512</v>
      </c>
      <c r="AG105" s="11">
        <f t="shared" si="30"/>
        <v>9.1481481481481488</v>
      </c>
      <c r="AH105" s="47"/>
      <c r="AI105" s="4"/>
      <c r="AJ105" s="13"/>
      <c r="AL105" s="5"/>
      <c r="AM105" s="5"/>
    </row>
    <row r="106" spans="1:39" ht="15.6">
      <c r="A106" s="47"/>
      <c r="B106">
        <f>+'Ark1'!C1115</f>
        <v>2017</v>
      </c>
      <c r="C106">
        <f>+'Ark1'!O1115</f>
        <v>18</v>
      </c>
      <c r="D106" s="2" t="str">
        <f t="shared" si="28"/>
        <v>Nordland</v>
      </c>
      <c r="E106">
        <f>+'Ark1'!Q1115</f>
        <v>32</v>
      </c>
      <c r="G106">
        <f>+'Ark1'!R1115</f>
        <v>722</v>
      </c>
      <c r="I106" s="195">
        <f>+'Ark1'!AF1115</f>
        <v>7.0178849144634521</v>
      </c>
      <c r="K106" s="195">
        <f>+'Ark1'!AG1115</f>
        <v>6.8354165799698112</v>
      </c>
      <c r="L106" s="195"/>
      <c r="M106" s="92">
        <f>+'Ark1'!U1115</f>
        <v>20.020083102493089</v>
      </c>
      <c r="S106" s="1">
        <f>+'Ark1'!S1115</f>
        <v>4.3005540166204996</v>
      </c>
      <c r="U106" s="1">
        <f>+'Ark1'!T1115</f>
        <v>5.4432132963988922</v>
      </c>
      <c r="V106" s="92">
        <f>+'Ark1'!W1115</f>
        <v>3.3240997229916895</v>
      </c>
      <c r="W106" s="11">
        <f>+'Ark1'!X1115</f>
        <v>79.362880886426581</v>
      </c>
      <c r="X106" s="11">
        <f>+'Ark1'!Y1115</f>
        <v>23.684210526315795</v>
      </c>
      <c r="Y106" s="11">
        <f>+'Ark1'!Z1115</f>
        <v>5.2853032518492196</v>
      </c>
      <c r="Z106" s="92">
        <f>+'Ark1'!Z1115</f>
        <v>5.2853032518492196</v>
      </c>
      <c r="AA106" s="1">
        <f>+'Ark1'!AA1115</f>
        <v>1.8200863645734029</v>
      </c>
      <c r="AB106" s="1">
        <f>+'Ark1'!AB1115</f>
        <v>2.3929061091119763</v>
      </c>
      <c r="AC106" s="11">
        <f>+'Ark1'!AD1115</f>
        <v>55.962147555269532</v>
      </c>
      <c r="AD106" s="11">
        <f>+'Ark1'!AE1115</f>
        <v>63.247187710591554</v>
      </c>
      <c r="AE106" s="11">
        <f>+'Ark1'!AF1115</f>
        <v>7.0178849144634521</v>
      </c>
      <c r="AF106" s="92">
        <f t="shared" si="29"/>
        <v>4.6552334943639311</v>
      </c>
      <c r="AG106" s="11">
        <f t="shared" si="30"/>
        <v>22.5625</v>
      </c>
      <c r="AH106" s="47"/>
      <c r="AI106" s="4"/>
      <c r="AJ106" s="13"/>
      <c r="AL106" s="5"/>
      <c r="AM106" s="5"/>
    </row>
    <row r="107" spans="1:39" ht="15.6">
      <c r="A107" s="47"/>
      <c r="B107">
        <f>+'Ark1'!C1116</f>
        <v>2017</v>
      </c>
      <c r="C107">
        <f>+'Ark1'!O1116</f>
        <v>54</v>
      </c>
      <c r="D107" s="2" t="str">
        <f t="shared" si="28"/>
        <v>Troms og Finnmark</v>
      </c>
      <c r="E107">
        <f>+'Ark1'!Q1116</f>
        <v>0</v>
      </c>
      <c r="G107">
        <f>+'Ark1'!R1116</f>
        <v>0</v>
      </c>
      <c r="I107" s="195">
        <f>+'Ark1'!AF1116</f>
        <v>0</v>
      </c>
      <c r="K107" s="195">
        <f>+'Ark1'!AG1116</f>
        <v>0</v>
      </c>
      <c r="L107" s="195"/>
      <c r="M107" s="92">
        <f>+'Ark1'!U1116</f>
        <v>0</v>
      </c>
      <c r="S107" s="1">
        <f>+'Ark1'!S1116</f>
        <v>0</v>
      </c>
      <c r="U107" s="1">
        <f>+'Ark1'!T1116</f>
        <v>0</v>
      </c>
      <c r="V107" s="92">
        <f>+'Ark1'!W1116</f>
        <v>0</v>
      </c>
      <c r="W107" s="11">
        <f>+'Ark1'!X1116</f>
        <v>0</v>
      </c>
      <c r="X107" s="11">
        <f>+'Ark1'!Y1116</f>
        <v>0</v>
      </c>
      <c r="Y107" s="11">
        <f>+'Ark1'!Z1116</f>
        <v>0</v>
      </c>
      <c r="Z107" s="92">
        <f>+'Ark1'!Z1116</f>
        <v>0</v>
      </c>
      <c r="AA107" s="1">
        <f>+'Ark1'!AA1116</f>
        <v>0</v>
      </c>
      <c r="AB107" s="1">
        <f>+'Ark1'!AB1116</f>
        <v>0</v>
      </c>
      <c r="AC107" s="11">
        <f>+'Ark1'!AD1116</f>
        <v>0</v>
      </c>
      <c r="AD107" s="11">
        <f>+'Ark1'!AE1116</f>
        <v>0</v>
      </c>
      <c r="AE107" s="11">
        <f>+'Ark1'!AF1116</f>
        <v>0</v>
      </c>
      <c r="AF107" s="92" t="e">
        <f t="shared" si="29"/>
        <v>#DIV/0!</v>
      </c>
      <c r="AG107" s="11" t="e">
        <f t="shared" si="30"/>
        <v>#DIV/0!</v>
      </c>
      <c r="AH107" s="47"/>
      <c r="AI107" s="4"/>
      <c r="AJ107" s="13"/>
      <c r="AL107" s="5"/>
      <c r="AM107" s="5"/>
    </row>
    <row r="108" spans="1:39" ht="15.6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"/>
      <c r="AJ108" s="13"/>
      <c r="AL108" s="5"/>
      <c r="AM108" s="5"/>
    </row>
    <row r="109" spans="1:39" ht="15.6">
      <c r="A109" s="47"/>
      <c r="B109" s="53">
        <f>+'Ark1'!C1117</f>
        <v>2016</v>
      </c>
      <c r="C109" s="53">
        <f>+'Ark1'!O1117</f>
        <v>1</v>
      </c>
      <c r="D109" s="66" t="str">
        <f t="shared" ref="D109:D118" si="31">VLOOKUP(C109,$AM$9:$AN$22,2)</f>
        <v>Viken</v>
      </c>
      <c r="E109" s="53">
        <f>+'Ark1'!Q1117</f>
        <v>6</v>
      </c>
      <c r="F109" s="75"/>
      <c r="G109" s="53">
        <f>+'Ark1'!R1117</f>
        <v>25</v>
      </c>
      <c r="H109" s="75"/>
      <c r="I109" s="177">
        <f>+'Ark1'!AF1117</f>
        <v>0.2952988424285376</v>
      </c>
      <c r="J109" s="156"/>
      <c r="K109" s="177">
        <f>+'Ark1'!AG1117</f>
        <v>0.22372260176487321</v>
      </c>
      <c r="L109" s="177"/>
      <c r="M109" s="156">
        <f>+'Ark1'!U1117</f>
        <v>16.096000000000004</v>
      </c>
      <c r="N109" s="156"/>
      <c r="O109" s="156"/>
      <c r="P109" s="156"/>
      <c r="Q109" s="156"/>
      <c r="R109" s="156"/>
      <c r="S109" s="55">
        <f>+'Ark1'!S1117</f>
        <v>5.16</v>
      </c>
      <c r="T109" s="156"/>
      <c r="U109" s="55">
        <f>+'Ark1'!T1117</f>
        <v>4.88</v>
      </c>
      <c r="V109" s="156">
        <f>+'Ark1'!W1117</f>
        <v>4</v>
      </c>
      <c r="W109" s="75">
        <f>+'Ark1'!X1117</f>
        <v>36</v>
      </c>
      <c r="X109" s="75">
        <f>+'Ark1'!Y1117</f>
        <v>12</v>
      </c>
      <c r="Y109" s="75">
        <f>+'Ark1'!Z1117</f>
        <v>5.7265333317811091</v>
      </c>
      <c r="Z109" s="156">
        <f>+'Ark1'!Z1117</f>
        <v>5.7265333317811091</v>
      </c>
      <c r="AA109" s="55">
        <f>+'Ark1'!AA1117</f>
        <v>1.7590906741836805</v>
      </c>
      <c r="AB109" s="55">
        <f>+'Ark1'!AB1117</f>
        <v>1.9863534428696217</v>
      </c>
      <c r="AC109" s="75">
        <f>+'Ark1'!AD1117</f>
        <v>64.875361931888946</v>
      </c>
      <c r="AD109" s="75">
        <f>+'Ark1'!AE1117</f>
        <v>58.932352229975891</v>
      </c>
      <c r="AE109" s="75">
        <f>+'Ark1'!AF1117</f>
        <v>0.2952988424285376</v>
      </c>
      <c r="AF109" s="156">
        <f t="shared" ref="AF109:AF118" si="32">+M109/S109</f>
        <v>3.1193798449612409</v>
      </c>
      <c r="AG109" s="75">
        <f t="shared" ref="AG109:AG118" si="33">+G109/E109</f>
        <v>4.166666666666667</v>
      </c>
      <c r="AH109" s="47"/>
      <c r="AI109" s="4"/>
      <c r="AJ109" s="5"/>
      <c r="AL109" s="5"/>
      <c r="AM109" s="5"/>
    </row>
    <row r="110" spans="1:39" ht="15.6">
      <c r="A110" s="47"/>
      <c r="B110" s="53">
        <f>+'Ark1'!C1118</f>
        <v>2016</v>
      </c>
      <c r="C110" s="53">
        <f>+'Ark1'!O1118</f>
        <v>4</v>
      </c>
      <c r="D110" s="66" t="str">
        <f t="shared" si="31"/>
        <v>Innlandet</v>
      </c>
      <c r="E110" s="53">
        <f>+'Ark1'!Q1118</f>
        <v>33</v>
      </c>
      <c r="F110" s="75"/>
      <c r="G110" s="53">
        <f>+'Ark1'!R1118</f>
        <v>397</v>
      </c>
      <c r="H110" s="75"/>
      <c r="I110" s="177">
        <f>+'Ark1'!AF1118</f>
        <v>4.689345617765178</v>
      </c>
      <c r="J110" s="156"/>
      <c r="K110" s="177">
        <f>+'Ark1'!AG1118</f>
        <v>4.718856746370621</v>
      </c>
      <c r="L110" s="177"/>
      <c r="M110" s="156">
        <f>+'Ark1'!U1118</f>
        <v>21.379345088161205</v>
      </c>
      <c r="N110" s="156"/>
      <c r="O110" s="156"/>
      <c r="P110" s="156"/>
      <c r="Q110" s="156"/>
      <c r="R110" s="156"/>
      <c r="S110" s="55">
        <f>+'Ark1'!S1118</f>
        <v>5.0881612090680122</v>
      </c>
      <c r="T110" s="156"/>
      <c r="U110" s="55">
        <f>+'Ark1'!T1118</f>
        <v>5.5743073047858944</v>
      </c>
      <c r="V110" s="156">
        <f>+'Ark1'!W1118</f>
        <v>6.2972292191435759</v>
      </c>
      <c r="W110" s="75">
        <f>+'Ark1'!X1118</f>
        <v>80.604534005037777</v>
      </c>
      <c r="X110" s="75">
        <f>+'Ark1'!Y1118</f>
        <v>31.989924433249367</v>
      </c>
      <c r="Y110" s="75">
        <f>+'Ark1'!Z1118</f>
        <v>6.803090612983949</v>
      </c>
      <c r="Z110" s="156">
        <f>+'Ark1'!Z1118</f>
        <v>6.803090612983949</v>
      </c>
      <c r="AA110" s="55">
        <f>+'Ark1'!AA1118</f>
        <v>2.0099966525547144</v>
      </c>
      <c r="AB110" s="55">
        <f>+'Ark1'!AB1118</f>
        <v>2.4531160128632905</v>
      </c>
      <c r="AC110" s="75">
        <f>+'Ark1'!AD1118</f>
        <v>56.680133622349082</v>
      </c>
      <c r="AD110" s="75">
        <f>+'Ark1'!AE1118</f>
        <v>69.011112805808054</v>
      </c>
      <c r="AE110" s="75">
        <f>+'Ark1'!AF1118</f>
        <v>4.689345617765178</v>
      </c>
      <c r="AF110" s="156">
        <f t="shared" si="32"/>
        <v>4.2017821782178197</v>
      </c>
      <c r="AG110" s="75">
        <f t="shared" si="33"/>
        <v>12.030303030303031</v>
      </c>
      <c r="AH110" s="47"/>
      <c r="AI110" s="13"/>
      <c r="AJ110" s="13"/>
    </row>
    <row r="111" spans="1:39" ht="15.6">
      <c r="A111" s="47"/>
      <c r="B111" s="53">
        <f>+'Ark1'!C1119</f>
        <v>2016</v>
      </c>
      <c r="C111" s="53">
        <f>+'Ark1'!O1119</f>
        <v>8</v>
      </c>
      <c r="D111" s="66" t="str">
        <f t="shared" si="31"/>
        <v>Telemark/ Vestfold</v>
      </c>
      <c r="E111" s="53">
        <f>+'Ark1'!Q1119</f>
        <v>26</v>
      </c>
      <c r="F111" s="75"/>
      <c r="G111" s="53">
        <f>+'Ark1'!R1119</f>
        <v>334</v>
      </c>
      <c r="H111" s="75"/>
      <c r="I111" s="177">
        <f>+'Ark1'!AF1119</f>
        <v>3.9451925348452641</v>
      </c>
      <c r="J111" s="156"/>
      <c r="K111" s="177">
        <f>+'Ark1'!AG1119</f>
        <v>4.1698912966125761</v>
      </c>
      <c r="L111" s="177"/>
      <c r="M111" s="156">
        <f>+'Ark1'!U1119</f>
        <v>22.455688622754483</v>
      </c>
      <c r="N111" s="156"/>
      <c r="O111" s="156"/>
      <c r="P111" s="156"/>
      <c r="Q111" s="156"/>
      <c r="R111" s="156"/>
      <c r="S111" s="55">
        <f>+'Ark1'!S1119</f>
        <v>4.6167664670658679</v>
      </c>
      <c r="T111" s="156"/>
      <c r="U111" s="55">
        <f>+'Ark1'!T1119</f>
        <v>4.7335329341317358</v>
      </c>
      <c r="V111" s="156">
        <f>+'Ark1'!W1119</f>
        <v>0.59880239520958101</v>
      </c>
      <c r="W111" s="75">
        <f>+'Ark1'!X1119</f>
        <v>88.622754491017957</v>
      </c>
      <c r="X111" s="75">
        <f>+'Ark1'!Y1119</f>
        <v>41.916167664670652</v>
      </c>
      <c r="Y111" s="75">
        <f>+'Ark1'!Z1119</f>
        <v>6.0742718919075092</v>
      </c>
      <c r="Z111" s="156">
        <f>+'Ark1'!Z1119</f>
        <v>6.0742718919075092</v>
      </c>
      <c r="AA111" s="55">
        <f>+'Ark1'!AA1119</f>
        <v>1.6551010857784503</v>
      </c>
      <c r="AB111" s="55">
        <f>+'Ark1'!AB1119</f>
        <v>2.0380250736954015</v>
      </c>
      <c r="AC111" s="75">
        <f>+'Ark1'!AD1119</f>
        <v>51.044237636808091</v>
      </c>
      <c r="AD111" s="75">
        <f>+'Ark1'!AE1119</f>
        <v>61.678944539873051</v>
      </c>
      <c r="AE111" s="75">
        <f>+'Ark1'!AF1119</f>
        <v>3.9451925348452641</v>
      </c>
      <c r="AF111" s="156">
        <f t="shared" si="32"/>
        <v>4.8639429312581051</v>
      </c>
      <c r="AG111" s="75">
        <f t="shared" si="33"/>
        <v>12.846153846153847</v>
      </c>
      <c r="AH111" s="47"/>
      <c r="AI111" s="5"/>
      <c r="AJ111" s="5"/>
      <c r="AM111" s="5"/>
    </row>
    <row r="112" spans="1:39" ht="15.6">
      <c r="A112" s="47"/>
      <c r="B112" s="53">
        <f>+'Ark1'!C1120</f>
        <v>2016</v>
      </c>
      <c r="C112" s="53">
        <f>+'Ark1'!O1120</f>
        <v>9</v>
      </c>
      <c r="D112" s="66" t="str">
        <f t="shared" si="31"/>
        <v>Agder</v>
      </c>
      <c r="E112" s="53">
        <f>+'Ark1'!Q1120</f>
        <v>4</v>
      </c>
      <c r="F112" s="75"/>
      <c r="G112" s="53">
        <f>+'Ark1'!R1120</f>
        <v>27</v>
      </c>
      <c r="H112" s="75"/>
      <c r="I112" s="177">
        <f>+'Ark1'!AF1120</f>
        <v>0.31892274982282071</v>
      </c>
      <c r="J112" s="156"/>
      <c r="K112" s="177">
        <f>+'Ark1'!AG1120</f>
        <v>0.2159946093082834</v>
      </c>
      <c r="L112" s="177"/>
      <c r="M112" s="156">
        <f>+'Ark1'!U1120</f>
        <v>14.388888888888888</v>
      </c>
      <c r="N112" s="156"/>
      <c r="O112" s="156"/>
      <c r="P112" s="156"/>
      <c r="Q112" s="156"/>
      <c r="R112" s="156"/>
      <c r="S112" s="55">
        <f>+'Ark1'!S1120</f>
        <v>3.3703703703703698</v>
      </c>
      <c r="T112" s="156"/>
      <c r="U112" s="55">
        <f>+'Ark1'!T1120</f>
        <v>3.7777777777777777</v>
      </c>
      <c r="V112" s="156">
        <f>+'Ark1'!W1120</f>
        <v>0</v>
      </c>
      <c r="W112" s="75">
        <f>+'Ark1'!X1120</f>
        <v>33.333333333333343</v>
      </c>
      <c r="X112" s="75">
        <f>+'Ark1'!Y1120</f>
        <v>7.4074074074074083</v>
      </c>
      <c r="Y112" s="75">
        <f>+'Ark1'!Z1120</f>
        <v>4.4530749536932257</v>
      </c>
      <c r="Z112" s="156">
        <f>+'Ark1'!Z1120</f>
        <v>4.4530749536932257</v>
      </c>
      <c r="AA112" s="55">
        <f>+'Ark1'!AA1120</f>
        <v>2.0931660964362671</v>
      </c>
      <c r="AB112" s="55">
        <f>+'Ark1'!AB1120</f>
        <v>1.8724777273725248</v>
      </c>
      <c r="AC112" s="75">
        <f>+'Ark1'!AD1120</f>
        <v>77.124555276931645</v>
      </c>
      <c r="AD112" s="75">
        <f>+'Ark1'!AE1120</f>
        <v>76.752185548957911</v>
      </c>
      <c r="AE112" s="75">
        <f>+'Ark1'!AF1120</f>
        <v>0.31892274982282071</v>
      </c>
      <c r="AF112" s="156">
        <f t="shared" si="32"/>
        <v>4.2692307692307692</v>
      </c>
      <c r="AG112" s="75">
        <f t="shared" si="33"/>
        <v>6.75</v>
      </c>
      <c r="AH112" s="47"/>
      <c r="AI112" s="13"/>
      <c r="AJ112" s="13"/>
    </row>
    <row r="113" spans="1:39" ht="15.6">
      <c r="A113" s="47"/>
      <c r="B113" s="53">
        <f>+'Ark1'!C1121</f>
        <v>2016</v>
      </c>
      <c r="C113" s="53">
        <f>+'Ark1'!O1121</f>
        <v>11</v>
      </c>
      <c r="D113" s="66" t="str">
        <f t="shared" si="31"/>
        <v>Rogaland</v>
      </c>
      <c r="E113" s="53">
        <f>+'Ark1'!Q1121</f>
        <v>69</v>
      </c>
      <c r="F113" s="75"/>
      <c r="G113" s="53">
        <f>+'Ark1'!R1121</f>
        <v>464</v>
      </c>
      <c r="H113" s="75"/>
      <c r="I113" s="177">
        <f>+'Ark1'!AF1121</f>
        <v>5.4807465154736565</v>
      </c>
      <c r="J113" s="156"/>
      <c r="K113" s="177">
        <f>+'Ark1'!AG1121</f>
        <v>5.276328547537716</v>
      </c>
      <c r="L113" s="177"/>
      <c r="M113" s="156">
        <f>+'Ark1'!U1121</f>
        <v>20.453232758620697</v>
      </c>
      <c r="N113" s="156"/>
      <c r="O113" s="156"/>
      <c r="P113" s="156"/>
      <c r="Q113" s="156"/>
      <c r="R113" s="156"/>
      <c r="S113" s="55">
        <f>+'Ark1'!S1121</f>
        <v>4.9612068965517251</v>
      </c>
      <c r="T113" s="156"/>
      <c r="U113" s="55">
        <f>+'Ark1'!T1121</f>
        <v>5.349137931034484</v>
      </c>
      <c r="V113" s="156">
        <f>+'Ark1'!W1121</f>
        <v>1.0775862068965516</v>
      </c>
      <c r="W113" s="75">
        <f>+'Ark1'!X1121</f>
        <v>82.543103448275872</v>
      </c>
      <c r="X113" s="75">
        <f>+'Ark1'!Y1121</f>
        <v>26.724137931034488</v>
      </c>
      <c r="Y113" s="75">
        <f>+'Ark1'!Z1121</f>
        <v>5.7630390298536396</v>
      </c>
      <c r="Z113" s="156">
        <f>+'Ark1'!Z1121</f>
        <v>5.7630390298536396</v>
      </c>
      <c r="AA113" s="55">
        <f>+'Ark1'!AA1121</f>
        <v>1.422799059632234</v>
      </c>
      <c r="AB113" s="55">
        <f>+'Ark1'!AB1121</f>
        <v>1.9681952038061079</v>
      </c>
      <c r="AC113" s="75">
        <f>+'Ark1'!AD1121</f>
        <v>53.645222785628278</v>
      </c>
      <c r="AD113" s="75">
        <f>+'Ark1'!AE1121</f>
        <v>53.817580869478206</v>
      </c>
      <c r="AE113" s="75">
        <f>+'Ark1'!AF1121</f>
        <v>5.4807465154736565</v>
      </c>
      <c r="AF113" s="156">
        <f t="shared" si="32"/>
        <v>4.1226324934839278</v>
      </c>
      <c r="AG113" s="75">
        <f t="shared" si="33"/>
        <v>6.72463768115942</v>
      </c>
      <c r="AH113" s="47"/>
      <c r="AI113" s="13"/>
      <c r="AJ113" s="13"/>
    </row>
    <row r="114" spans="1:39" ht="15.6">
      <c r="A114" s="47"/>
      <c r="B114" s="53">
        <f>+'Ark1'!C1122</f>
        <v>2016</v>
      </c>
      <c r="C114" s="53">
        <f>+'Ark1'!O1122</f>
        <v>14</v>
      </c>
      <c r="D114" s="66" t="str">
        <f t="shared" si="31"/>
        <v>Vestland</v>
      </c>
      <c r="E114" s="53">
        <f>+'Ark1'!Q1122</f>
        <v>86</v>
      </c>
      <c r="F114" s="75"/>
      <c r="G114" s="53">
        <f>+'Ark1'!R1122</f>
        <v>1529</v>
      </c>
      <c r="H114" s="75"/>
      <c r="I114" s="177">
        <f>+'Ark1'!AF1122</f>
        <v>18.060477202929366</v>
      </c>
      <c r="J114" s="156"/>
      <c r="K114" s="177">
        <f>+'Ark1'!AG1122</f>
        <v>17.709000498149749</v>
      </c>
      <c r="L114" s="177"/>
      <c r="M114" s="156">
        <f>+'Ark1'!U1122</f>
        <v>20.832177894048435</v>
      </c>
      <c r="N114" s="156"/>
      <c r="O114" s="156"/>
      <c r="P114" s="156"/>
      <c r="Q114" s="156"/>
      <c r="R114" s="156"/>
      <c r="S114" s="55">
        <f>+'Ark1'!S1122</f>
        <v>4.6867233485938531</v>
      </c>
      <c r="T114" s="156"/>
      <c r="U114" s="55">
        <f>+'Ark1'!T1122</f>
        <v>4.8914323086984952</v>
      </c>
      <c r="V114" s="156">
        <f>+'Ark1'!W1122</f>
        <v>1.8966644865925439</v>
      </c>
      <c r="W114" s="75">
        <f>+'Ark1'!X1122</f>
        <v>80.379332897318491</v>
      </c>
      <c r="X114" s="75">
        <f>+'Ark1'!Y1122</f>
        <v>28.711576193590581</v>
      </c>
      <c r="Y114" s="75">
        <f>+'Ark1'!Z1122</f>
        <v>5.8636544902844392</v>
      </c>
      <c r="Z114" s="156">
        <f>+'Ark1'!Z1122</f>
        <v>5.8636544902844392</v>
      </c>
      <c r="AA114" s="55">
        <f>+'Ark1'!AA1122</f>
        <v>1.634515803638992</v>
      </c>
      <c r="AB114" s="55">
        <f>+'Ark1'!AB1122</f>
        <v>1.9895044693376989</v>
      </c>
      <c r="AC114" s="75">
        <f>+'Ark1'!AD1122</f>
        <v>58.639157231397938</v>
      </c>
      <c r="AD114" s="75">
        <f>+'Ark1'!AE1122</f>
        <v>66.892927677071185</v>
      </c>
      <c r="AE114" s="75">
        <f>+'Ark1'!AF1122</f>
        <v>18.060477202929366</v>
      </c>
      <c r="AF114" s="156">
        <f t="shared" si="32"/>
        <v>4.4449344125034962</v>
      </c>
      <c r="AG114" s="75">
        <f t="shared" si="33"/>
        <v>17.779069767441861</v>
      </c>
      <c r="AH114" s="47"/>
      <c r="AI114" s="4"/>
      <c r="AJ114" s="4"/>
      <c r="AL114" s="4"/>
      <c r="AM114" s="4"/>
    </row>
    <row r="115" spans="1:39" ht="15.6">
      <c r="A115" s="47"/>
      <c r="B115" s="53">
        <f>+'Ark1'!C1123</f>
        <v>2016</v>
      </c>
      <c r="C115" s="53">
        <f>+'Ark1'!O1123</f>
        <v>15</v>
      </c>
      <c r="D115" s="66" t="str">
        <f t="shared" si="31"/>
        <v>Møre og Romsdal</v>
      </c>
      <c r="E115" s="53">
        <f>+'Ark1'!Q1123</f>
        <v>42</v>
      </c>
      <c r="F115" s="75"/>
      <c r="G115" s="53">
        <f>+'Ark1'!R1123</f>
        <v>812</v>
      </c>
      <c r="H115" s="75"/>
      <c r="I115" s="177">
        <f>+'Ark1'!AF1123</f>
        <v>9.5913064020789047</v>
      </c>
      <c r="J115" s="156"/>
      <c r="K115" s="177">
        <f>+'Ark1'!AG1123</f>
        <v>10.42995436592655</v>
      </c>
      <c r="L115" s="177"/>
      <c r="M115" s="156">
        <f>+'Ark1'!U1123</f>
        <v>23.103325123152715</v>
      </c>
      <c r="N115" s="156"/>
      <c r="O115" s="156"/>
      <c r="P115" s="156"/>
      <c r="Q115" s="156"/>
      <c r="R115" s="156"/>
      <c r="S115" s="55">
        <f>+'Ark1'!S1123</f>
        <v>5.0467980295566486</v>
      </c>
      <c r="T115" s="156"/>
      <c r="U115" s="55">
        <f>+'Ark1'!T1123</f>
        <v>5.6785714285714306</v>
      </c>
      <c r="V115" s="156">
        <f>+'Ark1'!W1123</f>
        <v>3.6945812807881762</v>
      </c>
      <c r="W115" s="75">
        <f>+'Ark1'!X1123</f>
        <v>90.640394088669936</v>
      </c>
      <c r="X115" s="75">
        <f>+'Ark1'!Y1123</f>
        <v>45.320197044334968</v>
      </c>
      <c r="Y115" s="75">
        <f>+'Ark1'!Z1123</f>
        <v>5.8814416547841128</v>
      </c>
      <c r="Z115" s="156">
        <f>+'Ark1'!Z1123</f>
        <v>5.8814416547841128</v>
      </c>
      <c r="AA115" s="55">
        <f>+'Ark1'!AA1123</f>
        <v>1.5967260511310779</v>
      </c>
      <c r="AB115" s="55">
        <f>+'Ark1'!AB1123</f>
        <v>2.1088329199599536</v>
      </c>
      <c r="AC115" s="75">
        <f>+'Ark1'!AD1123</f>
        <v>46.385331719678597</v>
      </c>
      <c r="AD115" s="75">
        <f>+'Ark1'!AE1123</f>
        <v>58.489518732123905</v>
      </c>
      <c r="AE115" s="75">
        <f>+'Ark1'!AF1123</f>
        <v>9.5913064020789047</v>
      </c>
      <c r="AF115" s="156">
        <f t="shared" si="32"/>
        <v>4.5778184480234287</v>
      </c>
      <c r="AG115" s="75">
        <f t="shared" si="33"/>
        <v>19.333333333333332</v>
      </c>
      <c r="AH115" s="47"/>
      <c r="AI115" s="4"/>
      <c r="AJ115" s="13"/>
      <c r="AL115" s="1"/>
      <c r="AM115" s="5"/>
    </row>
    <row r="116" spans="1:39" ht="15.6">
      <c r="A116" s="47"/>
      <c r="B116" s="53">
        <f>+'Ark1'!C1124</f>
        <v>2016</v>
      </c>
      <c r="C116" s="53">
        <f>+'Ark1'!O1124</f>
        <v>16</v>
      </c>
      <c r="D116" s="66" t="str">
        <f t="shared" si="31"/>
        <v>Trøndelag</v>
      </c>
      <c r="E116" s="53">
        <f>+'Ark1'!Q1124</f>
        <v>32</v>
      </c>
      <c r="F116" s="75"/>
      <c r="G116" s="53">
        <f>+'Ark1'!R1124</f>
        <v>178</v>
      </c>
      <c r="H116" s="75"/>
      <c r="I116" s="177">
        <f>+'Ark1'!AF1124</f>
        <v>2.1025277580911874</v>
      </c>
      <c r="J116" s="156"/>
      <c r="K116" s="177">
        <f>+'Ark1'!AG1124</f>
        <v>1.8613898377455156</v>
      </c>
      <c r="L116" s="177"/>
      <c r="M116" s="156">
        <f>+'Ark1'!U1124</f>
        <v>18.808988764044951</v>
      </c>
      <c r="N116" s="156"/>
      <c r="O116" s="156"/>
      <c r="P116" s="156"/>
      <c r="Q116" s="156"/>
      <c r="R116" s="156"/>
      <c r="S116" s="55">
        <f>+'Ark1'!S1124</f>
        <v>6.1853932584269646</v>
      </c>
      <c r="T116" s="156"/>
      <c r="U116" s="55">
        <f>+'Ark1'!T1124</f>
        <v>4.5842696629213471</v>
      </c>
      <c r="V116" s="156">
        <f>+'Ark1'!W1124</f>
        <v>1.1235955056179776</v>
      </c>
      <c r="W116" s="75">
        <f>+'Ark1'!X1124</f>
        <v>66.292134831460658</v>
      </c>
      <c r="X116" s="75">
        <f>+'Ark1'!Y1124</f>
        <v>20.224719101123597</v>
      </c>
      <c r="Y116" s="75">
        <f>+'Ark1'!Z1124</f>
        <v>6.2611902599892204</v>
      </c>
      <c r="Z116" s="156">
        <f>+'Ark1'!Z1124</f>
        <v>6.2611902599892204</v>
      </c>
      <c r="AA116" s="55">
        <f>+'Ark1'!AA1124</f>
        <v>1.395985460936308</v>
      </c>
      <c r="AB116" s="55">
        <f>+'Ark1'!AB1124</f>
        <v>2.8236918568715694</v>
      </c>
      <c r="AC116" s="75">
        <f>+'Ark1'!AD1124</f>
        <v>32.375949263789089</v>
      </c>
      <c r="AD116" s="75">
        <f>+'Ark1'!AE1124</f>
        <v>21.053216542785719</v>
      </c>
      <c r="AE116" s="75">
        <f>+'Ark1'!AF1124</f>
        <v>2.1025277580911874</v>
      </c>
      <c r="AF116" s="156">
        <f t="shared" si="32"/>
        <v>3.0408719346049065</v>
      </c>
      <c r="AG116" s="75">
        <f t="shared" si="33"/>
        <v>5.5625</v>
      </c>
      <c r="AH116" s="47"/>
      <c r="AI116" s="4"/>
      <c r="AJ116" s="13"/>
      <c r="AL116" s="1"/>
      <c r="AM116" s="5"/>
    </row>
    <row r="117" spans="1:39" ht="15.6">
      <c r="A117" s="47"/>
      <c r="B117" s="53">
        <f>+'Ark1'!C1125</f>
        <v>2016</v>
      </c>
      <c r="C117" s="53">
        <f>+'Ark1'!O1125</f>
        <v>18</v>
      </c>
      <c r="D117" s="66" t="str">
        <f t="shared" si="31"/>
        <v>Nordland</v>
      </c>
      <c r="E117" s="53">
        <f>+'Ark1'!Q1125</f>
        <v>38</v>
      </c>
      <c r="F117" s="75"/>
      <c r="G117" s="53">
        <f>+'Ark1'!R1125</f>
        <v>705</v>
      </c>
      <c r="H117" s="75"/>
      <c r="I117" s="177">
        <f>+'Ark1'!AF1125</f>
        <v>8.3274273564847601</v>
      </c>
      <c r="J117" s="156"/>
      <c r="K117" s="177">
        <f>+'Ark1'!AG1125</f>
        <v>8.2553862439510368</v>
      </c>
      <c r="L117" s="177"/>
      <c r="M117" s="156">
        <f>+'Ark1'!U1125</f>
        <v>21.061843971631216</v>
      </c>
      <c r="N117" s="156"/>
      <c r="O117" s="156"/>
      <c r="P117" s="156"/>
      <c r="Q117" s="156"/>
      <c r="R117" s="156"/>
      <c r="S117" s="55">
        <f>+'Ark1'!S1125</f>
        <v>4.7262411347517741</v>
      </c>
      <c r="T117" s="156"/>
      <c r="U117" s="55">
        <f>+'Ark1'!T1125</f>
        <v>5.3148936170212755</v>
      </c>
      <c r="V117" s="156">
        <f>+'Ark1'!W1125</f>
        <v>3.4042553191489366</v>
      </c>
      <c r="W117" s="75">
        <f>+'Ark1'!X1125</f>
        <v>82.695035460992926</v>
      </c>
      <c r="X117" s="75">
        <f>+'Ark1'!Y1125</f>
        <v>30.212765957446805</v>
      </c>
      <c r="Y117" s="75">
        <f>+'Ark1'!Z1125</f>
        <v>5.3035734778759842</v>
      </c>
      <c r="Z117" s="156">
        <f>+'Ark1'!Z1125</f>
        <v>5.3035734778759842</v>
      </c>
      <c r="AA117" s="55">
        <f>+'Ark1'!AA1125</f>
        <v>1.6173546999783228</v>
      </c>
      <c r="AB117" s="55">
        <f>+'Ark1'!AB1125</f>
        <v>2.3974258112812503</v>
      </c>
      <c r="AC117" s="75">
        <f>+'Ark1'!AD1125</f>
        <v>50.13453723671828</v>
      </c>
      <c r="AD117" s="75">
        <f>+'Ark1'!AE1125</f>
        <v>60.716888978322352</v>
      </c>
      <c r="AE117" s="75">
        <f>+'Ark1'!AF1125</f>
        <v>8.3274273564847601</v>
      </c>
      <c r="AF117" s="156">
        <f t="shared" si="32"/>
        <v>4.456362545018008</v>
      </c>
      <c r="AG117" s="75">
        <f t="shared" si="33"/>
        <v>18.55263157894737</v>
      </c>
      <c r="AH117" s="47"/>
      <c r="AI117" s="4"/>
      <c r="AJ117" s="13"/>
      <c r="AL117" s="1"/>
      <c r="AM117" s="5"/>
    </row>
    <row r="118" spans="1:39" ht="15.6">
      <c r="A118" s="47"/>
      <c r="B118" s="53">
        <f>+'Ark1'!C1126</f>
        <v>2016</v>
      </c>
      <c r="C118" s="53">
        <f>+'Ark1'!O1126</f>
        <v>54</v>
      </c>
      <c r="D118" s="66" t="str">
        <f t="shared" si="31"/>
        <v>Troms og Finnmark</v>
      </c>
      <c r="E118" s="53">
        <f>+'Ark1'!Q1126</f>
        <v>0</v>
      </c>
      <c r="F118" s="75"/>
      <c r="G118" s="53">
        <f>+'Ark1'!R1126</f>
        <v>0</v>
      </c>
      <c r="H118" s="75"/>
      <c r="I118" s="177">
        <f>+'Ark1'!AF1126</f>
        <v>0</v>
      </c>
      <c r="J118" s="156"/>
      <c r="K118" s="177">
        <f>+'Ark1'!AG1126</f>
        <v>0</v>
      </c>
      <c r="L118" s="177"/>
      <c r="M118" s="156">
        <f>+'Ark1'!U1126</f>
        <v>0</v>
      </c>
      <c r="N118" s="156"/>
      <c r="O118" s="156"/>
      <c r="P118" s="156"/>
      <c r="Q118" s="156"/>
      <c r="R118" s="156"/>
      <c r="S118" s="55">
        <f>+'Ark1'!S1126</f>
        <v>0</v>
      </c>
      <c r="T118" s="156"/>
      <c r="U118" s="55">
        <f>+'Ark1'!T1126</f>
        <v>0</v>
      </c>
      <c r="V118" s="156">
        <f>+'Ark1'!W1126</f>
        <v>0</v>
      </c>
      <c r="W118" s="75">
        <f>+'Ark1'!X1126</f>
        <v>0</v>
      </c>
      <c r="X118" s="75">
        <f>+'Ark1'!Y1126</f>
        <v>0</v>
      </c>
      <c r="Y118" s="75">
        <f>+'Ark1'!Z1126</f>
        <v>0</v>
      </c>
      <c r="Z118" s="156">
        <f>+'Ark1'!Z1126</f>
        <v>0</v>
      </c>
      <c r="AA118" s="55">
        <f>+'Ark1'!AA1126</f>
        <v>0</v>
      </c>
      <c r="AB118" s="55">
        <f>+'Ark1'!AB1126</f>
        <v>0</v>
      </c>
      <c r="AC118" s="75">
        <f>+'Ark1'!AD1126</f>
        <v>0</v>
      </c>
      <c r="AD118" s="75">
        <f>+'Ark1'!AE1126</f>
        <v>0</v>
      </c>
      <c r="AE118" s="75">
        <f>+'Ark1'!AF1126</f>
        <v>0</v>
      </c>
      <c r="AF118" s="156" t="e">
        <f t="shared" si="32"/>
        <v>#DIV/0!</v>
      </c>
      <c r="AG118" s="75" t="e">
        <f t="shared" si="33"/>
        <v>#DIV/0!</v>
      </c>
      <c r="AH118" s="47"/>
      <c r="AI118" s="4"/>
      <c r="AJ118" s="13"/>
      <c r="AL118" s="1"/>
      <c r="AM118" s="5"/>
    </row>
    <row r="119" spans="1:39" ht="15.6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"/>
      <c r="AJ119" s="13"/>
      <c r="AL119" s="1"/>
      <c r="AM119" s="5"/>
    </row>
    <row r="120" spans="1:39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</row>
  </sheetData>
  <mergeCells count="2">
    <mergeCell ref="Y4:Z4"/>
    <mergeCell ref="F4:G4"/>
  </mergeCells>
  <conditionalFormatting sqref="AJ51:AJ53">
    <cfRule type="cellIs" dxfId="19" priority="12" stopIfTrue="1" operator="lessThan">
      <formula>0</formula>
    </cfRule>
  </conditionalFormatting>
  <conditionalFormatting sqref="AJ111">
    <cfRule type="cellIs" dxfId="18" priority="13" stopIfTrue="1" operator="greaterThan">
      <formula>0</formula>
    </cfRule>
  </conditionalFormatting>
  <conditionalFormatting sqref="AJ80">
    <cfRule type="cellIs" dxfId="17" priority="14" stopIfTrue="1" operator="greaterThan">
      <formula>0</formula>
    </cfRule>
    <cfRule type="cellIs" dxfId="16" priority="15" stopIfTrue="1" operator="lessThan">
      <formula>0</formula>
    </cfRule>
  </conditionalFormatting>
  <conditionalFormatting sqref="AJ111">
    <cfRule type="cellIs" dxfId="15" priority="11" operator="lessThan">
      <formula>0</formula>
    </cfRule>
  </conditionalFormatting>
  <conditionalFormatting sqref="F9:F22 F24:F37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H9:H22 H24:H37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J9:J22 J24:J37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T9:T22 T24:T3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N9:N22 N24:N3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AC1:BE393"/>
  <sheetViews>
    <sheetView zoomScale="99" zoomScaleNormal="99" workbookViewId="0">
      <selection activeCell="A11" sqref="A11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10.36328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29:57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29:57" s="181" customFormat="1" ht="22.8" customHeight="1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29:57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29:57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29:57" s="182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/>
      <c r="AQ5"/>
      <c r="AR5"/>
      <c r="AS5"/>
      <c r="AT5"/>
      <c r="AU5"/>
      <c r="AV5"/>
      <c r="AW5"/>
      <c r="AX5"/>
      <c r="AY5"/>
      <c r="AZ5"/>
      <c r="BA5"/>
      <c r="BB5"/>
      <c r="BD5" s="184"/>
      <c r="BE5" s="184"/>
    </row>
    <row r="6" spans="29:57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</row>
    <row r="7" spans="29:57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29:57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29:57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1"/>
      <c r="AO9" s="5"/>
    </row>
    <row r="10" spans="29:57" ht="15.6">
      <c r="AC10" s="4"/>
      <c r="AD10" s="4"/>
      <c r="AE10" s="4"/>
      <c r="AF10" s="4"/>
      <c r="AG10" s="4"/>
      <c r="AH10" s="4"/>
      <c r="AI10" s="4"/>
      <c r="AJ10" s="4"/>
      <c r="AK10" s="4"/>
      <c r="AL10" s="58"/>
      <c r="AM10" s="4"/>
      <c r="AN10" s="1"/>
      <c r="AO10" s="5"/>
    </row>
    <row r="11" spans="29:57" ht="15.6">
      <c r="AC11" s="4"/>
      <c r="AD11" s="4"/>
      <c r="AE11" s="4"/>
      <c r="AF11" s="4"/>
      <c r="AG11" s="4"/>
      <c r="AH11" s="4"/>
      <c r="AI11" s="4"/>
      <c r="AJ11" s="4"/>
      <c r="AK11" s="4"/>
      <c r="AL11" s="58"/>
      <c r="AM11" s="4"/>
      <c r="AN11" s="1"/>
      <c r="AO11" s="5"/>
    </row>
    <row r="12" spans="29:57" ht="15.6">
      <c r="AC12" s="4"/>
      <c r="AD12" s="4"/>
      <c r="AE12" s="4"/>
      <c r="AF12" s="4"/>
      <c r="AG12" s="4"/>
      <c r="AH12" s="4"/>
      <c r="AI12" s="4"/>
      <c r="AJ12" s="4"/>
      <c r="AK12" s="4"/>
      <c r="AL12" s="58"/>
      <c r="AM12" s="4"/>
      <c r="AN12" s="1"/>
      <c r="AO12" s="5"/>
    </row>
    <row r="13" spans="29:57" ht="15.6">
      <c r="AC13" s="4"/>
      <c r="AD13" s="4"/>
      <c r="AE13" s="4"/>
      <c r="AF13" s="4"/>
      <c r="AG13" s="4"/>
      <c r="AH13" s="4"/>
      <c r="AI13" s="4"/>
      <c r="AJ13" s="4"/>
      <c r="AK13" s="4"/>
      <c r="AL13" s="58"/>
      <c r="AM13" s="4"/>
      <c r="AN13" s="1"/>
      <c r="AO13" s="5"/>
    </row>
    <row r="14" spans="29:57" ht="15.6">
      <c r="AC14" s="4"/>
      <c r="AD14" s="4"/>
      <c r="AE14" s="4"/>
      <c r="AF14" s="4"/>
      <c r="AG14" s="4"/>
      <c r="AH14" s="4"/>
      <c r="AI14" s="4"/>
      <c r="AJ14" s="4"/>
      <c r="AK14" s="4"/>
      <c r="AL14" s="58"/>
      <c r="AM14" s="4"/>
      <c r="AN14" s="1"/>
      <c r="AO14" s="5"/>
    </row>
    <row r="15" spans="29:57" ht="15.6">
      <c r="AC15" s="4"/>
      <c r="AD15" s="4"/>
      <c r="AE15" s="4"/>
      <c r="AF15" s="4"/>
      <c r="AG15" s="4"/>
      <c r="AH15" s="4"/>
      <c r="AI15" s="4"/>
      <c r="AJ15" s="4"/>
      <c r="AK15" s="4"/>
      <c r="AL15" s="58"/>
      <c r="AM15" s="4"/>
      <c r="AN15" s="1"/>
      <c r="AO15" s="5"/>
    </row>
    <row r="16" spans="29:57" ht="15.6">
      <c r="AC16" s="4"/>
      <c r="AD16" s="4"/>
      <c r="AE16" s="4"/>
      <c r="AF16" s="4"/>
      <c r="AG16" s="4"/>
      <c r="AH16" s="4"/>
      <c r="AI16" s="4"/>
      <c r="AJ16" s="4"/>
      <c r="AK16" s="4"/>
      <c r="AL16" s="58"/>
      <c r="AM16" s="4"/>
      <c r="AN16" s="1"/>
      <c r="AO16" s="5"/>
    </row>
    <row r="17" spans="29:47" ht="15.6">
      <c r="AC17" s="4"/>
      <c r="AD17" s="4"/>
      <c r="AE17" s="4"/>
      <c r="AF17" s="4"/>
      <c r="AG17" s="4"/>
      <c r="AH17" s="4"/>
      <c r="AI17" s="4"/>
      <c r="AJ17" s="4"/>
      <c r="AK17" s="4"/>
      <c r="AL17" s="58"/>
      <c r="AM17" s="4"/>
      <c r="AN17" s="1"/>
      <c r="AO17" s="5"/>
      <c r="AQ17" s="2"/>
      <c r="AR17" s="2"/>
      <c r="AS17" s="2"/>
    </row>
    <row r="18" spans="29:47" ht="15.6">
      <c r="AC18" s="4"/>
      <c r="AD18" s="4"/>
      <c r="AE18" s="4"/>
      <c r="AF18" s="4"/>
      <c r="AG18" s="4"/>
      <c r="AH18" s="4"/>
      <c r="AI18" s="4"/>
      <c r="AJ18" s="4"/>
      <c r="AK18" s="4"/>
      <c r="AL18" s="58"/>
      <c r="AM18" s="4"/>
      <c r="AN18" s="13"/>
      <c r="AO18" s="5"/>
      <c r="AQ18" s="2"/>
      <c r="AR18" s="2"/>
      <c r="AS18" s="4"/>
      <c r="AT18" s="4"/>
      <c r="AU18" s="4"/>
    </row>
    <row r="19" spans="29:47" ht="15.6">
      <c r="AC19" s="4"/>
      <c r="AD19" s="4"/>
      <c r="AE19" s="4"/>
      <c r="AF19" s="4"/>
      <c r="AG19" s="4"/>
      <c r="AH19" s="4"/>
      <c r="AI19" s="4"/>
      <c r="AJ19" s="4"/>
      <c r="AK19" s="4"/>
      <c r="AL19" s="58"/>
      <c r="AM19" s="4"/>
      <c r="AN19" s="1"/>
      <c r="AO19" s="5"/>
    </row>
    <row r="20" spans="29:47" ht="15.6">
      <c r="AC20" s="4"/>
      <c r="AD20" s="4"/>
      <c r="AE20" s="4"/>
      <c r="AF20" s="4"/>
      <c r="AG20" s="4"/>
      <c r="AH20" s="4"/>
      <c r="AI20" s="4"/>
      <c r="AJ20" s="4"/>
      <c r="AK20" s="4"/>
      <c r="AL20" s="58"/>
      <c r="AM20" s="4"/>
      <c r="AN20" s="1"/>
      <c r="AO20" s="5"/>
    </row>
    <row r="21" spans="29:47" ht="15.6">
      <c r="AC21" s="4"/>
      <c r="AD21" s="4"/>
      <c r="AE21" s="4"/>
      <c r="AF21" s="4"/>
      <c r="AG21" s="4"/>
      <c r="AH21" s="4"/>
      <c r="AI21" s="4"/>
      <c r="AJ21" s="4"/>
      <c r="AK21" s="4"/>
      <c r="AL21" s="58"/>
      <c r="AM21" s="4"/>
      <c r="AN21" s="1"/>
      <c r="AO21" s="5"/>
      <c r="AQ21" s="2"/>
      <c r="AR21" s="2"/>
      <c r="AS21" s="2"/>
    </row>
    <row r="22" spans="29:47" ht="15.6">
      <c r="AC22" s="4"/>
      <c r="AD22" s="4"/>
      <c r="AE22" s="4"/>
      <c r="AF22" s="4"/>
      <c r="AG22" s="4"/>
      <c r="AH22" s="4"/>
      <c r="AI22" s="4"/>
      <c r="AJ22" s="4"/>
      <c r="AK22" s="4"/>
      <c r="AL22" s="58"/>
      <c r="AM22" s="4"/>
      <c r="AN22" s="1"/>
      <c r="AO22" s="5"/>
      <c r="AQ22" s="2"/>
      <c r="AR22" s="2"/>
      <c r="AS22" s="2"/>
    </row>
    <row r="23" spans="29:47" ht="15.6">
      <c r="AC23" s="4"/>
      <c r="AD23" s="4"/>
      <c r="AE23" s="4"/>
      <c r="AF23" s="4"/>
      <c r="AG23" s="4"/>
      <c r="AH23" s="4"/>
      <c r="AI23" s="4"/>
      <c r="AJ23" s="4"/>
      <c r="AK23" s="4"/>
      <c r="AL23" s="58"/>
      <c r="AM23" s="4"/>
      <c r="AN23" s="1"/>
      <c r="AO23" s="5"/>
      <c r="AQ23" s="2"/>
      <c r="AR23" s="2"/>
      <c r="AS23" s="2"/>
    </row>
    <row r="24" spans="29:47" ht="15.6">
      <c r="AC24" s="4"/>
      <c r="AD24" s="4"/>
      <c r="AE24" s="4"/>
      <c r="AF24" s="4"/>
      <c r="AG24" s="4"/>
      <c r="AH24" s="4"/>
      <c r="AI24" s="4"/>
      <c r="AJ24" s="4"/>
      <c r="AK24" s="4"/>
      <c r="AL24" s="58"/>
      <c r="AM24" s="4"/>
      <c r="AN24" s="1"/>
      <c r="AO24" s="5"/>
      <c r="AQ24" s="2"/>
      <c r="AR24" s="2"/>
      <c r="AS24" s="2"/>
    </row>
    <row r="25" spans="29:47" ht="15.6">
      <c r="AC25" s="4"/>
      <c r="AD25" s="4"/>
      <c r="AE25" s="4"/>
      <c r="AF25" s="4"/>
      <c r="AG25" s="4"/>
      <c r="AH25" s="4"/>
      <c r="AI25" s="4"/>
      <c r="AJ25" s="4"/>
      <c r="AK25" s="4"/>
      <c r="AL25" s="58"/>
      <c r="AM25" s="4"/>
      <c r="AN25" s="1"/>
      <c r="AO25" s="5"/>
      <c r="AQ25" s="2"/>
      <c r="AR25" s="2"/>
      <c r="AS25" s="2"/>
    </row>
    <row r="26" spans="29:47" ht="15.6">
      <c r="AC26" s="4"/>
      <c r="AD26" s="4"/>
      <c r="AE26" s="4"/>
      <c r="AF26" s="4"/>
      <c r="AG26" s="4"/>
      <c r="AH26" s="4"/>
      <c r="AI26" s="4"/>
      <c r="AJ26" s="4"/>
      <c r="AK26" s="4"/>
      <c r="AL26" s="58"/>
      <c r="AM26" s="4"/>
      <c r="AN26" s="13"/>
      <c r="AO26" s="5"/>
      <c r="AQ26" s="2"/>
      <c r="AR26" s="2"/>
      <c r="AS26" s="4"/>
      <c r="AT26" s="4"/>
      <c r="AU26" s="4"/>
    </row>
    <row r="27" spans="29:47" ht="15.6">
      <c r="AC27" s="4"/>
      <c r="AD27" s="4"/>
      <c r="AE27" s="4"/>
      <c r="AF27" s="4"/>
      <c r="AG27" s="4"/>
      <c r="AH27" s="4"/>
      <c r="AI27" s="4"/>
      <c r="AJ27" s="4"/>
      <c r="AK27" s="4"/>
      <c r="AL27" s="58"/>
      <c r="AM27" s="4"/>
      <c r="AN27" s="13"/>
      <c r="AO27" s="5"/>
      <c r="AQ27" s="1"/>
      <c r="AR27" s="1"/>
      <c r="AS27" s="11"/>
      <c r="AT27" s="11"/>
      <c r="AU27" s="11"/>
    </row>
    <row r="28" spans="29:47" ht="15.6">
      <c r="AC28" s="4"/>
      <c r="AD28" s="4"/>
      <c r="AE28" s="4"/>
      <c r="AF28" s="4"/>
      <c r="AG28" s="4"/>
      <c r="AH28" s="4"/>
      <c r="AI28" s="4"/>
      <c r="AJ28" s="4"/>
      <c r="AK28" s="4"/>
      <c r="AL28" s="58"/>
      <c r="AM28" s="4"/>
      <c r="AN28" s="13"/>
      <c r="AO28" s="5"/>
      <c r="AQ28" s="1"/>
      <c r="AR28" s="1"/>
      <c r="AS28" s="11"/>
      <c r="AT28" s="11"/>
      <c r="AU28" s="11"/>
    </row>
    <row r="29" spans="29:47" ht="15.6">
      <c r="AD29" s="4"/>
      <c r="AE29" s="4"/>
      <c r="AF29" s="4"/>
      <c r="AG29" s="4"/>
      <c r="AH29" s="4"/>
      <c r="AI29" s="4"/>
      <c r="AJ29" s="4"/>
      <c r="AK29" s="4"/>
      <c r="AL29" s="58"/>
      <c r="AM29" s="4"/>
      <c r="AN29" s="5"/>
      <c r="AO29" s="5"/>
      <c r="AQ29" s="1"/>
      <c r="AR29" s="1"/>
      <c r="AS29" s="11"/>
      <c r="AT29" s="11"/>
      <c r="AU29" s="11"/>
    </row>
    <row r="30" spans="29:47" ht="15.6">
      <c r="AD30" s="4"/>
      <c r="AE30" s="4"/>
      <c r="AF30" s="4"/>
      <c r="AG30" s="4"/>
      <c r="AH30" s="4"/>
      <c r="AI30" s="4"/>
      <c r="AJ30" s="4"/>
      <c r="AK30" s="4"/>
      <c r="AL30" s="58"/>
      <c r="AM30" s="4"/>
      <c r="AN30" s="5"/>
      <c r="AO30" s="5"/>
      <c r="AQ30" s="1"/>
      <c r="AR30" s="1"/>
      <c r="AS30" s="11"/>
      <c r="AT30" s="11"/>
      <c r="AU30" s="11"/>
    </row>
    <row r="31" spans="29:47" ht="15.6">
      <c r="AD31" s="4"/>
      <c r="AE31" s="4"/>
      <c r="AF31" s="4"/>
      <c r="AG31" s="4"/>
      <c r="AH31" s="4"/>
      <c r="AI31" s="4"/>
      <c r="AJ31" s="4"/>
      <c r="AK31" s="4"/>
      <c r="AL31" s="58"/>
      <c r="AM31" s="4"/>
      <c r="AN31" s="5"/>
      <c r="AO31" s="5"/>
      <c r="AQ31" s="1"/>
      <c r="AR31" s="1"/>
      <c r="AS31" s="11"/>
      <c r="AT31" s="11"/>
      <c r="AU31" s="11"/>
    </row>
    <row r="32" spans="29:47" ht="15.6">
      <c r="AD32" s="4"/>
      <c r="AE32" s="4"/>
      <c r="AF32" s="4"/>
      <c r="AG32" s="4"/>
      <c r="AH32" s="4"/>
      <c r="AI32" s="4"/>
      <c r="AJ32" s="4"/>
      <c r="AK32" s="4"/>
      <c r="AL32" s="58"/>
      <c r="AM32" s="4"/>
      <c r="AN32" s="5"/>
      <c r="AO32" s="5"/>
      <c r="AQ32" s="1"/>
      <c r="AR32" s="1"/>
      <c r="AS32" s="11"/>
      <c r="AT32" s="11"/>
      <c r="AU32" s="11"/>
    </row>
    <row r="33" spans="30:47" ht="15.6">
      <c r="AD33" s="4"/>
      <c r="AE33" s="4"/>
      <c r="AF33" s="4"/>
      <c r="AG33" s="4"/>
      <c r="AH33" s="4"/>
      <c r="AI33" s="4"/>
      <c r="AJ33" s="4"/>
      <c r="AK33" s="4"/>
      <c r="AL33" s="58"/>
      <c r="AM33" s="4"/>
      <c r="AN33" s="5"/>
      <c r="AO33" s="5"/>
      <c r="AQ33" s="1"/>
      <c r="AR33" s="1"/>
      <c r="AS33" s="11"/>
      <c r="AT33" s="11"/>
      <c r="AU33" s="11"/>
    </row>
    <row r="34" spans="30:47" ht="15.6">
      <c r="AD34" s="4"/>
      <c r="AE34" s="4"/>
      <c r="AF34" s="4"/>
      <c r="AG34" s="4"/>
      <c r="AH34" s="4"/>
      <c r="AI34" s="4"/>
      <c r="AJ34" s="4"/>
      <c r="AK34" s="4"/>
      <c r="AL34" s="58"/>
      <c r="AM34" s="4"/>
      <c r="AN34" s="5"/>
      <c r="AO34" s="5"/>
      <c r="AQ34" s="1"/>
      <c r="AR34" s="1"/>
      <c r="AS34" s="11"/>
      <c r="AT34" s="11"/>
      <c r="AU34" s="11"/>
    </row>
    <row r="35" spans="30:47" ht="15.6">
      <c r="AD35" s="4"/>
      <c r="AE35" s="4"/>
      <c r="AF35" s="4"/>
      <c r="AG35" s="4"/>
      <c r="AH35" s="4"/>
      <c r="AI35" s="4"/>
      <c r="AJ35" s="4"/>
      <c r="AK35" s="4"/>
      <c r="AL35" s="58"/>
      <c r="AM35" s="4"/>
      <c r="AN35" s="5"/>
      <c r="AO35" s="5"/>
      <c r="AQ35" s="1"/>
      <c r="AR35" s="1"/>
      <c r="AS35" s="11"/>
      <c r="AT35" s="11"/>
      <c r="AU35" s="11"/>
    </row>
    <row r="36" spans="30:47" ht="15.6">
      <c r="AD36" s="4"/>
      <c r="AE36" s="4"/>
      <c r="AF36" s="4"/>
      <c r="AG36" s="4"/>
      <c r="AH36" s="4"/>
      <c r="AI36" s="4"/>
      <c r="AJ36" s="4"/>
      <c r="AK36" s="4"/>
      <c r="AL36" s="58"/>
      <c r="AM36" s="4"/>
      <c r="AN36" s="5"/>
      <c r="AO36" s="5"/>
      <c r="AQ36" s="13"/>
      <c r="AR36" s="13"/>
      <c r="AS36" s="11"/>
      <c r="AT36" s="11"/>
      <c r="AU36" s="11"/>
    </row>
    <row r="37" spans="30:47" ht="16.5" customHeight="1">
      <c r="AD37" s="4"/>
      <c r="AE37" s="4"/>
      <c r="AF37" s="4"/>
      <c r="AG37" s="4"/>
      <c r="AH37" s="4"/>
      <c r="AI37" s="4"/>
      <c r="AJ37" s="4"/>
      <c r="AK37" s="4"/>
      <c r="AL37" s="58"/>
      <c r="AM37" s="4"/>
      <c r="AN37" s="5"/>
      <c r="AO37" s="5"/>
      <c r="AQ37" s="13"/>
      <c r="AR37" s="13"/>
      <c r="AS37" s="11"/>
      <c r="AT37" s="11"/>
      <c r="AU37" s="11"/>
    </row>
    <row r="38" spans="30:47" ht="16.5" customHeight="1">
      <c r="AD38" s="4"/>
      <c r="AE38" s="4"/>
      <c r="AF38" s="4"/>
      <c r="AG38" s="4"/>
      <c r="AH38" s="4"/>
      <c r="AI38" s="4"/>
      <c r="AJ38" s="4"/>
      <c r="AK38" s="4"/>
      <c r="AL38" s="57"/>
      <c r="AM38" s="4"/>
      <c r="AN38" s="5"/>
      <c r="AO38" s="5"/>
      <c r="AQ38" s="13"/>
      <c r="AR38" s="13"/>
      <c r="AS38" s="11"/>
      <c r="AT38" s="11"/>
      <c r="AU38" s="11"/>
    </row>
    <row r="39" spans="30:47">
      <c r="AI39"/>
      <c r="AM39" s="4"/>
      <c r="AQ39" s="13"/>
      <c r="AR39" s="13"/>
      <c r="AS39" s="11"/>
      <c r="AT39" s="11"/>
      <c r="AU39" s="11"/>
    </row>
    <row r="40" spans="30:47" ht="17.25" customHeight="1">
      <c r="AD40" s="2"/>
      <c r="AE40" s="2"/>
      <c r="AF40" s="2"/>
      <c r="AG40" s="2"/>
      <c r="AH40" s="2"/>
      <c r="AI40" s="2"/>
      <c r="AJ40" s="2"/>
      <c r="AK40" s="2"/>
      <c r="AL40" s="57"/>
      <c r="AM40" s="4"/>
      <c r="AO40" s="5"/>
      <c r="AQ40" s="13"/>
      <c r="AR40" s="13"/>
      <c r="AS40" s="11"/>
      <c r="AT40" s="11"/>
      <c r="AU40" s="11"/>
    </row>
    <row r="41" spans="30:47" ht="15.6">
      <c r="AD41" s="2"/>
      <c r="AE41" s="2"/>
      <c r="AF41" s="2"/>
      <c r="AG41" s="2"/>
      <c r="AH41" s="2"/>
      <c r="AI41" s="2"/>
      <c r="AJ41" s="2"/>
      <c r="AK41" s="2"/>
      <c r="AL41" s="57"/>
      <c r="AM41" s="4"/>
      <c r="AQ41" s="13"/>
      <c r="AR41" s="13"/>
      <c r="AS41" s="11"/>
      <c r="AT41" s="11"/>
      <c r="AU41" s="11"/>
    </row>
    <row r="42" spans="30:47">
      <c r="AD42" s="14"/>
      <c r="AE42" s="14"/>
      <c r="AF42" s="14"/>
      <c r="AG42" s="14"/>
      <c r="AH42" s="14"/>
      <c r="AI42" s="14"/>
      <c r="AJ42" s="14"/>
      <c r="AK42" s="14"/>
      <c r="AL42" s="13"/>
      <c r="AM42" s="4"/>
      <c r="AQ42" s="13"/>
      <c r="AR42" s="13"/>
      <c r="AS42" s="11"/>
      <c r="AT42" s="11"/>
      <c r="AU42" s="11"/>
    </row>
    <row r="43" spans="30:47" ht="21">
      <c r="AD43" s="2"/>
      <c r="AE43" s="2"/>
      <c r="AF43" s="2"/>
      <c r="AG43" s="2"/>
      <c r="AH43" s="2"/>
      <c r="AI43" s="2"/>
      <c r="AJ43" s="2"/>
      <c r="AK43" s="2"/>
      <c r="AL43" s="5"/>
      <c r="AM43" s="4"/>
      <c r="AQ43" s="56"/>
      <c r="AR43" s="56"/>
      <c r="AS43" s="11"/>
      <c r="AT43" s="11"/>
      <c r="AU43" s="11"/>
    </row>
    <row r="44" spans="30:47"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30:47" ht="15.6">
      <c r="AD45" s="4"/>
      <c r="AE45" s="4"/>
      <c r="AF45" s="4"/>
      <c r="AG45" s="4"/>
      <c r="AH45" s="4"/>
      <c r="AI45" s="4"/>
      <c r="AJ45" s="4"/>
      <c r="AK45" s="4"/>
      <c r="AL45" s="16"/>
      <c r="AM45" s="4"/>
      <c r="AN45" s="1"/>
      <c r="AO45" s="18"/>
      <c r="AQ45" s="1"/>
      <c r="AR45" s="5"/>
    </row>
    <row r="46" spans="30:47" ht="15.6">
      <c r="AD46" s="4"/>
      <c r="AE46" s="4"/>
      <c r="AF46" s="4"/>
      <c r="AG46" s="4"/>
      <c r="AH46" s="4"/>
      <c r="AI46" s="4"/>
      <c r="AJ46" s="4"/>
      <c r="AK46" s="4"/>
      <c r="AL46" s="16"/>
      <c r="AM46" s="4"/>
      <c r="AN46" s="1"/>
      <c r="AO46" s="18"/>
    </row>
    <row r="47" spans="30:47" ht="15.6">
      <c r="AD47" s="4"/>
      <c r="AE47" s="4"/>
      <c r="AF47" s="4"/>
      <c r="AG47" s="4"/>
      <c r="AH47" s="4"/>
      <c r="AI47" s="4"/>
      <c r="AJ47" s="4"/>
      <c r="AK47" s="4"/>
      <c r="AL47" s="16"/>
      <c r="AM47" s="4"/>
      <c r="AN47" s="1"/>
      <c r="AO47" s="18"/>
    </row>
    <row r="48" spans="30:47" ht="15.6">
      <c r="AD48" s="4"/>
      <c r="AE48" s="4"/>
      <c r="AF48" s="4"/>
      <c r="AG48" s="4"/>
      <c r="AH48" s="4"/>
      <c r="AI48" s="4"/>
      <c r="AJ48" s="4"/>
      <c r="AK48" s="4"/>
      <c r="AL48" s="16"/>
      <c r="AM48" s="4"/>
      <c r="AN48" s="1"/>
      <c r="AO48" s="18"/>
    </row>
    <row r="49" spans="30:41" ht="15.6">
      <c r="AD49" s="4"/>
      <c r="AE49" s="4"/>
      <c r="AF49" s="4"/>
      <c r="AG49" s="4"/>
      <c r="AH49" s="4"/>
      <c r="AI49" s="4"/>
      <c r="AJ49" s="4"/>
      <c r="AK49" s="4"/>
      <c r="AL49" s="16"/>
      <c r="AM49" s="4"/>
      <c r="AN49" s="1"/>
      <c r="AO49" s="18"/>
    </row>
    <row r="50" spans="30:41" ht="15.6">
      <c r="AD50" s="4"/>
      <c r="AE50" s="4"/>
      <c r="AF50" s="4"/>
      <c r="AG50" s="4"/>
      <c r="AH50" s="4"/>
      <c r="AI50" s="4"/>
      <c r="AJ50" s="4"/>
      <c r="AK50" s="4"/>
      <c r="AL50" s="16"/>
      <c r="AM50" s="4"/>
      <c r="AN50" s="1"/>
      <c r="AO50" s="18"/>
    </row>
    <row r="51" spans="30:41" ht="15.6">
      <c r="AD51" s="4"/>
      <c r="AE51" s="4"/>
      <c r="AF51" s="4"/>
      <c r="AG51" s="4"/>
      <c r="AH51" s="4"/>
      <c r="AI51" s="4"/>
      <c r="AJ51" s="4"/>
      <c r="AK51" s="4"/>
      <c r="AL51" s="16"/>
      <c r="AM51" s="4"/>
      <c r="AN51" s="1"/>
      <c r="AO51" s="18"/>
    </row>
    <row r="52" spans="30:41" ht="15.6">
      <c r="AD52" s="4"/>
      <c r="AE52" s="4"/>
      <c r="AF52" s="4"/>
      <c r="AG52" s="4"/>
      <c r="AH52" s="4"/>
      <c r="AI52" s="4"/>
      <c r="AJ52" s="4"/>
      <c r="AK52" s="4"/>
      <c r="AL52" s="16"/>
      <c r="AM52" s="4"/>
      <c r="AN52" s="1"/>
      <c r="AO52" s="18"/>
    </row>
    <row r="53" spans="30:41" ht="15.6">
      <c r="AD53" s="4"/>
      <c r="AE53" s="4"/>
      <c r="AF53" s="4"/>
      <c r="AG53" s="4"/>
      <c r="AH53" s="4"/>
      <c r="AI53" s="4"/>
      <c r="AJ53" s="4"/>
      <c r="AK53" s="4"/>
      <c r="AL53" s="16"/>
      <c r="AM53" s="4"/>
      <c r="AN53" s="13"/>
      <c r="AO53" s="18"/>
    </row>
    <row r="54" spans="30:41" ht="15.6">
      <c r="AD54" s="4"/>
      <c r="AE54" s="4"/>
      <c r="AF54" s="4"/>
      <c r="AG54" s="4"/>
      <c r="AH54" s="4"/>
      <c r="AI54" s="4"/>
      <c r="AJ54" s="4"/>
      <c r="AK54" s="4"/>
      <c r="AL54" s="16"/>
      <c r="AM54" s="4"/>
      <c r="AN54" s="13"/>
      <c r="AO54" s="18"/>
    </row>
    <row r="55" spans="30:41" ht="15.6">
      <c r="AD55" s="4"/>
      <c r="AE55" s="4"/>
      <c r="AF55" s="4"/>
      <c r="AG55" s="4"/>
      <c r="AH55" s="4"/>
      <c r="AI55" s="4"/>
      <c r="AJ55" s="4"/>
      <c r="AK55" s="4"/>
      <c r="AL55" s="16"/>
      <c r="AM55" s="4"/>
      <c r="AN55" s="13"/>
      <c r="AO55" s="18"/>
    </row>
    <row r="56" spans="30:41" ht="15.6">
      <c r="AD56" s="4"/>
      <c r="AE56" s="4"/>
      <c r="AF56" s="4"/>
      <c r="AG56" s="4"/>
      <c r="AH56" s="4"/>
      <c r="AI56" s="4"/>
      <c r="AJ56" s="4"/>
      <c r="AK56" s="4"/>
      <c r="AL56" s="16"/>
      <c r="AM56" s="4"/>
      <c r="AN56" s="13"/>
      <c r="AO56" s="18"/>
    </row>
    <row r="57" spans="30:41" ht="15.6">
      <c r="AD57" s="4"/>
      <c r="AE57" s="4"/>
      <c r="AF57" s="4"/>
      <c r="AG57" s="4"/>
      <c r="AH57" s="4"/>
      <c r="AI57" s="4"/>
      <c r="AJ57" s="4"/>
      <c r="AK57" s="4"/>
      <c r="AL57" s="16"/>
      <c r="AM57" s="4"/>
      <c r="AN57" s="13"/>
      <c r="AO57" s="18"/>
    </row>
    <row r="58" spans="30:41" ht="15.6">
      <c r="AI58"/>
      <c r="AL58" s="16"/>
      <c r="AM58" s="4"/>
      <c r="AN58" s="5"/>
      <c r="AO58" s="18"/>
    </row>
    <row r="59" spans="30:41" ht="15.6">
      <c r="AD59" s="2"/>
      <c r="AE59" s="2"/>
      <c r="AF59" s="2"/>
      <c r="AG59" s="2"/>
      <c r="AH59" s="2"/>
      <c r="AI59" s="2"/>
      <c r="AJ59" s="2"/>
      <c r="AK59" s="2"/>
      <c r="AL59" s="16"/>
      <c r="AM59" s="4"/>
      <c r="AN59" s="5"/>
      <c r="AO59" s="18"/>
    </row>
    <row r="60" spans="30:41" ht="15.6">
      <c r="AD60" s="2"/>
      <c r="AE60" s="2"/>
      <c r="AF60" s="2"/>
      <c r="AG60" s="2"/>
      <c r="AH60" s="2"/>
      <c r="AI60" s="2"/>
      <c r="AJ60" s="2"/>
      <c r="AK60" s="2"/>
      <c r="AL60" s="16"/>
      <c r="AM60" s="4"/>
      <c r="AN60" s="5"/>
      <c r="AO60" s="18"/>
    </row>
    <row r="61" spans="30:41" ht="15.6">
      <c r="AD61" s="14"/>
      <c r="AE61" s="14"/>
      <c r="AF61" s="14"/>
      <c r="AG61" s="14"/>
      <c r="AH61" s="14"/>
      <c r="AI61" s="14"/>
      <c r="AJ61" s="14"/>
      <c r="AK61" s="14"/>
      <c r="AL61" s="16"/>
      <c r="AM61" s="4"/>
      <c r="AN61" s="5"/>
      <c r="AO61" s="18"/>
    </row>
    <row r="62" spans="30:41" ht="15.6">
      <c r="AD62" s="2"/>
      <c r="AE62" s="2"/>
      <c r="AF62" s="2"/>
      <c r="AG62" s="2"/>
      <c r="AH62" s="2"/>
      <c r="AI62" s="2"/>
      <c r="AJ62" s="2"/>
      <c r="AK62" s="2"/>
      <c r="AL62" s="16"/>
      <c r="AM62" s="4"/>
      <c r="AN62" s="5"/>
      <c r="AO62" s="18"/>
    </row>
    <row r="63" spans="30:41" ht="15.6">
      <c r="AD63" s="4"/>
      <c r="AE63" s="4"/>
      <c r="AF63" s="4"/>
      <c r="AG63" s="4"/>
      <c r="AH63" s="4"/>
      <c r="AI63" s="4"/>
      <c r="AJ63" s="4"/>
      <c r="AK63" s="4"/>
      <c r="AL63" s="16"/>
      <c r="AM63" s="4"/>
      <c r="AN63" s="5"/>
      <c r="AO63" s="18"/>
    </row>
    <row r="64" spans="30:41" ht="15.6">
      <c r="AD64" s="4"/>
      <c r="AE64" s="4"/>
      <c r="AF64" s="4"/>
      <c r="AG64" s="4"/>
      <c r="AH64" s="4"/>
      <c r="AI64" s="4"/>
      <c r="AJ64" s="4"/>
      <c r="AK64" s="4"/>
      <c r="AL64" s="16"/>
      <c r="AM64" s="4"/>
      <c r="AN64" s="5"/>
      <c r="AO64" s="18"/>
    </row>
    <row r="65" spans="30:41" ht="15.6">
      <c r="AD65" s="4"/>
      <c r="AE65" s="4"/>
      <c r="AF65" s="4"/>
      <c r="AG65" s="4"/>
      <c r="AH65" s="4"/>
      <c r="AI65" s="4"/>
      <c r="AJ65" s="4"/>
      <c r="AK65" s="4"/>
      <c r="AL65" s="16"/>
      <c r="AM65" s="4"/>
      <c r="AN65" s="5"/>
      <c r="AO65" s="18"/>
    </row>
    <row r="66" spans="30:41" ht="15.6">
      <c r="AD66" s="4"/>
      <c r="AE66" s="4"/>
      <c r="AF66" s="4"/>
      <c r="AG66" s="4"/>
      <c r="AH66" s="4"/>
      <c r="AI66" s="4"/>
      <c r="AJ66" s="4"/>
      <c r="AK66" s="4"/>
      <c r="AL66" s="18"/>
      <c r="AM66" s="4"/>
      <c r="AN66" s="5"/>
      <c r="AO66" s="18"/>
    </row>
    <row r="67" spans="30:41">
      <c r="AD67" s="4"/>
      <c r="AE67" s="4"/>
      <c r="AF67" s="4"/>
      <c r="AG67" s="4"/>
      <c r="AH67" s="4"/>
      <c r="AI67" s="4"/>
      <c r="AJ67" s="4"/>
      <c r="AK67" s="4"/>
      <c r="AL67" s="13"/>
      <c r="AM67" s="4"/>
    </row>
    <row r="68" spans="30:41" ht="15.6">
      <c r="AD68" s="4"/>
      <c r="AE68" s="4"/>
      <c r="AF68" s="4"/>
      <c r="AG68" s="4"/>
      <c r="AH68" s="4"/>
      <c r="AI68" s="4"/>
      <c r="AJ68" s="4"/>
      <c r="AK68" s="4"/>
      <c r="AL68" s="18"/>
      <c r="AM68" s="4"/>
      <c r="AO68" s="18"/>
    </row>
    <row r="69" spans="30:41">
      <c r="AD69" s="4"/>
      <c r="AE69" s="4"/>
      <c r="AF69" s="4"/>
      <c r="AG69" s="4"/>
      <c r="AH69" s="4"/>
      <c r="AI69" s="4"/>
      <c r="AJ69" s="4"/>
      <c r="AK69" s="4"/>
      <c r="AL69" s="13"/>
      <c r="AM69" s="4"/>
    </row>
    <row r="70" spans="30:41">
      <c r="AD70" s="4"/>
      <c r="AE70" s="4"/>
      <c r="AF70" s="4"/>
      <c r="AG70" s="4"/>
      <c r="AH70" s="4"/>
      <c r="AI70" s="4"/>
      <c r="AJ70" s="4"/>
      <c r="AK70" s="4"/>
      <c r="AL70" s="13"/>
      <c r="AM70" s="4"/>
    </row>
    <row r="71" spans="30:41">
      <c r="AD71" s="4"/>
      <c r="AE71" s="4"/>
      <c r="AF71" s="4"/>
      <c r="AG71" s="4"/>
      <c r="AH71" s="4"/>
      <c r="AI71" s="4"/>
      <c r="AJ71" s="4"/>
      <c r="AK71" s="4"/>
      <c r="AL71" s="13"/>
      <c r="AM71" s="4"/>
    </row>
    <row r="72" spans="30:41">
      <c r="AD72" s="4"/>
      <c r="AE72" s="4"/>
      <c r="AF72" s="4"/>
      <c r="AG72" s="4"/>
      <c r="AH72" s="4"/>
      <c r="AI72" s="4"/>
      <c r="AJ72" s="4"/>
      <c r="AK72" s="4"/>
      <c r="AL72" s="13"/>
      <c r="AM72" s="4"/>
    </row>
    <row r="73" spans="30:41">
      <c r="AD73" s="4"/>
      <c r="AE73" s="4"/>
      <c r="AF73" s="4"/>
      <c r="AG73" s="4"/>
      <c r="AH73" s="4"/>
      <c r="AI73" s="4"/>
      <c r="AJ73" s="4"/>
      <c r="AK73" s="4"/>
      <c r="AL73" s="13"/>
      <c r="AM73" s="4"/>
    </row>
    <row r="74" spans="30:41" ht="15.6">
      <c r="AD74" s="4"/>
      <c r="AE74" s="4"/>
      <c r="AF74" s="4"/>
      <c r="AG74" s="4"/>
      <c r="AH74" s="4"/>
      <c r="AI74" s="4"/>
      <c r="AJ74" s="4"/>
      <c r="AK74" s="4"/>
      <c r="AL74" s="5"/>
      <c r="AM74" s="4"/>
    </row>
    <row r="75" spans="30:41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30:41" ht="15.6">
      <c r="AD76" s="4"/>
      <c r="AE76" s="4"/>
      <c r="AF76" s="4"/>
      <c r="AG76" s="4"/>
      <c r="AH76" s="4"/>
      <c r="AI76" s="4"/>
      <c r="AJ76" s="4"/>
      <c r="AK76" s="4"/>
      <c r="AL76" s="13"/>
      <c r="AM76" s="4"/>
      <c r="AN76" s="1"/>
      <c r="AO76" s="5"/>
    </row>
    <row r="77" spans="30:41" ht="15.6">
      <c r="AI77"/>
      <c r="AL77" s="13"/>
      <c r="AM77" s="4"/>
      <c r="AN77" s="1"/>
      <c r="AO77" s="5"/>
    </row>
    <row r="78" spans="30:41" ht="15.6">
      <c r="AD78" s="2"/>
      <c r="AE78" s="2"/>
      <c r="AF78" s="2"/>
      <c r="AG78" s="2"/>
      <c r="AH78" s="2"/>
      <c r="AI78" s="2"/>
      <c r="AJ78" s="2"/>
      <c r="AK78" s="2"/>
      <c r="AL78" s="13"/>
      <c r="AM78" s="4"/>
      <c r="AN78" s="1"/>
      <c r="AO78" s="5"/>
    </row>
    <row r="79" spans="30:41" ht="15.6">
      <c r="AD79" s="2"/>
      <c r="AE79" s="2"/>
      <c r="AF79" s="2"/>
      <c r="AG79" s="2"/>
      <c r="AH79" s="2"/>
      <c r="AI79" s="2"/>
      <c r="AJ79" s="2"/>
      <c r="AK79" s="2"/>
      <c r="AL79" s="13"/>
      <c r="AM79" s="4"/>
      <c r="AN79" s="1"/>
      <c r="AO79" s="5"/>
    </row>
    <row r="80" spans="30:41" ht="15.6">
      <c r="AD80" s="14"/>
      <c r="AE80" s="14"/>
      <c r="AF80" s="14"/>
      <c r="AG80" s="14"/>
      <c r="AH80" s="14"/>
      <c r="AI80" s="14"/>
      <c r="AJ80" s="14"/>
      <c r="AK80" s="14"/>
      <c r="AL80" s="13"/>
      <c r="AM80" s="4"/>
      <c r="AN80" s="13"/>
      <c r="AO80" s="5"/>
    </row>
    <row r="81" spans="30:41" ht="15.6">
      <c r="AD81" s="2"/>
      <c r="AE81" s="2"/>
      <c r="AF81" s="2"/>
      <c r="AG81" s="2"/>
      <c r="AH81" s="2"/>
      <c r="AI81" s="2"/>
      <c r="AJ81" s="2"/>
      <c r="AK81" s="2"/>
      <c r="AL81" s="13"/>
      <c r="AM81" s="4"/>
      <c r="AN81" s="13"/>
      <c r="AO81" s="5"/>
    </row>
    <row r="82" spans="30:41" ht="15.6">
      <c r="AD82" s="4"/>
      <c r="AE82" s="4"/>
      <c r="AF82" s="4"/>
      <c r="AG82" s="4"/>
      <c r="AH82" s="4"/>
      <c r="AI82" s="4"/>
      <c r="AJ82" s="4"/>
      <c r="AK82" s="4"/>
      <c r="AL82" s="13"/>
      <c r="AM82" s="4"/>
      <c r="AN82" s="13"/>
      <c r="AO82" s="5"/>
    </row>
    <row r="83" spans="30:41" ht="15.6">
      <c r="AD83" s="4"/>
      <c r="AE83" s="4"/>
      <c r="AF83" s="4"/>
      <c r="AG83" s="4"/>
      <c r="AH83" s="4"/>
      <c r="AI83" s="4"/>
      <c r="AJ83" s="4"/>
      <c r="AK83" s="4"/>
      <c r="AL83" s="13"/>
      <c r="AM83" s="4"/>
      <c r="AN83" s="13"/>
      <c r="AO83" s="5"/>
    </row>
    <row r="84" spans="30:41" ht="15.6">
      <c r="AD84" s="4"/>
      <c r="AE84" s="4"/>
      <c r="AF84" s="4"/>
      <c r="AG84" s="4"/>
      <c r="AH84" s="4"/>
      <c r="AI84" s="4"/>
      <c r="AJ84" s="4"/>
      <c r="AK84" s="4"/>
      <c r="AL84" s="13"/>
      <c r="AM84" s="4"/>
      <c r="AN84" s="5"/>
      <c r="AO84" s="5"/>
    </row>
    <row r="85" spans="30:41" ht="15.6">
      <c r="AD85" s="4"/>
      <c r="AE85" s="4"/>
      <c r="AF85" s="4"/>
      <c r="AG85" s="4"/>
      <c r="AH85" s="4"/>
      <c r="AI85" s="4"/>
      <c r="AJ85" s="4"/>
      <c r="AK85" s="4"/>
      <c r="AL85" s="13"/>
      <c r="AM85" s="4"/>
      <c r="AN85" s="5"/>
      <c r="AO85" s="5"/>
    </row>
    <row r="86" spans="30:41" ht="15.6">
      <c r="AD86" s="4"/>
      <c r="AE86" s="4"/>
      <c r="AF86" s="4"/>
      <c r="AG86" s="4"/>
      <c r="AH86" s="4"/>
      <c r="AI86" s="4"/>
      <c r="AJ86" s="4"/>
      <c r="AK86" s="4"/>
      <c r="AL86" s="13"/>
      <c r="AM86" s="4"/>
      <c r="AN86" s="5"/>
      <c r="AO86" s="5"/>
    </row>
    <row r="87" spans="30:41" ht="15.6">
      <c r="AD87" s="4"/>
      <c r="AE87" s="4"/>
      <c r="AF87" s="4"/>
      <c r="AG87" s="4"/>
      <c r="AH87" s="4"/>
      <c r="AI87" s="4"/>
      <c r="AJ87" s="4"/>
      <c r="AK87" s="4"/>
      <c r="AL87" s="13"/>
      <c r="AM87" s="4"/>
      <c r="AN87" s="5"/>
      <c r="AO87" s="5"/>
    </row>
    <row r="88" spans="30:41" ht="15.6">
      <c r="AD88" s="4"/>
      <c r="AE88" s="4"/>
      <c r="AF88" s="4"/>
      <c r="AG88" s="4"/>
      <c r="AH88" s="4"/>
      <c r="AI88" s="4"/>
      <c r="AJ88" s="4"/>
      <c r="AK88" s="4"/>
      <c r="AL88" s="13"/>
      <c r="AM88" s="4"/>
      <c r="AN88" s="5"/>
      <c r="AO88" s="5"/>
    </row>
    <row r="89" spans="30:41" ht="15.6">
      <c r="AD89" s="4"/>
      <c r="AE89" s="4"/>
      <c r="AF89" s="4"/>
      <c r="AG89" s="4"/>
      <c r="AH89" s="4"/>
      <c r="AI89" s="4"/>
      <c r="AJ89" s="4"/>
      <c r="AK89" s="4"/>
      <c r="AL89" s="13"/>
      <c r="AM89" s="4"/>
      <c r="AN89" s="5"/>
      <c r="AO89" s="5"/>
    </row>
    <row r="90" spans="30:41" ht="15.6">
      <c r="AD90" s="4"/>
      <c r="AE90" s="4"/>
      <c r="AF90" s="4"/>
      <c r="AG90" s="4"/>
      <c r="AH90" s="4"/>
      <c r="AI90" s="4"/>
      <c r="AJ90" s="4"/>
      <c r="AK90" s="4"/>
      <c r="AL90" s="13"/>
      <c r="AM90" s="4"/>
      <c r="AN90" s="5"/>
      <c r="AO90" s="5"/>
    </row>
    <row r="91" spans="30:41" ht="15.6">
      <c r="AD91" s="4"/>
      <c r="AE91" s="4"/>
      <c r="AF91" s="4"/>
      <c r="AG91" s="4"/>
      <c r="AH91" s="4"/>
      <c r="AI91" s="4"/>
      <c r="AJ91" s="4"/>
      <c r="AK91" s="4"/>
      <c r="AL91" s="13"/>
      <c r="AM91" s="4"/>
      <c r="AN91" s="5"/>
      <c r="AO91" s="5"/>
    </row>
    <row r="92" spans="30:41" ht="15.6">
      <c r="AD92" s="4"/>
      <c r="AE92" s="4"/>
      <c r="AF92" s="4"/>
      <c r="AG92" s="4"/>
      <c r="AH92" s="4"/>
      <c r="AI92" s="4"/>
      <c r="AJ92" s="4"/>
      <c r="AK92" s="4"/>
      <c r="AL92" s="13"/>
      <c r="AM92" s="4"/>
      <c r="AN92" s="5"/>
      <c r="AO92" s="5"/>
    </row>
    <row r="93" spans="30:41" ht="15.6">
      <c r="AD93" s="4"/>
      <c r="AE93" s="4"/>
      <c r="AF93" s="4"/>
      <c r="AG93" s="4"/>
      <c r="AH93" s="4"/>
      <c r="AI93" s="4"/>
      <c r="AJ93" s="4"/>
      <c r="AK93" s="4"/>
      <c r="AL93" s="13"/>
      <c r="AM93" s="4"/>
      <c r="AN93" s="5"/>
      <c r="AO93" s="5"/>
    </row>
    <row r="94" spans="30:41" ht="15.6">
      <c r="AD94" s="4"/>
      <c r="AE94" s="4"/>
      <c r="AF94" s="4"/>
      <c r="AG94" s="4"/>
      <c r="AH94" s="4"/>
      <c r="AI94" s="4"/>
      <c r="AJ94" s="4"/>
      <c r="AK94" s="4"/>
      <c r="AL94" s="13"/>
      <c r="AM94" s="4"/>
      <c r="AN94" s="5"/>
      <c r="AO94" s="5"/>
    </row>
    <row r="95" spans="30:41" ht="15.6">
      <c r="AD95" s="4"/>
      <c r="AE95" s="4"/>
      <c r="AF95" s="4"/>
      <c r="AG95" s="4"/>
      <c r="AH95" s="4"/>
      <c r="AI95" s="4"/>
      <c r="AJ95" s="4"/>
      <c r="AK95" s="4"/>
      <c r="AL95" s="5"/>
      <c r="AM95" s="4"/>
      <c r="AN95" s="5"/>
      <c r="AO95" s="5"/>
    </row>
    <row r="96" spans="30:41">
      <c r="AI96"/>
      <c r="AL96" s="13"/>
      <c r="AM96" s="4"/>
    </row>
    <row r="97" spans="30:41" ht="15.6">
      <c r="AD97" s="2"/>
      <c r="AE97" s="2"/>
      <c r="AF97" s="2"/>
      <c r="AG97" s="2"/>
      <c r="AH97" s="2"/>
      <c r="AI97" s="2"/>
      <c r="AJ97" s="2"/>
      <c r="AK97" s="2"/>
      <c r="AL97" s="5"/>
      <c r="AM97" s="4"/>
      <c r="AO97" s="5"/>
    </row>
    <row r="98" spans="30:41" ht="15.6">
      <c r="AD98" s="2"/>
      <c r="AE98" s="2"/>
      <c r="AF98" s="2"/>
      <c r="AG98" s="2"/>
      <c r="AH98" s="2"/>
      <c r="AI98" s="2"/>
      <c r="AJ98" s="2"/>
      <c r="AK98" s="2"/>
      <c r="AL98" s="13"/>
      <c r="AM98" s="4"/>
    </row>
    <row r="99" spans="30:41">
      <c r="AD99" s="14"/>
      <c r="AE99" s="14"/>
      <c r="AF99" s="14"/>
      <c r="AG99" s="14"/>
      <c r="AH99" s="14"/>
      <c r="AI99" s="14"/>
      <c r="AJ99" s="14"/>
      <c r="AK99" s="14"/>
      <c r="AL99" s="13"/>
      <c r="AM99" s="4"/>
    </row>
    <row r="100" spans="30:41" ht="15.6">
      <c r="AD100" s="2"/>
      <c r="AE100" s="2"/>
      <c r="AF100" s="2"/>
      <c r="AG100" s="2"/>
      <c r="AH100" s="2"/>
      <c r="AI100" s="2"/>
      <c r="AJ100" s="2"/>
      <c r="AK100" s="2"/>
      <c r="AL100" s="5"/>
      <c r="AM100" s="4"/>
      <c r="AO100" s="2"/>
    </row>
    <row r="101" spans="30:41"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30:41" ht="15.6">
      <c r="AD102" s="4"/>
      <c r="AE102" s="4"/>
      <c r="AF102" s="4"/>
      <c r="AG102" s="4"/>
      <c r="AH102" s="4"/>
      <c r="AI102" s="4"/>
      <c r="AJ102" s="4"/>
      <c r="AK102" s="4"/>
      <c r="AL102" s="13"/>
      <c r="AM102" s="4"/>
      <c r="AN102" s="1"/>
      <c r="AO102" s="5"/>
    </row>
    <row r="103" spans="30:41" ht="15.6">
      <c r="AD103" s="4"/>
      <c r="AE103" s="4"/>
      <c r="AF103" s="4"/>
      <c r="AG103" s="4"/>
      <c r="AH103" s="4"/>
      <c r="AI103" s="4"/>
      <c r="AJ103" s="4"/>
      <c r="AK103" s="4"/>
      <c r="AL103" s="13"/>
      <c r="AM103" s="4"/>
      <c r="AN103" s="1"/>
      <c r="AO103" s="5"/>
    </row>
    <row r="104" spans="30:41" ht="15.6">
      <c r="AD104" s="4"/>
      <c r="AE104" s="4"/>
      <c r="AF104" s="4"/>
      <c r="AG104" s="4"/>
      <c r="AH104" s="4"/>
      <c r="AI104" s="4"/>
      <c r="AJ104" s="4"/>
      <c r="AK104" s="4"/>
      <c r="AL104" s="13"/>
      <c r="AM104" s="4"/>
      <c r="AN104" s="1"/>
      <c r="AO104" s="5"/>
    </row>
    <row r="105" spans="30:41" ht="15.6">
      <c r="AD105" s="4"/>
      <c r="AE105" s="4"/>
      <c r="AF105" s="4"/>
      <c r="AG105" s="4"/>
      <c r="AH105" s="4"/>
      <c r="AI105" s="4"/>
      <c r="AJ105" s="4"/>
      <c r="AK105" s="4"/>
      <c r="AL105" s="13"/>
      <c r="AM105" s="4"/>
      <c r="AN105" s="1"/>
      <c r="AO105" s="5"/>
    </row>
    <row r="106" spans="30:41" ht="15.6">
      <c r="AD106" s="4"/>
      <c r="AE106" s="4"/>
      <c r="AF106" s="4"/>
      <c r="AG106" s="4"/>
      <c r="AH106" s="4"/>
      <c r="AI106" s="4"/>
      <c r="AJ106" s="4"/>
      <c r="AK106" s="4"/>
      <c r="AL106" s="13"/>
      <c r="AM106" s="4"/>
      <c r="AN106" s="1"/>
      <c r="AO106" s="5"/>
    </row>
    <row r="107" spans="30:41" ht="15.6">
      <c r="AD107" s="4"/>
      <c r="AE107" s="4"/>
      <c r="AF107" s="4"/>
      <c r="AG107" s="4"/>
      <c r="AH107" s="4"/>
      <c r="AI107" s="4"/>
      <c r="AJ107" s="4"/>
      <c r="AK107" s="4"/>
      <c r="AL107" s="13"/>
      <c r="AM107" s="4"/>
      <c r="AN107" s="1"/>
      <c r="AO107" s="5"/>
    </row>
    <row r="108" spans="30:41" ht="15.6">
      <c r="AD108" s="4"/>
      <c r="AE108" s="4"/>
      <c r="AF108" s="4"/>
      <c r="AG108" s="4"/>
      <c r="AH108" s="4"/>
      <c r="AI108" s="4"/>
      <c r="AJ108" s="4"/>
      <c r="AK108" s="4"/>
      <c r="AL108" s="13"/>
      <c r="AM108" s="4"/>
      <c r="AN108" s="1"/>
      <c r="AO108" s="5"/>
    </row>
    <row r="109" spans="30:41" ht="15.6">
      <c r="AD109" s="4"/>
      <c r="AE109" s="4"/>
      <c r="AF109" s="4"/>
      <c r="AG109" s="4"/>
      <c r="AH109" s="4"/>
      <c r="AI109" s="4"/>
      <c r="AJ109" s="4"/>
      <c r="AK109" s="4"/>
      <c r="AL109" s="13"/>
      <c r="AM109" s="4"/>
      <c r="AN109" s="13"/>
      <c r="AO109" s="5"/>
    </row>
    <row r="110" spans="30:41" ht="15.6">
      <c r="AD110" s="4"/>
      <c r="AE110" s="4"/>
      <c r="AF110" s="4"/>
      <c r="AG110" s="4"/>
      <c r="AH110" s="4"/>
      <c r="AI110" s="4"/>
      <c r="AJ110" s="4"/>
      <c r="AK110" s="4"/>
      <c r="AL110" s="13"/>
      <c r="AM110" s="4"/>
      <c r="AN110" s="13"/>
      <c r="AO110" s="5"/>
    </row>
    <row r="111" spans="30:41" ht="15.6">
      <c r="AD111" s="4"/>
      <c r="AE111" s="4"/>
      <c r="AF111" s="4"/>
      <c r="AG111" s="4"/>
      <c r="AH111" s="4"/>
      <c r="AI111" s="4"/>
      <c r="AJ111" s="4"/>
      <c r="AK111" s="4"/>
      <c r="AL111" s="13"/>
      <c r="AM111" s="4"/>
      <c r="AN111" s="13"/>
      <c r="AO111" s="5"/>
    </row>
    <row r="112" spans="30:41" ht="15.6">
      <c r="AD112" s="4"/>
      <c r="AE112" s="4"/>
      <c r="AF112" s="4"/>
      <c r="AG112" s="4"/>
      <c r="AH112" s="4"/>
      <c r="AI112" s="4"/>
      <c r="AJ112" s="4"/>
      <c r="AK112" s="4"/>
      <c r="AL112" s="13"/>
      <c r="AM112" s="4"/>
      <c r="AN112" s="13"/>
      <c r="AO112" s="5"/>
    </row>
    <row r="113" spans="30:41" ht="15.6">
      <c r="AD113" s="4"/>
      <c r="AE113" s="4"/>
      <c r="AF113" s="4"/>
      <c r="AG113" s="4"/>
      <c r="AH113" s="4"/>
      <c r="AI113" s="4"/>
      <c r="AJ113" s="4"/>
      <c r="AK113" s="4"/>
      <c r="AL113" s="13"/>
      <c r="AM113" s="4"/>
      <c r="AN113" s="5"/>
      <c r="AO113" s="5"/>
    </row>
    <row r="114" spans="30:41" ht="15.6">
      <c r="AD114" s="4"/>
      <c r="AE114" s="4"/>
      <c r="AF114" s="4"/>
      <c r="AG114" s="4"/>
      <c r="AH114" s="4"/>
      <c r="AI114" s="4"/>
      <c r="AJ114" s="4"/>
      <c r="AK114" s="4"/>
      <c r="AL114" s="13"/>
      <c r="AM114" s="4"/>
      <c r="AN114" s="5"/>
      <c r="AO114" s="5"/>
    </row>
    <row r="115" spans="30:41" ht="15.6">
      <c r="AI115"/>
      <c r="AL115" s="13"/>
      <c r="AM115" s="4"/>
      <c r="AN115" s="5"/>
      <c r="AO115" s="5"/>
    </row>
    <row r="116" spans="30:41" ht="15.6">
      <c r="AD116" s="2"/>
      <c r="AE116" s="2"/>
      <c r="AF116" s="2"/>
      <c r="AG116" s="2"/>
      <c r="AH116" s="2"/>
      <c r="AI116" s="2"/>
      <c r="AJ116" s="2"/>
      <c r="AK116" s="2"/>
      <c r="AL116" s="13"/>
      <c r="AM116" s="4"/>
      <c r="AN116" s="5"/>
      <c r="AO116" s="5"/>
    </row>
    <row r="117" spans="30:41" ht="15.6">
      <c r="AD117" s="2"/>
      <c r="AE117" s="2"/>
      <c r="AF117" s="2"/>
      <c r="AG117" s="2"/>
      <c r="AH117" s="2"/>
      <c r="AI117" s="2"/>
      <c r="AJ117" s="2"/>
      <c r="AK117" s="2"/>
      <c r="AL117" s="13"/>
      <c r="AM117" s="4"/>
      <c r="AN117" s="5"/>
      <c r="AO117" s="5"/>
    </row>
    <row r="118" spans="30:41" ht="15.6">
      <c r="AD118" s="14"/>
      <c r="AE118" s="14"/>
      <c r="AF118" s="14"/>
      <c r="AG118" s="14"/>
      <c r="AH118" s="14"/>
      <c r="AI118" s="14"/>
      <c r="AJ118" s="14"/>
      <c r="AK118" s="14"/>
      <c r="AL118" s="13"/>
      <c r="AM118" s="4"/>
      <c r="AN118" s="5"/>
      <c r="AO118" s="5"/>
    </row>
    <row r="119" spans="30:41" ht="15.6">
      <c r="AD119" s="2"/>
      <c r="AE119" s="2"/>
      <c r="AF119" s="2"/>
      <c r="AG119" s="2"/>
      <c r="AH119" s="2"/>
      <c r="AI119" s="2"/>
      <c r="AJ119" s="2"/>
      <c r="AK119" s="2"/>
      <c r="AL119" s="13"/>
      <c r="AM119" s="4"/>
      <c r="AN119" s="5"/>
      <c r="AO119" s="5"/>
    </row>
    <row r="120" spans="30:41" ht="15.6">
      <c r="AD120" s="4"/>
      <c r="AE120" s="4"/>
      <c r="AF120" s="4"/>
      <c r="AG120" s="4"/>
      <c r="AH120" s="4"/>
      <c r="AI120" s="4"/>
      <c r="AJ120" s="4"/>
      <c r="AK120" s="4"/>
      <c r="AL120" s="13"/>
      <c r="AM120" s="4"/>
      <c r="AN120" s="5"/>
      <c r="AO120" s="5"/>
    </row>
    <row r="121" spans="30:41" ht="15.6">
      <c r="AD121" s="4"/>
      <c r="AE121" s="4"/>
      <c r="AF121" s="4"/>
      <c r="AG121" s="4"/>
      <c r="AH121" s="4"/>
      <c r="AI121" s="4"/>
      <c r="AJ121" s="4"/>
      <c r="AK121" s="4"/>
      <c r="AL121" s="5"/>
      <c r="AM121" s="4"/>
      <c r="AN121" s="5"/>
      <c r="AO121" s="5"/>
    </row>
    <row r="122" spans="30:41">
      <c r="AD122" s="4"/>
      <c r="AE122" s="4"/>
      <c r="AF122" s="4"/>
      <c r="AG122" s="4"/>
      <c r="AH122" s="4"/>
      <c r="AI122" s="4"/>
      <c r="AJ122" s="4"/>
      <c r="AK122" s="4"/>
      <c r="AL122" s="13"/>
      <c r="AM122" s="4"/>
    </row>
    <row r="123" spans="30:41">
      <c r="AD123" s="4"/>
      <c r="AE123" s="4"/>
      <c r="AF123" s="4"/>
      <c r="AG123" s="4"/>
      <c r="AH123" s="4"/>
      <c r="AI123" s="4"/>
      <c r="AJ123" s="4"/>
      <c r="AK123" s="4"/>
      <c r="AL123" s="13"/>
      <c r="AM123" s="4"/>
    </row>
    <row r="124" spans="30:41">
      <c r="AD124" s="4"/>
      <c r="AE124" s="4"/>
      <c r="AF124" s="4"/>
      <c r="AG124" s="4"/>
      <c r="AH124" s="4"/>
      <c r="AI124" s="4"/>
      <c r="AJ124" s="4"/>
      <c r="AK124" s="4"/>
      <c r="AL124" s="13"/>
      <c r="AM124" s="4"/>
    </row>
    <row r="125" spans="30:41" ht="15.6">
      <c r="AD125" s="4"/>
      <c r="AE125" s="4"/>
      <c r="AF125" s="4"/>
      <c r="AG125" s="4"/>
      <c r="AH125" s="4"/>
      <c r="AI125" s="4"/>
      <c r="AJ125" s="4"/>
      <c r="AK125" s="4"/>
      <c r="AL125" s="5"/>
      <c r="AM125" s="4"/>
      <c r="AO125" s="5"/>
    </row>
    <row r="126" spans="30:41" ht="15.6">
      <c r="AD126" s="4"/>
      <c r="AE126" s="4"/>
      <c r="AF126" s="4"/>
      <c r="AG126" s="4"/>
      <c r="AH126" s="4"/>
      <c r="AI126" s="4"/>
      <c r="AJ126" s="4"/>
      <c r="AK126" s="4"/>
      <c r="AL126" s="5"/>
      <c r="AM126" s="4"/>
      <c r="AO126" s="5"/>
    </row>
    <row r="127" spans="30:41">
      <c r="AD127" s="4"/>
      <c r="AE127" s="4"/>
      <c r="AF127" s="4"/>
      <c r="AG127" s="4"/>
      <c r="AH127" s="4"/>
      <c r="AI127" s="4"/>
      <c r="AJ127" s="4"/>
      <c r="AK127" s="4"/>
      <c r="AL127" s="13"/>
      <c r="AM127" s="4"/>
    </row>
    <row r="128" spans="30:41">
      <c r="AD128" s="4"/>
      <c r="AE128" s="4"/>
      <c r="AF128" s="4"/>
      <c r="AG128" s="4"/>
      <c r="AH128" s="4"/>
      <c r="AI128" s="4"/>
      <c r="AJ128" s="4"/>
      <c r="AK128" s="4"/>
      <c r="AL128" s="13"/>
      <c r="AM128" s="4"/>
    </row>
    <row r="129" spans="30:39">
      <c r="AD129" s="4"/>
      <c r="AE129" s="4"/>
      <c r="AF129" s="4"/>
      <c r="AG129" s="4"/>
      <c r="AH129" s="4"/>
      <c r="AI129" s="4"/>
      <c r="AJ129" s="4"/>
      <c r="AK129" s="4"/>
      <c r="AL129" s="13"/>
      <c r="AM129" s="4"/>
    </row>
    <row r="130" spans="30:39">
      <c r="AD130" s="4"/>
      <c r="AE130" s="4"/>
      <c r="AF130" s="4"/>
      <c r="AG130" s="4"/>
      <c r="AH130" s="4"/>
      <c r="AI130" s="4"/>
      <c r="AJ130" s="4"/>
      <c r="AK130" s="4"/>
      <c r="AL130" s="13"/>
      <c r="AM130" s="4"/>
    </row>
    <row r="131" spans="30:39">
      <c r="AD131" s="4"/>
      <c r="AE131" s="4"/>
      <c r="AF131" s="4"/>
      <c r="AG131" s="4"/>
      <c r="AH131" s="4"/>
      <c r="AI131" s="4"/>
      <c r="AJ131" s="4"/>
      <c r="AK131" s="4"/>
      <c r="AL131" s="13"/>
      <c r="AM131" s="4"/>
    </row>
    <row r="132" spans="30:39">
      <c r="AD132" s="4"/>
      <c r="AE132" s="4"/>
      <c r="AF132" s="4"/>
      <c r="AG132" s="4"/>
      <c r="AH132" s="4"/>
      <c r="AI132" s="4"/>
      <c r="AJ132" s="4"/>
      <c r="AK132" s="4"/>
      <c r="AL132" s="13"/>
      <c r="AM132" s="4"/>
    </row>
    <row r="133" spans="30:39">
      <c r="AD133" s="4"/>
      <c r="AE133" s="4"/>
      <c r="AF133" s="4"/>
      <c r="AG133" s="4"/>
      <c r="AH133" s="4"/>
      <c r="AI133" s="4"/>
      <c r="AJ133" s="4"/>
      <c r="AK133" s="4"/>
      <c r="AL133" s="13"/>
      <c r="AM133" s="4"/>
    </row>
    <row r="134" spans="30:39">
      <c r="AI134"/>
      <c r="AL134" s="13"/>
      <c r="AM134" s="4"/>
    </row>
    <row r="135" spans="30:39" ht="15.6">
      <c r="AD135" s="2"/>
      <c r="AE135" s="2"/>
      <c r="AF135" s="2"/>
      <c r="AG135" s="2"/>
      <c r="AH135" s="2"/>
      <c r="AI135" s="2"/>
      <c r="AJ135" s="2"/>
      <c r="AK135" s="2"/>
      <c r="AL135" s="13"/>
      <c r="AM135" s="4"/>
    </row>
    <row r="136" spans="30:39" ht="15.6">
      <c r="AD136" s="2"/>
      <c r="AE136" s="2"/>
      <c r="AF136" s="2"/>
      <c r="AG136" s="2"/>
      <c r="AH136" s="2"/>
      <c r="AI136" s="2"/>
      <c r="AJ136" s="2"/>
      <c r="AK136" s="2"/>
      <c r="AL136" s="13"/>
      <c r="AM136" s="4"/>
    </row>
    <row r="137" spans="30:39">
      <c r="AD137" s="14"/>
      <c r="AE137" s="14"/>
      <c r="AF137" s="14"/>
      <c r="AG137" s="14"/>
      <c r="AH137" s="14"/>
      <c r="AI137" s="14"/>
      <c r="AJ137" s="14"/>
      <c r="AK137" s="14"/>
      <c r="AL137" s="13"/>
      <c r="AM137" s="4"/>
    </row>
    <row r="138" spans="30:39" ht="15.6">
      <c r="AD138" s="2"/>
      <c r="AE138" s="2"/>
      <c r="AF138" s="2"/>
      <c r="AG138" s="2"/>
      <c r="AH138" s="2"/>
      <c r="AI138" s="2"/>
      <c r="AJ138" s="2"/>
      <c r="AK138" s="2"/>
      <c r="AL138" s="13"/>
      <c r="AM138" s="4"/>
    </row>
    <row r="139" spans="30:39">
      <c r="AD139" s="4"/>
      <c r="AE139" s="4"/>
      <c r="AF139" s="4"/>
      <c r="AG139" s="4"/>
      <c r="AH139" s="4"/>
      <c r="AI139" s="4"/>
      <c r="AJ139" s="4"/>
      <c r="AK139" s="4"/>
      <c r="AL139" s="13"/>
      <c r="AM139" s="4"/>
    </row>
    <row r="140" spans="30:39">
      <c r="AD140" s="4"/>
      <c r="AE140" s="4"/>
      <c r="AF140" s="4"/>
      <c r="AG140" s="4"/>
      <c r="AH140" s="4"/>
      <c r="AI140" s="4"/>
      <c r="AJ140" s="4"/>
      <c r="AK140" s="4"/>
      <c r="AL140" s="13"/>
      <c r="AM140" s="4"/>
    </row>
    <row r="141" spans="30:39">
      <c r="AD141" s="4"/>
      <c r="AE141" s="4"/>
      <c r="AF141" s="4"/>
      <c r="AG141" s="4"/>
      <c r="AH141" s="4"/>
      <c r="AI141" s="4"/>
      <c r="AJ141" s="4"/>
      <c r="AK141" s="4"/>
      <c r="AL141" s="13"/>
      <c r="AM141" s="4"/>
    </row>
    <row r="142" spans="30:39">
      <c r="AD142" s="4"/>
      <c r="AE142" s="4"/>
      <c r="AF142" s="4"/>
      <c r="AG142" s="4"/>
      <c r="AH142" s="4"/>
      <c r="AI142" s="4"/>
      <c r="AJ142" s="4"/>
      <c r="AK142" s="4"/>
      <c r="AL142" s="13"/>
      <c r="AM142" s="4"/>
    </row>
    <row r="143" spans="30:39">
      <c r="AD143" s="4"/>
      <c r="AE143" s="4"/>
      <c r="AF143" s="4"/>
      <c r="AG143" s="4"/>
      <c r="AH143" s="4"/>
      <c r="AI143" s="4"/>
      <c r="AJ143" s="4"/>
      <c r="AK143" s="4"/>
      <c r="AL143" s="13"/>
      <c r="AM143" s="4"/>
    </row>
    <row r="144" spans="30:39">
      <c r="AD144" s="4"/>
      <c r="AE144" s="4"/>
      <c r="AF144" s="4"/>
      <c r="AG144" s="4"/>
      <c r="AH144" s="4"/>
      <c r="AI144" s="4"/>
      <c r="AJ144" s="4"/>
      <c r="AK144" s="4"/>
      <c r="AL144" s="13"/>
      <c r="AM144" s="4"/>
    </row>
    <row r="145" spans="30:39">
      <c r="AD145" s="4"/>
      <c r="AE145" s="4"/>
      <c r="AF145" s="4"/>
      <c r="AG145" s="4"/>
      <c r="AH145" s="4"/>
      <c r="AI145" s="4"/>
      <c r="AJ145" s="4"/>
      <c r="AK145" s="4"/>
      <c r="AL145" s="13"/>
      <c r="AM145" s="4"/>
    </row>
    <row r="146" spans="30:39">
      <c r="AD146" s="4"/>
      <c r="AE146" s="4"/>
      <c r="AF146" s="4"/>
      <c r="AG146" s="4"/>
      <c r="AH146" s="4"/>
      <c r="AI146" s="4"/>
      <c r="AJ146" s="4"/>
      <c r="AK146" s="4"/>
      <c r="AL146" s="13"/>
      <c r="AM146" s="4"/>
    </row>
    <row r="147" spans="30:39">
      <c r="AD147" s="4"/>
      <c r="AE147" s="4"/>
      <c r="AF147" s="4"/>
      <c r="AG147" s="4"/>
      <c r="AH147" s="4"/>
      <c r="AI147" s="4"/>
      <c r="AJ147" s="4"/>
      <c r="AK147" s="4"/>
      <c r="AL147" s="13"/>
      <c r="AM147" s="4"/>
    </row>
    <row r="148" spans="30:39">
      <c r="AD148" s="4"/>
      <c r="AE148" s="4"/>
      <c r="AF148" s="4"/>
      <c r="AG148" s="4"/>
      <c r="AH148" s="4"/>
      <c r="AI148" s="4"/>
      <c r="AJ148" s="4"/>
      <c r="AK148" s="4"/>
      <c r="AL148" s="13"/>
      <c r="AM148" s="4"/>
    </row>
    <row r="149" spans="30:39">
      <c r="AD149" s="4"/>
      <c r="AE149" s="4"/>
      <c r="AF149" s="4"/>
      <c r="AG149" s="4"/>
      <c r="AH149" s="4"/>
      <c r="AI149" s="4"/>
      <c r="AJ149" s="4"/>
      <c r="AK149" s="4"/>
      <c r="AL149" s="13"/>
      <c r="AM149" s="4"/>
    </row>
    <row r="150" spans="30:39">
      <c r="AD150" s="4"/>
      <c r="AE150" s="4"/>
      <c r="AF150" s="4"/>
      <c r="AG150" s="4"/>
      <c r="AH150" s="4"/>
      <c r="AI150" s="4"/>
      <c r="AJ150" s="4"/>
      <c r="AK150" s="4"/>
      <c r="AL150" s="13"/>
      <c r="AM150" s="4"/>
    </row>
    <row r="151" spans="30:39">
      <c r="AD151" s="4"/>
      <c r="AE151" s="4"/>
      <c r="AF151" s="4"/>
      <c r="AG151" s="4"/>
      <c r="AH151" s="4"/>
      <c r="AI151" s="4"/>
      <c r="AJ151" s="4"/>
      <c r="AK151" s="4"/>
      <c r="AL151" s="13"/>
      <c r="AM151" s="4"/>
    </row>
    <row r="152" spans="30:39">
      <c r="AD152" s="4"/>
      <c r="AE152" s="4"/>
      <c r="AF152" s="4"/>
      <c r="AG152" s="4"/>
      <c r="AH152" s="4"/>
      <c r="AI152" s="4"/>
      <c r="AJ152" s="4"/>
      <c r="AK152" s="4"/>
      <c r="AL152" s="13"/>
      <c r="AM152" s="4"/>
    </row>
    <row r="153" spans="30:39">
      <c r="AI153"/>
      <c r="AL153" s="13"/>
      <c r="AM153" s="4"/>
    </row>
    <row r="154" spans="30:39" ht="15.6">
      <c r="AD154" s="2"/>
      <c r="AE154" s="2"/>
      <c r="AF154" s="2"/>
      <c r="AG154" s="2"/>
      <c r="AH154" s="2"/>
      <c r="AI154" s="2"/>
      <c r="AJ154" s="2"/>
      <c r="AK154" s="2"/>
      <c r="AL154" s="13"/>
      <c r="AM154" s="4"/>
    </row>
    <row r="155" spans="30:39" ht="15.6">
      <c r="AD155" s="2"/>
      <c r="AE155" s="2"/>
      <c r="AF155" s="2"/>
      <c r="AG155" s="2"/>
      <c r="AH155" s="2"/>
      <c r="AI155" s="2"/>
      <c r="AJ155" s="2"/>
      <c r="AK155" s="2"/>
      <c r="AL155" s="13"/>
      <c r="AM155" s="4"/>
    </row>
    <row r="156" spans="30:39">
      <c r="AD156" s="14"/>
      <c r="AE156" s="14"/>
      <c r="AF156" s="14"/>
      <c r="AG156" s="14"/>
      <c r="AH156" s="14"/>
      <c r="AI156" s="14"/>
      <c r="AJ156" s="14"/>
      <c r="AK156" s="14"/>
      <c r="AL156" s="13"/>
      <c r="AM156" s="4"/>
    </row>
    <row r="157" spans="30:39" ht="15.6">
      <c r="AD157" s="2"/>
      <c r="AE157" s="2"/>
      <c r="AF157" s="2"/>
      <c r="AG157" s="2"/>
      <c r="AH157" s="2"/>
      <c r="AI157" s="2"/>
      <c r="AJ157" s="2"/>
      <c r="AK157" s="2"/>
      <c r="AL157" s="13"/>
      <c r="AM157" s="4"/>
    </row>
    <row r="158" spans="30:39">
      <c r="AD158" s="4"/>
      <c r="AE158" s="4"/>
      <c r="AF158" s="4"/>
      <c r="AG158" s="4"/>
      <c r="AH158" s="4"/>
      <c r="AI158" s="4"/>
      <c r="AJ158" s="4"/>
      <c r="AK158" s="4"/>
      <c r="AL158" s="13"/>
      <c r="AM158" s="4"/>
    </row>
    <row r="159" spans="30:39">
      <c r="AD159" s="4"/>
      <c r="AE159" s="4"/>
      <c r="AF159" s="4"/>
      <c r="AG159" s="4"/>
      <c r="AH159" s="4"/>
      <c r="AI159" s="4"/>
      <c r="AJ159" s="4"/>
      <c r="AK159" s="4"/>
      <c r="AL159" s="13"/>
      <c r="AM159" s="4"/>
    </row>
    <row r="160" spans="30:39">
      <c r="AD160" s="4"/>
      <c r="AE160" s="4"/>
      <c r="AF160" s="4"/>
      <c r="AG160" s="4"/>
      <c r="AH160" s="4"/>
      <c r="AI160" s="4"/>
      <c r="AJ160" s="4"/>
      <c r="AK160" s="4"/>
      <c r="AL160" s="13"/>
      <c r="AM160" s="4"/>
    </row>
    <row r="161" spans="30:39">
      <c r="AD161" s="4"/>
      <c r="AE161" s="4"/>
      <c r="AF161" s="4"/>
      <c r="AG161" s="4"/>
      <c r="AH161" s="4"/>
      <c r="AI161" s="4"/>
      <c r="AJ161" s="4"/>
      <c r="AK161" s="4"/>
      <c r="AL161" s="13"/>
      <c r="AM161" s="4"/>
    </row>
    <row r="162" spans="30:39">
      <c r="AD162" s="4"/>
      <c r="AE162" s="4"/>
      <c r="AF162" s="4"/>
      <c r="AG162" s="4"/>
      <c r="AH162" s="4"/>
      <c r="AI162" s="4"/>
      <c r="AJ162" s="4"/>
      <c r="AK162" s="4"/>
      <c r="AL162" s="13"/>
      <c r="AM162" s="4"/>
    </row>
    <row r="163" spans="30:39">
      <c r="AD163" s="4"/>
      <c r="AE163" s="4"/>
      <c r="AF163" s="4"/>
      <c r="AG163" s="4"/>
      <c r="AH163" s="4"/>
      <c r="AI163" s="4"/>
      <c r="AJ163" s="4"/>
      <c r="AK163" s="4"/>
      <c r="AL163" s="13"/>
      <c r="AM163" s="4"/>
    </row>
    <row r="164" spans="30:39">
      <c r="AD164" s="4"/>
      <c r="AE164" s="4"/>
      <c r="AF164" s="4"/>
      <c r="AG164" s="4"/>
      <c r="AH164" s="4"/>
      <c r="AI164" s="4"/>
      <c r="AJ164" s="4"/>
      <c r="AK164" s="4"/>
      <c r="AL164" s="13"/>
      <c r="AM164" s="4"/>
    </row>
    <row r="165" spans="30:39">
      <c r="AD165" s="4"/>
      <c r="AE165" s="4"/>
      <c r="AF165" s="4"/>
      <c r="AG165" s="4"/>
      <c r="AH165" s="4"/>
      <c r="AI165" s="4"/>
      <c r="AJ165" s="4"/>
      <c r="AK165" s="4"/>
      <c r="AL165" s="13"/>
      <c r="AM165" s="4"/>
    </row>
    <row r="166" spans="30:39">
      <c r="AD166" s="4"/>
      <c r="AE166" s="4"/>
      <c r="AF166" s="4"/>
      <c r="AG166" s="4"/>
      <c r="AH166" s="4"/>
      <c r="AI166" s="4"/>
      <c r="AJ166" s="4"/>
      <c r="AK166" s="4"/>
      <c r="AL166" s="13"/>
      <c r="AM166" s="4"/>
    </row>
    <row r="167" spans="30:39">
      <c r="AD167" s="4"/>
      <c r="AE167" s="4"/>
      <c r="AF167" s="4"/>
      <c r="AG167" s="4"/>
      <c r="AH167" s="4"/>
      <c r="AI167" s="4"/>
      <c r="AJ167" s="4"/>
      <c r="AK167" s="4"/>
      <c r="AL167" s="13"/>
      <c r="AM167" s="4"/>
    </row>
    <row r="168" spans="30:39">
      <c r="AD168" s="4"/>
      <c r="AE168" s="4"/>
      <c r="AF168" s="4"/>
      <c r="AG168" s="4"/>
      <c r="AH168" s="4"/>
      <c r="AI168" s="4"/>
      <c r="AJ168" s="4"/>
      <c r="AK168" s="4"/>
      <c r="AL168" s="13"/>
      <c r="AM168" s="4"/>
    </row>
    <row r="169" spans="30:39">
      <c r="AD169" s="4"/>
      <c r="AE169" s="4"/>
      <c r="AF169" s="4"/>
      <c r="AG169" s="4"/>
      <c r="AH169" s="4"/>
      <c r="AI169" s="4"/>
      <c r="AJ169" s="4"/>
      <c r="AK169" s="4"/>
      <c r="AL169" s="13"/>
      <c r="AM169" s="4"/>
    </row>
    <row r="170" spans="30:39">
      <c r="AD170" s="4"/>
      <c r="AE170" s="4"/>
      <c r="AF170" s="4"/>
      <c r="AG170" s="4"/>
      <c r="AH170" s="4"/>
      <c r="AI170" s="4"/>
      <c r="AJ170" s="4"/>
      <c r="AK170" s="4"/>
      <c r="AL170" s="13"/>
      <c r="AM170" s="4"/>
    </row>
    <row r="171" spans="30:39">
      <c r="AD171" s="4"/>
      <c r="AE171" s="4"/>
      <c r="AF171" s="4"/>
      <c r="AG171" s="4"/>
      <c r="AH171" s="4"/>
      <c r="AI171" s="4"/>
      <c r="AJ171" s="4"/>
      <c r="AK171" s="4"/>
      <c r="AL171" s="13"/>
      <c r="AM171" s="4"/>
    </row>
    <row r="172" spans="30:39">
      <c r="AI172"/>
      <c r="AL172" s="13"/>
      <c r="AM172" s="4"/>
    </row>
    <row r="173" spans="30:39" ht="15.6">
      <c r="AD173" s="2"/>
      <c r="AE173" s="2"/>
      <c r="AF173" s="2"/>
      <c r="AG173" s="2"/>
      <c r="AH173" s="2"/>
      <c r="AI173" s="2"/>
      <c r="AJ173" s="2"/>
      <c r="AK173" s="2"/>
      <c r="AL173" s="13"/>
      <c r="AM173" s="4"/>
    </row>
    <row r="174" spans="30:39" ht="15.6">
      <c r="AD174" s="2"/>
      <c r="AE174" s="2"/>
      <c r="AF174" s="2"/>
      <c r="AG174" s="2"/>
      <c r="AH174" s="2"/>
      <c r="AI174" s="2"/>
      <c r="AJ174" s="2"/>
      <c r="AK174" s="2"/>
      <c r="AL174" s="13"/>
      <c r="AM174" s="4"/>
    </row>
    <row r="175" spans="30:39">
      <c r="AD175" s="14"/>
      <c r="AE175" s="14"/>
      <c r="AF175" s="14"/>
      <c r="AG175" s="14"/>
      <c r="AH175" s="14"/>
      <c r="AI175" s="14"/>
      <c r="AJ175" s="14"/>
      <c r="AK175" s="14"/>
      <c r="AL175" s="13"/>
      <c r="AM175" s="4"/>
    </row>
    <row r="176" spans="30:39" ht="15.6">
      <c r="AD176" s="2"/>
      <c r="AE176" s="2"/>
      <c r="AF176" s="2"/>
      <c r="AG176" s="2"/>
      <c r="AH176" s="2"/>
      <c r="AI176" s="2"/>
      <c r="AJ176" s="2"/>
      <c r="AK176" s="2"/>
      <c r="AL176" s="13"/>
      <c r="AM176" s="4"/>
    </row>
    <row r="177" spans="30:39">
      <c r="AD177" s="4"/>
      <c r="AE177" s="4"/>
      <c r="AF177" s="4"/>
      <c r="AG177" s="4"/>
      <c r="AH177" s="4"/>
      <c r="AI177" s="4"/>
      <c r="AJ177" s="4"/>
      <c r="AK177" s="4"/>
      <c r="AL177" s="13"/>
      <c r="AM177" s="4"/>
    </row>
    <row r="178" spans="30:39">
      <c r="AD178" s="4"/>
      <c r="AE178" s="4"/>
      <c r="AF178" s="4"/>
      <c r="AG178" s="4"/>
      <c r="AH178" s="4"/>
      <c r="AI178" s="4"/>
      <c r="AJ178" s="4"/>
      <c r="AK178" s="4"/>
      <c r="AL178" s="13"/>
      <c r="AM178" s="4"/>
    </row>
    <row r="179" spans="30:39">
      <c r="AD179" s="4"/>
      <c r="AE179" s="4"/>
      <c r="AF179" s="4"/>
      <c r="AG179" s="4"/>
      <c r="AH179" s="4"/>
      <c r="AI179" s="4"/>
      <c r="AJ179" s="4"/>
      <c r="AK179" s="4"/>
      <c r="AL179" s="13"/>
      <c r="AM179" s="4"/>
    </row>
    <row r="180" spans="30:39">
      <c r="AD180" s="4"/>
      <c r="AE180" s="4"/>
      <c r="AF180" s="4"/>
      <c r="AG180" s="4"/>
      <c r="AH180" s="4"/>
      <c r="AI180" s="4"/>
      <c r="AJ180" s="4"/>
      <c r="AK180" s="4"/>
      <c r="AL180" s="13"/>
      <c r="AM180" s="4"/>
    </row>
    <row r="181" spans="30:39">
      <c r="AD181" s="4"/>
      <c r="AE181" s="4"/>
      <c r="AF181" s="4"/>
      <c r="AG181" s="4"/>
      <c r="AH181" s="4"/>
      <c r="AI181" s="4"/>
      <c r="AJ181" s="4"/>
      <c r="AK181" s="4"/>
      <c r="AL181" s="13"/>
      <c r="AM181" s="4"/>
    </row>
    <row r="182" spans="30:39">
      <c r="AD182" s="4"/>
      <c r="AE182" s="4"/>
      <c r="AF182" s="4"/>
      <c r="AG182" s="4"/>
      <c r="AH182" s="4"/>
      <c r="AI182" s="4"/>
      <c r="AJ182" s="4"/>
      <c r="AK182" s="4"/>
      <c r="AL182" s="13"/>
      <c r="AM182" s="4"/>
    </row>
    <row r="183" spans="30:39">
      <c r="AD183" s="4"/>
      <c r="AE183" s="4"/>
      <c r="AF183" s="4"/>
      <c r="AG183" s="4"/>
      <c r="AH183" s="4"/>
      <c r="AI183" s="4"/>
      <c r="AJ183" s="4"/>
      <c r="AK183" s="4"/>
      <c r="AL183" s="13"/>
      <c r="AM183" s="4"/>
    </row>
    <row r="184" spans="30:39">
      <c r="AD184" s="4"/>
      <c r="AE184" s="4"/>
      <c r="AF184" s="4"/>
      <c r="AG184" s="4"/>
      <c r="AH184" s="4"/>
      <c r="AI184" s="4"/>
      <c r="AJ184" s="4"/>
      <c r="AK184" s="4"/>
      <c r="AL184" s="13"/>
      <c r="AM184" s="4"/>
    </row>
    <row r="185" spans="30:39">
      <c r="AD185" s="4"/>
      <c r="AE185" s="4"/>
      <c r="AF185" s="4"/>
      <c r="AG185" s="4"/>
      <c r="AH185" s="4"/>
      <c r="AI185" s="4"/>
      <c r="AJ185" s="4"/>
      <c r="AK185" s="4"/>
      <c r="AL185" s="13"/>
      <c r="AM185" s="4"/>
    </row>
    <row r="186" spans="30:39">
      <c r="AD186" s="4"/>
      <c r="AE186" s="4"/>
      <c r="AF186" s="4"/>
      <c r="AG186" s="4"/>
      <c r="AH186" s="4"/>
      <c r="AI186" s="4"/>
      <c r="AJ186" s="4"/>
      <c r="AK186" s="4"/>
      <c r="AL186" s="13"/>
      <c r="AM186" s="4"/>
    </row>
    <row r="187" spans="30:39">
      <c r="AD187" s="4"/>
      <c r="AE187" s="4"/>
      <c r="AF187" s="4"/>
      <c r="AG187" s="4"/>
      <c r="AH187" s="4"/>
      <c r="AI187" s="4"/>
      <c r="AJ187" s="4"/>
      <c r="AK187" s="4"/>
      <c r="AL187" s="13"/>
      <c r="AM187" s="4"/>
    </row>
    <row r="188" spans="30:39">
      <c r="AD188" s="4"/>
      <c r="AE188" s="4"/>
      <c r="AF188" s="4"/>
      <c r="AG188" s="4"/>
      <c r="AH188" s="4"/>
      <c r="AI188" s="4"/>
      <c r="AJ188" s="4"/>
      <c r="AK188" s="4"/>
      <c r="AL188" s="13"/>
      <c r="AM188" s="4"/>
    </row>
    <row r="189" spans="30:39">
      <c r="AD189" s="4"/>
      <c r="AE189" s="4"/>
      <c r="AF189" s="4"/>
      <c r="AG189" s="4"/>
      <c r="AH189" s="4"/>
      <c r="AI189" s="4"/>
      <c r="AJ189" s="4"/>
      <c r="AK189" s="4"/>
      <c r="AL189" s="13"/>
      <c r="AM189" s="4"/>
    </row>
    <row r="190" spans="30:39">
      <c r="AD190" s="4"/>
      <c r="AE190" s="4"/>
      <c r="AF190" s="4"/>
      <c r="AG190" s="4"/>
      <c r="AH190" s="4"/>
      <c r="AI190" s="4"/>
      <c r="AJ190" s="4"/>
      <c r="AK190" s="4"/>
      <c r="AL190" s="13"/>
      <c r="AM190" s="4"/>
    </row>
    <row r="191" spans="30:39">
      <c r="AI191"/>
      <c r="AM191" s="4"/>
    </row>
    <row r="192" spans="30:39" ht="15.6">
      <c r="AD192" s="2"/>
      <c r="AE192" s="2"/>
      <c r="AF192" s="2"/>
      <c r="AG192" s="2"/>
      <c r="AH192" s="2"/>
      <c r="AI192" s="2"/>
      <c r="AJ192" s="2"/>
      <c r="AK192" s="2"/>
      <c r="AM192" s="4"/>
    </row>
    <row r="193" spans="30:39" ht="15.6">
      <c r="AD193" s="2"/>
      <c r="AE193" s="2"/>
      <c r="AF193" s="2"/>
      <c r="AG193" s="2"/>
      <c r="AH193" s="2"/>
      <c r="AI193" s="2"/>
      <c r="AJ193" s="2"/>
      <c r="AK193" s="2"/>
      <c r="AM193" s="4"/>
    </row>
    <row r="194" spans="30:39">
      <c r="AD194" s="14"/>
      <c r="AE194" s="14"/>
      <c r="AF194" s="14"/>
      <c r="AG194" s="14"/>
      <c r="AH194" s="14"/>
      <c r="AI194" s="14"/>
      <c r="AJ194" s="14"/>
      <c r="AK194" s="14"/>
      <c r="AM194" s="4"/>
    </row>
    <row r="195" spans="30:39" ht="15.6">
      <c r="AD195" s="2"/>
      <c r="AE195" s="2"/>
      <c r="AF195" s="2"/>
      <c r="AG195" s="2"/>
      <c r="AH195" s="2"/>
      <c r="AI195" s="2"/>
      <c r="AJ195" s="2"/>
      <c r="AK195" s="2"/>
      <c r="AM195" s="4"/>
    </row>
    <row r="196" spans="30:39">
      <c r="AD196" s="4"/>
      <c r="AE196" s="4"/>
      <c r="AF196" s="4"/>
      <c r="AG196" s="4"/>
      <c r="AH196" s="4"/>
      <c r="AI196" s="4"/>
      <c r="AJ196" s="4"/>
      <c r="AK196" s="4"/>
      <c r="AM196" s="4"/>
    </row>
    <row r="197" spans="30:39">
      <c r="AD197" s="4"/>
      <c r="AE197" s="4"/>
      <c r="AF197" s="4"/>
      <c r="AG197" s="4"/>
      <c r="AH197" s="4"/>
      <c r="AI197" s="4"/>
      <c r="AJ197" s="4"/>
      <c r="AK197" s="4"/>
      <c r="AM197" s="4"/>
    </row>
    <row r="198" spans="30:39">
      <c r="AD198" s="4"/>
      <c r="AE198" s="4"/>
      <c r="AF198" s="4"/>
      <c r="AG198" s="4"/>
      <c r="AH198" s="4"/>
      <c r="AI198" s="4"/>
      <c r="AJ198" s="4"/>
      <c r="AK198" s="4"/>
      <c r="AM198" s="4"/>
    </row>
    <row r="199" spans="30:39">
      <c r="AD199" s="4"/>
      <c r="AE199" s="4"/>
      <c r="AF199" s="4"/>
      <c r="AG199" s="4"/>
      <c r="AH199" s="4"/>
      <c r="AI199" s="4"/>
      <c r="AJ199" s="4"/>
      <c r="AK199" s="4"/>
      <c r="AM199" s="4"/>
    </row>
    <row r="200" spans="30:39">
      <c r="AD200" s="4"/>
      <c r="AE200" s="4"/>
      <c r="AF200" s="4"/>
      <c r="AG200" s="4"/>
      <c r="AH200" s="4"/>
      <c r="AI200" s="4"/>
      <c r="AJ200" s="4"/>
      <c r="AK200" s="4"/>
      <c r="AM200" s="4"/>
    </row>
    <row r="201" spans="30:39">
      <c r="AD201" s="4"/>
      <c r="AE201" s="4"/>
      <c r="AF201" s="4"/>
      <c r="AG201" s="4"/>
      <c r="AH201" s="4"/>
      <c r="AI201" s="4"/>
      <c r="AJ201" s="4"/>
      <c r="AK201" s="4"/>
      <c r="AM201" s="4"/>
    </row>
    <row r="202" spans="30:39">
      <c r="AD202" s="4"/>
      <c r="AE202" s="4"/>
      <c r="AF202" s="4"/>
      <c r="AG202" s="4"/>
      <c r="AH202" s="4"/>
      <c r="AI202" s="4"/>
      <c r="AJ202" s="4"/>
      <c r="AK202" s="4"/>
      <c r="AM202" s="4"/>
    </row>
    <row r="203" spans="30:39">
      <c r="AD203" s="4"/>
      <c r="AE203" s="4"/>
      <c r="AF203" s="4"/>
      <c r="AG203" s="4"/>
      <c r="AH203" s="4"/>
      <c r="AI203" s="4"/>
      <c r="AJ203" s="4"/>
      <c r="AK203" s="4"/>
      <c r="AM203" s="4"/>
    </row>
    <row r="204" spans="30:39">
      <c r="AD204" s="4"/>
      <c r="AE204" s="4"/>
      <c r="AF204" s="4"/>
      <c r="AG204" s="4"/>
      <c r="AH204" s="4"/>
      <c r="AI204" s="4"/>
      <c r="AJ204" s="4"/>
      <c r="AK204" s="4"/>
      <c r="AM204" s="4"/>
    </row>
    <row r="205" spans="30:39">
      <c r="AD205" s="4"/>
      <c r="AE205" s="4"/>
      <c r="AF205" s="4"/>
      <c r="AG205" s="4"/>
      <c r="AH205" s="4"/>
      <c r="AI205" s="4"/>
      <c r="AJ205" s="4"/>
      <c r="AK205" s="4"/>
      <c r="AM205" s="4"/>
    </row>
    <row r="206" spans="30:39">
      <c r="AD206" s="4"/>
      <c r="AE206" s="4"/>
      <c r="AF206" s="4"/>
      <c r="AG206" s="4"/>
      <c r="AH206" s="4"/>
      <c r="AI206" s="4"/>
      <c r="AJ206" s="4"/>
      <c r="AK206" s="4"/>
      <c r="AM206" s="4"/>
    </row>
    <row r="207" spans="30:39">
      <c r="AD207" s="4"/>
      <c r="AE207" s="4"/>
      <c r="AF207" s="4"/>
      <c r="AG207" s="4"/>
      <c r="AH207" s="4"/>
      <c r="AI207" s="4"/>
      <c r="AJ207" s="4"/>
      <c r="AK207" s="4"/>
      <c r="AM207" s="4"/>
    </row>
    <row r="208" spans="30:39">
      <c r="AD208" s="4"/>
      <c r="AE208" s="4"/>
      <c r="AF208" s="4"/>
      <c r="AG208" s="4"/>
      <c r="AH208" s="4"/>
      <c r="AI208" s="4"/>
      <c r="AJ208" s="4"/>
      <c r="AK208" s="4"/>
      <c r="AM208" s="4"/>
    </row>
    <row r="209" spans="30:39">
      <c r="AD209" s="4"/>
      <c r="AE209" s="4"/>
      <c r="AF209" s="4"/>
      <c r="AG209" s="4"/>
      <c r="AH209" s="4"/>
      <c r="AI209" s="4"/>
      <c r="AJ209" s="4"/>
      <c r="AK209" s="4"/>
      <c r="AM209" s="4"/>
    </row>
    <row r="210" spans="30:39">
      <c r="AI210"/>
      <c r="AM210" s="4"/>
    </row>
    <row r="211" spans="30:39" ht="15.6">
      <c r="AD211" s="2"/>
      <c r="AE211" s="2"/>
      <c r="AF211" s="2"/>
      <c r="AG211" s="2"/>
      <c r="AH211" s="2"/>
      <c r="AI211" s="2"/>
      <c r="AJ211" s="2"/>
      <c r="AK211" s="2"/>
      <c r="AM211" s="4"/>
    </row>
    <row r="212" spans="30:39" ht="15.6">
      <c r="AD212" s="2"/>
      <c r="AE212" s="2"/>
      <c r="AF212" s="2"/>
      <c r="AG212" s="2"/>
      <c r="AH212" s="2"/>
      <c r="AI212" s="2"/>
      <c r="AJ212" s="2"/>
      <c r="AK212" s="2"/>
      <c r="AM212" s="4"/>
    </row>
    <row r="213" spans="30:39">
      <c r="AD213" s="14"/>
      <c r="AE213" s="14"/>
      <c r="AF213" s="14"/>
      <c r="AG213" s="14"/>
      <c r="AH213" s="14"/>
      <c r="AI213" s="14"/>
      <c r="AJ213" s="14"/>
      <c r="AK213" s="14"/>
      <c r="AM213" s="4"/>
    </row>
    <row r="214" spans="30:39" ht="15.6">
      <c r="AD214" s="2"/>
      <c r="AE214" s="2"/>
      <c r="AF214" s="2"/>
      <c r="AG214" s="2"/>
      <c r="AH214" s="2"/>
      <c r="AI214" s="2"/>
      <c r="AJ214" s="2"/>
      <c r="AK214" s="2"/>
      <c r="AM214" s="4"/>
    </row>
    <row r="215" spans="30:39">
      <c r="AD215" s="4"/>
      <c r="AE215" s="4"/>
      <c r="AF215" s="4"/>
      <c r="AG215" s="4"/>
      <c r="AH215" s="4"/>
      <c r="AI215" s="4"/>
      <c r="AJ215" s="4"/>
      <c r="AK215" s="4"/>
      <c r="AM215" s="4"/>
    </row>
    <row r="216" spans="30:39">
      <c r="AD216" s="4"/>
      <c r="AE216" s="4"/>
      <c r="AF216" s="4"/>
      <c r="AG216" s="4"/>
      <c r="AH216" s="4"/>
      <c r="AI216" s="4"/>
      <c r="AJ216" s="4"/>
      <c r="AK216" s="4"/>
      <c r="AM216" s="4"/>
    </row>
    <row r="217" spans="30:39">
      <c r="AD217" s="4"/>
      <c r="AE217" s="4"/>
      <c r="AF217" s="4"/>
      <c r="AG217" s="4"/>
      <c r="AH217" s="4"/>
      <c r="AI217" s="4"/>
      <c r="AJ217" s="4"/>
      <c r="AK217" s="4"/>
      <c r="AM217" s="4"/>
    </row>
    <row r="218" spans="30:39">
      <c r="AD218" s="4"/>
      <c r="AE218" s="4"/>
      <c r="AF218" s="4"/>
      <c r="AG218" s="4"/>
      <c r="AH218" s="4"/>
      <c r="AI218" s="4"/>
      <c r="AJ218" s="4"/>
      <c r="AK218" s="4"/>
      <c r="AM218" s="4"/>
    </row>
    <row r="219" spans="30:39">
      <c r="AD219" s="4"/>
      <c r="AE219" s="4"/>
      <c r="AF219" s="4"/>
      <c r="AG219" s="4"/>
      <c r="AH219" s="4"/>
      <c r="AI219" s="4"/>
      <c r="AJ219" s="4"/>
      <c r="AK219" s="4"/>
      <c r="AM219" s="4"/>
    </row>
    <row r="220" spans="30:39">
      <c r="AD220" s="4"/>
      <c r="AE220" s="4"/>
      <c r="AF220" s="4"/>
      <c r="AG220" s="4"/>
      <c r="AH220" s="4"/>
      <c r="AI220" s="4"/>
      <c r="AJ220" s="4"/>
      <c r="AK220" s="4"/>
      <c r="AM220" s="4"/>
    </row>
    <row r="221" spans="30:39">
      <c r="AD221" s="4"/>
      <c r="AE221" s="4"/>
      <c r="AF221" s="4"/>
      <c r="AG221" s="4"/>
      <c r="AH221" s="4"/>
      <c r="AI221" s="4"/>
      <c r="AJ221" s="4"/>
      <c r="AK221" s="4"/>
      <c r="AM221" s="4"/>
    </row>
    <row r="222" spans="30:39">
      <c r="AD222" s="4"/>
      <c r="AE222" s="4"/>
      <c r="AF222" s="4"/>
      <c r="AG222" s="4"/>
      <c r="AH222" s="4"/>
      <c r="AI222" s="4"/>
      <c r="AJ222" s="4"/>
      <c r="AK222" s="4"/>
      <c r="AM222" s="4"/>
    </row>
    <row r="223" spans="30:39">
      <c r="AD223" s="4"/>
      <c r="AE223" s="4"/>
      <c r="AF223" s="4"/>
      <c r="AG223" s="4"/>
      <c r="AH223" s="4"/>
      <c r="AI223" s="4"/>
      <c r="AJ223" s="4"/>
      <c r="AK223" s="4"/>
      <c r="AM223" s="4"/>
    </row>
    <row r="224" spans="30:39">
      <c r="AD224" s="4"/>
      <c r="AE224" s="4"/>
      <c r="AF224" s="4"/>
      <c r="AG224" s="4"/>
      <c r="AH224" s="4"/>
      <c r="AI224" s="4"/>
      <c r="AJ224" s="4"/>
      <c r="AK224" s="4"/>
      <c r="AM224" s="4"/>
    </row>
    <row r="225" spans="30:39">
      <c r="AD225" s="4"/>
      <c r="AE225" s="4"/>
      <c r="AF225" s="4"/>
      <c r="AG225" s="4"/>
      <c r="AH225" s="4"/>
      <c r="AI225" s="4"/>
      <c r="AJ225" s="4"/>
      <c r="AK225" s="4"/>
      <c r="AM225" s="4"/>
    </row>
    <row r="226" spans="30:39">
      <c r="AD226" s="4"/>
      <c r="AE226" s="4"/>
      <c r="AF226" s="4"/>
      <c r="AG226" s="4"/>
      <c r="AH226" s="4"/>
      <c r="AI226" s="4"/>
      <c r="AJ226" s="4"/>
      <c r="AK226" s="4"/>
      <c r="AM226" s="4"/>
    </row>
    <row r="227" spans="30:39">
      <c r="AD227" s="4"/>
      <c r="AE227" s="4"/>
      <c r="AF227" s="4"/>
      <c r="AG227" s="4"/>
      <c r="AH227" s="4"/>
      <c r="AI227" s="4"/>
      <c r="AJ227" s="4"/>
      <c r="AK227" s="4"/>
      <c r="AM227" s="4"/>
    </row>
    <row r="228" spans="30:39">
      <c r="AD228" s="4"/>
      <c r="AE228" s="4"/>
      <c r="AF228" s="4"/>
      <c r="AG228" s="4"/>
      <c r="AH228" s="4"/>
      <c r="AI228" s="4"/>
      <c r="AJ228" s="4"/>
      <c r="AK228" s="4"/>
      <c r="AM228" s="4"/>
    </row>
    <row r="229" spans="30:39">
      <c r="AI229"/>
      <c r="AM229" s="4"/>
    </row>
    <row r="230" spans="30:39" ht="15.6">
      <c r="AD230" s="2"/>
      <c r="AE230" s="2"/>
      <c r="AF230" s="2"/>
      <c r="AG230" s="2"/>
      <c r="AH230" s="2"/>
      <c r="AI230" s="2"/>
      <c r="AJ230" s="2"/>
      <c r="AK230" s="2"/>
      <c r="AM230" s="4"/>
    </row>
    <row r="231" spans="30:39" ht="15.6">
      <c r="AD231" s="2"/>
      <c r="AE231" s="2"/>
      <c r="AF231" s="2"/>
      <c r="AG231" s="2"/>
      <c r="AH231" s="2"/>
      <c r="AI231" s="2"/>
      <c r="AJ231" s="2"/>
      <c r="AK231" s="2"/>
      <c r="AM231" s="4"/>
    </row>
    <row r="232" spans="30:39">
      <c r="AD232" s="14"/>
      <c r="AE232" s="14"/>
      <c r="AF232" s="14"/>
      <c r="AG232" s="14"/>
      <c r="AH232" s="14"/>
      <c r="AI232" s="14"/>
      <c r="AJ232" s="14"/>
      <c r="AK232" s="14"/>
      <c r="AM232" s="4"/>
    </row>
    <row r="233" spans="30:39" ht="15.6">
      <c r="AD233" s="2"/>
      <c r="AE233" s="2"/>
      <c r="AF233" s="2"/>
      <c r="AG233" s="2"/>
      <c r="AH233" s="2"/>
      <c r="AI233" s="2"/>
      <c r="AJ233" s="2"/>
      <c r="AK233" s="2"/>
      <c r="AM233" s="4"/>
    </row>
    <row r="234" spans="30:39">
      <c r="AD234" s="4"/>
      <c r="AE234" s="4"/>
      <c r="AF234" s="4"/>
      <c r="AG234" s="4"/>
      <c r="AH234" s="4"/>
      <c r="AI234" s="4"/>
      <c r="AJ234" s="4"/>
      <c r="AK234" s="4"/>
      <c r="AM234" s="4"/>
    </row>
    <row r="235" spans="30:39">
      <c r="AD235" s="4"/>
      <c r="AE235" s="4"/>
      <c r="AF235" s="4"/>
      <c r="AG235" s="4"/>
      <c r="AH235" s="4"/>
      <c r="AI235" s="4"/>
      <c r="AJ235" s="4"/>
      <c r="AK235" s="4"/>
      <c r="AM235" s="4"/>
    </row>
    <row r="236" spans="30:39">
      <c r="AD236" s="4"/>
      <c r="AE236" s="4"/>
      <c r="AF236" s="4"/>
      <c r="AG236" s="4"/>
      <c r="AH236" s="4"/>
      <c r="AI236" s="4"/>
      <c r="AJ236" s="4"/>
      <c r="AK236" s="4"/>
      <c r="AM236" s="4"/>
    </row>
    <row r="237" spans="30:39">
      <c r="AD237" s="4"/>
      <c r="AE237" s="4"/>
      <c r="AF237" s="4"/>
      <c r="AG237" s="4"/>
      <c r="AH237" s="4"/>
      <c r="AI237" s="4"/>
      <c r="AJ237" s="4"/>
      <c r="AK237" s="4"/>
      <c r="AM237" s="4"/>
    </row>
    <row r="238" spans="30:39">
      <c r="AD238" s="4"/>
      <c r="AE238" s="4"/>
      <c r="AF238" s="4"/>
      <c r="AG238" s="4"/>
      <c r="AH238" s="4"/>
      <c r="AI238" s="4"/>
      <c r="AJ238" s="4"/>
      <c r="AK238" s="4"/>
      <c r="AM238" s="4"/>
    </row>
    <row r="239" spans="30:39">
      <c r="AD239" s="4"/>
      <c r="AE239" s="4"/>
      <c r="AF239" s="4"/>
      <c r="AG239" s="4"/>
      <c r="AH239" s="4"/>
      <c r="AI239" s="4"/>
      <c r="AJ239" s="4"/>
      <c r="AK239" s="4"/>
      <c r="AM239" s="4"/>
    </row>
    <row r="240" spans="30:39">
      <c r="AD240" s="4"/>
      <c r="AE240" s="4"/>
      <c r="AF240" s="4"/>
      <c r="AG240" s="4"/>
      <c r="AH240" s="4"/>
      <c r="AI240" s="4"/>
      <c r="AJ240" s="4"/>
      <c r="AK240" s="4"/>
      <c r="AM240" s="4"/>
    </row>
    <row r="241" spans="30:39">
      <c r="AD241" s="4"/>
      <c r="AE241" s="4"/>
      <c r="AF241" s="4"/>
      <c r="AG241" s="4"/>
      <c r="AH241" s="4"/>
      <c r="AI241" s="4"/>
      <c r="AJ241" s="4"/>
      <c r="AK241" s="4"/>
      <c r="AM241" s="4"/>
    </row>
    <row r="242" spans="30:39">
      <c r="AD242" s="4"/>
      <c r="AE242" s="4"/>
      <c r="AF242" s="4"/>
      <c r="AG242" s="4"/>
      <c r="AH242" s="4"/>
      <c r="AI242" s="4"/>
      <c r="AJ242" s="4"/>
      <c r="AK242" s="4"/>
      <c r="AM242" s="4"/>
    </row>
    <row r="243" spans="30:39">
      <c r="AD243" s="4"/>
      <c r="AE243" s="4"/>
      <c r="AF243" s="4"/>
      <c r="AG243" s="4"/>
      <c r="AH243" s="4"/>
      <c r="AI243" s="4"/>
      <c r="AJ243" s="4"/>
      <c r="AK243" s="4"/>
      <c r="AM243" s="4"/>
    </row>
    <row r="244" spans="30:39">
      <c r="AD244" s="4"/>
      <c r="AE244" s="4"/>
      <c r="AF244" s="4"/>
      <c r="AG244" s="4"/>
      <c r="AH244" s="4"/>
      <c r="AI244" s="4"/>
      <c r="AJ244" s="4"/>
      <c r="AK244" s="4"/>
      <c r="AM244" s="4"/>
    </row>
    <row r="245" spans="30:39">
      <c r="AD245" s="4"/>
      <c r="AE245" s="4"/>
      <c r="AF245" s="4"/>
      <c r="AG245" s="4"/>
      <c r="AH245" s="4"/>
      <c r="AI245" s="4"/>
      <c r="AJ245" s="4"/>
      <c r="AK245" s="4"/>
      <c r="AM245" s="4"/>
    </row>
    <row r="246" spans="30:39">
      <c r="AD246" s="4"/>
      <c r="AE246" s="4"/>
      <c r="AF246" s="4"/>
      <c r="AG246" s="4"/>
      <c r="AH246" s="4"/>
      <c r="AI246" s="4"/>
      <c r="AJ246" s="4"/>
      <c r="AK246" s="4"/>
      <c r="AM246" s="4"/>
    </row>
    <row r="247" spans="30:39">
      <c r="AD247" s="4"/>
      <c r="AE247" s="4"/>
      <c r="AF247" s="4"/>
      <c r="AG247" s="4"/>
      <c r="AH247" s="4"/>
      <c r="AI247" s="4"/>
      <c r="AJ247" s="4"/>
      <c r="AK247" s="4"/>
      <c r="AM247" s="4"/>
    </row>
    <row r="248" spans="30:39">
      <c r="AI248"/>
      <c r="AM248" s="4"/>
    </row>
    <row r="249" spans="30:39" ht="15.6">
      <c r="AD249" s="2"/>
      <c r="AE249" s="2"/>
      <c r="AF249" s="2"/>
      <c r="AG249" s="2"/>
      <c r="AH249" s="2"/>
      <c r="AI249" s="2"/>
      <c r="AJ249" s="2"/>
      <c r="AK249" s="2"/>
      <c r="AM249" s="4"/>
    </row>
    <row r="250" spans="30:39" ht="15.6">
      <c r="AD250" s="2"/>
      <c r="AE250" s="2"/>
      <c r="AF250" s="2"/>
      <c r="AG250" s="2"/>
      <c r="AH250" s="2"/>
      <c r="AI250" s="2"/>
      <c r="AJ250" s="2"/>
      <c r="AK250" s="2"/>
      <c r="AM250" s="4"/>
    </row>
    <row r="251" spans="30:39">
      <c r="AD251" s="14"/>
      <c r="AE251" s="14"/>
      <c r="AF251" s="14"/>
      <c r="AG251" s="14"/>
      <c r="AH251" s="14"/>
      <c r="AI251" s="14"/>
      <c r="AJ251" s="14"/>
      <c r="AK251" s="14"/>
      <c r="AM251" s="4"/>
    </row>
    <row r="252" spans="30:39" ht="15.6">
      <c r="AD252" s="2"/>
      <c r="AE252" s="2"/>
      <c r="AF252" s="2"/>
      <c r="AG252" s="2"/>
      <c r="AH252" s="2"/>
      <c r="AI252" s="2"/>
      <c r="AJ252" s="2"/>
      <c r="AK252" s="2"/>
      <c r="AM252" s="4"/>
    </row>
    <row r="253" spans="30:39">
      <c r="AD253" s="4"/>
      <c r="AE253" s="4"/>
      <c r="AF253" s="4"/>
      <c r="AG253" s="4"/>
      <c r="AH253" s="4"/>
      <c r="AI253" s="4"/>
      <c r="AJ253" s="4"/>
      <c r="AK253" s="4"/>
      <c r="AM253" s="4"/>
    </row>
    <row r="254" spans="30:39">
      <c r="AD254" s="4"/>
      <c r="AE254" s="4"/>
      <c r="AF254" s="4"/>
      <c r="AG254" s="4"/>
      <c r="AH254" s="4"/>
      <c r="AI254" s="4"/>
      <c r="AJ254" s="4"/>
      <c r="AK254" s="4"/>
      <c r="AM254" s="4"/>
    </row>
    <row r="255" spans="30:39">
      <c r="AD255" s="4"/>
      <c r="AE255" s="4"/>
      <c r="AF255" s="4"/>
      <c r="AG255" s="4"/>
      <c r="AH255" s="4"/>
      <c r="AI255" s="4"/>
      <c r="AJ255" s="4"/>
      <c r="AK255" s="4"/>
      <c r="AM255" s="4"/>
    </row>
    <row r="256" spans="30:39">
      <c r="AD256" s="4"/>
      <c r="AE256" s="4"/>
      <c r="AF256" s="4"/>
      <c r="AG256" s="4"/>
      <c r="AH256" s="4"/>
      <c r="AI256" s="4"/>
      <c r="AJ256" s="4"/>
      <c r="AK256" s="4"/>
      <c r="AM256" s="4"/>
    </row>
    <row r="257" spans="30:39">
      <c r="AD257" s="4"/>
      <c r="AE257" s="4"/>
      <c r="AF257" s="4"/>
      <c r="AG257" s="4"/>
      <c r="AH257" s="4"/>
      <c r="AI257" s="4"/>
      <c r="AJ257" s="4"/>
      <c r="AK257" s="4"/>
      <c r="AM257" s="4"/>
    </row>
    <row r="258" spans="30:39">
      <c r="AD258" s="4"/>
      <c r="AE258" s="4"/>
      <c r="AF258" s="4"/>
      <c r="AG258" s="4"/>
      <c r="AH258" s="4"/>
      <c r="AI258" s="4"/>
      <c r="AJ258" s="4"/>
      <c r="AK258" s="4"/>
      <c r="AM258" s="4"/>
    </row>
    <row r="259" spans="30:39">
      <c r="AD259" s="4"/>
      <c r="AE259" s="4"/>
      <c r="AF259" s="4"/>
      <c r="AG259" s="4"/>
      <c r="AH259" s="4"/>
      <c r="AI259" s="4"/>
      <c r="AJ259" s="4"/>
      <c r="AK259" s="4"/>
      <c r="AM259" s="4"/>
    </row>
    <row r="260" spans="30:39">
      <c r="AD260" s="4"/>
      <c r="AE260" s="4"/>
      <c r="AF260" s="4"/>
      <c r="AG260" s="4"/>
      <c r="AH260" s="4"/>
      <c r="AI260" s="4"/>
      <c r="AJ260" s="4"/>
      <c r="AK260" s="4"/>
      <c r="AM260" s="4"/>
    </row>
    <row r="261" spans="30:39">
      <c r="AD261" s="4"/>
      <c r="AE261" s="4"/>
      <c r="AF261" s="4"/>
      <c r="AG261" s="4"/>
      <c r="AH261" s="4"/>
      <c r="AI261" s="4"/>
      <c r="AJ261" s="4"/>
      <c r="AK261" s="4"/>
      <c r="AM261" s="4"/>
    </row>
    <row r="262" spans="30:39">
      <c r="AD262" s="4"/>
      <c r="AE262" s="4"/>
      <c r="AF262" s="4"/>
      <c r="AG262" s="4"/>
      <c r="AH262" s="4"/>
      <c r="AI262" s="4"/>
      <c r="AJ262" s="4"/>
      <c r="AK262" s="4"/>
      <c r="AM262" s="4"/>
    </row>
    <row r="263" spans="30:39">
      <c r="AD263" s="4"/>
      <c r="AE263" s="4"/>
      <c r="AF263" s="4"/>
      <c r="AG263" s="4"/>
      <c r="AH263" s="4"/>
      <c r="AI263" s="4"/>
      <c r="AJ263" s="4"/>
      <c r="AK263" s="4"/>
      <c r="AM263" s="4"/>
    </row>
    <row r="264" spans="30:39">
      <c r="AD264" s="4"/>
      <c r="AE264" s="4"/>
      <c r="AF264" s="4"/>
      <c r="AG264" s="4"/>
      <c r="AH264" s="4"/>
      <c r="AI264" s="4"/>
      <c r="AJ264" s="4"/>
      <c r="AK264" s="4"/>
      <c r="AM264" s="4"/>
    </row>
    <row r="265" spans="30:39">
      <c r="AD265" s="4"/>
      <c r="AE265" s="4"/>
      <c r="AF265" s="4"/>
      <c r="AG265" s="4"/>
      <c r="AH265" s="4"/>
      <c r="AI265" s="4"/>
      <c r="AJ265" s="4"/>
      <c r="AK265" s="4"/>
      <c r="AM265" s="4"/>
    </row>
    <row r="266" spans="30:39">
      <c r="AD266" s="4"/>
      <c r="AE266" s="4"/>
      <c r="AF266" s="4"/>
      <c r="AG266" s="4"/>
      <c r="AH266" s="4"/>
      <c r="AI266" s="4"/>
      <c r="AJ266" s="4"/>
      <c r="AK266" s="4"/>
      <c r="AM266" s="4"/>
    </row>
    <row r="267" spans="30:39">
      <c r="AI267"/>
      <c r="AM267" s="4"/>
    </row>
    <row r="268" spans="30:39" ht="15.6">
      <c r="AD268" s="2"/>
      <c r="AE268" s="2"/>
      <c r="AF268" s="2"/>
      <c r="AG268" s="2"/>
      <c r="AH268" s="2"/>
      <c r="AI268" s="2"/>
      <c r="AJ268" s="2"/>
      <c r="AK268" s="2"/>
      <c r="AM268" s="4"/>
    </row>
    <row r="269" spans="30:39" ht="15.6">
      <c r="AD269" s="2"/>
      <c r="AE269" s="2"/>
      <c r="AF269" s="2"/>
      <c r="AG269" s="2"/>
      <c r="AH269" s="2"/>
      <c r="AI269" s="2"/>
      <c r="AJ269" s="2"/>
      <c r="AK269" s="2"/>
      <c r="AM269" s="4"/>
    </row>
    <row r="270" spans="30:39">
      <c r="AD270" s="14"/>
      <c r="AE270" s="14"/>
      <c r="AF270" s="14"/>
      <c r="AG270" s="14"/>
      <c r="AH270" s="14"/>
      <c r="AI270" s="14"/>
      <c r="AJ270" s="14"/>
      <c r="AK270" s="14"/>
      <c r="AM270" s="4"/>
    </row>
    <row r="271" spans="30:39" ht="15.6">
      <c r="AD271" s="2"/>
      <c r="AE271" s="2"/>
      <c r="AF271" s="2"/>
      <c r="AG271" s="2"/>
      <c r="AH271" s="2"/>
      <c r="AI271" s="2"/>
      <c r="AJ271" s="2"/>
      <c r="AK271" s="2"/>
      <c r="AM271" s="4"/>
    </row>
    <row r="272" spans="30:39">
      <c r="AD272" s="4"/>
      <c r="AE272" s="4"/>
      <c r="AF272" s="4"/>
      <c r="AG272" s="4"/>
      <c r="AH272" s="4"/>
      <c r="AI272" s="4"/>
      <c r="AJ272" s="4"/>
      <c r="AK272" s="4"/>
      <c r="AM272" s="4"/>
    </row>
    <row r="273" spans="30:39">
      <c r="AD273" s="4"/>
      <c r="AE273" s="4"/>
      <c r="AF273" s="4"/>
      <c r="AG273" s="4"/>
      <c r="AH273" s="4"/>
      <c r="AI273" s="4"/>
      <c r="AJ273" s="4"/>
      <c r="AK273" s="4"/>
      <c r="AM273" s="4"/>
    </row>
    <row r="274" spans="30:39">
      <c r="AD274" s="4"/>
      <c r="AE274" s="4"/>
      <c r="AF274" s="4"/>
      <c r="AG274" s="4"/>
      <c r="AH274" s="4"/>
      <c r="AI274" s="4"/>
      <c r="AJ274" s="4"/>
      <c r="AK274" s="4"/>
      <c r="AM274" s="4"/>
    </row>
    <row r="275" spans="30:39">
      <c r="AD275" s="4"/>
      <c r="AE275" s="4"/>
      <c r="AF275" s="4"/>
      <c r="AG275" s="4"/>
      <c r="AH275" s="4"/>
      <c r="AI275" s="4"/>
      <c r="AJ275" s="4"/>
      <c r="AK275" s="4"/>
      <c r="AM275" s="4"/>
    </row>
    <row r="276" spans="30:39">
      <c r="AD276" s="4"/>
      <c r="AE276" s="4"/>
      <c r="AF276" s="4"/>
      <c r="AG276" s="4"/>
      <c r="AH276" s="4"/>
      <c r="AI276" s="4"/>
      <c r="AJ276" s="4"/>
      <c r="AK276" s="4"/>
      <c r="AM276" s="4"/>
    </row>
    <row r="277" spans="30:39">
      <c r="AD277" s="4"/>
      <c r="AE277" s="4"/>
      <c r="AF277" s="4"/>
      <c r="AG277" s="4"/>
      <c r="AH277" s="4"/>
      <c r="AI277" s="4"/>
      <c r="AJ277" s="4"/>
      <c r="AK277" s="4"/>
      <c r="AM277" s="4"/>
    </row>
    <row r="278" spans="30:39">
      <c r="AD278" s="4"/>
      <c r="AE278" s="4"/>
      <c r="AF278" s="4"/>
      <c r="AG278" s="4"/>
      <c r="AH278" s="4"/>
      <c r="AI278" s="4"/>
      <c r="AJ278" s="4"/>
      <c r="AK278" s="4"/>
      <c r="AM278" s="4"/>
    </row>
    <row r="279" spans="30:39">
      <c r="AD279" s="4"/>
      <c r="AE279" s="4"/>
      <c r="AF279" s="4"/>
      <c r="AG279" s="4"/>
      <c r="AH279" s="4"/>
      <c r="AI279" s="4"/>
      <c r="AJ279" s="4"/>
      <c r="AK279" s="4"/>
      <c r="AM279" s="4"/>
    </row>
    <row r="280" spans="30:39">
      <c r="AD280" s="4"/>
      <c r="AE280" s="4"/>
      <c r="AF280" s="4"/>
      <c r="AG280" s="4"/>
      <c r="AH280" s="4"/>
      <c r="AI280" s="4"/>
      <c r="AJ280" s="4"/>
      <c r="AK280" s="4"/>
      <c r="AM280" s="4"/>
    </row>
    <row r="281" spans="30:39">
      <c r="AD281" s="4"/>
      <c r="AE281" s="4"/>
      <c r="AF281" s="4"/>
      <c r="AG281" s="4"/>
      <c r="AH281" s="4"/>
      <c r="AI281" s="4"/>
      <c r="AJ281" s="4"/>
      <c r="AK281" s="4"/>
      <c r="AM281" s="4"/>
    </row>
    <row r="282" spans="30:39">
      <c r="AD282" s="4"/>
      <c r="AE282" s="4"/>
      <c r="AF282" s="4"/>
      <c r="AG282" s="4"/>
      <c r="AH282" s="4"/>
      <c r="AI282" s="4"/>
      <c r="AJ282" s="4"/>
      <c r="AK282" s="4"/>
      <c r="AM282" s="4"/>
    </row>
    <row r="283" spans="30:39">
      <c r="AD283" s="4"/>
      <c r="AE283" s="4"/>
      <c r="AF283" s="4"/>
      <c r="AG283" s="4"/>
      <c r="AH283" s="4"/>
      <c r="AI283" s="4"/>
      <c r="AJ283" s="4"/>
      <c r="AK283" s="4"/>
      <c r="AM283" s="4"/>
    </row>
    <row r="284" spans="30:39">
      <c r="AD284" s="4"/>
      <c r="AE284" s="4"/>
      <c r="AF284" s="4"/>
      <c r="AG284" s="4"/>
      <c r="AH284" s="4"/>
      <c r="AI284" s="4"/>
      <c r="AJ284" s="4"/>
      <c r="AK284" s="4"/>
      <c r="AM284" s="4"/>
    </row>
    <row r="285" spans="30:39">
      <c r="AD285" s="4"/>
      <c r="AE285" s="4"/>
      <c r="AF285" s="4"/>
      <c r="AG285" s="4"/>
      <c r="AH285" s="4"/>
      <c r="AI285" s="4"/>
      <c r="AJ285" s="4"/>
      <c r="AK285" s="4"/>
      <c r="AM285" s="4"/>
    </row>
    <row r="286" spans="30:39">
      <c r="AI286"/>
      <c r="AM286" s="4"/>
    </row>
    <row r="287" spans="30:39" ht="15.6">
      <c r="AD287" s="2"/>
      <c r="AE287" s="2"/>
      <c r="AF287" s="2"/>
      <c r="AG287" s="2"/>
      <c r="AH287" s="2"/>
      <c r="AI287" s="2"/>
      <c r="AJ287" s="2"/>
      <c r="AK287" s="2"/>
      <c r="AM287" s="4"/>
    </row>
    <row r="288" spans="30:39" ht="15.6">
      <c r="AD288" s="2"/>
      <c r="AE288" s="2"/>
      <c r="AF288" s="2"/>
      <c r="AG288" s="2"/>
      <c r="AH288" s="2"/>
      <c r="AI288" s="2"/>
      <c r="AJ288" s="2"/>
      <c r="AK288" s="2"/>
      <c r="AM288" s="4"/>
    </row>
    <row r="289" spans="30:39">
      <c r="AD289" s="14"/>
      <c r="AE289" s="14"/>
      <c r="AF289" s="14"/>
      <c r="AG289" s="14"/>
      <c r="AH289" s="14"/>
      <c r="AI289" s="14"/>
      <c r="AJ289" s="14"/>
      <c r="AK289" s="14"/>
      <c r="AM289" s="4"/>
    </row>
    <row r="290" spans="30:39" ht="15.6">
      <c r="AD290" s="2"/>
      <c r="AE290" s="2"/>
      <c r="AF290" s="2"/>
      <c r="AG290" s="2"/>
      <c r="AH290" s="2"/>
      <c r="AI290" s="2"/>
      <c r="AJ290" s="2"/>
      <c r="AK290" s="2"/>
      <c r="AM290" s="4"/>
    </row>
    <row r="291" spans="30:39">
      <c r="AD291" s="4"/>
      <c r="AE291" s="4"/>
      <c r="AF291" s="4"/>
      <c r="AG291" s="4"/>
      <c r="AH291" s="4"/>
      <c r="AI291" s="4"/>
      <c r="AJ291" s="4"/>
      <c r="AK291" s="4"/>
      <c r="AM291" s="4"/>
    </row>
    <row r="292" spans="30:39">
      <c r="AD292" s="4"/>
      <c r="AE292" s="4"/>
      <c r="AF292" s="4"/>
      <c r="AG292" s="4"/>
      <c r="AH292" s="4"/>
      <c r="AI292" s="4"/>
      <c r="AJ292" s="4"/>
      <c r="AK292" s="4"/>
      <c r="AM292" s="4"/>
    </row>
    <row r="293" spans="30:39">
      <c r="AD293" s="4"/>
      <c r="AE293" s="4"/>
      <c r="AF293" s="4"/>
      <c r="AG293" s="4"/>
      <c r="AH293" s="4"/>
      <c r="AI293" s="4"/>
      <c r="AJ293" s="4"/>
      <c r="AK293" s="4"/>
      <c r="AM293" s="4"/>
    </row>
    <row r="294" spans="30:39">
      <c r="AD294" s="4"/>
      <c r="AE294" s="4"/>
      <c r="AF294" s="4"/>
      <c r="AG294" s="4"/>
      <c r="AH294" s="4"/>
      <c r="AI294" s="4"/>
      <c r="AJ294" s="4"/>
      <c r="AK294" s="4"/>
      <c r="AM294" s="4"/>
    </row>
    <row r="295" spans="30:39">
      <c r="AD295" s="4"/>
      <c r="AE295" s="4"/>
      <c r="AF295" s="4"/>
      <c r="AG295" s="4"/>
      <c r="AH295" s="4"/>
      <c r="AI295" s="4"/>
      <c r="AJ295" s="4"/>
      <c r="AK295" s="4"/>
      <c r="AM295" s="4"/>
    </row>
    <row r="296" spans="30:39">
      <c r="AD296" s="4"/>
      <c r="AE296" s="4"/>
      <c r="AF296" s="4"/>
      <c r="AG296" s="4"/>
      <c r="AH296" s="4"/>
      <c r="AI296" s="4"/>
      <c r="AJ296" s="4"/>
      <c r="AK296" s="4"/>
      <c r="AM296" s="4"/>
    </row>
    <row r="297" spans="30:39">
      <c r="AD297" s="4"/>
      <c r="AE297" s="4"/>
      <c r="AF297" s="4"/>
      <c r="AG297" s="4"/>
      <c r="AH297" s="4"/>
      <c r="AI297" s="4"/>
      <c r="AJ297" s="4"/>
      <c r="AK297" s="4"/>
      <c r="AM297" s="4"/>
    </row>
    <row r="298" spans="30:39">
      <c r="AD298" s="4"/>
      <c r="AE298" s="4"/>
      <c r="AF298" s="4"/>
      <c r="AG298" s="4"/>
      <c r="AH298" s="4"/>
      <c r="AI298" s="4"/>
      <c r="AJ298" s="4"/>
      <c r="AK298" s="4"/>
      <c r="AM298" s="4"/>
    </row>
    <row r="299" spans="30:39">
      <c r="AD299" s="4"/>
      <c r="AE299" s="4"/>
      <c r="AF299" s="4"/>
      <c r="AG299" s="4"/>
      <c r="AH299" s="4"/>
      <c r="AI299" s="4"/>
      <c r="AJ299" s="4"/>
      <c r="AK299" s="4"/>
      <c r="AM299" s="4"/>
    </row>
    <row r="300" spans="30:39">
      <c r="AD300" s="4"/>
      <c r="AE300" s="4"/>
      <c r="AF300" s="4"/>
      <c r="AG300" s="4"/>
      <c r="AH300" s="4"/>
      <c r="AI300" s="4"/>
      <c r="AJ300" s="4"/>
      <c r="AK300" s="4"/>
      <c r="AM300" s="4"/>
    </row>
    <row r="301" spans="30:39">
      <c r="AD301" s="4"/>
      <c r="AE301" s="4"/>
      <c r="AF301" s="4"/>
      <c r="AG301" s="4"/>
      <c r="AH301" s="4"/>
      <c r="AI301" s="4"/>
      <c r="AJ301" s="4"/>
      <c r="AK301" s="4"/>
      <c r="AM301" s="4"/>
    </row>
    <row r="302" spans="30:39">
      <c r="AD302" s="4"/>
      <c r="AE302" s="4"/>
      <c r="AF302" s="4"/>
      <c r="AG302" s="4"/>
      <c r="AH302" s="4"/>
      <c r="AI302" s="4"/>
      <c r="AJ302" s="4"/>
      <c r="AK302" s="4"/>
      <c r="AM302" s="4"/>
    </row>
    <row r="303" spans="30:39">
      <c r="AD303" s="4"/>
      <c r="AE303" s="4"/>
      <c r="AF303" s="4"/>
      <c r="AG303" s="4"/>
      <c r="AH303" s="4"/>
      <c r="AI303" s="4"/>
      <c r="AJ303" s="4"/>
      <c r="AK303" s="4"/>
      <c r="AM303" s="4"/>
    </row>
    <row r="304" spans="30:39">
      <c r="AD304" s="4"/>
      <c r="AE304" s="4"/>
      <c r="AF304" s="4"/>
      <c r="AG304" s="4"/>
      <c r="AH304" s="4"/>
      <c r="AI304" s="4"/>
      <c r="AJ304" s="4"/>
      <c r="AK304" s="4"/>
      <c r="AM304" s="4"/>
    </row>
    <row r="305" spans="30:39">
      <c r="AI305"/>
      <c r="AM305" s="4"/>
    </row>
    <row r="306" spans="30:39" ht="15.6">
      <c r="AD306" s="2"/>
      <c r="AE306" s="2"/>
      <c r="AF306" s="2"/>
      <c r="AG306" s="2"/>
      <c r="AH306" s="2"/>
      <c r="AI306" s="2"/>
      <c r="AJ306" s="2"/>
      <c r="AK306" s="2"/>
      <c r="AM306" s="4"/>
    </row>
    <row r="307" spans="30:39" ht="15.6">
      <c r="AD307" s="2"/>
      <c r="AE307" s="2"/>
      <c r="AF307" s="2"/>
      <c r="AG307" s="2"/>
      <c r="AH307" s="2"/>
      <c r="AI307" s="2"/>
      <c r="AJ307" s="2"/>
      <c r="AK307" s="2"/>
      <c r="AM307" s="4"/>
    </row>
    <row r="308" spans="30:39">
      <c r="AD308" s="14"/>
      <c r="AE308" s="14"/>
      <c r="AF308" s="14"/>
      <c r="AG308" s="14"/>
      <c r="AH308" s="14"/>
      <c r="AI308" s="14"/>
      <c r="AJ308" s="14"/>
      <c r="AK308" s="14"/>
      <c r="AM308" s="4"/>
    </row>
    <row r="309" spans="30:39" ht="15.6">
      <c r="AD309" s="2"/>
      <c r="AE309" s="2"/>
      <c r="AF309" s="2"/>
      <c r="AG309" s="2"/>
      <c r="AH309" s="2"/>
      <c r="AI309" s="2"/>
      <c r="AJ309" s="2"/>
      <c r="AK309" s="2"/>
      <c r="AM309" s="4"/>
    </row>
    <row r="310" spans="30:39">
      <c r="AD310" s="4"/>
      <c r="AE310" s="4"/>
      <c r="AF310" s="4"/>
      <c r="AG310" s="4"/>
      <c r="AH310" s="4"/>
      <c r="AI310" s="4"/>
      <c r="AJ310" s="4"/>
      <c r="AK310" s="4"/>
      <c r="AM310" s="4"/>
    </row>
    <row r="311" spans="30:39">
      <c r="AD311" s="4"/>
      <c r="AE311" s="4"/>
      <c r="AF311" s="4"/>
      <c r="AG311" s="4"/>
      <c r="AH311" s="4"/>
      <c r="AI311" s="4"/>
      <c r="AJ311" s="4"/>
      <c r="AK311" s="4"/>
      <c r="AM311" s="4"/>
    </row>
    <row r="312" spans="30:39">
      <c r="AD312" s="4"/>
      <c r="AE312" s="4"/>
      <c r="AF312" s="4"/>
      <c r="AG312" s="4"/>
      <c r="AH312" s="4"/>
      <c r="AI312" s="4"/>
      <c r="AJ312" s="4"/>
      <c r="AK312" s="4"/>
      <c r="AM312" s="4"/>
    </row>
    <row r="313" spans="30:39">
      <c r="AD313" s="4"/>
      <c r="AE313" s="4"/>
      <c r="AF313" s="4"/>
      <c r="AG313" s="4"/>
      <c r="AH313" s="4"/>
      <c r="AI313" s="4"/>
      <c r="AJ313" s="4"/>
      <c r="AK313" s="4"/>
      <c r="AM313" s="4"/>
    </row>
    <row r="314" spans="30:39">
      <c r="AD314" s="4"/>
      <c r="AE314" s="4"/>
      <c r="AF314" s="4"/>
      <c r="AG314" s="4"/>
      <c r="AH314" s="4"/>
      <c r="AI314" s="4"/>
      <c r="AJ314" s="4"/>
      <c r="AK314" s="4"/>
      <c r="AM314" s="4"/>
    </row>
    <row r="315" spans="30:39">
      <c r="AD315" s="4"/>
      <c r="AE315" s="4"/>
      <c r="AF315" s="4"/>
      <c r="AG315" s="4"/>
      <c r="AH315" s="4"/>
      <c r="AI315" s="4"/>
      <c r="AJ315" s="4"/>
      <c r="AK315" s="4"/>
      <c r="AM315" s="4"/>
    </row>
    <row r="316" spans="30:39">
      <c r="AD316" s="4"/>
      <c r="AE316" s="4"/>
      <c r="AF316" s="4"/>
      <c r="AG316" s="4"/>
      <c r="AH316" s="4"/>
      <c r="AI316" s="4"/>
      <c r="AJ316" s="4"/>
      <c r="AK316" s="4"/>
      <c r="AM316" s="4"/>
    </row>
    <row r="317" spans="30:39">
      <c r="AD317" s="4"/>
      <c r="AE317" s="4"/>
      <c r="AF317" s="4"/>
      <c r="AG317" s="4"/>
      <c r="AH317" s="4"/>
      <c r="AI317" s="4"/>
      <c r="AJ317" s="4"/>
      <c r="AK317" s="4"/>
      <c r="AM317" s="4"/>
    </row>
    <row r="318" spans="30:39">
      <c r="AD318" s="4"/>
      <c r="AE318" s="4"/>
      <c r="AF318" s="4"/>
      <c r="AG318" s="4"/>
      <c r="AH318" s="4"/>
      <c r="AI318" s="4"/>
      <c r="AJ318" s="4"/>
      <c r="AK318" s="4"/>
      <c r="AM318" s="4"/>
    </row>
    <row r="319" spans="30:39">
      <c r="AD319" s="4"/>
      <c r="AE319" s="4"/>
      <c r="AF319" s="4"/>
      <c r="AG319" s="4"/>
      <c r="AH319" s="4"/>
      <c r="AI319" s="4"/>
      <c r="AJ319" s="4"/>
      <c r="AK319" s="4"/>
      <c r="AM319" s="4"/>
    </row>
    <row r="320" spans="30:39">
      <c r="AD320" s="4"/>
      <c r="AE320" s="4"/>
      <c r="AF320" s="4"/>
      <c r="AG320" s="4"/>
      <c r="AH320" s="4"/>
      <c r="AI320" s="4"/>
      <c r="AJ320" s="4"/>
      <c r="AK320" s="4"/>
      <c r="AM320" s="4"/>
    </row>
    <row r="321" spans="30:39">
      <c r="AD321" s="4"/>
      <c r="AE321" s="4"/>
      <c r="AF321" s="4"/>
      <c r="AG321" s="4"/>
      <c r="AH321" s="4"/>
      <c r="AI321" s="4"/>
      <c r="AJ321" s="4"/>
      <c r="AK321" s="4"/>
      <c r="AM321" s="4"/>
    </row>
    <row r="322" spans="30:39">
      <c r="AD322" s="4"/>
      <c r="AE322" s="4"/>
      <c r="AF322" s="4"/>
      <c r="AG322" s="4"/>
      <c r="AH322" s="4"/>
      <c r="AI322" s="4"/>
      <c r="AJ322" s="4"/>
      <c r="AK322" s="4"/>
      <c r="AM322" s="4"/>
    </row>
    <row r="323" spans="30:39">
      <c r="AD323" s="4"/>
      <c r="AE323" s="4"/>
      <c r="AF323" s="4"/>
      <c r="AG323" s="4"/>
      <c r="AH323" s="4"/>
      <c r="AI323" s="4"/>
      <c r="AJ323" s="4"/>
      <c r="AK323" s="4"/>
      <c r="AM323" s="4"/>
    </row>
    <row r="324" spans="30:39">
      <c r="AI324"/>
      <c r="AM324" s="4"/>
    </row>
    <row r="325" spans="30:39" ht="15.6">
      <c r="AD325" s="2"/>
      <c r="AE325" s="2"/>
      <c r="AF325" s="2"/>
      <c r="AG325" s="2"/>
      <c r="AH325" s="2"/>
      <c r="AI325" s="2"/>
      <c r="AJ325" s="2"/>
      <c r="AK325" s="2"/>
      <c r="AM325" s="4"/>
    </row>
    <row r="326" spans="30:39" ht="15.6">
      <c r="AD326" s="2"/>
      <c r="AE326" s="2"/>
      <c r="AF326" s="2"/>
      <c r="AG326" s="2"/>
      <c r="AH326" s="2"/>
      <c r="AI326" s="2"/>
      <c r="AJ326" s="2"/>
      <c r="AK326" s="2"/>
      <c r="AM326" s="4"/>
    </row>
    <row r="327" spans="30:39">
      <c r="AD327" s="14"/>
      <c r="AE327" s="14"/>
      <c r="AF327" s="14"/>
      <c r="AG327" s="14"/>
      <c r="AH327" s="14"/>
      <c r="AI327" s="14"/>
      <c r="AJ327" s="14"/>
      <c r="AK327" s="14"/>
      <c r="AM327" s="4"/>
    </row>
    <row r="328" spans="30:39" ht="15.6">
      <c r="AD328" s="2"/>
      <c r="AE328" s="2"/>
      <c r="AF328" s="2"/>
      <c r="AG328" s="2"/>
      <c r="AH328" s="2"/>
      <c r="AI328" s="2"/>
      <c r="AJ328" s="2"/>
      <c r="AK328" s="2"/>
      <c r="AM328" s="4"/>
    </row>
    <row r="329" spans="30:39">
      <c r="AD329" s="4"/>
      <c r="AE329" s="4"/>
      <c r="AF329" s="4"/>
      <c r="AG329" s="4"/>
      <c r="AH329" s="4"/>
      <c r="AI329" s="4"/>
      <c r="AJ329" s="4"/>
      <c r="AK329" s="4"/>
      <c r="AM329" s="4"/>
    </row>
    <row r="330" spans="30:39">
      <c r="AD330" s="4"/>
      <c r="AE330" s="4"/>
      <c r="AF330" s="4"/>
      <c r="AG330" s="4"/>
      <c r="AH330" s="4"/>
      <c r="AI330" s="4"/>
      <c r="AJ330" s="4"/>
      <c r="AK330" s="4"/>
      <c r="AM330" s="4"/>
    </row>
    <row r="331" spans="30:39">
      <c r="AD331" s="4"/>
      <c r="AE331" s="4"/>
      <c r="AF331" s="4"/>
      <c r="AG331" s="4"/>
      <c r="AH331" s="4"/>
      <c r="AI331" s="4"/>
      <c r="AJ331" s="4"/>
      <c r="AK331" s="4"/>
      <c r="AM331" s="4"/>
    </row>
    <row r="332" spans="30:39">
      <c r="AD332" s="4"/>
      <c r="AE332" s="4"/>
      <c r="AF332" s="4"/>
      <c r="AG332" s="4"/>
      <c r="AH332" s="4"/>
      <c r="AI332" s="4"/>
      <c r="AJ332" s="4"/>
      <c r="AK332" s="4"/>
      <c r="AM332" s="4"/>
    </row>
    <row r="333" spans="30:39">
      <c r="AD333" s="4"/>
      <c r="AE333" s="4"/>
      <c r="AF333" s="4"/>
      <c r="AG333" s="4"/>
      <c r="AH333" s="4"/>
      <c r="AI333" s="4"/>
      <c r="AJ333" s="4"/>
      <c r="AK333" s="4"/>
      <c r="AM333" s="4"/>
    </row>
    <row r="334" spans="30:39">
      <c r="AD334" s="4"/>
      <c r="AE334" s="4"/>
      <c r="AF334" s="4"/>
      <c r="AG334" s="4"/>
      <c r="AH334" s="4"/>
      <c r="AI334" s="4"/>
      <c r="AJ334" s="4"/>
      <c r="AK334" s="4"/>
      <c r="AM334" s="4"/>
    </row>
    <row r="335" spans="30:39">
      <c r="AD335" s="4"/>
      <c r="AE335" s="4"/>
      <c r="AF335" s="4"/>
      <c r="AG335" s="4"/>
      <c r="AH335" s="4"/>
      <c r="AI335" s="4"/>
      <c r="AJ335" s="4"/>
      <c r="AK335" s="4"/>
      <c r="AM335" s="4"/>
    </row>
    <row r="336" spans="30:39">
      <c r="AD336" s="4"/>
      <c r="AE336" s="4"/>
      <c r="AF336" s="4"/>
      <c r="AG336" s="4"/>
      <c r="AH336" s="4"/>
      <c r="AI336" s="4"/>
      <c r="AJ336" s="4"/>
      <c r="AK336" s="4"/>
      <c r="AM336" s="4"/>
    </row>
    <row r="337" spans="30:39">
      <c r="AD337" s="4"/>
      <c r="AE337" s="4"/>
      <c r="AF337" s="4"/>
      <c r="AG337" s="4"/>
      <c r="AH337" s="4"/>
      <c r="AI337" s="4"/>
      <c r="AJ337" s="4"/>
      <c r="AK337" s="4"/>
      <c r="AM337" s="4"/>
    </row>
    <row r="338" spans="30:39">
      <c r="AD338" s="4"/>
      <c r="AE338" s="4"/>
      <c r="AF338" s="4"/>
      <c r="AG338" s="4"/>
      <c r="AH338" s="4"/>
      <c r="AI338" s="4"/>
      <c r="AJ338" s="4"/>
      <c r="AK338" s="4"/>
      <c r="AM338" s="4"/>
    </row>
    <row r="339" spans="30:39">
      <c r="AD339" s="4"/>
      <c r="AE339" s="4"/>
      <c r="AF339" s="4"/>
      <c r="AG339" s="4"/>
      <c r="AH339" s="4"/>
      <c r="AI339" s="4"/>
      <c r="AJ339" s="4"/>
      <c r="AK339" s="4"/>
      <c r="AM339" s="4"/>
    </row>
    <row r="340" spans="30:39">
      <c r="AD340" s="4"/>
      <c r="AE340" s="4"/>
      <c r="AF340" s="4"/>
      <c r="AG340" s="4"/>
      <c r="AH340" s="4"/>
      <c r="AI340" s="4"/>
      <c r="AJ340" s="4"/>
      <c r="AK340" s="4"/>
      <c r="AM340" s="4"/>
    </row>
    <row r="341" spans="30:39">
      <c r="AD341" s="4"/>
      <c r="AE341" s="4"/>
      <c r="AF341" s="4"/>
      <c r="AG341" s="4"/>
      <c r="AH341" s="4"/>
      <c r="AI341" s="4"/>
      <c r="AJ341" s="4"/>
      <c r="AK341" s="4"/>
      <c r="AM341" s="4"/>
    </row>
    <row r="342" spans="30:39">
      <c r="AD342" s="4"/>
      <c r="AE342" s="4"/>
      <c r="AF342" s="4"/>
      <c r="AG342" s="4"/>
      <c r="AH342" s="4"/>
      <c r="AI342" s="4"/>
      <c r="AJ342" s="4"/>
      <c r="AK342" s="4"/>
      <c r="AM342" s="4"/>
    </row>
    <row r="343" spans="30:39">
      <c r="AI343"/>
      <c r="AM343" s="4"/>
    </row>
    <row r="344" spans="30:39" ht="15.6">
      <c r="AD344" s="2"/>
      <c r="AE344" s="2"/>
      <c r="AF344" s="2"/>
      <c r="AG344" s="2"/>
      <c r="AH344" s="2"/>
      <c r="AI344" s="2"/>
      <c r="AJ344" s="2"/>
      <c r="AK344" s="2"/>
      <c r="AM344" s="4"/>
    </row>
    <row r="345" spans="30:39" ht="15.6">
      <c r="AD345" s="2"/>
      <c r="AE345" s="2"/>
      <c r="AF345" s="2"/>
      <c r="AG345" s="2"/>
      <c r="AH345" s="2"/>
      <c r="AI345" s="2"/>
      <c r="AJ345" s="2"/>
      <c r="AK345" s="2"/>
      <c r="AM345" s="4"/>
    </row>
    <row r="346" spans="30:39">
      <c r="AD346" s="14"/>
      <c r="AE346" s="14"/>
      <c r="AF346" s="14"/>
      <c r="AG346" s="14"/>
      <c r="AH346" s="14"/>
      <c r="AI346" s="14"/>
      <c r="AJ346" s="14"/>
      <c r="AK346" s="14"/>
      <c r="AM346" s="4"/>
    </row>
    <row r="347" spans="30:39" ht="15.6">
      <c r="AD347" s="2"/>
      <c r="AE347" s="2"/>
      <c r="AF347" s="2"/>
      <c r="AG347" s="2"/>
      <c r="AH347" s="2"/>
      <c r="AI347" s="2"/>
      <c r="AJ347" s="2"/>
      <c r="AK347" s="2"/>
      <c r="AM347" s="4"/>
    </row>
    <row r="348" spans="30:39">
      <c r="AD348" s="4"/>
      <c r="AE348" s="4"/>
      <c r="AF348" s="4"/>
      <c r="AG348" s="4"/>
      <c r="AH348" s="4"/>
      <c r="AI348" s="4"/>
      <c r="AJ348" s="4"/>
      <c r="AK348" s="4"/>
      <c r="AM348" s="4"/>
    </row>
    <row r="349" spans="30:39">
      <c r="AD349" s="4"/>
      <c r="AE349" s="4"/>
      <c r="AF349" s="4"/>
      <c r="AG349" s="4"/>
      <c r="AH349" s="4"/>
      <c r="AI349" s="4"/>
      <c r="AJ349" s="4"/>
      <c r="AK349" s="4"/>
      <c r="AM349" s="4"/>
    </row>
    <row r="350" spans="30:39">
      <c r="AD350" s="4"/>
      <c r="AE350" s="4"/>
      <c r="AF350" s="4"/>
      <c r="AG350" s="4"/>
      <c r="AH350" s="4"/>
      <c r="AI350" s="4"/>
      <c r="AJ350" s="4"/>
      <c r="AK350" s="4"/>
      <c r="AM350" s="4"/>
    </row>
    <row r="351" spans="30:39">
      <c r="AD351" s="4"/>
      <c r="AE351" s="4"/>
      <c r="AF351" s="4"/>
      <c r="AG351" s="4"/>
      <c r="AH351" s="4"/>
      <c r="AI351" s="4"/>
      <c r="AJ351" s="4"/>
      <c r="AK351" s="4"/>
      <c r="AM351" s="4"/>
    </row>
    <row r="352" spans="30:39">
      <c r="AD352" s="4"/>
      <c r="AE352" s="4"/>
      <c r="AF352" s="4"/>
      <c r="AG352" s="4"/>
      <c r="AH352" s="4"/>
      <c r="AI352" s="4"/>
      <c r="AJ352" s="4"/>
      <c r="AK352" s="4"/>
      <c r="AM352" s="4"/>
    </row>
    <row r="353" spans="30:39">
      <c r="AD353" s="4"/>
      <c r="AE353" s="4"/>
      <c r="AF353" s="4"/>
      <c r="AG353" s="4"/>
      <c r="AH353" s="4"/>
      <c r="AI353" s="4"/>
      <c r="AJ353" s="4"/>
      <c r="AK353" s="4"/>
      <c r="AM353" s="4"/>
    </row>
    <row r="354" spans="30:39">
      <c r="AD354" s="4"/>
      <c r="AE354" s="4"/>
      <c r="AF354" s="4"/>
      <c r="AG354" s="4"/>
      <c r="AH354" s="4"/>
      <c r="AI354" s="4"/>
      <c r="AJ354" s="4"/>
      <c r="AK354" s="4"/>
      <c r="AM354" s="4"/>
    </row>
    <row r="355" spans="30:39">
      <c r="AD355" s="4"/>
      <c r="AE355" s="4"/>
      <c r="AF355" s="4"/>
      <c r="AG355" s="4"/>
      <c r="AH355" s="4"/>
      <c r="AI355" s="4"/>
      <c r="AJ355" s="4"/>
      <c r="AK355" s="4"/>
      <c r="AM355" s="4"/>
    </row>
    <row r="356" spans="30:39">
      <c r="AD356" s="4"/>
      <c r="AE356" s="4"/>
      <c r="AF356" s="4"/>
      <c r="AG356" s="4"/>
      <c r="AH356" s="4"/>
      <c r="AI356" s="4"/>
      <c r="AJ356" s="4"/>
      <c r="AK356" s="4"/>
      <c r="AM356" s="4"/>
    </row>
    <row r="357" spans="30:39">
      <c r="AD357" s="4"/>
      <c r="AE357" s="4"/>
      <c r="AF357" s="4"/>
      <c r="AG357" s="4"/>
      <c r="AH357" s="4"/>
      <c r="AI357" s="4"/>
      <c r="AJ357" s="4"/>
      <c r="AK357" s="4"/>
      <c r="AM357" s="4"/>
    </row>
    <row r="358" spans="30:39">
      <c r="AD358" s="4"/>
      <c r="AE358" s="4"/>
      <c r="AF358" s="4"/>
      <c r="AG358" s="4"/>
      <c r="AH358" s="4"/>
      <c r="AI358" s="4"/>
      <c r="AJ358" s="4"/>
      <c r="AK358" s="4"/>
      <c r="AM358" s="4"/>
    </row>
    <row r="359" spans="30:39">
      <c r="AD359" s="4"/>
      <c r="AE359" s="4"/>
      <c r="AF359" s="4"/>
      <c r="AG359" s="4"/>
      <c r="AH359" s="4"/>
      <c r="AI359" s="4"/>
      <c r="AJ359" s="4"/>
      <c r="AK359" s="4"/>
      <c r="AM359" s="4"/>
    </row>
    <row r="360" spans="30:39">
      <c r="AD360" s="4"/>
      <c r="AE360" s="4"/>
      <c r="AF360" s="4"/>
      <c r="AG360" s="4"/>
      <c r="AH360" s="4"/>
      <c r="AI360" s="4"/>
      <c r="AJ360" s="4"/>
      <c r="AK360" s="4"/>
      <c r="AM360" s="4"/>
    </row>
    <row r="361" spans="30:39">
      <c r="AD361" s="4"/>
      <c r="AE361" s="4"/>
      <c r="AF361" s="4"/>
      <c r="AG361" s="4"/>
      <c r="AH361" s="4"/>
      <c r="AI361" s="4"/>
      <c r="AJ361" s="4"/>
      <c r="AK361" s="4"/>
      <c r="AM361" s="4"/>
    </row>
    <row r="362" spans="30:39">
      <c r="AI362"/>
      <c r="AM362" s="4"/>
    </row>
    <row r="363" spans="30:39" ht="15.6">
      <c r="AD363" s="2"/>
      <c r="AE363" s="2"/>
      <c r="AF363" s="2"/>
      <c r="AG363" s="2"/>
      <c r="AH363" s="2"/>
      <c r="AI363" s="2"/>
      <c r="AJ363" s="2"/>
      <c r="AK363" s="2"/>
      <c r="AM363" s="4"/>
    </row>
    <row r="364" spans="30:39" ht="15.6">
      <c r="AD364" s="2"/>
      <c r="AE364" s="2"/>
      <c r="AF364" s="2"/>
      <c r="AG364" s="2"/>
      <c r="AH364" s="2"/>
      <c r="AI364" s="2"/>
      <c r="AJ364" s="2"/>
      <c r="AK364" s="2"/>
      <c r="AM364" s="4"/>
    </row>
    <row r="365" spans="30:39">
      <c r="AD365" s="14"/>
      <c r="AE365" s="14"/>
      <c r="AF365" s="14"/>
      <c r="AG365" s="14"/>
      <c r="AH365" s="14"/>
      <c r="AI365" s="14"/>
      <c r="AJ365" s="14"/>
      <c r="AK365" s="14"/>
      <c r="AM365" s="4"/>
    </row>
    <row r="366" spans="30:39" ht="15.6">
      <c r="AD366" s="2"/>
      <c r="AE366" s="2"/>
      <c r="AF366" s="2"/>
      <c r="AG366" s="2"/>
      <c r="AH366" s="2"/>
      <c r="AI366" s="2"/>
      <c r="AJ366" s="2"/>
      <c r="AK366" s="2"/>
      <c r="AM366" s="4"/>
    </row>
    <row r="367" spans="30:39">
      <c r="AD367" s="4"/>
      <c r="AE367" s="4"/>
      <c r="AF367" s="4"/>
      <c r="AG367" s="4"/>
      <c r="AH367" s="4"/>
      <c r="AI367" s="4"/>
      <c r="AJ367" s="4"/>
      <c r="AK367" s="4"/>
      <c r="AM367" s="4"/>
    </row>
    <row r="368" spans="30:39">
      <c r="AD368" s="4"/>
      <c r="AE368" s="4"/>
      <c r="AF368" s="4"/>
      <c r="AG368" s="4"/>
      <c r="AH368" s="4"/>
      <c r="AI368" s="4"/>
      <c r="AJ368" s="4"/>
      <c r="AK368" s="4"/>
      <c r="AM368" s="4"/>
    </row>
    <row r="369" spans="30:47">
      <c r="AD369" s="4"/>
      <c r="AE369" s="4"/>
      <c r="AF369" s="4"/>
      <c r="AG369" s="4"/>
      <c r="AH369" s="4"/>
      <c r="AI369" s="4"/>
      <c r="AJ369" s="4"/>
      <c r="AK369" s="4"/>
      <c r="AM369" s="4"/>
    </row>
    <row r="370" spans="30:47">
      <c r="AD370" s="4"/>
      <c r="AE370" s="4"/>
      <c r="AF370" s="4"/>
      <c r="AG370" s="4"/>
      <c r="AH370" s="4"/>
      <c r="AI370" s="4"/>
      <c r="AJ370" s="4"/>
      <c r="AK370" s="4"/>
      <c r="AM370" s="4"/>
    </row>
    <row r="371" spans="30:47">
      <c r="AD371" s="4"/>
      <c r="AE371" s="4"/>
      <c r="AF371" s="4"/>
      <c r="AG371" s="4"/>
      <c r="AH371" s="4"/>
      <c r="AI371" s="4"/>
      <c r="AJ371" s="4"/>
      <c r="AK371" s="4"/>
      <c r="AM371" s="4"/>
    </row>
    <row r="372" spans="30:47">
      <c r="AD372" s="4"/>
      <c r="AE372" s="4"/>
      <c r="AF372" s="4"/>
      <c r="AG372" s="4"/>
      <c r="AH372" s="4"/>
      <c r="AI372" s="4"/>
      <c r="AJ372" s="4"/>
      <c r="AK372" s="4"/>
      <c r="AM372" s="4"/>
    </row>
    <row r="373" spans="30:47">
      <c r="AD373" s="4"/>
      <c r="AE373" s="4"/>
      <c r="AF373" s="4"/>
      <c r="AG373" s="4"/>
      <c r="AH373" s="4"/>
      <c r="AI373" s="4"/>
      <c r="AJ373" s="4"/>
      <c r="AK373" s="4"/>
      <c r="AL373" s="1"/>
      <c r="AM373" s="4"/>
      <c r="AN373" s="1"/>
      <c r="AO373" s="1"/>
      <c r="AP373" s="1"/>
      <c r="AQ373" s="1"/>
      <c r="AR373" s="1"/>
      <c r="AS373" s="1"/>
      <c r="AT373" s="1"/>
      <c r="AU373" s="1"/>
    </row>
    <row r="374" spans="30:47">
      <c r="AD374" s="4"/>
      <c r="AE374" s="4"/>
      <c r="AF374" s="4"/>
      <c r="AG374" s="4"/>
      <c r="AH374" s="4"/>
      <c r="AI374" s="4"/>
      <c r="AJ374" s="4"/>
      <c r="AK374" s="4"/>
      <c r="AL374" s="1"/>
      <c r="AM374" s="4"/>
      <c r="AN374" s="1"/>
      <c r="AO374" s="1"/>
      <c r="AP374" s="1"/>
      <c r="AQ374" s="1"/>
      <c r="AR374" s="1"/>
      <c r="AS374" s="1"/>
      <c r="AT374" s="1"/>
      <c r="AU374" s="1"/>
    </row>
    <row r="375" spans="30:47">
      <c r="AD375" s="4"/>
      <c r="AE375" s="4"/>
      <c r="AF375" s="4"/>
      <c r="AG375" s="4"/>
      <c r="AH375" s="4"/>
      <c r="AI375" s="4"/>
      <c r="AJ375" s="4"/>
      <c r="AK375" s="4"/>
      <c r="AL375" s="1"/>
      <c r="AM375" s="4"/>
      <c r="AN375" s="1"/>
      <c r="AO375" s="1"/>
      <c r="AP375" s="1"/>
      <c r="AQ375" s="1"/>
      <c r="AR375" s="1"/>
      <c r="AS375" s="1"/>
      <c r="AT375" s="1"/>
      <c r="AU375" s="1"/>
    </row>
    <row r="376" spans="30:47">
      <c r="AD376" s="4"/>
      <c r="AE376" s="4"/>
      <c r="AF376" s="4"/>
      <c r="AG376" s="4"/>
      <c r="AH376" s="4"/>
      <c r="AI376" s="4"/>
      <c r="AJ376" s="4"/>
      <c r="AK376" s="4"/>
      <c r="AL376" s="1"/>
      <c r="AM376" s="4"/>
      <c r="AN376" s="1"/>
      <c r="AO376" s="1"/>
      <c r="AP376" s="1"/>
      <c r="AQ376" s="1"/>
      <c r="AR376" s="1"/>
      <c r="AS376" s="1"/>
      <c r="AT376" s="1"/>
      <c r="AU376" s="1"/>
    </row>
    <row r="377" spans="30:47">
      <c r="AD377" s="4"/>
      <c r="AE377" s="4"/>
      <c r="AF377" s="4"/>
      <c r="AG377" s="4"/>
      <c r="AH377" s="4"/>
      <c r="AI377" s="4"/>
      <c r="AJ377" s="4"/>
      <c r="AK377" s="4"/>
      <c r="AL377" s="1"/>
      <c r="AM377" s="4"/>
      <c r="AN377" s="1"/>
      <c r="AO377" s="1"/>
      <c r="AP377" s="1"/>
      <c r="AQ377" s="1"/>
      <c r="AR377" s="1"/>
      <c r="AS377" s="1"/>
      <c r="AT377" s="1"/>
      <c r="AU377" s="1"/>
    </row>
    <row r="378" spans="30:47">
      <c r="AD378" s="4"/>
      <c r="AE378" s="4"/>
      <c r="AF378" s="4"/>
      <c r="AG378" s="4"/>
      <c r="AH378" s="4"/>
      <c r="AI378" s="4"/>
      <c r="AJ378" s="4"/>
      <c r="AK378" s="4"/>
      <c r="AL378" s="1"/>
      <c r="AM378" s="4"/>
      <c r="AN378" s="1"/>
      <c r="AO378" s="1"/>
      <c r="AP378" s="1"/>
      <c r="AQ378" s="1"/>
      <c r="AR378" s="1"/>
      <c r="AS378" s="1"/>
      <c r="AT378" s="1"/>
      <c r="AU378" s="1"/>
    </row>
    <row r="379" spans="30:47">
      <c r="AD379" s="4"/>
      <c r="AE379" s="4"/>
      <c r="AF379" s="4"/>
      <c r="AG379" s="4"/>
      <c r="AH379" s="4"/>
      <c r="AI379" s="4"/>
      <c r="AJ379" s="4"/>
      <c r="AK379" s="4"/>
      <c r="AL379" s="1"/>
      <c r="AM379" s="4"/>
      <c r="AN379" s="1"/>
      <c r="AO379" s="1"/>
      <c r="AP379" s="1"/>
      <c r="AQ379" s="1"/>
      <c r="AR379" s="1"/>
      <c r="AS379" s="1"/>
      <c r="AT379" s="1"/>
      <c r="AU379" s="1"/>
    </row>
    <row r="380" spans="30:47">
      <c r="AD380" s="4"/>
      <c r="AE380" s="4"/>
      <c r="AF380" s="4"/>
      <c r="AG380" s="4"/>
      <c r="AH380" s="4"/>
      <c r="AI380" s="4"/>
      <c r="AJ380" s="4"/>
      <c r="AK380" s="4"/>
      <c r="AL380" s="1"/>
      <c r="AM380" s="4"/>
      <c r="AN380" s="1"/>
      <c r="AO380" s="1"/>
      <c r="AP380" s="1"/>
      <c r="AQ380" s="1"/>
      <c r="AR380" s="1"/>
      <c r="AS380" s="1"/>
      <c r="AT380" s="1"/>
      <c r="AU380" s="1"/>
    </row>
    <row r="381" spans="30:47">
      <c r="AI381"/>
      <c r="AL381" s="1"/>
      <c r="AM381" s="4"/>
      <c r="AN381" s="1"/>
      <c r="AO381" s="1"/>
      <c r="AP381" s="1"/>
      <c r="AQ381" s="1"/>
      <c r="AR381" s="1"/>
      <c r="AS381" s="1"/>
      <c r="AT381" s="1"/>
      <c r="AU381" s="1"/>
    </row>
    <row r="382" spans="30:47" ht="15.6">
      <c r="AD382" s="2"/>
      <c r="AE382" s="2"/>
      <c r="AF382" s="2"/>
      <c r="AG382" s="2"/>
      <c r="AH382" s="2"/>
      <c r="AI382" s="2"/>
      <c r="AJ382" s="2"/>
      <c r="AK382" s="2"/>
      <c r="AL382" s="1"/>
      <c r="AM382" s="1"/>
      <c r="AN382" s="1"/>
      <c r="AO382" s="1"/>
      <c r="AP382" s="1"/>
      <c r="AQ382" s="1"/>
      <c r="AR382" s="1"/>
      <c r="AS382" s="1"/>
      <c r="AT382" s="1"/>
      <c r="AU382" s="1"/>
    </row>
    <row r="383" spans="30:47" ht="15.6">
      <c r="AD383" s="2"/>
      <c r="AE383" s="2"/>
      <c r="AF383" s="2"/>
      <c r="AG383" s="2"/>
      <c r="AH383" s="2"/>
      <c r="AI383" s="2"/>
      <c r="AJ383" s="2"/>
      <c r="AK383" s="2"/>
      <c r="AL383" s="1"/>
      <c r="AM383" s="1"/>
      <c r="AN383" s="1"/>
      <c r="AO383" s="1"/>
      <c r="AP383" s="1"/>
      <c r="AQ383" s="1"/>
      <c r="AR383" s="1"/>
      <c r="AS383" s="1"/>
      <c r="AT383" s="1"/>
      <c r="AU383" s="1"/>
    </row>
    <row r="384" spans="30:47">
      <c r="AD384" s="14"/>
      <c r="AE384" s="14"/>
      <c r="AF384" s="14"/>
      <c r="AG384" s="14"/>
      <c r="AH384" s="14"/>
      <c r="AI384" s="14"/>
      <c r="AJ384" s="14"/>
      <c r="AK384" s="14"/>
      <c r="AL384" s="1"/>
      <c r="AM384" s="1"/>
      <c r="AN384" s="1"/>
      <c r="AO384" s="1"/>
      <c r="AP384" s="1"/>
      <c r="AQ384" s="1"/>
      <c r="AR384" s="1"/>
      <c r="AS384" s="1"/>
      <c r="AT384" s="1"/>
      <c r="AU384" s="1"/>
    </row>
    <row r="385" spans="30:47" ht="15.6">
      <c r="AD385" s="2"/>
      <c r="AE385" s="2"/>
      <c r="AF385" s="2"/>
      <c r="AG385" s="2"/>
      <c r="AH385" s="2"/>
      <c r="AI385" s="2"/>
      <c r="AJ385" s="2"/>
      <c r="AK385" s="2"/>
      <c r="AL385" s="1"/>
      <c r="AM385" s="1"/>
      <c r="AN385" s="1"/>
      <c r="AO385" s="1"/>
      <c r="AP385" s="1"/>
      <c r="AQ385" s="1"/>
      <c r="AR385" s="1"/>
      <c r="AS385" s="1"/>
      <c r="AT385" s="1"/>
      <c r="AU385" s="1"/>
    </row>
    <row r="386" spans="30:47"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</row>
    <row r="387" spans="30:47"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</row>
    <row r="388" spans="30:47"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</row>
    <row r="389" spans="30:47"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</row>
    <row r="390" spans="30:47"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</row>
    <row r="391" spans="30:47"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</row>
    <row r="392" spans="30:47"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</row>
    <row r="393" spans="30:47"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</row>
  </sheetData>
  <conditionalFormatting sqref="AL40:AL41 AL125:AL126">
    <cfRule type="cellIs" dxfId="4" priority="12" stopIfTrue="1" operator="lessThan">
      <formula>0</formula>
    </cfRule>
  </conditionalFormatting>
  <conditionalFormatting sqref="AL97">
    <cfRule type="cellIs" dxfId="3" priority="13" stopIfTrue="1" operator="greaterThan">
      <formula>0</formula>
    </cfRule>
  </conditionalFormatting>
  <conditionalFormatting sqref="AL68">
    <cfRule type="cellIs" dxfId="2" priority="14" stopIfTrue="1" operator="greaterThan">
      <formula>0</formula>
    </cfRule>
    <cfRule type="cellIs" dxfId="1" priority="15" stopIfTrue="1" operator="lessThan">
      <formula>0</formula>
    </cfRule>
  </conditionalFormatting>
  <conditionalFormatting sqref="AL97">
    <cfRule type="cellIs" dxfId="0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topLeftCell="A352" workbookViewId="0">
      <selection activeCell="R385" sqref="R385"/>
    </sheetView>
  </sheetViews>
  <sheetFormatPr baseColWidth="10" defaultRowHeight="15"/>
  <sheetData>
    <row r="1" spans="1:4">
      <c r="A1">
        <v>1101</v>
      </c>
      <c r="B1" t="s">
        <v>227</v>
      </c>
      <c r="C1" t="s">
        <v>108</v>
      </c>
      <c r="D1">
        <v>11</v>
      </c>
    </row>
    <row r="2" spans="1:4">
      <c r="A2">
        <v>1103</v>
      </c>
      <c r="B2" t="s">
        <v>229</v>
      </c>
      <c r="C2" t="s">
        <v>108</v>
      </c>
      <c r="D2">
        <v>11</v>
      </c>
    </row>
    <row r="3" spans="1:4">
      <c r="A3">
        <v>1106</v>
      </c>
      <c r="B3" t="s">
        <v>230</v>
      </c>
      <c r="C3" t="s">
        <v>108</v>
      </c>
      <c r="D3">
        <v>11</v>
      </c>
    </row>
    <row r="4" spans="1:4">
      <c r="A4">
        <v>1108</v>
      </c>
      <c r="B4" t="s">
        <v>228</v>
      </c>
      <c r="C4" t="s">
        <v>108</v>
      </c>
      <c r="D4">
        <v>11</v>
      </c>
    </row>
    <row r="5" spans="1:4">
      <c r="A5">
        <v>1111</v>
      </c>
      <c r="B5" t="s">
        <v>231</v>
      </c>
      <c r="C5" t="s">
        <v>108</v>
      </c>
      <c r="D5">
        <v>11</v>
      </c>
    </row>
    <row r="6" spans="1:4">
      <c r="A6">
        <v>1112</v>
      </c>
      <c r="B6" t="s">
        <v>232</v>
      </c>
      <c r="C6" t="s">
        <v>108</v>
      </c>
      <c r="D6">
        <v>11</v>
      </c>
    </row>
    <row r="7" spans="1:4">
      <c r="A7">
        <v>1114</v>
      </c>
      <c r="B7" t="s">
        <v>599</v>
      </c>
      <c r="C7" t="s">
        <v>108</v>
      </c>
      <c r="D7">
        <v>11</v>
      </c>
    </row>
    <row r="8" spans="1:4">
      <c r="A8">
        <v>1119</v>
      </c>
      <c r="B8" t="s">
        <v>600</v>
      </c>
      <c r="C8" t="s">
        <v>108</v>
      </c>
      <c r="D8">
        <v>11</v>
      </c>
    </row>
    <row r="9" spans="1:4">
      <c r="A9">
        <v>1120</v>
      </c>
      <c r="B9" t="s">
        <v>233</v>
      </c>
      <c r="C9" t="s">
        <v>108</v>
      </c>
      <c r="D9">
        <v>11</v>
      </c>
    </row>
    <row r="10" spans="1:4">
      <c r="A10">
        <v>1121</v>
      </c>
      <c r="B10" t="s">
        <v>234</v>
      </c>
      <c r="C10" t="s">
        <v>108</v>
      </c>
      <c r="D10">
        <v>11</v>
      </c>
    </row>
    <row r="11" spans="1:4">
      <c r="A11">
        <v>1122</v>
      </c>
      <c r="B11" t="s">
        <v>235</v>
      </c>
      <c r="C11" t="s">
        <v>108</v>
      </c>
      <c r="D11">
        <v>11</v>
      </c>
    </row>
    <row r="12" spans="1:4">
      <c r="A12">
        <v>1124</v>
      </c>
      <c r="B12" t="s">
        <v>236</v>
      </c>
      <c r="C12" t="s">
        <v>108</v>
      </c>
      <c r="D12">
        <v>11</v>
      </c>
    </row>
    <row r="13" spans="1:4">
      <c r="A13">
        <v>1127</v>
      </c>
      <c r="B13" t="s">
        <v>237</v>
      </c>
      <c r="C13" t="s">
        <v>108</v>
      </c>
      <c r="D13">
        <v>11</v>
      </c>
    </row>
    <row r="14" spans="1:4">
      <c r="A14">
        <v>1130</v>
      </c>
      <c r="B14" t="s">
        <v>238</v>
      </c>
      <c r="C14" t="s">
        <v>108</v>
      </c>
      <c r="D14">
        <v>11</v>
      </c>
    </row>
    <row r="15" spans="1:4">
      <c r="A15">
        <v>1133</v>
      </c>
      <c r="B15" t="s">
        <v>239</v>
      </c>
      <c r="C15" t="s">
        <v>108</v>
      </c>
      <c r="D15">
        <v>11</v>
      </c>
    </row>
    <row r="16" spans="1:4">
      <c r="A16">
        <v>1134</v>
      </c>
      <c r="B16" t="s">
        <v>476</v>
      </c>
      <c r="C16" t="s">
        <v>108</v>
      </c>
      <c r="D16">
        <v>11</v>
      </c>
    </row>
    <row r="17" spans="1:4">
      <c r="A17">
        <v>1135</v>
      </c>
      <c r="B17" t="s">
        <v>240</v>
      </c>
      <c r="C17" t="s">
        <v>108</v>
      </c>
      <c r="D17">
        <v>11</v>
      </c>
    </row>
    <row r="18" spans="1:4">
      <c r="A18">
        <v>1144</v>
      </c>
      <c r="B18" t="s">
        <v>241</v>
      </c>
      <c r="C18" t="s">
        <v>108</v>
      </c>
      <c r="D18">
        <v>11</v>
      </c>
    </row>
    <row r="19" spans="1:4">
      <c r="A19">
        <v>1145</v>
      </c>
      <c r="B19" t="s">
        <v>242</v>
      </c>
      <c r="C19" t="s">
        <v>108</v>
      </c>
      <c r="D19">
        <v>11</v>
      </c>
    </row>
    <row r="20" spans="1:4">
      <c r="A20">
        <v>1146</v>
      </c>
      <c r="B20" t="s">
        <v>243</v>
      </c>
      <c r="C20" t="s">
        <v>108</v>
      </c>
      <c r="D20">
        <v>11</v>
      </c>
    </row>
    <row r="21" spans="1:4">
      <c r="A21">
        <v>1149</v>
      </c>
      <c r="B21" t="s">
        <v>244</v>
      </c>
      <c r="C21" t="s">
        <v>108</v>
      </c>
      <c r="D21">
        <v>11</v>
      </c>
    </row>
    <row r="22" spans="1:4">
      <c r="A22">
        <v>1151</v>
      </c>
      <c r="B22" t="s">
        <v>245</v>
      </c>
      <c r="C22" t="s">
        <v>108</v>
      </c>
      <c r="D22">
        <v>11</v>
      </c>
    </row>
    <row r="23" spans="1:4">
      <c r="A23">
        <v>1160</v>
      </c>
      <c r="B23" t="s">
        <v>246</v>
      </c>
      <c r="C23" t="s">
        <v>108</v>
      </c>
      <c r="D23">
        <v>11</v>
      </c>
    </row>
    <row r="24" spans="1:4">
      <c r="A24">
        <v>1503</v>
      </c>
      <c r="B24" t="s">
        <v>284</v>
      </c>
      <c r="C24" t="s">
        <v>603</v>
      </c>
      <c r="D24">
        <v>15</v>
      </c>
    </row>
    <row r="25" spans="1:4">
      <c r="A25">
        <v>1504</v>
      </c>
      <c r="B25" t="s">
        <v>283</v>
      </c>
      <c r="C25" t="s">
        <v>603</v>
      </c>
      <c r="D25">
        <v>15</v>
      </c>
    </row>
    <row r="26" spans="1:4">
      <c r="A26">
        <v>1506</v>
      </c>
      <c r="B26" t="s">
        <v>282</v>
      </c>
      <c r="C26" t="s">
        <v>603</v>
      </c>
      <c r="D26">
        <v>15</v>
      </c>
    </row>
    <row r="27" spans="1:4">
      <c r="A27">
        <v>1511</v>
      </c>
      <c r="B27" t="s">
        <v>285</v>
      </c>
      <c r="C27" t="s">
        <v>603</v>
      </c>
      <c r="D27">
        <v>15</v>
      </c>
    </row>
    <row r="28" spans="1:4">
      <c r="A28">
        <v>1514</v>
      </c>
      <c r="B28" t="s">
        <v>189</v>
      </c>
      <c r="C28" t="s">
        <v>603</v>
      </c>
      <c r="D28">
        <v>15</v>
      </c>
    </row>
    <row r="29" spans="1:4">
      <c r="A29">
        <v>1515</v>
      </c>
      <c r="B29" t="s">
        <v>286</v>
      </c>
      <c r="C29" t="s">
        <v>603</v>
      </c>
      <c r="D29">
        <v>15</v>
      </c>
    </row>
    <row r="30" spans="1:4">
      <c r="A30">
        <v>1516</v>
      </c>
      <c r="B30" t="s">
        <v>287</v>
      </c>
      <c r="C30" t="s">
        <v>603</v>
      </c>
      <c r="D30">
        <v>15</v>
      </c>
    </row>
    <row r="31" spans="1:4">
      <c r="A31">
        <v>1517</v>
      </c>
      <c r="B31" t="s">
        <v>288</v>
      </c>
      <c r="C31" t="s">
        <v>603</v>
      </c>
      <c r="D31">
        <v>15</v>
      </c>
    </row>
    <row r="32" spans="1:4">
      <c r="A32">
        <v>1520</v>
      </c>
      <c r="B32" t="s">
        <v>290</v>
      </c>
      <c r="C32" t="s">
        <v>603</v>
      </c>
      <c r="D32">
        <v>15</v>
      </c>
    </row>
    <row r="33" spans="1:4">
      <c r="A33">
        <v>1525</v>
      </c>
      <c r="B33" t="s">
        <v>291</v>
      </c>
      <c r="C33" t="s">
        <v>603</v>
      </c>
      <c r="D33">
        <v>15</v>
      </c>
    </row>
    <row r="34" spans="1:4">
      <c r="A34">
        <v>1528</v>
      </c>
      <c r="B34" t="s">
        <v>292</v>
      </c>
      <c r="C34" t="s">
        <v>603</v>
      </c>
      <c r="D34">
        <v>15</v>
      </c>
    </row>
    <row r="35" spans="1:4">
      <c r="A35">
        <v>1531</v>
      </c>
      <c r="B35" t="s">
        <v>293</v>
      </c>
      <c r="C35" t="s">
        <v>603</v>
      </c>
      <c r="D35">
        <v>15</v>
      </c>
    </row>
    <row r="36" spans="1:4">
      <c r="A36">
        <v>1532</v>
      </c>
      <c r="B36" t="s">
        <v>294</v>
      </c>
      <c r="C36" t="s">
        <v>603</v>
      </c>
      <c r="D36">
        <v>15</v>
      </c>
    </row>
    <row r="37" spans="1:4">
      <c r="A37">
        <v>1535</v>
      </c>
      <c r="B37" t="s">
        <v>295</v>
      </c>
      <c r="C37" t="s">
        <v>603</v>
      </c>
      <c r="D37">
        <v>15</v>
      </c>
    </row>
    <row r="38" spans="1:4">
      <c r="A38">
        <v>1539</v>
      </c>
      <c r="B38" t="s">
        <v>296</v>
      </c>
      <c r="C38" t="s">
        <v>603</v>
      </c>
      <c r="D38">
        <v>15</v>
      </c>
    </row>
    <row r="39" spans="1:4">
      <c r="A39">
        <v>1547</v>
      </c>
      <c r="B39" t="s">
        <v>297</v>
      </c>
      <c r="C39" t="s">
        <v>603</v>
      </c>
      <c r="D39">
        <v>15</v>
      </c>
    </row>
    <row r="40" spans="1:4">
      <c r="A40">
        <v>1554</v>
      </c>
      <c r="B40" t="s">
        <v>298</v>
      </c>
      <c r="C40" t="s">
        <v>603</v>
      </c>
      <c r="D40">
        <v>15</v>
      </c>
    </row>
    <row r="41" spans="1:4">
      <c r="A41">
        <v>1557</v>
      </c>
      <c r="B41" t="s">
        <v>299</v>
      </c>
      <c r="C41" t="s">
        <v>603</v>
      </c>
      <c r="D41">
        <v>15</v>
      </c>
    </row>
    <row r="42" spans="1:4">
      <c r="A42">
        <v>1560</v>
      </c>
      <c r="B42" t="s">
        <v>300</v>
      </c>
      <c r="C42" t="s">
        <v>603</v>
      </c>
      <c r="D42">
        <v>15</v>
      </c>
    </row>
    <row r="43" spans="1:4">
      <c r="A43">
        <v>1563</v>
      </c>
      <c r="B43" t="s">
        <v>301</v>
      </c>
      <c r="C43" t="s">
        <v>603</v>
      </c>
      <c r="D43">
        <v>15</v>
      </c>
    </row>
    <row r="44" spans="1:4">
      <c r="A44">
        <v>1566</v>
      </c>
      <c r="B44" t="s">
        <v>302</v>
      </c>
      <c r="C44" t="s">
        <v>603</v>
      </c>
      <c r="D44">
        <v>15</v>
      </c>
    </row>
    <row r="45" spans="1:4">
      <c r="A45">
        <v>1573</v>
      </c>
      <c r="B45" t="s">
        <v>305</v>
      </c>
      <c r="C45" t="s">
        <v>603</v>
      </c>
      <c r="D45">
        <v>15</v>
      </c>
    </row>
    <row r="46" spans="1:4">
      <c r="A46">
        <v>1576</v>
      </c>
      <c r="B46" t="s">
        <v>304</v>
      </c>
      <c r="C46" t="s">
        <v>603</v>
      </c>
      <c r="D46">
        <v>15</v>
      </c>
    </row>
    <row r="47" spans="1:4">
      <c r="A47">
        <v>1577</v>
      </c>
      <c r="B47" t="s">
        <v>289</v>
      </c>
      <c r="C47" t="s">
        <v>603</v>
      </c>
      <c r="D47">
        <v>15</v>
      </c>
    </row>
    <row r="48" spans="1:4">
      <c r="A48">
        <v>1578</v>
      </c>
      <c r="B48" t="s">
        <v>614</v>
      </c>
      <c r="C48" t="s">
        <v>603</v>
      </c>
      <c r="D48">
        <v>15</v>
      </c>
    </row>
    <row r="49" spans="1:4">
      <c r="A49">
        <v>1579</v>
      </c>
      <c r="B49" t="s">
        <v>615</v>
      </c>
      <c r="C49" t="s">
        <v>603</v>
      </c>
      <c r="D49">
        <v>15</v>
      </c>
    </row>
    <row r="50" spans="1:4">
      <c r="A50">
        <v>1804</v>
      </c>
      <c r="B50" t="s">
        <v>335</v>
      </c>
      <c r="C50" t="s">
        <v>109</v>
      </c>
      <c r="D50">
        <v>18</v>
      </c>
    </row>
    <row r="51" spans="1:4">
      <c r="A51">
        <v>1806</v>
      </c>
      <c r="B51" t="s">
        <v>336</v>
      </c>
      <c r="C51" t="s">
        <v>109</v>
      </c>
      <c r="D51">
        <v>18</v>
      </c>
    </row>
    <row r="52" spans="1:4">
      <c r="A52">
        <v>1811</v>
      </c>
      <c r="B52" t="s">
        <v>337</v>
      </c>
      <c r="C52" t="s">
        <v>109</v>
      </c>
      <c r="D52">
        <v>18</v>
      </c>
    </row>
    <row r="53" spans="1:4">
      <c r="A53">
        <v>1812</v>
      </c>
      <c r="B53" t="s">
        <v>338</v>
      </c>
      <c r="C53" t="s">
        <v>109</v>
      </c>
      <c r="D53">
        <v>18</v>
      </c>
    </row>
    <row r="54" spans="1:4">
      <c r="A54">
        <v>1813</v>
      </c>
      <c r="B54" t="s">
        <v>339</v>
      </c>
      <c r="C54" t="s">
        <v>109</v>
      </c>
      <c r="D54">
        <v>18</v>
      </c>
    </row>
    <row r="55" spans="1:4">
      <c r="A55">
        <v>1815</v>
      </c>
      <c r="B55" t="s">
        <v>340</v>
      </c>
      <c r="C55" t="s">
        <v>109</v>
      </c>
      <c r="D55">
        <v>18</v>
      </c>
    </row>
    <row r="56" spans="1:4">
      <c r="A56">
        <v>1816</v>
      </c>
      <c r="B56" t="s">
        <v>341</v>
      </c>
      <c r="C56" t="s">
        <v>109</v>
      </c>
      <c r="D56">
        <v>18</v>
      </c>
    </row>
    <row r="57" spans="1:4">
      <c r="A57">
        <v>1818</v>
      </c>
      <c r="B57" t="s">
        <v>286</v>
      </c>
      <c r="C57" t="s">
        <v>109</v>
      </c>
      <c r="D57">
        <v>18</v>
      </c>
    </row>
    <row r="58" spans="1:4">
      <c r="A58">
        <v>1820</v>
      </c>
      <c r="B58" t="s">
        <v>604</v>
      </c>
      <c r="C58" t="s">
        <v>109</v>
      </c>
      <c r="D58">
        <v>18</v>
      </c>
    </row>
    <row r="59" spans="1:4">
      <c r="A59">
        <v>1822</v>
      </c>
      <c r="B59" t="s">
        <v>342</v>
      </c>
      <c r="C59" t="s">
        <v>109</v>
      </c>
      <c r="D59">
        <v>18</v>
      </c>
    </row>
    <row r="60" spans="1:4">
      <c r="A60">
        <v>1824</v>
      </c>
      <c r="B60" t="s">
        <v>343</v>
      </c>
      <c r="C60" t="s">
        <v>109</v>
      </c>
      <c r="D60">
        <v>18</v>
      </c>
    </row>
    <row r="61" spans="1:4">
      <c r="A61">
        <v>1825</v>
      </c>
      <c r="B61" t="s">
        <v>344</v>
      </c>
      <c r="C61" t="s">
        <v>109</v>
      </c>
      <c r="D61">
        <v>18</v>
      </c>
    </row>
    <row r="62" spans="1:4">
      <c r="A62">
        <v>1826</v>
      </c>
      <c r="B62" t="s">
        <v>345</v>
      </c>
      <c r="C62" t="s">
        <v>109</v>
      </c>
      <c r="D62">
        <v>18</v>
      </c>
    </row>
    <row r="63" spans="1:4">
      <c r="A63">
        <v>1827</v>
      </c>
      <c r="B63" t="s">
        <v>346</v>
      </c>
      <c r="C63" t="s">
        <v>109</v>
      </c>
      <c r="D63">
        <v>18</v>
      </c>
    </row>
    <row r="64" spans="1:4">
      <c r="A64">
        <v>1828</v>
      </c>
      <c r="B64" t="s">
        <v>347</v>
      </c>
      <c r="C64" t="s">
        <v>109</v>
      </c>
      <c r="D64">
        <v>18</v>
      </c>
    </row>
    <row r="65" spans="1:4">
      <c r="A65">
        <v>1832</v>
      </c>
      <c r="B65" t="s">
        <v>348</v>
      </c>
      <c r="C65" t="s">
        <v>109</v>
      </c>
      <c r="D65">
        <v>18</v>
      </c>
    </row>
    <row r="66" spans="1:4">
      <c r="A66">
        <v>1833</v>
      </c>
      <c r="B66" t="s">
        <v>349</v>
      </c>
      <c r="C66" t="s">
        <v>109</v>
      </c>
      <c r="D66">
        <v>18</v>
      </c>
    </row>
    <row r="67" spans="1:4">
      <c r="A67">
        <v>1834</v>
      </c>
      <c r="B67" t="s">
        <v>350</v>
      </c>
      <c r="C67" t="s">
        <v>109</v>
      </c>
      <c r="D67">
        <v>18</v>
      </c>
    </row>
    <row r="68" spans="1:4">
      <c r="A68">
        <v>1835</v>
      </c>
      <c r="B68" t="s">
        <v>403</v>
      </c>
      <c r="C68" t="s">
        <v>109</v>
      </c>
      <c r="D68">
        <v>18</v>
      </c>
    </row>
    <row r="69" spans="1:4">
      <c r="A69">
        <v>1836</v>
      </c>
      <c r="B69" t="s">
        <v>351</v>
      </c>
      <c r="C69" t="s">
        <v>109</v>
      </c>
      <c r="D69">
        <v>18</v>
      </c>
    </row>
    <row r="70" spans="1:4">
      <c r="A70">
        <v>1837</v>
      </c>
      <c r="B70" t="s">
        <v>352</v>
      </c>
      <c r="C70" t="s">
        <v>109</v>
      </c>
      <c r="D70">
        <v>18</v>
      </c>
    </row>
    <row r="71" spans="1:4">
      <c r="A71">
        <v>1838</v>
      </c>
      <c r="B71" t="s">
        <v>353</v>
      </c>
      <c r="C71" t="s">
        <v>109</v>
      </c>
      <c r="D71">
        <v>18</v>
      </c>
    </row>
    <row r="72" spans="1:4">
      <c r="A72">
        <v>1839</v>
      </c>
      <c r="B72" t="s">
        <v>354</v>
      </c>
      <c r="C72" t="s">
        <v>109</v>
      </c>
      <c r="D72">
        <v>18</v>
      </c>
    </row>
    <row r="73" spans="1:4">
      <c r="A73">
        <v>1840</v>
      </c>
      <c r="B73" t="s">
        <v>355</v>
      </c>
      <c r="C73" t="s">
        <v>109</v>
      </c>
      <c r="D73">
        <v>18</v>
      </c>
    </row>
    <row r="74" spans="1:4">
      <c r="A74">
        <v>1841</v>
      </c>
      <c r="B74" t="s">
        <v>356</v>
      </c>
      <c r="C74" t="s">
        <v>109</v>
      </c>
      <c r="D74">
        <v>18</v>
      </c>
    </row>
    <row r="75" spans="1:4">
      <c r="A75">
        <v>1845</v>
      </c>
      <c r="B75" t="s">
        <v>357</v>
      </c>
      <c r="C75" t="s">
        <v>109</v>
      </c>
      <c r="D75">
        <v>18</v>
      </c>
    </row>
    <row r="76" spans="1:4">
      <c r="A76">
        <v>1848</v>
      </c>
      <c r="B76" t="s">
        <v>358</v>
      </c>
      <c r="C76" t="s">
        <v>109</v>
      </c>
      <c r="D76">
        <v>18</v>
      </c>
    </row>
    <row r="77" spans="1:4">
      <c r="A77">
        <v>1851</v>
      </c>
      <c r="B77" t="s">
        <v>360</v>
      </c>
      <c r="C77" t="s">
        <v>109</v>
      </c>
      <c r="D77">
        <v>18</v>
      </c>
    </row>
    <row r="78" spans="1:4">
      <c r="A78">
        <v>1853</v>
      </c>
      <c r="B78" t="s">
        <v>361</v>
      </c>
      <c r="C78" t="s">
        <v>109</v>
      </c>
      <c r="D78">
        <v>18</v>
      </c>
    </row>
    <row r="79" spans="1:4">
      <c r="A79">
        <v>1854</v>
      </c>
      <c r="B79" t="s">
        <v>362</v>
      </c>
      <c r="C79" t="s">
        <v>109</v>
      </c>
      <c r="D79">
        <v>18</v>
      </c>
    </row>
    <row r="80" spans="1:4">
      <c r="A80">
        <v>1856</v>
      </c>
      <c r="B80" t="s">
        <v>401</v>
      </c>
      <c r="C80" t="s">
        <v>109</v>
      </c>
      <c r="D80">
        <v>18</v>
      </c>
    </row>
    <row r="81" spans="1:4">
      <c r="A81">
        <v>1857</v>
      </c>
      <c r="B81" t="s">
        <v>445</v>
      </c>
      <c r="C81" t="s">
        <v>109</v>
      </c>
      <c r="D81">
        <v>18</v>
      </c>
    </row>
    <row r="82" spans="1:4">
      <c r="A82">
        <v>1859</v>
      </c>
      <c r="B82" t="s">
        <v>363</v>
      </c>
      <c r="C82" t="s">
        <v>109</v>
      </c>
      <c r="D82">
        <v>18</v>
      </c>
    </row>
    <row r="83" spans="1:4">
      <c r="A83">
        <v>1860</v>
      </c>
      <c r="B83" t="s">
        <v>364</v>
      </c>
      <c r="C83" t="s">
        <v>109</v>
      </c>
      <c r="D83">
        <v>18</v>
      </c>
    </row>
    <row r="84" spans="1:4">
      <c r="A84">
        <v>1865</v>
      </c>
      <c r="B84" t="s">
        <v>365</v>
      </c>
      <c r="C84" t="s">
        <v>109</v>
      </c>
      <c r="D84">
        <v>18</v>
      </c>
    </row>
    <row r="85" spans="1:4">
      <c r="A85">
        <v>1866</v>
      </c>
      <c r="B85" t="s">
        <v>366</v>
      </c>
      <c r="C85" t="s">
        <v>109</v>
      </c>
      <c r="D85">
        <v>18</v>
      </c>
    </row>
    <row r="86" spans="1:4">
      <c r="A86">
        <v>1867</v>
      </c>
      <c r="B86" t="s">
        <v>198</v>
      </c>
      <c r="C86" t="s">
        <v>109</v>
      </c>
      <c r="D86">
        <v>18</v>
      </c>
    </row>
    <row r="87" spans="1:4">
      <c r="A87">
        <v>1868</v>
      </c>
      <c r="B87" t="s">
        <v>367</v>
      </c>
      <c r="C87" t="s">
        <v>109</v>
      </c>
      <c r="D87">
        <v>18</v>
      </c>
    </row>
    <row r="88" spans="1:4">
      <c r="A88">
        <v>1870</v>
      </c>
      <c r="B88" t="s">
        <v>88</v>
      </c>
      <c r="C88" t="s">
        <v>109</v>
      </c>
      <c r="D88">
        <v>18</v>
      </c>
    </row>
    <row r="89" spans="1:4">
      <c r="A89">
        <v>1871</v>
      </c>
      <c r="B89" t="s">
        <v>368</v>
      </c>
      <c r="C89" t="s">
        <v>109</v>
      </c>
      <c r="D89">
        <v>18</v>
      </c>
    </row>
    <row r="90" spans="1:4">
      <c r="A90">
        <v>1874</v>
      </c>
      <c r="B90" t="s">
        <v>369</v>
      </c>
      <c r="C90" t="s">
        <v>109</v>
      </c>
      <c r="D90">
        <v>18</v>
      </c>
    </row>
    <row r="91" spans="1:4">
      <c r="A91">
        <v>1875</v>
      </c>
      <c r="B91" t="s">
        <v>359</v>
      </c>
      <c r="C91" t="s">
        <v>109</v>
      </c>
      <c r="D91">
        <v>18</v>
      </c>
    </row>
    <row r="92" spans="1:4">
      <c r="A92">
        <v>3001</v>
      </c>
      <c r="B92" t="s">
        <v>111</v>
      </c>
      <c r="C92" t="s">
        <v>608</v>
      </c>
      <c r="D92">
        <v>1</v>
      </c>
    </row>
    <row r="93" spans="1:4">
      <c r="A93">
        <v>3002</v>
      </c>
      <c r="B93" t="s">
        <v>112</v>
      </c>
      <c r="C93" t="s">
        <v>608</v>
      </c>
      <c r="D93">
        <v>1</v>
      </c>
    </row>
    <row r="94" spans="1:4">
      <c r="A94">
        <v>3003</v>
      </c>
      <c r="B94" t="s">
        <v>81</v>
      </c>
      <c r="C94" t="s">
        <v>608</v>
      </c>
      <c r="D94">
        <v>1</v>
      </c>
    </row>
    <row r="95" spans="1:4">
      <c r="A95">
        <v>3004</v>
      </c>
      <c r="B95" t="s">
        <v>582</v>
      </c>
      <c r="C95" t="s">
        <v>608</v>
      </c>
      <c r="D95">
        <v>1</v>
      </c>
    </row>
    <row r="96" spans="1:4">
      <c r="A96">
        <v>3005</v>
      </c>
      <c r="B96" t="s">
        <v>171</v>
      </c>
      <c r="C96" t="s">
        <v>608</v>
      </c>
      <c r="D96">
        <v>1</v>
      </c>
    </row>
    <row r="97" spans="1:4">
      <c r="A97">
        <v>3006</v>
      </c>
      <c r="B97" t="s">
        <v>172</v>
      </c>
      <c r="C97" t="s">
        <v>608</v>
      </c>
      <c r="D97">
        <v>1</v>
      </c>
    </row>
    <row r="98" spans="1:4">
      <c r="A98">
        <v>3007</v>
      </c>
      <c r="B98" t="s">
        <v>173</v>
      </c>
      <c r="C98" t="s">
        <v>608</v>
      </c>
      <c r="D98">
        <v>1</v>
      </c>
    </row>
    <row r="99" spans="1:4">
      <c r="A99">
        <v>3007</v>
      </c>
      <c r="B99" t="s">
        <v>173</v>
      </c>
      <c r="C99" t="s">
        <v>608</v>
      </c>
      <c r="D99">
        <v>1</v>
      </c>
    </row>
    <row r="100" spans="1:4">
      <c r="A100">
        <v>3011</v>
      </c>
      <c r="B100" t="s">
        <v>113</v>
      </c>
      <c r="C100" t="s">
        <v>608</v>
      </c>
      <c r="D100">
        <v>1</v>
      </c>
    </row>
    <row r="101" spans="1:4">
      <c r="A101">
        <v>3012</v>
      </c>
      <c r="B101" t="s">
        <v>114</v>
      </c>
      <c r="C101" t="s">
        <v>608</v>
      </c>
      <c r="D101">
        <v>1</v>
      </c>
    </row>
    <row r="102" spans="1:4">
      <c r="A102">
        <v>3013</v>
      </c>
      <c r="B102" t="s">
        <v>115</v>
      </c>
      <c r="C102" t="s">
        <v>608</v>
      </c>
      <c r="D102">
        <v>1</v>
      </c>
    </row>
    <row r="103" spans="1:4">
      <c r="A103">
        <v>3014</v>
      </c>
      <c r="B103" t="s">
        <v>616</v>
      </c>
      <c r="C103" t="s">
        <v>608</v>
      </c>
      <c r="D103">
        <v>1</v>
      </c>
    </row>
    <row r="104" spans="1:4">
      <c r="A104">
        <v>3015</v>
      </c>
      <c r="B104" t="s">
        <v>583</v>
      </c>
      <c r="C104" t="s">
        <v>608</v>
      </c>
      <c r="D104">
        <v>1</v>
      </c>
    </row>
    <row r="105" spans="1:4">
      <c r="A105">
        <v>3016</v>
      </c>
      <c r="B105" t="s">
        <v>116</v>
      </c>
      <c r="C105" t="s">
        <v>608</v>
      </c>
      <c r="D105">
        <v>1</v>
      </c>
    </row>
    <row r="106" spans="1:4">
      <c r="A106">
        <v>3017</v>
      </c>
      <c r="B106" t="s">
        <v>117</v>
      </c>
      <c r="C106" t="s">
        <v>608</v>
      </c>
      <c r="D106">
        <v>1</v>
      </c>
    </row>
    <row r="107" spans="1:4">
      <c r="A107">
        <v>3018</v>
      </c>
      <c r="B107" t="s">
        <v>118</v>
      </c>
      <c r="C107" t="s">
        <v>608</v>
      </c>
      <c r="D107">
        <v>1</v>
      </c>
    </row>
    <row r="108" spans="1:4">
      <c r="A108">
        <v>3019</v>
      </c>
      <c r="B108" t="s">
        <v>119</v>
      </c>
      <c r="C108" t="s">
        <v>608</v>
      </c>
      <c r="D108">
        <v>1</v>
      </c>
    </row>
    <row r="109" spans="1:4">
      <c r="A109">
        <v>3020</v>
      </c>
      <c r="B109" t="s">
        <v>617</v>
      </c>
      <c r="C109" t="s">
        <v>608</v>
      </c>
      <c r="D109">
        <v>1</v>
      </c>
    </row>
    <row r="110" spans="1:4">
      <c r="A110">
        <v>3021</v>
      </c>
      <c r="B110" t="s">
        <v>120</v>
      </c>
      <c r="C110" t="s">
        <v>608</v>
      </c>
      <c r="D110">
        <v>1</v>
      </c>
    </row>
    <row r="111" spans="1:4">
      <c r="A111">
        <v>3022</v>
      </c>
      <c r="B111" t="s">
        <v>405</v>
      </c>
      <c r="C111" t="s">
        <v>608</v>
      </c>
      <c r="D111">
        <v>1</v>
      </c>
    </row>
    <row r="112" spans="1:4">
      <c r="A112">
        <v>3023</v>
      </c>
      <c r="B112" t="s">
        <v>121</v>
      </c>
      <c r="C112" t="s">
        <v>608</v>
      </c>
      <c r="D112">
        <v>1</v>
      </c>
    </row>
    <row r="113" spans="1:4">
      <c r="A113">
        <v>3024</v>
      </c>
      <c r="B113" t="s">
        <v>122</v>
      </c>
      <c r="C113" t="s">
        <v>608</v>
      </c>
      <c r="D113">
        <v>1</v>
      </c>
    </row>
    <row r="114" spans="1:4">
      <c r="A114">
        <v>3025</v>
      </c>
      <c r="B114" t="s">
        <v>123</v>
      </c>
      <c r="C114" t="s">
        <v>608</v>
      </c>
      <c r="D114">
        <v>1</v>
      </c>
    </row>
    <row r="115" spans="1:4">
      <c r="A115">
        <v>3026</v>
      </c>
      <c r="B115" t="s">
        <v>584</v>
      </c>
      <c r="C115" t="s">
        <v>608</v>
      </c>
      <c r="D115">
        <v>1</v>
      </c>
    </row>
    <row r="116" spans="1:4">
      <c r="A116">
        <v>3027</v>
      </c>
      <c r="B116" t="s">
        <v>124</v>
      </c>
      <c r="C116" t="s">
        <v>608</v>
      </c>
      <c r="D116">
        <v>1</v>
      </c>
    </row>
    <row r="117" spans="1:4">
      <c r="A117">
        <v>3028</v>
      </c>
      <c r="B117" t="s">
        <v>125</v>
      </c>
      <c r="C117" t="s">
        <v>608</v>
      </c>
      <c r="D117">
        <v>1</v>
      </c>
    </row>
    <row r="118" spans="1:4">
      <c r="A118">
        <v>3029</v>
      </c>
      <c r="B118" t="s">
        <v>406</v>
      </c>
      <c r="C118" t="s">
        <v>608</v>
      </c>
      <c r="D118">
        <v>1</v>
      </c>
    </row>
    <row r="119" spans="1:4">
      <c r="A119">
        <v>3030</v>
      </c>
      <c r="B119" t="s">
        <v>618</v>
      </c>
      <c r="C119" t="s">
        <v>608</v>
      </c>
      <c r="D119">
        <v>1</v>
      </c>
    </row>
    <row r="120" spans="1:4">
      <c r="A120">
        <v>3031</v>
      </c>
      <c r="B120" t="s">
        <v>126</v>
      </c>
      <c r="C120" t="s">
        <v>608</v>
      </c>
      <c r="D120">
        <v>1</v>
      </c>
    </row>
    <row r="121" spans="1:4">
      <c r="A121">
        <v>3032</v>
      </c>
      <c r="B121" t="s">
        <v>127</v>
      </c>
      <c r="C121" t="s">
        <v>608</v>
      </c>
      <c r="D121">
        <v>1</v>
      </c>
    </row>
    <row r="122" spans="1:4">
      <c r="A122">
        <v>3033</v>
      </c>
      <c r="B122" t="s">
        <v>128</v>
      </c>
      <c r="C122" t="s">
        <v>608</v>
      </c>
      <c r="D122">
        <v>1</v>
      </c>
    </row>
    <row r="123" spans="1:4">
      <c r="A123">
        <v>3034</v>
      </c>
      <c r="B123" t="s">
        <v>129</v>
      </c>
      <c r="C123" t="s">
        <v>608</v>
      </c>
      <c r="D123">
        <v>1</v>
      </c>
    </row>
    <row r="124" spans="1:4">
      <c r="A124">
        <v>3035</v>
      </c>
      <c r="B124" t="s">
        <v>130</v>
      </c>
      <c r="C124" t="s">
        <v>608</v>
      </c>
      <c r="D124">
        <v>1</v>
      </c>
    </row>
    <row r="125" spans="1:4">
      <c r="A125">
        <v>3036</v>
      </c>
      <c r="B125" t="s">
        <v>131</v>
      </c>
      <c r="C125" t="s">
        <v>608</v>
      </c>
      <c r="D125">
        <v>1</v>
      </c>
    </row>
    <row r="126" spans="1:4">
      <c r="A126">
        <v>3037</v>
      </c>
      <c r="B126" t="s">
        <v>132</v>
      </c>
      <c r="C126" t="s">
        <v>608</v>
      </c>
      <c r="D126">
        <v>1</v>
      </c>
    </row>
    <row r="127" spans="1:4">
      <c r="A127">
        <v>3038</v>
      </c>
      <c r="B127" t="s">
        <v>174</v>
      </c>
      <c r="C127" t="s">
        <v>608</v>
      </c>
      <c r="D127">
        <v>1</v>
      </c>
    </row>
    <row r="128" spans="1:4">
      <c r="A128">
        <v>3039</v>
      </c>
      <c r="B128" t="s">
        <v>175</v>
      </c>
      <c r="C128" t="s">
        <v>608</v>
      </c>
      <c r="D128">
        <v>1</v>
      </c>
    </row>
    <row r="129" spans="1:4">
      <c r="A129">
        <v>3040</v>
      </c>
      <c r="B129" t="s">
        <v>619</v>
      </c>
      <c r="C129" t="s">
        <v>608</v>
      </c>
      <c r="D129">
        <v>1</v>
      </c>
    </row>
    <row r="130" spans="1:4">
      <c r="A130">
        <v>3041</v>
      </c>
      <c r="B130" t="s">
        <v>47</v>
      </c>
      <c r="C130" t="s">
        <v>608</v>
      </c>
      <c r="D130">
        <v>1</v>
      </c>
    </row>
    <row r="131" spans="1:4">
      <c r="A131">
        <v>3042</v>
      </c>
      <c r="B131" t="s">
        <v>176</v>
      </c>
      <c r="C131" t="s">
        <v>608</v>
      </c>
      <c r="D131">
        <v>1</v>
      </c>
    </row>
    <row r="132" spans="1:4">
      <c r="A132">
        <v>3043</v>
      </c>
      <c r="B132" t="s">
        <v>177</v>
      </c>
      <c r="C132" t="s">
        <v>608</v>
      </c>
      <c r="D132">
        <v>1</v>
      </c>
    </row>
    <row r="133" spans="1:4">
      <c r="A133">
        <v>3044</v>
      </c>
      <c r="B133" t="s">
        <v>178</v>
      </c>
      <c r="C133" t="s">
        <v>608</v>
      </c>
      <c r="D133">
        <v>1</v>
      </c>
    </row>
    <row r="134" spans="1:4">
      <c r="A134">
        <v>3045</v>
      </c>
      <c r="B134" t="s">
        <v>179</v>
      </c>
      <c r="C134" t="s">
        <v>608</v>
      </c>
      <c r="D134">
        <v>1</v>
      </c>
    </row>
    <row r="135" spans="1:4">
      <c r="A135">
        <v>3046</v>
      </c>
      <c r="B135" t="s">
        <v>180</v>
      </c>
      <c r="C135" t="s">
        <v>608</v>
      </c>
      <c r="D135">
        <v>1</v>
      </c>
    </row>
    <row r="136" spans="1:4">
      <c r="A136">
        <v>3047</v>
      </c>
      <c r="B136" t="s">
        <v>181</v>
      </c>
      <c r="C136" t="s">
        <v>608</v>
      </c>
      <c r="D136">
        <v>1</v>
      </c>
    </row>
    <row r="137" spans="1:4">
      <c r="A137">
        <v>3048</v>
      </c>
      <c r="B137" t="s">
        <v>182</v>
      </c>
      <c r="C137" t="s">
        <v>608</v>
      </c>
      <c r="D137">
        <v>1</v>
      </c>
    </row>
    <row r="138" spans="1:4">
      <c r="A138">
        <v>3049</v>
      </c>
      <c r="B138" t="s">
        <v>183</v>
      </c>
      <c r="C138" t="s">
        <v>608</v>
      </c>
      <c r="D138">
        <v>1</v>
      </c>
    </row>
    <row r="139" spans="1:4">
      <c r="A139">
        <v>3050</v>
      </c>
      <c r="B139" t="s">
        <v>184</v>
      </c>
      <c r="C139" t="s">
        <v>608</v>
      </c>
      <c r="D139">
        <v>1</v>
      </c>
    </row>
    <row r="140" spans="1:4">
      <c r="A140">
        <v>3051</v>
      </c>
      <c r="B140" t="s">
        <v>185</v>
      </c>
      <c r="C140" t="s">
        <v>608</v>
      </c>
      <c r="D140">
        <v>1</v>
      </c>
    </row>
    <row r="141" spans="1:4">
      <c r="A141">
        <v>3052</v>
      </c>
      <c r="B141" t="s">
        <v>594</v>
      </c>
      <c r="C141" t="s">
        <v>608</v>
      </c>
      <c r="D141">
        <v>1</v>
      </c>
    </row>
    <row r="142" spans="1:4">
      <c r="A142">
        <v>3053</v>
      </c>
      <c r="B142" t="s">
        <v>162</v>
      </c>
      <c r="C142" t="s">
        <v>608</v>
      </c>
      <c r="D142">
        <v>1</v>
      </c>
    </row>
    <row r="143" spans="1:4">
      <c r="A143">
        <v>3054</v>
      </c>
      <c r="B143" t="s">
        <v>163</v>
      </c>
      <c r="C143" t="s">
        <v>608</v>
      </c>
      <c r="D143">
        <v>1</v>
      </c>
    </row>
    <row r="144" spans="1:4">
      <c r="A144">
        <v>3099</v>
      </c>
      <c r="B144" t="s">
        <v>46</v>
      </c>
      <c r="C144" t="s">
        <v>608</v>
      </c>
      <c r="D144">
        <v>1</v>
      </c>
    </row>
    <row r="145" spans="1:4">
      <c r="A145">
        <v>3099</v>
      </c>
      <c r="B145" t="s">
        <v>46</v>
      </c>
      <c r="C145" t="s">
        <v>608</v>
      </c>
      <c r="D145">
        <v>1</v>
      </c>
    </row>
    <row r="146" spans="1:4">
      <c r="A146">
        <v>3401</v>
      </c>
      <c r="B146" t="s">
        <v>133</v>
      </c>
      <c r="C146" t="s">
        <v>609</v>
      </c>
      <c r="D146">
        <v>4</v>
      </c>
    </row>
    <row r="147" spans="1:4">
      <c r="A147">
        <v>3402</v>
      </c>
      <c r="B147" t="s">
        <v>134</v>
      </c>
      <c r="C147" t="s">
        <v>609</v>
      </c>
      <c r="D147">
        <v>4</v>
      </c>
    </row>
    <row r="148" spans="1:4">
      <c r="A148">
        <v>3405</v>
      </c>
      <c r="B148" t="s">
        <v>150</v>
      </c>
      <c r="C148" t="s">
        <v>609</v>
      </c>
      <c r="D148">
        <v>4</v>
      </c>
    </row>
    <row r="149" spans="1:4">
      <c r="A149">
        <v>3407</v>
      </c>
      <c r="B149" t="s">
        <v>151</v>
      </c>
      <c r="C149" t="s">
        <v>609</v>
      </c>
      <c r="D149">
        <v>4</v>
      </c>
    </row>
    <row r="150" spans="1:4">
      <c r="A150">
        <v>3411</v>
      </c>
      <c r="B150" t="s">
        <v>135</v>
      </c>
      <c r="C150" t="s">
        <v>609</v>
      </c>
      <c r="D150">
        <v>4</v>
      </c>
    </row>
    <row r="151" spans="1:4">
      <c r="A151">
        <v>3412</v>
      </c>
      <c r="B151" t="s">
        <v>136</v>
      </c>
      <c r="C151" t="s">
        <v>609</v>
      </c>
      <c r="D151">
        <v>4</v>
      </c>
    </row>
    <row r="152" spans="1:4">
      <c r="A152">
        <v>3413</v>
      </c>
      <c r="B152" t="s">
        <v>137</v>
      </c>
      <c r="C152" t="s">
        <v>609</v>
      </c>
      <c r="D152">
        <v>4</v>
      </c>
    </row>
    <row r="153" spans="1:4">
      <c r="A153">
        <v>3414</v>
      </c>
      <c r="B153" t="s">
        <v>585</v>
      </c>
      <c r="C153" t="s">
        <v>609</v>
      </c>
      <c r="D153">
        <v>4</v>
      </c>
    </row>
    <row r="154" spans="1:4">
      <c r="A154">
        <v>3415</v>
      </c>
      <c r="B154" t="s">
        <v>586</v>
      </c>
      <c r="C154" t="s">
        <v>609</v>
      </c>
      <c r="D154">
        <v>4</v>
      </c>
    </row>
    <row r="155" spans="1:4">
      <c r="A155">
        <v>3416</v>
      </c>
      <c r="B155" t="s">
        <v>587</v>
      </c>
      <c r="C155" t="s">
        <v>609</v>
      </c>
      <c r="D155">
        <v>4</v>
      </c>
    </row>
    <row r="156" spans="1:4">
      <c r="A156">
        <v>3417</v>
      </c>
      <c r="B156" t="s">
        <v>138</v>
      </c>
      <c r="C156" t="s">
        <v>609</v>
      </c>
      <c r="D156">
        <v>4</v>
      </c>
    </row>
    <row r="157" spans="1:4">
      <c r="A157">
        <v>3418</v>
      </c>
      <c r="B157" t="s">
        <v>139</v>
      </c>
      <c r="C157" t="s">
        <v>609</v>
      </c>
      <c r="D157">
        <v>4</v>
      </c>
    </row>
    <row r="158" spans="1:4">
      <c r="A158">
        <v>3419</v>
      </c>
      <c r="B158" t="s">
        <v>118</v>
      </c>
      <c r="C158" t="s">
        <v>609</v>
      </c>
      <c r="D158">
        <v>4</v>
      </c>
    </row>
    <row r="159" spans="1:4">
      <c r="A159">
        <v>3420</v>
      </c>
      <c r="B159" t="s">
        <v>140</v>
      </c>
      <c r="C159" t="s">
        <v>609</v>
      </c>
      <c r="D159">
        <v>4</v>
      </c>
    </row>
    <row r="160" spans="1:4">
      <c r="A160">
        <v>3421</v>
      </c>
      <c r="B160" t="s">
        <v>141</v>
      </c>
      <c r="C160" t="s">
        <v>609</v>
      </c>
      <c r="D160">
        <v>4</v>
      </c>
    </row>
    <row r="161" spans="1:4">
      <c r="A161">
        <v>3422</v>
      </c>
      <c r="B161" t="s">
        <v>142</v>
      </c>
      <c r="C161" t="s">
        <v>609</v>
      </c>
      <c r="D161">
        <v>4</v>
      </c>
    </row>
    <row r="162" spans="1:4">
      <c r="A162">
        <v>3423</v>
      </c>
      <c r="B162" t="s">
        <v>588</v>
      </c>
      <c r="C162" t="s">
        <v>609</v>
      </c>
      <c r="D162">
        <v>4</v>
      </c>
    </row>
    <row r="163" spans="1:4">
      <c r="A163">
        <v>3424</v>
      </c>
      <c r="B163" t="s">
        <v>143</v>
      </c>
      <c r="C163" t="s">
        <v>609</v>
      </c>
      <c r="D163">
        <v>4</v>
      </c>
    </row>
    <row r="164" spans="1:4">
      <c r="A164">
        <v>3425</v>
      </c>
      <c r="B164" t="s">
        <v>144</v>
      </c>
      <c r="C164" t="s">
        <v>609</v>
      </c>
      <c r="D164">
        <v>4</v>
      </c>
    </row>
    <row r="165" spans="1:4">
      <c r="A165">
        <v>3426</v>
      </c>
      <c r="B165" t="s">
        <v>145</v>
      </c>
      <c r="C165" t="s">
        <v>609</v>
      </c>
      <c r="D165">
        <v>4</v>
      </c>
    </row>
    <row r="166" spans="1:4">
      <c r="A166">
        <v>3427</v>
      </c>
      <c r="B166" t="s">
        <v>146</v>
      </c>
      <c r="C166" t="s">
        <v>609</v>
      </c>
      <c r="D166">
        <v>4</v>
      </c>
    </row>
    <row r="167" spans="1:4">
      <c r="A167">
        <v>3428</v>
      </c>
      <c r="B167" t="s">
        <v>147</v>
      </c>
      <c r="C167" t="s">
        <v>609</v>
      </c>
      <c r="D167">
        <v>4</v>
      </c>
    </row>
    <row r="168" spans="1:4">
      <c r="A168">
        <v>3429</v>
      </c>
      <c r="B168" t="s">
        <v>148</v>
      </c>
      <c r="C168" t="s">
        <v>609</v>
      </c>
      <c r="D168">
        <v>4</v>
      </c>
    </row>
    <row r="169" spans="1:4">
      <c r="A169">
        <v>3430</v>
      </c>
      <c r="B169" t="s">
        <v>149</v>
      </c>
      <c r="C169" t="s">
        <v>609</v>
      </c>
      <c r="D169">
        <v>4</v>
      </c>
    </row>
    <row r="170" spans="1:4">
      <c r="A170">
        <v>3431</v>
      </c>
      <c r="B170" t="s">
        <v>152</v>
      </c>
      <c r="C170" t="s">
        <v>609</v>
      </c>
      <c r="D170">
        <v>4</v>
      </c>
    </row>
    <row r="171" spans="1:4">
      <c r="A171">
        <v>3432</v>
      </c>
      <c r="B171" t="s">
        <v>153</v>
      </c>
      <c r="C171" t="s">
        <v>609</v>
      </c>
      <c r="D171">
        <v>4</v>
      </c>
    </row>
    <row r="172" spans="1:4">
      <c r="A172">
        <v>3433</v>
      </c>
      <c r="B172" t="s">
        <v>589</v>
      </c>
      <c r="C172" t="s">
        <v>609</v>
      </c>
      <c r="D172">
        <v>4</v>
      </c>
    </row>
    <row r="173" spans="1:4">
      <c r="A173">
        <v>3434</v>
      </c>
      <c r="B173" t="s">
        <v>154</v>
      </c>
      <c r="C173" t="s">
        <v>609</v>
      </c>
      <c r="D173">
        <v>4</v>
      </c>
    </row>
    <row r="174" spans="1:4">
      <c r="A174">
        <v>3435</v>
      </c>
      <c r="B174" t="s">
        <v>155</v>
      </c>
      <c r="C174" t="s">
        <v>609</v>
      </c>
      <c r="D174">
        <v>4</v>
      </c>
    </row>
    <row r="175" spans="1:4">
      <c r="A175">
        <v>3436</v>
      </c>
      <c r="B175" t="s">
        <v>590</v>
      </c>
      <c r="C175" t="s">
        <v>609</v>
      </c>
      <c r="D175">
        <v>4</v>
      </c>
    </row>
    <row r="176" spans="1:4">
      <c r="A176">
        <v>3437</v>
      </c>
      <c r="B176" t="s">
        <v>156</v>
      </c>
      <c r="C176" t="s">
        <v>609</v>
      </c>
      <c r="D176">
        <v>4</v>
      </c>
    </row>
    <row r="177" spans="1:4">
      <c r="A177">
        <v>3438</v>
      </c>
      <c r="B177" t="s">
        <v>591</v>
      </c>
      <c r="C177" t="s">
        <v>609</v>
      </c>
      <c r="D177">
        <v>4</v>
      </c>
    </row>
    <row r="178" spans="1:4">
      <c r="A178">
        <v>3439</v>
      </c>
      <c r="B178" t="s">
        <v>157</v>
      </c>
      <c r="C178" t="s">
        <v>609</v>
      </c>
      <c r="D178">
        <v>4</v>
      </c>
    </row>
    <row r="179" spans="1:4">
      <c r="A179">
        <v>3440</v>
      </c>
      <c r="B179" t="s">
        <v>158</v>
      </c>
      <c r="C179" t="s">
        <v>609</v>
      </c>
      <c r="D179">
        <v>4</v>
      </c>
    </row>
    <row r="180" spans="1:4">
      <c r="A180">
        <v>3441</v>
      </c>
      <c r="B180" t="s">
        <v>159</v>
      </c>
      <c r="C180" t="s">
        <v>609</v>
      </c>
      <c r="D180">
        <v>4</v>
      </c>
    </row>
    <row r="181" spans="1:4">
      <c r="A181">
        <v>3442</v>
      </c>
      <c r="B181" t="s">
        <v>160</v>
      </c>
      <c r="C181" t="s">
        <v>609</v>
      </c>
      <c r="D181">
        <v>4</v>
      </c>
    </row>
    <row r="182" spans="1:4">
      <c r="A182">
        <v>3443</v>
      </c>
      <c r="B182" t="s">
        <v>161</v>
      </c>
      <c r="C182" t="s">
        <v>609</v>
      </c>
      <c r="D182">
        <v>4</v>
      </c>
    </row>
    <row r="183" spans="1:4">
      <c r="A183">
        <v>3446</v>
      </c>
      <c r="B183" t="s">
        <v>164</v>
      </c>
      <c r="C183" t="s">
        <v>609</v>
      </c>
      <c r="D183">
        <v>4</v>
      </c>
    </row>
    <row r="184" spans="1:4">
      <c r="A184">
        <v>3447</v>
      </c>
      <c r="B184" t="s">
        <v>165</v>
      </c>
      <c r="C184" t="s">
        <v>609</v>
      </c>
      <c r="D184">
        <v>4</v>
      </c>
    </row>
    <row r="185" spans="1:4">
      <c r="A185">
        <v>3448</v>
      </c>
      <c r="B185" t="s">
        <v>166</v>
      </c>
      <c r="C185" t="s">
        <v>609</v>
      </c>
      <c r="D185">
        <v>4</v>
      </c>
    </row>
    <row r="186" spans="1:4">
      <c r="A186">
        <v>3449</v>
      </c>
      <c r="B186" t="s">
        <v>592</v>
      </c>
      <c r="C186" t="s">
        <v>609</v>
      </c>
      <c r="D186">
        <v>4</v>
      </c>
    </row>
    <row r="187" spans="1:4">
      <c r="A187">
        <v>3450</v>
      </c>
      <c r="B187" t="s">
        <v>167</v>
      </c>
      <c r="C187" t="s">
        <v>609</v>
      </c>
      <c r="D187">
        <v>4</v>
      </c>
    </row>
    <row r="188" spans="1:4">
      <c r="A188">
        <v>3451</v>
      </c>
      <c r="B188" t="s">
        <v>593</v>
      </c>
      <c r="C188" t="s">
        <v>609</v>
      </c>
      <c r="D188">
        <v>4</v>
      </c>
    </row>
    <row r="189" spans="1:4">
      <c r="A189">
        <v>3452</v>
      </c>
      <c r="B189" t="s">
        <v>168</v>
      </c>
      <c r="C189" t="s">
        <v>609</v>
      </c>
      <c r="D189">
        <v>4</v>
      </c>
    </row>
    <row r="190" spans="1:4">
      <c r="A190">
        <v>3453</v>
      </c>
      <c r="B190" t="s">
        <v>169</v>
      </c>
      <c r="C190" t="s">
        <v>609</v>
      </c>
      <c r="D190">
        <v>4</v>
      </c>
    </row>
    <row r="191" spans="1:4">
      <c r="A191">
        <v>3454</v>
      </c>
      <c r="B191" t="s">
        <v>170</v>
      </c>
      <c r="C191" t="s">
        <v>609</v>
      </c>
      <c r="D191">
        <v>4</v>
      </c>
    </row>
    <row r="192" spans="1:4">
      <c r="A192">
        <v>3801</v>
      </c>
      <c r="B192" t="s">
        <v>475</v>
      </c>
      <c r="C192" t="s">
        <v>620</v>
      </c>
      <c r="D192">
        <v>8</v>
      </c>
    </row>
    <row r="193" spans="1:4">
      <c r="A193">
        <v>3802</v>
      </c>
      <c r="B193" t="s">
        <v>186</v>
      </c>
      <c r="C193" t="s">
        <v>620</v>
      </c>
      <c r="D193">
        <v>8</v>
      </c>
    </row>
    <row r="194" spans="1:4">
      <c r="A194">
        <v>3803</v>
      </c>
      <c r="B194" t="s">
        <v>85</v>
      </c>
      <c r="C194" t="s">
        <v>620</v>
      </c>
      <c r="D194">
        <v>8</v>
      </c>
    </row>
    <row r="195" spans="1:4">
      <c r="A195">
        <v>3804</v>
      </c>
      <c r="B195" t="s">
        <v>187</v>
      </c>
      <c r="C195" t="s">
        <v>620</v>
      </c>
      <c r="D195">
        <v>8</v>
      </c>
    </row>
    <row r="196" spans="1:4">
      <c r="A196">
        <v>3805</v>
      </c>
      <c r="B196" t="s">
        <v>188</v>
      </c>
      <c r="C196" t="s">
        <v>620</v>
      </c>
      <c r="D196">
        <v>8</v>
      </c>
    </row>
    <row r="197" spans="1:4">
      <c r="A197">
        <v>3806</v>
      </c>
      <c r="B197" t="s">
        <v>190</v>
      </c>
      <c r="C197" t="s">
        <v>620</v>
      </c>
      <c r="D197">
        <v>8</v>
      </c>
    </row>
    <row r="198" spans="1:4">
      <c r="A198">
        <v>3807</v>
      </c>
      <c r="B198" t="s">
        <v>191</v>
      </c>
      <c r="C198" t="s">
        <v>620</v>
      </c>
      <c r="D198">
        <v>8</v>
      </c>
    </row>
    <row r="199" spans="1:4">
      <c r="A199">
        <v>3808</v>
      </c>
      <c r="B199" t="s">
        <v>192</v>
      </c>
      <c r="C199" t="s">
        <v>620</v>
      </c>
      <c r="D199">
        <v>8</v>
      </c>
    </row>
    <row r="200" spans="1:4">
      <c r="A200">
        <v>3811</v>
      </c>
      <c r="B200" t="s">
        <v>577</v>
      </c>
      <c r="C200" t="s">
        <v>620</v>
      </c>
      <c r="D200">
        <v>8</v>
      </c>
    </row>
    <row r="201" spans="1:4">
      <c r="A201">
        <v>3812</v>
      </c>
      <c r="B201" t="s">
        <v>193</v>
      </c>
      <c r="C201" t="s">
        <v>620</v>
      </c>
      <c r="D201">
        <v>8</v>
      </c>
    </row>
    <row r="202" spans="1:4">
      <c r="A202">
        <v>3813</v>
      </c>
      <c r="B202" t="s">
        <v>194</v>
      </c>
      <c r="C202" t="s">
        <v>620</v>
      </c>
      <c r="D202">
        <v>8</v>
      </c>
    </row>
    <row r="203" spans="1:4">
      <c r="A203">
        <v>3814</v>
      </c>
      <c r="B203" t="s">
        <v>195</v>
      </c>
      <c r="C203" t="s">
        <v>620</v>
      </c>
      <c r="D203">
        <v>8</v>
      </c>
    </row>
    <row r="204" spans="1:4">
      <c r="A204">
        <v>3815</v>
      </c>
      <c r="B204" t="s">
        <v>196</v>
      </c>
      <c r="C204" t="s">
        <v>620</v>
      </c>
      <c r="D204">
        <v>8</v>
      </c>
    </row>
    <row r="205" spans="1:4">
      <c r="A205">
        <v>3816</v>
      </c>
      <c r="B205" t="s">
        <v>197</v>
      </c>
      <c r="C205" t="s">
        <v>620</v>
      </c>
      <c r="D205">
        <v>8</v>
      </c>
    </row>
    <row r="206" spans="1:4">
      <c r="A206">
        <v>3817</v>
      </c>
      <c r="B206" t="s">
        <v>621</v>
      </c>
      <c r="C206" t="s">
        <v>620</v>
      </c>
      <c r="D206">
        <v>8</v>
      </c>
    </row>
    <row r="207" spans="1:4">
      <c r="A207">
        <v>3818</v>
      </c>
      <c r="B207" t="s">
        <v>199</v>
      </c>
      <c r="C207" t="s">
        <v>620</v>
      </c>
      <c r="D207">
        <v>8</v>
      </c>
    </row>
    <row r="208" spans="1:4">
      <c r="A208">
        <v>3819</v>
      </c>
      <c r="B208" t="s">
        <v>200</v>
      </c>
      <c r="C208" t="s">
        <v>620</v>
      </c>
      <c r="D208">
        <v>8</v>
      </c>
    </row>
    <row r="209" spans="1:4">
      <c r="A209">
        <v>3820</v>
      </c>
      <c r="B209" t="s">
        <v>201</v>
      </c>
      <c r="C209" t="s">
        <v>620</v>
      </c>
      <c r="D209">
        <v>8</v>
      </c>
    </row>
    <row r="210" spans="1:4">
      <c r="A210">
        <v>3821</v>
      </c>
      <c r="B210" t="s">
        <v>595</v>
      </c>
      <c r="C210" t="s">
        <v>620</v>
      </c>
      <c r="D210">
        <v>8</v>
      </c>
    </row>
    <row r="211" spans="1:4">
      <c r="A211">
        <v>3822</v>
      </c>
      <c r="B211" t="s">
        <v>202</v>
      </c>
      <c r="C211" t="s">
        <v>620</v>
      </c>
      <c r="D211">
        <v>8</v>
      </c>
    </row>
    <row r="212" spans="1:4">
      <c r="A212">
        <v>3823</v>
      </c>
      <c r="B212" t="s">
        <v>203</v>
      </c>
      <c r="C212" t="s">
        <v>620</v>
      </c>
      <c r="D212">
        <v>8</v>
      </c>
    </row>
    <row r="213" spans="1:4">
      <c r="A213">
        <v>3824</v>
      </c>
      <c r="B213" t="s">
        <v>204</v>
      </c>
      <c r="C213" t="s">
        <v>620</v>
      </c>
      <c r="D213">
        <v>8</v>
      </c>
    </row>
    <row r="214" spans="1:4">
      <c r="A214">
        <v>3825</v>
      </c>
      <c r="B214" t="s">
        <v>205</v>
      </c>
      <c r="C214" t="s">
        <v>620</v>
      </c>
      <c r="D214">
        <v>8</v>
      </c>
    </row>
    <row r="215" spans="1:4">
      <c r="A215">
        <v>4201</v>
      </c>
      <c r="B215" t="s">
        <v>206</v>
      </c>
      <c r="C215" t="s">
        <v>622</v>
      </c>
      <c r="D215">
        <v>9</v>
      </c>
    </row>
    <row r="216" spans="1:4">
      <c r="A216">
        <v>4202</v>
      </c>
      <c r="B216" t="s">
        <v>207</v>
      </c>
      <c r="C216" t="s">
        <v>622</v>
      </c>
      <c r="D216">
        <v>9</v>
      </c>
    </row>
    <row r="217" spans="1:4">
      <c r="A217">
        <v>4203</v>
      </c>
      <c r="B217" t="s">
        <v>208</v>
      </c>
      <c r="C217" t="s">
        <v>622</v>
      </c>
      <c r="D217">
        <v>9</v>
      </c>
    </row>
    <row r="218" spans="1:4">
      <c r="A218">
        <v>4204</v>
      </c>
      <c r="B218" t="s">
        <v>218</v>
      </c>
      <c r="C218" t="s">
        <v>622</v>
      </c>
      <c r="D218">
        <v>9</v>
      </c>
    </row>
    <row r="219" spans="1:4">
      <c r="A219">
        <v>4205</v>
      </c>
      <c r="B219" t="s">
        <v>222</v>
      </c>
      <c r="C219" t="s">
        <v>622</v>
      </c>
      <c r="D219">
        <v>9</v>
      </c>
    </row>
    <row r="220" spans="1:4">
      <c r="A220">
        <v>4206</v>
      </c>
      <c r="B220" t="s">
        <v>219</v>
      </c>
      <c r="C220" t="s">
        <v>622</v>
      </c>
      <c r="D220">
        <v>9</v>
      </c>
    </row>
    <row r="221" spans="1:4">
      <c r="A221">
        <v>4207</v>
      </c>
      <c r="B221" t="s">
        <v>220</v>
      </c>
      <c r="C221" t="s">
        <v>622</v>
      </c>
      <c r="D221">
        <v>9</v>
      </c>
    </row>
    <row r="222" spans="1:4">
      <c r="A222">
        <v>4211</v>
      </c>
      <c r="B222" t="s">
        <v>209</v>
      </c>
      <c r="C222" t="s">
        <v>622</v>
      </c>
      <c r="D222">
        <v>9</v>
      </c>
    </row>
    <row r="223" spans="1:4">
      <c r="A223">
        <v>4212</v>
      </c>
      <c r="B223" t="s">
        <v>596</v>
      </c>
      <c r="C223" t="s">
        <v>622</v>
      </c>
      <c r="D223">
        <v>9</v>
      </c>
    </row>
    <row r="224" spans="1:4">
      <c r="A224">
        <v>4213</v>
      </c>
      <c r="B224" t="s">
        <v>578</v>
      </c>
      <c r="C224" t="s">
        <v>622</v>
      </c>
      <c r="D224">
        <v>9</v>
      </c>
    </row>
    <row r="225" spans="1:4">
      <c r="A225">
        <v>4214</v>
      </c>
      <c r="B225" t="s">
        <v>210</v>
      </c>
      <c r="C225" t="s">
        <v>622</v>
      </c>
      <c r="D225">
        <v>9</v>
      </c>
    </row>
    <row r="226" spans="1:4">
      <c r="A226">
        <v>4215</v>
      </c>
      <c r="B226" t="s">
        <v>211</v>
      </c>
      <c r="C226" t="s">
        <v>622</v>
      </c>
      <c r="D226">
        <v>9</v>
      </c>
    </row>
    <row r="227" spans="1:4">
      <c r="A227">
        <v>4216</v>
      </c>
      <c r="B227" t="s">
        <v>212</v>
      </c>
      <c r="C227" t="s">
        <v>622</v>
      </c>
      <c r="D227">
        <v>9</v>
      </c>
    </row>
    <row r="228" spans="1:4">
      <c r="A228">
        <v>4217</v>
      </c>
      <c r="B228" t="s">
        <v>213</v>
      </c>
      <c r="C228" t="s">
        <v>622</v>
      </c>
      <c r="D228">
        <v>9</v>
      </c>
    </row>
    <row r="229" spans="1:4">
      <c r="A229">
        <v>4218</v>
      </c>
      <c r="B229" t="s">
        <v>214</v>
      </c>
      <c r="C229" t="s">
        <v>622</v>
      </c>
      <c r="D229">
        <v>9</v>
      </c>
    </row>
    <row r="230" spans="1:4">
      <c r="A230">
        <v>4219</v>
      </c>
      <c r="B230" t="s">
        <v>597</v>
      </c>
      <c r="C230" t="s">
        <v>622</v>
      </c>
      <c r="D230">
        <v>9</v>
      </c>
    </row>
    <row r="231" spans="1:4">
      <c r="A231">
        <v>4220</v>
      </c>
      <c r="B231" t="s">
        <v>215</v>
      </c>
      <c r="C231" t="s">
        <v>622</v>
      </c>
      <c r="D231">
        <v>9</v>
      </c>
    </row>
    <row r="232" spans="1:4">
      <c r="A232">
        <v>4221</v>
      </c>
      <c r="B232" t="s">
        <v>216</v>
      </c>
      <c r="C232" t="s">
        <v>622</v>
      </c>
      <c r="D232">
        <v>9</v>
      </c>
    </row>
    <row r="233" spans="1:4">
      <c r="A233">
        <v>4222</v>
      </c>
      <c r="B233" t="s">
        <v>217</v>
      </c>
      <c r="C233" t="s">
        <v>622</v>
      </c>
      <c r="D233">
        <v>9</v>
      </c>
    </row>
    <row r="234" spans="1:4">
      <c r="A234">
        <v>4223</v>
      </c>
      <c r="B234" t="s">
        <v>221</v>
      </c>
      <c r="C234" t="s">
        <v>622</v>
      </c>
      <c r="D234">
        <v>9</v>
      </c>
    </row>
    <row r="235" spans="1:4">
      <c r="A235">
        <v>4224</v>
      </c>
      <c r="B235" t="s">
        <v>598</v>
      </c>
      <c r="C235" t="s">
        <v>622</v>
      </c>
      <c r="D235">
        <v>9</v>
      </c>
    </row>
    <row r="236" spans="1:4">
      <c r="A236">
        <v>4225</v>
      </c>
      <c r="B236" t="s">
        <v>223</v>
      </c>
      <c r="C236" t="s">
        <v>622</v>
      </c>
      <c r="D236">
        <v>9</v>
      </c>
    </row>
    <row r="237" spans="1:4">
      <c r="A237">
        <v>4226</v>
      </c>
      <c r="B237" t="s">
        <v>224</v>
      </c>
      <c r="C237" t="s">
        <v>622</v>
      </c>
      <c r="D237">
        <v>9</v>
      </c>
    </row>
    <row r="238" spans="1:4">
      <c r="A238">
        <v>4227</v>
      </c>
      <c r="B238" t="s">
        <v>225</v>
      </c>
      <c r="C238" t="s">
        <v>622</v>
      </c>
      <c r="D238">
        <v>9</v>
      </c>
    </row>
    <row r="239" spans="1:4">
      <c r="A239">
        <v>4228</v>
      </c>
      <c r="B239" t="s">
        <v>226</v>
      </c>
      <c r="C239" t="s">
        <v>622</v>
      </c>
      <c r="D239">
        <v>9</v>
      </c>
    </row>
    <row r="240" spans="1:4">
      <c r="A240">
        <v>4601</v>
      </c>
      <c r="B240" t="s">
        <v>247</v>
      </c>
      <c r="C240" t="s">
        <v>623</v>
      </c>
      <c r="D240">
        <v>14</v>
      </c>
    </row>
    <row r="241" spans="1:4">
      <c r="A241">
        <v>4602</v>
      </c>
      <c r="B241" t="s">
        <v>624</v>
      </c>
      <c r="C241" t="s">
        <v>623</v>
      </c>
      <c r="D241">
        <v>14</v>
      </c>
    </row>
    <row r="242" spans="1:4">
      <c r="A242">
        <v>4611</v>
      </c>
      <c r="B242" t="s">
        <v>248</v>
      </c>
      <c r="C242" t="s">
        <v>623</v>
      </c>
      <c r="D242">
        <v>14</v>
      </c>
    </row>
    <row r="243" spans="1:4">
      <c r="A243">
        <v>4612</v>
      </c>
      <c r="B243" t="s">
        <v>249</v>
      </c>
      <c r="C243" t="s">
        <v>623</v>
      </c>
      <c r="D243">
        <v>14</v>
      </c>
    </row>
    <row r="244" spans="1:4">
      <c r="A244">
        <v>4613</v>
      </c>
      <c r="B244" t="s">
        <v>250</v>
      </c>
      <c r="C244" t="s">
        <v>623</v>
      </c>
      <c r="D244">
        <v>14</v>
      </c>
    </row>
    <row r="245" spans="1:4">
      <c r="A245">
        <v>4614</v>
      </c>
      <c r="B245" t="s">
        <v>251</v>
      </c>
      <c r="C245" t="s">
        <v>623</v>
      </c>
      <c r="D245">
        <v>14</v>
      </c>
    </row>
    <row r="246" spans="1:4">
      <c r="A246">
        <v>4615</v>
      </c>
      <c r="B246" t="s">
        <v>252</v>
      </c>
      <c r="C246" t="s">
        <v>623</v>
      </c>
      <c r="D246">
        <v>14</v>
      </c>
    </row>
    <row r="247" spans="1:4">
      <c r="A247">
        <v>4616</v>
      </c>
      <c r="B247" t="s">
        <v>253</v>
      </c>
      <c r="C247" t="s">
        <v>623</v>
      </c>
      <c r="D247">
        <v>14</v>
      </c>
    </row>
    <row r="248" spans="1:4">
      <c r="A248">
        <v>4617</v>
      </c>
      <c r="B248" t="s">
        <v>254</v>
      </c>
      <c r="C248" t="s">
        <v>623</v>
      </c>
      <c r="D248">
        <v>14</v>
      </c>
    </row>
    <row r="249" spans="1:4">
      <c r="A249">
        <v>4618</v>
      </c>
      <c r="B249" t="s">
        <v>255</v>
      </c>
      <c r="C249" t="s">
        <v>623</v>
      </c>
      <c r="D249">
        <v>14</v>
      </c>
    </row>
    <row r="250" spans="1:4">
      <c r="A250">
        <v>4619</v>
      </c>
      <c r="B250" t="s">
        <v>601</v>
      </c>
      <c r="C250" t="s">
        <v>623</v>
      </c>
      <c r="D250">
        <v>14</v>
      </c>
    </row>
    <row r="251" spans="1:4">
      <c r="A251">
        <v>4620</v>
      </c>
      <c r="B251" t="s">
        <v>256</v>
      </c>
      <c r="C251" t="s">
        <v>623</v>
      </c>
      <c r="D251">
        <v>14</v>
      </c>
    </row>
    <row r="252" spans="1:4">
      <c r="A252">
        <v>4621</v>
      </c>
      <c r="B252" t="s">
        <v>257</v>
      </c>
      <c r="C252" t="s">
        <v>623</v>
      </c>
      <c r="D252">
        <v>14</v>
      </c>
    </row>
    <row r="253" spans="1:4">
      <c r="A253">
        <v>4622</v>
      </c>
      <c r="B253" t="s">
        <v>258</v>
      </c>
      <c r="C253" t="s">
        <v>623</v>
      </c>
      <c r="D253">
        <v>14</v>
      </c>
    </row>
    <row r="254" spans="1:4">
      <c r="A254">
        <v>4623</v>
      </c>
      <c r="B254" t="s">
        <v>259</v>
      </c>
      <c r="C254" t="s">
        <v>623</v>
      </c>
      <c r="D254">
        <v>14</v>
      </c>
    </row>
    <row r="255" spans="1:4">
      <c r="A255">
        <v>4624</v>
      </c>
      <c r="B255" t="s">
        <v>625</v>
      </c>
      <c r="C255" t="s">
        <v>623</v>
      </c>
      <c r="D255">
        <v>14</v>
      </c>
    </row>
    <row r="256" spans="1:4">
      <c r="A256">
        <v>4625</v>
      </c>
      <c r="B256" t="s">
        <v>260</v>
      </c>
      <c r="C256" t="s">
        <v>623</v>
      </c>
      <c r="D256">
        <v>14</v>
      </c>
    </row>
    <row r="257" spans="1:4">
      <c r="A257">
        <v>4626</v>
      </c>
      <c r="B257" t="s">
        <v>265</v>
      </c>
      <c r="C257" t="s">
        <v>623</v>
      </c>
      <c r="D257">
        <v>14</v>
      </c>
    </row>
    <row r="258" spans="1:4">
      <c r="A258">
        <v>4627</v>
      </c>
      <c r="B258" t="s">
        <v>261</v>
      </c>
      <c r="C258" t="s">
        <v>623</v>
      </c>
      <c r="D258">
        <v>14</v>
      </c>
    </row>
    <row r="259" spans="1:4">
      <c r="A259">
        <v>4628</v>
      </c>
      <c r="B259" t="s">
        <v>262</v>
      </c>
      <c r="C259" t="s">
        <v>623</v>
      </c>
      <c r="D259">
        <v>14</v>
      </c>
    </row>
    <row r="260" spans="1:4">
      <c r="A260">
        <v>4629</v>
      </c>
      <c r="B260" t="s">
        <v>263</v>
      </c>
      <c r="C260" t="s">
        <v>623</v>
      </c>
      <c r="D260">
        <v>14</v>
      </c>
    </row>
    <row r="261" spans="1:4">
      <c r="A261">
        <v>4630</v>
      </c>
      <c r="B261" t="s">
        <v>264</v>
      </c>
      <c r="C261" t="s">
        <v>623</v>
      </c>
      <c r="D261">
        <v>14</v>
      </c>
    </row>
    <row r="262" spans="1:4">
      <c r="A262">
        <v>4631</v>
      </c>
      <c r="B262" t="s">
        <v>626</v>
      </c>
      <c r="C262" t="s">
        <v>623</v>
      </c>
      <c r="D262">
        <v>14</v>
      </c>
    </row>
    <row r="263" spans="1:4">
      <c r="A263">
        <v>4632</v>
      </c>
      <c r="B263" t="s">
        <v>602</v>
      </c>
      <c r="C263" t="s">
        <v>623</v>
      </c>
      <c r="D263">
        <v>14</v>
      </c>
    </row>
    <row r="264" spans="1:4">
      <c r="A264">
        <v>4633</v>
      </c>
      <c r="B264" t="s">
        <v>266</v>
      </c>
      <c r="C264" t="s">
        <v>623</v>
      </c>
      <c r="D264">
        <v>14</v>
      </c>
    </row>
    <row r="265" spans="1:4">
      <c r="A265">
        <v>4634</v>
      </c>
      <c r="B265" t="s">
        <v>267</v>
      </c>
      <c r="C265" t="s">
        <v>623</v>
      </c>
      <c r="D265">
        <v>14</v>
      </c>
    </row>
    <row r="266" spans="1:4">
      <c r="A266">
        <v>4635</v>
      </c>
      <c r="B266" t="s">
        <v>268</v>
      </c>
      <c r="C266" t="s">
        <v>623</v>
      </c>
      <c r="D266">
        <v>14</v>
      </c>
    </row>
    <row r="267" spans="1:4">
      <c r="A267">
        <v>4636</v>
      </c>
      <c r="B267" t="s">
        <v>269</v>
      </c>
      <c r="C267" t="s">
        <v>623</v>
      </c>
      <c r="D267">
        <v>14</v>
      </c>
    </row>
    <row r="268" spans="1:4">
      <c r="A268">
        <v>4637</v>
      </c>
      <c r="B268" t="s">
        <v>270</v>
      </c>
      <c r="C268" t="s">
        <v>623</v>
      </c>
      <c r="D268">
        <v>14</v>
      </c>
    </row>
    <row r="269" spans="1:4">
      <c r="A269">
        <v>4638</v>
      </c>
      <c r="B269" t="s">
        <v>271</v>
      </c>
      <c r="C269" t="s">
        <v>623</v>
      </c>
      <c r="D269">
        <v>14</v>
      </c>
    </row>
    <row r="270" spans="1:4">
      <c r="A270">
        <v>4639</v>
      </c>
      <c r="B270" t="s">
        <v>272</v>
      </c>
      <c r="C270" t="s">
        <v>623</v>
      </c>
      <c r="D270">
        <v>14</v>
      </c>
    </row>
    <row r="271" spans="1:4">
      <c r="A271">
        <v>4640</v>
      </c>
      <c r="B271" t="s">
        <v>273</v>
      </c>
      <c r="C271" t="s">
        <v>623</v>
      </c>
      <c r="D271">
        <v>14</v>
      </c>
    </row>
    <row r="272" spans="1:4">
      <c r="A272">
        <v>4641</v>
      </c>
      <c r="B272" t="s">
        <v>274</v>
      </c>
      <c r="C272" t="s">
        <v>623</v>
      </c>
      <c r="D272">
        <v>14</v>
      </c>
    </row>
    <row r="273" spans="1:4">
      <c r="A273">
        <v>4642</v>
      </c>
      <c r="B273" t="s">
        <v>275</v>
      </c>
      <c r="C273" t="s">
        <v>623</v>
      </c>
      <c r="D273">
        <v>14</v>
      </c>
    </row>
    <row r="274" spans="1:4">
      <c r="A274">
        <v>4643</v>
      </c>
      <c r="B274" t="s">
        <v>276</v>
      </c>
      <c r="C274" t="s">
        <v>623</v>
      </c>
      <c r="D274">
        <v>14</v>
      </c>
    </row>
    <row r="275" spans="1:4">
      <c r="A275">
        <v>4644</v>
      </c>
      <c r="B275" t="s">
        <v>277</v>
      </c>
      <c r="C275" t="s">
        <v>623</v>
      </c>
      <c r="D275">
        <v>14</v>
      </c>
    </row>
    <row r="276" spans="1:4">
      <c r="A276">
        <v>4645</v>
      </c>
      <c r="B276" t="s">
        <v>278</v>
      </c>
      <c r="C276" t="s">
        <v>623</v>
      </c>
      <c r="D276">
        <v>14</v>
      </c>
    </row>
    <row r="277" spans="1:4">
      <c r="A277">
        <v>4646</v>
      </c>
      <c r="B277" t="s">
        <v>279</v>
      </c>
      <c r="C277" t="s">
        <v>623</v>
      </c>
      <c r="D277">
        <v>14</v>
      </c>
    </row>
    <row r="278" spans="1:4">
      <c r="A278">
        <v>4647</v>
      </c>
      <c r="B278" t="s">
        <v>627</v>
      </c>
      <c r="C278" t="s">
        <v>623</v>
      </c>
      <c r="D278">
        <v>14</v>
      </c>
    </row>
    <row r="279" spans="1:4">
      <c r="A279">
        <v>4648</v>
      </c>
      <c r="B279" t="s">
        <v>280</v>
      </c>
      <c r="C279" t="s">
        <v>623</v>
      </c>
      <c r="D279">
        <v>14</v>
      </c>
    </row>
    <row r="280" spans="1:4">
      <c r="A280">
        <v>4649</v>
      </c>
      <c r="B280" t="s">
        <v>628</v>
      </c>
      <c r="C280" t="s">
        <v>623</v>
      </c>
      <c r="D280">
        <v>14</v>
      </c>
    </row>
    <row r="281" spans="1:4">
      <c r="A281">
        <v>4650</v>
      </c>
      <c r="B281" t="s">
        <v>281</v>
      </c>
      <c r="C281" t="s">
        <v>623</v>
      </c>
      <c r="D281">
        <v>14</v>
      </c>
    </row>
    <row r="282" spans="1:4">
      <c r="A282">
        <v>4651</v>
      </c>
      <c r="B282" t="s">
        <v>629</v>
      </c>
      <c r="C282" t="s">
        <v>623</v>
      </c>
      <c r="D282">
        <v>14</v>
      </c>
    </row>
    <row r="283" spans="1:4">
      <c r="A283">
        <v>5001</v>
      </c>
      <c r="B283" t="s">
        <v>306</v>
      </c>
      <c r="C283" t="s">
        <v>576</v>
      </c>
      <c r="D283">
        <v>16</v>
      </c>
    </row>
    <row r="284" spans="1:4">
      <c r="A284">
        <v>5006</v>
      </c>
      <c r="B284" t="s">
        <v>318</v>
      </c>
      <c r="C284" t="s">
        <v>576</v>
      </c>
      <c r="D284">
        <v>16</v>
      </c>
    </row>
    <row r="285" spans="1:4">
      <c r="A285">
        <v>5007</v>
      </c>
      <c r="B285" t="s">
        <v>319</v>
      </c>
      <c r="C285" t="s">
        <v>576</v>
      </c>
      <c r="D285">
        <v>16</v>
      </c>
    </row>
    <row r="286" spans="1:4">
      <c r="A286">
        <v>5014</v>
      </c>
      <c r="B286" t="s">
        <v>308</v>
      </c>
      <c r="C286" t="s">
        <v>576</v>
      </c>
      <c r="D286">
        <v>16</v>
      </c>
    </row>
    <row r="287" spans="1:4">
      <c r="A287">
        <v>5020</v>
      </c>
      <c r="B287" t="s">
        <v>452</v>
      </c>
      <c r="C287" t="s">
        <v>576</v>
      </c>
      <c r="D287">
        <v>16</v>
      </c>
    </row>
    <row r="288" spans="1:4">
      <c r="A288">
        <v>5021</v>
      </c>
      <c r="B288" t="s">
        <v>76</v>
      </c>
      <c r="C288" t="s">
        <v>576</v>
      </c>
      <c r="D288">
        <v>16</v>
      </c>
    </row>
    <row r="289" spans="1:4">
      <c r="A289">
        <v>5022</v>
      </c>
      <c r="B289" t="s">
        <v>311</v>
      </c>
      <c r="C289" t="s">
        <v>576</v>
      </c>
      <c r="D289">
        <v>16</v>
      </c>
    </row>
    <row r="290" spans="1:4">
      <c r="A290">
        <v>5025</v>
      </c>
      <c r="B290" t="s">
        <v>50</v>
      </c>
      <c r="C290" t="s">
        <v>576</v>
      </c>
      <c r="D290">
        <v>16</v>
      </c>
    </row>
    <row r="291" spans="1:4">
      <c r="A291">
        <v>5026</v>
      </c>
      <c r="B291" t="s">
        <v>312</v>
      </c>
      <c r="C291" t="s">
        <v>576</v>
      </c>
      <c r="D291">
        <v>16</v>
      </c>
    </row>
    <row r="292" spans="1:4">
      <c r="A292">
        <v>5027</v>
      </c>
      <c r="B292" t="s">
        <v>313</v>
      </c>
      <c r="C292" t="s">
        <v>576</v>
      </c>
      <c r="D292">
        <v>16</v>
      </c>
    </row>
    <row r="293" spans="1:4">
      <c r="A293">
        <v>5028</v>
      </c>
      <c r="B293" t="s">
        <v>314</v>
      </c>
      <c r="C293" t="s">
        <v>576</v>
      </c>
      <c r="D293">
        <v>16</v>
      </c>
    </row>
    <row r="294" spans="1:4">
      <c r="A294">
        <v>5029</v>
      </c>
      <c r="B294" t="s">
        <v>315</v>
      </c>
      <c r="C294" t="s">
        <v>576</v>
      </c>
      <c r="D294">
        <v>16</v>
      </c>
    </row>
    <row r="295" spans="1:4">
      <c r="A295">
        <v>5031</v>
      </c>
      <c r="B295" t="s">
        <v>83</v>
      </c>
      <c r="C295" t="s">
        <v>576</v>
      </c>
      <c r="D295">
        <v>16</v>
      </c>
    </row>
    <row r="296" spans="1:4">
      <c r="A296">
        <v>5032</v>
      </c>
      <c r="B296" t="s">
        <v>316</v>
      </c>
      <c r="C296" t="s">
        <v>576</v>
      </c>
      <c r="D296">
        <v>16</v>
      </c>
    </row>
    <row r="297" spans="1:4">
      <c r="A297">
        <v>5033</v>
      </c>
      <c r="B297" t="s">
        <v>317</v>
      </c>
      <c r="C297" t="s">
        <v>576</v>
      </c>
      <c r="D297">
        <v>16</v>
      </c>
    </row>
    <row r="298" spans="1:4">
      <c r="A298">
        <v>5034</v>
      </c>
      <c r="B298" t="s">
        <v>320</v>
      </c>
      <c r="C298" t="s">
        <v>576</v>
      </c>
      <c r="D298">
        <v>16</v>
      </c>
    </row>
    <row r="299" spans="1:4">
      <c r="A299">
        <v>5035</v>
      </c>
      <c r="B299" t="s">
        <v>321</v>
      </c>
      <c r="C299" t="s">
        <v>576</v>
      </c>
      <c r="D299">
        <v>16</v>
      </c>
    </row>
    <row r="300" spans="1:4">
      <c r="A300">
        <v>5036</v>
      </c>
      <c r="B300" t="s">
        <v>322</v>
      </c>
      <c r="C300" t="s">
        <v>576</v>
      </c>
      <c r="D300">
        <v>16</v>
      </c>
    </row>
    <row r="301" spans="1:4">
      <c r="A301">
        <v>5037</v>
      </c>
      <c r="B301" t="s">
        <v>323</v>
      </c>
      <c r="C301" t="s">
        <v>576</v>
      </c>
      <c r="D301">
        <v>16</v>
      </c>
    </row>
    <row r="302" spans="1:4">
      <c r="A302">
        <v>5038</v>
      </c>
      <c r="B302" t="s">
        <v>324</v>
      </c>
      <c r="C302" t="s">
        <v>576</v>
      </c>
      <c r="D302">
        <v>16</v>
      </c>
    </row>
    <row r="303" spans="1:4">
      <c r="A303">
        <v>5041</v>
      </c>
      <c r="B303" t="s">
        <v>326</v>
      </c>
      <c r="C303" t="s">
        <v>576</v>
      </c>
      <c r="D303">
        <v>16</v>
      </c>
    </row>
    <row r="304" spans="1:4">
      <c r="A304">
        <v>5042</v>
      </c>
      <c r="B304" t="s">
        <v>327</v>
      </c>
      <c r="C304" t="s">
        <v>576</v>
      </c>
      <c r="D304">
        <v>16</v>
      </c>
    </row>
    <row r="305" spans="1:4">
      <c r="A305">
        <v>5043</v>
      </c>
      <c r="B305" t="s">
        <v>328</v>
      </c>
      <c r="C305" t="s">
        <v>576</v>
      </c>
      <c r="D305">
        <v>16</v>
      </c>
    </row>
    <row r="306" spans="1:4">
      <c r="A306">
        <v>5044</v>
      </c>
      <c r="B306" t="s">
        <v>329</v>
      </c>
      <c r="C306" t="s">
        <v>576</v>
      </c>
      <c r="D306">
        <v>16</v>
      </c>
    </row>
    <row r="307" spans="1:4">
      <c r="A307">
        <v>5045</v>
      </c>
      <c r="B307" t="s">
        <v>330</v>
      </c>
      <c r="C307" t="s">
        <v>576</v>
      </c>
      <c r="D307">
        <v>16</v>
      </c>
    </row>
    <row r="308" spans="1:4">
      <c r="A308">
        <v>5046</v>
      </c>
      <c r="B308" t="s">
        <v>331</v>
      </c>
      <c r="C308" t="s">
        <v>576</v>
      </c>
      <c r="D308">
        <v>16</v>
      </c>
    </row>
    <row r="309" spans="1:4">
      <c r="A309">
        <v>5047</v>
      </c>
      <c r="B309" t="s">
        <v>332</v>
      </c>
      <c r="C309" t="s">
        <v>576</v>
      </c>
      <c r="D309">
        <v>16</v>
      </c>
    </row>
    <row r="310" spans="1:4">
      <c r="A310">
        <v>5049</v>
      </c>
      <c r="B310" t="s">
        <v>333</v>
      </c>
      <c r="C310" t="s">
        <v>576</v>
      </c>
      <c r="D310">
        <v>16</v>
      </c>
    </row>
    <row r="311" spans="1:4">
      <c r="A311">
        <v>5052</v>
      </c>
      <c r="B311" t="s">
        <v>334</v>
      </c>
      <c r="C311" t="s">
        <v>576</v>
      </c>
      <c r="D311">
        <v>16</v>
      </c>
    </row>
    <row r="312" spans="1:4">
      <c r="A312">
        <v>5053</v>
      </c>
      <c r="B312" t="s">
        <v>325</v>
      </c>
      <c r="C312" t="s">
        <v>576</v>
      </c>
      <c r="D312">
        <v>16</v>
      </c>
    </row>
    <row r="313" spans="1:4">
      <c r="A313">
        <v>5054</v>
      </c>
      <c r="B313" t="s">
        <v>607</v>
      </c>
      <c r="C313" t="s">
        <v>576</v>
      </c>
      <c r="D313">
        <v>16</v>
      </c>
    </row>
    <row r="314" spans="1:4">
      <c r="A314">
        <v>5055</v>
      </c>
      <c r="B314" t="s">
        <v>630</v>
      </c>
      <c r="C314" t="s">
        <v>576</v>
      </c>
      <c r="D314">
        <v>16</v>
      </c>
    </row>
    <row r="315" spans="1:4">
      <c r="A315">
        <v>5056</v>
      </c>
      <c r="B315" t="s">
        <v>307</v>
      </c>
      <c r="C315" t="s">
        <v>576</v>
      </c>
      <c r="D315">
        <v>16</v>
      </c>
    </row>
    <row r="316" spans="1:4">
      <c r="A316">
        <v>5057</v>
      </c>
      <c r="B316" t="s">
        <v>309</v>
      </c>
      <c r="C316" t="s">
        <v>576</v>
      </c>
      <c r="D316">
        <v>16</v>
      </c>
    </row>
    <row r="317" spans="1:4">
      <c r="A317">
        <v>5058</v>
      </c>
      <c r="B317" t="s">
        <v>310</v>
      </c>
      <c r="C317" t="s">
        <v>576</v>
      </c>
      <c r="D317">
        <v>16</v>
      </c>
    </row>
    <row r="318" spans="1:4">
      <c r="A318">
        <v>5059</v>
      </c>
      <c r="B318" t="s">
        <v>631</v>
      </c>
      <c r="C318" t="s">
        <v>576</v>
      </c>
      <c r="D318">
        <v>16</v>
      </c>
    </row>
    <row r="319" spans="1:4">
      <c r="A319">
        <v>5060</v>
      </c>
      <c r="B319" t="s">
        <v>632</v>
      </c>
      <c r="C319" t="s">
        <v>576</v>
      </c>
      <c r="D319">
        <v>16</v>
      </c>
    </row>
    <row r="320" spans="1:4">
      <c r="A320">
        <v>5061</v>
      </c>
      <c r="B320" t="s">
        <v>303</v>
      </c>
      <c r="C320" t="s">
        <v>576</v>
      </c>
      <c r="D320">
        <v>16</v>
      </c>
    </row>
    <row r="321" spans="1:4">
      <c r="A321">
        <v>5401</v>
      </c>
      <c r="B321" t="s">
        <v>371</v>
      </c>
      <c r="C321" t="s">
        <v>633</v>
      </c>
      <c r="D321">
        <v>54</v>
      </c>
    </row>
    <row r="322" spans="1:4">
      <c r="A322">
        <v>5402</v>
      </c>
      <c r="B322" t="s">
        <v>370</v>
      </c>
      <c r="C322" t="s">
        <v>633</v>
      </c>
      <c r="D322">
        <v>54</v>
      </c>
    </row>
    <row r="323" spans="1:4">
      <c r="A323">
        <v>5403</v>
      </c>
      <c r="B323" t="s">
        <v>391</v>
      </c>
      <c r="C323" t="s">
        <v>633</v>
      </c>
      <c r="D323">
        <v>54</v>
      </c>
    </row>
    <row r="324" spans="1:4">
      <c r="A324">
        <v>5404</v>
      </c>
      <c r="B324" t="s">
        <v>388</v>
      </c>
      <c r="C324" t="s">
        <v>633</v>
      </c>
      <c r="D324">
        <v>54</v>
      </c>
    </row>
    <row r="325" spans="1:4">
      <c r="A325">
        <v>5405</v>
      </c>
      <c r="B325" t="s">
        <v>389</v>
      </c>
      <c r="C325" t="s">
        <v>633</v>
      </c>
      <c r="D325">
        <v>54</v>
      </c>
    </row>
    <row r="326" spans="1:4">
      <c r="A326">
        <v>5406</v>
      </c>
      <c r="B326" t="s">
        <v>390</v>
      </c>
      <c r="C326" t="s">
        <v>633</v>
      </c>
      <c r="D326">
        <v>54</v>
      </c>
    </row>
    <row r="327" spans="1:4">
      <c r="A327">
        <v>5411</v>
      </c>
      <c r="B327" t="s">
        <v>372</v>
      </c>
      <c r="C327" t="s">
        <v>633</v>
      </c>
      <c r="D327">
        <v>54</v>
      </c>
    </row>
    <row r="328" spans="1:4">
      <c r="A328">
        <v>5412</v>
      </c>
      <c r="B328" t="s">
        <v>605</v>
      </c>
      <c r="C328" t="s">
        <v>633</v>
      </c>
      <c r="D328">
        <v>54</v>
      </c>
    </row>
    <row r="329" spans="1:4">
      <c r="A329">
        <v>5413</v>
      </c>
      <c r="B329" t="s">
        <v>373</v>
      </c>
      <c r="C329" t="s">
        <v>633</v>
      </c>
      <c r="D329">
        <v>54</v>
      </c>
    </row>
    <row r="330" spans="1:4">
      <c r="A330">
        <v>5414</v>
      </c>
      <c r="B330" t="s">
        <v>374</v>
      </c>
      <c r="C330" t="s">
        <v>633</v>
      </c>
      <c r="D330">
        <v>54</v>
      </c>
    </row>
    <row r="331" spans="1:4">
      <c r="A331">
        <v>5415</v>
      </c>
      <c r="B331" t="s">
        <v>375</v>
      </c>
      <c r="C331" t="s">
        <v>633</v>
      </c>
      <c r="D331">
        <v>54</v>
      </c>
    </row>
    <row r="332" spans="1:4">
      <c r="A332">
        <v>5416</v>
      </c>
      <c r="B332" t="s">
        <v>376</v>
      </c>
      <c r="C332" t="s">
        <v>633</v>
      </c>
      <c r="D332">
        <v>54</v>
      </c>
    </row>
    <row r="333" spans="1:4">
      <c r="A333">
        <v>5417</v>
      </c>
      <c r="B333" t="s">
        <v>377</v>
      </c>
      <c r="C333" t="s">
        <v>633</v>
      </c>
      <c r="D333">
        <v>54</v>
      </c>
    </row>
    <row r="334" spans="1:4">
      <c r="A334">
        <v>5418</v>
      </c>
      <c r="B334" t="s">
        <v>51</v>
      </c>
      <c r="C334" t="s">
        <v>633</v>
      </c>
      <c r="D334">
        <v>54</v>
      </c>
    </row>
    <row r="335" spans="1:4">
      <c r="A335">
        <v>5419</v>
      </c>
      <c r="B335" t="s">
        <v>378</v>
      </c>
      <c r="C335" t="s">
        <v>633</v>
      </c>
      <c r="D335">
        <v>54</v>
      </c>
    </row>
    <row r="336" spans="1:4">
      <c r="A336">
        <v>5420</v>
      </c>
      <c r="B336" t="s">
        <v>379</v>
      </c>
      <c r="C336" t="s">
        <v>633</v>
      </c>
      <c r="D336">
        <v>54</v>
      </c>
    </row>
    <row r="337" spans="1:4">
      <c r="A337">
        <v>5421</v>
      </c>
      <c r="B337" t="s">
        <v>634</v>
      </c>
      <c r="C337" t="s">
        <v>633</v>
      </c>
      <c r="D337">
        <v>54</v>
      </c>
    </row>
    <row r="338" spans="1:4">
      <c r="A338">
        <v>5422</v>
      </c>
      <c r="B338" t="s">
        <v>380</v>
      </c>
      <c r="C338" t="s">
        <v>633</v>
      </c>
      <c r="D338">
        <v>54</v>
      </c>
    </row>
    <row r="339" spans="1:4">
      <c r="A339">
        <v>5423</v>
      </c>
      <c r="B339" t="s">
        <v>381</v>
      </c>
      <c r="C339" t="s">
        <v>633</v>
      </c>
      <c r="D339">
        <v>54</v>
      </c>
    </row>
    <row r="340" spans="1:4">
      <c r="A340">
        <v>5424</v>
      </c>
      <c r="B340" t="s">
        <v>382</v>
      </c>
      <c r="C340" t="s">
        <v>633</v>
      </c>
      <c r="D340">
        <v>54</v>
      </c>
    </row>
    <row r="341" spans="1:4">
      <c r="A341">
        <v>5425</v>
      </c>
      <c r="B341" t="s">
        <v>383</v>
      </c>
      <c r="C341" t="s">
        <v>633</v>
      </c>
      <c r="D341">
        <v>54</v>
      </c>
    </row>
    <row r="342" spans="1:4">
      <c r="A342">
        <v>5426</v>
      </c>
      <c r="B342" t="s">
        <v>384</v>
      </c>
      <c r="C342" t="s">
        <v>633</v>
      </c>
      <c r="D342">
        <v>54</v>
      </c>
    </row>
    <row r="343" spans="1:4">
      <c r="A343">
        <v>5427</v>
      </c>
      <c r="B343" t="s">
        <v>385</v>
      </c>
      <c r="C343" t="s">
        <v>633</v>
      </c>
      <c r="D343">
        <v>54</v>
      </c>
    </row>
    <row r="344" spans="1:4">
      <c r="A344">
        <v>5428</v>
      </c>
      <c r="B344" t="s">
        <v>386</v>
      </c>
      <c r="C344" t="s">
        <v>633</v>
      </c>
      <c r="D344">
        <v>54</v>
      </c>
    </row>
    <row r="345" spans="1:4">
      <c r="A345">
        <v>5429</v>
      </c>
      <c r="B345" t="s">
        <v>387</v>
      </c>
      <c r="C345" t="s">
        <v>633</v>
      </c>
      <c r="D345">
        <v>54</v>
      </c>
    </row>
    <row r="346" spans="1:4">
      <c r="A346">
        <v>5430</v>
      </c>
      <c r="B346" t="s">
        <v>402</v>
      </c>
      <c r="C346" t="s">
        <v>633</v>
      </c>
      <c r="D346">
        <v>54</v>
      </c>
    </row>
    <row r="347" spans="1:4">
      <c r="A347">
        <v>5432</v>
      </c>
      <c r="B347" t="s">
        <v>446</v>
      </c>
      <c r="C347" t="s">
        <v>633</v>
      </c>
      <c r="D347">
        <v>54</v>
      </c>
    </row>
    <row r="348" spans="1:4">
      <c r="A348">
        <v>5433</v>
      </c>
      <c r="B348" t="s">
        <v>392</v>
      </c>
      <c r="C348" t="s">
        <v>633</v>
      </c>
      <c r="D348">
        <v>54</v>
      </c>
    </row>
    <row r="349" spans="1:4">
      <c r="A349">
        <v>5434</v>
      </c>
      <c r="B349" t="s">
        <v>447</v>
      </c>
      <c r="C349" t="s">
        <v>633</v>
      </c>
      <c r="D349">
        <v>54</v>
      </c>
    </row>
    <row r="350" spans="1:4">
      <c r="A350">
        <v>5435</v>
      </c>
      <c r="B350" t="s">
        <v>448</v>
      </c>
      <c r="C350" t="s">
        <v>633</v>
      </c>
      <c r="D350">
        <v>54</v>
      </c>
    </row>
    <row r="351" spans="1:4">
      <c r="A351">
        <v>5436</v>
      </c>
      <c r="B351" t="s">
        <v>393</v>
      </c>
      <c r="C351" t="s">
        <v>633</v>
      </c>
      <c r="D351">
        <v>54</v>
      </c>
    </row>
    <row r="352" spans="1:4">
      <c r="A352">
        <v>5437</v>
      </c>
      <c r="B352" t="s">
        <v>77</v>
      </c>
      <c r="C352" t="s">
        <v>633</v>
      </c>
      <c r="D352">
        <v>54</v>
      </c>
    </row>
    <row r="353" spans="1:4">
      <c r="A353">
        <v>5438</v>
      </c>
      <c r="B353" t="s">
        <v>394</v>
      </c>
      <c r="C353" t="s">
        <v>633</v>
      </c>
      <c r="D353">
        <v>54</v>
      </c>
    </row>
    <row r="354" spans="1:4">
      <c r="A354">
        <v>5439</v>
      </c>
      <c r="B354" t="s">
        <v>404</v>
      </c>
      <c r="C354" t="s">
        <v>633</v>
      </c>
      <c r="D354">
        <v>54</v>
      </c>
    </row>
    <row r="355" spans="1:4">
      <c r="A355">
        <v>5440</v>
      </c>
      <c r="B355" t="s">
        <v>395</v>
      </c>
      <c r="C355" t="s">
        <v>633</v>
      </c>
      <c r="D355">
        <v>54</v>
      </c>
    </row>
    <row r="356" spans="1:4">
      <c r="A356">
        <v>5441</v>
      </c>
      <c r="B356" t="s">
        <v>396</v>
      </c>
      <c r="C356" t="s">
        <v>633</v>
      </c>
      <c r="D356">
        <v>54</v>
      </c>
    </row>
    <row r="357" spans="1:4">
      <c r="A357">
        <v>5442</v>
      </c>
      <c r="B357" t="s">
        <v>397</v>
      </c>
      <c r="C357" t="s">
        <v>633</v>
      </c>
      <c r="D357">
        <v>54</v>
      </c>
    </row>
    <row r="358" spans="1:4">
      <c r="A358">
        <v>5443</v>
      </c>
      <c r="B358" t="s">
        <v>449</v>
      </c>
      <c r="C358" t="s">
        <v>633</v>
      </c>
      <c r="D358">
        <v>54</v>
      </c>
    </row>
    <row r="359" spans="1:4">
      <c r="A359">
        <v>5444</v>
      </c>
      <c r="B359" t="s">
        <v>606</v>
      </c>
      <c r="C359" t="s">
        <v>633</v>
      </c>
      <c r="D359">
        <v>54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8"/>
  <sheetViews>
    <sheetView workbookViewId="0">
      <selection sqref="A1:R28"/>
    </sheetView>
  </sheetViews>
  <sheetFormatPr baseColWidth="10" defaultColWidth="8.90625" defaultRowHeight="15"/>
  <cols>
    <col min="1" max="16" width="13" customWidth="1"/>
  </cols>
  <sheetData>
    <row r="1" spans="1:19">
      <c r="A1" s="3" t="s">
        <v>9</v>
      </c>
      <c r="B1" t="s">
        <v>41</v>
      </c>
      <c r="C1" t="s">
        <v>486</v>
      </c>
      <c r="D1" t="s">
        <v>487</v>
      </c>
      <c r="E1" t="s">
        <v>488</v>
      </c>
      <c r="F1" t="s">
        <v>489</v>
      </c>
      <c r="G1" t="s">
        <v>490</v>
      </c>
      <c r="H1" t="s">
        <v>491</v>
      </c>
      <c r="I1" t="s">
        <v>492</v>
      </c>
      <c r="J1" t="s">
        <v>493</v>
      </c>
      <c r="K1" t="s">
        <v>494</v>
      </c>
      <c r="L1" t="s">
        <v>495</v>
      </c>
      <c r="M1" t="s">
        <v>496</v>
      </c>
      <c r="N1" t="s">
        <v>497</v>
      </c>
      <c r="O1" t="s">
        <v>498</v>
      </c>
      <c r="P1" t="s">
        <v>499</v>
      </c>
      <c r="Q1" t="s">
        <v>25</v>
      </c>
      <c r="R1" t="s">
        <v>564</v>
      </c>
      <c r="S1" t="s">
        <v>564</v>
      </c>
    </row>
    <row r="2" spans="1:19">
      <c r="A2">
        <v>2019</v>
      </c>
      <c r="B2">
        <v>103</v>
      </c>
      <c r="C2">
        <v>81581</v>
      </c>
      <c r="D2">
        <v>2.4343903605006072</v>
      </c>
      <c r="E2">
        <v>5.5135386916071134</v>
      </c>
      <c r="F2">
        <v>91.961363552788015</v>
      </c>
      <c r="G2">
        <v>9.0707395104252228E-2</v>
      </c>
      <c r="H2">
        <v>100</v>
      </c>
      <c r="I2">
        <v>29.572860020140993</v>
      </c>
      <c r="J2">
        <v>33.187038683859448</v>
      </c>
      <c r="K2">
        <v>19.138198952321304</v>
      </c>
      <c r="L2">
        <v>46.30405405405407</v>
      </c>
      <c r="M2">
        <v>18.976744186046517</v>
      </c>
      <c r="N2">
        <v>77.116279069767486</v>
      </c>
      <c r="O2">
        <v>1.1627906976744189</v>
      </c>
      <c r="P2">
        <v>2.7441860465116279</v>
      </c>
      <c r="Q2">
        <v>1</v>
      </c>
      <c r="R2">
        <v>1</v>
      </c>
      <c r="S2">
        <v>1</v>
      </c>
    </row>
    <row r="3" spans="1:19">
      <c r="A3">
        <v>2019</v>
      </c>
      <c r="B3">
        <v>106</v>
      </c>
      <c r="C3">
        <v>50691</v>
      </c>
      <c r="D3">
        <v>3.3398433646998478</v>
      </c>
      <c r="E3">
        <v>8.5932414037994906</v>
      </c>
      <c r="F3">
        <v>87.043064843857891</v>
      </c>
      <c r="G3">
        <v>0.44583851176737493</v>
      </c>
      <c r="H3">
        <v>99.42198812412461</v>
      </c>
      <c r="I3">
        <v>29.066804489072648</v>
      </c>
      <c r="J3">
        <v>33.297038567493125</v>
      </c>
      <c r="K3">
        <v>19.223679260249622</v>
      </c>
      <c r="L3">
        <v>43.583185840707969</v>
      </c>
      <c r="M3">
        <v>15.015688032272523</v>
      </c>
      <c r="N3">
        <v>77.05064993276558</v>
      </c>
      <c r="O3">
        <v>0.67234424025100858</v>
      </c>
      <c r="P3">
        <v>7.2613177947108944</v>
      </c>
      <c r="Q3">
        <v>2</v>
      </c>
      <c r="R3">
        <v>1</v>
      </c>
      <c r="S3">
        <v>1</v>
      </c>
    </row>
    <row r="4" spans="1:19">
      <c r="A4">
        <v>2019</v>
      </c>
      <c r="B4">
        <v>109</v>
      </c>
      <c r="Q4">
        <v>1</v>
      </c>
      <c r="R4">
        <v>1</v>
      </c>
      <c r="S4">
        <v>1</v>
      </c>
    </row>
    <row r="5" spans="1:19">
      <c r="A5">
        <v>2019</v>
      </c>
      <c r="B5">
        <v>110</v>
      </c>
      <c r="C5">
        <v>109191</v>
      </c>
      <c r="D5">
        <v>3.4609079502889406</v>
      </c>
      <c r="E5">
        <v>9.8781035066992668</v>
      </c>
      <c r="F5">
        <v>86.042805725746618</v>
      </c>
      <c r="G5">
        <v>0.61818281726515922</v>
      </c>
      <c r="H5">
        <v>100.00000000000001</v>
      </c>
      <c r="I5">
        <v>29.618444032812871</v>
      </c>
      <c r="J5">
        <v>34.075485814945274</v>
      </c>
      <c r="K5">
        <v>19.193497674319595</v>
      </c>
      <c r="L5">
        <v>45.704444444444412</v>
      </c>
      <c r="M5">
        <v>13.11211340206186</v>
      </c>
      <c r="N5">
        <v>75.612113402061823</v>
      </c>
      <c r="O5">
        <v>2.3679123711340204</v>
      </c>
      <c r="P5">
        <v>8.9078608247422721</v>
      </c>
      <c r="Q5">
        <v>1</v>
      </c>
      <c r="R5">
        <v>1</v>
      </c>
      <c r="S5">
        <v>1</v>
      </c>
    </row>
    <row r="6" spans="1:19">
      <c r="A6">
        <v>2019</v>
      </c>
      <c r="B6">
        <v>111</v>
      </c>
      <c r="C6">
        <v>127266</v>
      </c>
      <c r="D6">
        <v>2.6637122247890246</v>
      </c>
      <c r="E6">
        <v>8.0814985934970842</v>
      </c>
      <c r="F6">
        <v>88.238806908365177</v>
      </c>
      <c r="G6">
        <v>0.52017035186145555</v>
      </c>
      <c r="H6">
        <v>99.504188078512726</v>
      </c>
      <c r="I6">
        <v>30.0229793510325</v>
      </c>
      <c r="J6">
        <v>34.268517258142872</v>
      </c>
      <c r="K6">
        <v>19.663779408359957</v>
      </c>
      <c r="L6">
        <v>45.453323262839909</v>
      </c>
      <c r="M6">
        <v>14.494680851063828</v>
      </c>
      <c r="N6">
        <v>75.066489361702139</v>
      </c>
      <c r="O6">
        <v>1.6123670212765957</v>
      </c>
      <c r="P6">
        <v>8.8264627659574444</v>
      </c>
      <c r="Q6">
        <v>1</v>
      </c>
      <c r="R6">
        <v>1</v>
      </c>
      <c r="S6">
        <v>1</v>
      </c>
    </row>
    <row r="7" spans="1:19">
      <c r="A7">
        <v>2019</v>
      </c>
      <c r="B7">
        <v>113</v>
      </c>
      <c r="Q7">
        <v>1</v>
      </c>
      <c r="R7">
        <v>1</v>
      </c>
      <c r="S7">
        <v>1</v>
      </c>
    </row>
    <row r="8" spans="1:19">
      <c r="A8">
        <v>2019</v>
      </c>
      <c r="B8">
        <v>116</v>
      </c>
      <c r="C8">
        <v>84717</v>
      </c>
      <c r="D8">
        <v>2.8565695196949843</v>
      </c>
      <c r="E8">
        <v>8.3513344429099234</v>
      </c>
      <c r="F8">
        <v>88.216060530944219</v>
      </c>
      <c r="G8">
        <v>0.57367470519494312</v>
      </c>
      <c r="H8">
        <v>99.997639198744068</v>
      </c>
      <c r="I8">
        <v>25.380921487603281</v>
      </c>
      <c r="J8">
        <v>31.775057243816299</v>
      </c>
      <c r="K8">
        <v>18.357150828270871</v>
      </c>
      <c r="L8">
        <v>42.517798353909441</v>
      </c>
      <c r="M8">
        <v>12.105424456022069</v>
      </c>
      <c r="N8">
        <v>74.134232301562989</v>
      </c>
      <c r="O8">
        <v>3.1872509960159352</v>
      </c>
      <c r="P8">
        <v>10.573092246399018</v>
      </c>
      <c r="Q8">
        <v>1</v>
      </c>
      <c r="R8">
        <v>1</v>
      </c>
      <c r="S8">
        <v>1</v>
      </c>
    </row>
    <row r="9" spans="1:19">
      <c r="A9">
        <v>2019</v>
      </c>
      <c r="B9">
        <v>117</v>
      </c>
      <c r="C9">
        <v>56871</v>
      </c>
      <c r="D9">
        <v>2.838001793532734</v>
      </c>
      <c r="E9">
        <v>7.9794622918534914</v>
      </c>
      <c r="F9">
        <v>87.39076154806493</v>
      </c>
      <c r="G9">
        <v>0.54685164670921937</v>
      </c>
      <c r="H9">
        <v>98.755077280160322</v>
      </c>
      <c r="I9">
        <v>27.251982651796794</v>
      </c>
      <c r="J9">
        <v>32.725121198766026</v>
      </c>
      <c r="K9">
        <v>18.846422535211264</v>
      </c>
      <c r="L9">
        <v>45.847909967845681</v>
      </c>
      <c r="M9">
        <v>14.407814407814405</v>
      </c>
      <c r="N9">
        <v>74.603174603174608</v>
      </c>
      <c r="O9">
        <v>1.2617012617012617</v>
      </c>
      <c r="P9">
        <v>9.7273097273097271</v>
      </c>
      <c r="Q9">
        <v>2</v>
      </c>
      <c r="R9">
        <v>1</v>
      </c>
      <c r="S9">
        <v>1</v>
      </c>
    </row>
    <row r="10" spans="1:19">
      <c r="A10">
        <v>2019</v>
      </c>
      <c r="B10">
        <v>134</v>
      </c>
      <c r="C10">
        <v>116287</v>
      </c>
      <c r="D10">
        <v>3.4776028274871642</v>
      </c>
      <c r="E10">
        <v>9.1428964544618054</v>
      </c>
      <c r="F10">
        <v>86.676068692115223</v>
      </c>
      <c r="G10">
        <v>0.58390017800785987</v>
      </c>
      <c r="H10">
        <v>99.880468152072012</v>
      </c>
      <c r="I10">
        <v>25.098219584569762</v>
      </c>
      <c r="J10">
        <v>31.807148231753203</v>
      </c>
      <c r="K10">
        <v>18.646950681098787</v>
      </c>
      <c r="L10">
        <v>42.847717231222411</v>
      </c>
      <c r="M10">
        <v>12.61204919741505</v>
      </c>
      <c r="N10">
        <v>74.192203460496145</v>
      </c>
      <c r="O10">
        <v>2.5432562017927878</v>
      </c>
      <c r="P10">
        <v>10.652491140296018</v>
      </c>
      <c r="Q10">
        <v>1</v>
      </c>
      <c r="R10">
        <v>1</v>
      </c>
      <c r="S10">
        <v>1</v>
      </c>
    </row>
    <row r="11" spans="1:19">
      <c r="A11">
        <v>2019</v>
      </c>
      <c r="B11">
        <v>141</v>
      </c>
      <c r="C11">
        <v>108479</v>
      </c>
      <c r="D11">
        <v>3.6716783893656841</v>
      </c>
      <c r="E11">
        <v>8.2209459895463652</v>
      </c>
      <c r="F11">
        <v>86.868426146996185</v>
      </c>
      <c r="G11">
        <v>0.45262216650227238</v>
      </c>
      <c r="H11">
        <v>99.213672692410498</v>
      </c>
      <c r="I11">
        <v>23.508887773035433</v>
      </c>
      <c r="J11">
        <v>29.116046198699209</v>
      </c>
      <c r="K11">
        <v>17.539318080523099</v>
      </c>
      <c r="L11">
        <v>43.20773930753559</v>
      </c>
      <c r="M11">
        <v>14.226804123711339</v>
      </c>
      <c r="N11">
        <v>71.723122238586186</v>
      </c>
      <c r="O11">
        <v>4.2709867452135493</v>
      </c>
      <c r="P11">
        <v>9.7790868924889516</v>
      </c>
      <c r="Q11">
        <v>2</v>
      </c>
      <c r="R11">
        <v>1</v>
      </c>
      <c r="S11">
        <v>1</v>
      </c>
    </row>
    <row r="12" spans="1:19">
      <c r="A12">
        <v>2019</v>
      </c>
      <c r="B12">
        <v>142</v>
      </c>
      <c r="C12">
        <v>22452</v>
      </c>
      <c r="D12">
        <v>2.7659005879208984</v>
      </c>
      <c r="E12">
        <v>7.8745768751113507</v>
      </c>
      <c r="F12">
        <v>88.900766078745775</v>
      </c>
      <c r="G12">
        <v>0.4587564582219848</v>
      </c>
      <c r="H12">
        <v>100</v>
      </c>
      <c r="I12">
        <v>29.211272141706893</v>
      </c>
      <c r="J12">
        <v>32.896040723981855</v>
      </c>
      <c r="K12">
        <v>19.322980961923797</v>
      </c>
      <c r="L12">
        <v>44.615533980582505</v>
      </c>
      <c r="M12">
        <v>13.310961968680097</v>
      </c>
      <c r="N12">
        <v>75.391498881431744</v>
      </c>
      <c r="O12">
        <v>2.3489932885906044</v>
      </c>
      <c r="P12">
        <v>8.9485458612975339</v>
      </c>
      <c r="Q12">
        <v>2</v>
      </c>
      <c r="R12">
        <v>1</v>
      </c>
      <c r="S12">
        <v>1</v>
      </c>
    </row>
    <row r="13" spans="1:19">
      <c r="A13">
        <v>2019</v>
      </c>
      <c r="B13">
        <v>147</v>
      </c>
      <c r="C13">
        <v>20914</v>
      </c>
      <c r="D13">
        <v>2.6059099168021422</v>
      </c>
      <c r="E13">
        <v>8.5540786076312507</v>
      </c>
      <c r="F13">
        <v>88.562685282585861</v>
      </c>
      <c r="G13">
        <v>0.27732619298077843</v>
      </c>
      <c r="H13">
        <v>100</v>
      </c>
      <c r="I13">
        <v>23.105137614678881</v>
      </c>
      <c r="J13">
        <v>27.576187814421477</v>
      </c>
      <c r="K13">
        <v>15.921579743008378</v>
      </c>
      <c r="L13">
        <v>39.984482758620693</v>
      </c>
      <c r="M13">
        <v>10.829493087557601</v>
      </c>
      <c r="N13">
        <v>79.262672811059943</v>
      </c>
      <c r="O13">
        <v>1.6129032258064513</v>
      </c>
      <c r="P13">
        <v>8.2949308755760391</v>
      </c>
      <c r="Q13">
        <v>2</v>
      </c>
      <c r="R13">
        <v>1</v>
      </c>
      <c r="S13">
        <v>1</v>
      </c>
    </row>
    <row r="14" spans="1:19">
      <c r="A14">
        <v>2019</v>
      </c>
      <c r="B14">
        <v>155</v>
      </c>
      <c r="C14">
        <v>70003</v>
      </c>
      <c r="D14">
        <v>2.5141779638015516</v>
      </c>
      <c r="E14">
        <v>9.5881605074068297</v>
      </c>
      <c r="F14">
        <v>87.501964201534236</v>
      </c>
      <c r="G14">
        <v>0.3956973272574032</v>
      </c>
      <c r="H14">
        <v>100</v>
      </c>
      <c r="I14">
        <v>29.306323863636425</v>
      </c>
      <c r="J14">
        <v>33.684415971394593</v>
      </c>
      <c r="K14">
        <v>19.777928298559846</v>
      </c>
      <c r="L14">
        <v>44.449963898916941</v>
      </c>
      <c r="M14">
        <v>10.814567695301639</v>
      </c>
      <c r="N14">
        <v>81.512371420628298</v>
      </c>
      <c r="O14">
        <v>1.5846538782318598</v>
      </c>
      <c r="P14">
        <v>6.0884070058381994</v>
      </c>
      <c r="Q14">
        <v>1</v>
      </c>
      <c r="R14">
        <v>1</v>
      </c>
      <c r="S14">
        <v>1</v>
      </c>
    </row>
    <row r="15" spans="1:19">
      <c r="A15">
        <v>2019</v>
      </c>
      <c r="B15">
        <v>160</v>
      </c>
      <c r="C15">
        <v>22491</v>
      </c>
      <c r="D15">
        <v>3.712596149570941</v>
      </c>
      <c r="E15">
        <v>9.0036014405762312</v>
      </c>
      <c r="F15">
        <v>86.17669289938199</v>
      </c>
      <c r="G15">
        <v>0.55133164376861876</v>
      </c>
      <c r="H15">
        <v>99.444222133297757</v>
      </c>
      <c r="I15">
        <v>25.593532934131744</v>
      </c>
      <c r="J15">
        <v>31.602518518518561</v>
      </c>
      <c r="K15">
        <v>18.448674027448064</v>
      </c>
      <c r="L15">
        <v>43.447580645161267</v>
      </c>
      <c r="M15">
        <v>8.8164251207729478</v>
      </c>
      <c r="N15">
        <v>78.381642512077278</v>
      </c>
      <c r="O15">
        <v>1.5700483091787441</v>
      </c>
      <c r="P15">
        <v>11.231884057971016</v>
      </c>
      <c r="Q15">
        <v>2</v>
      </c>
      <c r="R15">
        <v>1</v>
      </c>
      <c r="S15">
        <v>1</v>
      </c>
    </row>
    <row r="16" spans="1:19">
      <c r="A16">
        <v>2019</v>
      </c>
      <c r="B16">
        <v>171</v>
      </c>
      <c r="C16">
        <v>19614</v>
      </c>
      <c r="D16">
        <v>2.5135107576221074</v>
      </c>
      <c r="E16">
        <v>7.4691546854287747</v>
      </c>
      <c r="F16">
        <v>83.608646884878141</v>
      </c>
      <c r="G16">
        <v>0.54552870398694808</v>
      </c>
      <c r="H16">
        <v>94.136841031915978</v>
      </c>
      <c r="I16">
        <v>31.613793103448263</v>
      </c>
      <c r="J16">
        <v>34.620682593856642</v>
      </c>
      <c r="K16">
        <v>20.472638575522954</v>
      </c>
      <c r="L16">
        <v>46.922429906542042</v>
      </c>
      <c r="M16">
        <v>15.954118873826902</v>
      </c>
      <c r="N16">
        <v>73.201251303441055</v>
      </c>
      <c r="O16">
        <v>1.4598540145985412</v>
      </c>
      <c r="P16">
        <v>9.3847758081334725</v>
      </c>
      <c r="Q16">
        <v>1</v>
      </c>
      <c r="R16">
        <v>1</v>
      </c>
      <c r="S16">
        <v>1</v>
      </c>
    </row>
    <row r="17" spans="1:19">
      <c r="A17">
        <v>2019</v>
      </c>
      <c r="B17">
        <v>175</v>
      </c>
      <c r="C17">
        <v>17791</v>
      </c>
      <c r="D17">
        <v>5.0699792029677919</v>
      </c>
      <c r="E17">
        <v>8.4312292732280358</v>
      </c>
      <c r="F17">
        <v>85.902984655162726</v>
      </c>
      <c r="G17">
        <v>0.59580686864144794</v>
      </c>
      <c r="H17">
        <v>100</v>
      </c>
      <c r="I17">
        <v>21.192017738359205</v>
      </c>
      <c r="J17">
        <v>29.665066666666721</v>
      </c>
      <c r="K17">
        <v>16.67289144801418</v>
      </c>
      <c r="L17">
        <v>41.144339622641503</v>
      </c>
      <c r="M17">
        <v>10.252100840336132</v>
      </c>
      <c r="N17">
        <v>74.117647058823522</v>
      </c>
      <c r="O17">
        <v>3.6974789915966402</v>
      </c>
      <c r="P17">
        <v>11.932773109243699</v>
      </c>
      <c r="Q17">
        <v>2</v>
      </c>
      <c r="R17">
        <v>1</v>
      </c>
      <c r="S17">
        <v>1</v>
      </c>
    </row>
    <row r="18" spans="1:19">
      <c r="A18">
        <v>2019</v>
      </c>
      <c r="B18">
        <v>177</v>
      </c>
      <c r="C18">
        <v>38155</v>
      </c>
      <c r="D18">
        <v>2.0364303498886125</v>
      </c>
      <c r="E18">
        <v>10.538592582885599</v>
      </c>
      <c r="F18">
        <v>86.987288690866222</v>
      </c>
      <c r="G18">
        <v>0.43768837635958591</v>
      </c>
      <c r="H18">
        <v>100.00000000000001</v>
      </c>
      <c r="I18">
        <v>24.831016731016756</v>
      </c>
      <c r="J18">
        <v>30.527679681671255</v>
      </c>
      <c r="K18">
        <v>18.35172943657733</v>
      </c>
      <c r="L18">
        <v>41.194011976047904</v>
      </c>
      <c r="M18">
        <v>5.3097345132743357</v>
      </c>
      <c r="N18">
        <v>85.029498525073748</v>
      </c>
      <c r="O18">
        <v>1.4011799410029497</v>
      </c>
      <c r="P18">
        <v>8.2595870206489703</v>
      </c>
      <c r="Q18">
        <v>2</v>
      </c>
      <c r="R18">
        <v>1</v>
      </c>
      <c r="S18">
        <v>1</v>
      </c>
    </row>
    <row r="19" spans="1:19">
      <c r="A19">
        <v>2019</v>
      </c>
      <c r="B19">
        <v>178</v>
      </c>
      <c r="C19">
        <v>12343</v>
      </c>
      <c r="D19">
        <v>2.9166329093413261</v>
      </c>
      <c r="E19">
        <v>8.3772178562748092</v>
      </c>
      <c r="F19">
        <v>87.98509276513002</v>
      </c>
      <c r="G19">
        <v>0.3321720813416511</v>
      </c>
      <c r="H19">
        <v>99.611115612087843</v>
      </c>
      <c r="I19">
        <v>30.59472222222222</v>
      </c>
      <c r="J19">
        <v>34.019439071566758</v>
      </c>
      <c r="K19">
        <v>18.070653775322363</v>
      </c>
      <c r="L19">
        <v>43.931707317073176</v>
      </c>
      <c r="M19">
        <v>16.146788990825691</v>
      </c>
      <c r="N19">
        <v>75.779816513761503</v>
      </c>
      <c r="O19">
        <v>1.467889908256881</v>
      </c>
      <c r="P19">
        <v>6.6055045871559654</v>
      </c>
      <c r="Q19">
        <v>2</v>
      </c>
      <c r="R19">
        <v>1</v>
      </c>
      <c r="S19">
        <v>1</v>
      </c>
    </row>
    <row r="20" spans="1:19">
      <c r="A20">
        <v>2019</v>
      </c>
      <c r="B20">
        <v>181</v>
      </c>
      <c r="C20">
        <v>35520</v>
      </c>
      <c r="D20">
        <v>3.7246621621621623</v>
      </c>
      <c r="E20">
        <v>9.4003378378378404</v>
      </c>
      <c r="F20">
        <v>86.365427927927954</v>
      </c>
      <c r="G20">
        <v>0.50957207207207211</v>
      </c>
      <c r="H20">
        <v>100</v>
      </c>
      <c r="I20">
        <v>28.000377928949391</v>
      </c>
      <c r="J20">
        <v>30.590446241389643</v>
      </c>
      <c r="K20">
        <v>18.602490465169264</v>
      </c>
      <c r="L20">
        <v>43.400552486187848</v>
      </c>
      <c r="M20">
        <v>16.876240900066183</v>
      </c>
      <c r="N20">
        <v>72.799470549305099</v>
      </c>
      <c r="O20">
        <v>1.1250827266710783</v>
      </c>
      <c r="P20">
        <v>9.1992058239576409</v>
      </c>
      <c r="Q20">
        <v>2</v>
      </c>
      <c r="R20">
        <v>1</v>
      </c>
      <c r="S20">
        <v>1</v>
      </c>
    </row>
    <row r="21" spans="1:19">
      <c r="A21">
        <v>2019</v>
      </c>
      <c r="B21">
        <v>262</v>
      </c>
      <c r="C21">
        <v>1294</v>
      </c>
      <c r="D21">
        <v>9.4281298299845435</v>
      </c>
      <c r="E21">
        <v>8.5780525502318401</v>
      </c>
      <c r="F21">
        <v>81.916537867078844</v>
      </c>
      <c r="G21">
        <v>7.7279752704791357E-2</v>
      </c>
      <c r="H21">
        <v>100.00000000000001</v>
      </c>
      <c r="I21">
        <v>15.074590163934426</v>
      </c>
      <c r="J21">
        <v>24.122522522522516</v>
      </c>
      <c r="K21">
        <v>14.745943396226391</v>
      </c>
      <c r="L21">
        <v>35.9</v>
      </c>
      <c r="M21">
        <v>6.6666666666666687</v>
      </c>
      <c r="N21">
        <v>86.666666666666686</v>
      </c>
      <c r="O21">
        <v>0</v>
      </c>
      <c r="P21">
        <v>6.6666666666666687</v>
      </c>
      <c r="Q21">
        <v>2</v>
      </c>
      <c r="R21">
        <v>1</v>
      </c>
      <c r="S21">
        <v>1</v>
      </c>
    </row>
    <row r="22" spans="1:19">
      <c r="A22">
        <v>2019</v>
      </c>
      <c r="B22">
        <v>267</v>
      </c>
      <c r="C22">
        <v>1581</v>
      </c>
      <c r="D22">
        <v>1.8342820999367495</v>
      </c>
      <c r="E22">
        <v>7.2106261859582528</v>
      </c>
      <c r="F22">
        <v>90.702087286527515</v>
      </c>
      <c r="G22">
        <v>0.25300442757748259</v>
      </c>
      <c r="H22">
        <v>100</v>
      </c>
      <c r="I22">
        <v>14.072413793103443</v>
      </c>
      <c r="J22">
        <v>17.679824561403503</v>
      </c>
      <c r="K22">
        <v>11.932147838214799</v>
      </c>
      <c r="L22">
        <v>29.95</v>
      </c>
      <c r="M22">
        <v>0</v>
      </c>
      <c r="N22">
        <v>0</v>
      </c>
      <c r="O22">
        <v>0</v>
      </c>
      <c r="P22">
        <v>100</v>
      </c>
      <c r="S22">
        <v>1</v>
      </c>
    </row>
    <row r="23" spans="1:19">
      <c r="A23">
        <v>2019</v>
      </c>
      <c r="B23">
        <v>309</v>
      </c>
      <c r="C23">
        <v>107443</v>
      </c>
      <c r="D23">
        <v>3.6921902776355848</v>
      </c>
      <c r="E23">
        <v>10.809452453859256</v>
      </c>
      <c r="F23">
        <v>84.920376385618411</v>
      </c>
      <c r="G23">
        <v>0.57611943076794203</v>
      </c>
      <c r="H23">
        <v>99.998138547881254</v>
      </c>
      <c r="I23">
        <v>26.382631711620846</v>
      </c>
      <c r="J23">
        <v>31.201852075081689</v>
      </c>
      <c r="K23">
        <v>17.751639832969786</v>
      </c>
      <c r="L23">
        <v>42.567819063004841</v>
      </c>
      <c r="M23">
        <v>12.246234446627378</v>
      </c>
      <c r="N23">
        <v>76.839118096485507</v>
      </c>
      <c r="O23">
        <v>1.156952630430037</v>
      </c>
      <c r="P23">
        <v>9.7576948264571062</v>
      </c>
      <c r="Q23">
        <v>1</v>
      </c>
      <c r="R23">
        <v>1</v>
      </c>
      <c r="S23">
        <v>1</v>
      </c>
    </row>
    <row r="24" spans="1:19">
      <c r="A24">
        <v>2019</v>
      </c>
      <c r="B24">
        <v>470</v>
      </c>
      <c r="C24">
        <v>10405</v>
      </c>
      <c r="D24">
        <v>2.921672272945699</v>
      </c>
      <c r="E24">
        <v>7.5348390197020656</v>
      </c>
      <c r="F24">
        <v>85.516578567996149</v>
      </c>
      <c r="G24">
        <v>0.49014896684286391</v>
      </c>
      <c r="H24">
        <v>96.463238827486748</v>
      </c>
      <c r="I24">
        <v>22.111184210526321</v>
      </c>
      <c r="J24">
        <v>27.05255102040816</v>
      </c>
      <c r="K24">
        <v>16.341942009440299</v>
      </c>
      <c r="L24">
        <v>36.729411764705901</v>
      </c>
      <c r="M24">
        <v>11.176470588235293</v>
      </c>
      <c r="N24">
        <v>66.470588235294116</v>
      </c>
      <c r="O24">
        <v>8.2352941176470615</v>
      </c>
      <c r="P24">
        <v>14.117647058823531</v>
      </c>
      <c r="Q24">
        <v>2</v>
      </c>
      <c r="R24">
        <v>1</v>
      </c>
      <c r="S24">
        <v>1</v>
      </c>
    </row>
    <row r="25" spans="1:19">
      <c r="A25">
        <v>2019</v>
      </c>
      <c r="B25">
        <v>629</v>
      </c>
      <c r="C25">
        <v>2219</v>
      </c>
      <c r="D25">
        <v>7.8413699864803954</v>
      </c>
      <c r="E25">
        <v>14.781433077963046</v>
      </c>
      <c r="F25">
        <v>76.836412798557902</v>
      </c>
      <c r="G25">
        <v>0.54078413699864802</v>
      </c>
      <c r="H25">
        <v>100.00000000000001</v>
      </c>
      <c r="I25">
        <v>27.363218390804601</v>
      </c>
      <c r="J25">
        <v>30.155792682926837</v>
      </c>
      <c r="K25">
        <v>13.9575366568915</v>
      </c>
      <c r="L25">
        <v>35.508333333333326</v>
      </c>
      <c r="M25">
        <v>24.712643678160926</v>
      </c>
      <c r="N25">
        <v>70.114942528735611</v>
      </c>
      <c r="O25">
        <v>1.7241379310344827</v>
      </c>
      <c r="P25">
        <v>3.4482758620689653</v>
      </c>
      <c r="Q25">
        <v>2</v>
      </c>
      <c r="R25">
        <v>1</v>
      </c>
      <c r="S25">
        <v>1</v>
      </c>
    </row>
    <row r="26" spans="1:19">
      <c r="A26">
        <v>2019</v>
      </c>
      <c r="B26">
        <v>643</v>
      </c>
      <c r="C26">
        <v>64155</v>
      </c>
      <c r="D26">
        <v>3.2733224222585928</v>
      </c>
      <c r="E26">
        <v>8.9455225625438377</v>
      </c>
      <c r="F26">
        <v>87.316654976229444</v>
      </c>
      <c r="G26">
        <v>0.45982386407918319</v>
      </c>
      <c r="H26">
        <v>99.995323825111058</v>
      </c>
      <c r="I26">
        <v>24.14838095238094</v>
      </c>
      <c r="J26">
        <v>29.356804321310342</v>
      </c>
      <c r="K26">
        <v>17.553925523938585</v>
      </c>
      <c r="L26">
        <v>36.900677966101654</v>
      </c>
      <c r="M26">
        <v>11.967951927891836</v>
      </c>
      <c r="N26">
        <v>79.018527791687504</v>
      </c>
      <c r="O26">
        <v>1.1016524787180764</v>
      </c>
      <c r="P26">
        <v>7.9118678017025585</v>
      </c>
      <c r="Q26">
        <v>1</v>
      </c>
      <c r="R26">
        <v>1</v>
      </c>
      <c r="S26">
        <v>1</v>
      </c>
    </row>
    <row r="27" spans="1:19">
      <c r="A27">
        <v>2019</v>
      </c>
      <c r="B27">
        <v>704</v>
      </c>
      <c r="C27">
        <v>71</v>
      </c>
      <c r="D27">
        <v>0</v>
      </c>
      <c r="E27">
        <v>4.2253521126760551</v>
      </c>
      <c r="F27">
        <v>92.957746478873219</v>
      </c>
      <c r="G27">
        <v>2.8169014084507031</v>
      </c>
      <c r="H27">
        <v>99.999999999999986</v>
      </c>
      <c r="I27">
        <v>0</v>
      </c>
      <c r="J27">
        <v>33.6</v>
      </c>
      <c r="K27">
        <v>17.577272727272732</v>
      </c>
      <c r="L27">
        <v>22.450000000000003</v>
      </c>
      <c r="M27">
        <v>0</v>
      </c>
      <c r="N27">
        <v>100</v>
      </c>
      <c r="O27">
        <v>0</v>
      </c>
      <c r="P27">
        <v>0</v>
      </c>
      <c r="Q27">
        <v>2</v>
      </c>
      <c r="R27">
        <v>1</v>
      </c>
      <c r="S27">
        <v>1</v>
      </c>
    </row>
    <row r="28" spans="1:19">
      <c r="A28">
        <v>2019</v>
      </c>
      <c r="B28">
        <v>802</v>
      </c>
      <c r="C28">
        <v>11491</v>
      </c>
      <c r="D28">
        <v>2.2017230876338001</v>
      </c>
      <c r="E28">
        <v>7.632059872944045</v>
      </c>
      <c r="F28">
        <v>89.87903576712209</v>
      </c>
      <c r="G28">
        <v>0.28718127230006085</v>
      </c>
      <c r="H28">
        <v>100</v>
      </c>
      <c r="I28">
        <v>27.76403162055334</v>
      </c>
      <c r="J28">
        <v>33.106659064994346</v>
      </c>
      <c r="K28">
        <v>18.790343725793953</v>
      </c>
      <c r="L28">
        <v>46.809090909090912</v>
      </c>
      <c r="M28">
        <v>9.5348837209302317</v>
      </c>
      <c r="N28">
        <v>81.395348837209298</v>
      </c>
      <c r="O28">
        <v>1.86046511627907</v>
      </c>
      <c r="P28">
        <v>7.2093023255813984</v>
      </c>
      <c r="Q28">
        <v>1</v>
      </c>
      <c r="R28">
        <v>1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32"/>
  <sheetViews>
    <sheetView defaultGridColor="0" colorId="22" zoomScale="98" zoomScaleNormal="98" workbookViewId="0">
      <pane ySplit="9" topLeftCell="A13" activePane="bottomLeft" state="frozen"/>
      <selection pane="bottomLeft" activeCell="L27" sqref="L27"/>
    </sheetView>
  </sheetViews>
  <sheetFormatPr baseColWidth="10" defaultRowHeight="15"/>
  <cols>
    <col min="1" max="1" width="1.36328125" customWidth="1"/>
    <col min="2" max="2" width="6.453125" customWidth="1"/>
    <col min="3" max="3" width="4.1796875" style="33" customWidth="1"/>
    <col min="4" max="4" width="6.26953125" customWidth="1"/>
    <col min="5" max="5" width="3.90625" customWidth="1"/>
    <col min="6" max="6" width="5.81640625" style="11" customWidth="1"/>
    <col min="7" max="7" width="4.7265625" customWidth="1"/>
    <col min="8" max="8" width="5.6328125" style="92" customWidth="1"/>
    <col min="9" max="9" width="5.54296875" style="92" customWidth="1"/>
    <col min="10" max="10" width="5.08984375" style="92" customWidth="1"/>
    <col min="11" max="11" width="1.36328125" style="92" customWidth="1"/>
    <col min="12" max="12" width="6" style="92" customWidth="1"/>
    <col min="13" max="13" width="4.1796875" style="384" customWidth="1"/>
    <col min="14" max="14" width="5.453125" style="11" customWidth="1"/>
    <col min="15" max="15" width="1.08984375" style="11" customWidth="1"/>
    <col min="16" max="16" width="6" style="11" customWidth="1"/>
    <col min="17" max="17" width="2.36328125" style="11" customWidth="1"/>
    <col min="18" max="18" width="6.08984375" style="92" customWidth="1"/>
    <col min="19" max="19" width="1.36328125" style="92" customWidth="1"/>
    <col min="20" max="20" width="6.36328125" style="92" customWidth="1"/>
    <col min="21" max="21" width="1.54296875" style="92" customWidth="1"/>
    <col min="22" max="22" width="6.90625" customWidth="1"/>
    <col min="23" max="23" width="5.36328125" customWidth="1"/>
    <col min="24" max="24" width="0.90625" customWidth="1"/>
    <col min="25" max="25" width="7.54296875" customWidth="1"/>
    <col min="26" max="26" width="4.7265625" style="33" customWidth="1"/>
    <col min="27" max="27" width="5.453125" style="11" customWidth="1"/>
    <col min="28" max="28" width="5.1796875" style="11" customWidth="1"/>
    <col min="29" max="29" width="4.90625" style="11" customWidth="1"/>
    <col min="30" max="30" width="6.6328125" style="92" customWidth="1"/>
    <col min="31" max="31" width="5" customWidth="1"/>
    <col min="32" max="32" width="5.36328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56" ht="13.5" customHeight="1">
      <c r="A1" s="25"/>
      <c r="B1" s="25"/>
      <c r="C1" s="368"/>
      <c r="D1" s="25"/>
      <c r="E1" s="25"/>
      <c r="F1" s="125"/>
      <c r="G1" s="25"/>
      <c r="H1" s="101"/>
      <c r="I1" s="101"/>
      <c r="J1" s="101"/>
      <c r="K1" s="101"/>
      <c r="L1" s="101"/>
      <c r="M1" s="372"/>
      <c r="N1" s="125"/>
      <c r="O1" s="125"/>
      <c r="P1" s="125"/>
      <c r="Q1" s="125"/>
      <c r="R1" s="101"/>
      <c r="S1" s="101"/>
      <c r="T1" s="101"/>
      <c r="U1" s="101"/>
      <c r="V1" s="25"/>
      <c r="W1" s="25"/>
      <c r="X1" s="25"/>
      <c r="Y1" s="25"/>
      <c r="Z1" s="368"/>
      <c r="AA1" s="125"/>
      <c r="AB1" s="125"/>
      <c r="AC1" s="125"/>
      <c r="AD1" s="101"/>
      <c r="AE1" s="25"/>
      <c r="AF1" s="25"/>
      <c r="AG1" s="125"/>
      <c r="AH1" s="125"/>
      <c r="AI1" s="125"/>
      <c r="AJ1" s="25"/>
    </row>
    <row r="2" spans="1:56" ht="31.5" customHeight="1">
      <c r="A2" s="25"/>
      <c r="B2" s="25"/>
      <c r="C2" s="120" t="s">
        <v>84</v>
      </c>
      <c r="D2" s="134"/>
      <c r="E2" s="134"/>
      <c r="F2" s="344"/>
      <c r="G2" s="134"/>
      <c r="H2" s="134"/>
      <c r="I2" s="135"/>
      <c r="J2" s="134"/>
      <c r="K2" s="134"/>
      <c r="L2" s="101"/>
      <c r="M2" s="372"/>
      <c r="N2" s="344"/>
      <c r="O2" s="344"/>
      <c r="P2" s="344"/>
      <c r="Q2" s="344"/>
      <c r="R2" s="135"/>
      <c r="S2" s="135"/>
      <c r="T2" s="135"/>
      <c r="U2" s="135"/>
      <c r="V2" s="135"/>
      <c r="W2" s="134"/>
      <c r="X2" s="134"/>
      <c r="Y2" s="132" t="str">
        <f>+År!B2</f>
        <v>VOKSEN GEIT</v>
      </c>
      <c r="Z2" s="368"/>
      <c r="AA2" s="125"/>
      <c r="AB2" s="101"/>
      <c r="AC2" s="125"/>
      <c r="AD2" s="101"/>
      <c r="AE2" s="25"/>
      <c r="AF2" s="25"/>
      <c r="AG2" s="125"/>
      <c r="AH2" s="125"/>
      <c r="AI2" s="125"/>
      <c r="AJ2" s="25"/>
    </row>
    <row r="3" spans="1:56" ht="22.5" customHeight="1">
      <c r="A3" s="25"/>
      <c r="B3" s="25"/>
      <c r="C3" s="368"/>
      <c r="D3" s="25"/>
      <c r="E3" s="25"/>
      <c r="F3" s="125"/>
      <c r="G3" s="25"/>
      <c r="H3" s="101"/>
      <c r="I3" s="101"/>
      <c r="J3" s="101"/>
      <c r="K3" s="101"/>
      <c r="L3" s="101"/>
      <c r="M3" s="372"/>
      <c r="N3" s="125"/>
      <c r="O3" s="125"/>
      <c r="P3" s="125"/>
      <c r="Q3" s="125"/>
      <c r="R3" s="101"/>
      <c r="S3" s="101"/>
      <c r="T3" s="101"/>
      <c r="U3" s="101"/>
      <c r="V3" s="25"/>
      <c r="W3" s="25"/>
      <c r="X3" s="25"/>
      <c r="Y3" s="25"/>
      <c r="Z3" s="368"/>
      <c r="AA3" s="125"/>
      <c r="AB3" s="125"/>
      <c r="AC3" s="125"/>
      <c r="AD3" s="101"/>
      <c r="AE3" s="25"/>
      <c r="AF3" s="25"/>
      <c r="AG3" s="125"/>
      <c r="AH3" s="125"/>
      <c r="AI3" s="125"/>
      <c r="AJ3" s="25"/>
    </row>
    <row r="4" spans="1:56" s="185" customFormat="1" ht="22.2">
      <c r="A4" s="207"/>
      <c r="B4" s="207"/>
      <c r="C4" s="375"/>
      <c r="D4" s="207"/>
      <c r="E4" s="133" t="s">
        <v>429</v>
      </c>
      <c r="F4" s="345"/>
      <c r="G4" s="484">
        <f>+År!P2</f>
        <v>49</v>
      </c>
      <c r="H4" s="482"/>
      <c r="I4" s="208"/>
      <c r="J4" s="207"/>
      <c r="K4" s="207"/>
      <c r="L4" s="208"/>
      <c r="M4" s="208"/>
      <c r="N4" s="209"/>
      <c r="O4" s="209"/>
      <c r="P4" s="209"/>
      <c r="Q4" s="209"/>
      <c r="R4" s="208"/>
      <c r="S4" s="208"/>
      <c r="T4" s="208"/>
      <c r="U4" s="208"/>
      <c r="V4" s="208"/>
      <c r="W4" s="207"/>
      <c r="X4" s="207"/>
      <c r="Y4" s="379" t="s">
        <v>430</v>
      </c>
      <c r="Z4" s="209"/>
      <c r="AA4" s="483">
        <f>SUM(Måned!F10:F21)</f>
        <v>9182</v>
      </c>
      <c r="AB4" s="482"/>
      <c r="AC4" s="25"/>
      <c r="AD4" s="208"/>
      <c r="AE4" s="209"/>
      <c r="AF4" s="209"/>
      <c r="AG4" s="209"/>
      <c r="AH4" s="207"/>
      <c r="AI4" s="207"/>
      <c r="AJ4" s="207"/>
      <c r="AK4" s="47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</row>
    <row r="5" spans="1:56" ht="20.25" customHeight="1">
      <c r="A5" s="62"/>
      <c r="B5" s="62"/>
      <c r="C5" s="368"/>
      <c r="D5" s="68"/>
      <c r="E5" s="25"/>
      <c r="F5" s="346"/>
      <c r="G5" s="25"/>
      <c r="H5" s="101"/>
      <c r="I5" s="101"/>
      <c r="J5" s="101"/>
      <c r="K5" s="101"/>
      <c r="L5" s="101"/>
      <c r="M5" s="372"/>
      <c r="N5" s="125"/>
      <c r="O5" s="125"/>
      <c r="P5" s="125"/>
      <c r="Q5" s="125"/>
      <c r="R5" s="101"/>
      <c r="S5" s="101"/>
      <c r="T5" s="101"/>
      <c r="U5" s="101"/>
      <c r="V5" s="63"/>
      <c r="W5" s="25"/>
      <c r="X5" s="25"/>
      <c r="Y5" s="25"/>
      <c r="Z5" s="368"/>
      <c r="AA5" s="125"/>
      <c r="AB5" s="125"/>
      <c r="AC5" s="125"/>
      <c r="AD5" s="101"/>
      <c r="AE5" s="25"/>
      <c r="AF5" s="25"/>
      <c r="AG5" s="125"/>
      <c r="AH5" s="125"/>
      <c r="AI5" s="125"/>
      <c r="AJ5" s="25"/>
    </row>
    <row r="6" spans="1:56">
      <c r="A6" s="25"/>
      <c r="B6" s="25"/>
      <c r="C6" s="368"/>
      <c r="D6" s="25"/>
      <c r="E6" s="25"/>
      <c r="F6" s="125"/>
      <c r="G6" s="25"/>
      <c r="H6" s="101"/>
      <c r="I6" s="101"/>
      <c r="J6" s="101"/>
      <c r="K6" s="101"/>
      <c r="L6" s="101"/>
      <c r="M6" s="372"/>
      <c r="N6" s="125"/>
      <c r="O6" s="125"/>
      <c r="P6" s="125"/>
      <c r="Q6" s="125"/>
      <c r="R6" s="101"/>
      <c r="S6" s="101"/>
      <c r="T6" s="101"/>
      <c r="U6" s="101"/>
      <c r="V6" s="25"/>
      <c r="W6" s="25"/>
      <c r="X6" s="25"/>
      <c r="Y6" s="25"/>
      <c r="Z6" s="368"/>
      <c r="AA6" s="125"/>
      <c r="AB6" s="125"/>
      <c r="AC6" s="125"/>
      <c r="AD6" s="101"/>
      <c r="AE6" s="25"/>
      <c r="AF6" s="25"/>
      <c r="AG6" s="125"/>
      <c r="AH6" s="125"/>
      <c r="AI6" s="125"/>
      <c r="AJ6" s="25"/>
    </row>
    <row r="7" spans="1:56" ht="15.6">
      <c r="A7" s="25"/>
      <c r="B7" s="25"/>
      <c r="C7" s="368"/>
      <c r="D7" s="41" t="s">
        <v>2</v>
      </c>
      <c r="E7" s="25"/>
      <c r="F7" s="125"/>
      <c r="G7" s="25"/>
      <c r="H7" s="101"/>
      <c r="I7" s="101"/>
      <c r="J7" s="101"/>
      <c r="K7" s="101"/>
      <c r="L7" s="102" t="s">
        <v>22</v>
      </c>
      <c r="M7" s="372"/>
      <c r="N7" s="125"/>
      <c r="O7" s="125"/>
      <c r="P7" s="403" t="s">
        <v>400</v>
      </c>
      <c r="Q7" s="125"/>
      <c r="R7" s="102"/>
      <c r="S7" s="102"/>
      <c r="T7" s="102"/>
      <c r="U7" s="102"/>
      <c r="V7" s="41"/>
      <c r="W7" s="41"/>
      <c r="X7" s="41"/>
      <c r="Y7" s="41" t="s">
        <v>22</v>
      </c>
      <c r="Z7" s="368"/>
      <c r="AA7" s="126" t="s">
        <v>400</v>
      </c>
      <c r="AB7" s="126" t="s">
        <v>45</v>
      </c>
      <c r="AC7" s="126"/>
      <c r="AD7" s="102" t="s">
        <v>409</v>
      </c>
      <c r="AE7" s="25"/>
      <c r="AF7" s="25"/>
      <c r="AG7" s="126" t="s">
        <v>73</v>
      </c>
      <c r="AH7" s="125"/>
      <c r="AI7" s="125"/>
      <c r="AJ7" s="25"/>
    </row>
    <row r="8" spans="1:56" ht="15.6">
      <c r="A8" s="25"/>
      <c r="B8" s="41"/>
      <c r="C8" s="369"/>
      <c r="D8" s="41" t="s">
        <v>480</v>
      </c>
      <c r="E8" s="104"/>
      <c r="F8" s="126"/>
      <c r="G8" s="104"/>
      <c r="H8" s="102" t="s">
        <v>2</v>
      </c>
      <c r="I8" s="106"/>
      <c r="J8" s="102" t="s">
        <v>1</v>
      </c>
      <c r="K8" s="102"/>
      <c r="L8" s="102" t="s">
        <v>412</v>
      </c>
      <c r="M8" s="374"/>
      <c r="N8" s="366" t="s">
        <v>2</v>
      </c>
      <c r="O8" s="366"/>
      <c r="P8" s="366" t="s">
        <v>657</v>
      </c>
      <c r="Q8" s="366"/>
      <c r="R8" s="374" t="s">
        <v>22</v>
      </c>
      <c r="S8" s="374"/>
      <c r="T8" s="374" t="s">
        <v>22</v>
      </c>
      <c r="U8" s="374"/>
      <c r="V8" s="41" t="s">
        <v>22</v>
      </c>
      <c r="W8" s="104"/>
      <c r="X8" s="104"/>
      <c r="Y8" s="41" t="s">
        <v>410</v>
      </c>
      <c r="Z8" s="370"/>
      <c r="AA8" s="126" t="s">
        <v>484</v>
      </c>
      <c r="AB8" s="126" t="s">
        <v>531</v>
      </c>
      <c r="AC8" s="126" t="s">
        <v>531</v>
      </c>
      <c r="AD8" s="102" t="s">
        <v>412</v>
      </c>
      <c r="AE8" s="41" t="s">
        <v>478</v>
      </c>
      <c r="AF8" s="41" t="s">
        <v>410</v>
      </c>
      <c r="AG8" s="126" t="s">
        <v>413</v>
      </c>
      <c r="AH8" s="126" t="s">
        <v>413</v>
      </c>
      <c r="AI8" s="126" t="s">
        <v>414</v>
      </c>
      <c r="AJ8" s="25"/>
    </row>
    <row r="9" spans="1:56" ht="15.6">
      <c r="A9" s="25"/>
      <c r="B9" s="41" t="s">
        <v>84</v>
      </c>
      <c r="C9" s="369" t="s">
        <v>86</v>
      </c>
      <c r="D9" s="41" t="s">
        <v>481</v>
      </c>
      <c r="E9" s="104" t="s">
        <v>483</v>
      </c>
      <c r="F9" s="126" t="s">
        <v>2</v>
      </c>
      <c r="G9" s="104" t="s">
        <v>483</v>
      </c>
      <c r="H9" s="102" t="s">
        <v>400</v>
      </c>
      <c r="I9" s="106" t="s">
        <v>483</v>
      </c>
      <c r="J9" s="102" t="s">
        <v>400</v>
      </c>
      <c r="K9" s="102"/>
      <c r="L9" s="102" t="s">
        <v>44</v>
      </c>
      <c r="M9" s="374" t="s">
        <v>483</v>
      </c>
      <c r="N9" s="366" t="s">
        <v>650</v>
      </c>
      <c r="O9" s="366"/>
      <c r="P9" s="366" t="s">
        <v>658</v>
      </c>
      <c r="Q9" s="366"/>
      <c r="R9" s="374" t="s">
        <v>650</v>
      </c>
      <c r="S9" s="374"/>
      <c r="T9" s="374" t="s">
        <v>651</v>
      </c>
      <c r="U9" s="101"/>
      <c r="V9" s="41" t="s">
        <v>0</v>
      </c>
      <c r="W9" s="104" t="s">
        <v>483</v>
      </c>
      <c r="X9" s="104"/>
      <c r="Y9" s="41" t="s">
        <v>411</v>
      </c>
      <c r="Z9" s="370" t="s">
        <v>483</v>
      </c>
      <c r="AA9" s="126" t="s">
        <v>485</v>
      </c>
      <c r="AB9" s="126" t="s">
        <v>557</v>
      </c>
      <c r="AC9" s="126" t="s">
        <v>558</v>
      </c>
      <c r="AD9" s="102" t="s">
        <v>44</v>
      </c>
      <c r="AE9" s="41" t="s">
        <v>479</v>
      </c>
      <c r="AF9" s="41" t="s">
        <v>506</v>
      </c>
      <c r="AG9" s="126" t="s">
        <v>43</v>
      </c>
      <c r="AH9" s="126" t="s">
        <v>505</v>
      </c>
      <c r="AI9" s="126" t="s">
        <v>505</v>
      </c>
      <c r="AJ9" s="25"/>
    </row>
    <row r="10" spans="1:56" ht="15.6">
      <c r="A10" s="25"/>
      <c r="B10" s="98" t="s">
        <v>543</v>
      </c>
      <c r="C10" s="124">
        <f>+'Ark1'!C31</f>
        <v>2024</v>
      </c>
      <c r="D10" s="98">
        <f>+IF(F10=0,"",'Ark1'!Q31)</f>
        <v>52</v>
      </c>
      <c r="E10" s="124">
        <f t="shared" ref="E10:E21" si="0">+IF(F10=0,"",D10-D23)</f>
        <v>-1</v>
      </c>
      <c r="F10" s="105">
        <f>+'Ark1'!R31</f>
        <v>542</v>
      </c>
      <c r="G10" s="124">
        <f t="shared" ref="G10:G21" si="1">+IF(F10=0,"",F10-F23)</f>
        <v>11</v>
      </c>
      <c r="H10" s="100">
        <f>+IF(F10=0,"",'Ark1'!AF31)</f>
        <v>5.9028534088433897</v>
      </c>
      <c r="I10" s="100">
        <f t="shared" ref="I10:I21" si="2">+IF(F10=0,"",H10-H23)</f>
        <v>5.4835787698015004E-2</v>
      </c>
      <c r="J10" s="100">
        <f>+IF(F10=0,"",'Ark1'!AG31)</f>
        <v>6.3400385255830383</v>
      </c>
      <c r="K10" s="102"/>
      <c r="L10" s="100">
        <f>+IF(F10=0,"",'Ark1'!U31)</f>
        <v>22.577859778597777</v>
      </c>
      <c r="M10" s="380">
        <f t="shared" ref="M10:M21" si="3">+IF(F10=0,"",L10-L23)</f>
        <v>1.2511379351089147E-2</v>
      </c>
      <c r="N10" s="18">
        <f>+'Ark1'!AI31</f>
        <v>79</v>
      </c>
      <c r="O10" s="366"/>
      <c r="P10" s="152">
        <f>IF(F10=0,"",100*N10/F10)</f>
        <v>14.575645756457565</v>
      </c>
      <c r="Q10" s="366"/>
      <c r="R10" s="57">
        <f>+IF(N10=0,"",'Ark1'!AJ31)</f>
        <v>102.51265822784811</v>
      </c>
      <c r="S10" s="374"/>
      <c r="T10" s="57">
        <f>+IF(N10=0,"",'Ark1'!AK31)</f>
        <v>17.567486320616371</v>
      </c>
      <c r="U10" s="101"/>
      <c r="V10" s="99">
        <f>+IF(F10=0,"",'Ark1'!S31)</f>
        <v>5.8431734317343151</v>
      </c>
      <c r="W10" s="99">
        <f t="shared" ref="W10:W21" si="4">+IF(F10=0,"",V10-V23)</f>
        <v>-7.5847283896569806E-2</v>
      </c>
      <c r="X10" s="104"/>
      <c r="Y10" s="99">
        <f>+IF(F10=0,"",'Ark1'!T31)</f>
        <v>6.2029520295202962</v>
      </c>
      <c r="Z10" s="377">
        <f t="shared" ref="Z10:Z21" si="5">+IF(F10=0,"",Y10-Y23)</f>
        <v>-5.3168497786671765E-2</v>
      </c>
      <c r="AA10" s="105">
        <f>+IF(F10=0,"",'Ark1'!W31)</f>
        <v>6.8265682656826545</v>
      </c>
      <c r="AB10" s="105">
        <f>+IF(F10=0,"",'Ark1'!X31)</f>
        <v>86.346863468634709</v>
      </c>
      <c r="AC10" s="105">
        <f>+IF(F10=0,"",'Ark1'!Y31)</f>
        <v>44.464944649446494</v>
      </c>
      <c r="AD10" s="100">
        <f>+IF(F10=0,"",'Ark1'!Z31)</f>
        <v>6.0236211414410228</v>
      </c>
      <c r="AE10" s="99">
        <f>+IF(F10=0,"",'Ark1'!AA31)</f>
        <v>1.4256931645489952</v>
      </c>
      <c r="AF10" s="99">
        <f>+IF(F10=0,"",'Ark1'!AB31)</f>
        <v>2.1190034892294829</v>
      </c>
      <c r="AG10" s="105">
        <f>+IF(F10=0,"",'Ark1'!AD31)</f>
        <v>54.372155326231955</v>
      </c>
      <c r="AH10" s="105">
        <f>+IF(F10=0,"",'Ark1'!AE31)</f>
        <v>58.583484520274794</v>
      </c>
      <c r="AI10" s="105">
        <f>+IF(F10=0,"",'Ark1'!AF31)</f>
        <v>5.9028534088433897</v>
      </c>
      <c r="AJ10" s="25"/>
      <c r="AO10">
        <v>1</v>
      </c>
      <c r="AQ10">
        <f>+År!I36</f>
        <v>21.020975822260972</v>
      </c>
      <c r="AR10" s="1">
        <f>+År!K36</f>
        <v>5.2299063384883482</v>
      </c>
      <c r="AS10" s="1">
        <f>+År!R36</f>
        <v>5.5821171857983005</v>
      </c>
    </row>
    <row r="11" spans="1:56" ht="15.6">
      <c r="A11" s="25"/>
      <c r="B11" s="98" t="s">
        <v>544</v>
      </c>
      <c r="C11" s="124">
        <f>+'Ark1'!C32</f>
        <v>2024</v>
      </c>
      <c r="D11" s="98">
        <f>+IF(F11=0,"",'Ark1'!Q32)</f>
        <v>43</v>
      </c>
      <c r="E11" s="124">
        <f t="shared" si="0"/>
        <v>-6</v>
      </c>
      <c r="F11" s="105">
        <f>+'Ark1'!R32</f>
        <v>271</v>
      </c>
      <c r="G11" s="124">
        <f t="shared" si="1"/>
        <v>-119</v>
      </c>
      <c r="H11" s="100">
        <f>+IF(F11=0,"",'Ark1'!AF32)</f>
        <v>2.9514267044216949</v>
      </c>
      <c r="I11" s="100">
        <f t="shared" si="2"/>
        <v>-1.3437274806003305</v>
      </c>
      <c r="J11" s="100">
        <f>+IF(F11=0,"",'Ark1'!AG32)</f>
        <v>3.132664575633139</v>
      </c>
      <c r="K11" s="102"/>
      <c r="L11" s="100">
        <f>+IF(F11=0,"",'Ark1'!U32)</f>
        <v>22.311808118081181</v>
      </c>
      <c r="M11" s="380">
        <f t="shared" si="3"/>
        <v>0.93155170782475594</v>
      </c>
      <c r="N11" s="18">
        <f>+'Ark1'!AI32</f>
        <v>76</v>
      </c>
      <c r="O11" s="366"/>
      <c r="P11" s="152">
        <f t="shared" ref="P11:P34" si="6">IF(F11=0,"",100*N11/F11)</f>
        <v>28.044280442804428</v>
      </c>
      <c r="Q11" s="366"/>
      <c r="R11" s="57">
        <f>+IF(N11=0,"",'Ark1'!AJ32)</f>
        <v>108.24736842105268</v>
      </c>
      <c r="S11" s="374"/>
      <c r="T11" s="57">
        <f>+IF(N11=0,"",'Ark1'!AK32)</f>
        <v>16.832314693361447</v>
      </c>
      <c r="U11" s="101"/>
      <c r="V11" s="99">
        <f>+IF(F11=0,"",'Ark1'!S32)</f>
        <v>5.4391143911439119</v>
      </c>
      <c r="W11" s="99">
        <f t="shared" si="4"/>
        <v>0.22885798088750331</v>
      </c>
      <c r="X11" s="104"/>
      <c r="Y11" s="99">
        <f>+IF(F11=0,"",'Ark1'!T32)</f>
        <v>5.7047970479704802</v>
      </c>
      <c r="Z11" s="377">
        <f t="shared" si="5"/>
        <v>8.6848330021760844E-2</v>
      </c>
      <c r="AA11" s="105">
        <f>+IF(F11=0,"",'Ark1'!W32)</f>
        <v>2.9520295202952025</v>
      </c>
      <c r="AB11" s="105">
        <f>+IF(F11=0,"",'Ark1'!X32)</f>
        <v>86.346863468634709</v>
      </c>
      <c r="AC11" s="105">
        <f>+IF(F11=0,"",'Ark1'!Y32)</f>
        <v>42.435424354243551</v>
      </c>
      <c r="AD11" s="100">
        <f>+IF(F11=0,"",'Ark1'!Z32)</f>
        <v>5.98757699579091</v>
      </c>
      <c r="AE11" s="99">
        <f>+IF(F11=0,"",'Ark1'!AA32)</f>
        <v>1.4588391829884528</v>
      </c>
      <c r="AF11" s="99">
        <f>+IF(F11=0,"",'Ark1'!AB32)</f>
        <v>1.9762275029237719</v>
      </c>
      <c r="AG11" s="105">
        <f>+IF(F11=0,"",'Ark1'!AD32)</f>
        <v>51.998891486058561</v>
      </c>
      <c r="AH11" s="105">
        <f>+IF(F11=0,"",'Ark1'!AE32)</f>
        <v>61.837168264566223</v>
      </c>
      <c r="AI11" s="105">
        <f>+IF(F11=0,"",'Ark1'!AF32)</f>
        <v>2.9514267044216949</v>
      </c>
      <c r="AJ11" s="25"/>
      <c r="AO11">
        <f>1+AO10</f>
        <v>2</v>
      </c>
      <c r="AQ11">
        <f>+AQ10</f>
        <v>21.020975822260972</v>
      </c>
      <c r="AR11">
        <f t="shared" ref="AR11:AS11" si="7">+AR10</f>
        <v>5.2299063384883482</v>
      </c>
      <c r="AS11">
        <f t="shared" si="7"/>
        <v>5.5821171857983005</v>
      </c>
    </row>
    <row r="12" spans="1:56" ht="15.6">
      <c r="A12" s="25"/>
      <c r="B12" s="98" t="s">
        <v>545</v>
      </c>
      <c r="C12" s="124">
        <f>+'Ark1'!C33</f>
        <v>2024</v>
      </c>
      <c r="D12" s="98">
        <f>+IF(F12=0,"",'Ark1'!Q33)</f>
        <v>113</v>
      </c>
      <c r="E12" s="124">
        <f t="shared" si="0"/>
        <v>-28</v>
      </c>
      <c r="F12" s="105">
        <f>+'Ark1'!R33</f>
        <v>733</v>
      </c>
      <c r="G12" s="124">
        <f t="shared" si="1"/>
        <v>-133</v>
      </c>
      <c r="H12" s="100">
        <f>+IF(F12=0,"",'Ark1'!AF33)</f>
        <v>7.983010237421043</v>
      </c>
      <c r="I12" s="100">
        <f t="shared" si="2"/>
        <v>-1.5544346964996603</v>
      </c>
      <c r="J12" s="100">
        <f>+IF(F12=0,"",'Ark1'!AG33)</f>
        <v>8.2661622488661468</v>
      </c>
      <c r="K12" s="102"/>
      <c r="L12" s="100">
        <f>+IF(F12=0,"",'Ark1'!U33)</f>
        <v>21.766575716234648</v>
      </c>
      <c r="M12" s="380">
        <f t="shared" si="3"/>
        <v>0.39440481554182938</v>
      </c>
      <c r="N12" s="18">
        <f>+'Ark1'!AI33</f>
        <v>569</v>
      </c>
      <c r="O12" s="366"/>
      <c r="P12" s="152">
        <f t="shared" si="6"/>
        <v>77.62619372442019</v>
      </c>
      <c r="Q12" s="366"/>
      <c r="R12" s="57">
        <f>+IF(N12=0,"",'Ark1'!AJ33)</f>
        <v>108.84727592267139</v>
      </c>
      <c r="S12" s="374"/>
      <c r="T12" s="57">
        <f>+IF(N12=0,"",'Ark1'!AK33)</f>
        <v>16.302374470654524</v>
      </c>
      <c r="U12" s="101"/>
      <c r="V12" s="99">
        <f>+IF(F12=0,"",'Ark1'!S33)</f>
        <v>5.4283765347885433</v>
      </c>
      <c r="W12" s="99">
        <f t="shared" si="4"/>
        <v>4.0385772663832142E-2</v>
      </c>
      <c r="X12" s="104"/>
      <c r="Y12" s="99">
        <f>+IF(F12=0,"",'Ark1'!T33)</f>
        <v>6.0381991814461138</v>
      </c>
      <c r="Z12" s="377">
        <f t="shared" si="5"/>
        <v>0.15020841932140172</v>
      </c>
      <c r="AA12" s="105">
        <f>+IF(F12=0,"",'Ark1'!W33)</f>
        <v>4.2291950886766729</v>
      </c>
      <c r="AB12" s="105">
        <f>+IF(F12=0,"",'Ark1'!X33)</f>
        <v>84.447476125511599</v>
      </c>
      <c r="AC12" s="105">
        <f>+IF(F12=0,"",'Ark1'!Y33)</f>
        <v>37.92633015006821</v>
      </c>
      <c r="AD12" s="100">
        <f>+IF(F12=0,"",'Ark1'!Z33)</f>
        <v>6.4745646853672012</v>
      </c>
      <c r="AE12" s="99">
        <f>+IF(F12=0,"",'Ark1'!AA33)</f>
        <v>1.6258022547206759</v>
      </c>
      <c r="AF12" s="99">
        <f>+IF(F12=0,"",'Ark1'!AB33)</f>
        <v>1.8522986062635904</v>
      </c>
      <c r="AG12" s="105">
        <f>+IF(F12=0,"",'Ark1'!AD33)</f>
        <v>58.211647069157294</v>
      </c>
      <c r="AH12" s="105">
        <f>+IF(F12=0,"",'Ark1'!AE33)</f>
        <v>60.025387284852307</v>
      </c>
      <c r="AI12" s="105">
        <f>+IF(F12=0,"",'Ark1'!AF33)</f>
        <v>7.983010237421043</v>
      </c>
      <c r="AJ12" s="25"/>
      <c r="AO12">
        <f t="shared" ref="AO12:AO21" si="8">1+AO11</f>
        <v>3</v>
      </c>
      <c r="AQ12">
        <f t="shared" ref="AQ12:AQ21" si="9">+AQ11</f>
        <v>21.020975822260972</v>
      </c>
      <c r="AR12">
        <f t="shared" ref="AR12:AR21" si="10">+AR11</f>
        <v>5.2299063384883482</v>
      </c>
      <c r="AS12">
        <f t="shared" ref="AS12:AS21" si="11">+AS11</f>
        <v>5.5821171857983005</v>
      </c>
    </row>
    <row r="13" spans="1:56" ht="15.6">
      <c r="A13" s="25"/>
      <c r="B13" s="98" t="s">
        <v>546</v>
      </c>
      <c r="C13" s="124">
        <f>+'Ark1'!C34</f>
        <v>2024</v>
      </c>
      <c r="D13" s="98">
        <f>+IF(F13=0,"",'Ark1'!Q34)</f>
        <v>86</v>
      </c>
      <c r="E13" s="124">
        <f t="shared" si="0"/>
        <v>23</v>
      </c>
      <c r="F13" s="105">
        <f>+'Ark1'!R34</f>
        <v>612</v>
      </c>
      <c r="G13" s="124">
        <f t="shared" si="1"/>
        <v>142</v>
      </c>
      <c r="H13" s="100">
        <f>+IF(F13=0,"",'Ark1'!AF34)</f>
        <v>6.6652145502069287</v>
      </c>
      <c r="I13" s="100">
        <f t="shared" si="2"/>
        <v>1.4890030964624366</v>
      </c>
      <c r="J13" s="100">
        <f>+IF(F13=0,"",'Ark1'!AG34)</f>
        <v>6.609862673600853</v>
      </c>
      <c r="K13" s="102"/>
      <c r="L13" s="100">
        <f>+IF(F13=0,"",'Ark1'!U34)</f>
        <v>20.846405228758154</v>
      </c>
      <c r="M13" s="380">
        <f t="shared" si="3"/>
        <v>1.45746905854541</v>
      </c>
      <c r="N13" s="18">
        <f>+'Ark1'!AI34</f>
        <v>436</v>
      </c>
      <c r="O13" s="366"/>
      <c r="P13" s="152">
        <f t="shared" si="6"/>
        <v>71.24183006535948</v>
      </c>
      <c r="Q13" s="366"/>
      <c r="R13" s="57">
        <f>+IF(N13=0,"",'Ark1'!AJ34)</f>
        <v>108.49334862385319</v>
      </c>
      <c r="S13" s="374"/>
      <c r="T13" s="57">
        <f>+IF(N13=0,"",'Ark1'!AK34)</f>
        <v>16.114576759211449</v>
      </c>
      <c r="U13" s="101"/>
      <c r="V13" s="99">
        <f>+IF(F13=0,"",'Ark1'!S34)</f>
        <v>5.1650326797385615</v>
      </c>
      <c r="W13" s="99">
        <f t="shared" si="4"/>
        <v>-0.12220136281463034</v>
      </c>
      <c r="X13" s="104"/>
      <c r="Y13" s="99">
        <f>+IF(F13=0,"",'Ark1'!T34)</f>
        <v>5.9395424836601318</v>
      </c>
      <c r="Z13" s="377">
        <f t="shared" si="5"/>
        <v>0.23954248366013164</v>
      </c>
      <c r="AA13" s="105">
        <f>+IF(F13=0,"",'Ark1'!W34)</f>
        <v>2.4509803921568634</v>
      </c>
      <c r="AB13" s="105">
        <f>+IF(F13=0,"",'Ark1'!X34)</f>
        <v>79.084967320261427</v>
      </c>
      <c r="AC13" s="105">
        <f>+IF(F13=0,"",'Ark1'!Y34)</f>
        <v>33.66013071895425</v>
      </c>
      <c r="AD13" s="100">
        <f>+IF(F13=0,"",'Ark1'!Z34)</f>
        <v>5.8481299859461107</v>
      </c>
      <c r="AE13" s="99">
        <f>+IF(F13=0,"",'Ark1'!AA34)</f>
        <v>1.6291521609837158</v>
      </c>
      <c r="AF13" s="99">
        <f>+IF(F13=0,"",'Ark1'!AB34)</f>
        <v>1.8868148766940789</v>
      </c>
      <c r="AG13" s="105">
        <f>+IF(F13=0,"",'Ark1'!AD34)</f>
        <v>60.413264846259693</v>
      </c>
      <c r="AH13" s="105">
        <f>+IF(F13=0,"",'Ark1'!AE34)</f>
        <v>65.228860362558422</v>
      </c>
      <c r="AI13" s="105">
        <f>+IF(F13=0,"",'Ark1'!AF34)</f>
        <v>6.6652145502069287</v>
      </c>
      <c r="AJ13" s="25"/>
      <c r="AO13">
        <f t="shared" si="8"/>
        <v>4</v>
      </c>
      <c r="AQ13">
        <f t="shared" si="9"/>
        <v>21.020975822260972</v>
      </c>
      <c r="AR13">
        <f t="shared" si="10"/>
        <v>5.2299063384883482</v>
      </c>
      <c r="AS13">
        <f t="shared" si="11"/>
        <v>5.5821171857983005</v>
      </c>
    </row>
    <row r="14" spans="1:56" ht="15.6">
      <c r="A14" s="25"/>
      <c r="B14" s="98" t="s">
        <v>442</v>
      </c>
      <c r="C14" s="124">
        <f>+'Ark1'!C35</f>
        <v>2024</v>
      </c>
      <c r="D14" s="98">
        <f>+IF(F14=0,"",'Ark1'!Q35)</f>
        <v>82</v>
      </c>
      <c r="E14" s="124">
        <f t="shared" si="0"/>
        <v>10</v>
      </c>
      <c r="F14" s="105">
        <f>+'Ark1'!R35</f>
        <v>504</v>
      </c>
      <c r="G14" s="124">
        <f t="shared" si="1"/>
        <v>111</v>
      </c>
      <c r="H14" s="100">
        <f>+IF(F14=0,"",'Ark1'!AF35)</f>
        <v>5.4890002178174688</v>
      </c>
      <c r="I14" s="100">
        <f t="shared" si="2"/>
        <v>1.1608063852183506</v>
      </c>
      <c r="J14" s="100">
        <f>+IF(F14=0,"",'Ark1'!AG35)</f>
        <v>5.5023816851160516</v>
      </c>
      <c r="K14" s="102"/>
      <c r="L14" s="100">
        <f>+IF(F14=0,"",'Ark1'!U35)</f>
        <v>21.072222222222223</v>
      </c>
      <c r="M14" s="380">
        <f t="shared" si="3"/>
        <v>0.57782018659881018</v>
      </c>
      <c r="N14" s="18">
        <f>+'Ark1'!AI35</f>
        <v>468</v>
      </c>
      <c r="O14" s="366"/>
      <c r="P14" s="152">
        <f t="shared" si="6"/>
        <v>92.857142857142861</v>
      </c>
      <c r="Q14" s="366"/>
      <c r="R14" s="57">
        <f>+IF(N14=0,"",'Ark1'!AJ35)</f>
        <v>108.8155982905984</v>
      </c>
      <c r="S14" s="374"/>
      <c r="T14" s="57">
        <f>+IF(N14=0,"",'Ark1'!AK35)</f>
        <v>16.009791463292881</v>
      </c>
      <c r="U14" s="101"/>
      <c r="V14" s="99">
        <f>+IF(F14=0,"",'Ark1'!S35)</f>
        <v>5.2519841269841283</v>
      </c>
      <c r="W14" s="99">
        <f t="shared" si="4"/>
        <v>0.16038107354901587</v>
      </c>
      <c r="X14" s="104"/>
      <c r="Y14" s="99">
        <f>+IF(F14=0,"",'Ark1'!T35)</f>
        <v>5.8432539682539684</v>
      </c>
      <c r="Z14" s="377">
        <f t="shared" si="5"/>
        <v>0.26564582576032958</v>
      </c>
      <c r="AA14" s="105">
        <f>+IF(F14=0,"",'Ark1'!W35)</f>
        <v>7.3412698412698383</v>
      </c>
      <c r="AB14" s="105">
        <f>+IF(F14=0,"",'Ark1'!X35)</f>
        <v>77.182539682539684</v>
      </c>
      <c r="AC14" s="105">
        <f>+IF(F14=0,"",'Ark1'!Y35)</f>
        <v>36.309523809523824</v>
      </c>
      <c r="AD14" s="100">
        <f>+IF(F14=0,"",'Ark1'!Z35)</f>
        <v>6.4923231697978006</v>
      </c>
      <c r="AE14" s="99">
        <f>+IF(F14=0,"",'Ark1'!AA35)</f>
        <v>1.7922883837546038</v>
      </c>
      <c r="AF14" s="99">
        <f>+IF(F14=0,"",'Ark1'!AB35)</f>
        <v>2.1122362066404818</v>
      </c>
      <c r="AG14" s="105">
        <f>+IF(F14=0,"",'Ark1'!AD35)</f>
        <v>68.597213680974249</v>
      </c>
      <c r="AH14" s="105">
        <f>+IF(F14=0,"",'Ark1'!AE35)</f>
        <v>71.37834299814898</v>
      </c>
      <c r="AI14" s="105">
        <f>+IF(F14=0,"",'Ark1'!AF35)</f>
        <v>5.4890002178174688</v>
      </c>
      <c r="AJ14" s="25"/>
      <c r="AO14">
        <f t="shared" si="8"/>
        <v>5</v>
      </c>
      <c r="AQ14">
        <f t="shared" si="9"/>
        <v>21.020975822260972</v>
      </c>
      <c r="AR14">
        <f t="shared" si="10"/>
        <v>5.2299063384883482</v>
      </c>
      <c r="AS14">
        <f t="shared" si="11"/>
        <v>5.5821171857983005</v>
      </c>
    </row>
    <row r="15" spans="1:56" ht="15.6">
      <c r="A15" s="25"/>
      <c r="B15" s="98" t="s">
        <v>547</v>
      </c>
      <c r="C15" s="124">
        <f>+'Ark1'!C36</f>
        <v>2024</v>
      </c>
      <c r="D15" s="98">
        <f>+IF(F15=0,"",'Ark1'!Q36)</f>
        <v>73</v>
      </c>
      <c r="E15" s="124">
        <f t="shared" si="0"/>
        <v>-30</v>
      </c>
      <c r="F15" s="105">
        <f>+'Ark1'!R36</f>
        <v>601</v>
      </c>
      <c r="G15" s="124">
        <f t="shared" si="1"/>
        <v>-238</v>
      </c>
      <c r="H15" s="100">
        <f>+IF(F15=0,"",'Ark1'!AF36)</f>
        <v>6.5454149422783692</v>
      </c>
      <c r="I15" s="100">
        <f t="shared" si="2"/>
        <v>-2.6946731634485035</v>
      </c>
      <c r="J15" s="100">
        <f>+IF(F15=0,"",'Ark1'!AG36)</f>
        <v>6.7548776102947699</v>
      </c>
      <c r="K15" s="102"/>
      <c r="L15" s="100">
        <f>+IF(F15=0,"",'Ark1'!U36)</f>
        <v>21.693677204658911</v>
      </c>
      <c r="M15" s="380">
        <f t="shared" si="3"/>
        <v>-0.28141218747457231</v>
      </c>
      <c r="N15" s="18">
        <f>+'Ark1'!AI36</f>
        <v>576</v>
      </c>
      <c r="O15" s="366"/>
      <c r="P15" s="152">
        <f t="shared" si="6"/>
        <v>95.840266222961731</v>
      </c>
      <c r="Q15" s="366"/>
      <c r="R15" s="57">
        <f>+IF(N15=0,"",'Ark1'!AJ36)</f>
        <v>110.75885416666677</v>
      </c>
      <c r="S15" s="374"/>
      <c r="T15" s="57">
        <f>+IF(N15=0,"",'Ark1'!AK36)</f>
        <v>15.810802715146339</v>
      </c>
      <c r="U15" s="101"/>
      <c r="V15" s="99">
        <f>+IF(F15=0,"",'Ark1'!S36)</f>
        <v>5.0682196339434258</v>
      </c>
      <c r="W15" s="99">
        <f t="shared" si="4"/>
        <v>1.9351934300994245E-2</v>
      </c>
      <c r="X15" s="104"/>
      <c r="Y15" s="99">
        <f>+IF(F15=0,"",'Ark1'!T36)</f>
        <v>5.5257903494176386</v>
      </c>
      <c r="Z15" s="377">
        <f t="shared" si="5"/>
        <v>-0.32164707608891518</v>
      </c>
      <c r="AA15" s="105">
        <f>+IF(F15=0,"",'Ark1'!W36)</f>
        <v>5.6572379367720478</v>
      </c>
      <c r="AB15" s="105">
        <f>+IF(F15=0,"",'Ark1'!X36)</f>
        <v>84.359400998336113</v>
      </c>
      <c r="AC15" s="105">
        <f>+IF(F15=0,"",'Ark1'!Y36)</f>
        <v>36.439267886855241</v>
      </c>
      <c r="AD15" s="100">
        <f>+IF(F15=0,"",'Ark1'!Z36)</f>
        <v>6.2388530844443011</v>
      </c>
      <c r="AE15" s="99">
        <f>+IF(F15=0,"",'Ark1'!AA36)</f>
        <v>1.8993838194332029</v>
      </c>
      <c r="AF15" s="99">
        <f>+IF(F15=0,"",'Ark1'!AB36)</f>
        <v>2.111630990547269</v>
      </c>
      <c r="AG15" s="105">
        <f>+IF(F15=0,"",'Ark1'!AD36)</f>
        <v>72.21189861024969</v>
      </c>
      <c r="AH15" s="105">
        <f>+IF(F15=0,"",'Ark1'!AE36)</f>
        <v>79.089439867900609</v>
      </c>
      <c r="AI15" s="105">
        <f>+IF(F15=0,"",'Ark1'!AF36)</f>
        <v>6.5454149422783692</v>
      </c>
      <c r="AJ15" s="25"/>
      <c r="AO15">
        <f t="shared" si="8"/>
        <v>6</v>
      </c>
      <c r="AQ15">
        <f t="shared" si="9"/>
        <v>21.020975822260972</v>
      </c>
      <c r="AR15">
        <f t="shared" si="10"/>
        <v>5.2299063384883482</v>
      </c>
      <c r="AS15">
        <f t="shared" si="11"/>
        <v>5.5821171857983005</v>
      </c>
    </row>
    <row r="16" spans="1:56" ht="15.6">
      <c r="A16" s="25"/>
      <c r="B16" s="98" t="s">
        <v>548</v>
      </c>
      <c r="C16" s="124">
        <f>+'Ark1'!C37</f>
        <v>2024</v>
      </c>
      <c r="D16" s="98">
        <f>+IF(F16=0,"",'Ark1'!Q37)</f>
        <v>30</v>
      </c>
      <c r="E16" s="124">
        <f t="shared" si="0"/>
        <v>3</v>
      </c>
      <c r="F16" s="105">
        <f>+'Ark1'!R37</f>
        <v>230</v>
      </c>
      <c r="G16" s="124">
        <f t="shared" si="1"/>
        <v>60</v>
      </c>
      <c r="H16" s="100">
        <f>+IF(F16=0,"",'Ark1'!AF37)</f>
        <v>2.5049008930516221</v>
      </c>
      <c r="I16" s="100">
        <f t="shared" si="2"/>
        <v>0.6326541970163797</v>
      </c>
      <c r="J16" s="100">
        <f>+IF(F16=0,"",'Ark1'!AG37)</f>
        <v>2.3601323423202167</v>
      </c>
      <c r="K16" s="102"/>
      <c r="L16" s="100">
        <f>+IF(F16=0,"",'Ark1'!U37)</f>
        <v>19.806086956521725</v>
      </c>
      <c r="M16" s="380">
        <f t="shared" si="3"/>
        <v>-0.12920716112532205</v>
      </c>
      <c r="N16" s="18">
        <f>+'Ark1'!AI37</f>
        <v>230</v>
      </c>
      <c r="O16" s="366"/>
      <c r="P16" s="152">
        <f t="shared" si="6"/>
        <v>100</v>
      </c>
      <c r="Q16" s="366"/>
      <c r="R16" s="57">
        <f>+IF(N16=0,"",'Ark1'!AJ37)</f>
        <v>108.56739130434782</v>
      </c>
      <c r="S16" s="374"/>
      <c r="T16" s="57">
        <f>+IF(N16=0,"",'Ark1'!AK37)</f>
        <v>14.946142493503004</v>
      </c>
      <c r="U16" s="101"/>
      <c r="V16" s="99">
        <f>+IF(F16=0,"",'Ark1'!S37)</f>
        <v>5.0260869565217394</v>
      </c>
      <c r="W16" s="99">
        <f t="shared" si="4"/>
        <v>0.17902813299232712</v>
      </c>
      <c r="X16" s="104"/>
      <c r="Y16" s="99">
        <f>+IF(F16=0,"",'Ark1'!T37)</f>
        <v>5.3130434782608704</v>
      </c>
      <c r="Z16" s="377">
        <f t="shared" si="5"/>
        <v>-0.32813299232736437</v>
      </c>
      <c r="AA16" s="105">
        <f>+IF(F16=0,"",'Ark1'!W37)</f>
        <v>6.5217391304347823</v>
      </c>
      <c r="AB16" s="105">
        <f>+IF(F16=0,"",'Ark1'!X37)</f>
        <v>71.304347826086939</v>
      </c>
      <c r="AC16" s="105">
        <f>+IF(F16=0,"",'Ark1'!Y37)</f>
        <v>33.478260869565212</v>
      </c>
      <c r="AD16" s="100">
        <f>+IF(F16=0,"",'Ark1'!Z37)</f>
        <v>6.793965186028017</v>
      </c>
      <c r="AE16" s="99">
        <f>+IF(F16=0,"",'Ark1'!AA37)</f>
        <v>1.82714255204186</v>
      </c>
      <c r="AF16" s="99">
        <f>+IF(F16=0,"",'Ark1'!AB37)</f>
        <v>2.0845819824578498</v>
      </c>
      <c r="AG16" s="105">
        <f>+IF(F16=0,"",'Ark1'!AD37)</f>
        <v>64.805255768163917</v>
      </c>
      <c r="AH16" s="105">
        <f>+IF(F16=0,"",'Ark1'!AE37)</f>
        <v>76.381097127286495</v>
      </c>
      <c r="AI16" s="105">
        <f>+IF(F16=0,"",'Ark1'!AF37)</f>
        <v>2.5049008930516221</v>
      </c>
      <c r="AJ16" s="25"/>
      <c r="AO16">
        <f t="shared" si="8"/>
        <v>7</v>
      </c>
      <c r="AQ16">
        <f t="shared" si="9"/>
        <v>21.020975822260972</v>
      </c>
      <c r="AR16">
        <f t="shared" si="10"/>
        <v>5.2299063384883482</v>
      </c>
      <c r="AS16">
        <f t="shared" si="11"/>
        <v>5.5821171857983005</v>
      </c>
    </row>
    <row r="17" spans="1:45" ht="15.6">
      <c r="A17" s="25"/>
      <c r="B17" s="98" t="s">
        <v>549</v>
      </c>
      <c r="C17" s="124">
        <f>+'Ark1'!C38</f>
        <v>2024</v>
      </c>
      <c r="D17" s="98">
        <f>+IF(F17=0,"",'Ark1'!Q38)</f>
        <v>68</v>
      </c>
      <c r="E17" s="124">
        <f t="shared" si="0"/>
        <v>3</v>
      </c>
      <c r="F17" s="105">
        <f>+'Ark1'!R38</f>
        <v>490</v>
      </c>
      <c r="G17" s="124">
        <f t="shared" si="1"/>
        <v>76</v>
      </c>
      <c r="H17" s="100">
        <f>+IF(F17=0,"",'Ark1'!AF38)</f>
        <v>5.3365279895447619</v>
      </c>
      <c r="I17" s="100">
        <f t="shared" si="2"/>
        <v>0.7770566239059935</v>
      </c>
      <c r="J17" s="100">
        <f>+IF(F17=0,"",'Ark1'!AG38)</f>
        <v>5.0011242672834086</v>
      </c>
      <c r="K17" s="102"/>
      <c r="L17" s="100">
        <f>+IF(F17=0,"",'Ark1'!U38)</f>
        <v>19.699795918367354</v>
      </c>
      <c r="M17" s="380">
        <f t="shared" si="3"/>
        <v>0.66066548358471877</v>
      </c>
      <c r="N17" s="18">
        <f>+'Ark1'!AI38</f>
        <v>448</v>
      </c>
      <c r="O17" s="366"/>
      <c r="P17" s="152">
        <f t="shared" si="6"/>
        <v>91.428571428571431</v>
      </c>
      <c r="Q17" s="366"/>
      <c r="R17" s="57">
        <f>+IF(N17=0,"",'Ark1'!AJ38)</f>
        <v>106.57946428571437</v>
      </c>
      <c r="S17" s="374"/>
      <c r="T17" s="57">
        <f>+IF(N17=0,"",'Ark1'!AK38)</f>
        <v>15.534736842197178</v>
      </c>
      <c r="U17" s="101"/>
      <c r="V17" s="99">
        <f>+IF(F17=0,"",'Ark1'!S38)</f>
        <v>5.0224489795918386</v>
      </c>
      <c r="W17" s="99">
        <f t="shared" si="4"/>
        <v>-0.2190969141279675</v>
      </c>
      <c r="X17" s="104"/>
      <c r="Y17" s="99">
        <f>+IF(F17=0,"",'Ark1'!T38)</f>
        <v>5.204081632653061</v>
      </c>
      <c r="Z17" s="377">
        <f t="shared" si="5"/>
        <v>-0.29833382628413574</v>
      </c>
      <c r="AA17" s="105">
        <f>+IF(F17=0,"",'Ark1'!W38)</f>
        <v>4.0816326530612246</v>
      </c>
      <c r="AB17" s="105">
        <f>+IF(F17=0,"",'Ark1'!X38)</f>
        <v>65.714285714285694</v>
      </c>
      <c r="AC17" s="105">
        <f>+IF(F17=0,"",'Ark1'!Y38)</f>
        <v>29.795918367346932</v>
      </c>
      <c r="AD17" s="100">
        <f>+IF(F17=0,"",'Ark1'!Z38)</f>
        <v>6.9878392881873133</v>
      </c>
      <c r="AE17" s="99">
        <f>+IF(F17=0,"",'Ark1'!AA38)</f>
        <v>1.730136871561234</v>
      </c>
      <c r="AF17" s="99">
        <f>+IF(F17=0,"",'Ark1'!AB38)</f>
        <v>2.0382024076525376</v>
      </c>
      <c r="AG17" s="105">
        <f>+IF(F17=0,"",'Ark1'!AD38)</f>
        <v>54.083398405044569</v>
      </c>
      <c r="AH17" s="105">
        <f>+IF(F17=0,"",'Ark1'!AE38)</f>
        <v>70.243673656706562</v>
      </c>
      <c r="AI17" s="105">
        <f>+IF(F17=0,"",'Ark1'!AF38)</f>
        <v>5.3365279895447619</v>
      </c>
      <c r="AJ17" s="25"/>
      <c r="AO17">
        <f t="shared" si="8"/>
        <v>8</v>
      </c>
      <c r="AQ17">
        <f t="shared" si="9"/>
        <v>21.020975822260972</v>
      </c>
      <c r="AR17">
        <f t="shared" si="10"/>
        <v>5.2299063384883482</v>
      </c>
      <c r="AS17">
        <f t="shared" si="11"/>
        <v>5.5821171857983005</v>
      </c>
    </row>
    <row r="18" spans="1:45" ht="15.6">
      <c r="A18" s="25"/>
      <c r="B18" s="98" t="s">
        <v>550</v>
      </c>
      <c r="C18" s="124">
        <f>+'Ark1'!C39</f>
        <v>2024</v>
      </c>
      <c r="D18" s="98">
        <f>+IF(F18=0,"",'Ark1'!Q39)</f>
        <v>101</v>
      </c>
      <c r="E18" s="124">
        <f t="shared" si="0"/>
        <v>-13</v>
      </c>
      <c r="F18" s="105">
        <f>+'Ark1'!R39</f>
        <v>555</v>
      </c>
      <c r="G18" s="124">
        <f t="shared" si="1"/>
        <v>-173</v>
      </c>
      <c r="H18" s="100">
        <f>+IF(F18=0,"",'Ark1'!AF39)</f>
        <v>6.044434763668046</v>
      </c>
      <c r="I18" s="100">
        <f t="shared" si="2"/>
        <v>-1.9731863817064044</v>
      </c>
      <c r="J18" s="100">
        <f>+IF(F18=0,"",'Ark1'!AG39)</f>
        <v>5.6699855865825741</v>
      </c>
      <c r="K18" s="102"/>
      <c r="L18" s="100">
        <f>+IF(F18=0,"",'Ark1'!U39)</f>
        <v>19.71873873873875</v>
      </c>
      <c r="M18" s="380">
        <f t="shared" si="3"/>
        <v>-0.23538214038212146</v>
      </c>
      <c r="N18" s="18">
        <f>+'Ark1'!AI39</f>
        <v>539</v>
      </c>
      <c r="O18" s="366"/>
      <c r="P18" s="152">
        <f t="shared" si="6"/>
        <v>97.117117117117118</v>
      </c>
      <c r="Q18" s="366"/>
      <c r="R18" s="57">
        <f>+IF(N18=0,"",'Ark1'!AJ39)</f>
        <v>107.00909090909101</v>
      </c>
      <c r="S18" s="374"/>
      <c r="T18" s="57">
        <f>+IF(N18=0,"",'Ark1'!AK39)</f>
        <v>15.929781426696016</v>
      </c>
      <c r="U18" s="101"/>
      <c r="V18" s="99">
        <f>+IF(F18=0,"",'Ark1'!S39)</f>
        <v>5.2270270270270256</v>
      </c>
      <c r="W18" s="99">
        <f t="shared" si="4"/>
        <v>-9.4401544401543802E-2</v>
      </c>
      <c r="X18" s="104"/>
      <c r="Y18" s="99">
        <f>+IF(F18=0,"",'Ark1'!T39)</f>
        <v>5.5693693693693715</v>
      </c>
      <c r="Z18" s="377">
        <f t="shared" si="5"/>
        <v>-3.7773487773484327E-2</v>
      </c>
      <c r="AA18" s="105">
        <f>+IF(F18=0,"",'Ark1'!W39)</f>
        <v>5.5855855855855845</v>
      </c>
      <c r="AB18" s="105">
        <f>+IF(F18=0,"",'Ark1'!X39)</f>
        <v>69.72972972972974</v>
      </c>
      <c r="AC18" s="105">
        <f>+IF(F18=0,"",'Ark1'!Y39)</f>
        <v>25.405405405405407</v>
      </c>
      <c r="AD18" s="100">
        <f>+IF(F18=0,"",'Ark1'!Z39)</f>
        <v>6.9879284738157903</v>
      </c>
      <c r="AE18" s="99">
        <f>+IF(F18=0,"",'Ark1'!AA39)</f>
        <v>1.6933332949889648</v>
      </c>
      <c r="AF18" s="99">
        <f>+IF(F18=0,"",'Ark1'!AB39)</f>
        <v>1.8029401809263392</v>
      </c>
      <c r="AG18" s="105">
        <f>+IF(F18=0,"",'Ark1'!AD39)</f>
        <v>38.380245160718871</v>
      </c>
      <c r="AH18" s="105">
        <f>+IF(F18=0,"",'Ark1'!AE39)</f>
        <v>78.686082733229739</v>
      </c>
      <c r="AI18" s="105">
        <f>+IF(F18=0,"",'Ark1'!AF39)</f>
        <v>6.044434763668046</v>
      </c>
      <c r="AJ18" s="25"/>
      <c r="AO18">
        <f t="shared" si="8"/>
        <v>9</v>
      </c>
      <c r="AQ18">
        <f t="shared" si="9"/>
        <v>21.020975822260972</v>
      </c>
      <c r="AR18">
        <f t="shared" si="10"/>
        <v>5.2299063384883482</v>
      </c>
      <c r="AS18">
        <f t="shared" si="11"/>
        <v>5.5821171857983005</v>
      </c>
    </row>
    <row r="19" spans="1:45" ht="15.6">
      <c r="A19" s="25"/>
      <c r="B19" s="98" t="s">
        <v>551</v>
      </c>
      <c r="C19" s="124">
        <f>+'Ark1'!C40</f>
        <v>2024</v>
      </c>
      <c r="D19" s="98">
        <f>+IF(F19=0,"",'Ark1'!Q40)</f>
        <v>273</v>
      </c>
      <c r="E19" s="124">
        <f t="shared" si="0"/>
        <v>10</v>
      </c>
      <c r="F19" s="105">
        <f>+'Ark1'!R40</f>
        <v>2540</v>
      </c>
      <c r="G19" s="124">
        <f t="shared" si="1"/>
        <v>-91</v>
      </c>
      <c r="H19" s="100">
        <f>+IF(F19=0,"",'Ark1'!AF40)</f>
        <v>27.66281855804835</v>
      </c>
      <c r="I19" s="100">
        <f t="shared" si="2"/>
        <v>-1.3129523670617864</v>
      </c>
      <c r="J19" s="100">
        <f>+IF(F19=0,"",'Ark1'!AG40)</f>
        <v>27.981095730582037</v>
      </c>
      <c r="K19" s="102"/>
      <c r="L19" s="100">
        <f>+IF(F19=0,"",'Ark1'!U40)</f>
        <v>21.26283464566928</v>
      </c>
      <c r="M19" s="380">
        <f t="shared" si="3"/>
        <v>1.4167685111196739</v>
      </c>
      <c r="N19" s="18">
        <f>+'Ark1'!AI40</f>
        <v>2488</v>
      </c>
      <c r="O19" s="366"/>
      <c r="P19" s="152">
        <f t="shared" si="6"/>
        <v>97.952755905511808</v>
      </c>
      <c r="Q19" s="366"/>
      <c r="R19" s="57">
        <f>+IF(N19=0,"",'Ark1'!AJ40)</f>
        <v>109.50639067524109</v>
      </c>
      <c r="S19" s="374"/>
      <c r="T19" s="57">
        <f>+IF(N19=0,"",'Ark1'!AK40)</f>
        <v>15.963279580478316</v>
      </c>
      <c r="U19" s="101"/>
      <c r="V19" s="99">
        <f>+IF(F19=0,"",'Ark1'!S40)</f>
        <v>5.2393700787401585</v>
      </c>
      <c r="W19" s="99">
        <f t="shared" si="4"/>
        <v>0.24849208558166325</v>
      </c>
      <c r="X19" s="104"/>
      <c r="Y19" s="99">
        <f>+IF(F19=0,"",'Ark1'!T40)</f>
        <v>5.4283464566929132</v>
      </c>
      <c r="Z19" s="377">
        <f t="shared" si="5"/>
        <v>0.24818682157318683</v>
      </c>
      <c r="AA19" s="105">
        <f>+IF(F19=0,"",'Ark1'!W40)</f>
        <v>5.669291338582676</v>
      </c>
      <c r="AB19" s="105">
        <f>+IF(F19=0,"",'Ark1'!X40)</f>
        <v>84.763779527559052</v>
      </c>
      <c r="AC19" s="105">
        <f>+IF(F19=0,"",'Ark1'!Y40)</f>
        <v>31.259842519685044</v>
      </c>
      <c r="AD19" s="100">
        <f>+IF(F19=0,"",'Ark1'!Z40)</f>
        <v>5.7018270172694017</v>
      </c>
      <c r="AE19" s="99">
        <f>+IF(F19=0,"",'Ark1'!AA40)</f>
        <v>1.6897634126115952</v>
      </c>
      <c r="AF19" s="99">
        <f>+IF(F19=0,"",'Ark1'!AB40)</f>
        <v>1.909977847</v>
      </c>
      <c r="AG19" s="105">
        <f>+IF(F19=0,"",'Ark1'!AD40)</f>
        <v>59.190291326200381</v>
      </c>
      <c r="AH19" s="105">
        <f>+IF(F19=0,"",'Ark1'!AE40)</f>
        <v>82.250247904368706</v>
      </c>
      <c r="AI19" s="105">
        <f>+IF(F19=0,"",'Ark1'!AF40)</f>
        <v>27.66281855804835</v>
      </c>
      <c r="AJ19" s="25"/>
      <c r="AO19">
        <f t="shared" si="8"/>
        <v>10</v>
      </c>
      <c r="AQ19">
        <f t="shared" si="9"/>
        <v>21.020975822260972</v>
      </c>
      <c r="AR19">
        <f t="shared" si="10"/>
        <v>5.2299063384883482</v>
      </c>
      <c r="AS19">
        <f t="shared" si="11"/>
        <v>5.5821171857983005</v>
      </c>
    </row>
    <row r="20" spans="1:45" ht="15.6">
      <c r="A20" s="25"/>
      <c r="B20" s="98" t="s">
        <v>552</v>
      </c>
      <c r="C20" s="124">
        <f>+'Ark1'!C41</f>
        <v>2024</v>
      </c>
      <c r="D20" s="98">
        <f>+IF(F20=0,"",'Ark1'!Q41)</f>
        <v>168</v>
      </c>
      <c r="E20" s="124">
        <f t="shared" si="0"/>
        <v>-2</v>
      </c>
      <c r="F20" s="105">
        <f>+'Ark1'!R41</f>
        <v>1767</v>
      </c>
      <c r="G20" s="124">
        <f t="shared" si="1"/>
        <v>281</v>
      </c>
      <c r="H20" s="100">
        <f>+IF(F20=0,"",'Ark1'!AF41)</f>
        <v>19.244173382705295</v>
      </c>
      <c r="I20" s="100">
        <f t="shared" si="2"/>
        <v>2.8785346161854761</v>
      </c>
      <c r="J20" s="100">
        <f>+IF(F20=0,"",'Ark1'!AG41)</f>
        <v>18.56968332965484</v>
      </c>
      <c r="K20" s="102"/>
      <c r="L20" s="100">
        <f>+IF(F20=0,"",'Ark1'!U41)</f>
        <v>20.284210526315775</v>
      </c>
      <c r="M20" s="380">
        <f t="shared" si="3"/>
        <v>-1.4219132960260836</v>
      </c>
      <c r="N20" s="18">
        <f>+'Ark1'!AI41</f>
        <v>1686</v>
      </c>
      <c r="O20" s="366"/>
      <c r="P20" s="152">
        <f t="shared" si="6"/>
        <v>95.415959252971135</v>
      </c>
      <c r="Q20" s="366"/>
      <c r="R20" s="57">
        <f>+IF(N20=0,"",'Ark1'!AJ41)</f>
        <v>108.51637010676131</v>
      </c>
      <c r="S20" s="374"/>
      <c r="T20" s="57">
        <f>+IF(N20=0,"",'Ark1'!AK41)</f>
        <v>15.543403580507972</v>
      </c>
      <c r="U20" s="101"/>
      <c r="V20" s="99">
        <f>+IF(F20=0,"",'Ark1'!S41)</f>
        <v>5.0730050933786091</v>
      </c>
      <c r="W20" s="99">
        <f t="shared" si="4"/>
        <v>-0.54476072088787753</v>
      </c>
      <c r="X20" s="104"/>
      <c r="Y20" s="99">
        <f>+IF(F20=0,"",'Ark1'!T41)</f>
        <v>5.365591397849462</v>
      </c>
      <c r="Z20" s="377">
        <f t="shared" si="5"/>
        <v>-0.38945570847624555</v>
      </c>
      <c r="AA20" s="105">
        <f>+IF(F20=0,"",'Ark1'!W41)</f>
        <v>3.6219581211092242</v>
      </c>
      <c r="AB20" s="105">
        <f>+IF(F20=0,"",'Ark1'!X41)</f>
        <v>79.739671760045297</v>
      </c>
      <c r="AC20" s="105">
        <f>+IF(F20=0,"",'Ark1'!Y41)</f>
        <v>26.372382569326557</v>
      </c>
      <c r="AD20" s="100">
        <f>+IF(F20=0,"",'Ark1'!Z41)</f>
        <v>5.7779722149410544</v>
      </c>
      <c r="AE20" s="99">
        <f>+IF(F20=0,"",'Ark1'!AA41)</f>
        <v>1.536498481986448</v>
      </c>
      <c r="AF20" s="99">
        <f>+IF(F20=0,"",'Ark1'!AB41)</f>
        <v>1.6333098800025356</v>
      </c>
      <c r="AG20" s="105">
        <f>+IF(F20=0,"",'Ark1'!AD41)</f>
        <v>53.142423565773505</v>
      </c>
      <c r="AH20" s="105">
        <f>+IF(F20=0,"",'Ark1'!AE41)</f>
        <v>71.550178449685859</v>
      </c>
      <c r="AI20" s="105">
        <f>+IF(F20=0,"",'Ark1'!AF41)</f>
        <v>19.244173382705295</v>
      </c>
      <c r="AJ20" s="25"/>
      <c r="AO20">
        <f t="shared" si="8"/>
        <v>11</v>
      </c>
      <c r="AQ20">
        <f t="shared" si="9"/>
        <v>21.020975822260972</v>
      </c>
      <c r="AR20">
        <f t="shared" si="10"/>
        <v>5.2299063384883482</v>
      </c>
      <c r="AS20">
        <f t="shared" si="11"/>
        <v>5.5821171857983005</v>
      </c>
    </row>
    <row r="21" spans="1:45" ht="15.6">
      <c r="A21" s="25"/>
      <c r="B21" s="98" t="s">
        <v>553</v>
      </c>
      <c r="C21" s="124">
        <f>+'Ark1'!C42</f>
        <v>2024</v>
      </c>
      <c r="D21" s="98">
        <f>+IF(F21=0,"",'Ark1'!Q42)</f>
        <v>41</v>
      </c>
      <c r="E21" s="124">
        <f t="shared" si="0"/>
        <v>18</v>
      </c>
      <c r="F21" s="105">
        <f>+'Ark1'!R42</f>
        <v>337</v>
      </c>
      <c r="G21" s="124">
        <f t="shared" si="1"/>
        <v>175</v>
      </c>
      <c r="H21" s="100">
        <f>+IF(F21=0,"",'Ark1'!AF42)</f>
        <v>3.6702243519930304</v>
      </c>
      <c r="I21" s="100">
        <f t="shared" si="2"/>
        <v>1.8860833828300347</v>
      </c>
      <c r="J21" s="100">
        <f>+IF(F21=0,"",'Ark1'!AG42)</f>
        <v>3.8119914244829136</v>
      </c>
      <c r="K21" s="102"/>
      <c r="L21" s="100">
        <f>+IF(F21=0,"",'Ark1'!U42)</f>
        <v>21.832937685459939</v>
      </c>
      <c r="M21" s="380">
        <f t="shared" si="3"/>
        <v>0.6662710187932781</v>
      </c>
      <c r="N21" s="18">
        <f>+'Ark1'!AI42</f>
        <v>326</v>
      </c>
      <c r="O21" s="366"/>
      <c r="P21" s="152">
        <f t="shared" si="6"/>
        <v>96.735905044510389</v>
      </c>
      <c r="Q21" s="366"/>
      <c r="R21" s="57">
        <f>+IF(N21=0,"",'Ark1'!AJ42)</f>
        <v>109.75153374233116</v>
      </c>
      <c r="S21" s="374"/>
      <c r="T21" s="57">
        <f>+IF(N21=0,"",'Ark1'!AK42)</f>
        <v>16.05079728130422</v>
      </c>
      <c r="U21" s="101"/>
      <c r="V21" s="99">
        <f>+IF(F21=0,"",'Ark1'!S42)</f>
        <v>5.2136498516320486</v>
      </c>
      <c r="W21" s="99">
        <f t="shared" si="4"/>
        <v>-0.19993039528153211</v>
      </c>
      <c r="X21" s="104"/>
      <c r="Y21" s="99">
        <f>+IF(F21=0,"",'Ark1'!T42)</f>
        <v>5.6023738872403559</v>
      </c>
      <c r="Z21" s="377">
        <f t="shared" si="5"/>
        <v>-0.113675495475694</v>
      </c>
      <c r="AA21" s="105">
        <f>+IF(F21=0,"",'Ark1'!W42)</f>
        <v>1.7804154302670625</v>
      </c>
      <c r="AB21" s="105">
        <f>+IF(F21=0,"",'Ark1'!X42)</f>
        <v>88.42729970326414</v>
      </c>
      <c r="AC21" s="105">
        <f>+IF(F21=0,"",'Ark1'!Y42)</f>
        <v>33.827893175074173</v>
      </c>
      <c r="AD21" s="100">
        <f>+IF(F21=0,"",'Ark1'!Z42)</f>
        <v>5.5075843018345756</v>
      </c>
      <c r="AE21" s="99">
        <f>+IF(F21=0,"",'Ark1'!AA42)</f>
        <v>1.6599821337947536</v>
      </c>
      <c r="AF21" s="99">
        <f>+IF(F21=0,"",'Ark1'!AB42)</f>
        <v>1.4765406889762285</v>
      </c>
      <c r="AG21" s="105">
        <f>+IF(F21=0,"",'Ark1'!AD42)</f>
        <v>38.303139392974394</v>
      </c>
      <c r="AH21" s="105">
        <f>+IF(F21=0,"",'Ark1'!AE42)</f>
        <v>57.46132148198059</v>
      </c>
      <c r="AI21" s="105">
        <f>+IF(F21=0,"",'Ark1'!AF42)</f>
        <v>3.6702243519930304</v>
      </c>
      <c r="AJ21" s="25"/>
      <c r="AO21">
        <f t="shared" si="8"/>
        <v>12</v>
      </c>
      <c r="AQ21">
        <f t="shared" si="9"/>
        <v>21.020975822260972</v>
      </c>
      <c r="AR21">
        <f t="shared" si="10"/>
        <v>5.2299063384883482</v>
      </c>
      <c r="AS21">
        <f t="shared" si="11"/>
        <v>5.5821171857983005</v>
      </c>
    </row>
    <row r="22" spans="1:45" ht="15.6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102"/>
      <c r="L22" s="25"/>
      <c r="M22" s="368"/>
      <c r="N22" s="25"/>
      <c r="O22" s="366"/>
      <c r="P22" s="25"/>
      <c r="Q22" s="366"/>
      <c r="R22" s="25"/>
      <c r="S22" s="374"/>
      <c r="T22" s="25"/>
      <c r="U22" s="101"/>
      <c r="V22" s="25"/>
      <c r="W22" s="25"/>
      <c r="X22" s="104"/>
      <c r="Y22" s="25"/>
      <c r="Z22" s="368"/>
      <c r="AA22" s="25"/>
      <c r="AB22" s="25"/>
      <c r="AC22" s="25"/>
      <c r="AD22" s="25"/>
      <c r="AE22" s="25"/>
      <c r="AF22" s="25"/>
      <c r="AG22" s="25"/>
      <c r="AH22" s="25"/>
      <c r="AI22" s="25"/>
      <c r="AJ22" s="25"/>
    </row>
    <row r="23" spans="1:45" ht="15.6">
      <c r="A23" s="25"/>
      <c r="B23" s="109" t="str">
        <f t="shared" ref="B23:B34" si="12">+B10</f>
        <v>Jan</v>
      </c>
      <c r="C23" s="303">
        <f>+'Ark1'!C43</f>
        <v>2023</v>
      </c>
      <c r="D23" s="109">
        <f>+IF(F23=0,"",'Ark1'!Q43)</f>
        <v>53</v>
      </c>
      <c r="E23" s="303">
        <f t="shared" ref="E23:E34" si="13">+IF(F23=0,"",D23-D36)</f>
        <v>-2</v>
      </c>
      <c r="F23" s="127">
        <f>+'Ark1'!R43</f>
        <v>531</v>
      </c>
      <c r="G23" s="109"/>
      <c r="H23" s="122">
        <f>+IF(F23=0,"",'Ark1'!AF43)</f>
        <v>5.8480176211453747</v>
      </c>
      <c r="I23" s="122"/>
      <c r="J23" s="122">
        <f>+IF(F23=0,"",'Ark1'!AG43)</f>
        <v>6.3691030834512876</v>
      </c>
      <c r="K23" s="102"/>
      <c r="L23" s="122">
        <f>+IF(F23=0,"",'Ark1'!U43)</f>
        <v>22.565348399246687</v>
      </c>
      <c r="M23" s="381">
        <f t="shared" ref="M23:M34" si="14">+IF(F23=0,"",L23-L36)</f>
        <v>0.20571550644199021</v>
      </c>
      <c r="N23" s="18">
        <f>+'Ark1'!AI43</f>
        <v>2</v>
      </c>
      <c r="O23" s="366"/>
      <c r="P23" s="152">
        <f t="shared" si="6"/>
        <v>0.37664783427495291</v>
      </c>
      <c r="Q23" s="366"/>
      <c r="R23" s="57">
        <f>+IF(N23=0,"",'Ark1'!AJ43)</f>
        <v>105.25</v>
      </c>
      <c r="S23" s="374"/>
      <c r="T23" s="57">
        <f>+IF(N23=0,"",'Ark1'!AK43)</f>
        <v>21.322369125260167</v>
      </c>
      <c r="U23" s="101"/>
      <c r="V23" s="110">
        <f>+IF(F23=0,"",'Ark1'!S43)</f>
        <v>5.9190207156308849</v>
      </c>
      <c r="W23" s="25"/>
      <c r="X23" s="104"/>
      <c r="Y23" s="110">
        <f>+IF(F23=0,"",'Ark1'!T43)</f>
        <v>6.256120527306968</v>
      </c>
      <c r="Z23" s="385">
        <f t="shared" ref="Z23:Z34" si="15">+IF(F23=0,"",Y23-Y36)</f>
        <v>0.61882243626438349</v>
      </c>
      <c r="AA23" s="127">
        <f>+IF(F23=0,"",'Ark1'!W43)</f>
        <v>6.5913370998116783</v>
      </c>
      <c r="AB23" s="127">
        <f>+IF(F23=0,"",'Ark1'!X43)</f>
        <v>88.8888888888889</v>
      </c>
      <c r="AC23" s="127">
        <f>+IF(F23=0,"",'Ark1'!Y43)</f>
        <v>41.996233521657246</v>
      </c>
      <c r="AD23" s="122">
        <f>+IF(F23=0,"",'Ark1'!Z43)</f>
        <v>5.6646328039238156</v>
      </c>
      <c r="AE23" s="110">
        <f>+IF(F23=0,"",'Ark1'!AA43)</f>
        <v>1.82858547554627</v>
      </c>
      <c r="AF23" s="110">
        <f>+IF(F23=0,"",'Ark1'!AB43)</f>
        <v>2.0672168068055803</v>
      </c>
      <c r="AG23" s="127">
        <f>+IF(F23=0,"",'Ark1'!AD43)</f>
        <v>39.305301537208734</v>
      </c>
      <c r="AH23" s="127">
        <f>+IF(F23=0,"",'Ark1'!AE43)</f>
        <v>49.820709835494227</v>
      </c>
      <c r="AI23" s="127">
        <f>+IF(F23=0,"",'Ark1'!AF43)</f>
        <v>5.8480176211453747</v>
      </c>
      <c r="AJ23" s="25"/>
    </row>
    <row r="24" spans="1:45" ht="15.6">
      <c r="A24" s="25"/>
      <c r="B24" s="109" t="str">
        <f t="shared" si="12"/>
        <v>Feb</v>
      </c>
      <c r="C24" s="303">
        <f>+'Ark1'!C44</f>
        <v>2023</v>
      </c>
      <c r="D24" s="109">
        <f>+IF(F24=0,"",'Ark1'!Q44)</f>
        <v>49</v>
      </c>
      <c r="E24" s="303">
        <f t="shared" si="13"/>
        <v>0</v>
      </c>
      <c r="F24" s="127">
        <f>+'Ark1'!R44</f>
        <v>390</v>
      </c>
      <c r="G24" s="109"/>
      <c r="H24" s="122">
        <f>+IF(F24=0,"",'Ark1'!AF44)</f>
        <v>4.2951541850220254</v>
      </c>
      <c r="I24" s="122"/>
      <c r="J24" s="122">
        <f>+IF(F24=0,"",'Ark1'!AG44)</f>
        <v>4.4321987815878492</v>
      </c>
      <c r="K24" s="102"/>
      <c r="L24" s="122">
        <f>+IF(F24=0,"",'Ark1'!U44)</f>
        <v>21.380256410256425</v>
      </c>
      <c r="M24" s="381">
        <f t="shared" si="14"/>
        <v>-1.4719448476052079</v>
      </c>
      <c r="N24" s="18">
        <f>+'Ark1'!AI44</f>
        <v>22</v>
      </c>
      <c r="O24" s="366"/>
      <c r="P24" s="152">
        <f t="shared" si="6"/>
        <v>5.6410256410256414</v>
      </c>
      <c r="Q24" s="366"/>
      <c r="R24" s="57">
        <f>+IF(N24=0,"",'Ark1'!AJ44)</f>
        <v>104.85454545454544</v>
      </c>
      <c r="S24" s="374"/>
      <c r="T24" s="57">
        <f>+IF(N24=0,"",'Ark1'!AK44)</f>
        <v>15.461314769720325</v>
      </c>
      <c r="U24" s="101"/>
      <c r="V24" s="110">
        <f>+IF(F24=0,"",'Ark1'!S44)</f>
        <v>5.2102564102564086</v>
      </c>
      <c r="W24" s="25"/>
      <c r="X24" s="104"/>
      <c r="Y24" s="110">
        <f>+IF(F24=0,"",'Ark1'!T44)</f>
        <v>5.6179487179487193</v>
      </c>
      <c r="Z24" s="385">
        <f t="shared" si="15"/>
        <v>-0.39148524431543219</v>
      </c>
      <c r="AA24" s="127">
        <f>+IF(F24=0,"",'Ark1'!W44)</f>
        <v>2.8205128205128198</v>
      </c>
      <c r="AB24" s="127">
        <f>+IF(F24=0,"",'Ark1'!X44)</f>
        <v>83.076923076923109</v>
      </c>
      <c r="AC24" s="127">
        <f>+IF(F24=0,"",'Ark1'!Y44)</f>
        <v>36.666666666666657</v>
      </c>
      <c r="AD24" s="122">
        <f>+IF(F24=0,"",'Ark1'!Z44)</f>
        <v>5.6948465174516008</v>
      </c>
      <c r="AE24" s="110">
        <f>+IF(F24=0,"",'Ark1'!AA44)</f>
        <v>1.4524594299987317</v>
      </c>
      <c r="AF24" s="110">
        <f>+IF(F24=0,"",'Ark1'!AB44)</f>
        <v>2.0305830658000055</v>
      </c>
      <c r="AG24" s="127">
        <f>+IF(F24=0,"",'Ark1'!AD44)</f>
        <v>43.549880045019826</v>
      </c>
      <c r="AH24" s="127">
        <f>+IF(F24=0,"",'Ark1'!AE44)</f>
        <v>35.151564601615434</v>
      </c>
      <c r="AI24" s="127">
        <f>+IF(F24=0,"",'Ark1'!AF44)</f>
        <v>4.2951541850220254</v>
      </c>
      <c r="AJ24" s="25"/>
    </row>
    <row r="25" spans="1:45" ht="15.6">
      <c r="A25" s="25"/>
      <c r="B25" s="109" t="str">
        <f t="shared" si="12"/>
        <v>Mar</v>
      </c>
      <c r="C25" s="303">
        <f>+'Ark1'!C45</f>
        <v>2023</v>
      </c>
      <c r="D25" s="109">
        <f>+IF(F25=0,"",'Ark1'!Q45)</f>
        <v>141</v>
      </c>
      <c r="E25" s="303">
        <f t="shared" si="13"/>
        <v>17</v>
      </c>
      <c r="F25" s="127">
        <f>+'Ark1'!R45</f>
        <v>866</v>
      </c>
      <c r="G25" s="109"/>
      <c r="H25" s="122">
        <f>+IF(F25=0,"",'Ark1'!AF45)</f>
        <v>9.5374449339207032</v>
      </c>
      <c r="I25" s="122"/>
      <c r="J25" s="122">
        <f>+IF(F25=0,"",'Ark1'!AG45)</f>
        <v>9.8380322978619503</v>
      </c>
      <c r="K25" s="102"/>
      <c r="L25" s="122">
        <f>+IF(F25=0,"",'Ark1'!U45)</f>
        <v>21.372170900692819</v>
      </c>
      <c r="M25" s="381">
        <f t="shared" si="14"/>
        <v>-1.1447269555493094</v>
      </c>
      <c r="N25" s="18">
        <f>+'Ark1'!AI45</f>
        <v>7</v>
      </c>
      <c r="O25" s="366"/>
      <c r="P25" s="152">
        <f t="shared" si="6"/>
        <v>0.80831408775981528</v>
      </c>
      <c r="Q25" s="366"/>
      <c r="R25" s="57">
        <f>+IF(N25=0,"",'Ark1'!AJ45)</f>
        <v>97.328571428571394</v>
      </c>
      <c r="S25" s="374"/>
      <c r="T25" s="57">
        <f>+IF(N25=0,"",'Ark1'!AK45)</f>
        <v>17.575680193067964</v>
      </c>
      <c r="U25" s="101"/>
      <c r="V25" s="110">
        <f>+IF(F25=0,"",'Ark1'!S45)</f>
        <v>5.3879907621247112</v>
      </c>
      <c r="W25" s="25"/>
      <c r="X25" s="104"/>
      <c r="Y25" s="110">
        <f>+IF(F25=0,"",'Ark1'!T45)</f>
        <v>5.8879907621247121</v>
      </c>
      <c r="Z25" s="385">
        <f t="shared" si="15"/>
        <v>-0.12840268049823678</v>
      </c>
      <c r="AA25" s="127">
        <f>+IF(F25=0,"",'Ark1'!W45)</f>
        <v>2.8868360277136258</v>
      </c>
      <c r="AB25" s="127">
        <f>+IF(F25=0,"",'Ark1'!X45)</f>
        <v>83.256351039260949</v>
      </c>
      <c r="AC25" s="127">
        <f>+IF(F25=0,"",'Ark1'!Y45)</f>
        <v>36.489607390300222</v>
      </c>
      <c r="AD25" s="122">
        <f>+IF(F25=0,"",'Ark1'!Z45)</f>
        <v>6.0946081609830678</v>
      </c>
      <c r="AE25" s="110">
        <f>+IF(F25=0,"",'Ark1'!AA45)</f>
        <v>1.548162549398606</v>
      </c>
      <c r="AF25" s="110">
        <f>+IF(F25=0,"",'Ark1'!AB45)</f>
        <v>2.0776316415067297</v>
      </c>
      <c r="AG25" s="127">
        <f>+IF(F25=0,"",'Ark1'!AD45)</f>
        <v>62.267483948139621</v>
      </c>
      <c r="AH25" s="127">
        <f>+IF(F25=0,"",'Ark1'!AE45)</f>
        <v>47.877781469052493</v>
      </c>
      <c r="AI25" s="127">
        <f>+IF(F25=0,"",'Ark1'!AF45)</f>
        <v>9.5374449339207032</v>
      </c>
      <c r="AJ25" s="25"/>
    </row>
    <row r="26" spans="1:45" ht="15.6">
      <c r="A26" s="25"/>
      <c r="B26" s="109" t="str">
        <f t="shared" si="12"/>
        <v>Apr</v>
      </c>
      <c r="C26" s="303">
        <f>+'Ark1'!C46</f>
        <v>2023</v>
      </c>
      <c r="D26" s="109">
        <f>+IF(F26=0,"",'Ark1'!Q46)</f>
        <v>63</v>
      </c>
      <c r="E26" s="303">
        <f t="shared" si="13"/>
        <v>-20</v>
      </c>
      <c r="F26" s="127">
        <f>+'Ark1'!R46</f>
        <v>470</v>
      </c>
      <c r="G26" s="109"/>
      <c r="H26" s="122">
        <f>+IF(F26=0,"",'Ark1'!AF46)</f>
        <v>5.1762114537444921</v>
      </c>
      <c r="I26" s="122"/>
      <c r="J26" s="122">
        <f>+IF(F26=0,"",'Ark1'!AG46)</f>
        <v>4.8438819731664369</v>
      </c>
      <c r="K26" s="102"/>
      <c r="L26" s="122">
        <f>+IF(F26=0,"",'Ark1'!U46)</f>
        <v>19.388936170212745</v>
      </c>
      <c r="M26" s="381">
        <f t="shared" si="14"/>
        <v>-3.1053786985919274</v>
      </c>
      <c r="N26" s="18">
        <f>+'Ark1'!AI46</f>
        <v>3</v>
      </c>
      <c r="O26" s="366"/>
      <c r="P26" s="152">
        <f t="shared" si="6"/>
        <v>0.63829787234042556</v>
      </c>
      <c r="Q26" s="366"/>
      <c r="R26" s="57">
        <f>+IF(N26=0,"",'Ark1'!AJ46)</f>
        <v>107.46666666666664</v>
      </c>
      <c r="S26" s="374"/>
      <c r="T26" s="57">
        <f>+IF(N26=0,"",'Ark1'!AK46)</f>
        <v>15.539550866952736</v>
      </c>
      <c r="U26" s="101"/>
      <c r="V26" s="110">
        <f>+IF(F26=0,"",'Ark1'!S46)</f>
        <v>5.2872340425531918</v>
      </c>
      <c r="W26" s="25"/>
      <c r="X26" s="104"/>
      <c r="Y26" s="110">
        <f>+IF(F26=0,"",'Ark1'!T46)</f>
        <v>5.7</v>
      </c>
      <c r="Z26" s="385">
        <f t="shared" si="15"/>
        <v>-0.13236151603498492</v>
      </c>
      <c r="AA26" s="127">
        <f>+IF(F26=0,"",'Ark1'!W46)</f>
        <v>2.5531914893617031</v>
      </c>
      <c r="AB26" s="127">
        <f>+IF(F26=0,"",'Ark1'!X46)</f>
        <v>68.297872340425513</v>
      </c>
      <c r="AC26" s="127">
        <f>+IF(F26=0,"",'Ark1'!Y46)</f>
        <v>27.021276595744673</v>
      </c>
      <c r="AD26" s="122">
        <f>+IF(F26=0,"",'Ark1'!Z46)</f>
        <v>6.58989272312603</v>
      </c>
      <c r="AE26" s="110">
        <f>+IF(F26=0,"",'Ark1'!AA46)</f>
        <v>1.696193111907855</v>
      </c>
      <c r="AF26" s="110">
        <f>+IF(F26=0,"",'Ark1'!AB46)</f>
        <v>2.2581766321808527</v>
      </c>
      <c r="AG26" s="127">
        <f>+IF(F26=0,"",'Ark1'!AD46)</f>
        <v>61.43631773593291</v>
      </c>
      <c r="AH26" s="127">
        <f>+IF(F26=0,"",'Ark1'!AE46)</f>
        <v>61.352838191509399</v>
      </c>
      <c r="AI26" s="127">
        <f>+IF(F26=0,"",'Ark1'!AF46)</f>
        <v>5.1762114537444921</v>
      </c>
      <c r="AJ26" s="25"/>
      <c r="AP26" t="s">
        <v>441</v>
      </c>
    </row>
    <row r="27" spans="1:45" ht="15.6">
      <c r="A27" s="25"/>
      <c r="B27" s="109" t="str">
        <f t="shared" si="12"/>
        <v>Mai</v>
      </c>
      <c r="C27" s="303">
        <f>+'Ark1'!C47</f>
        <v>2023</v>
      </c>
      <c r="D27" s="109">
        <f>+IF(F27=0,"",'Ark1'!Q47)</f>
        <v>72</v>
      </c>
      <c r="E27" s="303">
        <f t="shared" si="13"/>
        <v>2</v>
      </c>
      <c r="F27" s="127">
        <f>+'Ark1'!R47</f>
        <v>393</v>
      </c>
      <c r="G27" s="109"/>
      <c r="H27" s="122">
        <f>+IF(F27=0,"",'Ark1'!AF47)</f>
        <v>4.3281938325991183</v>
      </c>
      <c r="I27" s="122"/>
      <c r="J27" s="122">
        <f>+IF(F27=0,"",'Ark1'!AG47)</f>
        <v>4.2812394188915031</v>
      </c>
      <c r="K27" s="102"/>
      <c r="L27" s="122">
        <f>+IF(F27=0,"",'Ark1'!U47)</f>
        <v>20.494402035623413</v>
      </c>
      <c r="M27" s="381">
        <f t="shared" si="14"/>
        <v>-1.478889889842435</v>
      </c>
      <c r="N27" s="18">
        <f>+'Ark1'!AI47</f>
        <v>49</v>
      </c>
      <c r="O27" s="366"/>
      <c r="P27" s="152">
        <f t="shared" si="6"/>
        <v>12.468193384223918</v>
      </c>
      <c r="Q27" s="366"/>
      <c r="R27" s="57">
        <f>+IF(N27=0,"",'Ark1'!AJ47)</f>
        <v>107.01632653061228</v>
      </c>
      <c r="S27" s="374"/>
      <c r="T27" s="57">
        <f>+IF(N27=0,"",'Ark1'!AK47)</f>
        <v>16.345502629444951</v>
      </c>
      <c r="U27" s="101"/>
      <c r="V27" s="110">
        <f>+IF(F27=0,"",'Ark1'!S47)</f>
        <v>5.0916030534351124</v>
      </c>
      <c r="W27" s="25"/>
      <c r="X27" s="104"/>
      <c r="Y27" s="110">
        <f>+IF(F27=0,"",'Ark1'!T47)</f>
        <v>5.5776081424936388</v>
      </c>
      <c r="Z27" s="385">
        <f t="shared" si="15"/>
        <v>-0.27953471464921709</v>
      </c>
      <c r="AA27" s="127">
        <f>+IF(F27=0,"",'Ark1'!W47)</f>
        <v>3.3078880407124682</v>
      </c>
      <c r="AB27" s="127">
        <f>+IF(F27=0,"",'Ark1'!X47)</f>
        <v>76.335877862595453</v>
      </c>
      <c r="AC27" s="127">
        <f>+IF(F27=0,"",'Ark1'!Y47)</f>
        <v>28.753180661577609</v>
      </c>
      <c r="AD27" s="122">
        <f>+IF(F27=0,"",'Ark1'!Z47)</f>
        <v>6.0362787191077851</v>
      </c>
      <c r="AE27" s="110">
        <f>+IF(F27=0,"",'Ark1'!AA47)</f>
        <v>1.6004947470419097</v>
      </c>
      <c r="AF27" s="110">
        <f>+IF(F27=0,"",'Ark1'!AB47)</f>
        <v>2.129331658548415</v>
      </c>
      <c r="AG27" s="127">
        <f>+IF(F27=0,"",'Ark1'!AD47)</f>
        <v>61.644656097455552</v>
      </c>
      <c r="AH27" s="127">
        <f>+IF(F27=0,"",'Ark1'!AE47)</f>
        <v>62.135641118677263</v>
      </c>
      <c r="AI27" s="127">
        <f>+IF(F27=0,"",'Ark1'!AF47)</f>
        <v>4.3281938325991183</v>
      </c>
      <c r="AJ27" s="25"/>
      <c r="AP27" t="s">
        <v>442</v>
      </c>
    </row>
    <row r="28" spans="1:45" ht="15.6">
      <c r="A28" s="25"/>
      <c r="B28" s="109" t="str">
        <f t="shared" si="12"/>
        <v>Jun</v>
      </c>
      <c r="C28" s="303">
        <f>+'Ark1'!C48</f>
        <v>2023</v>
      </c>
      <c r="D28" s="109">
        <f>+IF(F28=0,"",'Ark1'!Q48)</f>
        <v>103</v>
      </c>
      <c r="E28" s="303">
        <f t="shared" si="13"/>
        <v>12</v>
      </c>
      <c r="F28" s="127">
        <f>+'Ark1'!R48</f>
        <v>839</v>
      </c>
      <c r="G28" s="109"/>
      <c r="H28" s="122">
        <f>+IF(F28=0,"",'Ark1'!AF48)</f>
        <v>9.2400881057268727</v>
      </c>
      <c r="I28" s="122"/>
      <c r="J28" s="122">
        <f>+IF(F28=0,"",'Ark1'!AG48)</f>
        <v>9.8001861477775218</v>
      </c>
      <c r="K28" s="102"/>
      <c r="L28" s="122">
        <f>+IF(F28=0,"",'Ark1'!U48)</f>
        <v>21.975089392133484</v>
      </c>
      <c r="M28" s="381">
        <f t="shared" si="14"/>
        <v>0.29957619565254845</v>
      </c>
      <c r="N28" s="18">
        <f>+'Ark1'!AI48</f>
        <v>213</v>
      </c>
      <c r="O28" s="366"/>
      <c r="P28" s="152">
        <f t="shared" si="6"/>
        <v>25.387365911799762</v>
      </c>
      <c r="Q28" s="366"/>
      <c r="R28" s="57">
        <f>+IF(N28=0,"",'Ark1'!AJ48)</f>
        <v>109.88967136150227</v>
      </c>
      <c r="S28" s="374"/>
      <c r="T28" s="57">
        <f>+IF(N28=0,"",'Ark1'!AK48)</f>
        <v>17.676614152087478</v>
      </c>
      <c r="U28" s="101"/>
      <c r="V28" s="110">
        <f>+IF(F28=0,"",'Ark1'!S48)</f>
        <v>5.0488676996424315</v>
      </c>
      <c r="W28" s="25"/>
      <c r="X28" s="104"/>
      <c r="Y28" s="110">
        <f>+IF(F28=0,"",'Ark1'!T48)</f>
        <v>5.8474374255065538</v>
      </c>
      <c r="Z28" s="385">
        <f t="shared" si="15"/>
        <v>0.35183625248602723</v>
      </c>
      <c r="AA28" s="127">
        <f>+IF(F28=0,"",'Ark1'!W48)</f>
        <v>10.488676996424314</v>
      </c>
      <c r="AB28" s="127">
        <f>+IF(F28=0,"",'Ark1'!X48)</f>
        <v>79.022646007151366</v>
      </c>
      <c r="AC28" s="127">
        <f>+IF(F28=0,"",'Ark1'!Y48)</f>
        <v>39.45172824791419</v>
      </c>
      <c r="AD28" s="122">
        <f>+IF(F28=0,"",'Ark1'!Z48)</f>
        <v>7.3123215822937748</v>
      </c>
      <c r="AE28" s="110">
        <f>+IF(F28=0,"",'Ark1'!AA48)</f>
        <v>1.7775572236445556</v>
      </c>
      <c r="AF28" s="110">
        <f>+IF(F28=0,"",'Ark1'!AB48)</f>
        <v>2.5427154102038725</v>
      </c>
      <c r="AG28" s="127">
        <f>+IF(F28=0,"",'Ark1'!AD48)</f>
        <v>69.203526108696636</v>
      </c>
      <c r="AH28" s="127">
        <f>+IF(F28=0,"",'Ark1'!AE48)</f>
        <v>74.582213268534417</v>
      </c>
      <c r="AI28" s="127">
        <f>+IF(F28=0,"",'Ark1'!AF48)</f>
        <v>9.2400881057268727</v>
      </c>
      <c r="AJ28" s="25"/>
    </row>
    <row r="29" spans="1:45" ht="15.6">
      <c r="A29" s="25"/>
      <c r="B29" s="109" t="str">
        <f t="shared" si="12"/>
        <v>Jul</v>
      </c>
      <c r="C29" s="303">
        <f>+'Ark1'!C49</f>
        <v>2023</v>
      </c>
      <c r="D29" s="109">
        <f>+IF(F29=0,"",'Ark1'!Q49)</f>
        <v>27</v>
      </c>
      <c r="E29" s="303">
        <f t="shared" si="13"/>
        <v>13</v>
      </c>
      <c r="F29" s="127">
        <f>+'Ark1'!R49</f>
        <v>170</v>
      </c>
      <c r="G29" s="109"/>
      <c r="H29" s="122">
        <f>+IF(F29=0,"",'Ark1'!AF49)</f>
        <v>1.8722466960352424</v>
      </c>
      <c r="I29" s="122"/>
      <c r="J29" s="122">
        <f>+IF(F29=0,"",'Ark1'!AG49)</f>
        <v>1.8014129583729548</v>
      </c>
      <c r="K29" s="102"/>
      <c r="L29" s="122">
        <f>+IF(F29=0,"",'Ark1'!U49)</f>
        <v>19.935294117647047</v>
      </c>
      <c r="M29" s="381">
        <f t="shared" si="14"/>
        <v>-0.36268568033274917</v>
      </c>
      <c r="N29" s="18">
        <f>+'Ark1'!AI49</f>
        <v>83</v>
      </c>
      <c r="O29" s="366"/>
      <c r="P29" s="152">
        <f t="shared" si="6"/>
        <v>48.823529411764703</v>
      </c>
      <c r="Q29" s="366"/>
      <c r="R29" s="57">
        <f>+IF(N29=0,"",'Ark1'!AJ49)</f>
        <v>111.70963855421684</v>
      </c>
      <c r="S29" s="374"/>
      <c r="T29" s="57">
        <f>+IF(N29=0,"",'Ark1'!AK49)</f>
        <v>15.103883148940795</v>
      </c>
      <c r="U29" s="101"/>
      <c r="V29" s="110">
        <f>+IF(F29=0,"",'Ark1'!S49)</f>
        <v>4.8470588235294123</v>
      </c>
      <c r="W29" s="25"/>
      <c r="X29" s="104"/>
      <c r="Y29" s="110">
        <f>+IF(F29=0,"",'Ark1'!T49)</f>
        <v>5.6411764705882348</v>
      </c>
      <c r="Z29" s="385">
        <f t="shared" si="15"/>
        <v>0.61087344028520363</v>
      </c>
      <c r="AA29" s="127">
        <f>+IF(F29=0,"",'Ark1'!W49)</f>
        <v>5.882352941176471</v>
      </c>
      <c r="AB29" s="127">
        <f>+IF(F29=0,"",'Ark1'!X49)</f>
        <v>68.235294117647058</v>
      </c>
      <c r="AC29" s="127">
        <f>+IF(F29=0,"",'Ark1'!Y49)</f>
        <v>26.47058823529412</v>
      </c>
      <c r="AD29" s="122">
        <f>+IF(F29=0,"",'Ark1'!Z49)</f>
        <v>7.0293285744524017</v>
      </c>
      <c r="AE29" s="110">
        <f>+IF(F29=0,"",'Ark1'!AA49)</f>
        <v>1.5492380089271323</v>
      </c>
      <c r="AF29" s="110">
        <f>+IF(F29=0,"",'Ark1'!AB49)</f>
        <v>2.0016342803787963</v>
      </c>
      <c r="AG29" s="127">
        <f>+IF(F29=0,"",'Ark1'!AD49)</f>
        <v>63.043496650421439</v>
      </c>
      <c r="AH29" s="127">
        <f>+IF(F29=0,"",'Ark1'!AE49)</f>
        <v>57.793465365653134</v>
      </c>
      <c r="AI29" s="127">
        <f>+IF(F29=0,"",'Ark1'!AF49)</f>
        <v>1.8722466960352424</v>
      </c>
      <c r="AJ29" s="25"/>
    </row>
    <row r="30" spans="1:45" ht="15.6">
      <c r="A30" s="25"/>
      <c r="B30" s="109" t="str">
        <f t="shared" si="12"/>
        <v>Aug</v>
      </c>
      <c r="C30" s="303">
        <f>+'Ark1'!C50</f>
        <v>2023</v>
      </c>
      <c r="D30" s="109">
        <f>+IF(F30=0,"",'Ark1'!Q50)</f>
        <v>65</v>
      </c>
      <c r="E30" s="303">
        <f t="shared" si="13"/>
        <v>2</v>
      </c>
      <c r="F30" s="127">
        <f>+'Ark1'!R50</f>
        <v>414</v>
      </c>
      <c r="G30" s="109"/>
      <c r="H30" s="122">
        <f>+IF(F30=0,"",'Ark1'!AF50)</f>
        <v>4.5594713656387684</v>
      </c>
      <c r="I30" s="122"/>
      <c r="J30" s="122">
        <f>+IF(F30=0,"",'Ark1'!AG50)</f>
        <v>4.1897601712857275</v>
      </c>
      <c r="K30" s="102"/>
      <c r="L30" s="122">
        <f>+IF(F30=0,"",'Ark1'!U50)</f>
        <v>19.039130434782635</v>
      </c>
      <c r="M30" s="381">
        <f t="shared" si="14"/>
        <v>-0.1135291396854754</v>
      </c>
      <c r="N30" s="18">
        <f>+'Ark1'!AI50</f>
        <v>67</v>
      </c>
      <c r="O30" s="366"/>
      <c r="P30" s="152">
        <f t="shared" si="6"/>
        <v>16.183574879227052</v>
      </c>
      <c r="Q30" s="366"/>
      <c r="R30" s="57">
        <f>+IF(N30=0,"",'Ark1'!AJ50)</f>
        <v>111.82985074626872</v>
      </c>
      <c r="S30" s="374"/>
      <c r="T30" s="57">
        <f>+IF(N30=0,"",'Ark1'!AK50)</f>
        <v>14.495035397694762</v>
      </c>
      <c r="U30" s="101"/>
      <c r="V30" s="110">
        <f>+IF(F30=0,"",'Ark1'!S50)</f>
        <v>5.2415458937198061</v>
      </c>
      <c r="W30" s="25"/>
      <c r="X30" s="104"/>
      <c r="Y30" s="110">
        <f>+IF(F30=0,"",'Ark1'!T50)</f>
        <v>5.5024154589371967</v>
      </c>
      <c r="Z30" s="385">
        <f t="shared" si="15"/>
        <v>0.60081971425634517</v>
      </c>
      <c r="AA30" s="127">
        <f>+IF(F30=0,"",'Ark1'!W50)</f>
        <v>4.1062801932367137</v>
      </c>
      <c r="AB30" s="127">
        <f>+IF(F30=0,"",'Ark1'!X50)</f>
        <v>63.526570048309182</v>
      </c>
      <c r="AC30" s="127">
        <f>+IF(F30=0,"",'Ark1'!Y50)</f>
        <v>25.120772946859905</v>
      </c>
      <c r="AD30" s="122">
        <f>+IF(F30=0,"",'Ark1'!Z50)</f>
        <v>6.9541781982443993</v>
      </c>
      <c r="AE30" s="110">
        <f>+IF(F30=0,"",'Ark1'!AA50)</f>
        <v>1.7430645251151844</v>
      </c>
      <c r="AF30" s="110">
        <f>+IF(F30=0,"",'Ark1'!AB50)</f>
        <v>2.286009531079463</v>
      </c>
      <c r="AG30" s="127">
        <f>+IF(F30=0,"",'Ark1'!AD50)</f>
        <v>65.244514438418761</v>
      </c>
      <c r="AH30" s="127">
        <f>+IF(F30=0,"",'Ark1'!AE50)</f>
        <v>55.815378350211347</v>
      </c>
      <c r="AI30" s="127">
        <f>+IF(F30=0,"",'Ark1'!AF50)</f>
        <v>4.5594713656387684</v>
      </c>
      <c r="AJ30" s="25"/>
    </row>
    <row r="31" spans="1:45" ht="15.6">
      <c r="A31" s="25"/>
      <c r="B31" s="109" t="str">
        <f t="shared" si="12"/>
        <v>Sep</v>
      </c>
      <c r="C31" s="303">
        <f>+'Ark1'!C51</f>
        <v>2023</v>
      </c>
      <c r="D31" s="109">
        <f>+IF(F31=0,"",'Ark1'!Q51)</f>
        <v>114</v>
      </c>
      <c r="E31" s="303">
        <f t="shared" si="13"/>
        <v>30</v>
      </c>
      <c r="F31" s="127">
        <f>+'Ark1'!R51</f>
        <v>728</v>
      </c>
      <c r="G31" s="109"/>
      <c r="H31" s="122">
        <f>+IF(F31=0,"",'Ark1'!AF51)</f>
        <v>8.0176211453744504</v>
      </c>
      <c r="I31" s="122"/>
      <c r="J31" s="122">
        <f>+IF(F31=0,"",'Ark1'!AG51)</f>
        <v>7.7215714019181396</v>
      </c>
      <c r="K31" s="102"/>
      <c r="L31" s="122">
        <f>+IF(F31=0,"",'Ark1'!U51)</f>
        <v>19.954120879120872</v>
      </c>
      <c r="M31" s="381">
        <f t="shared" si="14"/>
        <v>-0.10035673281943858</v>
      </c>
      <c r="N31" s="18">
        <f>+'Ark1'!AI51</f>
        <v>94</v>
      </c>
      <c r="O31" s="366"/>
      <c r="P31" s="152">
        <f t="shared" si="6"/>
        <v>12.912087912087912</v>
      </c>
      <c r="Q31" s="366"/>
      <c r="R31" s="57">
        <f>+IF(N31=0,"",'Ark1'!AJ51)</f>
        <v>104.7638297872341</v>
      </c>
      <c r="S31" s="374"/>
      <c r="T31" s="57">
        <f>+IF(N31=0,"",'Ark1'!AK51)</f>
        <v>17.615715236998156</v>
      </c>
      <c r="U31" s="101"/>
      <c r="V31" s="110">
        <f>+IF(F31=0,"",'Ark1'!S51)</f>
        <v>5.3214285714285694</v>
      </c>
      <c r="W31" s="25"/>
      <c r="X31" s="104"/>
      <c r="Y31" s="110">
        <f>+IF(F31=0,"",'Ark1'!T51)</f>
        <v>5.6071428571428559</v>
      </c>
      <c r="Z31" s="385">
        <f t="shared" si="15"/>
        <v>-0.19323027718550456</v>
      </c>
      <c r="AA31" s="127">
        <f>+IF(F31=0,"",'Ark1'!W51)</f>
        <v>4.9450549450549444</v>
      </c>
      <c r="AB31" s="127">
        <f>+IF(F31=0,"",'Ark1'!X51)</f>
        <v>75.137362637362656</v>
      </c>
      <c r="AC31" s="127">
        <f>+IF(F31=0,"",'Ark1'!Y51)</f>
        <v>23.35164835164835</v>
      </c>
      <c r="AD31" s="122">
        <f>+IF(F31=0,"",'Ark1'!Z51)</f>
        <v>6.0478867026264487</v>
      </c>
      <c r="AE31" s="110">
        <f>+IF(F31=0,"",'Ark1'!AA51)</f>
        <v>1.5910056750636603</v>
      </c>
      <c r="AF31" s="110">
        <f>+IF(F31=0,"",'Ark1'!AB51)</f>
        <v>2.2378005222526061</v>
      </c>
      <c r="AG31" s="127">
        <f>+IF(F31=0,"",'Ark1'!AD51)</f>
        <v>55.122599343479159</v>
      </c>
      <c r="AH31" s="127">
        <f>+IF(F31=0,"",'Ark1'!AE51)</f>
        <v>52.351907234611879</v>
      </c>
      <c r="AI31" s="127">
        <f>+IF(F31=0,"",'Ark1'!AF51)</f>
        <v>8.0176211453744504</v>
      </c>
      <c r="AJ31" s="25"/>
    </row>
    <row r="32" spans="1:45" ht="15.6">
      <c r="A32" s="25"/>
      <c r="B32" s="109" t="str">
        <f t="shared" si="12"/>
        <v>Okt</v>
      </c>
      <c r="C32" s="4">
        <f>+'Ark1'!C52</f>
        <v>2023</v>
      </c>
      <c r="D32" s="2">
        <f>+IF(F32=0,"",'Ark1'!Q52)</f>
        <v>263</v>
      </c>
      <c r="E32" s="4">
        <f t="shared" si="13"/>
        <v>24</v>
      </c>
      <c r="F32" s="18">
        <f>+'Ark1'!R52</f>
        <v>2631</v>
      </c>
      <c r="G32" s="2"/>
      <c r="H32" s="57">
        <f>+IF(F32=0,"",'Ark1'!AF52)</f>
        <v>28.975770925110137</v>
      </c>
      <c r="I32" s="57"/>
      <c r="J32" s="57">
        <f>+IF(F32=0,"",'Ark1'!AG52)</f>
        <v>27.754729307006169</v>
      </c>
      <c r="K32" s="102"/>
      <c r="L32" s="57">
        <f>+IF(F32=0,"",'Ark1'!U52)</f>
        <v>19.846066134549606</v>
      </c>
      <c r="M32" s="152">
        <f t="shared" si="14"/>
        <v>-0.9942947391445891</v>
      </c>
      <c r="N32" s="18">
        <f>+'Ark1'!AI52</f>
        <v>595</v>
      </c>
      <c r="O32" s="366"/>
      <c r="P32" s="152">
        <f t="shared" si="6"/>
        <v>22.614975294564804</v>
      </c>
      <c r="Q32" s="366"/>
      <c r="R32" s="57">
        <f>+IF(N32=0,"",'Ark1'!AJ52)</f>
        <v>108.25260504201678</v>
      </c>
      <c r="S32" s="374"/>
      <c r="T32" s="57">
        <f>+IF(N32=0,"",'Ark1'!AK52)</f>
        <v>14.99062697879015</v>
      </c>
      <c r="U32" s="101"/>
      <c r="V32" s="5">
        <f>+IF(F32=0,"",'Ark1'!S52)</f>
        <v>4.9908779931584952</v>
      </c>
      <c r="W32" s="25"/>
      <c r="X32" s="104"/>
      <c r="Y32" s="5">
        <f>+IF(F32=0,"",'Ark1'!T52)</f>
        <v>5.1801596351197263</v>
      </c>
      <c r="Z32" s="22">
        <f t="shared" si="15"/>
        <v>-0.22439876943867709</v>
      </c>
      <c r="AA32" s="18">
        <f>+IF(F32=0,"",'Ark1'!W52)</f>
        <v>2.4705435195743064</v>
      </c>
      <c r="AB32" s="18">
        <f>+IF(F32=0,"",'Ark1'!X52)</f>
        <v>78.297225389585734</v>
      </c>
      <c r="AC32" s="18">
        <f>+IF(F32=0,"",'Ark1'!Y52)</f>
        <v>21.816799695933113</v>
      </c>
      <c r="AD32" s="57">
        <f>+IF(F32=0,"",'Ark1'!Z52)</f>
        <v>5.2754098766795918</v>
      </c>
      <c r="AE32" s="5">
        <f>+IF(F32=0,"",'Ark1'!AA52)</f>
        <v>1.7244393347757565</v>
      </c>
      <c r="AF32" s="5">
        <f>+IF(F32=0,"",'Ark1'!AB52)</f>
        <v>2.0631059245357517</v>
      </c>
      <c r="AG32" s="18">
        <f>+IF(F32=0,"",'Ark1'!AD52)</f>
        <v>47.676342943752594</v>
      </c>
      <c r="AH32" s="18">
        <f>+IF(F32=0,"",'Ark1'!AE52)</f>
        <v>56.604140950577779</v>
      </c>
      <c r="AI32" s="18">
        <f>+IF(F32=0,"",'Ark1'!AF52)</f>
        <v>28.975770925110137</v>
      </c>
      <c r="AJ32" s="25"/>
    </row>
    <row r="33" spans="1:98" ht="15.6">
      <c r="A33" s="25"/>
      <c r="B33" s="2" t="str">
        <f t="shared" si="12"/>
        <v>Nov</v>
      </c>
      <c r="C33" s="4">
        <f>+'Ark1'!C53</f>
        <v>2023</v>
      </c>
      <c r="D33" s="2">
        <f>+IF(F33=0,"",'Ark1'!Q53)</f>
        <v>170</v>
      </c>
      <c r="E33" s="4">
        <f t="shared" si="13"/>
        <v>13</v>
      </c>
      <c r="F33" s="18">
        <f>+'Ark1'!R53</f>
        <v>1486</v>
      </c>
      <c r="G33" s="2"/>
      <c r="H33" s="57">
        <f>+IF(F33=0,"",'Ark1'!AF53)</f>
        <v>16.365638766519819</v>
      </c>
      <c r="I33" s="57"/>
      <c r="J33" s="57">
        <f>+IF(F33=0,"",'Ark1'!AG53)</f>
        <v>17.145209618237597</v>
      </c>
      <c r="K33" s="102"/>
      <c r="L33" s="57">
        <f>+IF(F33=0,"",'Ark1'!U53)</f>
        <v>21.706123822341858</v>
      </c>
      <c r="M33" s="152">
        <f t="shared" si="14"/>
        <v>0.58750444298784288</v>
      </c>
      <c r="N33" s="18">
        <f>+'Ark1'!AI53</f>
        <v>316</v>
      </c>
      <c r="O33" s="366"/>
      <c r="P33" s="152">
        <f t="shared" si="6"/>
        <v>21.265141318977118</v>
      </c>
      <c r="Q33" s="366"/>
      <c r="R33" s="57">
        <f>+IF(N33=0,"",'Ark1'!AJ53)</f>
        <v>108.4610759493671</v>
      </c>
      <c r="S33" s="374"/>
      <c r="T33" s="57">
        <f>+IF(N33=0,"",'Ark1'!AK53)</f>
        <v>15.844898084473542</v>
      </c>
      <c r="U33" s="101"/>
      <c r="V33" s="5">
        <f>+IF(F33=0,"",'Ark1'!S53)</f>
        <v>5.6177658142664866</v>
      </c>
      <c r="W33" s="25"/>
      <c r="X33" s="104"/>
      <c r="Y33" s="5">
        <f>+IF(F33=0,"",'Ark1'!T53)</f>
        <v>5.7550471063257076</v>
      </c>
      <c r="Z33" s="22">
        <f t="shared" si="15"/>
        <v>0.31742836028390897</v>
      </c>
      <c r="AA33" s="18">
        <f>+IF(F33=0,"",'Ark1'!W53)</f>
        <v>3.1628532974427994</v>
      </c>
      <c r="AB33" s="18">
        <f>+IF(F33=0,"",'Ark1'!X53)</f>
        <v>86.406460296096924</v>
      </c>
      <c r="AC33" s="18">
        <f>+IF(F33=0,"",'Ark1'!Y53)</f>
        <v>36.204576043068641</v>
      </c>
      <c r="AD33" s="57">
        <f>+IF(F33=0,"",'Ark1'!Z53)</f>
        <v>5.5667559118131908</v>
      </c>
      <c r="AE33" s="5">
        <f>+IF(F33=0,"",'Ark1'!AA53)</f>
        <v>1.559689676165634</v>
      </c>
      <c r="AF33" s="5">
        <f>+IF(F33=0,"",'Ark1'!AB53)</f>
        <v>1.8993583152986295</v>
      </c>
      <c r="AG33" s="18">
        <f>+IF(F33=0,"",'Ark1'!AD53)</f>
        <v>45.434622646513589</v>
      </c>
      <c r="AH33" s="18">
        <f>+IF(F33=0,"",'Ark1'!AE53)</f>
        <v>50.813160227134659</v>
      </c>
      <c r="AI33" s="18">
        <f>+IF(F33=0,"",'Ark1'!AF53)</f>
        <v>16.365638766519819</v>
      </c>
      <c r="AJ33" s="25"/>
    </row>
    <row r="34" spans="1:98" ht="15.6">
      <c r="A34" s="25"/>
      <c r="B34" s="109" t="str">
        <f t="shared" si="12"/>
        <v>Des</v>
      </c>
      <c r="C34" s="303">
        <f>+'Ark1'!C54</f>
        <v>2023</v>
      </c>
      <c r="D34" s="109">
        <f>+IF(F34=0,"",'Ark1'!Q54)</f>
        <v>23</v>
      </c>
      <c r="E34" s="303">
        <f t="shared" si="13"/>
        <v>-21</v>
      </c>
      <c r="F34" s="127">
        <f>+'Ark1'!R54</f>
        <v>162</v>
      </c>
      <c r="G34" s="109">
        <f>+IF(F34=0,"",F34-F47)</f>
        <v>-119</v>
      </c>
      <c r="H34" s="122">
        <f>+IF(F34=0,"",'Ark1'!AF54)</f>
        <v>1.7841409691629957</v>
      </c>
      <c r="I34" s="122">
        <f t="shared" ref="I34" si="16">+IF(F34=0,"",H34-H47)</f>
        <v>-1.475719819700114</v>
      </c>
      <c r="J34" s="122">
        <f>+IF(F34=0,"",'Ark1'!AG54)</f>
        <v>1.8226748404428632</v>
      </c>
      <c r="K34" s="102"/>
      <c r="L34" s="122">
        <f>+IF(F34=0,"",'Ark1'!U54)</f>
        <v>21.166666666666661</v>
      </c>
      <c r="M34" s="381">
        <f t="shared" si="14"/>
        <v>1.139620403321473</v>
      </c>
      <c r="N34" s="18">
        <f>+'Ark1'!AI54</f>
        <v>27</v>
      </c>
      <c r="O34" s="366"/>
      <c r="P34" s="152">
        <f t="shared" si="6"/>
        <v>16.666666666666668</v>
      </c>
      <c r="Q34" s="366"/>
      <c r="R34" s="57">
        <f>+IF(N34=0,"",'Ark1'!AJ54)</f>
        <v>104.22222222222221</v>
      </c>
      <c r="S34" s="374"/>
      <c r="T34" s="57">
        <f>+IF(N34=0,"",'Ark1'!AK54)</f>
        <v>16.170515511859811</v>
      </c>
      <c r="U34" s="101"/>
      <c r="V34" s="110">
        <f>+IF(F34=0,"",'Ark1'!S54)</f>
        <v>5.4135802469135808</v>
      </c>
      <c r="W34" s="25"/>
      <c r="X34" s="104"/>
      <c r="Y34" s="110">
        <f>+IF(F34=0,"",'Ark1'!T54)</f>
        <v>5.7160493827160499</v>
      </c>
      <c r="Z34" s="385">
        <f t="shared" si="15"/>
        <v>0.37441237203989353</v>
      </c>
      <c r="AA34" s="127">
        <f>+IF(F34=0,"",'Ark1'!W54)</f>
        <v>1.8518518518518521</v>
      </c>
      <c r="AB34" s="127">
        <f>+IF(F34=0,"",'Ark1'!X54)</f>
        <v>85.802469135802482</v>
      </c>
      <c r="AC34" s="127">
        <f>+IF(F34=0,"",'Ark1'!Y54)</f>
        <v>27.160493827160501</v>
      </c>
      <c r="AD34" s="122">
        <f>+IF(F34=0,"",'Ark1'!Z54)</f>
        <v>5.053699292915053</v>
      </c>
      <c r="AE34" s="110">
        <f>+IF(F34=0,"",'Ark1'!AA54)</f>
        <v>1.0923135585659931</v>
      </c>
      <c r="AF34" s="110">
        <f>+IF(F34=0,"",'Ark1'!AB54)</f>
        <v>1.7619753778442111</v>
      </c>
      <c r="AG34" s="127">
        <f>+IF(F34=0,"",'Ark1'!AD54)</f>
        <v>36.856592939381827</v>
      </c>
      <c r="AH34" s="127">
        <f>+IF(F34=0,"",'Ark1'!AE54)</f>
        <v>54.531798457394075</v>
      </c>
      <c r="AI34" s="127">
        <f>+IF(F34=0,"",'Ark1'!AF54)</f>
        <v>1.7841409691629957</v>
      </c>
      <c r="AJ34" s="25"/>
    </row>
    <row r="35" spans="1:98" ht="15.6">
      <c r="A35" s="25"/>
      <c r="B35" s="25"/>
      <c r="C35" s="368"/>
      <c r="D35" s="25"/>
      <c r="E35" s="25"/>
      <c r="F35" s="25"/>
      <c r="G35" s="25"/>
      <c r="H35" s="25"/>
      <c r="I35" s="25"/>
      <c r="J35" s="25"/>
      <c r="K35" s="102"/>
      <c r="L35" s="25"/>
      <c r="M35" s="368"/>
      <c r="N35" s="25"/>
      <c r="O35" s="366"/>
      <c r="P35" s="366"/>
      <c r="Q35" s="366"/>
      <c r="R35" s="101"/>
      <c r="S35" s="374"/>
      <c r="T35" s="101"/>
      <c r="U35" s="101"/>
      <c r="V35" s="25"/>
      <c r="W35" s="25"/>
      <c r="X35" s="104"/>
      <c r="Y35" s="25"/>
      <c r="Z35" s="368"/>
      <c r="AA35" s="25"/>
      <c r="AB35" s="25"/>
      <c r="AC35" s="25"/>
      <c r="AD35" s="25"/>
      <c r="AE35" s="25"/>
      <c r="AF35" s="25"/>
      <c r="AG35" s="25"/>
      <c r="AH35" s="25"/>
      <c r="AI35" s="25"/>
      <c r="AJ35" s="25"/>
    </row>
    <row r="36" spans="1:98" ht="15.6">
      <c r="A36" s="25"/>
      <c r="B36" s="46" t="str">
        <f t="shared" ref="B36:B47" si="17">+B23</f>
        <v>Jan</v>
      </c>
      <c r="C36" s="376">
        <f>+'Ark1'!C55</f>
        <v>2022</v>
      </c>
      <c r="D36" s="46">
        <f>+IF(F36=0,"",'Ark1'!Q55)</f>
        <v>55</v>
      </c>
      <c r="E36" s="25"/>
      <c r="F36" s="128">
        <f>+'Ark1'!R55</f>
        <v>681</v>
      </c>
      <c r="G36" s="46"/>
      <c r="H36" s="103">
        <f>+IF(F36=0,"",'Ark1'!AF55)</f>
        <v>7.9002320185614847</v>
      </c>
      <c r="I36" s="103"/>
      <c r="J36" s="103">
        <f>+IF(F36=0,"",'Ark1'!AG55)</f>
        <v>8.2754716277688569</v>
      </c>
      <c r="K36" s="102"/>
      <c r="L36" s="103">
        <f>+IF(F36=0,"",'Ark1'!U55)</f>
        <v>22.359632892804697</v>
      </c>
      <c r="M36" s="382"/>
      <c r="N36" s="128"/>
      <c r="O36" s="366"/>
      <c r="P36" s="128"/>
      <c r="Q36" s="366"/>
      <c r="R36" s="103"/>
      <c r="S36" s="374"/>
      <c r="T36" s="103"/>
      <c r="U36" s="101"/>
      <c r="V36" s="39">
        <f>+IF(F36=0,"",'Ark1'!S55)</f>
        <v>5.5624082232011745</v>
      </c>
      <c r="W36" s="39"/>
      <c r="X36" s="104"/>
      <c r="Y36" s="39">
        <f>+IF(F36=0,"",'Ark1'!T55)</f>
        <v>5.6372980910425845</v>
      </c>
      <c r="Z36" s="378"/>
      <c r="AA36" s="128">
        <f>+IF(F36=0,"",'Ark1'!W55)</f>
        <v>4.2584434654919239</v>
      </c>
      <c r="AB36" s="128">
        <f>+IF(F36=0,"",'Ark1'!X55)</f>
        <v>94.419970631424349</v>
      </c>
      <c r="AC36" s="128">
        <f>+IF(F36=0,"",'Ark1'!Y55)</f>
        <v>38.766519823788549</v>
      </c>
      <c r="AD36" s="103">
        <f>+IF(F36=0,"",'Ark1'!Z55)</f>
        <v>5.2060152444774808</v>
      </c>
      <c r="AE36" s="39">
        <f>+IF(F36=0,"",'Ark1'!AA55)</f>
        <v>1.3105231216744688</v>
      </c>
      <c r="AF36" s="39">
        <f>+IF(F36=0,"",'Ark1'!AB55)</f>
        <v>1.9589819603134089</v>
      </c>
      <c r="AG36" s="128">
        <f>+IF(F36=0,"",'Ark1'!AD55)</f>
        <v>52.029661812092755</v>
      </c>
      <c r="AH36" s="128">
        <f>+IF(F36=0,"",'Ark1'!AE55)</f>
        <v>49.699838076109074</v>
      </c>
      <c r="AI36" s="128">
        <f>+IF(F36=0,"",'Ark1'!AF55)</f>
        <v>7.9002320185614847</v>
      </c>
      <c r="AJ36" s="25"/>
    </row>
    <row r="37" spans="1:98" ht="15.6">
      <c r="A37" s="25"/>
      <c r="B37" s="46" t="str">
        <f t="shared" si="17"/>
        <v>Feb</v>
      </c>
      <c r="C37" s="376">
        <f>+'Ark1'!C56</f>
        <v>2022</v>
      </c>
      <c r="D37" s="46">
        <f>+IF(F37=0,"",'Ark1'!Q56)</f>
        <v>49</v>
      </c>
      <c r="E37" s="25"/>
      <c r="F37" s="128">
        <f>+'Ark1'!R56</f>
        <v>318</v>
      </c>
      <c r="G37" s="46"/>
      <c r="H37" s="103">
        <f>+IF(F37=0,"",'Ark1'!AF56)</f>
        <v>3.6890951276102095</v>
      </c>
      <c r="I37" s="103"/>
      <c r="J37" s="103">
        <f>+IF(F37=0,"",'Ark1'!AG56)</f>
        <v>3.9494455749062873</v>
      </c>
      <c r="K37" s="102"/>
      <c r="L37" s="103">
        <f>+IF(F37=0,"",'Ark1'!U56)</f>
        <v>22.852201257861633</v>
      </c>
      <c r="M37" s="382"/>
      <c r="N37" s="128"/>
      <c r="O37" s="366"/>
      <c r="P37" s="128"/>
      <c r="Q37" s="366"/>
      <c r="R37" s="103"/>
      <c r="S37" s="374"/>
      <c r="T37" s="103"/>
      <c r="U37" s="101"/>
      <c r="V37" s="39">
        <f>+IF(F37=0,"",'Ark1'!S56)</f>
        <v>5.6823899371069189</v>
      </c>
      <c r="W37" s="39"/>
      <c r="X37" s="104"/>
      <c r="Y37" s="39">
        <f>+IF(F37=0,"",'Ark1'!T56)</f>
        <v>6.0094339622641515</v>
      </c>
      <c r="Z37" s="378"/>
      <c r="AA37" s="128">
        <f>+IF(F37=0,"",'Ark1'!W56)</f>
        <v>5.6603773584905639</v>
      </c>
      <c r="AB37" s="128">
        <f>+IF(F37=0,"",'Ark1'!X56)</f>
        <v>86.163522012578611</v>
      </c>
      <c r="AC37" s="128">
        <f>+IF(F37=0,"",'Ark1'!Y56)</f>
        <v>44.339622641509443</v>
      </c>
      <c r="AD37" s="103">
        <f>+IF(F37=0,"",'Ark1'!Z56)</f>
        <v>6.5815812792668815</v>
      </c>
      <c r="AE37" s="39">
        <f>+IF(F37=0,"",'Ark1'!AA56)</f>
        <v>1.4018422107349</v>
      </c>
      <c r="AF37" s="39">
        <f>+IF(F37=0,"",'Ark1'!AB56)</f>
        <v>2.1740115212886124</v>
      </c>
      <c r="AG37" s="128">
        <f>+IF(F37=0,"",'Ark1'!AD56)</f>
        <v>45.521013882453559</v>
      </c>
      <c r="AH37" s="128">
        <f>+IF(F37=0,"",'Ark1'!AE56)</f>
        <v>53.857124561086195</v>
      </c>
      <c r="AI37" s="128">
        <f>+IF(F37=0,"",'Ark1'!AF56)</f>
        <v>3.6890951276102095</v>
      </c>
      <c r="AJ37" s="25"/>
    </row>
    <row r="38" spans="1:98" ht="15.6">
      <c r="A38" s="25"/>
      <c r="B38" s="46" t="str">
        <f t="shared" si="17"/>
        <v>Mar</v>
      </c>
      <c r="C38" s="376">
        <f>+'Ark1'!C57</f>
        <v>2022</v>
      </c>
      <c r="D38" s="46">
        <f>+IF(F38=0,"",'Ark1'!Q57)</f>
        <v>124</v>
      </c>
      <c r="E38" s="25"/>
      <c r="F38" s="128">
        <f>+'Ark1'!R57</f>
        <v>793</v>
      </c>
      <c r="G38" s="46"/>
      <c r="H38" s="103">
        <f>+IF(F38=0,"",'Ark1'!AF57)</f>
        <v>9.1995359628770323</v>
      </c>
      <c r="I38" s="103"/>
      <c r="J38" s="103">
        <f>+IF(F38=0,"",'Ark1'!AG57)</f>
        <v>9.7042665805654629</v>
      </c>
      <c r="K38" s="102"/>
      <c r="L38" s="103">
        <f>+IF(F38=0,"",'Ark1'!U57)</f>
        <v>22.516897856242128</v>
      </c>
      <c r="M38" s="382"/>
      <c r="N38" s="128"/>
      <c r="O38" s="366"/>
      <c r="P38" s="128"/>
      <c r="Q38" s="366"/>
      <c r="R38" s="103"/>
      <c r="S38" s="374"/>
      <c r="T38" s="103"/>
      <c r="U38" s="101"/>
      <c r="V38" s="39">
        <f>+IF(F38=0,"",'Ark1'!S57)</f>
        <v>5.2358133669609082</v>
      </c>
      <c r="W38" s="39"/>
      <c r="X38" s="104"/>
      <c r="Y38" s="39">
        <f>+IF(F38=0,"",'Ark1'!T57)</f>
        <v>6.0163934426229488</v>
      </c>
      <c r="Z38" s="378"/>
      <c r="AA38" s="128">
        <f>+IF(F38=0,"",'Ark1'!W57)</f>
        <v>4.7919293820933158</v>
      </c>
      <c r="AB38" s="128">
        <f>+IF(F38=0,"",'Ark1'!X57)</f>
        <v>89.785624211853744</v>
      </c>
      <c r="AC38" s="128">
        <f>+IF(F38=0,"",'Ark1'!Y57)</f>
        <v>42.622950819672127</v>
      </c>
      <c r="AD38" s="103">
        <f>+IF(F38=0,"",'Ark1'!Z57)</f>
        <v>6.0404368331972114</v>
      </c>
      <c r="AE38" s="39">
        <f>+IF(F38=0,"",'Ark1'!AA57)</f>
        <v>1.5604276018460972</v>
      </c>
      <c r="AF38" s="39">
        <f>+IF(F38=0,"",'Ark1'!AB57)</f>
        <v>2.2393891273322737</v>
      </c>
      <c r="AG38" s="128">
        <f>+IF(F38=0,"",'Ark1'!AD57)</f>
        <v>55.661219832641841</v>
      </c>
      <c r="AH38" s="128">
        <f>+IF(F38=0,"",'Ark1'!AE57)</f>
        <v>55.788500971590238</v>
      </c>
      <c r="AI38" s="128">
        <f>+IF(F38=0,"",'Ark1'!AF57)</f>
        <v>9.1995359628770323</v>
      </c>
      <c r="AJ38" s="25"/>
    </row>
    <row r="39" spans="1:98" ht="15.6">
      <c r="A39" s="25"/>
      <c r="B39" s="46" t="str">
        <f t="shared" si="17"/>
        <v>Apr</v>
      </c>
      <c r="C39" s="376">
        <f>+'Ark1'!C58</f>
        <v>2022</v>
      </c>
      <c r="D39" s="46">
        <f>+IF(F39=0,"",'Ark1'!Q58)</f>
        <v>83</v>
      </c>
      <c r="E39" s="25"/>
      <c r="F39" s="128">
        <f>+'Ark1'!R58</f>
        <v>686</v>
      </c>
      <c r="G39" s="46"/>
      <c r="H39" s="103">
        <f>+IF(F39=0,"",'Ark1'!AF58)</f>
        <v>7.9582366589327149</v>
      </c>
      <c r="I39" s="103"/>
      <c r="J39" s="103">
        <f>+IF(F39=0,"",'Ark1'!AG58)</f>
        <v>8.3864441462689463</v>
      </c>
      <c r="K39" s="102"/>
      <c r="L39" s="103">
        <f>+IF(F39=0,"",'Ark1'!U58)</f>
        <v>22.494314868804672</v>
      </c>
      <c r="M39" s="382"/>
      <c r="N39" s="128"/>
      <c r="O39" s="366"/>
      <c r="P39" s="128"/>
      <c r="Q39" s="366"/>
      <c r="R39" s="103"/>
      <c r="S39" s="374"/>
      <c r="T39" s="103"/>
      <c r="U39" s="101"/>
      <c r="V39" s="39">
        <f>+IF(F39=0,"",'Ark1'!S58)</f>
        <v>5.1982507288629716</v>
      </c>
      <c r="W39" s="39"/>
      <c r="X39" s="104"/>
      <c r="Y39" s="39">
        <f>+IF(F39=0,"",'Ark1'!T58)</f>
        <v>5.8323615160349851</v>
      </c>
      <c r="Z39" s="378"/>
      <c r="AA39" s="128">
        <f>+IF(F39=0,"",'Ark1'!W58)</f>
        <v>3.7900874635568504</v>
      </c>
      <c r="AB39" s="128">
        <f>+IF(F39=0,"",'Ark1'!X58)</f>
        <v>86.588921282798822</v>
      </c>
      <c r="AC39" s="128">
        <f>+IF(F39=0,"",'Ark1'!Y58)</f>
        <v>42.857142857142847</v>
      </c>
      <c r="AD39" s="103">
        <f>+IF(F39=0,"",'Ark1'!Z58)</f>
        <v>6.1239585689256852</v>
      </c>
      <c r="AE39" s="39">
        <f>+IF(F39=0,"",'Ark1'!AA58)</f>
        <v>1.5616756255037338</v>
      </c>
      <c r="AF39" s="39">
        <f>+IF(F39=0,"",'Ark1'!AB58)</f>
        <v>2.0841347018155969</v>
      </c>
      <c r="AG39" s="128">
        <f>+IF(F39=0,"",'Ark1'!AD58)</f>
        <v>58.905054579357902</v>
      </c>
      <c r="AH39" s="128">
        <f>+IF(F39=0,"",'Ark1'!AE58)</f>
        <v>60.096153784467688</v>
      </c>
      <c r="AI39" s="128">
        <f>+IF(F39=0,"",'Ark1'!AF58)</f>
        <v>7.9582366589327149</v>
      </c>
      <c r="AJ39" s="25"/>
    </row>
    <row r="40" spans="1:98" ht="15.6">
      <c r="A40" s="25"/>
      <c r="B40" s="46" t="str">
        <f t="shared" si="17"/>
        <v>Mai</v>
      </c>
      <c r="C40" s="376">
        <f>+'Ark1'!C59</f>
        <v>2022</v>
      </c>
      <c r="D40" s="46">
        <f>+IF(F40=0,"",'Ark1'!Q59)</f>
        <v>70</v>
      </c>
      <c r="E40" s="25"/>
      <c r="F40" s="128">
        <f>+'Ark1'!R59</f>
        <v>483</v>
      </c>
      <c r="G40" s="46"/>
      <c r="H40" s="103">
        <f>+IF(F40=0,"",'Ark1'!AF59)</f>
        <v>5.6032482598607887</v>
      </c>
      <c r="I40" s="103"/>
      <c r="J40" s="103">
        <f>+IF(F40=0,"",'Ark1'!AG59)</f>
        <v>5.7679731431179198</v>
      </c>
      <c r="K40" s="102"/>
      <c r="L40" s="103">
        <f>+IF(F40=0,"",'Ark1'!U59)</f>
        <v>21.973291925465848</v>
      </c>
      <c r="M40" s="382"/>
      <c r="N40" s="128"/>
      <c r="O40" s="366"/>
      <c r="P40" s="128"/>
      <c r="Q40" s="366"/>
      <c r="R40" s="103"/>
      <c r="S40" s="374"/>
      <c r="T40" s="103"/>
      <c r="U40" s="101"/>
      <c r="V40" s="39">
        <f>+IF(F40=0,"",'Ark1'!S59)</f>
        <v>5.3685300207039344</v>
      </c>
      <c r="W40" s="39"/>
      <c r="X40" s="104"/>
      <c r="Y40" s="39">
        <f>+IF(F40=0,"",'Ark1'!T59)</f>
        <v>5.8571428571428559</v>
      </c>
      <c r="Z40" s="378"/>
      <c r="AA40" s="128">
        <f>+IF(F40=0,"",'Ark1'!W59)</f>
        <v>6.0041407867494812</v>
      </c>
      <c r="AB40" s="128">
        <f>+IF(F40=0,"",'Ark1'!X59)</f>
        <v>81.573498964803306</v>
      </c>
      <c r="AC40" s="128">
        <f>+IF(F40=0,"",'Ark1'!Y59)</f>
        <v>40.579710144927539</v>
      </c>
      <c r="AD40" s="103">
        <f>+IF(F40=0,"",'Ark1'!Z59)</f>
        <v>6.58423134570348</v>
      </c>
      <c r="AE40" s="39">
        <f>+IF(F40=0,"",'Ark1'!AA59)</f>
        <v>1.6942245435491088</v>
      </c>
      <c r="AF40" s="39">
        <f>+IF(F40=0,"",'Ark1'!AB59)</f>
        <v>2.3268808404020929</v>
      </c>
      <c r="AG40" s="128">
        <f>+IF(F40=0,"",'Ark1'!AD59)</f>
        <v>61.678560928808302</v>
      </c>
      <c r="AH40" s="128">
        <f>+IF(F40=0,"",'Ark1'!AE59)</f>
        <v>64.777138751076748</v>
      </c>
      <c r="AI40" s="128">
        <f>+IF(F40=0,"",'Ark1'!AF59)</f>
        <v>5.6032482598607887</v>
      </c>
      <c r="AJ40" s="25"/>
    </row>
    <row r="41" spans="1:98" ht="15.6">
      <c r="A41" s="25"/>
      <c r="B41" s="46" t="str">
        <f t="shared" si="17"/>
        <v>Jun</v>
      </c>
      <c r="C41" s="376">
        <f>+'Ark1'!C60</f>
        <v>2022</v>
      </c>
      <c r="D41" s="46">
        <f>+IF(F41=0,"",'Ark1'!Q60)</f>
        <v>91</v>
      </c>
      <c r="E41" s="25"/>
      <c r="F41" s="128">
        <f>+'Ark1'!R60</f>
        <v>682</v>
      </c>
      <c r="G41" s="46"/>
      <c r="H41" s="103">
        <f>+IF(F41=0,"",'Ark1'!AF60)</f>
        <v>7.9118329466357311</v>
      </c>
      <c r="I41" s="103"/>
      <c r="J41" s="103">
        <f>+IF(F41=0,"",'Ark1'!AG60)</f>
        <v>8.034053818655174</v>
      </c>
      <c r="K41" s="102"/>
      <c r="L41" s="103">
        <f>+IF(F41=0,"",'Ark1'!U60)</f>
        <v>21.675513196480935</v>
      </c>
      <c r="M41" s="382"/>
      <c r="N41" s="128"/>
      <c r="O41" s="366"/>
      <c r="P41" s="128"/>
      <c r="Q41" s="366"/>
      <c r="R41" s="103"/>
      <c r="S41" s="374"/>
      <c r="T41" s="103"/>
      <c r="U41" s="101"/>
      <c r="V41" s="39">
        <f>+IF(F41=0,"",'Ark1'!S60)</f>
        <v>5.2932551319648091</v>
      </c>
      <c r="W41" s="39"/>
      <c r="X41" s="104"/>
      <c r="Y41" s="39">
        <f>+IF(F41=0,"",'Ark1'!T60)</f>
        <v>5.4956011730205265</v>
      </c>
      <c r="Z41" s="378"/>
      <c r="AA41" s="128">
        <f>+IF(F41=0,"",'Ark1'!W60)</f>
        <v>3.8123167155425226</v>
      </c>
      <c r="AB41" s="128">
        <f>+IF(F41=0,"",'Ark1'!X60)</f>
        <v>80.79178885630499</v>
      </c>
      <c r="AC41" s="128">
        <f>+IF(F41=0,"",'Ark1'!Y60)</f>
        <v>39.002932551319645</v>
      </c>
      <c r="AD41" s="103">
        <f>+IF(F41=0,"",'Ark1'!Z60)</f>
        <v>6.9131140063280485</v>
      </c>
      <c r="AE41" s="39">
        <f>+IF(F41=0,"",'Ark1'!AA60)</f>
        <v>1.7553224355645449</v>
      </c>
      <c r="AF41" s="39">
        <f>+IF(F41=0,"",'Ark1'!AB60)</f>
        <v>2.2635991128237207</v>
      </c>
      <c r="AG41" s="128">
        <f>+IF(F41=0,"",'Ark1'!AD60)</f>
        <v>64.884637557856323</v>
      </c>
      <c r="AH41" s="128">
        <f>+IF(F41=0,"",'Ark1'!AE60)</f>
        <v>55.497359767958791</v>
      </c>
      <c r="AI41" s="128">
        <f>+IF(F41=0,"",'Ark1'!AF60)</f>
        <v>7.9118329466357311</v>
      </c>
      <c r="AJ41" s="25"/>
    </row>
    <row r="42" spans="1:98" ht="15.6">
      <c r="A42" s="25"/>
      <c r="B42" s="46" t="str">
        <f t="shared" si="17"/>
        <v>Jul</v>
      </c>
      <c r="C42" s="376">
        <f>+'Ark1'!C61</f>
        <v>2022</v>
      </c>
      <c r="D42" s="46">
        <f>+IF(F42=0,"",'Ark1'!Q61)</f>
        <v>14</v>
      </c>
      <c r="E42" s="25"/>
      <c r="F42" s="128">
        <f>+'Ark1'!R61</f>
        <v>99</v>
      </c>
      <c r="G42" s="46"/>
      <c r="H42" s="103">
        <f>+IF(F42=0,"",'Ark1'!AF61)</f>
        <v>1.1484918793503478</v>
      </c>
      <c r="I42" s="103"/>
      <c r="J42" s="103">
        <f>+IF(F42=0,"",'Ark1'!AG61)</f>
        <v>1.0921165381552476</v>
      </c>
      <c r="K42" s="102"/>
      <c r="L42" s="103">
        <f>+IF(F42=0,"",'Ark1'!U61)</f>
        <v>20.297979797979796</v>
      </c>
      <c r="M42" s="382"/>
      <c r="N42" s="128"/>
      <c r="O42" s="366"/>
      <c r="P42" s="128"/>
      <c r="Q42" s="366"/>
      <c r="R42" s="103"/>
      <c r="S42" s="374"/>
      <c r="T42" s="103"/>
      <c r="U42" s="101"/>
      <c r="V42" s="39">
        <f>+IF(F42=0,"",'Ark1'!S61)</f>
        <v>4.5656565656565666</v>
      </c>
      <c r="W42" s="39"/>
      <c r="X42" s="104"/>
      <c r="Y42" s="39">
        <f>+IF(F42=0,"",'Ark1'!T61)</f>
        <v>5.0303030303030312</v>
      </c>
      <c r="Z42" s="378"/>
      <c r="AA42" s="128">
        <f>+IF(F42=0,"",'Ark1'!W61)</f>
        <v>1.0101010101010102</v>
      </c>
      <c r="AB42" s="128">
        <f>+IF(F42=0,"",'Ark1'!X61)</f>
        <v>82.828282828282809</v>
      </c>
      <c r="AC42" s="128">
        <f>+IF(F42=0,"",'Ark1'!Y61)</f>
        <v>26.262626262626263</v>
      </c>
      <c r="AD42" s="103">
        <f>+IF(F42=0,"",'Ark1'!Z61)</f>
        <v>4.7069898549435436</v>
      </c>
      <c r="AE42" s="39">
        <f>+IF(F42=0,"",'Ark1'!AA61)</f>
        <v>1.4153674339061015</v>
      </c>
      <c r="AF42" s="39">
        <f>+IF(F42=0,"",'Ark1'!AB61)</f>
        <v>2.1530084446462565</v>
      </c>
      <c r="AG42" s="128">
        <f>+IF(F42=0,"",'Ark1'!AD61)</f>
        <v>58.428685255941801</v>
      </c>
      <c r="AH42" s="128">
        <f>+IF(F42=0,"",'Ark1'!AE61)</f>
        <v>65.069411247723394</v>
      </c>
      <c r="AI42" s="128">
        <f>+IF(F42=0,"",'Ark1'!AF61)</f>
        <v>1.1484918793503478</v>
      </c>
      <c r="AJ42" s="25"/>
    </row>
    <row r="43" spans="1:98" ht="15.6">
      <c r="A43" s="25"/>
      <c r="B43" s="46" t="str">
        <f t="shared" si="17"/>
        <v>Aug</v>
      </c>
      <c r="C43" s="376">
        <f>+'Ark1'!C62</f>
        <v>2022</v>
      </c>
      <c r="D43" s="46">
        <f>+IF(F43=0,"",'Ark1'!Q62)</f>
        <v>63</v>
      </c>
      <c r="E43" s="25"/>
      <c r="F43" s="128">
        <f>+'Ark1'!R62</f>
        <v>376</v>
      </c>
      <c r="G43" s="46"/>
      <c r="H43" s="103">
        <f>+IF(F43=0,"",'Ark1'!AF62)</f>
        <v>4.361948955916473</v>
      </c>
      <c r="I43" s="103"/>
      <c r="J43" s="103">
        <f>+IF(F43=0,"",'Ark1'!AG62)</f>
        <v>3.9137934998114998</v>
      </c>
      <c r="K43" s="102"/>
      <c r="L43" s="103">
        <f>+IF(F43=0,"",'Ark1'!U62)</f>
        <v>19.15265957446811</v>
      </c>
      <c r="M43" s="382"/>
      <c r="N43" s="128"/>
      <c r="O43" s="366"/>
      <c r="P43" s="128"/>
      <c r="Q43" s="366"/>
      <c r="R43" s="103"/>
      <c r="S43" s="374"/>
      <c r="T43" s="103"/>
      <c r="U43" s="101"/>
      <c r="V43" s="39">
        <f>+IF(F43=0,"",'Ark1'!S62)</f>
        <v>4.8776595744680851</v>
      </c>
      <c r="W43" s="39"/>
      <c r="X43" s="104"/>
      <c r="Y43" s="39">
        <f>+IF(F43=0,"",'Ark1'!T62)</f>
        <v>4.9015957446808516</v>
      </c>
      <c r="Z43" s="378"/>
      <c r="AA43" s="128">
        <f>+IF(F43=0,"",'Ark1'!W62)</f>
        <v>1.5957446808510645</v>
      </c>
      <c r="AB43" s="128">
        <f>+IF(F43=0,"",'Ark1'!X62)</f>
        <v>65.691489361702139</v>
      </c>
      <c r="AC43" s="128">
        <f>+IF(F43=0,"",'Ark1'!Y62)</f>
        <v>26.861702127659569</v>
      </c>
      <c r="AD43" s="103">
        <f>+IF(F43=0,"",'Ark1'!Z62)</f>
        <v>7.4584732160071949</v>
      </c>
      <c r="AE43" s="39">
        <f>+IF(F43=0,"",'Ark1'!AA62)</f>
        <v>1.7399959803890452</v>
      </c>
      <c r="AF43" s="39">
        <f>+IF(F43=0,"",'Ark1'!AB62)</f>
        <v>2.3036505733806969</v>
      </c>
      <c r="AG43" s="128">
        <f>+IF(F43=0,"",'Ark1'!AD62)</f>
        <v>56.239403768469131</v>
      </c>
      <c r="AH43" s="128">
        <f>+IF(F43=0,"",'Ark1'!AE62)</f>
        <v>63.861048307145523</v>
      </c>
      <c r="AI43" s="128">
        <f>+IF(F43=0,"",'Ark1'!AF62)</f>
        <v>4.361948955916473</v>
      </c>
      <c r="AJ43" s="25"/>
    </row>
    <row r="44" spans="1:98" ht="15.6">
      <c r="A44" s="25"/>
      <c r="B44" s="46" t="str">
        <f t="shared" si="17"/>
        <v>Sep</v>
      </c>
      <c r="C44" s="376">
        <f>+'Ark1'!C63</f>
        <v>2022</v>
      </c>
      <c r="D44" s="46">
        <f>+IF(F44=0,"",'Ark1'!Q63)</f>
        <v>84</v>
      </c>
      <c r="E44" s="25"/>
      <c r="F44" s="128">
        <f>+'Ark1'!R63</f>
        <v>536</v>
      </c>
      <c r="G44" s="46"/>
      <c r="H44" s="103">
        <f>+IF(F44=0,"",'Ark1'!AF63)</f>
        <v>6.218097447795822</v>
      </c>
      <c r="I44" s="103"/>
      <c r="J44" s="103">
        <f>+IF(F44=0,"",'Ark1'!AG63)</f>
        <v>5.841940329404526</v>
      </c>
      <c r="K44" s="102"/>
      <c r="L44" s="103">
        <f>+IF(F44=0,"",'Ark1'!U63)</f>
        <v>20.05447761194031</v>
      </c>
      <c r="M44" s="382"/>
      <c r="N44" s="128"/>
      <c r="O44" s="366"/>
      <c r="P44" s="128"/>
      <c r="Q44" s="366"/>
      <c r="R44" s="103"/>
      <c r="S44" s="374"/>
      <c r="T44" s="103"/>
      <c r="U44" s="101"/>
      <c r="V44" s="39">
        <f>+IF(F44=0,"",'Ark1'!S63)</f>
        <v>5.0634328358208949</v>
      </c>
      <c r="W44" s="39"/>
      <c r="X44" s="104"/>
      <c r="Y44" s="39">
        <f>+IF(F44=0,"",'Ark1'!T63)</f>
        <v>5.8003731343283604</v>
      </c>
      <c r="Z44" s="378"/>
      <c r="AA44" s="128">
        <f>+IF(F44=0,"",'Ark1'!W63)</f>
        <v>4.1044776119402977</v>
      </c>
      <c r="AB44" s="128">
        <f>+IF(F44=0,"",'Ark1'!X63)</f>
        <v>70.895522388059689</v>
      </c>
      <c r="AC44" s="128">
        <f>+IF(F44=0,"",'Ark1'!Y63)</f>
        <v>26.679104477611936</v>
      </c>
      <c r="AD44" s="103">
        <f>+IF(F44=0,"",'Ark1'!Z63)</f>
        <v>6.4365341984878413</v>
      </c>
      <c r="AE44" s="39">
        <f>+IF(F44=0,"",'Ark1'!AA63)</f>
        <v>2.0902417572371683</v>
      </c>
      <c r="AF44" s="39">
        <f>+IF(F44=0,"",'Ark1'!AB63)</f>
        <v>2.2022884660362849</v>
      </c>
      <c r="AG44" s="128">
        <f>+IF(F44=0,"",'Ark1'!AD63)</f>
        <v>52.175626268159938</v>
      </c>
      <c r="AH44" s="128">
        <f>+IF(F44=0,"",'Ark1'!AE63)</f>
        <v>58.231365083238643</v>
      </c>
      <c r="AI44" s="128">
        <f>+IF(F44=0,"",'Ark1'!AF63)</f>
        <v>6.218097447795822</v>
      </c>
      <c r="AJ44" s="25"/>
      <c r="AM44" s="42"/>
      <c r="AN44" s="42"/>
      <c r="AO44" s="42"/>
      <c r="AQ44" s="42"/>
      <c r="AR44" s="42"/>
      <c r="AS44" s="4"/>
      <c r="AT44" s="2"/>
      <c r="AU44" s="2"/>
      <c r="AV44" s="2"/>
      <c r="AW44" s="2"/>
      <c r="AX44" s="2"/>
      <c r="AY44" s="2"/>
      <c r="AZ44" s="2"/>
      <c r="BA44" s="2"/>
      <c r="BB44" s="2"/>
      <c r="BD44" s="2"/>
      <c r="BK44" s="4"/>
      <c r="BL44" s="2"/>
      <c r="BM44" s="2"/>
      <c r="BN44" s="2"/>
      <c r="BO44" s="2"/>
      <c r="BP44" s="2"/>
      <c r="BQ44" s="2"/>
      <c r="BR44" s="2"/>
      <c r="BS44" s="2"/>
      <c r="BT44" s="2"/>
      <c r="BV44" s="2"/>
      <c r="CC44" s="4"/>
      <c r="CD44" s="2"/>
      <c r="CE44" s="2"/>
      <c r="CF44" s="2"/>
      <c r="CG44" s="2"/>
      <c r="CH44" s="2"/>
      <c r="CI44" s="2"/>
      <c r="CJ44" s="2"/>
      <c r="CK44" s="2"/>
      <c r="CL44" s="2"/>
      <c r="CN44" s="2"/>
    </row>
    <row r="45" spans="1:98" ht="15.6">
      <c r="A45" s="25"/>
      <c r="B45" s="46" t="str">
        <f t="shared" si="17"/>
        <v>Okt</v>
      </c>
      <c r="C45" s="376">
        <f>+'Ark1'!C64</f>
        <v>2022</v>
      </c>
      <c r="D45" s="46">
        <f>+IF(F45=0,"",'Ark1'!Q64)</f>
        <v>239</v>
      </c>
      <c r="E45" s="25"/>
      <c r="F45" s="128">
        <f>+'Ark1'!R64</f>
        <v>2106</v>
      </c>
      <c r="G45" s="46"/>
      <c r="H45" s="103">
        <f>+IF(F45=0,"",'Ark1'!AF64)</f>
        <v>24.431554524361943</v>
      </c>
      <c r="I45" s="103"/>
      <c r="J45" s="103">
        <f>+IF(F45=0,"",'Ark1'!AG64)</f>
        <v>23.853086059381024</v>
      </c>
      <c r="K45" s="102"/>
      <c r="L45" s="103">
        <f>+IF(F45=0,"",'Ark1'!U64)</f>
        <v>20.840360873694195</v>
      </c>
      <c r="M45" s="382"/>
      <c r="N45" s="128"/>
      <c r="O45" s="366"/>
      <c r="P45" s="128"/>
      <c r="Q45" s="366"/>
      <c r="R45" s="103"/>
      <c r="S45" s="374"/>
      <c r="T45" s="103"/>
      <c r="U45" s="101"/>
      <c r="V45" s="39">
        <f>+IF(F45=0,"",'Ark1'!S64)</f>
        <v>4.979107312440644</v>
      </c>
      <c r="W45" s="39"/>
      <c r="X45" s="104"/>
      <c r="Y45" s="39">
        <f>+IF(F45=0,"",'Ark1'!T64)</f>
        <v>5.4045584045584034</v>
      </c>
      <c r="Z45" s="378"/>
      <c r="AA45" s="128">
        <f>+IF(F45=0,"",'Ark1'!W64)</f>
        <v>2.4691358024691361</v>
      </c>
      <c r="AB45" s="128">
        <f>+IF(F45=0,"",'Ark1'!X64)</f>
        <v>82.573599240265906</v>
      </c>
      <c r="AC45" s="128">
        <f>+IF(F45=0,"",'Ark1'!Y64)</f>
        <v>29.012345679012345</v>
      </c>
      <c r="AD45" s="103">
        <f>+IF(F45=0,"",'Ark1'!Z64)</f>
        <v>5.4506553325706948</v>
      </c>
      <c r="AE45" s="39">
        <f>+IF(F45=0,"",'Ark1'!AA64)</f>
        <v>1.8349618151688911</v>
      </c>
      <c r="AF45" s="39">
        <f>+IF(F45=0,"",'Ark1'!AB64)</f>
        <v>2.1051779242483901</v>
      </c>
      <c r="AG45" s="128">
        <f>+IF(F45=0,"",'Ark1'!AD64)</f>
        <v>53.99229998237891</v>
      </c>
      <c r="AH45" s="128">
        <f>+IF(F45=0,"",'Ark1'!AE64)</f>
        <v>60.941739699625643</v>
      </c>
      <c r="AI45" s="128">
        <f>+IF(F45=0,"",'Ark1'!AF64)</f>
        <v>24.431554524361943</v>
      </c>
      <c r="AJ45" s="25"/>
      <c r="AM45" s="23"/>
      <c r="AN45" s="23"/>
      <c r="AO45" s="23"/>
      <c r="AP45" s="42"/>
      <c r="AQ45" s="23"/>
      <c r="AR45" s="23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</row>
    <row r="46" spans="1:98" s="2" customFormat="1" ht="15.6">
      <c r="A46" s="25"/>
      <c r="B46" s="46" t="str">
        <f t="shared" si="17"/>
        <v>Nov</v>
      </c>
      <c r="C46" s="376">
        <f>+'Ark1'!C65</f>
        <v>2022</v>
      </c>
      <c r="D46" s="46">
        <f>+IF(F46=0,"",'Ark1'!Q65)</f>
        <v>157</v>
      </c>
      <c r="E46" s="25"/>
      <c r="F46" s="128">
        <f>+'Ark1'!R65</f>
        <v>1579</v>
      </c>
      <c r="G46" s="46"/>
      <c r="H46" s="103">
        <f>+IF(F46=0,"",'Ark1'!AF65)</f>
        <v>18.317865429234342</v>
      </c>
      <c r="I46" s="103"/>
      <c r="J46" s="103">
        <f>+IF(F46=0,"",'Ark1'!AG65)</f>
        <v>18.122938898375875</v>
      </c>
      <c r="K46" s="102"/>
      <c r="L46" s="103">
        <f>+IF(F46=0,"",'Ark1'!U65)</f>
        <v>21.118619379354016</v>
      </c>
      <c r="M46" s="382"/>
      <c r="N46" s="128"/>
      <c r="O46" s="366"/>
      <c r="P46" s="128"/>
      <c r="Q46" s="366"/>
      <c r="R46" s="103"/>
      <c r="S46" s="374"/>
      <c r="T46" s="103"/>
      <c r="U46" s="101"/>
      <c r="V46" s="39">
        <f>+IF(F46=0,"",'Ark1'!S65)</f>
        <v>5.3521215959468007</v>
      </c>
      <c r="W46" s="39"/>
      <c r="X46" s="104"/>
      <c r="Y46" s="39">
        <f>+IF(F46=0,"",'Ark1'!T65)</f>
        <v>5.4376187460417986</v>
      </c>
      <c r="Z46" s="378"/>
      <c r="AA46" s="128">
        <f>+IF(F46=0,"",'Ark1'!W65)</f>
        <v>3.1032298923369206</v>
      </c>
      <c r="AB46" s="128">
        <f>+IF(F46=0,"",'Ark1'!X65)</f>
        <v>87.840405319822693</v>
      </c>
      <c r="AC46" s="128">
        <f>+IF(F46=0,"",'Ark1'!Y65)</f>
        <v>28.499050031665622</v>
      </c>
      <c r="AD46" s="103">
        <f>+IF(F46=0,"",'Ark1'!Z65)</f>
        <v>4.9982208734802311</v>
      </c>
      <c r="AE46" s="39">
        <f>+IF(F46=0,"",'Ark1'!AA65)</f>
        <v>1.583684305708662</v>
      </c>
      <c r="AF46" s="39">
        <f>+IF(F46=0,"",'Ark1'!AB65)</f>
        <v>1.9975611232431765</v>
      </c>
      <c r="AG46" s="128">
        <f>+IF(F46=0,"",'Ark1'!AD65)</f>
        <v>47.911640194132993</v>
      </c>
      <c r="AH46" s="128">
        <f>+IF(F46=0,"",'Ark1'!AE65)</f>
        <v>48.100083708177266</v>
      </c>
      <c r="AI46" s="128">
        <f>+IF(F46=0,"",'Ark1'!AF65)</f>
        <v>18.317865429234342</v>
      </c>
      <c r="AJ46" s="25"/>
      <c r="AK46"/>
      <c r="AL46"/>
      <c r="AM46" s="43"/>
      <c r="AN46" s="43"/>
      <c r="AO46" s="43"/>
      <c r="AP46" s="23"/>
      <c r="AQ46" s="43"/>
      <c r="AR46" s="43"/>
      <c r="AS46" s="45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45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45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3" customFormat="1" ht="15.6">
      <c r="A47" s="25"/>
      <c r="B47" s="46" t="str">
        <f t="shared" si="17"/>
        <v>Des</v>
      </c>
      <c r="C47" s="376">
        <f>+'Ark1'!C66</f>
        <v>2022</v>
      </c>
      <c r="D47" s="46">
        <f>+IF(F47=0,"",'Ark1'!Q66)</f>
        <v>44</v>
      </c>
      <c r="E47" s="25"/>
      <c r="F47" s="128">
        <f>+'Ark1'!R66</f>
        <v>281</v>
      </c>
      <c r="G47" s="46"/>
      <c r="H47" s="103">
        <f>+IF(F47=0,"",'Ark1'!AF66)</f>
        <v>3.2598607888631097</v>
      </c>
      <c r="I47" s="103"/>
      <c r="J47" s="103">
        <f>+IF(F47=0,"",'Ark1'!AG66)</f>
        <v>3.0584697835891848</v>
      </c>
      <c r="K47" s="102"/>
      <c r="L47" s="103">
        <f>+IF(F47=0,"",'Ark1'!U66)</f>
        <v>20.027046263345188</v>
      </c>
      <c r="M47" s="382"/>
      <c r="N47" s="128"/>
      <c r="O47" s="366"/>
      <c r="P47" s="128"/>
      <c r="Q47" s="366"/>
      <c r="R47" s="103"/>
      <c r="S47" s="374"/>
      <c r="T47" s="103"/>
      <c r="U47" s="101"/>
      <c r="V47" s="39">
        <f>+IF(F47=0,"",'Ark1'!S66)</f>
        <v>5.1637010676156576</v>
      </c>
      <c r="W47" s="39"/>
      <c r="X47" s="104"/>
      <c r="Y47" s="39">
        <f>+IF(F47=0,"",'Ark1'!T66)</f>
        <v>5.3416370106761564</v>
      </c>
      <c r="Z47" s="378"/>
      <c r="AA47" s="128">
        <f>+IF(F47=0,"",'Ark1'!W66)</f>
        <v>1.4234875444839861</v>
      </c>
      <c r="AB47" s="128">
        <f>+IF(F47=0,"",'Ark1'!X66)</f>
        <v>81.850533807829194</v>
      </c>
      <c r="AC47" s="128">
        <f>+IF(F47=0,"",'Ark1'!Y66)</f>
        <v>22.064056939501778</v>
      </c>
      <c r="AD47" s="103">
        <f>+IF(F47=0,"",'Ark1'!Z66)</f>
        <v>4.6987067382520484</v>
      </c>
      <c r="AE47" s="39">
        <f>+IF(F47=0,"",'Ark1'!AA66)</f>
        <v>1.2576736006326903</v>
      </c>
      <c r="AF47" s="39">
        <f>+IF(F47=0,"",'Ark1'!AB66)</f>
        <v>1.6042679364778805</v>
      </c>
      <c r="AG47" s="128">
        <f>+IF(F47=0,"",'Ark1'!AD66)</f>
        <v>39.293452352876223</v>
      </c>
      <c r="AH47" s="128">
        <f>+IF(F47=0,"",'Ark1'!AE66)</f>
        <v>34.267894967402221</v>
      </c>
      <c r="AI47" s="128">
        <f>+IF(F47=0,"",'Ark1'!AF66)</f>
        <v>3.2598607888631097</v>
      </c>
      <c r="AJ47" s="25"/>
      <c r="AK47"/>
      <c r="AL47"/>
      <c r="AM47" s="43"/>
      <c r="AN47" s="43"/>
      <c r="AO47" s="43"/>
      <c r="AP47" s="43"/>
      <c r="AQ47" s="43"/>
      <c r="AR47" s="43"/>
      <c r="AS47" s="3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3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3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</row>
    <row r="48" spans="1:98" s="474" customFormat="1" ht="15.6">
      <c r="A48" s="25"/>
      <c r="B48" s="25"/>
      <c r="C48" s="368"/>
      <c r="D48" s="25"/>
      <c r="E48" s="25"/>
      <c r="F48" s="125"/>
      <c r="G48" s="25"/>
      <c r="H48" s="101"/>
      <c r="I48" s="101"/>
      <c r="J48" s="101"/>
      <c r="K48" s="102"/>
      <c r="L48" s="101"/>
      <c r="M48" s="372"/>
      <c r="N48" s="125"/>
      <c r="O48" s="366"/>
      <c r="P48" s="125"/>
      <c r="Q48" s="366"/>
      <c r="R48" s="101"/>
      <c r="S48" s="374"/>
      <c r="T48" s="101"/>
      <c r="U48" s="101"/>
      <c r="V48" s="25"/>
      <c r="W48" s="25"/>
      <c r="X48" s="104"/>
      <c r="Y48" s="25"/>
      <c r="Z48" s="368"/>
      <c r="AA48" s="125"/>
      <c r="AB48" s="125"/>
      <c r="AC48" s="125"/>
      <c r="AD48" s="101"/>
      <c r="AE48" s="25"/>
      <c r="AF48" s="25"/>
      <c r="AG48" s="125"/>
      <c r="AH48" s="125"/>
      <c r="AI48" s="125"/>
      <c r="AJ48" s="25"/>
    </row>
    <row r="49" spans="1:64" ht="15.6">
      <c r="A49" s="25"/>
      <c r="B49" s="25"/>
      <c r="C49" s="368"/>
      <c r="D49" s="25"/>
      <c r="E49" s="25"/>
      <c r="F49" s="125"/>
      <c r="G49" s="25"/>
      <c r="H49" s="101"/>
      <c r="I49" s="101"/>
      <c r="J49" s="101"/>
      <c r="K49" s="102"/>
      <c r="L49" s="101"/>
      <c r="M49" s="372"/>
      <c r="N49" s="125"/>
      <c r="O49" s="366"/>
      <c r="P49" s="125"/>
      <c r="Q49" s="125"/>
      <c r="R49" s="101"/>
      <c r="S49" s="374"/>
      <c r="T49" s="101"/>
      <c r="U49" s="101"/>
      <c r="V49" s="25"/>
      <c r="W49" s="25"/>
      <c r="X49" s="104"/>
      <c r="Y49" s="25"/>
      <c r="Z49" s="368"/>
      <c r="AA49" s="125"/>
      <c r="AB49" s="125"/>
      <c r="AC49" s="125"/>
      <c r="AD49" s="101"/>
      <c r="AE49" s="25"/>
      <c r="AF49" s="25"/>
      <c r="AG49" s="125"/>
      <c r="AH49" s="125"/>
      <c r="AI49" s="125"/>
      <c r="AJ49" s="25"/>
    </row>
    <row r="50" spans="1:64">
      <c r="L50" s="280"/>
      <c r="M50" s="383"/>
      <c r="AA50" s="130"/>
      <c r="AB50" s="130"/>
      <c r="AC50" s="130"/>
      <c r="AD50" s="280"/>
      <c r="AE50" s="20"/>
      <c r="AF50" s="20"/>
      <c r="AG50" s="130"/>
      <c r="AH50" s="130"/>
      <c r="AI50" s="130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</row>
    <row r="51" spans="1:64">
      <c r="L51" s="280"/>
      <c r="M51" s="383"/>
      <c r="AA51" s="130"/>
      <c r="AB51" s="130"/>
      <c r="AC51" s="130"/>
      <c r="AD51" s="280"/>
      <c r="AE51" s="20"/>
      <c r="AF51" s="20"/>
      <c r="AG51" s="130"/>
      <c r="AH51" s="130"/>
      <c r="AI51" s="130"/>
      <c r="AJ51" s="20"/>
      <c r="AK51" s="70"/>
      <c r="AL51" s="70"/>
      <c r="AM51" s="70"/>
      <c r="AN51" s="70"/>
      <c r="AO51" s="70"/>
      <c r="AP51" s="70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</row>
    <row r="52" spans="1:64">
      <c r="L52" s="280"/>
      <c r="M52" s="383"/>
      <c r="AA52" s="130"/>
      <c r="AB52" s="130"/>
      <c r="AC52" s="130"/>
      <c r="AD52" s="280"/>
      <c r="AE52" s="20"/>
      <c r="AF52" s="20"/>
      <c r="AG52" s="130"/>
      <c r="AH52" s="130"/>
      <c r="AI52" s="130"/>
      <c r="AJ52" s="20"/>
      <c r="AK52" s="70"/>
      <c r="AL52" s="70"/>
      <c r="AM52" s="70"/>
      <c r="AN52" s="70"/>
      <c r="AO52" s="70"/>
      <c r="AP52" s="70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</row>
    <row r="53" spans="1:64">
      <c r="L53" s="280"/>
      <c r="M53" s="383"/>
      <c r="AA53" s="130"/>
      <c r="AB53" s="130"/>
      <c r="AC53" s="130"/>
      <c r="AD53" s="280"/>
      <c r="AE53" s="20"/>
      <c r="AF53" s="20"/>
      <c r="AG53" s="130"/>
      <c r="AH53" s="130"/>
      <c r="AI53" s="130"/>
      <c r="AJ53" s="20"/>
      <c r="AK53" s="70"/>
      <c r="AL53" s="70"/>
      <c r="AM53" s="70"/>
      <c r="AN53" s="70"/>
      <c r="AO53" s="70"/>
      <c r="AP53" s="70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</row>
    <row r="54" spans="1:64">
      <c r="L54" s="280"/>
      <c r="M54" s="383"/>
      <c r="AA54" s="130"/>
      <c r="AB54" s="130"/>
      <c r="AC54" s="130"/>
      <c r="AD54" s="280"/>
      <c r="AE54" s="20"/>
      <c r="AF54" s="20"/>
      <c r="AG54" s="130"/>
      <c r="AH54" s="130"/>
      <c r="AI54" s="130"/>
      <c r="AJ54" s="20"/>
      <c r="AK54" s="70"/>
      <c r="AL54" s="70"/>
      <c r="AM54" s="70"/>
      <c r="AN54" s="70"/>
      <c r="AO54" s="70"/>
      <c r="AP54" s="70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</row>
    <row r="55" spans="1:64">
      <c r="L55" s="280"/>
      <c r="M55" s="383"/>
      <c r="AA55" s="130"/>
      <c r="AB55" s="130"/>
      <c r="AC55" s="130"/>
      <c r="AD55" s="280"/>
      <c r="AE55" s="20"/>
      <c r="AF55" s="20"/>
      <c r="AG55" s="130"/>
      <c r="AH55" s="130"/>
      <c r="AI55" s="13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W55" s="20"/>
      <c r="AY55" s="20"/>
    </row>
    <row r="56" spans="1:64">
      <c r="L56" s="280"/>
      <c r="M56" s="383"/>
      <c r="AA56" s="130"/>
      <c r="AB56" s="130"/>
      <c r="AC56" s="130"/>
      <c r="AD56" s="280"/>
      <c r="AE56" s="20"/>
      <c r="AF56" s="20"/>
      <c r="AG56" s="130"/>
      <c r="AH56" s="130"/>
      <c r="AI56" s="13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W56" s="20"/>
      <c r="AY56" s="20"/>
    </row>
    <row r="57" spans="1:64">
      <c r="L57" s="280"/>
      <c r="M57" s="383"/>
      <c r="AA57" s="130"/>
      <c r="AB57" s="130"/>
      <c r="AC57" s="130"/>
      <c r="AD57" s="280"/>
      <c r="AE57" s="20"/>
      <c r="AF57" s="20"/>
      <c r="AG57" s="130"/>
      <c r="AH57" s="130"/>
      <c r="AI57" s="13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W57" s="20"/>
      <c r="AY57" s="20"/>
    </row>
    <row r="58" spans="1:64">
      <c r="L58" s="280"/>
      <c r="M58" s="383"/>
      <c r="AA58" s="130"/>
      <c r="AB58" s="130"/>
      <c r="AC58" s="130"/>
      <c r="AD58" s="280"/>
      <c r="AE58" s="20"/>
      <c r="AF58" s="20"/>
      <c r="AG58" s="130"/>
      <c r="AH58" s="130"/>
      <c r="AI58" s="13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W58" s="20"/>
      <c r="AY58" s="20"/>
    </row>
    <row r="59" spans="1:64">
      <c r="L59" s="280"/>
      <c r="M59" s="383"/>
      <c r="AA59" s="130"/>
      <c r="AB59" s="130"/>
      <c r="AC59" s="130"/>
      <c r="AD59" s="280"/>
      <c r="AE59" s="20"/>
      <c r="AF59" s="20"/>
      <c r="AG59" s="130"/>
      <c r="AH59" s="130"/>
      <c r="AI59" s="13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W59" s="20"/>
      <c r="AY59" s="20"/>
    </row>
    <row r="60" spans="1:64">
      <c r="L60" s="280"/>
      <c r="M60" s="383"/>
      <c r="AA60" s="130"/>
      <c r="AB60" s="130"/>
      <c r="AC60" s="130"/>
      <c r="AD60" s="280"/>
      <c r="AE60" s="20"/>
      <c r="AF60" s="20"/>
      <c r="AG60" s="130"/>
      <c r="AH60" s="130"/>
      <c r="AI60" s="13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W60" s="20"/>
      <c r="AY60" s="20"/>
    </row>
    <row r="61" spans="1:64">
      <c r="L61" s="280"/>
      <c r="M61" s="383"/>
      <c r="AA61" s="130"/>
      <c r="AB61" s="130"/>
      <c r="AC61" s="130"/>
      <c r="AD61" s="280"/>
      <c r="AE61" s="20"/>
      <c r="AF61" s="20"/>
      <c r="AG61" s="130"/>
      <c r="AH61" s="130"/>
      <c r="AI61" s="13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W61" s="20"/>
      <c r="AY61" s="20"/>
    </row>
    <row r="62" spans="1:64">
      <c r="L62" s="280"/>
      <c r="M62" s="383"/>
      <c r="AA62" s="130"/>
      <c r="AB62" s="130"/>
      <c r="AC62" s="130"/>
      <c r="AD62" s="280"/>
      <c r="AE62" s="20"/>
      <c r="AF62" s="20"/>
      <c r="AG62" s="130"/>
      <c r="AH62" s="130"/>
      <c r="AI62" s="13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W62" s="20"/>
      <c r="AY62" s="20"/>
    </row>
    <row r="63" spans="1:64">
      <c r="L63" s="280"/>
      <c r="M63" s="383"/>
      <c r="AA63" s="130"/>
      <c r="AB63" s="130"/>
      <c r="AC63" s="130"/>
      <c r="AD63" s="280"/>
      <c r="AE63" s="20"/>
      <c r="AF63" s="20"/>
      <c r="AG63" s="130"/>
      <c r="AH63" s="130"/>
      <c r="AI63" s="13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W63" s="20"/>
      <c r="AY63" s="20"/>
    </row>
    <row r="64" spans="1:64">
      <c r="L64" s="280"/>
      <c r="M64" s="383"/>
      <c r="AA64" s="130"/>
      <c r="AB64" s="130"/>
      <c r="AC64" s="130"/>
      <c r="AD64" s="280"/>
      <c r="AE64" s="20"/>
      <c r="AF64" s="20"/>
      <c r="AG64" s="130"/>
      <c r="AH64" s="130"/>
      <c r="AI64" s="13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W64" s="20"/>
      <c r="AY64" s="20"/>
    </row>
    <row r="65" spans="12:51">
      <c r="L65" s="280"/>
      <c r="M65" s="383"/>
      <c r="AA65" s="130"/>
      <c r="AB65" s="130"/>
      <c r="AC65" s="130"/>
      <c r="AD65" s="280"/>
      <c r="AE65" s="20"/>
      <c r="AF65" s="20"/>
      <c r="AG65" s="130"/>
      <c r="AH65" s="130"/>
      <c r="AI65" s="13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W65" s="20"/>
      <c r="AY65" s="20"/>
    </row>
    <row r="66" spans="12:51">
      <c r="L66" s="280"/>
      <c r="M66" s="383"/>
      <c r="AA66" s="130"/>
      <c r="AB66" s="130"/>
      <c r="AC66" s="130"/>
      <c r="AD66" s="280"/>
      <c r="AE66" s="20"/>
      <c r="AF66" s="20"/>
      <c r="AG66" s="130"/>
      <c r="AH66" s="130"/>
      <c r="AI66" s="130"/>
      <c r="AJ66" s="20"/>
      <c r="AK66" s="20"/>
      <c r="AL66" s="20"/>
      <c r="AM66" s="20"/>
      <c r="AN66" s="20"/>
      <c r="AO66" s="20"/>
      <c r="AP66" s="20"/>
      <c r="AQ66" s="20"/>
      <c r="AR66" s="20"/>
      <c r="AW66" s="20"/>
      <c r="AY66" s="20"/>
    </row>
    <row r="71" spans="12:51">
      <c r="L71" s="281"/>
      <c r="M71" s="281"/>
      <c r="AA71" s="131"/>
      <c r="AB71" s="131"/>
      <c r="AC71" s="131"/>
      <c r="AD71" s="281"/>
      <c r="AE71" s="15"/>
      <c r="AF71" s="15"/>
      <c r="AG71" s="131"/>
      <c r="AH71" s="131"/>
      <c r="AI71" s="131"/>
      <c r="AJ71" s="15"/>
      <c r="AK71" s="15"/>
      <c r="AL71" s="15"/>
    </row>
    <row r="72" spans="12:51">
      <c r="L72" s="281"/>
      <c r="M72" s="281"/>
      <c r="AA72" s="131"/>
      <c r="AB72" s="131"/>
      <c r="AC72" s="131"/>
      <c r="AD72" s="281"/>
      <c r="AE72" s="15"/>
      <c r="AF72" s="15"/>
      <c r="AG72" s="131"/>
      <c r="AH72" s="131"/>
      <c r="AI72" s="131"/>
      <c r="AJ72" s="15"/>
      <c r="AK72" s="15"/>
      <c r="AL72" s="15"/>
    </row>
    <row r="73" spans="12:51">
      <c r="L73" s="281"/>
      <c r="M73" s="281"/>
      <c r="AA73" s="131"/>
      <c r="AB73" s="131"/>
      <c r="AC73" s="131"/>
      <c r="AD73" s="281"/>
      <c r="AE73" s="15"/>
      <c r="AF73" s="15"/>
      <c r="AG73" s="131"/>
      <c r="AH73" s="131"/>
      <c r="AI73" s="131"/>
      <c r="AJ73" s="15"/>
      <c r="AK73" s="15"/>
      <c r="AL73" s="15"/>
    </row>
    <row r="74" spans="12:51">
      <c r="L74" s="281"/>
      <c r="M74" s="281"/>
      <c r="AA74" s="131"/>
      <c r="AB74" s="131"/>
      <c r="AC74" s="131"/>
      <c r="AD74" s="281"/>
      <c r="AE74" s="15"/>
      <c r="AF74" s="15"/>
      <c r="AG74" s="131"/>
      <c r="AH74" s="131"/>
      <c r="AI74" s="131"/>
      <c r="AJ74" s="15"/>
      <c r="AK74" s="15"/>
      <c r="AL74" s="15"/>
    </row>
    <row r="75" spans="12:51">
      <c r="L75" s="281"/>
      <c r="M75" s="281"/>
      <c r="AA75" s="131"/>
      <c r="AB75" s="131"/>
      <c r="AC75" s="131"/>
      <c r="AD75" s="281"/>
      <c r="AE75" s="15"/>
      <c r="AF75" s="15"/>
      <c r="AG75" s="131"/>
      <c r="AH75" s="131"/>
      <c r="AI75" s="131"/>
      <c r="AJ75" s="15"/>
      <c r="AK75" s="15"/>
      <c r="AL75" s="15"/>
    </row>
    <row r="76" spans="12:51">
      <c r="L76" s="281"/>
      <c r="M76" s="281"/>
      <c r="AA76" s="131"/>
      <c r="AB76" s="131"/>
      <c r="AC76" s="131"/>
      <c r="AD76" s="281"/>
      <c r="AE76" s="15"/>
      <c r="AF76" s="15"/>
      <c r="AG76" s="131"/>
      <c r="AH76" s="131"/>
      <c r="AI76" s="131"/>
      <c r="AJ76" s="15"/>
      <c r="AK76" s="15"/>
      <c r="AL76" s="15"/>
    </row>
    <row r="77" spans="12:51">
      <c r="L77" s="281"/>
      <c r="M77" s="281"/>
      <c r="AA77" s="131"/>
      <c r="AB77" s="131"/>
      <c r="AC77" s="131"/>
      <c r="AD77" s="281"/>
      <c r="AE77" s="15"/>
      <c r="AF77" s="15"/>
      <c r="AG77" s="131"/>
      <c r="AH77" s="131"/>
      <c r="AI77" s="131"/>
      <c r="AJ77" s="15"/>
      <c r="AK77" s="15"/>
      <c r="AL77" s="15"/>
    </row>
    <row r="78" spans="12:51">
      <c r="L78" s="281"/>
      <c r="M78" s="281"/>
      <c r="AA78" s="131"/>
      <c r="AB78" s="131"/>
      <c r="AC78" s="131"/>
      <c r="AD78" s="281"/>
      <c r="AE78" s="15"/>
      <c r="AF78" s="15"/>
      <c r="AG78" s="131"/>
      <c r="AH78" s="131"/>
      <c r="AI78" s="131"/>
      <c r="AJ78" s="15"/>
      <c r="AK78" s="15"/>
      <c r="AL78" s="15"/>
    </row>
    <row r="89" spans="12:38">
      <c r="L89" s="281"/>
      <c r="M89" s="281"/>
      <c r="AA89" s="131"/>
      <c r="AB89" s="131"/>
      <c r="AC89" s="131"/>
      <c r="AD89" s="281"/>
      <c r="AE89" s="15"/>
      <c r="AF89" s="15"/>
      <c r="AG89" s="131"/>
      <c r="AH89" s="131"/>
      <c r="AI89" s="131"/>
      <c r="AJ89" s="15"/>
      <c r="AK89" s="15"/>
      <c r="AL89" s="15"/>
    </row>
    <row r="90" spans="12:38">
      <c r="L90" s="281"/>
      <c r="M90" s="281"/>
      <c r="AA90" s="131"/>
      <c r="AB90" s="131"/>
      <c r="AC90" s="131"/>
      <c r="AD90" s="281"/>
      <c r="AE90" s="15"/>
      <c r="AF90" s="15"/>
      <c r="AG90" s="131"/>
      <c r="AH90" s="131"/>
      <c r="AI90" s="131"/>
      <c r="AJ90" s="15"/>
      <c r="AK90" s="15"/>
      <c r="AL90" s="15"/>
    </row>
    <row r="91" spans="12:38">
      <c r="L91" s="281"/>
      <c r="M91" s="281"/>
      <c r="AA91" s="131"/>
      <c r="AB91" s="131"/>
      <c r="AC91" s="131"/>
      <c r="AD91" s="281"/>
      <c r="AE91" s="15"/>
      <c r="AF91" s="15"/>
      <c r="AG91" s="131"/>
      <c r="AH91" s="131"/>
      <c r="AI91" s="131"/>
      <c r="AJ91" s="15"/>
      <c r="AK91" s="15"/>
      <c r="AL91" s="15"/>
    </row>
    <row r="92" spans="12:38">
      <c r="L92" s="281"/>
      <c r="M92" s="281"/>
      <c r="AA92" s="131"/>
      <c r="AB92" s="131"/>
      <c r="AC92" s="131"/>
      <c r="AD92" s="281"/>
      <c r="AE92" s="15"/>
      <c r="AF92" s="15"/>
      <c r="AG92" s="131"/>
      <c r="AH92" s="131"/>
      <c r="AI92" s="131"/>
      <c r="AJ92" s="15"/>
      <c r="AK92" s="15"/>
      <c r="AL92" s="15"/>
    </row>
    <row r="93" spans="12:38">
      <c r="L93" s="281"/>
      <c r="M93" s="281"/>
      <c r="AA93" s="131"/>
      <c r="AB93" s="131"/>
      <c r="AC93" s="131"/>
      <c r="AD93" s="281"/>
      <c r="AE93" s="15"/>
      <c r="AF93" s="15"/>
      <c r="AG93" s="131"/>
      <c r="AH93" s="131"/>
      <c r="AI93" s="131"/>
      <c r="AJ93" s="15"/>
      <c r="AK93" s="15"/>
      <c r="AL93" s="15"/>
    </row>
    <row r="94" spans="12:38">
      <c r="L94" s="281"/>
      <c r="M94" s="281"/>
      <c r="AA94" s="131"/>
      <c r="AB94" s="131"/>
      <c r="AC94" s="131"/>
      <c r="AD94" s="281"/>
      <c r="AE94" s="15"/>
      <c r="AF94" s="15"/>
      <c r="AG94" s="131"/>
      <c r="AH94" s="131"/>
      <c r="AI94" s="131"/>
      <c r="AJ94" s="15"/>
      <c r="AK94" s="15"/>
      <c r="AL94" s="15"/>
    </row>
    <row r="95" spans="12:38">
      <c r="L95" s="281"/>
      <c r="M95" s="281"/>
      <c r="AA95" s="131"/>
      <c r="AB95" s="131"/>
      <c r="AC95" s="131"/>
      <c r="AD95" s="281"/>
      <c r="AE95" s="15"/>
      <c r="AF95" s="15"/>
      <c r="AG95" s="131"/>
      <c r="AH95" s="131"/>
      <c r="AI95" s="131"/>
      <c r="AJ95" s="15"/>
      <c r="AK95" s="15"/>
      <c r="AL95" s="15"/>
    </row>
    <row r="96" spans="12:38">
      <c r="L96" s="281"/>
      <c r="M96" s="281"/>
      <c r="AA96" s="131"/>
      <c r="AB96" s="131"/>
      <c r="AC96" s="131"/>
      <c r="AD96" s="281"/>
      <c r="AE96" s="15"/>
      <c r="AF96" s="15"/>
      <c r="AG96" s="131"/>
      <c r="AH96" s="131"/>
      <c r="AI96" s="131"/>
      <c r="AJ96" s="15"/>
      <c r="AK96" s="15"/>
      <c r="AL96" s="15"/>
    </row>
    <row r="107" spans="12:38">
      <c r="L107" s="281"/>
      <c r="M107" s="281"/>
      <c r="AA107" s="131"/>
      <c r="AB107" s="131"/>
      <c r="AC107" s="131"/>
      <c r="AD107" s="281"/>
      <c r="AE107" s="15"/>
      <c r="AF107" s="15"/>
      <c r="AG107" s="131"/>
      <c r="AH107" s="131"/>
      <c r="AI107" s="131"/>
      <c r="AJ107" s="15"/>
      <c r="AK107" s="15"/>
      <c r="AL107" s="15"/>
    </row>
    <row r="108" spans="12:38">
      <c r="L108" s="281"/>
      <c r="M108" s="281"/>
      <c r="AA108" s="131"/>
      <c r="AB108" s="131"/>
      <c r="AC108" s="131"/>
      <c r="AD108" s="281"/>
      <c r="AE108" s="15"/>
      <c r="AF108" s="15"/>
      <c r="AG108" s="131"/>
      <c r="AH108" s="131"/>
      <c r="AI108" s="131"/>
      <c r="AJ108" s="15"/>
      <c r="AK108" s="15"/>
      <c r="AL108" s="15"/>
    </row>
    <row r="109" spans="12:38">
      <c r="L109" s="281"/>
      <c r="M109" s="281"/>
      <c r="AA109" s="131"/>
      <c r="AB109" s="131"/>
      <c r="AC109" s="131"/>
      <c r="AD109" s="281"/>
      <c r="AE109" s="15"/>
      <c r="AF109" s="15"/>
      <c r="AG109" s="131"/>
      <c r="AH109" s="131"/>
      <c r="AI109" s="131"/>
      <c r="AJ109" s="15"/>
      <c r="AK109" s="15"/>
      <c r="AL109" s="15"/>
    </row>
    <row r="110" spans="12:38">
      <c r="L110" s="281"/>
      <c r="M110" s="281"/>
      <c r="AA110" s="131"/>
      <c r="AB110" s="131"/>
      <c r="AC110" s="131"/>
      <c r="AD110" s="281"/>
      <c r="AE110" s="15"/>
      <c r="AF110" s="15"/>
      <c r="AG110" s="131"/>
      <c r="AH110" s="131"/>
      <c r="AI110" s="131"/>
      <c r="AJ110" s="15"/>
      <c r="AK110" s="15"/>
      <c r="AL110" s="15"/>
    </row>
    <row r="111" spans="12:38">
      <c r="L111" s="281"/>
      <c r="M111" s="281"/>
      <c r="AA111" s="131"/>
      <c r="AB111" s="131"/>
      <c r="AC111" s="131"/>
      <c r="AD111" s="281"/>
      <c r="AE111" s="15"/>
      <c r="AF111" s="15"/>
      <c r="AG111" s="131"/>
      <c r="AH111" s="131"/>
      <c r="AI111" s="131"/>
      <c r="AJ111" s="15"/>
      <c r="AK111" s="15"/>
      <c r="AL111" s="15"/>
    </row>
    <row r="112" spans="12:38">
      <c r="L112" s="281"/>
      <c r="M112" s="281"/>
      <c r="AA112" s="131"/>
      <c r="AB112" s="131"/>
      <c r="AC112" s="131"/>
      <c r="AD112" s="281"/>
      <c r="AE112" s="15"/>
      <c r="AF112" s="15"/>
      <c r="AG112" s="131"/>
      <c r="AH112" s="131"/>
      <c r="AI112" s="131"/>
      <c r="AJ112" s="15"/>
      <c r="AK112" s="15"/>
      <c r="AL112" s="15"/>
    </row>
    <row r="113" spans="12:38">
      <c r="L113" s="281"/>
      <c r="M113" s="281"/>
      <c r="AA113" s="131"/>
      <c r="AB113" s="131"/>
      <c r="AC113" s="131"/>
      <c r="AD113" s="281"/>
      <c r="AE113" s="15"/>
      <c r="AF113" s="15"/>
      <c r="AG113" s="131"/>
      <c r="AH113" s="131"/>
      <c r="AI113" s="131"/>
      <c r="AJ113" s="15"/>
      <c r="AK113" s="15"/>
      <c r="AL113" s="15"/>
    </row>
    <row r="114" spans="12:38">
      <c r="L114" s="281"/>
      <c r="M114" s="281"/>
      <c r="AA114" s="131"/>
      <c r="AB114" s="131"/>
      <c r="AC114" s="131"/>
      <c r="AD114" s="281"/>
      <c r="AE114" s="15"/>
      <c r="AF114" s="15"/>
      <c r="AG114" s="131"/>
      <c r="AH114" s="131"/>
      <c r="AI114" s="131"/>
      <c r="AJ114" s="15"/>
      <c r="AK114" s="15"/>
      <c r="AL114" s="15"/>
    </row>
    <row r="125" spans="12:38">
      <c r="L125" s="281"/>
      <c r="M125" s="281"/>
      <c r="AA125" s="131"/>
      <c r="AB125" s="131"/>
      <c r="AC125" s="131"/>
      <c r="AD125" s="281"/>
      <c r="AE125" s="15"/>
      <c r="AF125" s="15"/>
      <c r="AG125" s="131"/>
      <c r="AH125" s="131"/>
      <c r="AI125" s="131"/>
      <c r="AJ125" s="15"/>
      <c r="AK125" s="15"/>
      <c r="AL125" s="15"/>
    </row>
    <row r="126" spans="12:38">
      <c r="L126" s="281"/>
      <c r="M126" s="281"/>
      <c r="AA126" s="131"/>
      <c r="AB126" s="131"/>
      <c r="AC126" s="131"/>
      <c r="AD126" s="281"/>
      <c r="AE126" s="15"/>
      <c r="AF126" s="15"/>
      <c r="AG126" s="131"/>
      <c r="AH126" s="131"/>
      <c r="AI126" s="131"/>
      <c r="AJ126" s="15"/>
      <c r="AK126" s="15"/>
      <c r="AL126" s="15"/>
    </row>
    <row r="127" spans="12:38">
      <c r="L127" s="281"/>
      <c r="M127" s="281"/>
      <c r="AA127" s="131"/>
      <c r="AB127" s="131"/>
      <c r="AC127" s="131"/>
      <c r="AD127" s="281"/>
      <c r="AE127" s="15"/>
      <c r="AF127" s="15"/>
      <c r="AG127" s="131"/>
      <c r="AH127" s="131"/>
      <c r="AI127" s="131"/>
      <c r="AJ127" s="15"/>
      <c r="AK127" s="15"/>
      <c r="AL127" s="15"/>
    </row>
    <row r="128" spans="12:38">
      <c r="L128" s="281"/>
      <c r="M128" s="281"/>
      <c r="AA128" s="131"/>
      <c r="AB128" s="131"/>
      <c r="AC128" s="131"/>
      <c r="AD128" s="281"/>
      <c r="AE128" s="15"/>
      <c r="AF128" s="15"/>
      <c r="AG128" s="131"/>
      <c r="AH128" s="131"/>
      <c r="AI128" s="131"/>
      <c r="AJ128" s="15"/>
      <c r="AK128" s="15"/>
      <c r="AL128" s="15"/>
    </row>
    <row r="129" spans="12:38">
      <c r="L129" s="281"/>
      <c r="M129" s="281"/>
      <c r="AA129" s="131"/>
      <c r="AB129" s="131"/>
      <c r="AC129" s="131"/>
      <c r="AD129" s="281"/>
      <c r="AE129" s="15"/>
      <c r="AF129" s="15"/>
      <c r="AG129" s="131"/>
      <c r="AH129" s="131"/>
      <c r="AI129" s="131"/>
      <c r="AJ129" s="15"/>
      <c r="AK129" s="15"/>
      <c r="AL129" s="15"/>
    </row>
    <row r="130" spans="12:38">
      <c r="L130" s="281"/>
      <c r="M130" s="281"/>
      <c r="AA130" s="131"/>
      <c r="AB130" s="131"/>
      <c r="AC130" s="131"/>
      <c r="AD130" s="281"/>
      <c r="AE130" s="15"/>
      <c r="AF130" s="15"/>
      <c r="AG130" s="131"/>
      <c r="AH130" s="131"/>
      <c r="AI130" s="131"/>
      <c r="AJ130" s="15"/>
      <c r="AK130" s="15"/>
      <c r="AL130" s="15"/>
    </row>
    <row r="131" spans="12:38">
      <c r="L131" s="281"/>
      <c r="M131" s="281"/>
      <c r="AA131" s="131"/>
      <c r="AB131" s="131"/>
      <c r="AC131" s="131"/>
      <c r="AD131" s="281"/>
      <c r="AE131" s="15"/>
      <c r="AF131" s="15"/>
      <c r="AG131" s="131"/>
      <c r="AH131" s="131"/>
      <c r="AI131" s="131"/>
      <c r="AJ131" s="15"/>
      <c r="AK131" s="15"/>
      <c r="AL131" s="15"/>
    </row>
    <row r="132" spans="12:38">
      <c r="L132" s="281"/>
      <c r="M132" s="281"/>
      <c r="AA132" s="131"/>
      <c r="AB132" s="131"/>
      <c r="AC132" s="131"/>
      <c r="AD132" s="281"/>
      <c r="AE132" s="15"/>
      <c r="AF132" s="15"/>
      <c r="AG132" s="131"/>
      <c r="AH132" s="131"/>
      <c r="AI132" s="131"/>
      <c r="AJ132" s="15"/>
      <c r="AK132" s="15"/>
      <c r="AL132" s="15"/>
    </row>
  </sheetData>
  <mergeCells count="2">
    <mergeCell ref="AA4:AB4"/>
    <mergeCell ref="G4:H4"/>
  </mergeCells>
  <phoneticPr fontId="11" type="noConversion"/>
  <conditionalFormatting sqref="W10:W21">
    <cfRule type="cellIs" dxfId="199" priority="15" operator="lessThan">
      <formula>0</formula>
    </cfRule>
    <cfRule type="cellIs" dxfId="198" priority="16" operator="greaterThan">
      <formula>0</formula>
    </cfRule>
  </conditionalFormatting>
  <conditionalFormatting sqref="G10:G21">
    <cfRule type="cellIs" dxfId="197" priority="13" operator="lessThan">
      <formula>0</formula>
    </cfRule>
    <cfRule type="cellIs" dxfId="196" priority="14" operator="greaterThan">
      <formula>0</formula>
    </cfRule>
  </conditionalFormatting>
  <conditionalFormatting sqref="I10:I21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M10:M21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Z10:Z21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E10:E21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E23:E34">
    <cfRule type="cellIs" dxfId="187" priority="1" operator="lessThan">
      <formula>0</formula>
    </cfRule>
    <cfRule type="cellIs" dxfId="186" priority="2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O10:CE218"/>
  <sheetViews>
    <sheetView defaultGridColor="0" colorId="22" zoomScale="95" zoomScaleNormal="95" workbookViewId="0">
      <selection activeCell="A18" sqref="A18"/>
    </sheetView>
  </sheetViews>
  <sheetFormatPr baseColWidth="10" defaultRowHeight="15"/>
  <cols>
    <col min="16" max="16" width="7.1796875" customWidth="1"/>
    <col min="25" max="25" width="5.90625" customWidth="1"/>
    <col min="26" max="26" width="8.08984375" customWidth="1"/>
    <col min="27" max="28" width="6.90625" customWidth="1"/>
    <col min="29" max="30" width="6.36328125" customWidth="1"/>
    <col min="31" max="31" width="7.90625" customWidth="1"/>
    <col min="32" max="32" width="5.6328125" customWidth="1"/>
    <col min="33" max="33" width="7.90625" customWidth="1"/>
    <col min="34" max="34" width="6.36328125" customWidth="1"/>
    <col min="35" max="35" width="7.90625" customWidth="1"/>
    <col min="36" max="36" width="6.36328125" customWidth="1"/>
    <col min="37" max="37" width="8" customWidth="1"/>
    <col min="38" max="38" width="9.1796875" customWidth="1"/>
    <col min="39" max="41" width="8" customWidth="1"/>
    <col min="42" max="42" width="7.36328125" customWidth="1"/>
    <col min="43" max="43" width="7.1796875" customWidth="1"/>
    <col min="44" max="44" width="7.08984375" customWidth="1"/>
    <col min="45" max="45" width="8" customWidth="1"/>
    <col min="46" max="46" width="10.08984375" customWidth="1"/>
    <col min="47" max="47" width="8" customWidth="1"/>
    <col min="48" max="48" width="9.6328125" customWidth="1"/>
    <col min="49" max="49" width="7.6328125" customWidth="1"/>
    <col min="50" max="50" width="9.6328125" customWidth="1"/>
    <col min="51" max="51" width="9.1796875" customWidth="1"/>
    <col min="52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0" spans="25:83" ht="15.6">
      <c r="Y10" s="42"/>
      <c r="Z10" s="42"/>
      <c r="AB10" s="42"/>
      <c r="AC10" s="42"/>
      <c r="AD10" s="4"/>
      <c r="AE10" s="2"/>
      <c r="AF10" s="2"/>
      <c r="AG10" s="2"/>
      <c r="AH10" s="2"/>
      <c r="AI10" s="2"/>
      <c r="AJ10" s="2"/>
      <c r="AK10" s="2"/>
      <c r="AL10" s="2"/>
      <c r="AM10" s="2"/>
      <c r="AO10" s="2"/>
      <c r="AV10" s="4"/>
      <c r="AW10" s="2"/>
      <c r="AX10" s="2"/>
      <c r="AY10" s="2"/>
      <c r="AZ10" s="2"/>
      <c r="BA10" s="2"/>
      <c r="BB10" s="2"/>
      <c r="BC10" s="2"/>
      <c r="BD10" s="2"/>
      <c r="BE10" s="2"/>
      <c r="BG10" s="2"/>
      <c r="BN10" s="4"/>
      <c r="BO10" s="2"/>
      <c r="BP10" s="2"/>
      <c r="BQ10" s="2"/>
      <c r="BR10" s="2"/>
      <c r="BS10" s="2"/>
      <c r="BT10" s="2"/>
      <c r="BU10" s="2"/>
      <c r="BV10" s="2"/>
      <c r="BW10" s="2"/>
      <c r="BY10" s="2"/>
    </row>
    <row r="11" spans="25:83" ht="15.6">
      <c r="Y11" s="23"/>
      <c r="Z11" s="23"/>
      <c r="AA11" s="42"/>
      <c r="AB11" s="23"/>
      <c r="AC11" s="23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25:83" s="2" customFormat="1" ht="15.6">
      <c r="Y12" s="43"/>
      <c r="Z12" s="43"/>
      <c r="AA12" s="23"/>
      <c r="AB12" s="43"/>
      <c r="AC12" s="43"/>
      <c r="AD12" s="45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45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45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</row>
    <row r="13" spans="25:83" s="3" customFormat="1">
      <c r="Y13" s="43"/>
      <c r="Z13" s="43"/>
      <c r="AA13" s="43"/>
      <c r="AB13" s="43"/>
      <c r="AC13" s="43"/>
      <c r="AD13" s="3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3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3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</row>
    <row r="14" spans="25:83" s="2" customFormat="1" ht="15.6">
      <c r="Y14" s="44"/>
      <c r="Z14" s="44"/>
      <c r="AA14" s="43"/>
      <c r="AB14" s="44"/>
      <c r="AC14" s="44"/>
      <c r="AD14" s="4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4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4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5:83" s="3" customFormat="1" ht="15.6">
      <c r="Y15" s="43"/>
      <c r="Z15" s="43"/>
      <c r="AA15" s="44"/>
      <c r="AB15" s="43"/>
      <c r="AC15" s="43"/>
      <c r="AD15" s="4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4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4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</row>
    <row r="16" spans="25:83" s="3" customFormat="1">
      <c r="Y16" s="43"/>
      <c r="Z16" s="43"/>
      <c r="AA16" s="43"/>
      <c r="AB16" s="43"/>
      <c r="AC16" s="43"/>
      <c r="AD16" s="4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4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4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</row>
    <row r="17" spans="25:83" s="3" customFormat="1">
      <c r="Y17" s="43"/>
      <c r="Z17" s="43"/>
      <c r="AA17" s="43"/>
      <c r="AB17" s="43"/>
      <c r="AC17" s="43"/>
      <c r="AD17" s="3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4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4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</row>
    <row r="18" spans="25:83">
      <c r="AA18" s="43"/>
    </row>
    <row r="81" spans="15:16">
      <c r="O81">
        <v>2</v>
      </c>
      <c r="P81" s="3" t="s">
        <v>29</v>
      </c>
    </row>
    <row r="82" spans="15:16">
      <c r="O82">
        <v>3</v>
      </c>
      <c r="P82" s="3" t="s">
        <v>30</v>
      </c>
    </row>
    <row r="83" spans="15:16">
      <c r="O83">
        <v>4</v>
      </c>
      <c r="P83" s="3" t="s">
        <v>31</v>
      </c>
    </row>
    <row r="84" spans="15:16">
      <c r="O84">
        <v>5</v>
      </c>
      <c r="P84" s="3" t="s">
        <v>398</v>
      </c>
    </row>
    <row r="85" spans="15:16">
      <c r="O85">
        <v>6</v>
      </c>
      <c r="P85" s="3" t="s">
        <v>32</v>
      </c>
    </row>
    <row r="101" s="470" customFormat="1"/>
    <row r="102" s="470" customFormat="1"/>
    <row r="103" s="470" customFormat="1"/>
    <row r="104" s="470" customFormat="1"/>
    <row r="105" s="470" customFormat="1"/>
    <row r="106" s="470" customFormat="1"/>
    <row r="107" s="470" customFormat="1"/>
    <row r="108" s="470" customFormat="1"/>
    <row r="109" s="470" customFormat="1"/>
    <row r="110" s="470" customFormat="1"/>
    <row r="111" s="470" customFormat="1"/>
    <row r="112" s="470" customFormat="1"/>
    <row r="113" s="470" customFormat="1"/>
    <row r="114" s="470" customFormat="1"/>
    <row r="115" s="470" customFormat="1"/>
    <row r="116" s="470" customFormat="1"/>
    <row r="117" s="470" customFormat="1"/>
    <row r="118" s="470" customFormat="1"/>
    <row r="119" s="470" customFormat="1"/>
    <row r="120" s="470" customFormat="1"/>
    <row r="121" s="470" customFormat="1"/>
    <row r="122" s="470" customFormat="1"/>
    <row r="123" s="470" customFormat="1"/>
    <row r="124" s="470" customFormat="1"/>
    <row r="125" s="470" customFormat="1"/>
    <row r="126" s="470" customFormat="1"/>
    <row r="127" s="470" customFormat="1"/>
    <row r="128" s="470" customFormat="1"/>
    <row r="129" s="470" customFormat="1"/>
    <row r="130" s="470" customFormat="1"/>
    <row r="131" s="470" customFormat="1"/>
    <row r="132" s="470" customFormat="1"/>
    <row r="133" s="470" customFormat="1"/>
    <row r="134" s="470" customFormat="1"/>
    <row r="135" s="470" customFormat="1"/>
    <row r="136" s="470" customFormat="1"/>
    <row r="137" s="470" customFormat="1"/>
    <row r="138" s="470" customFormat="1"/>
    <row r="139" s="470" customFormat="1"/>
    <row r="140" s="470" customFormat="1"/>
    <row r="141" s="470" customFormat="1"/>
    <row r="142" s="470" customFormat="1"/>
    <row r="143" s="470" customFormat="1"/>
    <row r="144" s="470" customFormat="1"/>
    <row r="145" s="470" customFormat="1"/>
    <row r="146" s="470" customFormat="1"/>
    <row r="147" s="470" customFormat="1"/>
    <row r="148" s="470" customFormat="1"/>
    <row r="149" s="470" customFormat="1"/>
    <row r="150" s="470" customFormat="1"/>
    <row r="151" s="470" customFormat="1"/>
    <row r="152" s="470" customFormat="1"/>
    <row r="153" s="470" customFormat="1"/>
    <row r="154" s="470" customFormat="1"/>
    <row r="155" s="470" customFormat="1"/>
    <row r="156" s="470" customFormat="1"/>
    <row r="157" s="470" customFormat="1"/>
    <row r="158" s="470" customFormat="1"/>
    <row r="159" s="470" customFormat="1"/>
    <row r="160" s="470" customFormat="1"/>
    <row r="161" s="470" customFormat="1"/>
    <row r="162" s="470" customFormat="1"/>
    <row r="163" s="470" customFormat="1"/>
    <row r="164" s="470" customFormat="1"/>
    <row r="165" s="470" customFormat="1"/>
    <row r="186" spans="25:48">
      <c r="Y186" s="70"/>
      <c r="Z186" s="70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</row>
    <row r="187" spans="25:48">
      <c r="Y187" s="70"/>
      <c r="Z187" s="70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</row>
    <row r="188" spans="25:48">
      <c r="Y188" s="70"/>
      <c r="Z188" s="70"/>
      <c r="AA188" s="70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</row>
    <row r="189" spans="25:48">
      <c r="Y189" s="70"/>
      <c r="Z189" s="70"/>
      <c r="AA189" s="70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</row>
    <row r="190" spans="25:48">
      <c r="Y190" s="20"/>
      <c r="Z190" s="20"/>
      <c r="AA190" s="20"/>
      <c r="AB190" s="20"/>
      <c r="AC190" s="20"/>
      <c r="AD190" s="20"/>
      <c r="AH190" s="20"/>
      <c r="AJ190" s="20"/>
    </row>
    <row r="191" spans="25:48">
      <c r="Y191" s="20"/>
      <c r="Z191" s="20"/>
      <c r="AA191" s="20"/>
      <c r="AB191" s="20"/>
      <c r="AC191" s="20"/>
      <c r="AD191" s="20"/>
      <c r="AH191" s="20"/>
      <c r="AJ191" s="20"/>
    </row>
    <row r="192" spans="25:48">
      <c r="Y192" s="20"/>
      <c r="Z192" s="20"/>
      <c r="AA192" s="20"/>
      <c r="AB192" s="20"/>
      <c r="AC192" s="20"/>
      <c r="AD192" s="20"/>
      <c r="AH192" s="20"/>
      <c r="AJ192" s="20"/>
    </row>
    <row r="193" spans="25:36">
      <c r="Y193" s="20"/>
      <c r="Z193" s="20"/>
      <c r="AA193" s="20"/>
      <c r="AB193" s="20"/>
      <c r="AC193" s="20"/>
      <c r="AD193" s="20"/>
      <c r="AH193" s="20"/>
      <c r="AJ193" s="20"/>
    </row>
    <row r="194" spans="25:36">
      <c r="Y194" s="20"/>
      <c r="Z194" s="20"/>
      <c r="AA194" s="20"/>
      <c r="AB194" s="20"/>
      <c r="AC194" s="20"/>
      <c r="AD194" s="20"/>
      <c r="AH194" s="20"/>
      <c r="AJ194" s="20"/>
    </row>
    <row r="195" spans="25:36">
      <c r="Y195" s="20"/>
      <c r="Z195" s="20"/>
      <c r="AA195" s="20"/>
      <c r="AB195" s="20"/>
      <c r="AC195" s="20"/>
      <c r="AD195" s="20"/>
      <c r="AH195" s="20"/>
      <c r="AJ195" s="20"/>
    </row>
    <row r="196" spans="25:36">
      <c r="Y196" s="20"/>
      <c r="Z196" s="20"/>
      <c r="AA196" s="20"/>
      <c r="AB196" s="20"/>
      <c r="AC196" s="20"/>
      <c r="AD196" s="20"/>
      <c r="AH196" s="20"/>
      <c r="AJ196" s="20"/>
    </row>
    <row r="197" spans="25:36">
      <c r="Y197" s="20"/>
      <c r="Z197" s="20"/>
      <c r="AA197" s="20"/>
      <c r="AB197" s="20"/>
      <c r="AC197" s="20"/>
      <c r="AD197" s="20"/>
      <c r="AH197" s="20"/>
      <c r="AJ197" s="20"/>
    </row>
    <row r="198" spans="25:36">
      <c r="Y198" s="20"/>
      <c r="Z198" s="20"/>
      <c r="AA198" s="20"/>
      <c r="AB198" s="20"/>
      <c r="AC198" s="20"/>
      <c r="AD198" s="20"/>
      <c r="AH198" s="20"/>
      <c r="AJ198" s="20"/>
    </row>
    <row r="199" spans="25:36">
      <c r="Y199" s="20"/>
      <c r="Z199" s="20"/>
      <c r="AA199" s="20"/>
      <c r="AB199" s="20"/>
      <c r="AC199" s="20"/>
      <c r="AD199" s="20"/>
      <c r="AH199" s="20"/>
      <c r="AJ199" s="20"/>
    </row>
    <row r="200" spans="25:36">
      <c r="Y200" s="20"/>
      <c r="Z200" s="20"/>
      <c r="AA200" s="20"/>
      <c r="AB200" s="20"/>
      <c r="AC200" s="20"/>
      <c r="AD200" s="20"/>
      <c r="AH200" s="20"/>
      <c r="AJ200" s="20"/>
    </row>
    <row r="201" spans="25:36">
      <c r="Y201" s="20"/>
      <c r="Z201" s="20"/>
      <c r="AA201" s="20"/>
      <c r="AB201" s="20"/>
      <c r="AC201" s="20"/>
      <c r="AH201" s="20"/>
      <c r="AJ201" s="20"/>
    </row>
    <row r="212" spans="16:16">
      <c r="P212" s="3"/>
    </row>
    <row r="218" spans="16:16">
      <c r="P218" s="3" t="s">
        <v>637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J992"/>
  <sheetViews>
    <sheetView defaultGridColor="0" colorId="22" zoomScale="94" zoomScaleNormal="94" workbookViewId="0">
      <pane xSplit="3" ySplit="9" topLeftCell="D41" activePane="bottomRight" state="frozen"/>
      <selection pane="topRight" activeCell="D1" sqref="D1"/>
      <selection pane="bottomLeft" activeCell="A11" sqref="A11"/>
      <selection pane="bottomRight" activeCell="Q41" sqref="Q41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customWidth="1"/>
    <col min="5" max="5" width="4.81640625" customWidth="1"/>
    <col min="6" max="6" width="6.81640625" style="11" customWidth="1"/>
    <col min="7" max="7" width="5.6328125" customWidth="1"/>
    <col min="8" max="8" width="5.6328125" style="92" customWidth="1"/>
    <col min="9" max="9" width="4.6328125" customWidth="1"/>
    <col min="10" max="10" width="6.1796875" style="92" customWidth="1"/>
    <col min="11" max="11" width="1.6328125" style="92" customWidth="1"/>
    <col min="12" max="12" width="6.453125" style="92" customWidth="1"/>
    <col min="13" max="13" width="4.6328125" customWidth="1"/>
    <col min="14" max="14" width="6.1796875" style="92" customWidth="1"/>
    <col min="15" max="15" width="1.54296875" style="92" customWidth="1"/>
    <col min="16" max="16" width="6.81640625" customWidth="1"/>
    <col min="17" max="17" width="5.453125" customWidth="1"/>
    <col min="18" max="18" width="1.6328125" customWidth="1"/>
    <col min="19" max="19" width="6.36328125" style="92" customWidth="1"/>
    <col min="20" max="20" width="1.7265625" style="92" customWidth="1"/>
    <col min="21" max="21" width="6.54296875" style="92" customWidth="1"/>
    <col min="22" max="22" width="6.90625" customWidth="1"/>
    <col min="23" max="23" width="5" style="33" customWidth="1"/>
    <col min="24" max="24" width="6.453125" customWidth="1"/>
    <col min="25" max="25" width="7.26953125" customWidth="1"/>
    <col min="26" max="26" width="4.08984375" style="11" customWidth="1"/>
    <col min="27" max="27" width="5.90625" customWidth="1"/>
    <col min="28" max="28" width="6" customWidth="1"/>
    <col min="29" max="29" width="3.54296875" customWidth="1"/>
    <col min="30" max="30" width="6.453125" style="92" customWidth="1"/>
    <col min="31" max="31" width="5.453125" customWidth="1"/>
    <col min="32" max="32" width="7.54296875" customWidth="1"/>
    <col min="33" max="33" width="7" customWidth="1"/>
    <col min="34" max="34" width="6.08984375" customWidth="1"/>
    <col min="35" max="35" width="4.90625" customWidth="1"/>
    <col min="36" max="36" width="7.90625" customWidth="1"/>
    <col min="37" max="37" width="6.81640625" customWidth="1"/>
    <col min="38" max="38" width="6.6328125" customWidth="1"/>
    <col min="39" max="39" width="7.90625" customWidth="1"/>
    <col min="40" max="40" width="5.6328125" customWidth="1"/>
    <col min="41" max="41" width="7.54296875" customWidth="1"/>
    <col min="42" max="42" width="5.81640625" customWidth="1"/>
    <col min="43" max="43" width="7.90625" customWidth="1"/>
    <col min="44" max="44" width="5.1796875" style="92" customWidth="1"/>
    <col min="45" max="45" width="7.90625" customWidth="1"/>
    <col min="46" max="46" width="6.6328125" customWidth="1"/>
    <col min="47" max="47" width="5.81640625" customWidth="1"/>
    <col min="48" max="48" width="8.6328125" style="92" customWidth="1"/>
    <col min="49" max="49" width="6.36328125" style="92" customWidth="1"/>
    <col min="50" max="50" width="8.81640625" style="92" customWidth="1"/>
    <col min="51" max="51" width="6.36328125" style="92" customWidth="1"/>
    <col min="52" max="52" width="8.54296875" style="92" customWidth="1"/>
    <col min="53" max="53" width="6.36328125" style="92" customWidth="1"/>
    <col min="54" max="54" width="7.6328125" customWidth="1"/>
    <col min="55" max="55" width="5.1796875" customWidth="1"/>
    <col min="56" max="56" width="6.90625" customWidth="1"/>
    <col min="57" max="57" width="7.90625" style="92" customWidth="1"/>
    <col min="58" max="58" width="10.1796875" style="92" customWidth="1"/>
    <col min="59" max="59" width="8.54296875" style="92" customWidth="1"/>
    <col min="60" max="60" width="8" customWidth="1"/>
    <col min="61" max="61" width="6.453125" customWidth="1"/>
    <col min="62" max="62" width="10.1796875" customWidth="1"/>
    <col min="63" max="63" width="5.54296875" customWidth="1"/>
  </cols>
  <sheetData>
    <row r="1" spans="1:59">
      <c r="A1" s="25"/>
      <c r="B1" s="25"/>
      <c r="C1" s="25"/>
      <c r="D1" s="25"/>
      <c r="E1" s="25"/>
      <c r="F1" s="125"/>
      <c r="G1" s="25"/>
      <c r="H1" s="101"/>
      <c r="I1" s="25"/>
      <c r="J1" s="101"/>
      <c r="K1" s="101"/>
      <c r="L1" s="101"/>
      <c r="M1" s="25"/>
      <c r="N1" s="101"/>
      <c r="O1" s="101"/>
      <c r="P1" s="25"/>
      <c r="Q1" s="25"/>
      <c r="R1" s="25"/>
      <c r="S1" s="101"/>
      <c r="T1" s="101"/>
      <c r="U1" s="101"/>
      <c r="V1" s="25"/>
      <c r="W1" s="368"/>
      <c r="X1" s="25"/>
      <c r="Y1" s="25"/>
      <c r="Z1" s="125"/>
      <c r="AA1" s="25"/>
      <c r="AB1" s="25"/>
      <c r="AC1" s="25"/>
      <c r="AD1" s="101"/>
      <c r="AE1" s="25"/>
      <c r="AF1" s="25"/>
      <c r="AG1" s="25"/>
      <c r="AH1" s="25"/>
      <c r="AR1"/>
      <c r="AV1"/>
      <c r="AW1"/>
      <c r="AX1"/>
      <c r="AY1"/>
      <c r="AZ1"/>
      <c r="BA1"/>
      <c r="BE1"/>
      <c r="BF1"/>
      <c r="BG1"/>
    </row>
    <row r="2" spans="1:59" ht="31.8">
      <c r="A2" s="25"/>
      <c r="B2" s="25"/>
      <c r="C2" s="132" t="s">
        <v>507</v>
      </c>
      <c r="D2" s="132"/>
      <c r="E2" s="132"/>
      <c r="F2" s="347"/>
      <c r="G2" s="132"/>
      <c r="H2" s="101"/>
      <c r="I2" s="25"/>
      <c r="J2" s="101"/>
      <c r="K2" s="101"/>
      <c r="L2" s="101"/>
      <c r="M2" s="25"/>
      <c r="N2" s="101"/>
      <c r="O2" s="101"/>
      <c r="P2" s="132"/>
      <c r="Q2" s="132"/>
      <c r="R2" s="132"/>
      <c r="S2" s="371"/>
      <c r="T2" s="371"/>
      <c r="U2" s="371"/>
      <c r="V2" s="132"/>
      <c r="W2" s="120" t="str">
        <f>+År!B2</f>
        <v>VOKSEN GEIT</v>
      </c>
      <c r="X2" s="25"/>
      <c r="Y2" s="25"/>
      <c r="Z2" s="125"/>
      <c r="AA2" s="25"/>
      <c r="AB2" s="25"/>
      <c r="AC2" s="25"/>
      <c r="AD2" s="101"/>
      <c r="AE2" s="25"/>
      <c r="AF2" s="25"/>
      <c r="AG2" s="25"/>
      <c r="AH2" s="25"/>
      <c r="AR2"/>
      <c r="AV2"/>
      <c r="AW2"/>
      <c r="AX2"/>
      <c r="AY2"/>
      <c r="AZ2"/>
      <c r="BA2"/>
      <c r="BE2"/>
      <c r="BF2"/>
      <c r="BG2"/>
    </row>
    <row r="3" spans="1:59">
      <c r="A3" s="25"/>
      <c r="B3" s="25"/>
      <c r="C3" s="25"/>
      <c r="D3" s="25"/>
      <c r="E3" s="25"/>
      <c r="F3" s="125"/>
      <c r="G3" s="25"/>
      <c r="H3" s="101"/>
      <c r="I3" s="25"/>
      <c r="J3" s="101"/>
      <c r="K3" s="101"/>
      <c r="L3" s="101"/>
      <c r="M3" s="25"/>
      <c r="N3" s="101"/>
      <c r="O3" s="101"/>
      <c r="P3" s="25"/>
      <c r="Q3" s="25"/>
      <c r="R3" s="25"/>
      <c r="S3" s="101"/>
      <c r="T3" s="101"/>
      <c r="U3" s="101"/>
      <c r="V3" s="25"/>
      <c r="W3" s="368"/>
      <c r="X3" s="25"/>
      <c r="Y3" s="25"/>
      <c r="Z3" s="125"/>
      <c r="AA3" s="25"/>
      <c r="AB3" s="25"/>
      <c r="AC3" s="25"/>
      <c r="AD3" s="101"/>
      <c r="AE3" s="25"/>
      <c r="AF3" s="25"/>
      <c r="AG3" s="25"/>
      <c r="AH3" s="25"/>
      <c r="AR3"/>
      <c r="AV3"/>
      <c r="AW3"/>
      <c r="AX3"/>
      <c r="AY3"/>
      <c r="AZ3"/>
      <c r="BA3"/>
      <c r="BE3"/>
      <c r="BF3"/>
      <c r="BG3"/>
    </row>
    <row r="4" spans="1:59" ht="22.8">
      <c r="A4" s="25"/>
      <c r="B4" s="25"/>
      <c r="C4" s="25"/>
      <c r="D4" s="25"/>
      <c r="E4" s="62"/>
      <c r="F4" s="346"/>
      <c r="G4" s="137" t="s">
        <v>429</v>
      </c>
      <c r="H4" s="138"/>
      <c r="I4" s="133"/>
      <c r="J4" s="139">
        <f>+År!P2</f>
        <v>49</v>
      </c>
      <c r="K4" s="101"/>
      <c r="L4" s="302"/>
      <c r="M4" s="302"/>
      <c r="N4" s="101"/>
      <c r="O4" s="101"/>
      <c r="P4" s="136"/>
      <c r="Q4" s="136"/>
      <c r="R4" s="136"/>
      <c r="S4" s="302"/>
      <c r="T4" s="302"/>
      <c r="U4" s="302"/>
      <c r="V4" s="136"/>
      <c r="W4" s="375"/>
      <c r="X4" s="133" t="s">
        <v>430</v>
      </c>
      <c r="Y4" s="136"/>
      <c r="Z4" s="136"/>
      <c r="AA4" s="483">
        <f>SUM(F10:F61)</f>
        <v>9182</v>
      </c>
      <c r="AB4" s="485"/>
      <c r="AC4" s="25"/>
      <c r="AD4" s="25"/>
      <c r="AE4" s="101"/>
      <c r="AF4" s="125"/>
      <c r="AG4" s="125"/>
      <c r="AH4" s="125"/>
      <c r="AI4" s="25"/>
      <c r="AR4"/>
      <c r="AV4"/>
      <c r="AW4"/>
      <c r="AX4"/>
      <c r="AY4"/>
      <c r="AZ4"/>
      <c r="BA4"/>
      <c r="BE4"/>
      <c r="BF4"/>
      <c r="BG4"/>
    </row>
    <row r="5" spans="1:59" ht="14.25" customHeight="1">
      <c r="A5" s="25"/>
      <c r="B5" s="25"/>
      <c r="C5" s="25"/>
      <c r="D5" s="25"/>
      <c r="E5" s="62"/>
      <c r="F5" s="346"/>
      <c r="G5" s="62"/>
      <c r="H5" s="101"/>
      <c r="I5" s="25"/>
      <c r="J5" s="101"/>
      <c r="K5" s="101"/>
      <c r="L5" s="101"/>
      <c r="M5" s="25"/>
      <c r="N5" s="101"/>
      <c r="O5" s="101"/>
      <c r="P5" s="62"/>
      <c r="Q5" s="25"/>
      <c r="R5" s="25"/>
      <c r="S5" s="101"/>
      <c r="T5" s="101"/>
      <c r="U5" s="101"/>
      <c r="V5" s="25"/>
      <c r="W5" s="368"/>
      <c r="X5" s="25"/>
      <c r="Y5" s="25"/>
      <c r="Z5" s="125"/>
      <c r="AA5" s="25"/>
      <c r="AB5" s="25"/>
      <c r="AC5" s="25"/>
      <c r="AD5" s="101"/>
      <c r="AE5" s="25"/>
      <c r="AF5" s="25"/>
      <c r="AG5" s="25"/>
      <c r="AH5" s="25"/>
      <c r="AR5"/>
      <c r="AV5"/>
      <c r="AW5"/>
      <c r="AX5"/>
      <c r="AY5"/>
      <c r="AZ5"/>
      <c r="BA5"/>
      <c r="BE5"/>
      <c r="BF5"/>
      <c r="BG5"/>
    </row>
    <row r="6" spans="1:59" ht="15.6">
      <c r="A6" s="25"/>
      <c r="B6" s="25"/>
      <c r="C6" s="25"/>
      <c r="D6" s="25"/>
      <c r="E6" s="25"/>
      <c r="F6" s="125"/>
      <c r="G6" s="25"/>
      <c r="H6" s="101"/>
      <c r="I6" s="101"/>
      <c r="J6" s="101"/>
      <c r="K6" s="101"/>
      <c r="L6" s="101"/>
      <c r="M6" s="101"/>
      <c r="N6" s="101"/>
      <c r="O6" s="101"/>
      <c r="P6" s="25"/>
      <c r="Q6" s="25"/>
      <c r="R6" s="25"/>
      <c r="S6" s="101"/>
      <c r="T6" s="101"/>
      <c r="U6" s="101"/>
      <c r="V6" s="25"/>
      <c r="W6" s="368"/>
      <c r="X6" s="41" t="s">
        <v>400</v>
      </c>
      <c r="Y6" s="102" t="s">
        <v>504</v>
      </c>
      <c r="Z6" s="125"/>
      <c r="AA6" s="102"/>
      <c r="AB6" s="102" t="s">
        <v>45</v>
      </c>
      <c r="AC6" s="102"/>
      <c r="AD6" s="102" t="s">
        <v>417</v>
      </c>
      <c r="AE6" s="25"/>
      <c r="AF6" s="25"/>
      <c r="AG6" s="25"/>
      <c r="AH6" s="25"/>
      <c r="AR6"/>
      <c r="AV6"/>
      <c r="AW6"/>
      <c r="AX6"/>
      <c r="AY6"/>
      <c r="AZ6"/>
      <c r="BA6"/>
      <c r="BE6"/>
      <c r="BF6"/>
      <c r="BG6"/>
    </row>
    <row r="7" spans="1:59" ht="15.6">
      <c r="A7" s="25"/>
      <c r="B7" s="25"/>
      <c r="C7" s="25"/>
      <c r="D7" s="41" t="s">
        <v>2</v>
      </c>
      <c r="E7" s="25"/>
      <c r="F7" s="125"/>
      <c r="G7" s="25"/>
      <c r="H7" s="102" t="s">
        <v>2</v>
      </c>
      <c r="I7" s="101"/>
      <c r="J7" s="102" t="s">
        <v>1</v>
      </c>
      <c r="K7" s="102"/>
      <c r="L7" s="102"/>
      <c r="M7" s="101"/>
      <c r="N7" s="102"/>
      <c r="O7" s="102"/>
      <c r="P7" s="25"/>
      <c r="Q7" s="25"/>
      <c r="R7" s="25"/>
      <c r="S7" s="372"/>
      <c r="T7" s="372"/>
      <c r="U7" s="372"/>
      <c r="V7" s="41" t="s">
        <v>22</v>
      </c>
      <c r="W7" s="368"/>
      <c r="X7" s="41" t="s">
        <v>484</v>
      </c>
      <c r="Y7" s="102" t="s">
        <v>8</v>
      </c>
      <c r="Z7" s="125"/>
      <c r="AA7" s="102" t="s">
        <v>8</v>
      </c>
      <c r="AB7" s="102" t="s">
        <v>8</v>
      </c>
      <c r="AC7" s="102"/>
      <c r="AD7" s="102" t="s">
        <v>416</v>
      </c>
      <c r="AE7" s="41" t="s">
        <v>416</v>
      </c>
      <c r="AF7" s="41" t="s">
        <v>416</v>
      </c>
      <c r="AG7" s="41" t="s">
        <v>78</v>
      </c>
      <c r="AH7" s="25"/>
      <c r="AR7"/>
      <c r="AV7"/>
      <c r="AW7"/>
      <c r="AX7"/>
      <c r="AY7"/>
      <c r="AZ7"/>
      <c r="BA7"/>
      <c r="BE7"/>
      <c r="BF7"/>
      <c r="BG7"/>
    </row>
    <row r="8" spans="1:59" ht="15.6">
      <c r="A8" s="25"/>
      <c r="B8" s="41"/>
      <c r="C8" s="41" t="s">
        <v>502</v>
      </c>
      <c r="D8" s="41" t="s">
        <v>480</v>
      </c>
      <c r="E8" s="41"/>
      <c r="F8" s="126" t="s">
        <v>2</v>
      </c>
      <c r="G8" s="41"/>
      <c r="H8" s="102" t="s">
        <v>509</v>
      </c>
      <c r="I8" s="102"/>
      <c r="J8" s="102" t="s">
        <v>509</v>
      </c>
      <c r="K8" s="102"/>
      <c r="L8" s="102" t="s">
        <v>22</v>
      </c>
      <c r="M8" s="102"/>
      <c r="N8" s="102" t="s">
        <v>2</v>
      </c>
      <c r="O8" s="102"/>
      <c r="P8" s="41" t="s">
        <v>415</v>
      </c>
      <c r="Q8" s="41"/>
      <c r="R8" s="41"/>
      <c r="S8" s="373" t="s">
        <v>22</v>
      </c>
      <c r="T8" s="373"/>
      <c r="U8" s="373" t="s">
        <v>22</v>
      </c>
      <c r="V8" s="41" t="s">
        <v>482</v>
      </c>
      <c r="W8" s="369"/>
      <c r="X8" s="41" t="s">
        <v>485</v>
      </c>
      <c r="Y8" s="102" t="s">
        <v>636</v>
      </c>
      <c r="Z8" s="126"/>
      <c r="AA8" s="102" t="s">
        <v>636</v>
      </c>
      <c r="AB8" s="102" t="s">
        <v>636</v>
      </c>
      <c r="AC8" s="102"/>
      <c r="AD8" s="102" t="s">
        <v>412</v>
      </c>
      <c r="AE8" s="41" t="s">
        <v>478</v>
      </c>
      <c r="AF8" s="41" t="s">
        <v>482</v>
      </c>
      <c r="AG8" s="41" t="s">
        <v>44</v>
      </c>
      <c r="AH8" s="25"/>
      <c r="AR8"/>
      <c r="AV8"/>
      <c r="AW8"/>
      <c r="AX8"/>
      <c r="AY8"/>
      <c r="AZ8"/>
      <c r="BA8"/>
      <c r="BE8"/>
      <c r="BF8"/>
      <c r="BG8"/>
    </row>
    <row r="9" spans="1:59" ht="15.6">
      <c r="A9" s="25"/>
      <c r="B9" s="41" t="s">
        <v>86</v>
      </c>
      <c r="C9" s="41" t="s">
        <v>503</v>
      </c>
      <c r="D9" s="41" t="s">
        <v>481</v>
      </c>
      <c r="E9" s="104" t="s">
        <v>483</v>
      </c>
      <c r="F9" s="126" t="s">
        <v>8</v>
      </c>
      <c r="G9" s="104" t="s">
        <v>483</v>
      </c>
      <c r="H9" s="102" t="s">
        <v>510</v>
      </c>
      <c r="I9" s="106" t="s">
        <v>483</v>
      </c>
      <c r="J9" s="102" t="s">
        <v>510</v>
      </c>
      <c r="K9" s="102"/>
      <c r="L9" s="102" t="s">
        <v>44</v>
      </c>
      <c r="M9" s="106" t="s">
        <v>483</v>
      </c>
      <c r="N9" s="102" t="s">
        <v>650</v>
      </c>
      <c r="O9" s="102"/>
      <c r="P9" s="41" t="s">
        <v>43</v>
      </c>
      <c r="Q9" s="104" t="s">
        <v>483</v>
      </c>
      <c r="R9" s="104"/>
      <c r="S9" s="374" t="s">
        <v>650</v>
      </c>
      <c r="T9" s="374"/>
      <c r="U9" s="374" t="s">
        <v>651</v>
      </c>
      <c r="V9" s="41" t="s">
        <v>411</v>
      </c>
      <c r="W9" s="370" t="s">
        <v>483</v>
      </c>
      <c r="X9" s="41" t="s">
        <v>8</v>
      </c>
      <c r="Y9" s="102" t="s">
        <v>472</v>
      </c>
      <c r="Z9" s="298" t="s">
        <v>483</v>
      </c>
      <c r="AA9" s="102" t="s">
        <v>70</v>
      </c>
      <c r="AB9" s="102" t="s">
        <v>470</v>
      </c>
      <c r="AC9" s="102"/>
      <c r="AD9" s="102" t="s">
        <v>44</v>
      </c>
      <c r="AE9" s="41" t="s">
        <v>479</v>
      </c>
      <c r="AF9" s="41" t="s">
        <v>411</v>
      </c>
      <c r="AG9" s="41" t="s">
        <v>0</v>
      </c>
      <c r="AH9" s="25"/>
      <c r="AR9"/>
      <c r="AV9"/>
      <c r="AW9"/>
      <c r="AX9"/>
      <c r="AY9"/>
      <c r="AZ9"/>
      <c r="BA9"/>
      <c r="BE9"/>
      <c r="BF9"/>
      <c r="BG9"/>
    </row>
    <row r="10" spans="1:59" ht="15.6">
      <c r="A10" s="25"/>
      <c r="B10" s="98">
        <f>+'Ark1'!C67</f>
        <v>2024</v>
      </c>
      <c r="C10" s="98">
        <f>+'Ark1'!E67</f>
        <v>1</v>
      </c>
      <c r="D10" s="98">
        <f>+IF(F10=0,"",'Ark1'!Q67)</f>
        <v>2</v>
      </c>
      <c r="E10" s="105">
        <f>+IF(F10=0,"",D10-D63)</f>
        <v>0</v>
      </c>
      <c r="F10" s="18">
        <f>+'Ark1'!R67</f>
        <v>44</v>
      </c>
      <c r="G10" s="105">
        <f>+IF(F10=0,"",F10-F63)</f>
        <v>37</v>
      </c>
      <c r="H10" s="100">
        <f>+IF(F10=0,"",'Ark1'!AG67)</f>
        <v>0.58720946498347804</v>
      </c>
      <c r="I10" s="100">
        <f>+IF(F10=0,"",H10-H63)</f>
        <v>0.51258025891810088</v>
      </c>
      <c r="J10" s="100">
        <f>+IF(F10=0,"",'Ark1'!AH67)</f>
        <v>0</v>
      </c>
      <c r="K10" s="102"/>
      <c r="L10" s="57">
        <f>+IF(F10=0,"",'Ark1'!U67)</f>
        <v>25.759090909090911</v>
      </c>
      <c r="M10" s="100">
        <f>+IF(F10=0,"",L10-L63)</f>
        <v>5.7019480519480652</v>
      </c>
      <c r="N10" s="127">
        <f>+IF(G10=0,"",'Ark1'!AI67)</f>
        <v>0</v>
      </c>
      <c r="O10" s="102"/>
      <c r="P10" s="5">
        <f>+IF(F10=0,"",'Ark1'!S67)</f>
        <v>6.6363636363636376</v>
      </c>
      <c r="Q10" s="99">
        <f>+IF(F10=0,"",P10-P63)</f>
        <v>0.7792207792207817</v>
      </c>
      <c r="R10" s="104"/>
      <c r="S10" s="57" t="str">
        <f>+IF(N10=0,"",'Ark1'!AJ67)</f>
        <v/>
      </c>
      <c r="T10" s="374"/>
      <c r="U10" s="57" t="str">
        <f>+IF(N10=0,"",'Ark1'!AK67)</f>
        <v/>
      </c>
      <c r="V10" s="99">
        <f>+IF(F10=0,"",'Ark1'!T67)</f>
        <v>7.7954545454545459</v>
      </c>
      <c r="W10" s="377">
        <f>+IF(F10=0,"",V10-V63)</f>
        <v>1.93831168831169</v>
      </c>
      <c r="X10" s="100">
        <f>+IF(F10=0,"",'Ark1'!W67)</f>
        <v>27.272727272727277</v>
      </c>
      <c r="Y10" s="100">
        <f>+IF(F10=0,"",'Ark1'!X67)</f>
        <v>97.727272727272734</v>
      </c>
      <c r="Z10" s="105">
        <f>+IF(F10=0,"",Y10-Y63)</f>
        <v>26.298701298701289</v>
      </c>
      <c r="AA10" s="100">
        <f>+IF(F10=0,"",'Ark1'!Y67)</f>
        <v>68.181818181818187</v>
      </c>
      <c r="AB10" s="100">
        <f>+IF(F10=0,"",'Ark1'!Z67)</f>
        <v>5.6206323722925324</v>
      </c>
      <c r="AC10" s="102"/>
      <c r="AD10" s="100">
        <f>+IF(F10=0,"",'Ark1'!Z67)</f>
        <v>5.6206323722925324</v>
      </c>
      <c r="AE10" s="99">
        <f>+IF(F10=0,"",'Ark1'!AA67)</f>
        <v>1.3666633071248064</v>
      </c>
      <c r="AF10" s="99">
        <f>+IF(F10=0,"",'Ark1'!AB67)</f>
        <v>2.5097948617235382</v>
      </c>
      <c r="AG10" s="99">
        <f>+IF(F10=0,"",L10/P10)</f>
        <v>3.881506849315068</v>
      </c>
      <c r="AH10" s="25"/>
      <c r="AR10"/>
      <c r="AV10"/>
      <c r="AW10"/>
      <c r="AX10"/>
      <c r="AY10"/>
      <c r="AZ10"/>
      <c r="BA10"/>
      <c r="BE10"/>
      <c r="BF10"/>
      <c r="BG10"/>
    </row>
    <row r="11" spans="1:59" ht="15.6">
      <c r="A11" s="25"/>
      <c r="B11" s="98">
        <f>+'Ark1'!C68</f>
        <v>2024</v>
      </c>
      <c r="C11" s="98">
        <f>+'Ark1'!E68</f>
        <v>2</v>
      </c>
      <c r="D11" s="98">
        <f>+IF(F11=0,"",'Ark1'!Q68)</f>
        <v>20</v>
      </c>
      <c r="E11" s="105">
        <f>+IF(F11=0,"",D11-D64)</f>
        <v>-14</v>
      </c>
      <c r="F11" s="18">
        <f>+'Ark1'!R68</f>
        <v>223</v>
      </c>
      <c r="G11" s="105">
        <f>+IF(F11=0,"",F11-F64)</f>
        <v>-107</v>
      </c>
      <c r="H11" s="100">
        <f>+IF(F11=0,"",'Ark1'!AG68)</f>
        <v>2.6365881130235742</v>
      </c>
      <c r="I11" s="100">
        <f>+IF(F11=0,"",H11-H64)</f>
        <v>-1.2421107235793931</v>
      </c>
      <c r="J11" s="100">
        <f>+IF(F11=0,"",'Ark1'!AH68)</f>
        <v>0</v>
      </c>
      <c r="K11" s="102"/>
      <c r="L11" s="57">
        <f>+IF(F11=0,"",'Ark1'!U68)</f>
        <v>22.820627802690581</v>
      </c>
      <c r="M11" s="100">
        <f>+IF(F11=0,"",L11-L64)</f>
        <v>0.70850659056936749</v>
      </c>
      <c r="N11" s="127">
        <f>+IF(G11=0,"",'Ark1'!AI68)</f>
        <v>31</v>
      </c>
      <c r="O11" s="102"/>
      <c r="P11" s="5">
        <f>+IF(F11=0,"",'Ark1'!S68)</f>
        <v>5.8834080717488781</v>
      </c>
      <c r="Q11" s="99">
        <f>+IF(F11=0,"",P11-P64)</f>
        <v>-2.265253431172809E-2</v>
      </c>
      <c r="R11" s="104"/>
      <c r="S11" s="57">
        <f>+IF(N11=0,"",'Ark1'!AJ68)</f>
        <v>98.125806451612874</v>
      </c>
      <c r="T11" s="374"/>
      <c r="U11" s="57">
        <f>+IF(N11=0,"",'Ark1'!AK68)</f>
        <v>17.335714853778747</v>
      </c>
      <c r="V11" s="99">
        <f>+IF(F11=0,"",'Ark1'!T68)</f>
        <v>6.3094170403587437</v>
      </c>
      <c r="W11" s="377">
        <f>+IF(F11=0,"",V11-V64)</f>
        <v>0.22456855551025878</v>
      </c>
      <c r="X11" s="100">
        <f>+IF(F11=0,"",'Ark1'!W68)</f>
        <v>5.3811659192825108</v>
      </c>
      <c r="Y11" s="100">
        <f>+IF(F11=0,"",'Ark1'!X68)</f>
        <v>88.789237668161434</v>
      </c>
      <c r="Z11" s="105">
        <f>+IF(F11=0,"",Y11-Y64)</f>
        <v>-3.331974453050691</v>
      </c>
      <c r="AA11" s="100">
        <f>+IF(F11=0,"",'Ark1'!Y68)</f>
        <v>46.636771300448416</v>
      </c>
      <c r="AB11" s="100">
        <f>+IF(F11=0,"",'Ark1'!Z68)</f>
        <v>5.7083076552931447</v>
      </c>
      <c r="AC11" s="102"/>
      <c r="AD11" s="295">
        <f>+IF(F11=0,"",'Ark1'!Z68)</f>
        <v>5.7083076552931447</v>
      </c>
      <c r="AE11" s="282">
        <f>+IF(F11=0,"",'Ark1'!AA68)</f>
        <v>1.3837114740230048</v>
      </c>
      <c r="AF11" s="282">
        <f>+IF(F11=0,"",'Ark1'!AB68)</f>
        <v>2.0241260354146062</v>
      </c>
      <c r="AG11" s="99">
        <f>+IF(F11=0,"",L11/P11)</f>
        <v>3.8788109756097562</v>
      </c>
      <c r="AH11" s="25"/>
      <c r="AR11"/>
      <c r="AV11"/>
      <c r="AW11"/>
      <c r="AX11"/>
      <c r="AY11"/>
      <c r="AZ11"/>
      <c r="BA11"/>
      <c r="BE11"/>
      <c r="BF11"/>
      <c r="BG11"/>
    </row>
    <row r="12" spans="1:59" ht="15.6">
      <c r="A12" s="25"/>
      <c r="B12" s="98">
        <f>+'Ark1'!C69</f>
        <v>2024</v>
      </c>
      <c r="C12" s="98">
        <f>+'Ark1'!E69</f>
        <v>3</v>
      </c>
      <c r="D12" s="98">
        <f>+IF(F12=0,"",'Ark1'!Q69)</f>
        <v>10</v>
      </c>
      <c r="E12" s="105">
        <f>+IF(F12=0,"",D12-D65)</f>
        <v>0</v>
      </c>
      <c r="F12" s="18">
        <f>+'Ark1'!R69</f>
        <v>93</v>
      </c>
      <c r="G12" s="105">
        <f>+IF(F12=0,"",F12-F65)</f>
        <v>-26</v>
      </c>
      <c r="H12" s="100">
        <f>+IF(F12=0,"",'Ark1'!AG69)</f>
        <v>1.0978962213221177</v>
      </c>
      <c r="I12" s="100">
        <f>+IF(F12=0,"",H12-H65)</f>
        <v>-0.32824451851696201</v>
      </c>
      <c r="J12" s="100">
        <f>+IF(F12=0,"",'Ark1'!AH69)</f>
        <v>1.0752688172043012</v>
      </c>
      <c r="K12" s="102"/>
      <c r="L12" s="57">
        <f>+IF(F12=0,"",'Ark1'!U69)</f>
        <v>22.786021505376343</v>
      </c>
      <c r="M12" s="100">
        <f>+IF(F12=0,"",L12-L65)</f>
        <v>0.23980301798136594</v>
      </c>
      <c r="N12" s="127">
        <f>+IF(G12=0,"",'Ark1'!AI69)</f>
        <v>0</v>
      </c>
      <c r="O12" s="102"/>
      <c r="P12" s="5">
        <f>+IF(F12=0,"",'Ark1'!S69)</f>
        <v>5.5591397849462361</v>
      </c>
      <c r="Q12" s="99">
        <f>+IF(F12=0,"",P12-P65)</f>
        <v>-0.30640643354116026</v>
      </c>
      <c r="R12" s="104"/>
      <c r="S12" s="57" t="str">
        <f>+IF(N12=0,"",'Ark1'!AJ69)</f>
        <v/>
      </c>
      <c r="T12" s="374"/>
      <c r="U12" s="57" t="str">
        <f>+IF(N12=0,"",'Ark1'!AK69)</f>
        <v/>
      </c>
      <c r="V12" s="99">
        <f>+IF(F12=0,"",'Ark1'!T69)</f>
        <v>5.9032258064516112</v>
      </c>
      <c r="W12" s="377">
        <f>+IF(F12=0,"",V12-V65)</f>
        <v>-0.50853889943074115</v>
      </c>
      <c r="X12" s="100">
        <f>+IF(F12=0,"",'Ark1'!W69)</f>
        <v>3.2258064516129026</v>
      </c>
      <c r="Y12" s="100">
        <f>+IF(F12=0,"",'Ark1'!X69)</f>
        <v>89.247311827957006</v>
      </c>
      <c r="Z12" s="105">
        <f>+IF(F12=0,"",Y12-Y65)</f>
        <v>10.255715189301512</v>
      </c>
      <c r="AA12" s="100">
        <f>+IF(F12=0,"",'Ark1'!Y69)</f>
        <v>40.86021505376344</v>
      </c>
      <c r="AB12" s="100">
        <f>+IF(F12=0,"",'Ark1'!Z69)</f>
        <v>6.0188876798594224</v>
      </c>
      <c r="AC12" s="102"/>
      <c r="AD12" s="295">
        <f>+IF(F12=0,"",'Ark1'!Z69)</f>
        <v>6.0188876798594224</v>
      </c>
      <c r="AE12" s="282">
        <f>+IF(F12=0,"",'Ark1'!AA69)</f>
        <v>1.282322872057619</v>
      </c>
      <c r="AF12" s="282">
        <f>+IF(F12=0,"",'Ark1'!AB69)</f>
        <v>1.6334179227318917</v>
      </c>
      <c r="AG12" s="99">
        <f>+IF(F12=0,"",L12/P12)</f>
        <v>4.0988394584139272</v>
      </c>
      <c r="AH12" s="25"/>
      <c r="AR12"/>
      <c r="AV12"/>
      <c r="AW12"/>
      <c r="AX12"/>
      <c r="AY12"/>
      <c r="AZ12"/>
      <c r="BA12"/>
      <c r="BE12"/>
      <c r="BF12"/>
      <c r="BG12"/>
    </row>
    <row r="13" spans="1:59" ht="15.6">
      <c r="A13" s="25"/>
      <c r="B13" s="98">
        <f>+'Ark1'!C70</f>
        <v>2024</v>
      </c>
      <c r="C13" s="98">
        <f>+'Ark1'!E70</f>
        <v>4</v>
      </c>
      <c r="D13" s="98">
        <f>+IF(F13=0,"",'Ark1'!Q70)</f>
        <v>19</v>
      </c>
      <c r="E13" s="105">
        <f>+IF(F13=0,"",D13-D66)</f>
        <v>12</v>
      </c>
      <c r="F13" s="18">
        <f>+'Ark1'!R70</f>
        <v>167</v>
      </c>
      <c r="G13" s="105">
        <f>+IF(F13=0,"",F13-F66)</f>
        <v>93</v>
      </c>
      <c r="H13" s="100">
        <f>+IF(F13=0,"",'Ark1'!AG70)</f>
        <v>1.9127568588075721</v>
      </c>
      <c r="I13" s="100">
        <f>+IF(F13=0,"",H13-H66)</f>
        <v>0.93385980830900794</v>
      </c>
      <c r="J13" s="100">
        <f>+IF(F13=0,"",'Ark1'!AH70)</f>
        <v>1.1976047904191618</v>
      </c>
      <c r="K13" s="102"/>
      <c r="L13" s="57">
        <f>+IF(F13=0,"",'Ark1'!U70)</f>
        <v>22.107185628742521</v>
      </c>
      <c r="M13" s="100">
        <f>+IF(F13=0,"",L13-L66)</f>
        <v>-2.7793008577439586</v>
      </c>
      <c r="N13" s="18">
        <f>+IF(F13=0,"",'Ark1'!AI70)</f>
        <v>48</v>
      </c>
      <c r="O13" s="102"/>
      <c r="P13" s="5">
        <f>+IF(F13=0,"",'Ark1'!S70)</f>
        <v>5.7185628742514956</v>
      </c>
      <c r="Q13" s="99">
        <f>+IF(F13=0,"",P13-P66)</f>
        <v>-0.34900469331607109</v>
      </c>
      <c r="R13" s="104"/>
      <c r="S13" s="57">
        <f>+IF(N13=0,"",'Ark1'!AJ70)</f>
        <v>105.34583333333336</v>
      </c>
      <c r="T13" s="374"/>
      <c r="U13" s="57">
        <f>+IF(N13=0,"",'Ark1'!AK70)</f>
        <v>17.717172059615674</v>
      </c>
      <c r="V13" s="99">
        <f>+IF(F13=0,"",'Ark1'!T70)</f>
        <v>5.9700598802395213</v>
      </c>
      <c r="W13" s="377">
        <f>+IF(F13=0,"",V13-V66)</f>
        <v>-0.8542644440848024</v>
      </c>
      <c r="X13" s="100">
        <f>+IF(F13=0,"",'Ark1'!W70)</f>
        <v>5.9880239520958094</v>
      </c>
      <c r="Y13" s="100">
        <f>+IF(F13=0,"",'Ark1'!X70)</f>
        <v>85.628742514970071</v>
      </c>
      <c r="Z13" s="105">
        <f>+IF(F13=0,"",Y13-Y66)</f>
        <v>-6.2631493769218025</v>
      </c>
      <c r="AA13" s="100">
        <f>+IF(F13=0,"",'Ark1'!Y70)</f>
        <v>40.718562874251496</v>
      </c>
      <c r="AB13" s="100">
        <f>+IF(F13=0,"",'Ark1'!Z70)</f>
        <v>5.8365826362464679</v>
      </c>
      <c r="AC13" s="102"/>
      <c r="AD13" s="295">
        <f>+IF(F13=0,"",'Ark1'!Z70)</f>
        <v>5.8365826362464679</v>
      </c>
      <c r="AE13" s="282">
        <f>+IF(F13=0,"",'Ark1'!AA70)</f>
        <v>1.4636768873210908</v>
      </c>
      <c r="AF13" s="282">
        <f>+IF(F13=0,"",'Ark1'!AB70)</f>
        <v>2.1789003151224482</v>
      </c>
      <c r="AG13" s="99">
        <f>+IF(F13=0,"",L13/P13)</f>
        <v>3.8658638743455516</v>
      </c>
      <c r="AH13" s="25"/>
      <c r="AR13"/>
      <c r="AV13"/>
      <c r="AW13"/>
      <c r="AX13"/>
      <c r="AY13"/>
      <c r="AZ13"/>
      <c r="BA13"/>
      <c r="BE13"/>
      <c r="BF13"/>
      <c r="BG13"/>
    </row>
    <row r="14" spans="1:59" ht="15.6">
      <c r="A14" s="25"/>
      <c r="B14" s="98">
        <f>+'Ark1'!C71</f>
        <v>2024</v>
      </c>
      <c r="C14" s="98">
        <f>+'Ark1'!E71</f>
        <v>5</v>
      </c>
      <c r="D14" s="98">
        <f>+IF(F14=0,"",'Ark1'!Q71)</f>
        <v>6</v>
      </c>
      <c r="E14" s="105">
        <f>+IF(F14=0,"",D14-D67)</f>
        <v>-11</v>
      </c>
      <c r="F14" s="18">
        <f>+'Ark1'!R71</f>
        <v>26</v>
      </c>
      <c r="G14" s="105">
        <f>+IF(F14=0,"",F14-F67)</f>
        <v>-156</v>
      </c>
      <c r="H14" s="100">
        <f>+IF(F14=0,"",'Ark1'!AG71)</f>
        <v>0.21822183399597753</v>
      </c>
      <c r="I14" s="100">
        <f>+IF(F14=0,"",H14-H67)</f>
        <v>-1.8407256709487394</v>
      </c>
      <c r="J14" s="100">
        <f>+IF(F14=0,"",'Ark1'!AH71)</f>
        <v>34.615384615384635</v>
      </c>
      <c r="K14" s="102"/>
      <c r="L14" s="57">
        <f>+IF(F14=0,"",'Ark1'!U71)</f>
        <v>16.200000000000003</v>
      </c>
      <c r="M14" s="100">
        <f>+IF(F14=0,"",L14-L67)</f>
        <v>-5.0829670329670265</v>
      </c>
      <c r="N14" s="18">
        <f>+IF(F14=0,"",'Ark1'!AI71)</f>
        <v>11</v>
      </c>
      <c r="O14" s="102"/>
      <c r="P14" s="5">
        <f>+IF(F14=0,"",'Ark1'!S71)</f>
        <v>5.8461538461538476</v>
      </c>
      <c r="Q14" s="99">
        <f>+IF(F14=0,"",P14-P67)</f>
        <v>0.59340659340659485</v>
      </c>
      <c r="R14" s="104"/>
      <c r="S14" s="57">
        <f>+IF(N14=0,"",'Ark1'!AJ71)</f>
        <v>109.96363636363635</v>
      </c>
      <c r="T14" s="374"/>
      <c r="U14" s="57">
        <f>+IF(N14=0,"",'Ark1'!AK71)</f>
        <v>14.698728842803243</v>
      </c>
      <c r="V14" s="99">
        <f>+IF(F14=0,"",'Ark1'!T71)</f>
        <v>4.5384615384615392</v>
      </c>
      <c r="W14" s="377">
        <f>+IF(F14=0,"",V14-V67)</f>
        <v>-1.0879120879120858</v>
      </c>
      <c r="X14" s="100">
        <f>+IF(F14=0,"",'Ark1'!W71)</f>
        <v>0</v>
      </c>
      <c r="Y14" s="100">
        <f>+IF(F14=0,"",'Ark1'!X71)</f>
        <v>38.461538461538446</v>
      </c>
      <c r="Z14" s="105">
        <f>+IF(F14=0,"",Y14-Y67)</f>
        <v>-44.505494505494504</v>
      </c>
      <c r="AA14" s="100">
        <f>+IF(F14=0,"",'Ark1'!Y71)</f>
        <v>15.38461538461538</v>
      </c>
      <c r="AB14" s="100">
        <f>+IF(F14=0,"",'Ark1'!Z71)</f>
        <v>5.0894309792262193</v>
      </c>
      <c r="AC14" s="102"/>
      <c r="AD14" s="295">
        <f>+IF(F14=0,"",'Ark1'!Z71)</f>
        <v>5.0894309792262193</v>
      </c>
      <c r="AE14" s="282">
        <f>+IF(F14=0,"",'Ark1'!AA71)</f>
        <v>1.5112986695683495</v>
      </c>
      <c r="AF14" s="282">
        <f>+IF(F14=0,"",'Ark1'!AB71)</f>
        <v>1.1173722343333825</v>
      </c>
      <c r="AG14" s="99">
        <f>+IF(F14=0,"",L14/P14)</f>
        <v>2.771052631578947</v>
      </c>
      <c r="AH14" s="25"/>
      <c r="AR14"/>
      <c r="AV14"/>
      <c r="AW14"/>
      <c r="AX14"/>
      <c r="AY14"/>
      <c r="AZ14"/>
      <c r="BA14"/>
      <c r="BE14"/>
      <c r="BF14"/>
      <c r="BG14"/>
    </row>
    <row r="15" spans="1:59" ht="15.6">
      <c r="A15" s="25"/>
      <c r="B15" s="98">
        <f>+'Ark1'!C72</f>
        <v>2024</v>
      </c>
      <c r="C15" s="98">
        <f>+'Ark1'!E72</f>
        <v>6</v>
      </c>
      <c r="D15" s="98">
        <f>+IF(F15=0,"",'Ark1'!Q72)</f>
        <v>16</v>
      </c>
      <c r="E15" s="105">
        <f>+IF(F15=0,"",D15-D68)</f>
        <v>11</v>
      </c>
      <c r="F15" s="18">
        <f>+'Ark1'!R72</f>
        <v>135</v>
      </c>
      <c r="G15" s="105">
        <f>+IF(F15=0,"",F15-F68)</f>
        <v>86</v>
      </c>
      <c r="H15" s="100">
        <f>+IF(F15=0,"",'Ark1'!AG72)</f>
        <v>1.5114400672280761</v>
      </c>
      <c r="I15" s="100">
        <f>+IF(F15=0,"",H15-H68)</f>
        <v>0.98510217658750332</v>
      </c>
      <c r="J15" s="100">
        <f>+IF(F15=0,"",'Ark1'!AH72)</f>
        <v>0.74074074074074081</v>
      </c>
      <c r="K15" s="102"/>
      <c r="L15" s="57">
        <f>+IF(F15=0,"",'Ark1'!U72)</f>
        <v>21.609629629629637</v>
      </c>
      <c r="M15" s="100">
        <f>+IF(F15=0,"",L15-L68)</f>
        <v>1.4014663643235146</v>
      </c>
      <c r="N15" s="18">
        <f>+IF(F15=0,"",'Ark1'!AI72)</f>
        <v>27</v>
      </c>
      <c r="O15" s="102"/>
      <c r="P15" s="5">
        <f>+IF(F15=0,"",'Ark1'!S72)</f>
        <v>5.177777777777778</v>
      </c>
      <c r="Q15" s="99">
        <f>+IF(F15=0,"",P15-P68)</f>
        <v>0.11655328798185938</v>
      </c>
      <c r="R15" s="104"/>
      <c r="S15" s="57">
        <f>+IF(N15=0,"",'Ark1'!AJ72)</f>
        <v>104.65925925925924</v>
      </c>
      <c r="T15" s="374"/>
      <c r="U15" s="57">
        <f>+IF(N15=0,"",'Ark1'!AK72)</f>
        <v>15.473328924525639</v>
      </c>
      <c r="V15" s="99">
        <f>+IF(F15=0,"",'Ark1'!T72)</f>
        <v>5.3925925925925924</v>
      </c>
      <c r="W15" s="377">
        <f>+IF(F15=0,"",V15-V68)</f>
        <v>-0.13801965230536695</v>
      </c>
      <c r="X15" s="100">
        <f>+IF(F15=0,"",'Ark1'!W72)</f>
        <v>0.74074074074074081</v>
      </c>
      <c r="Y15" s="100">
        <f>+IF(F15=0,"",'Ark1'!X72)</f>
        <v>87.407407407407391</v>
      </c>
      <c r="Z15" s="105">
        <f>+IF(F15=0,"",Y15-Y68)</f>
        <v>7.8155706727135055</v>
      </c>
      <c r="AA15" s="100">
        <f>+IF(F15=0,"",'Ark1'!Y72)</f>
        <v>38.518518518518512</v>
      </c>
      <c r="AB15" s="100">
        <f>+IF(F15=0,"",'Ark1'!Z72)</f>
        <v>5.1761257365526916</v>
      </c>
      <c r="AC15" s="102"/>
      <c r="AD15" s="295">
        <f>+IF(F15=0,"",'Ark1'!Z72)</f>
        <v>5.1761257365526916</v>
      </c>
      <c r="AE15" s="282">
        <f>+IF(F15=0,"",'Ark1'!AA72)</f>
        <v>1.3763433393068456</v>
      </c>
      <c r="AF15" s="282">
        <f>+IF(F15=0,"",'Ark1'!AB72)</f>
        <v>1.8382612408400396</v>
      </c>
      <c r="AG15" s="99">
        <f>+IF(F15=0,"",L15/P15)</f>
        <v>4.1735336194563679</v>
      </c>
      <c r="AH15" s="25"/>
      <c r="AR15"/>
      <c r="AV15"/>
      <c r="AW15"/>
      <c r="AX15"/>
      <c r="AY15"/>
      <c r="AZ15"/>
      <c r="BA15"/>
      <c r="BE15"/>
      <c r="BF15"/>
      <c r="BG15"/>
    </row>
    <row r="16" spans="1:59" ht="15.6">
      <c r="A16" s="25"/>
      <c r="B16" s="98">
        <f>+'Ark1'!C73</f>
        <v>2024</v>
      </c>
      <c r="C16" s="98">
        <f>+'Ark1'!E73</f>
        <v>7</v>
      </c>
      <c r="D16" s="98">
        <f>+IF(F16=0,"",'Ark1'!Q73)</f>
        <v>9</v>
      </c>
      <c r="E16" s="105">
        <f>+IF(F16=0,"",D16-D69)</f>
        <v>-7</v>
      </c>
      <c r="F16" s="18">
        <f>+'Ark1'!R73</f>
        <v>51</v>
      </c>
      <c r="G16" s="105">
        <f>+IF(F16=0,"",F16-F69)</f>
        <v>-54</v>
      </c>
      <c r="H16" s="100">
        <f>+IF(F16=0,"",'Ark1'!AG73)</f>
        <v>0.62249177005262801</v>
      </c>
      <c r="I16" s="100">
        <f>+IF(F16=0,"",H16-H69)</f>
        <v>-0.59219955260121671</v>
      </c>
      <c r="J16" s="100">
        <f>+IF(F16=0,"",'Ark1'!AH73)</f>
        <v>0</v>
      </c>
      <c r="K16" s="102"/>
      <c r="L16" s="57">
        <f>+IF(F16=0,"",'Ark1'!U73)</f>
        <v>23.558823529411764</v>
      </c>
      <c r="M16" s="100">
        <f>+IF(F16=0,"",L16-L69)</f>
        <v>1.7950140056022406</v>
      </c>
      <c r="N16" s="18">
        <f>+IF(F16=0,"",'Ark1'!AI73)</f>
        <v>20</v>
      </c>
      <c r="O16" s="102"/>
      <c r="P16" s="5">
        <f>+IF(F16=0,"",'Ark1'!S73)</f>
        <v>5.7647058823529411</v>
      </c>
      <c r="Q16" s="99">
        <f>+IF(F16=0,"",P16-P69)</f>
        <v>0.55518207282913234</v>
      </c>
      <c r="R16" s="104"/>
      <c r="S16" s="57">
        <f>+IF(N16=0,"",'Ark1'!AJ73)</f>
        <v>107.96</v>
      </c>
      <c r="T16" s="374"/>
      <c r="U16" s="57">
        <f>+IF(N16=0,"",'Ark1'!AK73)</f>
        <v>19.175312369110113</v>
      </c>
      <c r="V16" s="99">
        <f>+IF(F16=0,"",'Ark1'!T73)</f>
        <v>6.3921568627450984</v>
      </c>
      <c r="W16" s="377">
        <f>+IF(F16=0,"",V16-V69)</f>
        <v>0.82072829131652902</v>
      </c>
      <c r="X16" s="100">
        <f>+IF(F16=0,"",'Ark1'!W73)</f>
        <v>5.882352941176471</v>
      </c>
      <c r="Y16" s="100">
        <f>+IF(F16=0,"",'Ark1'!X73)</f>
        <v>90.196078431372513</v>
      </c>
      <c r="Z16" s="105">
        <f>+IF(F16=0,"",Y16-Y69)</f>
        <v>10.196078431372513</v>
      </c>
      <c r="AA16" s="100">
        <f>+IF(F16=0,"",'Ark1'!Y73)</f>
        <v>47.058823529411761</v>
      </c>
      <c r="AB16" s="100">
        <f>+IF(F16=0,"",'Ark1'!Z73)</f>
        <v>6.5852234011738764</v>
      </c>
      <c r="AC16" s="102"/>
      <c r="AD16" s="295">
        <f>+IF(F16=0,"",'Ark1'!Z73)</f>
        <v>6.5852234011738764</v>
      </c>
      <c r="AE16" s="282">
        <f>+IF(F16=0,"",'Ark1'!AA73)</f>
        <v>1.7666655785507299</v>
      </c>
      <c r="AF16" s="282">
        <f>+IF(F16=0,"",'Ark1'!AB73)</f>
        <v>2.1335640013702655</v>
      </c>
      <c r="AG16" s="99">
        <f>+IF(F16=0,"",L16/P16)</f>
        <v>4.0867346938775508</v>
      </c>
      <c r="AH16" s="25"/>
      <c r="AR16"/>
      <c r="AV16"/>
      <c r="AW16"/>
      <c r="AX16"/>
      <c r="AY16"/>
      <c r="AZ16"/>
      <c r="BA16"/>
      <c r="BE16"/>
      <c r="BF16"/>
      <c r="BG16"/>
    </row>
    <row r="17" spans="1:59" ht="15.6">
      <c r="A17" s="25"/>
      <c r="B17" s="98">
        <f>+'Ark1'!C74</f>
        <v>2024</v>
      </c>
      <c r="C17" s="98">
        <f>+'Ark1'!E74</f>
        <v>8</v>
      </c>
      <c r="D17" s="98">
        <f>+IF(F17=0,"",'Ark1'!Q74)</f>
        <v>10</v>
      </c>
      <c r="E17" s="105">
        <f>+IF(F17=0,"",D17-D70)</f>
        <v>-1</v>
      </c>
      <c r="F17" s="18">
        <f>+'Ark1'!R74</f>
        <v>58</v>
      </c>
      <c r="G17" s="105">
        <f>+IF(F17=0,"",F17-F70)</f>
        <v>3</v>
      </c>
      <c r="H17" s="100">
        <f>+IF(F17=0,"",'Ark1'!AG74)</f>
        <v>0.70186400407015825</v>
      </c>
      <c r="I17" s="100">
        <f>+IF(F17=0,"",H17-H70)</f>
        <v>5.8904690276139871E-2</v>
      </c>
      <c r="J17" s="100">
        <f>+IF(F17=0,"",'Ark1'!AH74)</f>
        <v>0</v>
      </c>
      <c r="K17" s="102"/>
      <c r="L17" s="57">
        <f>+IF(F17=0,"",'Ark1'!U74)</f>
        <v>23.356896551724127</v>
      </c>
      <c r="M17" s="100">
        <f>+IF(F17=0,"",L17-L70)</f>
        <v>1.3641692789968509</v>
      </c>
      <c r="N17" s="18">
        <f>+IF(F17=0,"",'Ark1'!AI74)</f>
        <v>15</v>
      </c>
      <c r="O17" s="102"/>
      <c r="P17" s="5">
        <f>+IF(F17=0,"",'Ark1'!S74)</f>
        <v>5.5344827586206886</v>
      </c>
      <c r="Q17" s="99">
        <f>+IF(F17=0,"",P17-P70)</f>
        <v>0.3163009404388708</v>
      </c>
      <c r="R17" s="104"/>
      <c r="S17" s="57">
        <f>+IF(N17=0,"",'Ark1'!AJ74)</f>
        <v>113.8866666666667</v>
      </c>
      <c r="T17" s="374"/>
      <c r="U17" s="57">
        <f>+IF(N17=0,"",'Ark1'!AK74)</f>
        <v>17.137394021309479</v>
      </c>
      <c r="V17" s="99">
        <f>+IF(F17=0,"",'Ark1'!T74)</f>
        <v>5.8275862068965516</v>
      </c>
      <c r="W17" s="377">
        <f>+IF(F17=0,"",V17-V70)</f>
        <v>8.2131661442006454E-2</v>
      </c>
      <c r="X17" s="100">
        <f>+IF(F17=0,"",'Ark1'!W74)</f>
        <v>5.1724137931034484</v>
      </c>
      <c r="Y17" s="100">
        <f>+IF(F17=0,"",'Ark1'!X74)</f>
        <v>79.310344827586235</v>
      </c>
      <c r="Z17" s="105">
        <f>+IF(F17=0,"",Y17-Y70)</f>
        <v>-13.416927899686499</v>
      </c>
      <c r="AA17" s="100">
        <f>+IF(F17=0,"",'Ark1'!Y74)</f>
        <v>50</v>
      </c>
      <c r="AB17" s="100">
        <f>+IF(F17=0,"",'Ark1'!Z74)</f>
        <v>7.1846606732189313</v>
      </c>
      <c r="AC17" s="102"/>
      <c r="AD17" s="295">
        <f>+IF(F17=0,"",'Ark1'!Z74)</f>
        <v>7.1846606732189313</v>
      </c>
      <c r="AE17" s="282">
        <f>+IF(F17=0,"",'Ark1'!AA74)</f>
        <v>1.1921513043491396</v>
      </c>
      <c r="AF17" s="282">
        <f>+IF(F17=0,"",'Ark1'!AB74)</f>
        <v>2.0772821354246944</v>
      </c>
      <c r="AG17" s="99">
        <f>+IF(F17=0,"",L17/P17)</f>
        <v>4.2202492211837992</v>
      </c>
      <c r="AH17" s="25"/>
      <c r="AR17"/>
      <c r="AV17"/>
      <c r="AW17"/>
      <c r="AX17"/>
      <c r="AY17"/>
      <c r="AZ17"/>
      <c r="BA17"/>
      <c r="BE17"/>
      <c r="BF17"/>
      <c r="BG17"/>
    </row>
    <row r="18" spans="1:59" ht="15.6">
      <c r="A18" s="25"/>
      <c r="B18" s="98">
        <f>+'Ark1'!C75</f>
        <v>2024</v>
      </c>
      <c r="C18" s="98">
        <f>+'Ark1'!E75</f>
        <v>9</v>
      </c>
      <c r="D18" s="98">
        <f>+IF(F18=0,"",'Ark1'!Q75)</f>
        <v>6</v>
      </c>
      <c r="E18" s="105">
        <f>+IF(F18=0,"",D18-D71)</f>
        <v>0</v>
      </c>
      <c r="F18" s="18">
        <f>+'Ark1'!R75</f>
        <v>16</v>
      </c>
      <c r="G18" s="105">
        <f>+IF(F18=0,"",F18-F71)</f>
        <v>-31</v>
      </c>
      <c r="H18" s="100">
        <f>+IF(F18=0,"",'Ark1'!AG75)</f>
        <v>0.18423476773259639</v>
      </c>
      <c r="I18" s="100">
        <f>+IF(F18=0,"",H18-H71)</f>
        <v>-0.34603657109090913</v>
      </c>
      <c r="J18" s="100">
        <f>+IF(F18=0,"",'Ark1'!AH75)</f>
        <v>0</v>
      </c>
      <c r="K18" s="102"/>
      <c r="L18" s="57">
        <f>+IF(F18=0,"",'Ark1'!U75)</f>
        <v>22.224999999999994</v>
      </c>
      <c r="M18" s="100">
        <f>+IF(F18=0,"",L18-L71)</f>
        <v>0.99946808510638263</v>
      </c>
      <c r="N18" s="18">
        <f>+IF(F18=0,"",'Ark1'!AI75)</f>
        <v>3</v>
      </c>
      <c r="O18" s="102"/>
      <c r="P18" s="5">
        <f>+IF(F18=0,"",'Ark1'!S75)</f>
        <v>6.1875</v>
      </c>
      <c r="Q18" s="99">
        <f>+IF(F18=0,"",P18-P71)</f>
        <v>1.4215425531914887</v>
      </c>
      <c r="R18" s="104"/>
      <c r="S18" s="57">
        <f>+IF(N18=0,"",'Ark1'!AJ75)</f>
        <v>107.96666666666664</v>
      </c>
      <c r="T18" s="374"/>
      <c r="U18" s="57">
        <f>+IF(N18=0,"",'Ark1'!AK75)</f>
        <v>19.740953586865842</v>
      </c>
      <c r="V18" s="99">
        <f>+IF(F18=0,"",'Ark1'!T75)</f>
        <v>6.375</v>
      </c>
      <c r="W18" s="377">
        <f>+IF(F18=0,"",V18-V71)</f>
        <v>0.4813829787234063</v>
      </c>
      <c r="X18" s="100">
        <f>+IF(F18=0,"",'Ark1'!W75)</f>
        <v>6.25</v>
      </c>
      <c r="Y18" s="100">
        <f>+IF(F18=0,"",'Ark1'!X75)</f>
        <v>93.75</v>
      </c>
      <c r="Z18" s="105">
        <f>+IF(F18=0,"",Y18-Y71)</f>
        <v>15.026595744680861</v>
      </c>
      <c r="AA18" s="100">
        <f>+IF(F18=0,"",'Ark1'!Y75)</f>
        <v>43.75</v>
      </c>
      <c r="AB18" s="100">
        <f>+IF(F18=0,"",'Ark1'!Z75)</f>
        <v>5.1258535874525455</v>
      </c>
      <c r="AC18" s="102"/>
      <c r="AD18" s="295">
        <f>+IF(F18=0,"",'Ark1'!Z75)</f>
        <v>5.1258535874525455</v>
      </c>
      <c r="AE18" s="282">
        <f>+IF(F18=0,"",'Ark1'!AA75)</f>
        <v>1.589762167747113</v>
      </c>
      <c r="AF18" s="282">
        <f>+IF(F18=0,"",'Ark1'!AB75)</f>
        <v>1.8328597873268977</v>
      </c>
      <c r="AG18" s="99">
        <f>+IF(F18=0,"",L18/P18)</f>
        <v>3.5919191919191911</v>
      </c>
      <c r="AH18" s="25"/>
      <c r="AR18"/>
      <c r="AV18"/>
      <c r="AW18"/>
      <c r="AX18"/>
      <c r="AY18"/>
      <c r="AZ18"/>
      <c r="BA18"/>
      <c r="BE18"/>
      <c r="BF18"/>
      <c r="BG18"/>
    </row>
    <row r="19" spans="1:59" ht="15.6">
      <c r="A19" s="25"/>
      <c r="B19" s="98">
        <f>+'Ark1'!C76</f>
        <v>2024</v>
      </c>
      <c r="C19" s="98">
        <f>+'Ark1'!E76</f>
        <v>10</v>
      </c>
      <c r="D19" s="98">
        <f>+IF(F19=0,"",'Ark1'!Q76)</f>
        <v>29</v>
      </c>
      <c r="E19" s="105">
        <f>+IF(F19=0,"",D19-D72)</f>
        <v>-13</v>
      </c>
      <c r="F19" s="18">
        <f>+'Ark1'!R76</f>
        <v>192</v>
      </c>
      <c r="G19" s="105">
        <f>+IF(F19=0,"",F19-F72)</f>
        <v>-44</v>
      </c>
      <c r="H19" s="100">
        <f>+IF(F19=0,"",'Ark1'!AG76)</f>
        <v>2.3292538491906831</v>
      </c>
      <c r="I19" s="100">
        <f>+IF(F19=0,"",H19-H72)</f>
        <v>-0.40353585325459473</v>
      </c>
      <c r="J19" s="100">
        <f>+IF(F19=0,"",'Ark1'!AH76)</f>
        <v>0</v>
      </c>
      <c r="K19" s="102"/>
      <c r="L19" s="57">
        <f>+IF(F19=0,"",'Ark1'!U76)</f>
        <v>23.415624999999995</v>
      </c>
      <c r="M19" s="100">
        <f>+IF(F19=0,"",L19-L72)</f>
        <v>1.63087923728812</v>
      </c>
      <c r="N19" s="18">
        <f>+IF(F19=0,"",'Ark1'!AI76)</f>
        <v>167</v>
      </c>
      <c r="O19" s="102"/>
      <c r="P19" s="5">
        <f>+IF(F19=0,"",'Ark1'!S76)</f>
        <v>5.171875</v>
      </c>
      <c r="Q19" s="99">
        <f>+IF(F19=0,"",P19-P72)</f>
        <v>-0.25185381355932002</v>
      </c>
      <c r="R19" s="104"/>
      <c r="S19" s="57">
        <f>+IF(N19=0,"",'Ark1'!AJ76)</f>
        <v>112.71916167664676</v>
      </c>
      <c r="T19" s="374"/>
      <c r="U19" s="57">
        <f>+IF(N19=0,"",'Ark1'!AK76)</f>
        <v>16.226634834357615</v>
      </c>
      <c r="V19" s="99">
        <f>+IF(F19=0,"",'Ark1'!T76)</f>
        <v>6.104166666666667</v>
      </c>
      <c r="W19" s="377">
        <f>+IF(F19=0,"",V19-V72)</f>
        <v>-0.26024011299434946</v>
      </c>
      <c r="X19" s="100">
        <f>+IF(F19=0,"",'Ark1'!W76)</f>
        <v>6.25</v>
      </c>
      <c r="Y19" s="100">
        <f>+IF(F19=0,"",'Ark1'!X76)</f>
        <v>90.104166666666686</v>
      </c>
      <c r="Z19" s="105">
        <f>+IF(F19=0,"",Y19-Y72)</f>
        <v>2.3923022598870034</v>
      </c>
      <c r="AA19" s="100">
        <f>+IF(F19=0,"",'Ark1'!Y76)</f>
        <v>45.833333333333343</v>
      </c>
      <c r="AB19" s="100">
        <f>+IF(F19=0,"",'Ark1'!Z76)</f>
        <v>6.2530963684169292</v>
      </c>
      <c r="AC19" s="102"/>
      <c r="AD19" s="295">
        <f>+IF(F19=0,"",'Ark1'!Z76)</f>
        <v>6.2530963684169292</v>
      </c>
      <c r="AE19" s="282">
        <f>+IF(F19=0,"",'Ark1'!AA76)</f>
        <v>1.7549455787502355</v>
      </c>
      <c r="AF19" s="282">
        <f>+IF(F19=0,"",'Ark1'!AB76)</f>
        <v>1.9065630435128249</v>
      </c>
      <c r="AG19" s="99">
        <f>+IF(F19=0,"",L19/P19)</f>
        <v>4.5274924471299087</v>
      </c>
      <c r="AH19" s="25"/>
      <c r="AR19"/>
      <c r="AV19"/>
      <c r="AW19"/>
      <c r="AX19"/>
      <c r="AY19"/>
      <c r="AZ19"/>
      <c r="BA19"/>
      <c r="BE19"/>
      <c r="BF19"/>
      <c r="BG19"/>
    </row>
    <row r="20" spans="1:59" ht="15.6">
      <c r="A20" s="25"/>
      <c r="B20" s="98">
        <f>+'Ark1'!C77</f>
        <v>2024</v>
      </c>
      <c r="C20" s="98">
        <f>+'Ark1'!E77</f>
        <v>11</v>
      </c>
      <c r="D20" s="98">
        <f>+IF(F20=0,"",'Ark1'!Q77)</f>
        <v>56</v>
      </c>
      <c r="E20" s="105">
        <f>+IF(F20=0,"",D20-D73)</f>
        <v>23</v>
      </c>
      <c r="F20" s="18">
        <f>+'Ark1'!R77</f>
        <v>348</v>
      </c>
      <c r="G20" s="105">
        <f>+IF(F20=0,"",F20-F73)</f>
        <v>182</v>
      </c>
      <c r="H20" s="100">
        <f>+IF(F20=0,"",'Ark1'!AG77)</f>
        <v>3.7754656901602255</v>
      </c>
      <c r="I20" s="100">
        <f>+IF(F20=0,"",H20-H73)</f>
        <v>1.9120211908483118</v>
      </c>
      <c r="J20" s="100">
        <f>+IF(F20=0,"",'Ark1'!AH77)</f>
        <v>0.57471264367816099</v>
      </c>
      <c r="K20" s="102"/>
      <c r="L20" s="57">
        <f>+IF(F20=0,"",'Ark1'!U77)</f>
        <v>20.940229885057452</v>
      </c>
      <c r="M20" s="100">
        <f>+IF(F20=0,"",L20-L73)</f>
        <v>-0.17844481373774101</v>
      </c>
      <c r="N20" s="18">
        <f>+IF(F20=0,"",'Ark1'!AI77)</f>
        <v>278</v>
      </c>
      <c r="O20" s="102"/>
      <c r="P20" s="5">
        <f>+IF(F20=0,"",'Ark1'!S77)</f>
        <v>5.6149425287356323</v>
      </c>
      <c r="Q20" s="99">
        <f>+IF(F20=0,"",P20-P73)</f>
        <v>0.51855698656695637</v>
      </c>
      <c r="R20" s="104"/>
      <c r="S20" s="57">
        <f>+IF(N20=0,"",'Ark1'!AJ77)</f>
        <v>106.52122302158278</v>
      </c>
      <c r="T20" s="374"/>
      <c r="U20" s="57">
        <f>+IF(N20=0,"",'Ark1'!AK77)</f>
        <v>16.257030275883338</v>
      </c>
      <c r="V20" s="99">
        <f>+IF(F20=0,"",'Ark1'!T77)</f>
        <v>6.0862068965517206</v>
      </c>
      <c r="W20" s="377">
        <f>+IF(F20=0,"",V20-V73)</f>
        <v>0.46572496884087933</v>
      </c>
      <c r="X20" s="100">
        <f>+IF(F20=0,"",'Ark1'!W77)</f>
        <v>3.7356321839080464</v>
      </c>
      <c r="Y20" s="100">
        <f>+IF(F20=0,"",'Ark1'!X77)</f>
        <v>79.310344827586235</v>
      </c>
      <c r="Z20" s="105">
        <f>+IF(F20=0,"",Y20-Y73)</f>
        <v>-3.2197756543414755</v>
      </c>
      <c r="AA20" s="100">
        <f>+IF(F20=0,"",'Ark1'!Y77)</f>
        <v>36.206896551724149</v>
      </c>
      <c r="AB20" s="100">
        <f>+IF(F20=0,"",'Ark1'!Z77)</f>
        <v>6.8040633527380505</v>
      </c>
      <c r="AC20" s="102"/>
      <c r="AD20" s="295">
        <f>+IF(F20=0,"",'Ark1'!Z77)</f>
        <v>6.8040633527380505</v>
      </c>
      <c r="AE20" s="282">
        <f>+IF(F20=0,"",'Ark1'!AA77)</f>
        <v>1.4917419221213488</v>
      </c>
      <c r="AF20" s="282">
        <f>+IF(F20=0,"",'Ark1'!AB77)</f>
        <v>1.7741873589843964</v>
      </c>
      <c r="AG20" s="99">
        <f>+IF(F20=0,"",L20/P20)</f>
        <v>3.729375639713405</v>
      </c>
      <c r="AH20" s="25"/>
      <c r="AR20"/>
      <c r="AV20"/>
      <c r="AW20"/>
      <c r="AX20"/>
      <c r="AY20"/>
      <c r="AZ20"/>
      <c r="BA20"/>
      <c r="BE20"/>
      <c r="BF20"/>
      <c r="BG20"/>
    </row>
    <row r="21" spans="1:59" ht="15.6">
      <c r="A21" s="25"/>
      <c r="B21" s="98">
        <f>+'Ark1'!C78</f>
        <v>2024</v>
      </c>
      <c r="C21" s="98">
        <f>+'Ark1'!E78</f>
        <v>12</v>
      </c>
      <c r="D21" s="98">
        <f>+IF(F21=0,"",'Ark1'!Q78)</f>
        <v>34</v>
      </c>
      <c r="E21" s="105">
        <f>+IF(F21=0,"",D21-D74)</f>
        <v>1</v>
      </c>
      <c r="F21" s="18">
        <f>+'Ark1'!R78</f>
        <v>193</v>
      </c>
      <c r="G21" s="105">
        <f>+IF(F21=0,"",F21-F74)</f>
        <v>16</v>
      </c>
      <c r="H21" s="100">
        <f>+IF(F21=0,"",'Ark1'!AG78)</f>
        <v>2.1614427095152378</v>
      </c>
      <c r="I21" s="100">
        <f>+IF(F21=0,"",H21-H74)</f>
        <v>0.1275842254130124</v>
      </c>
      <c r="J21" s="100">
        <f>+IF(F21=0,"",'Ark1'!AH78)</f>
        <v>0.51813471502590691</v>
      </c>
      <c r="K21" s="102"/>
      <c r="L21" s="57">
        <f>+IF(F21=0,"",'Ark1'!U78)</f>
        <v>21.616062176165794</v>
      </c>
      <c r="M21" s="100">
        <f>+IF(F21=0,"",L21-L74)</f>
        <v>-1.4519481279933188E-3</v>
      </c>
      <c r="N21" s="18">
        <f>+IF(F21=0,"",'Ark1'!AI78)</f>
        <v>124</v>
      </c>
      <c r="O21" s="102"/>
      <c r="P21" s="5">
        <f>+IF(F21=0,"",'Ark1'!S78)</f>
        <v>5.3471502590673596</v>
      </c>
      <c r="Q21" s="99">
        <f>+IF(F21=0,"",P21-P74)</f>
        <v>-0.21217177483094485</v>
      </c>
      <c r="R21" s="104"/>
      <c r="S21" s="57">
        <f>+IF(N21=0,"",'Ark1'!AJ78)</f>
        <v>108.84758064516129</v>
      </c>
      <c r="T21" s="374"/>
      <c r="U21" s="57">
        <f>+IF(N21=0,"",'Ark1'!AK78)</f>
        <v>16.506037417493019</v>
      </c>
      <c r="V21" s="99">
        <f>+IF(F21=0,"",'Ark1'!T78)</f>
        <v>5.8860103626943001</v>
      </c>
      <c r="W21" s="377">
        <f>+IF(F21=0,"",V21-V74)</f>
        <v>6.1151605632152162E-2</v>
      </c>
      <c r="X21" s="100">
        <f>+IF(F21=0,"",'Ark1'!W78)</f>
        <v>3.1088082901554408</v>
      </c>
      <c r="Y21" s="100">
        <f>+IF(F21=0,"",'Ark1'!X78)</f>
        <v>88.082901554404145</v>
      </c>
      <c r="Z21" s="105">
        <f>+IF(F21=0,"",Y21-Y74)</f>
        <v>3.3371388425397441</v>
      </c>
      <c r="AA21" s="100">
        <f>+IF(F21=0,"",'Ark1'!Y78)</f>
        <v>33.160621761658042</v>
      </c>
      <c r="AB21" s="100">
        <f>+IF(F21=0,"",'Ark1'!Z78)</f>
        <v>5.733747116514178</v>
      </c>
      <c r="AC21" s="102"/>
      <c r="AD21" s="295">
        <f>+IF(F21=0,"",'Ark1'!Z78)</f>
        <v>5.733747116514178</v>
      </c>
      <c r="AE21" s="282">
        <f>+IF(F21=0,"",'Ark1'!AA78)</f>
        <v>1.6815686801694627</v>
      </c>
      <c r="AF21" s="282">
        <f>+IF(F21=0,"",'Ark1'!AB78)</f>
        <v>1.9254125834409963</v>
      </c>
      <c r="AG21" s="99">
        <f>+IF(F21=0,"",L21/P21)</f>
        <v>4.0425387596899194</v>
      </c>
      <c r="AH21" s="25"/>
      <c r="AR21"/>
      <c r="AV21"/>
      <c r="AW21"/>
      <c r="AX21"/>
      <c r="AY21"/>
      <c r="AZ21"/>
      <c r="BA21"/>
      <c r="BE21"/>
      <c r="BF21"/>
      <c r="BG21"/>
    </row>
    <row r="22" spans="1:59" ht="15.6">
      <c r="A22" s="25"/>
      <c r="B22" s="98">
        <f>+'Ark1'!C79</f>
        <v>2024</v>
      </c>
      <c r="C22" s="98">
        <f>+'Ark1'!E79</f>
        <v>13</v>
      </c>
      <c r="D22" s="98" t="str">
        <f>+IF(F22=0,"",'Ark1'!Q79)</f>
        <v/>
      </c>
      <c r="E22" s="105" t="str">
        <f>+IF(F22=0,"",D22-D75)</f>
        <v/>
      </c>
      <c r="F22" s="18">
        <f>+'Ark1'!R79</f>
        <v>0</v>
      </c>
      <c r="G22" s="105" t="str">
        <f>+IF(F22=0,"",F22-F75)</f>
        <v/>
      </c>
      <c r="H22" s="100" t="str">
        <f>+IF(F22=0,"",'Ark1'!AG79)</f>
        <v/>
      </c>
      <c r="I22" s="100" t="str">
        <f>+IF(F22=0,"",H22-H75)</f>
        <v/>
      </c>
      <c r="J22" s="100" t="str">
        <f>+IF(F22=0,"",'Ark1'!AH79)</f>
        <v/>
      </c>
      <c r="K22" s="102"/>
      <c r="L22" s="57" t="str">
        <f>+IF(F22=0,"",'Ark1'!U79)</f>
        <v/>
      </c>
      <c r="M22" s="100" t="str">
        <f>+IF(F22=0,"",L22-L75)</f>
        <v/>
      </c>
      <c r="N22" s="18" t="str">
        <f>+IF(F22=0,"",'Ark1'!AI79)</f>
        <v/>
      </c>
      <c r="O22" s="102"/>
      <c r="P22" s="5" t="str">
        <f>+IF(F22=0,"",'Ark1'!S79)</f>
        <v/>
      </c>
      <c r="Q22" s="99" t="str">
        <f>+IF(F22=0,"",P22-P75)</f>
        <v/>
      </c>
      <c r="R22" s="104"/>
      <c r="S22" s="57" t="str">
        <f>+IF(N22=0,"",'Ark1'!AJ79)</f>
        <v/>
      </c>
      <c r="T22" s="374"/>
      <c r="U22" s="57" t="str">
        <f>+IF(N22=0,"",'Ark1'!AK79)</f>
        <v/>
      </c>
      <c r="V22" s="99" t="str">
        <f>+IF(F22=0,"",'Ark1'!T79)</f>
        <v/>
      </c>
      <c r="W22" s="377" t="str">
        <f>+IF(F22=0,"",V22-V75)</f>
        <v/>
      </c>
      <c r="X22" s="100" t="str">
        <f>+IF(F22=0,"",'Ark1'!W79)</f>
        <v/>
      </c>
      <c r="Y22" s="100" t="str">
        <f>+IF(F22=0,"",'Ark1'!X79)</f>
        <v/>
      </c>
      <c r="Z22" s="105" t="str">
        <f>+IF(F22=0,"",Y22-Y75)</f>
        <v/>
      </c>
      <c r="AA22" s="100" t="str">
        <f>+IF(F22=0,"",'Ark1'!Y79)</f>
        <v/>
      </c>
      <c r="AB22" s="100" t="str">
        <f>+IF(F22=0,"",'Ark1'!Z79)</f>
        <v/>
      </c>
      <c r="AC22" s="102"/>
      <c r="AD22" s="295" t="str">
        <f>+IF(F22=0,"",'Ark1'!Z79)</f>
        <v/>
      </c>
      <c r="AE22" s="282" t="str">
        <f>+IF(F22=0,"",'Ark1'!AA79)</f>
        <v/>
      </c>
      <c r="AF22" s="282" t="str">
        <f>+IF(F22=0,"",'Ark1'!AB79)</f>
        <v/>
      </c>
      <c r="AG22" s="99" t="str">
        <f>+IF(F22=0,"",L22/P22)</f>
        <v/>
      </c>
      <c r="AH22" s="25"/>
      <c r="AR22"/>
      <c r="AV22"/>
      <c r="AW22"/>
      <c r="AX22"/>
      <c r="AY22"/>
      <c r="AZ22"/>
      <c r="BA22"/>
      <c r="BE22"/>
      <c r="BF22"/>
      <c r="BG22"/>
    </row>
    <row r="23" spans="1:59" ht="15.6">
      <c r="A23" s="25"/>
      <c r="B23" s="98">
        <f>+'Ark1'!C80</f>
        <v>2024</v>
      </c>
      <c r="C23" s="98">
        <f>+'Ark1'!E80</f>
        <v>14</v>
      </c>
      <c r="D23" s="98">
        <f>+IF(F23=0,"",'Ark1'!Q80)</f>
        <v>10</v>
      </c>
      <c r="E23" s="105">
        <f>+IF(F23=0,"",D23-D76)</f>
        <v>10</v>
      </c>
      <c r="F23" s="18">
        <f>+'Ark1'!R80</f>
        <v>93</v>
      </c>
      <c r="G23" s="105">
        <f>+IF(F23=0,"",F23-F76)</f>
        <v>93</v>
      </c>
      <c r="H23" s="100">
        <f>+IF(F23=0,"",'Ark1'!AG80)</f>
        <v>1.0558786744629687</v>
      </c>
      <c r="I23" s="100">
        <f>+IF(F23=0,"",H23-H76)</f>
        <v>1.0558786744629687</v>
      </c>
      <c r="J23" s="100">
        <f>+IF(F23=0,"",'Ark1'!AH80)</f>
        <v>1.0752688172043012</v>
      </c>
      <c r="K23" s="102"/>
      <c r="L23" s="57">
        <f>+IF(F23=0,"",'Ark1'!U80)</f>
        <v>21.91397849462366</v>
      </c>
      <c r="M23" s="100">
        <f>+IF(F23=0,"",L23-L76)</f>
        <v>21.91397849462366</v>
      </c>
      <c r="N23" s="18">
        <f>+IF(F23=0,"",'Ark1'!AI80)</f>
        <v>45</v>
      </c>
      <c r="O23" s="102"/>
      <c r="P23" s="5">
        <f>+IF(F23=0,"",'Ark1'!S80)</f>
        <v>5.3763440860215059</v>
      </c>
      <c r="Q23" s="99">
        <f>+IF(F23=0,"",P23-P76)</f>
        <v>5.3763440860215059</v>
      </c>
      <c r="R23" s="104"/>
      <c r="S23" s="57">
        <f>+IF(N23=0,"",'Ark1'!AJ80)</f>
        <v>110.67111111111112</v>
      </c>
      <c r="T23" s="374"/>
      <c r="U23" s="57">
        <f>+IF(N23=0,"",'Ark1'!AK80)</f>
        <v>17.163058300504836</v>
      </c>
      <c r="V23" s="99">
        <f>+IF(F23=0,"",'Ark1'!T80)</f>
        <v>6.21505376344086</v>
      </c>
      <c r="W23" s="377">
        <f>+IF(F23=0,"",V23-V76)</f>
        <v>6.21505376344086</v>
      </c>
      <c r="X23" s="100">
        <f>+IF(F23=0,"",'Ark1'!W80)</f>
        <v>1.0752688172043012</v>
      </c>
      <c r="Y23" s="100">
        <f>+IF(F23=0,"",'Ark1'!X80)</f>
        <v>80.645161290322562</v>
      </c>
      <c r="Z23" s="105">
        <f>+IF(F23=0,"",Y23-Y76)</f>
        <v>80.645161290322562</v>
      </c>
      <c r="AA23" s="100">
        <f>+IF(F23=0,"",'Ark1'!Y80)</f>
        <v>44.086021505376344</v>
      </c>
      <c r="AB23" s="100">
        <f>+IF(F23=0,"",'Ark1'!Z80)</f>
        <v>6.6181339571518487</v>
      </c>
      <c r="AC23" s="102"/>
      <c r="AD23" s="295">
        <f>+IF(F23=0,"",'Ark1'!Z80)</f>
        <v>6.6181339571518487</v>
      </c>
      <c r="AE23" s="282">
        <f>+IF(F23=0,"",'Ark1'!AA80)</f>
        <v>1.4286919989421689</v>
      </c>
      <c r="AF23" s="282">
        <f>+IF(F23=0,"",'Ark1'!AB80)</f>
        <v>1.664618929336438</v>
      </c>
      <c r="AG23" s="99">
        <f>+IF(F23=0,"",L23/P23)</f>
        <v>4.0760000000000005</v>
      </c>
      <c r="AH23" s="25"/>
      <c r="AR23"/>
      <c r="AV23"/>
      <c r="AW23"/>
      <c r="AX23"/>
      <c r="AY23"/>
      <c r="AZ23"/>
      <c r="BA23"/>
      <c r="BE23"/>
      <c r="BF23"/>
      <c r="BG23"/>
    </row>
    <row r="24" spans="1:59" ht="15.6">
      <c r="A24" s="25"/>
      <c r="B24" s="98">
        <f>+'Ark1'!C81</f>
        <v>2024</v>
      </c>
      <c r="C24" s="98">
        <f>+'Ark1'!E81</f>
        <v>15</v>
      </c>
      <c r="D24" s="98">
        <f>+IF(F24=0,"",'Ark1'!Q81)</f>
        <v>31</v>
      </c>
      <c r="E24" s="105">
        <f>+IF(F24=0,"",D24-D77)</f>
        <v>17</v>
      </c>
      <c r="F24" s="18">
        <f>+'Ark1'!R81</f>
        <v>186</v>
      </c>
      <c r="G24" s="105">
        <f>+IF(F24=0,"",F24-F77)</f>
        <v>95</v>
      </c>
      <c r="H24" s="100">
        <f>+IF(F24=0,"",'Ark1'!AG81)</f>
        <v>2.0100551978969454</v>
      </c>
      <c r="I24" s="100">
        <f>+IF(F24=0,"",H24-H77)</f>
        <v>0.9800233210202518</v>
      </c>
      <c r="J24" s="100">
        <f>+IF(F24=0,"",'Ark1'!AH81)</f>
        <v>4.8387096774193559</v>
      </c>
      <c r="K24" s="102"/>
      <c r="L24" s="57">
        <f>+IF(F24=0,"",'Ark1'!U81)</f>
        <v>20.858602150537624</v>
      </c>
      <c r="M24" s="100">
        <f>+IF(F24=0,"",L24-L77)</f>
        <v>-0.43590334396787611</v>
      </c>
      <c r="N24" s="18">
        <f>+IF(F24=0,"",'Ark1'!AI81)</f>
        <v>135</v>
      </c>
      <c r="O24" s="102"/>
      <c r="P24" s="5">
        <f>+IF(F24=0,"",'Ark1'!S81)</f>
        <v>5.182795698924731</v>
      </c>
      <c r="Q24" s="99">
        <f>+IF(F24=0,"",P24-P77)</f>
        <v>-0.20181968569065489</v>
      </c>
      <c r="R24" s="104"/>
      <c r="S24" s="57">
        <f>+IF(N24=0,"",'Ark1'!AJ81)</f>
        <v>108.32148148148148</v>
      </c>
      <c r="T24" s="374"/>
      <c r="U24" s="57">
        <f>+IF(N24=0,"",'Ark1'!AK81)</f>
        <v>16.138816720280204</v>
      </c>
      <c r="V24" s="99">
        <f>+IF(F24=0,"",'Ark1'!T81)</f>
        <v>5.790322580645161</v>
      </c>
      <c r="W24" s="377">
        <f>+IF(F24=0,"",V24-V77)</f>
        <v>-0.19868840836582624</v>
      </c>
      <c r="X24" s="100">
        <f>+IF(F24=0,"",'Ark1'!W81)</f>
        <v>2.1505376344086025</v>
      </c>
      <c r="Y24" s="100">
        <f>+IF(F24=0,"",'Ark1'!X81)</f>
        <v>82.795698924731184</v>
      </c>
      <c r="Z24" s="105">
        <f>+IF(F24=0,"",Y24-Y77)</f>
        <v>-2.9185867895545101</v>
      </c>
      <c r="AA24" s="100">
        <f>+IF(F24=0,"",'Ark1'!Y81)</f>
        <v>30.107526881720435</v>
      </c>
      <c r="AB24" s="100">
        <f>+IF(F24=0,"",'Ark1'!Z81)</f>
        <v>5.8106461601706005</v>
      </c>
      <c r="AC24" s="102"/>
      <c r="AD24" s="295">
        <f>+IF(F24=0,"",'Ark1'!Z81)</f>
        <v>5.8106461601706005</v>
      </c>
      <c r="AE24" s="282">
        <f>+IF(F24=0,"",'Ark1'!AA81)</f>
        <v>1.3869300558306641</v>
      </c>
      <c r="AF24" s="282">
        <f>+IF(F24=0,"",'Ark1'!AB81)</f>
        <v>1.8877399877984065</v>
      </c>
      <c r="AG24" s="99">
        <f>+IF(F24=0,"",L24/P24)</f>
        <v>4.0245850622406625</v>
      </c>
      <c r="AH24" s="25"/>
      <c r="AR24"/>
      <c r="AV24"/>
      <c r="AW24"/>
      <c r="AX24"/>
      <c r="AY24"/>
      <c r="AZ24"/>
      <c r="BA24"/>
      <c r="BE24"/>
      <c r="BF24"/>
      <c r="BG24"/>
    </row>
    <row r="25" spans="1:59" ht="15.6">
      <c r="A25" s="25"/>
      <c r="B25" s="98">
        <f>+'Ark1'!C82</f>
        <v>2024</v>
      </c>
      <c r="C25" s="98">
        <f>+'Ark1'!E82</f>
        <v>16</v>
      </c>
      <c r="D25" s="98">
        <f>+IF(F25=0,"",'Ark1'!Q82)</f>
        <v>6</v>
      </c>
      <c r="E25" s="105">
        <f>+IF(F25=0,"",D25-D78)</f>
        <v>-3</v>
      </c>
      <c r="F25" s="18">
        <f>+'Ark1'!R82</f>
        <v>58</v>
      </c>
      <c r="G25" s="105">
        <f>+IF(F25=0,"",F25-F78)</f>
        <v>-1</v>
      </c>
      <c r="H25" s="100">
        <f>+IF(F25=0,"",'Ark1'!AG82)</f>
        <v>0.59627613662386181</v>
      </c>
      <c r="I25" s="100">
        <f>+IF(F25=0,"",H25-H78)</f>
        <v>3.2836261771299835E-2</v>
      </c>
      <c r="J25" s="100">
        <f>+IF(F25=0,"",'Ark1'!AH82)</f>
        <v>0</v>
      </c>
      <c r="K25" s="102"/>
      <c r="L25" s="57">
        <f>+IF(F25=0,"",'Ark1'!U82)</f>
        <v>19.843103448275865</v>
      </c>
      <c r="M25" s="100">
        <f>+IF(F25=0,"",L25-L78)</f>
        <v>1.8770017533606129</v>
      </c>
      <c r="N25" s="18">
        <f>+IF(F25=0,"",'Ark1'!AI82)</f>
        <v>8</v>
      </c>
      <c r="O25" s="102"/>
      <c r="P25" s="5">
        <f>+IF(F25=0,"",'Ark1'!S82)</f>
        <v>5.137931034482758</v>
      </c>
      <c r="Q25" s="99">
        <f>+IF(F25=0,"",P25-P78)</f>
        <v>-0.72647574517825841</v>
      </c>
      <c r="R25" s="104"/>
      <c r="S25" s="57">
        <f>+IF(N25=0,"",'Ark1'!AJ82)</f>
        <v>101.69999999999997</v>
      </c>
      <c r="T25" s="374"/>
      <c r="U25" s="57">
        <f>+IF(N25=0,"",'Ark1'!AK82)</f>
        <v>13.313733015214815</v>
      </c>
      <c r="V25" s="99">
        <f>+IF(F25=0,"",'Ark1'!T82)</f>
        <v>6.1034482758620694</v>
      </c>
      <c r="W25" s="377">
        <f>+IF(F25=0,"",V25-V78)</f>
        <v>-0.15078901227352315</v>
      </c>
      <c r="X25" s="100">
        <f>+IF(F25=0,"",'Ark1'!W82)</f>
        <v>0</v>
      </c>
      <c r="Y25" s="100">
        <f>+IF(F25=0,"",'Ark1'!X82)</f>
        <v>75.86206896551721</v>
      </c>
      <c r="Z25" s="105">
        <f>+IF(F25=0,"",Y25-Y78)</f>
        <v>8.0654587960256947</v>
      </c>
      <c r="AA25" s="100">
        <f>+IF(F25=0,"",'Ark1'!Y82)</f>
        <v>31.03448275862068</v>
      </c>
      <c r="AB25" s="100">
        <f>+IF(F25=0,"",'Ark1'!Z82)</f>
        <v>4.9573043310530851</v>
      </c>
      <c r="AC25" s="102"/>
      <c r="AD25" s="295">
        <f>+IF(F25=0,"",'Ark1'!Z82)</f>
        <v>4.9573043310530851</v>
      </c>
      <c r="AE25" s="282">
        <f>+IF(F25=0,"",'Ark1'!AA82)</f>
        <v>1.5250582336204124</v>
      </c>
      <c r="AF25" s="282">
        <f>+IF(F25=0,"",'Ark1'!AB82)</f>
        <v>1.7781204254280996</v>
      </c>
      <c r="AG25" s="99">
        <f>+IF(F25=0,"",L25/P25)</f>
        <v>3.8620805369127527</v>
      </c>
      <c r="AH25" s="25"/>
      <c r="AR25"/>
      <c r="AV25"/>
      <c r="AW25"/>
      <c r="AX25"/>
      <c r="AY25"/>
      <c r="AZ25"/>
      <c r="BA25"/>
      <c r="BE25"/>
      <c r="BF25"/>
      <c r="BG25"/>
    </row>
    <row r="26" spans="1:59" ht="15.6">
      <c r="A26" s="25"/>
      <c r="B26" s="98">
        <f>+'Ark1'!C83</f>
        <v>2024</v>
      </c>
      <c r="C26" s="98">
        <f>+'Ark1'!E83</f>
        <v>17</v>
      </c>
      <c r="D26" s="98">
        <f>+IF(F26=0,"",'Ark1'!Q83)</f>
        <v>43</v>
      </c>
      <c r="E26" s="105">
        <f>+IF(F26=0,"",D26-D79)</f>
        <v>3</v>
      </c>
      <c r="F26" s="18">
        <f>+'Ark1'!R83</f>
        <v>273</v>
      </c>
      <c r="G26" s="105">
        <f>+IF(F26=0,"",F26-F79)</f>
        <v>-47</v>
      </c>
      <c r="H26" s="100">
        <f>+IF(F26=0,"",'Ark1'!AG83)</f>
        <v>2.928638558948391</v>
      </c>
      <c r="I26" s="100">
        <f>+IF(F26=0,"",H26-H79)</f>
        <v>-0.32177166248879363</v>
      </c>
      <c r="J26" s="100">
        <f>+IF(F26=0,"",'Ark1'!AH83)</f>
        <v>0.73260073260073244</v>
      </c>
      <c r="K26" s="102"/>
      <c r="L26" s="57">
        <f>+IF(F26=0,"",'Ark1'!U83)</f>
        <v>20.705860805860812</v>
      </c>
      <c r="M26" s="100">
        <f>+IF(F26=0,"",L26-L79)</f>
        <v>1.5964858058608158</v>
      </c>
      <c r="N26" s="18">
        <f>+IF(F26=0,"",'Ark1'!AI83)</f>
        <v>246</v>
      </c>
      <c r="O26" s="102"/>
      <c r="P26" s="5">
        <f>+IF(F26=0,"",'Ark1'!S83)</f>
        <v>5.0989010989011003</v>
      </c>
      <c r="Q26" s="99">
        <f>+IF(F26=0,"",P26-P79)</f>
        <v>-5.4223901098899852E-2</v>
      </c>
      <c r="R26" s="104"/>
      <c r="S26" s="57">
        <f>+IF(N26=0,"",'Ark1'!AJ83)</f>
        <v>108.43211382113827</v>
      </c>
      <c r="T26" s="374"/>
      <c r="U26" s="57">
        <f>+IF(N26=0,"",'Ark1'!AK83)</f>
        <v>16.007099643198348</v>
      </c>
      <c r="V26" s="99">
        <f>+IF(F26=0,"",'Ark1'!T83)</f>
        <v>5.9340659340659343</v>
      </c>
      <c r="W26" s="377">
        <f>+IF(F26=0,"",V26-V79)</f>
        <v>0.4184409340659343</v>
      </c>
      <c r="X26" s="100">
        <f>+IF(F26=0,"",'Ark1'!W83)</f>
        <v>3.6630036630036624</v>
      </c>
      <c r="Y26" s="100">
        <f>+IF(F26=0,"",'Ark1'!X83)</f>
        <v>76.923076923076891</v>
      </c>
      <c r="Z26" s="105">
        <f>+IF(F26=0,"",Y26-Y79)</f>
        <v>13.485576923076891</v>
      </c>
      <c r="AA26" s="100">
        <f>+IF(F26=0,"",'Ark1'!Y83)</f>
        <v>33.333333333333343</v>
      </c>
      <c r="AB26" s="100">
        <f>+IF(F26=0,"",'Ark1'!Z83)</f>
        <v>5.7204890485852591</v>
      </c>
      <c r="AC26" s="102"/>
      <c r="AD26" s="295">
        <f>+IF(F26=0,"",'Ark1'!Z83)</f>
        <v>5.7204890485852591</v>
      </c>
      <c r="AE26" s="282">
        <f>+IF(F26=0,"",'Ark1'!AA83)</f>
        <v>1.8460230199590089</v>
      </c>
      <c r="AF26" s="282">
        <f>+IF(F26=0,"",'Ark1'!AB83)</f>
        <v>1.9544381604761047</v>
      </c>
      <c r="AG26" s="99">
        <f>+IF(F26=0,"",L26/P26)</f>
        <v>4.0608477011494255</v>
      </c>
      <c r="AH26" s="25"/>
      <c r="AR26"/>
      <c r="AV26"/>
      <c r="AW26"/>
      <c r="AX26"/>
      <c r="AY26"/>
      <c r="AZ26"/>
      <c r="BA26"/>
      <c r="BE26"/>
      <c r="BF26"/>
      <c r="BG26"/>
    </row>
    <row r="27" spans="1:59" ht="15.6">
      <c r="A27" s="25"/>
      <c r="B27" s="98">
        <f>+'Ark1'!C84</f>
        <v>2024</v>
      </c>
      <c r="C27" s="98">
        <f>+'Ark1'!E84</f>
        <v>18</v>
      </c>
      <c r="D27" s="98">
        <f>+IF(F27=0,"",'Ark1'!Q84)</f>
        <v>6</v>
      </c>
      <c r="E27" s="105">
        <f>+IF(F27=0,"",D27-D80)</f>
        <v>-3</v>
      </c>
      <c r="F27" s="18">
        <f>+'Ark1'!R84</f>
        <v>31</v>
      </c>
      <c r="G27" s="105">
        <f>+IF(F27=0,"",F27-F80)</f>
        <v>-12</v>
      </c>
      <c r="H27" s="100">
        <f>+IF(F27=0,"",'Ark1'!AG84)</f>
        <v>0.37541201546411529</v>
      </c>
      <c r="I27" s="100">
        <f>+IF(F27=0,"",H27-H80)</f>
        <v>-8.4960886054567586E-2</v>
      </c>
      <c r="J27" s="100">
        <f>+IF(F27=0,"",'Ark1'!AH84)</f>
        <v>0</v>
      </c>
      <c r="K27" s="102"/>
      <c r="L27" s="57">
        <f>+IF(F27=0,"",'Ark1'!U84)</f>
        <v>23.374193548387105</v>
      </c>
      <c r="M27" s="100">
        <f>+IF(F27=0,"",L27-L80)</f>
        <v>3.2323330832708272</v>
      </c>
      <c r="N27" s="18">
        <f>+IF(F27=0,"",'Ark1'!AI84)</f>
        <v>31</v>
      </c>
      <c r="O27" s="102"/>
      <c r="P27" s="5">
        <f>+IF(F27=0,"",'Ark1'!S84)</f>
        <v>6.3870967741935463</v>
      </c>
      <c r="Q27" s="99">
        <f>+IF(F27=0,"",P27-P80)</f>
        <v>1.2243060765191283</v>
      </c>
      <c r="R27" s="104"/>
      <c r="S27" s="57">
        <f>+IF(N27=0,"",'Ark1'!AJ84)</f>
        <v>109.25483870967741</v>
      </c>
      <c r="T27" s="374"/>
      <c r="U27" s="57">
        <f>+IF(N27=0,"",'Ark1'!AK84)</f>
        <v>17.28426915728642</v>
      </c>
      <c r="V27" s="99">
        <f>+IF(F27=0,"",'Ark1'!T84)</f>
        <v>6.5806451612903212</v>
      </c>
      <c r="W27" s="377">
        <f>+IF(F27=0,"",V27-V80)</f>
        <v>0.67366841710427572</v>
      </c>
      <c r="X27" s="100">
        <f>+IF(F27=0,"",'Ark1'!W84)</f>
        <v>6.4516129032258052</v>
      </c>
      <c r="Y27" s="100">
        <f>+IF(F27=0,"",'Ark1'!X84)</f>
        <v>80.645161290322562</v>
      </c>
      <c r="Z27" s="105">
        <f>+IF(F27=0,"",Y27-Y80)</f>
        <v>-3.0757689422355838</v>
      </c>
      <c r="AA27" s="100">
        <f>+IF(F27=0,"",'Ark1'!Y84)</f>
        <v>48.387096774193559</v>
      </c>
      <c r="AB27" s="100">
        <f>+IF(F27=0,"",'Ark1'!Z84)</f>
        <v>7.7482554849019456</v>
      </c>
      <c r="AC27" s="102"/>
      <c r="AD27" s="295">
        <f>+IF(F27=0,"",'Ark1'!Z84)</f>
        <v>7.7482554849019456</v>
      </c>
      <c r="AE27" s="282">
        <f>+IF(F27=0,"",'Ark1'!AA84)</f>
        <v>1.51715819565224</v>
      </c>
      <c r="AF27" s="282">
        <f>+IF(F27=0,"",'Ark1'!AB84)</f>
        <v>1.8452064059451725</v>
      </c>
      <c r="AG27" s="99">
        <f>+IF(F27=0,"",L27/P27)</f>
        <v>3.6595959595959622</v>
      </c>
      <c r="AH27" s="25"/>
      <c r="AR27"/>
      <c r="AV27"/>
      <c r="AW27"/>
      <c r="AX27"/>
      <c r="AY27"/>
      <c r="AZ27"/>
      <c r="BA27"/>
      <c r="BE27"/>
      <c r="BF27"/>
      <c r="BG27"/>
    </row>
    <row r="28" spans="1:59" ht="15.6">
      <c r="A28" s="25"/>
      <c r="B28" s="98">
        <f>+'Ark1'!C85</f>
        <v>2024</v>
      </c>
      <c r="C28" s="98">
        <f>+'Ark1'!E85</f>
        <v>19</v>
      </c>
      <c r="D28" s="98">
        <f>+IF(F28=0,"",'Ark1'!Q85)</f>
        <v>15</v>
      </c>
      <c r="E28" s="105">
        <f>+IF(F28=0,"",D28-D81)</f>
        <v>-11</v>
      </c>
      <c r="F28" s="18">
        <f>+'Ark1'!R85</f>
        <v>113</v>
      </c>
      <c r="G28" s="105">
        <f>+IF(F28=0,"",F28-F81)</f>
        <v>-21</v>
      </c>
      <c r="H28" s="100">
        <f>+IF(F28=0,"",'Ark1'!AG85)</f>
        <v>1.3905683818737029</v>
      </c>
      <c r="I28" s="100">
        <f>+IF(F28=0,"",H28-H81)</f>
        <v>-7.7458265643096658E-2</v>
      </c>
      <c r="J28" s="100">
        <f>+IF(F28=0,"",'Ark1'!AH85)</f>
        <v>2.6548672566371678</v>
      </c>
      <c r="K28" s="102"/>
      <c r="L28" s="57">
        <f>+IF(F28=0,"",'Ark1'!U85)</f>
        <v>23.752212389380528</v>
      </c>
      <c r="M28" s="100">
        <f>+IF(F28=0,"",L28-L81)</f>
        <v>3.1417646281864933</v>
      </c>
      <c r="N28" s="18">
        <f>+IF(F28=0,"",'Ark1'!AI85)</f>
        <v>112</v>
      </c>
      <c r="O28" s="102"/>
      <c r="P28" s="5">
        <f>+IF(F28=0,"",'Ark1'!S85)</f>
        <v>5.8053097345132736</v>
      </c>
      <c r="Q28" s="99">
        <f>+IF(F28=0,"",P28-P81)</f>
        <v>0.71575749570730451</v>
      </c>
      <c r="R28" s="104"/>
      <c r="S28" s="57">
        <f>+IF(N28=0,"",'Ark1'!AJ85)</f>
        <v>111.09821428571436</v>
      </c>
      <c r="T28" s="374"/>
      <c r="U28" s="57">
        <f>+IF(N28=0,"",'Ark1'!AK85)</f>
        <v>17.267156799259762</v>
      </c>
      <c r="V28" s="99">
        <f>+IF(F28=0,"",'Ark1'!T85)</f>
        <v>6.7699115044247806</v>
      </c>
      <c r="W28" s="377">
        <f>+IF(F28=0,"",V28-V81)</f>
        <v>1.0908070268128416</v>
      </c>
      <c r="X28" s="100">
        <f>+IF(F28=0,"",'Ark1'!W85)</f>
        <v>16.814159292035399</v>
      </c>
      <c r="Y28" s="100">
        <f>+IF(F28=0,"",'Ark1'!X85)</f>
        <v>92.035398230088489</v>
      </c>
      <c r="Z28" s="105">
        <f>+IF(F28=0,"",Y28-Y81)</f>
        <v>15.91599524501386</v>
      </c>
      <c r="AA28" s="100">
        <f>+IF(F28=0,"",'Ark1'!Y85)</f>
        <v>47.787610619469035</v>
      </c>
      <c r="AB28" s="100">
        <f>+IF(F28=0,"",'Ark1'!Z85)</f>
        <v>5.8590992292245652</v>
      </c>
      <c r="AC28" s="102"/>
      <c r="AD28" s="295">
        <f>+IF(F28=0,"",'Ark1'!Z85)</f>
        <v>5.8590992292245652</v>
      </c>
      <c r="AE28" s="282">
        <f>+IF(F28=0,"",'Ark1'!AA85)</f>
        <v>1.595671174454462</v>
      </c>
      <c r="AF28" s="282">
        <f>+IF(F28=0,"",'Ark1'!AB85)</f>
        <v>2.1369436845065923</v>
      </c>
      <c r="AG28" s="99">
        <f>+IF(F28=0,"",L28/P28)</f>
        <v>4.0914634146341466</v>
      </c>
      <c r="AH28" s="25"/>
      <c r="AR28"/>
      <c r="AV28"/>
      <c r="AW28"/>
      <c r="AX28"/>
      <c r="AY28"/>
      <c r="AZ28"/>
      <c r="BA28"/>
      <c r="BE28"/>
      <c r="BF28"/>
      <c r="BG28"/>
    </row>
    <row r="29" spans="1:59" ht="15.6">
      <c r="A29" s="25"/>
      <c r="B29" s="98">
        <f>+'Ark1'!C86</f>
        <v>2024</v>
      </c>
      <c r="C29" s="98">
        <f>+'Ark1'!E86</f>
        <v>20</v>
      </c>
      <c r="D29" s="98">
        <f>+IF(F29=0,"",'Ark1'!Q86)</f>
        <v>18</v>
      </c>
      <c r="E29" s="105">
        <f>+IF(F29=0,"",D29-D82)</f>
        <v>17</v>
      </c>
      <c r="F29" s="18">
        <f>+'Ark1'!R86</f>
        <v>125</v>
      </c>
      <c r="G29" s="105">
        <f>+IF(F29=0,"",F29-F82)</f>
        <v>124</v>
      </c>
      <c r="H29" s="100">
        <f>+IF(F29=0,"",'Ark1'!AG86)</f>
        <v>1.2805248929355604</v>
      </c>
      <c r="I29" s="100">
        <f>+IF(F29=0,"",H29-H82)</f>
        <v>1.2702660348368298</v>
      </c>
      <c r="J29" s="100">
        <f>+IF(F29=0,"",'Ark1'!AH86)</f>
        <v>3.2</v>
      </c>
      <c r="K29" s="102"/>
      <c r="L29" s="57">
        <f>+IF(F29=0,"",'Ark1'!U86)</f>
        <v>19.772800000000004</v>
      </c>
      <c r="M29" s="100">
        <f>+IF(F29=0,"",L29-L82)</f>
        <v>0.472800000000003</v>
      </c>
      <c r="N29" s="18">
        <f>+IF(F29=0,"",'Ark1'!AI86)</f>
        <v>95</v>
      </c>
      <c r="O29" s="102"/>
      <c r="P29" s="5">
        <f>+IF(F29=0,"",'Ark1'!S86)</f>
        <v>5.2080000000000002</v>
      </c>
      <c r="Q29" s="99">
        <f>+IF(F29=0,"",P29-P82)</f>
        <v>-0.79199999999999982</v>
      </c>
      <c r="R29" s="104"/>
      <c r="S29" s="57">
        <f>+IF(N29=0,"",'Ark1'!AJ86)</f>
        <v>106.97578947368422</v>
      </c>
      <c r="T29" s="374"/>
      <c r="U29" s="57">
        <f>+IF(N29=0,"",'Ark1'!AK86)</f>
        <v>15.392089537498688</v>
      </c>
      <c r="V29" s="99">
        <f>+IF(F29=0,"",'Ark1'!T86)</f>
        <v>5.76</v>
      </c>
      <c r="W29" s="377">
        <f>+IF(F29=0,"",V29-V82)</f>
        <v>-2.2400000000000002</v>
      </c>
      <c r="X29" s="100">
        <f>+IF(F29=0,"",'Ark1'!W86)</f>
        <v>4</v>
      </c>
      <c r="Y29" s="100">
        <f>+IF(F29=0,"",'Ark1'!X86)</f>
        <v>70.400000000000006</v>
      </c>
      <c r="Z29" s="105">
        <f>+IF(F29=0,"",Y29-Y82)</f>
        <v>-29.599999999999994</v>
      </c>
      <c r="AA29" s="100">
        <f>+IF(F29=0,"",'Ark1'!Y86)</f>
        <v>29.6</v>
      </c>
      <c r="AB29" s="100">
        <f>+IF(F29=0,"",'Ark1'!Z86)</f>
        <v>5.808647016302479</v>
      </c>
      <c r="AC29" s="102"/>
      <c r="AD29" s="295">
        <f>+IF(F29=0,"",'Ark1'!Z86)</f>
        <v>5.808647016302479</v>
      </c>
      <c r="AE29" s="282">
        <f>+IF(F29=0,"",'Ark1'!AA86)</f>
        <v>1.5813715565925659</v>
      </c>
      <c r="AF29" s="282">
        <f>+IF(F29=0,"",'Ark1'!AB86)</f>
        <v>1.759090674183682</v>
      </c>
      <c r="AG29" s="99">
        <f>+IF(F29=0,"",L29/P29)</f>
        <v>3.7966205837173583</v>
      </c>
      <c r="AH29" s="25"/>
      <c r="AR29"/>
      <c r="AV29"/>
      <c r="AW29"/>
      <c r="AX29"/>
      <c r="AY29"/>
      <c r="AZ29"/>
      <c r="BA29"/>
      <c r="BE29"/>
      <c r="BF29"/>
      <c r="BG29"/>
    </row>
    <row r="30" spans="1:59" ht="15.6">
      <c r="A30" s="25"/>
      <c r="B30" s="98">
        <f>+'Ark1'!C87</f>
        <v>2024</v>
      </c>
      <c r="C30" s="98">
        <f>+'Ark1'!E87</f>
        <v>21</v>
      </c>
      <c r="D30" s="98">
        <f>+IF(F30=0,"",'Ark1'!Q87)</f>
        <v>18</v>
      </c>
      <c r="E30" s="105">
        <f>+IF(F30=0,"",D30-D83)</f>
        <v>-16</v>
      </c>
      <c r="F30" s="18">
        <f>+'Ark1'!R87</f>
        <v>83</v>
      </c>
      <c r="G30" s="105">
        <f>+IF(F30=0,"",F30-F83)</f>
        <v>-101</v>
      </c>
      <c r="H30" s="100">
        <f>+IF(F30=0,"",'Ark1'!AG87)</f>
        <v>0.89770411150244611</v>
      </c>
      <c r="I30" s="100">
        <f>+IF(F30=0,"",H30-H83)</f>
        <v>-1.1233440886526598</v>
      </c>
      <c r="J30" s="100">
        <f>+IF(F30=0,"",'Ark1'!AH87)</f>
        <v>0</v>
      </c>
      <c r="K30" s="102"/>
      <c r="L30" s="57">
        <f>+IF(F30=0,"",'Ark1'!U87)</f>
        <v>20.875903614457822</v>
      </c>
      <c r="M30" s="100">
        <f>+IF(F30=0,"",L30-L83)</f>
        <v>0.21177317967521603</v>
      </c>
      <c r="N30" s="18">
        <f>+IF(F30=0,"",'Ark1'!AI87)</f>
        <v>83</v>
      </c>
      <c r="O30" s="102"/>
      <c r="P30" s="5">
        <f>+IF(F30=0,"",'Ark1'!S87)</f>
        <v>5.4457831325301207</v>
      </c>
      <c r="Q30" s="99">
        <f>+IF(F30=0,"",P30-P83)</f>
        <v>0.5707831325301207</v>
      </c>
      <c r="R30" s="104"/>
      <c r="S30" s="57">
        <f>+IF(N30=0,"",'Ark1'!AJ87)</f>
        <v>106.49879518072294</v>
      </c>
      <c r="T30" s="374"/>
      <c r="U30" s="57">
        <f>+IF(N30=0,"",'Ark1'!AK87)</f>
        <v>16.793289999326845</v>
      </c>
      <c r="V30" s="99">
        <f>+IF(F30=0,"",'Ark1'!T87)</f>
        <v>5.7951807228915628</v>
      </c>
      <c r="W30" s="377">
        <f>+IF(F30=0,"",V30-V83)</f>
        <v>0.41474594028286749</v>
      </c>
      <c r="X30" s="100">
        <f>+IF(F30=0,"",'Ark1'!W87)</f>
        <v>6.0240963855421681</v>
      </c>
      <c r="Y30" s="100">
        <f>+IF(F30=0,"",'Ark1'!X87)</f>
        <v>80.722891566265019</v>
      </c>
      <c r="Z30" s="105">
        <f>+IF(F30=0,"",Y30-Y83)</f>
        <v>7.3533263488737219</v>
      </c>
      <c r="AA30" s="100">
        <f>+IF(F30=0,"",'Ark1'!Y87)</f>
        <v>37.349397590361448</v>
      </c>
      <c r="AB30" s="100">
        <f>+IF(F30=0,"",'Ark1'!Z87)</f>
        <v>6.5116501778659988</v>
      </c>
      <c r="AC30" s="102"/>
      <c r="AD30" s="295">
        <f>+IF(F30=0,"",'Ark1'!Z87)</f>
        <v>6.5116501778659988</v>
      </c>
      <c r="AE30" s="282">
        <f>+IF(F30=0,"",'Ark1'!AA87)</f>
        <v>1.6000979792906262</v>
      </c>
      <c r="AF30" s="282">
        <f>+IF(F30=0,"",'Ark1'!AB87)</f>
        <v>1.6845079803948486</v>
      </c>
      <c r="AG30" s="99">
        <f>+IF(F30=0,"",L30/P30)</f>
        <v>3.8334070796460158</v>
      </c>
      <c r="AH30" s="25"/>
      <c r="AR30"/>
      <c r="AV30"/>
      <c r="AW30"/>
      <c r="AX30"/>
      <c r="AY30"/>
      <c r="AZ30"/>
      <c r="BA30"/>
      <c r="BE30"/>
      <c r="BF30"/>
      <c r="BG30"/>
    </row>
    <row r="31" spans="1:59" ht="15.6">
      <c r="A31" s="25"/>
      <c r="B31" s="98">
        <f>+'Ark1'!C88</f>
        <v>2024</v>
      </c>
      <c r="C31" s="98">
        <f>+'Ark1'!E88</f>
        <v>22</v>
      </c>
      <c r="D31" s="98">
        <f>+IF(F31=0,"",'Ark1'!Q88)</f>
        <v>27</v>
      </c>
      <c r="E31" s="105">
        <f>+IF(F31=0,"",D31-D84)</f>
        <v>21</v>
      </c>
      <c r="F31" s="18">
        <f>+'Ark1'!R88</f>
        <v>154</v>
      </c>
      <c r="G31" s="105">
        <f>+IF(F31=0,"",F31-F84)</f>
        <v>115</v>
      </c>
      <c r="H31" s="100">
        <f>+IF(F31=0,"",'Ark1'!AG88)</f>
        <v>1.5771863890089148</v>
      </c>
      <c r="I31" s="100">
        <f>+IF(F31=0,"",H31-H84)</f>
        <v>1.2144055261911095</v>
      </c>
      <c r="J31" s="100">
        <f>+IF(F31=0,"",'Ark1'!AH88)</f>
        <v>1.9480519480519476</v>
      </c>
      <c r="K31" s="102"/>
      <c r="L31" s="57">
        <f>+IF(F31=0,"",'Ark1'!U88)</f>
        <v>19.767532467532476</v>
      </c>
      <c r="M31" s="100">
        <f>+IF(F31=0,"",L31-L84)</f>
        <v>2.2675324675324759</v>
      </c>
      <c r="N31" s="18">
        <f>+IF(F31=0,"",'Ark1'!AI88)</f>
        <v>149</v>
      </c>
      <c r="O31" s="102"/>
      <c r="P31" s="5">
        <f>+IF(F31=0,"",'Ark1'!S88)</f>
        <v>4.5259740259740253</v>
      </c>
      <c r="Q31" s="99">
        <f>+IF(F31=0,"",P31-P84)</f>
        <v>-1.5509490509490504</v>
      </c>
      <c r="R31" s="104"/>
      <c r="S31" s="57">
        <f>+IF(N31=0,"",'Ark1'!AJ88)</f>
        <v>109.43154362416107</v>
      </c>
      <c r="T31" s="374"/>
      <c r="U31" s="57">
        <f>+IF(N31=0,"",'Ark1'!AK88)</f>
        <v>14.74750425052838</v>
      </c>
      <c r="V31" s="99">
        <f>+IF(F31=0,"",'Ark1'!T88)</f>
        <v>5.0714285714285694</v>
      </c>
      <c r="W31" s="377">
        <f>+IF(F31=0,"",V31-V84)</f>
        <v>-0.54395604395604469</v>
      </c>
      <c r="X31" s="100">
        <f>+IF(F31=0,"",'Ark1'!W88)</f>
        <v>3.8961038961038952</v>
      </c>
      <c r="Y31" s="100">
        <f>+IF(F31=0,"",'Ark1'!X88)</f>
        <v>68.83116883116881</v>
      </c>
      <c r="Z31" s="105">
        <f>+IF(F31=0,"",Y31-Y84)</f>
        <v>2.1645021645021245</v>
      </c>
      <c r="AA31" s="100">
        <f>+IF(F31=0,"",'Ark1'!Y88)</f>
        <v>29.870129870129876</v>
      </c>
      <c r="AB31" s="100">
        <f>+IF(F31=0,"",'Ark1'!Z88)</f>
        <v>6.4290521924387436</v>
      </c>
      <c r="AC31" s="102"/>
      <c r="AD31" s="295">
        <f>+IF(F31=0,"",'Ark1'!Z88)</f>
        <v>6.4290521924387436</v>
      </c>
      <c r="AE31" s="282">
        <f>+IF(F31=0,"",'Ark1'!AA88)</f>
        <v>1.9446832344734788</v>
      </c>
      <c r="AF31" s="282">
        <f>+IF(F31=0,"",'Ark1'!AB88)</f>
        <v>2.302193033691676</v>
      </c>
      <c r="AG31" s="99">
        <f>+IF(F31=0,"",L31/P31)</f>
        <v>4.367575322812054</v>
      </c>
      <c r="AH31" s="25"/>
      <c r="AR31"/>
      <c r="AV31"/>
      <c r="AW31"/>
      <c r="AX31"/>
      <c r="AY31"/>
      <c r="AZ31"/>
      <c r="BA31"/>
      <c r="BE31"/>
      <c r="BF31"/>
      <c r="BG31"/>
    </row>
    <row r="32" spans="1:59" ht="15.6">
      <c r="A32" s="25"/>
      <c r="B32" s="98">
        <f>+'Ark1'!C89</f>
        <v>2024</v>
      </c>
      <c r="C32" s="98">
        <f>+'Ark1'!E89</f>
        <v>23</v>
      </c>
      <c r="D32" s="98">
        <f>+IF(F32=0,"",'Ark1'!Q89)</f>
        <v>13</v>
      </c>
      <c r="E32" s="105">
        <f>+IF(F32=0,"",D32-D85)</f>
        <v>-14</v>
      </c>
      <c r="F32" s="18">
        <f>+'Ark1'!R89</f>
        <v>101</v>
      </c>
      <c r="G32" s="105">
        <f>+IF(F32=0,"",F32-F85)</f>
        <v>-19</v>
      </c>
      <c r="H32" s="100">
        <f>+IF(F32=0,"",'Ark1'!AG89)</f>
        <v>1.0845293568465806</v>
      </c>
      <c r="I32" s="100">
        <f>+IF(F32=0,"",H32-H85)</f>
        <v>-0.34256816768564446</v>
      </c>
      <c r="J32" s="100">
        <f>+IF(F32=0,"",'Ark1'!AH89)</f>
        <v>0</v>
      </c>
      <c r="K32" s="102"/>
      <c r="L32" s="57">
        <f>+IF(F32=0,"",'Ark1'!U89)</f>
        <v>20.725742574257424</v>
      </c>
      <c r="M32" s="100">
        <f>+IF(F32=0,"",L32-L85)</f>
        <v>-1.6475907590759142</v>
      </c>
      <c r="N32" s="18">
        <f>+IF(F32=0,"",'Ark1'!AI89)</f>
        <v>77</v>
      </c>
      <c r="O32" s="102"/>
      <c r="P32" s="5">
        <f>+IF(F32=0,"",'Ark1'!S89)</f>
        <v>5.0396039603960396</v>
      </c>
      <c r="Q32" s="99">
        <f>+IF(F32=0,"",P32-P85)</f>
        <v>-0.12706270627062821</v>
      </c>
      <c r="R32" s="104"/>
      <c r="S32" s="57">
        <f>+IF(N32=0,"",'Ark1'!AJ89)</f>
        <v>110.03896103896102</v>
      </c>
      <c r="T32" s="374"/>
      <c r="U32" s="57">
        <f>+IF(N32=0,"",'Ark1'!AK89)</f>
        <v>15.441789787969098</v>
      </c>
      <c r="V32" s="99">
        <f>+IF(F32=0,"",'Ark1'!T89)</f>
        <v>5.8415841584158414</v>
      </c>
      <c r="W32" s="377">
        <f>+IF(F32=0,"",V32-V85)</f>
        <v>-4.1749174917494081E-2</v>
      </c>
      <c r="X32" s="100">
        <f>+IF(F32=0,"",'Ark1'!W89)</f>
        <v>4.9504950495049505</v>
      </c>
      <c r="Y32" s="100">
        <f>+IF(F32=0,"",'Ark1'!X89)</f>
        <v>83.168316831683157</v>
      </c>
      <c r="Z32" s="105">
        <f>+IF(F32=0,"",Y32-Y85)</f>
        <v>-2.6650165016501575</v>
      </c>
      <c r="AA32" s="100">
        <f>+IF(F32=0,"",'Ark1'!Y89)</f>
        <v>31.683168316831679</v>
      </c>
      <c r="AB32" s="100">
        <f>+IF(F32=0,"",'Ark1'!Z89)</f>
        <v>5.5170061738093796</v>
      </c>
      <c r="AC32" s="102"/>
      <c r="AD32" s="295">
        <f>+IF(F32=0,"",'Ark1'!Z89)</f>
        <v>5.5170061738093796</v>
      </c>
      <c r="AE32" s="282">
        <f>+IF(F32=0,"",'Ark1'!AA89)</f>
        <v>1.9946502315250487</v>
      </c>
      <c r="AF32" s="282">
        <f>+IF(F32=0,"",'Ark1'!AB89)</f>
        <v>2.1095383252948179</v>
      </c>
      <c r="AG32" s="99">
        <f>+IF(F32=0,"",L32/P32)</f>
        <v>4.112573673870334</v>
      </c>
      <c r="AH32" s="25"/>
      <c r="AR32"/>
      <c r="AV32"/>
      <c r="AW32"/>
      <c r="AX32"/>
      <c r="AY32"/>
      <c r="AZ32"/>
      <c r="BA32"/>
      <c r="BE32"/>
      <c r="BF32"/>
      <c r="BG32"/>
    </row>
    <row r="33" spans="1:59" ht="15.6">
      <c r="A33" s="25"/>
      <c r="B33" s="98">
        <f>+'Ark1'!C90</f>
        <v>2024</v>
      </c>
      <c r="C33" s="98">
        <f>+'Ark1'!E90</f>
        <v>24</v>
      </c>
      <c r="D33" s="98">
        <f>+IF(F33=0,"",'Ark1'!Q90)</f>
        <v>25</v>
      </c>
      <c r="E33" s="105">
        <f>+IF(F33=0,"",D33-D86)</f>
        <v>7</v>
      </c>
      <c r="F33" s="18">
        <f>+'Ark1'!R90</f>
        <v>198</v>
      </c>
      <c r="G33" s="105">
        <f>+IF(F33=0,"",F33-F86)</f>
        <v>70</v>
      </c>
      <c r="H33" s="100">
        <f>+IF(F33=0,"",'Ark1'!AG90)</f>
        <v>2.2744393429305343</v>
      </c>
      <c r="I33" s="100">
        <f>+IF(F33=0,"",H33-H86)</f>
        <v>0.73906568395730199</v>
      </c>
      <c r="J33" s="100">
        <f>+IF(F33=0,"",'Ark1'!AH90)</f>
        <v>0.50505050505050508</v>
      </c>
      <c r="K33" s="102"/>
      <c r="L33" s="57">
        <f>+IF(F33=0,"",'Ark1'!U90)</f>
        <v>22.171717171717169</v>
      </c>
      <c r="M33" s="100">
        <f>+IF(F33=0,"",L33-L86)</f>
        <v>-0.39468907828283406</v>
      </c>
      <c r="N33" s="18">
        <f>+IF(F33=0,"",'Ark1'!AI90)</f>
        <v>198</v>
      </c>
      <c r="O33" s="102"/>
      <c r="P33" s="5">
        <f>+IF(F33=0,"",'Ark1'!S90)</f>
        <v>5.0959595959595951</v>
      </c>
      <c r="Q33" s="99">
        <f>+IF(F33=0,"",P33-P86)</f>
        <v>-0.15404040404040487</v>
      </c>
      <c r="R33" s="104"/>
      <c r="S33" s="57">
        <f>+IF(N33=0,"",'Ark1'!AJ90)</f>
        <v>110.39040404040402</v>
      </c>
      <c r="T33" s="374"/>
      <c r="U33" s="57">
        <f>+IF(N33=0,"",'Ark1'!AK90)</f>
        <v>16.356376748341034</v>
      </c>
      <c r="V33" s="99">
        <f>+IF(F33=0,"",'Ark1'!T90)</f>
        <v>5.7020202020202007</v>
      </c>
      <c r="W33" s="377">
        <f>+IF(F33=0,"",V33-V86)</f>
        <v>-0.17297979797979934</v>
      </c>
      <c r="X33" s="100">
        <f>+IF(F33=0,"",'Ark1'!W90)</f>
        <v>7.0707070707070701</v>
      </c>
      <c r="Y33" s="100">
        <f>+IF(F33=0,"",'Ark1'!X90)</f>
        <v>87.878787878787875</v>
      </c>
      <c r="Z33" s="105">
        <f>+IF(F33=0,"",Y33-Y86)</f>
        <v>-0.40246212121212466</v>
      </c>
      <c r="AA33" s="100">
        <f>+IF(F33=0,"",'Ark1'!Y90)</f>
        <v>40.404040404040408</v>
      </c>
      <c r="AB33" s="100">
        <f>+IF(F33=0,"",'Ark1'!Z90)</f>
        <v>5.9399102194357996</v>
      </c>
      <c r="AC33" s="102"/>
      <c r="AD33" s="295">
        <f>+IF(F33=0,"",'Ark1'!Z90)</f>
        <v>5.9399102194357996</v>
      </c>
      <c r="AE33" s="282">
        <f>+IF(F33=0,"",'Ark1'!AA90)</f>
        <v>1.9786445310327212</v>
      </c>
      <c r="AF33" s="282">
        <f>+IF(F33=0,"",'Ark1'!AB90)</f>
        <v>1.9428958808006871</v>
      </c>
      <c r="AG33" s="99">
        <f>+IF(F33=0,"",L33/P33)</f>
        <v>4.3508424182358771</v>
      </c>
      <c r="AH33" s="25"/>
      <c r="AR33"/>
      <c r="AV33"/>
      <c r="AW33"/>
      <c r="AX33"/>
      <c r="AY33"/>
      <c r="AZ33"/>
      <c r="BA33"/>
      <c r="BE33"/>
      <c r="BF33"/>
      <c r="BG33"/>
    </row>
    <row r="34" spans="1:59" ht="15.6">
      <c r="A34" s="25"/>
      <c r="B34" s="98">
        <f>+'Ark1'!C91</f>
        <v>2024</v>
      </c>
      <c r="C34" s="98">
        <f>+'Ark1'!E91</f>
        <v>25</v>
      </c>
      <c r="D34" s="98">
        <f>+IF(F34=0,"",'Ark1'!Q91)</f>
        <v>18</v>
      </c>
      <c r="E34" s="105">
        <f>+IF(F34=0,"",D34-D87)</f>
        <v>-3</v>
      </c>
      <c r="F34" s="18">
        <f>+'Ark1'!R91</f>
        <v>135</v>
      </c>
      <c r="G34" s="105">
        <f>+IF(F34=0,"",F34-F87)</f>
        <v>-49</v>
      </c>
      <c r="H34" s="100">
        <f>+IF(F34=0,"",'Ark1'!AG91)</f>
        <v>1.5275528379718428</v>
      </c>
      <c r="I34" s="100">
        <f>+IF(F34=0,"",H34-H87)</f>
        <v>-0.58731341681673288</v>
      </c>
      <c r="J34" s="100">
        <f>+IF(F34=0,"",'Ark1'!AH91)</f>
        <v>0</v>
      </c>
      <c r="K34" s="102"/>
      <c r="L34" s="57">
        <f>+IF(F34=0,"",'Ark1'!U91)</f>
        <v>21.84</v>
      </c>
      <c r="M34" s="100">
        <f>+IF(F34=0,"",L34-L87)</f>
        <v>0.21663043478259425</v>
      </c>
      <c r="N34" s="18">
        <f>+IF(F34=0,"",'Ark1'!AI91)</f>
        <v>135</v>
      </c>
      <c r="O34" s="102"/>
      <c r="P34" s="5">
        <f>+IF(F34=0,"",'Ark1'!S91)</f>
        <v>5.0666666666666655</v>
      </c>
      <c r="Q34" s="99">
        <f>+IF(F34=0,"",P34-P87)</f>
        <v>0.44710144927536088</v>
      </c>
      <c r="R34" s="104"/>
      <c r="S34" s="57">
        <f>+IF(N34=0,"",'Ark1'!AJ91)</f>
        <v>111.08814814814814</v>
      </c>
      <c r="T34" s="374"/>
      <c r="U34" s="57">
        <f>+IF(N34=0,"",'Ark1'!AK91)</f>
        <v>15.668447297078275</v>
      </c>
      <c r="V34" s="99">
        <f>+IF(F34=0,"",'Ark1'!T91)</f>
        <v>5.5555555555555562</v>
      </c>
      <c r="W34" s="377">
        <f>+IF(F34=0,"",V34-V87)</f>
        <v>-0.22705314009661848</v>
      </c>
      <c r="X34" s="100">
        <f>+IF(F34=0,"",'Ark1'!W91)</f>
        <v>2.9629629629629632</v>
      </c>
      <c r="Y34" s="100">
        <f>+IF(F34=0,"",'Ark1'!X91)</f>
        <v>82.222222222222229</v>
      </c>
      <c r="Z34" s="105">
        <f>+IF(F34=0,"",Y34-Y87)</f>
        <v>0.70048309178744717</v>
      </c>
      <c r="AA34" s="100">
        <f>+IF(F34=0,"",'Ark1'!Y91)</f>
        <v>35.555555555555557</v>
      </c>
      <c r="AB34" s="100">
        <f>+IF(F34=0,"",'Ark1'!Z91)</f>
        <v>6.2355753543678611</v>
      </c>
      <c r="AC34" s="102"/>
      <c r="AD34" s="295">
        <f>+IF(F34=0,"",'Ark1'!Z91)</f>
        <v>6.2355753543678611</v>
      </c>
      <c r="AE34" s="282">
        <f>+IF(F34=0,"",'Ark1'!AA91)</f>
        <v>1.7393059492755101</v>
      </c>
      <c r="AF34" s="282">
        <f>+IF(F34=0,"",'Ark1'!AB91)</f>
        <v>1.9987650508238997</v>
      </c>
      <c r="AG34" s="99">
        <f>+IF(F34=0,"",L34/P34)</f>
        <v>4.3105263157894749</v>
      </c>
      <c r="AH34" s="25"/>
      <c r="AR34"/>
      <c r="AV34"/>
      <c r="AW34"/>
      <c r="AX34"/>
      <c r="AY34"/>
      <c r="AZ34"/>
      <c r="BA34"/>
      <c r="BE34"/>
      <c r="BF34"/>
      <c r="BG34"/>
    </row>
    <row r="35" spans="1:59" ht="15.6">
      <c r="A35" s="25"/>
      <c r="B35" s="98">
        <f>+'Ark1'!C92</f>
        <v>2024</v>
      </c>
      <c r="C35" s="98">
        <f>+'Ark1'!E92</f>
        <v>26</v>
      </c>
      <c r="D35" s="98">
        <f>+IF(F35=0,"",'Ark1'!Q92)</f>
        <v>18</v>
      </c>
      <c r="E35" s="105">
        <f>+IF(F35=0,"",D35-D88)</f>
        <v>-21</v>
      </c>
      <c r="F35" s="18">
        <f>+'Ark1'!R92</f>
        <v>167</v>
      </c>
      <c r="G35" s="105">
        <f>+IF(F35=0,"",F35-F88)</f>
        <v>-232</v>
      </c>
      <c r="H35" s="100">
        <f>+IF(F35=0,"",'Ark1'!AG92)</f>
        <v>1.8683560725458075</v>
      </c>
      <c r="I35" s="100">
        <f>+IF(F35=0,"",H35-H88)</f>
        <v>-2.8132445857220607</v>
      </c>
      <c r="J35" s="100">
        <f>+IF(F35=0,"",'Ark1'!AH92)</f>
        <v>0.59880239520958101</v>
      </c>
      <c r="K35" s="102"/>
      <c r="L35" s="57">
        <f>+IF(F35=0,"",'Ark1'!U92)</f>
        <v>21.594011976047906</v>
      </c>
      <c r="M35" s="100">
        <f>+IF(F35=0,"",L35-L88)</f>
        <v>-0.47992286104482318</v>
      </c>
      <c r="N35" s="18">
        <f>+IF(F35=0,"",'Ark1'!AI92)</f>
        <v>166</v>
      </c>
      <c r="O35" s="102"/>
      <c r="P35" s="5">
        <f>+IF(F35=0,"",'Ark1'!S92)</f>
        <v>5.0538922155688635</v>
      </c>
      <c r="Q35" s="99">
        <f>+IF(F35=0,"",P35-P88)</f>
        <v>-8.6458661624118527E-2</v>
      </c>
      <c r="R35" s="104"/>
      <c r="S35" s="57">
        <f>+IF(N35=0,"",'Ark1'!AJ92)</f>
        <v>111.2644578313253</v>
      </c>
      <c r="T35" s="374"/>
      <c r="U35" s="57">
        <f>+IF(N35=0,"",'Ark1'!AK92)</f>
        <v>15.446997403455276</v>
      </c>
      <c r="V35" s="99">
        <f>+IF(F35=0,"",'Ark1'!T92)</f>
        <v>5.1017964071856285</v>
      </c>
      <c r="W35" s="377">
        <f>+IF(F35=0,"",V35-V88)</f>
        <v>-0.77289030960635241</v>
      </c>
      <c r="X35" s="100">
        <f>+IF(F35=0,"",'Ark1'!W92)</f>
        <v>6.5868263473053892</v>
      </c>
      <c r="Y35" s="100">
        <f>+IF(F35=0,"",'Ark1'!X92)</f>
        <v>82.63473053892217</v>
      </c>
      <c r="Z35" s="105">
        <f>+IF(F35=0,"",Y35-Y88)</f>
        <v>8.19864031335824</v>
      </c>
      <c r="AA35" s="100">
        <f>+IF(F35=0,"",'Ark1'!Y92)</f>
        <v>35.329341317365262</v>
      </c>
      <c r="AB35" s="100">
        <f>+IF(F35=0,"",'Ark1'!Z92)</f>
        <v>6.8949491241782335</v>
      </c>
      <c r="AC35" s="102"/>
      <c r="AD35" s="295">
        <f>+IF(F35=0,"",'Ark1'!Z92)</f>
        <v>6.8949491241782335</v>
      </c>
      <c r="AE35" s="282">
        <f>+IF(F35=0,"",'Ark1'!AA92)</f>
        <v>1.8676492157717763</v>
      </c>
      <c r="AF35" s="282">
        <f>+IF(F35=0,"",'Ark1'!AB92)</f>
        <v>2.3179454317171126</v>
      </c>
      <c r="AG35" s="99">
        <f>+IF(F35=0,"",L35/P35)</f>
        <v>4.2727488151658761</v>
      </c>
      <c r="AH35" s="25"/>
      <c r="AR35"/>
      <c r="AV35"/>
      <c r="AW35"/>
      <c r="AX35"/>
      <c r="AY35"/>
      <c r="AZ35"/>
      <c r="BA35"/>
      <c r="BE35"/>
      <c r="BF35"/>
      <c r="BG35"/>
    </row>
    <row r="36" spans="1:59" ht="15.6">
      <c r="A36" s="25"/>
      <c r="B36" s="98">
        <f>+'Ark1'!C93</f>
        <v>2024</v>
      </c>
      <c r="C36" s="98">
        <f>+'Ark1'!E93</f>
        <v>27</v>
      </c>
      <c r="D36" s="98">
        <f>+IF(F36=0,"",'Ark1'!Q93)</f>
        <v>19</v>
      </c>
      <c r="E36" s="105">
        <f>+IF(F36=0,"",D36-D89)</f>
        <v>3</v>
      </c>
      <c r="F36" s="18">
        <f>+'Ark1'!R93</f>
        <v>175</v>
      </c>
      <c r="G36" s="105">
        <f>+IF(F36=0,"",F36-F89)</f>
        <v>71</v>
      </c>
      <c r="H36" s="100">
        <f>+IF(F36=0,"",'Ark1'!AG93)</f>
        <v>1.8975766600039576</v>
      </c>
      <c r="I36" s="100">
        <f>+IF(F36=0,"",H36-H89)</f>
        <v>0.74757461354780874</v>
      </c>
      <c r="J36" s="100">
        <f>+IF(F36=0,"",'Ark1'!AH93)</f>
        <v>0</v>
      </c>
      <c r="K36" s="102"/>
      <c r="L36" s="57">
        <f>+IF(F36=0,"",'Ark1'!U93)</f>
        <v>20.929142857142871</v>
      </c>
      <c r="M36" s="100">
        <f>+IF(F36=0,"",L36-L89)</f>
        <v>0.1262582417582685</v>
      </c>
      <c r="N36" s="18">
        <f>+IF(F36=0,"",'Ark1'!AI93)</f>
        <v>175</v>
      </c>
      <c r="O36" s="102"/>
      <c r="P36" s="5">
        <f>+IF(F36=0,"",'Ark1'!S93)</f>
        <v>5.3142857142857123</v>
      </c>
      <c r="Q36" s="99">
        <f>+IF(F36=0,"",P36-P89)</f>
        <v>0.64120879120879071</v>
      </c>
      <c r="R36" s="104"/>
      <c r="S36" s="57">
        <f>+IF(N36=0,"",'Ark1'!AJ93)</f>
        <v>110.41028571428576</v>
      </c>
      <c r="T36" s="374"/>
      <c r="U36" s="57">
        <f>+IF(N36=0,"",'Ark1'!AK93)</f>
        <v>15.25693018635889</v>
      </c>
      <c r="V36" s="99">
        <f>+IF(F36=0,"",'Ark1'!T93)</f>
        <v>5.5085714285714307</v>
      </c>
      <c r="W36" s="377">
        <f>+IF(F36=0,"",V36-V89)</f>
        <v>-0.26065934065933849</v>
      </c>
      <c r="X36" s="100">
        <f>+IF(F36=0,"",'Ark1'!W93)</f>
        <v>8.5714285714285694</v>
      </c>
      <c r="Y36" s="100">
        <f>+IF(F36=0,"",'Ark1'!X93)</f>
        <v>80</v>
      </c>
      <c r="Z36" s="105">
        <f>+IF(F36=0,"",Y36-Y89)</f>
        <v>1.1538461538461746</v>
      </c>
      <c r="AA36" s="100">
        <f>+IF(F36=0,"",'Ark1'!Y93)</f>
        <v>37.714285714285722</v>
      </c>
      <c r="AB36" s="100">
        <f>+IF(F36=0,"",'Ark1'!Z93)</f>
        <v>6.020850139985483</v>
      </c>
      <c r="AC36" s="102"/>
      <c r="AD36" s="295">
        <f>+IF(F36=0,"",'Ark1'!Z93)</f>
        <v>6.020850139985483</v>
      </c>
      <c r="AE36" s="282">
        <f>+IF(F36=0,"",'Ark1'!AA93)</f>
        <v>1.723309582857169</v>
      </c>
      <c r="AF36" s="282">
        <f>+IF(F36=0,"",'Ark1'!AB93)</f>
        <v>2.0587612681376313</v>
      </c>
      <c r="AG36" s="99">
        <f>+IF(F36=0,"",L36/P36)</f>
        <v>3.9382795698924773</v>
      </c>
      <c r="AH36" s="25"/>
      <c r="AR36"/>
      <c r="AV36"/>
      <c r="AW36"/>
      <c r="AX36"/>
      <c r="AY36"/>
      <c r="AZ36"/>
      <c r="BA36"/>
      <c r="BE36"/>
      <c r="BF36"/>
      <c r="BG36"/>
    </row>
    <row r="37" spans="1:59" ht="15.6">
      <c r="A37" s="25"/>
      <c r="B37" s="98">
        <f>+'Ark1'!C94</f>
        <v>2024</v>
      </c>
      <c r="C37" s="98">
        <f>+'Ark1'!E94</f>
        <v>28</v>
      </c>
      <c r="D37" s="98">
        <f>+IF(F37=0,"",'Ark1'!Q94)</f>
        <v>4</v>
      </c>
      <c r="E37" s="105">
        <f>+IF(F37=0,"",D37-D90)</f>
        <v>-4</v>
      </c>
      <c r="F37" s="18">
        <f>+'Ark1'!R94</f>
        <v>18</v>
      </c>
      <c r="G37" s="105">
        <f>+IF(F37=0,"",F37-F90)</f>
        <v>-21</v>
      </c>
      <c r="H37" s="100">
        <f>+IF(F37=0,"",'Ark1'!AG94)</f>
        <v>0.14496312714167739</v>
      </c>
      <c r="I37" s="100">
        <f>+IF(F37=0,"",H37-H90)</f>
        <v>-0.29611461639856418</v>
      </c>
      <c r="J37" s="100">
        <f>+IF(F37=0,"",'Ark1'!AH94)</f>
        <v>0</v>
      </c>
      <c r="K37" s="102"/>
      <c r="L37" s="57">
        <f>+IF(F37=0,"",'Ark1'!U94)</f>
        <v>15.544444444444444</v>
      </c>
      <c r="M37" s="100">
        <f>+IF(F37=0,"",L37-L90)</f>
        <v>-5.7324786324786352</v>
      </c>
      <c r="N37" s="18">
        <f>+IF(F37=0,"",'Ark1'!AI94)</f>
        <v>18</v>
      </c>
      <c r="O37" s="102"/>
      <c r="P37" s="5">
        <f>+IF(F37=0,"",'Ark1'!S94)</f>
        <v>3.5555555555555558</v>
      </c>
      <c r="Q37" s="99">
        <f>+IF(F37=0,"",P37-P90)</f>
        <v>-2.2136752136752134</v>
      </c>
      <c r="R37" s="104"/>
      <c r="S37" s="57">
        <f>+IF(N37=0,"",'Ark1'!AJ94)</f>
        <v>104.06111111111112</v>
      </c>
      <c r="T37" s="374"/>
      <c r="U37" s="57">
        <f>+IF(N37=0,"",'Ark1'!AK94)</f>
        <v>13.536810071722565</v>
      </c>
      <c r="V37" s="99">
        <f>+IF(F37=0,"",'Ark1'!T94)</f>
        <v>3.7777777777777777</v>
      </c>
      <c r="W37" s="377">
        <f>+IF(F37=0,"",V37-V90)</f>
        <v>-2.1452991452991466</v>
      </c>
      <c r="X37" s="100">
        <f>+IF(F37=0,"",'Ark1'!W94)</f>
        <v>0</v>
      </c>
      <c r="Y37" s="100">
        <f>+IF(F37=0,"",'Ark1'!X94)</f>
        <v>33.333333333333343</v>
      </c>
      <c r="Z37" s="105">
        <f>+IF(F37=0,"",Y37-Y90)</f>
        <v>-41.025641025641022</v>
      </c>
      <c r="AA37" s="100">
        <f>+IF(F37=0,"",'Ark1'!Y94)</f>
        <v>11.111111111111112</v>
      </c>
      <c r="AB37" s="100">
        <f>+IF(F37=0,"",'Ark1'!Z94)</f>
        <v>4.9943548379058598</v>
      </c>
      <c r="AC37" s="102"/>
      <c r="AD37" s="295">
        <f>+IF(F37=0,"",'Ark1'!Z94)</f>
        <v>4.9943548379058598</v>
      </c>
      <c r="AE37" s="282">
        <f>+IF(F37=0,"",'Ark1'!AA94)</f>
        <v>1.7391639824998362</v>
      </c>
      <c r="AF37" s="282">
        <f>+IF(F37=0,"",'Ark1'!AB94)</f>
        <v>2.0153730163574504</v>
      </c>
      <c r="AG37" s="99">
        <f>+IF(F37=0,"",L37/P37)</f>
        <v>4.3718749999999993</v>
      </c>
      <c r="AH37" s="25"/>
      <c r="AR37"/>
      <c r="AV37"/>
      <c r="AW37"/>
      <c r="AX37"/>
      <c r="AY37"/>
      <c r="AZ37"/>
      <c r="BA37"/>
      <c r="BE37"/>
      <c r="BF37"/>
      <c r="BG37"/>
    </row>
    <row r="38" spans="1:59" ht="15.6">
      <c r="A38" s="25"/>
      <c r="B38" s="98">
        <f>+'Ark1'!C95</f>
        <v>2024</v>
      </c>
      <c r="C38" s="98">
        <f>+'Ark1'!E95</f>
        <v>29</v>
      </c>
      <c r="D38" s="98">
        <f>+IF(F38=0,"",'Ark1'!Q95)</f>
        <v>1</v>
      </c>
      <c r="E38" s="105">
        <f>+IF(F38=0,"",D38-D91)</f>
        <v>-1</v>
      </c>
      <c r="F38" s="18">
        <f>+'Ark1'!R95</f>
        <v>4</v>
      </c>
      <c r="G38" s="105">
        <f>+IF(F38=0,"",F38-F91)</f>
        <v>2</v>
      </c>
      <c r="H38" s="100">
        <f>+IF(F38=0,"",'Ark1'!AG95)</f>
        <v>6.3466701482685767E-2</v>
      </c>
      <c r="I38" s="100">
        <f>+IF(F38=0,"",H38-H91)</f>
        <v>3.6251492433203518E-2</v>
      </c>
      <c r="J38" s="100">
        <f>+IF(F38=0,"",'Ark1'!AH95)</f>
        <v>0</v>
      </c>
      <c r="K38" s="102"/>
      <c r="L38" s="57">
        <f>+IF(F38=0,"",'Ark1'!U95)</f>
        <v>30.625</v>
      </c>
      <c r="M38" s="100">
        <f>+IF(F38=0,"",L38-L91)</f>
        <v>5.0249999999999986</v>
      </c>
      <c r="N38" s="18">
        <f>+IF(F38=0,"",'Ark1'!AI95)</f>
        <v>4</v>
      </c>
      <c r="O38" s="102"/>
      <c r="P38" s="5">
        <f>+IF(F38=0,"",'Ark1'!S95)</f>
        <v>6.25</v>
      </c>
      <c r="Q38" s="99">
        <f>+IF(F38=0,"",P38-P91)</f>
        <v>0.75</v>
      </c>
      <c r="R38" s="104"/>
      <c r="S38" s="57">
        <f>+IF(N38=0,"",'Ark1'!AJ95)</f>
        <v>123.325</v>
      </c>
      <c r="T38" s="374"/>
      <c r="U38" s="57">
        <f>+IF(N38=0,"",'Ark1'!AK95)</f>
        <v>15.936165258561703</v>
      </c>
      <c r="V38" s="99">
        <f>+IF(F38=0,"",'Ark1'!T95)</f>
        <v>7</v>
      </c>
      <c r="W38" s="377">
        <f>+IF(F38=0,"",V38-V91)</f>
        <v>2</v>
      </c>
      <c r="X38" s="100">
        <f>+IF(F38=0,"",'Ark1'!W95)</f>
        <v>0</v>
      </c>
      <c r="Y38" s="100">
        <f>+IF(F38=0,"",'Ark1'!X95)</f>
        <v>100</v>
      </c>
      <c r="Z38" s="105">
        <f>+IF(F38=0,"",Y38-Y91)</f>
        <v>50</v>
      </c>
      <c r="AA38" s="100">
        <f>+IF(F38=0,"",'Ark1'!Y95)</f>
        <v>75</v>
      </c>
      <c r="AB38" s="100">
        <f>+IF(F38=0,"",'Ark1'!Z95)</f>
        <v>7.4623639016065297</v>
      </c>
      <c r="AC38" s="102"/>
      <c r="AD38" s="295">
        <f>+IF(F38=0,"",'Ark1'!Z95)</f>
        <v>7.4623639016065297</v>
      </c>
      <c r="AE38" s="282">
        <f>+IF(F38=0,"",'Ark1'!AA95)</f>
        <v>0.4330127018922193</v>
      </c>
      <c r="AF38" s="282">
        <f>+IF(F38=0,"",'Ark1'!AB95)</f>
        <v>1.2247448713915889</v>
      </c>
      <c r="AG38" s="99">
        <f>+IF(F38=0,"",L38/P38)</f>
        <v>4.9000000000000004</v>
      </c>
      <c r="AH38" s="25"/>
      <c r="AR38"/>
      <c r="AV38"/>
      <c r="AW38"/>
      <c r="AX38"/>
      <c r="AY38"/>
      <c r="AZ38"/>
      <c r="BA38"/>
      <c r="BE38"/>
      <c r="BF38"/>
      <c r="BG38"/>
    </row>
    <row r="39" spans="1:59" ht="15.6">
      <c r="A39" s="25"/>
      <c r="B39" s="98">
        <f>+'Ark1'!C96</f>
        <v>2024</v>
      </c>
      <c r="C39" s="98">
        <f>+'Ark1'!E96</f>
        <v>30</v>
      </c>
      <c r="D39" s="98">
        <f>+IF(F39=0,"",'Ark1'!Q96)</f>
        <v>2</v>
      </c>
      <c r="E39" s="105">
        <f>+IF(F39=0,"",D39-D92)</f>
        <v>1</v>
      </c>
      <c r="F39" s="18">
        <f>+'Ark1'!R96</f>
        <v>7</v>
      </c>
      <c r="G39" s="105">
        <f>+IF(F39=0,"",F39-F92)</f>
        <v>-9</v>
      </c>
      <c r="H39" s="100">
        <f>+IF(F39=0,"",'Ark1'!AG96)</f>
        <v>5.1032408947302432E-2</v>
      </c>
      <c r="I39" s="100">
        <f>+IF(F39=0,"",H39-H92)</f>
        <v>-4.836688972951747E-2</v>
      </c>
      <c r="J39" s="100">
        <f>+IF(F39=0,"",'Ark1'!AH96)</f>
        <v>71.428571428571445</v>
      </c>
      <c r="K39" s="102"/>
      <c r="L39" s="57">
        <f>+IF(F39=0,"",'Ark1'!U96)</f>
        <v>14.071428571428577</v>
      </c>
      <c r="M39" s="100">
        <f>+IF(F39=0,"",L39-L92)</f>
        <v>2.3839285714285765</v>
      </c>
      <c r="N39" s="18">
        <f>+IF(F39=0,"",'Ark1'!AI96)</f>
        <v>7</v>
      </c>
      <c r="O39" s="102"/>
      <c r="P39" s="5">
        <f>+IF(F39=0,"",'Ark1'!S96)</f>
        <v>3.8571428571428559</v>
      </c>
      <c r="Q39" s="99">
        <f>+IF(F39=0,"",P39-P92)</f>
        <v>0.16964285714285587</v>
      </c>
      <c r="R39" s="104"/>
      <c r="S39" s="57">
        <f>+IF(N39=0,"",'Ark1'!AJ96)</f>
        <v>98.3857142857143</v>
      </c>
      <c r="T39" s="374"/>
      <c r="U39" s="57">
        <f>+IF(N39=0,"",'Ark1'!AK96)</f>
        <v>13.692903779880265</v>
      </c>
      <c r="V39" s="99">
        <f>+IF(F39=0,"",'Ark1'!T96)</f>
        <v>5</v>
      </c>
      <c r="W39" s="377">
        <f>+IF(F39=0,"",V39-V92)</f>
        <v>0.75</v>
      </c>
      <c r="X39" s="100">
        <f>+IF(F39=0,"",'Ark1'!W96)</f>
        <v>0</v>
      </c>
      <c r="Y39" s="100">
        <f>+IF(F39=0,"",'Ark1'!X96)</f>
        <v>28.571428571428577</v>
      </c>
      <c r="Z39" s="105">
        <f>+IF(F39=0,"",Y39-Y92)</f>
        <v>28.571428571428577</v>
      </c>
      <c r="AA39" s="100">
        <f>+IF(F39=0,"",'Ark1'!Y96)</f>
        <v>14.285714285714288</v>
      </c>
      <c r="AB39" s="100">
        <f>+IF(F39=0,"",'Ark1'!Z96)</f>
        <v>7.3629796541722943</v>
      </c>
      <c r="AC39" s="102"/>
      <c r="AD39" s="295">
        <f>+IF(F39=0,"",'Ark1'!Z96)</f>
        <v>7.3629796541722943</v>
      </c>
      <c r="AE39" s="282">
        <f>+IF(F39=0,"",'Ark1'!AA96)</f>
        <v>2.3560603574958061</v>
      </c>
      <c r="AF39" s="282">
        <f>+IF(F39=0,"",'Ark1'!AB96)</f>
        <v>2.1380899352993952</v>
      </c>
      <c r="AG39" s="99">
        <f>+IF(F39=0,"",L39/P39)</f>
        <v>3.6481481481481506</v>
      </c>
      <c r="AH39" s="25"/>
      <c r="AR39"/>
      <c r="AV39"/>
      <c r="AW39"/>
      <c r="AX39"/>
      <c r="AY39"/>
      <c r="AZ39"/>
      <c r="BA39"/>
      <c r="BE39"/>
      <c r="BF39"/>
      <c r="BG39"/>
    </row>
    <row r="40" spans="1:59" ht="15.6">
      <c r="A40" s="25"/>
      <c r="B40" s="98">
        <f>+'Ark1'!C97</f>
        <v>2024</v>
      </c>
      <c r="C40" s="98">
        <f>+'Ark1'!E97</f>
        <v>31</v>
      </c>
      <c r="D40" s="98">
        <f>+IF(F40=0,"",'Ark1'!Q97)</f>
        <v>5</v>
      </c>
      <c r="E40" s="105">
        <f>+IF(F40=0,"",D40-D93)</f>
        <v>-4</v>
      </c>
      <c r="F40" s="18">
        <f>+'Ark1'!R97</f>
        <v>26</v>
      </c>
      <c r="G40" s="105">
        <f>+IF(F40=0,"",F40-F93)</f>
        <v>-72</v>
      </c>
      <c r="H40" s="100">
        <f>+IF(F40=0,"",'Ark1'!AG97)</f>
        <v>0.20309344474459437</v>
      </c>
      <c r="I40" s="100">
        <f>+IF(F40=0,"",H40-H93)</f>
        <v>-0.77548467752292116</v>
      </c>
      <c r="J40" s="100">
        <f>+IF(F40=0,"",'Ark1'!AH97)</f>
        <v>38.461538461538446</v>
      </c>
      <c r="K40" s="102"/>
      <c r="L40" s="57">
        <f>+IF(F40=0,"",'Ark1'!U97)</f>
        <v>15.076923076923077</v>
      </c>
      <c r="M40" s="100">
        <f>+IF(F40=0,"",L40-L93)</f>
        <v>-3.7087912087912045</v>
      </c>
      <c r="N40" s="18">
        <f>+IF(F40=0,"",'Ark1'!AI97)</f>
        <v>26</v>
      </c>
      <c r="O40" s="102"/>
      <c r="P40" s="5">
        <f>+IF(F40=0,"",'Ark1'!S97)</f>
        <v>4.2307692307692308</v>
      </c>
      <c r="Q40" s="99">
        <f>+IF(F40=0,"",P40-P93)</f>
        <v>-0.86106750392464715</v>
      </c>
      <c r="R40" s="104"/>
      <c r="S40" s="57">
        <f>+IF(N40=0,"",'Ark1'!AJ97)</f>
        <v>99.753846153846112</v>
      </c>
      <c r="T40" s="374"/>
      <c r="U40" s="57">
        <f>+IF(N40=0,"",'Ark1'!AK97)</f>
        <v>14.015093158018148</v>
      </c>
      <c r="V40" s="99">
        <f>+IF(F40=0,"",'Ark1'!T97)</f>
        <v>4.8846153846153859</v>
      </c>
      <c r="W40" s="377">
        <f>+IF(F40=0,"",V40-V93)</f>
        <v>-0.77864992150706236</v>
      </c>
      <c r="X40" s="100">
        <f>+IF(F40=0,"",'Ark1'!W97)</f>
        <v>0</v>
      </c>
      <c r="Y40" s="100">
        <f>+IF(F40=0,"",'Ark1'!X97)</f>
        <v>46.15384615384616</v>
      </c>
      <c r="Z40" s="105">
        <f>+IF(F40=0,"",Y40-Y93)</f>
        <v>-15.070643642072199</v>
      </c>
      <c r="AA40" s="100">
        <f>+IF(F40=0,"",'Ark1'!Y97)</f>
        <v>19.230769230769223</v>
      </c>
      <c r="AB40" s="100">
        <f>+IF(F40=0,"",'Ark1'!Z97)</f>
        <v>7.3215334507878866</v>
      </c>
      <c r="AC40" s="102"/>
      <c r="AD40" s="295">
        <f>+IF(F40=0,"",'Ark1'!Z97)</f>
        <v>7.3215334507878866</v>
      </c>
      <c r="AE40" s="282">
        <f>+IF(F40=0,"",'Ark1'!AA97)</f>
        <v>1.6245163139956058</v>
      </c>
      <c r="AF40" s="282">
        <f>+IF(F40=0,"",'Ark1'!AB97)</f>
        <v>1.7612697141315861</v>
      </c>
      <c r="AG40" s="99">
        <f>+IF(F40=0,"",L40/P40)</f>
        <v>3.5636363636363635</v>
      </c>
      <c r="AH40" s="25"/>
      <c r="AR40"/>
      <c r="AV40"/>
      <c r="AW40"/>
      <c r="AX40"/>
      <c r="AY40"/>
      <c r="AZ40"/>
      <c r="BA40"/>
      <c r="BE40"/>
      <c r="BF40"/>
      <c r="BG40"/>
    </row>
    <row r="41" spans="1:59" ht="15.6">
      <c r="A41" s="25"/>
      <c r="B41" s="98">
        <f>+'Ark1'!C98</f>
        <v>2024</v>
      </c>
      <c r="C41" s="98">
        <f>+'Ark1'!E98</f>
        <v>32</v>
      </c>
      <c r="D41" s="98">
        <f>+IF(F41=0,"",'Ark1'!Q98)</f>
        <v>10</v>
      </c>
      <c r="E41" s="105">
        <f>+IF(F41=0,"",D41-D94)</f>
        <v>1</v>
      </c>
      <c r="F41" s="18">
        <f>+'Ark1'!R98</f>
        <v>99</v>
      </c>
      <c r="G41" s="105">
        <f>+IF(F41=0,"",F41-F94)</f>
        <v>74</v>
      </c>
      <c r="H41" s="100">
        <f>+IF(F41=0,"",'Ark1'!AG98)</f>
        <v>0.84263055748114402</v>
      </c>
      <c r="I41" s="100">
        <f>+IF(F41=0,"",H41-H94)</f>
        <v>0.55128961841822965</v>
      </c>
      <c r="J41" s="100">
        <f>+IF(F41=0,"",'Ark1'!AH98)</f>
        <v>0</v>
      </c>
      <c r="K41" s="102"/>
      <c r="L41" s="57">
        <f>+IF(F41=0,"",'Ark1'!U98)</f>
        <v>16.428282828282828</v>
      </c>
      <c r="M41" s="100">
        <f>+IF(F41=0,"",L41-L94)</f>
        <v>-5.4957171717171711</v>
      </c>
      <c r="N41" s="18">
        <f>+IF(F41=0,"",'Ark1'!AI98)</f>
        <v>99</v>
      </c>
      <c r="O41" s="102"/>
      <c r="P41" s="5">
        <f>+IF(F41=0,"",'Ark1'!S98)</f>
        <v>4.717171717171718</v>
      </c>
      <c r="Q41" s="99">
        <f>+IF(F41=0,"",P41-P94)</f>
        <v>-0.92282828282828167</v>
      </c>
      <c r="R41" s="104"/>
      <c r="S41" s="57">
        <f>+IF(N41=0,"",'Ark1'!AJ98)</f>
        <v>101.04848484848486</v>
      </c>
      <c r="T41" s="374"/>
      <c r="U41" s="57">
        <f>+IF(N41=0,"",'Ark1'!AK98)</f>
        <v>15.35026969987568</v>
      </c>
      <c r="V41" s="99">
        <f>+IF(F41=0,"",'Ark1'!T98)</f>
        <v>5.282828282828282</v>
      </c>
      <c r="W41" s="377">
        <f>+IF(F41=0,"",V41-V94)</f>
        <v>-0.43717171717171777</v>
      </c>
      <c r="X41" s="100">
        <f>+IF(F41=0,"",'Ark1'!W98)</f>
        <v>3.0303030303030303</v>
      </c>
      <c r="Y41" s="100">
        <f>+IF(F41=0,"",'Ark1'!X98)</f>
        <v>40.404040404040408</v>
      </c>
      <c r="Z41" s="105">
        <f>+IF(F41=0,"",Y41-Y94)</f>
        <v>-39.595959595959592</v>
      </c>
      <c r="AA41" s="100">
        <f>+IF(F41=0,"",'Ark1'!Y98)</f>
        <v>14.14141414141414</v>
      </c>
      <c r="AB41" s="100">
        <f>+IF(F41=0,"",'Ark1'!Z98)</f>
        <v>6.8253396023703399</v>
      </c>
      <c r="AC41" s="102"/>
      <c r="AD41" s="295">
        <f>+IF(F41=0,"",'Ark1'!Z98)</f>
        <v>6.8253396023703399</v>
      </c>
      <c r="AE41" s="282">
        <f>+IF(F41=0,"",'Ark1'!AA98)</f>
        <v>1.60831428181779</v>
      </c>
      <c r="AF41" s="282">
        <f>+IF(F41=0,"",'Ark1'!AB98)</f>
        <v>1.6819925896160508</v>
      </c>
      <c r="AG41" s="99">
        <f>+IF(F41=0,"",L41/P41)</f>
        <v>3.4826552462526759</v>
      </c>
      <c r="AH41" s="25"/>
      <c r="AR41"/>
      <c r="AV41"/>
      <c r="AW41"/>
      <c r="AX41"/>
      <c r="AY41"/>
      <c r="AZ41"/>
      <c r="BA41"/>
      <c r="BE41"/>
      <c r="BF41"/>
      <c r="BG41"/>
    </row>
    <row r="42" spans="1:59" ht="15.6">
      <c r="A42" s="25"/>
      <c r="B42" s="98">
        <f>+'Ark1'!C99</f>
        <v>2024</v>
      </c>
      <c r="C42" s="98">
        <f>+'Ark1'!E99</f>
        <v>33</v>
      </c>
      <c r="D42" s="98">
        <f>+IF(F42=0,"",'Ark1'!Q99)</f>
        <v>16</v>
      </c>
      <c r="E42" s="105">
        <f>+IF(F42=0,"",D42-D95)</f>
        <v>7</v>
      </c>
      <c r="F42" s="18">
        <f>+'Ark1'!R99</f>
        <v>151</v>
      </c>
      <c r="G42" s="105">
        <f>+IF(F42=0,"",F42-F95)</f>
        <v>48</v>
      </c>
      <c r="H42" s="100">
        <f>+IF(F42=0,"",'Ark1'!AG99)</f>
        <v>1.5442873233423795</v>
      </c>
      <c r="I42" s="100">
        <f>+IF(F42=0,"",H42-H95)</f>
        <v>0.4859239886075335</v>
      </c>
      <c r="J42" s="100">
        <f>+IF(F42=0,"",'Ark1'!AH99)</f>
        <v>1.3245033112582778</v>
      </c>
      <c r="K42" s="102"/>
      <c r="L42" s="57">
        <f>+IF(F42=0,"",'Ark1'!U99)</f>
        <v>19.739735099337754</v>
      </c>
      <c r="M42" s="100">
        <f>+IF(F42=0,"",L42-L95)</f>
        <v>0.40866713817271005</v>
      </c>
      <c r="N42" s="18">
        <f>+IF(F42=0,"",'Ark1'!AI99)</f>
        <v>130</v>
      </c>
      <c r="O42" s="102"/>
      <c r="P42" s="5">
        <f>+IF(F42=0,"",'Ark1'!S99)</f>
        <v>4.6622516556291389</v>
      </c>
      <c r="Q42" s="99">
        <f>+IF(F42=0,"",P42-P95)</f>
        <v>-0.27949591718639333</v>
      </c>
      <c r="R42" s="104"/>
      <c r="S42" s="57">
        <f>+IF(N42=0,"",'Ark1'!AJ99)</f>
        <v>108.65230769230767</v>
      </c>
      <c r="T42" s="374"/>
      <c r="U42" s="57">
        <f>+IF(N42=0,"",'Ark1'!AK99)</f>
        <v>14.575841758470752</v>
      </c>
      <c r="V42" s="99">
        <f>+IF(F42=0,"",'Ark1'!T99)</f>
        <v>5.1986754966887423</v>
      </c>
      <c r="W42" s="377">
        <f>+IF(F42=0,"",V42-V95)</f>
        <v>-0.36443129942776231</v>
      </c>
      <c r="X42" s="100">
        <f>+IF(F42=0,"",'Ark1'!W99)</f>
        <v>5.960264900662251</v>
      </c>
      <c r="Y42" s="100">
        <f>+IF(F42=0,"",'Ark1'!X99)</f>
        <v>66.88741721854305</v>
      </c>
      <c r="Z42" s="105">
        <f>+IF(F42=0,"",Y42-Y95)</f>
        <v>1.838873529222667</v>
      </c>
      <c r="AA42" s="100">
        <f>+IF(F42=0,"",'Ark1'!Y99)</f>
        <v>25.165562913907284</v>
      </c>
      <c r="AB42" s="100">
        <f>+IF(F42=0,"",'Ark1'!Z99)</f>
        <v>6.6402253958213748</v>
      </c>
      <c r="AC42" s="102"/>
      <c r="AD42" s="295">
        <f>+IF(F42=0,"",'Ark1'!Z99)</f>
        <v>6.6402253958213748</v>
      </c>
      <c r="AE42" s="282">
        <f>+IF(F42=0,"",'Ark1'!AA99)</f>
        <v>1.8553213863380171</v>
      </c>
      <c r="AF42" s="282">
        <f>+IF(F42=0,"",'Ark1'!AB99)</f>
        <v>2.0684314931168188</v>
      </c>
      <c r="AG42" s="99">
        <f>+IF(F42=0,"",L42/P42)</f>
        <v>4.2339488636363649</v>
      </c>
      <c r="AH42" s="25"/>
      <c r="AR42"/>
      <c r="AV42"/>
      <c r="AW42"/>
      <c r="AX42"/>
      <c r="AY42"/>
      <c r="AZ42"/>
      <c r="BA42"/>
      <c r="BE42"/>
      <c r="BF42"/>
      <c r="BG42"/>
    </row>
    <row r="43" spans="1:59" ht="15.6">
      <c r="A43" s="25"/>
      <c r="B43" s="98">
        <f>+'Ark1'!C100</f>
        <v>2024</v>
      </c>
      <c r="C43" s="98">
        <f>+'Ark1'!E100</f>
        <v>34</v>
      </c>
      <c r="D43" s="98">
        <f>+IF(F43=0,"",'Ark1'!Q100)</f>
        <v>17</v>
      </c>
      <c r="E43" s="105">
        <f>+IF(F43=0,"",D43-D96)</f>
        <v>1</v>
      </c>
      <c r="F43" s="18">
        <f>+'Ark1'!R100</f>
        <v>72</v>
      </c>
      <c r="G43" s="105">
        <f>+IF(F43=0,"",F43-F96)</f>
        <v>14</v>
      </c>
      <c r="H43" s="100">
        <f>+IF(F43=0,"",'Ark1'!AG100)</f>
        <v>0.79812615211491744</v>
      </c>
      <c r="I43" s="100">
        <f>+IF(F43=0,"",H43-H96)</f>
        <v>0.17244211750269955</v>
      </c>
      <c r="J43" s="100">
        <f>+IF(F43=0,"",'Ark1'!AH100)</f>
        <v>0</v>
      </c>
      <c r="K43" s="102"/>
      <c r="L43" s="57">
        <f>+IF(F43=0,"",'Ark1'!U100)</f>
        <v>21.395833333333329</v>
      </c>
      <c r="M43" s="100">
        <f>+IF(F43=0,"",L43-L96)</f>
        <v>1.1010057471264254</v>
      </c>
      <c r="N43" s="18">
        <f>+IF(F43=0,"",'Ark1'!AI100)</f>
        <v>71</v>
      </c>
      <c r="O43" s="102"/>
      <c r="P43" s="5">
        <f>+IF(F43=0,"",'Ark1'!S100)</f>
        <v>5.3333333333333321</v>
      </c>
      <c r="Q43" s="99">
        <f>+IF(F43=0,"",P43-P96)</f>
        <v>-9.7701149425290623E-2</v>
      </c>
      <c r="R43" s="104"/>
      <c r="S43" s="57">
        <f>+IF(N43=0,"",'Ark1'!AJ100)</f>
        <v>109.68450704225351</v>
      </c>
      <c r="T43" s="374"/>
      <c r="U43" s="57">
        <f>+IF(N43=0,"",'Ark1'!AK100)</f>
        <v>15.989080340495578</v>
      </c>
      <c r="V43" s="99">
        <f>+IF(F43=0,"",'Ark1'!T100)</f>
        <v>5.5</v>
      </c>
      <c r="W43" s="377">
        <f>+IF(F43=0,"",V43-V96)</f>
        <v>-8.6206896551721535E-2</v>
      </c>
      <c r="X43" s="100">
        <f>+IF(F43=0,"",'Ark1'!W100)</f>
        <v>6.9444444444444438</v>
      </c>
      <c r="Y43" s="100">
        <f>+IF(F43=0,"",'Ark1'!X100)</f>
        <v>77.777777777777771</v>
      </c>
      <c r="Z43" s="105">
        <f>+IF(F43=0,"",Y43-Y96)</f>
        <v>5.3639846743294726</v>
      </c>
      <c r="AA43" s="100">
        <f>+IF(F43=0,"",'Ark1'!Y100)</f>
        <v>40.277777777777779</v>
      </c>
      <c r="AB43" s="100">
        <f>+IF(F43=0,"",'Ark1'!Z100)</f>
        <v>6.4120424354837651</v>
      </c>
      <c r="AC43" s="102"/>
      <c r="AD43" s="295">
        <f>+IF(F43=0,"",'Ark1'!Z100)</f>
        <v>6.4120424354837651</v>
      </c>
      <c r="AE43" s="282">
        <f>+IF(F43=0,"",'Ark1'!AA100)</f>
        <v>1.740051084818425</v>
      </c>
      <c r="AF43" s="282">
        <f>+IF(F43=0,"",'Ark1'!AB100)</f>
        <v>1.9220937657784656</v>
      </c>
      <c r="AG43" s="99">
        <f>+IF(F43=0,"",L43/P43)</f>
        <v>4.01171875</v>
      </c>
      <c r="AH43" s="25"/>
      <c r="AR43"/>
      <c r="AV43"/>
      <c r="AW43"/>
      <c r="AX43"/>
      <c r="AY43"/>
      <c r="AZ43"/>
      <c r="BA43"/>
      <c r="BE43"/>
      <c r="BF43"/>
      <c r="BG43"/>
    </row>
    <row r="44" spans="1:59" s="3" customFormat="1" ht="15.6">
      <c r="A44" s="25"/>
      <c r="B44" s="98">
        <f>+'Ark1'!C101</f>
        <v>2024</v>
      </c>
      <c r="C44" s="98">
        <f>+'Ark1'!E101</f>
        <v>35</v>
      </c>
      <c r="D44" s="98">
        <f>+IF(F44=0,"",'Ark1'!Q101)</f>
        <v>30</v>
      </c>
      <c r="E44" s="105">
        <f>+IF(F44=0,"",D44-D97)</f>
        <v>-2</v>
      </c>
      <c r="F44" s="18">
        <f>+'Ark1'!R101</f>
        <v>168</v>
      </c>
      <c r="G44" s="105">
        <f>+IF(F44=0,"",F44-F97)</f>
        <v>-90</v>
      </c>
      <c r="H44" s="100">
        <f>+IF(F44=0,"",'Ark1'!AG101)</f>
        <v>1.8160802343449665</v>
      </c>
      <c r="I44" s="100">
        <f>+IF(F44=0,"",H44-H97)</f>
        <v>-0.68421078766586652</v>
      </c>
      <c r="J44" s="100">
        <f>+IF(F44=0,"",'Ark1'!AH101)</f>
        <v>0</v>
      </c>
      <c r="K44" s="102"/>
      <c r="L44" s="57">
        <f>+IF(F44=0,"",'Ark1'!U101)</f>
        <v>20.86488095238095</v>
      </c>
      <c r="M44" s="100">
        <f>+IF(F44=0,"",L44-L97)</f>
        <v>2.6330980066445129</v>
      </c>
      <c r="N44" s="18">
        <f>+IF(F44=0,"",'Ark1'!AI101)</f>
        <v>148</v>
      </c>
      <c r="O44" s="102"/>
      <c r="P44" s="5">
        <f>+IF(F44=0,"",'Ark1'!S101)</f>
        <v>5.3928571428571441</v>
      </c>
      <c r="Q44" s="99">
        <f>+IF(F44=0,"",P44-P97)</f>
        <v>0.11766334440753212</v>
      </c>
      <c r="R44" s="104"/>
      <c r="S44" s="57">
        <f>+IF(N44=0,"",'Ark1'!AJ101)</f>
        <v>106.96891891891892</v>
      </c>
      <c r="T44" s="374"/>
      <c r="U44" s="57">
        <f>+IF(N44=0,"",'Ark1'!AK101)</f>
        <v>16.28244102865041</v>
      </c>
      <c r="V44" s="99">
        <f>+IF(F44=0,"",'Ark1'!T101)</f>
        <v>5.0357142857142847</v>
      </c>
      <c r="W44" s="377">
        <f>+IF(F44=0,"",V44-V97)</f>
        <v>-0.51854928017718915</v>
      </c>
      <c r="X44" s="100">
        <f>+IF(F44=0,"",'Ark1'!W101)</f>
        <v>1.785714285714286</v>
      </c>
      <c r="Y44" s="100">
        <f>+IF(F44=0,"",'Ark1'!X101)</f>
        <v>74.404761904761898</v>
      </c>
      <c r="Z44" s="105">
        <f>+IF(F44=0,"",Y44-Y97)</f>
        <v>13.552048726467319</v>
      </c>
      <c r="AA44" s="100">
        <f>+IF(F44=0,"",'Ark1'!Y101)</f>
        <v>38.690476190476176</v>
      </c>
      <c r="AB44" s="100">
        <f>+IF(F44=0,"",'Ark1'!Z101)</f>
        <v>6.9870299899932915</v>
      </c>
      <c r="AC44" s="102"/>
      <c r="AD44" s="295">
        <f>+IF(F44=0,"",'Ark1'!Z101)</f>
        <v>6.9870299899932915</v>
      </c>
      <c r="AE44" s="282">
        <f>+IF(F44=0,"",'Ark1'!AA101)</f>
        <v>1.5699397709319109</v>
      </c>
      <c r="AF44" s="282">
        <f>+IF(F44=0,"",'Ark1'!AB101)</f>
        <v>2.2251079619148526</v>
      </c>
      <c r="AG44" s="99">
        <f>+IF(F44=0,"",L44/P44)</f>
        <v>3.8689845474613676</v>
      </c>
      <c r="AH44" s="25"/>
    </row>
    <row r="45" spans="1:59" s="3" customFormat="1" ht="15.6">
      <c r="A45" s="25"/>
      <c r="B45" s="98">
        <f>+'Ark1'!C102</f>
        <v>2024</v>
      </c>
      <c r="C45" s="98">
        <f>+'Ark1'!E102</f>
        <v>36</v>
      </c>
      <c r="D45" s="98">
        <f>+IF(F45=0,"",'Ark1'!Q102)</f>
        <v>19</v>
      </c>
      <c r="E45" s="105">
        <f>+IF(F45=0,"",D45-D98)</f>
        <v>-13</v>
      </c>
      <c r="F45" s="18">
        <f>+'Ark1'!R102</f>
        <v>81</v>
      </c>
      <c r="G45" s="105">
        <f>+IF(F45=0,"",F45-F98)</f>
        <v>-78</v>
      </c>
      <c r="H45" s="100">
        <f>+IF(F45=0,"",'Ark1'!AG102)</f>
        <v>0.8870313437429086</v>
      </c>
      <c r="I45" s="100">
        <f>+IF(F45=0,"",H45-H98)</f>
        <v>-0.84570573554424511</v>
      </c>
      <c r="J45" s="100">
        <f>+IF(F45=0,"",'Ark1'!AH102)</f>
        <v>0</v>
      </c>
      <c r="K45" s="102"/>
      <c r="L45" s="57">
        <f>+IF(F45=0,"",'Ark1'!U102)</f>
        <v>21.137037037037036</v>
      </c>
      <c r="M45" s="100">
        <f>+IF(F45=0,"",L45-L98)</f>
        <v>0.63515024458420299</v>
      </c>
      <c r="N45" s="18">
        <f>+IF(F45=0,"",'Ark1'!AI102)</f>
        <v>81</v>
      </c>
      <c r="O45" s="102"/>
      <c r="P45" s="5">
        <f>+IF(F45=0,"",'Ark1'!S102)</f>
        <v>5.6913580246913584</v>
      </c>
      <c r="Q45" s="99">
        <f>+IF(F45=0,"",P45-P98)</f>
        <v>0.62846494293035082</v>
      </c>
      <c r="R45" s="104"/>
      <c r="S45" s="57">
        <f>+IF(N45=0,"",'Ark1'!AJ102)</f>
        <v>107.02098765432098</v>
      </c>
      <c r="T45" s="374"/>
      <c r="U45" s="57">
        <f>+IF(N45=0,"",'Ark1'!AK102)</f>
        <v>16.815396430342528</v>
      </c>
      <c r="V45" s="99">
        <f>+IF(F45=0,"",'Ark1'!T102)</f>
        <v>6.098765432098765</v>
      </c>
      <c r="W45" s="377">
        <f>+IF(F45=0,"",V45-V98)</f>
        <v>0.68367109247612401</v>
      </c>
      <c r="X45" s="100">
        <f>+IF(F45=0,"",'Ark1'!W102)</f>
        <v>9.8765432098765444</v>
      </c>
      <c r="Y45" s="100">
        <f>+IF(F45=0,"",'Ark1'!X102)</f>
        <v>71.604938271604951</v>
      </c>
      <c r="Z45" s="105">
        <f>+IF(F45=0,"",Y45-Y98)</f>
        <v>-4.4956906592126558</v>
      </c>
      <c r="AA45" s="100">
        <f>+IF(F45=0,"",'Ark1'!Y102)</f>
        <v>37.037037037037038</v>
      </c>
      <c r="AB45" s="100">
        <f>+IF(F45=0,"",'Ark1'!Z102)</f>
        <v>6.9056506553645649</v>
      </c>
      <c r="AC45" s="102"/>
      <c r="AD45" s="295">
        <f>+IF(F45=0,"",'Ark1'!Z102)</f>
        <v>6.9056506553645649</v>
      </c>
      <c r="AE45" s="282">
        <f>+IF(F45=0,"",'Ark1'!AA102)</f>
        <v>1.9028372273512064</v>
      </c>
      <c r="AF45" s="282">
        <f>+IF(F45=0,"",'Ark1'!AB102)</f>
        <v>2.1465156277184705</v>
      </c>
      <c r="AG45" s="99">
        <f>+IF(F45=0,"",L45/P45)</f>
        <v>3.7138828633405634</v>
      </c>
      <c r="AH45" s="25"/>
    </row>
    <row r="46" spans="1:59" s="3" customFormat="1" ht="15.6">
      <c r="A46" s="25"/>
      <c r="B46" s="98">
        <f>+'Ark1'!C103</f>
        <v>2024</v>
      </c>
      <c r="C46" s="98">
        <f>+'Ark1'!E103</f>
        <v>37</v>
      </c>
      <c r="D46" s="98">
        <f>+IF(F46=0,"",'Ark1'!Q103)</f>
        <v>26</v>
      </c>
      <c r="E46" s="105">
        <f>+IF(F46=0,"",D46-D99)</f>
        <v>-1</v>
      </c>
      <c r="F46" s="18">
        <f>+'Ark1'!R103</f>
        <v>152</v>
      </c>
      <c r="G46" s="105">
        <f>+IF(F46=0,"",F46-F99)</f>
        <v>11</v>
      </c>
      <c r="H46" s="100">
        <f>+IF(F46=0,"",'Ark1'!AG103)</f>
        <v>1.4930994857383844</v>
      </c>
      <c r="I46" s="100">
        <f>+IF(F46=0,"",H46-H99)</f>
        <v>-0.11477719109323425</v>
      </c>
      <c r="J46" s="100">
        <f>+IF(F46=0,"",'Ark1'!AH103)</f>
        <v>0</v>
      </c>
      <c r="K46" s="102"/>
      <c r="L46" s="57">
        <f>+IF(F46=0,"",'Ark1'!U103)</f>
        <v>18.959868421052622</v>
      </c>
      <c r="M46" s="100">
        <f>+IF(F46=0,"",L46-L99)</f>
        <v>-2.4933230683090777</v>
      </c>
      <c r="N46" s="18">
        <f>+IF(F46=0,"",'Ark1'!AI103)</f>
        <v>137</v>
      </c>
      <c r="O46" s="102"/>
      <c r="P46" s="5">
        <f>+IF(F46=0,"",'Ark1'!S103)</f>
        <v>5.1447368421052628</v>
      </c>
      <c r="Q46" s="99">
        <f>+IF(F46=0,"",P46-P99)</f>
        <v>-0.36590145576707656</v>
      </c>
      <c r="R46" s="104"/>
      <c r="S46" s="57">
        <f>+IF(N46=0,"",'Ark1'!AJ103)</f>
        <v>104.39416058394164</v>
      </c>
      <c r="T46" s="374"/>
      <c r="U46" s="57">
        <f>+IF(N46=0,"",'Ark1'!AK103)</f>
        <v>16.061613566825283</v>
      </c>
      <c r="V46" s="99">
        <f>+IF(F46=0,"",'Ark1'!T103)</f>
        <v>5.4671052631578947</v>
      </c>
      <c r="W46" s="377">
        <f>+IF(F46=0,"",V46-V99)</f>
        <v>-0.58963232549458677</v>
      </c>
      <c r="X46" s="100">
        <f>+IF(F46=0,"",'Ark1'!W103)</f>
        <v>2.6315789473684221</v>
      </c>
      <c r="Y46" s="100">
        <f>+IF(F46=0,"",'Ark1'!X103)</f>
        <v>59.868421052631597</v>
      </c>
      <c r="Z46" s="105">
        <f>+IF(F46=0,"",Y46-Y99)</f>
        <v>-22.401082493467662</v>
      </c>
      <c r="AA46" s="100">
        <f>+IF(F46=0,"",'Ark1'!Y103)</f>
        <v>19.736842105263161</v>
      </c>
      <c r="AB46" s="100">
        <f>+IF(F46=0,"",'Ark1'!Z103)</f>
        <v>6.7323381004281524</v>
      </c>
      <c r="AC46" s="102"/>
      <c r="AD46" s="295">
        <f>+IF(F46=0,"",'Ark1'!Z103)</f>
        <v>6.7323381004281524</v>
      </c>
      <c r="AE46" s="282">
        <f>+IF(F46=0,"",'Ark1'!AA103)</f>
        <v>1.6198111274598224</v>
      </c>
      <c r="AF46" s="282">
        <f>+IF(F46=0,"",'Ark1'!AB103)</f>
        <v>1.4460370671065061</v>
      </c>
      <c r="AG46" s="99">
        <f>+IF(F46=0,"",L46/P46)</f>
        <v>3.6852941176470573</v>
      </c>
      <c r="AH46" s="25"/>
    </row>
    <row r="47" spans="1:59" s="3" customFormat="1" ht="15.6">
      <c r="A47" s="25"/>
      <c r="B47" s="98">
        <f>+'Ark1'!C104</f>
        <v>2024</v>
      </c>
      <c r="C47" s="98">
        <f>+'Ark1'!E104</f>
        <v>38</v>
      </c>
      <c r="D47" s="98">
        <f>+IF(F47=0,"",'Ark1'!Q104)</f>
        <v>24</v>
      </c>
      <c r="E47" s="105">
        <f>+IF(F47=0,"",D47-D100)</f>
        <v>-3</v>
      </c>
      <c r="F47" s="18">
        <f>+'Ark1'!R104</f>
        <v>118</v>
      </c>
      <c r="G47" s="105">
        <f>+IF(F47=0,"",F47-F100)</f>
        <v>-86</v>
      </c>
      <c r="H47" s="100">
        <f>+IF(F47=0,"",'Ark1'!AG104)</f>
        <v>1.2419267765236417</v>
      </c>
      <c r="I47" s="100">
        <f>+IF(F47=0,"",H47-H100)</f>
        <v>-0.7687562561223853</v>
      </c>
      <c r="J47" s="100">
        <f>+IF(F47=0,"",'Ark1'!AH104)</f>
        <v>11.016949152542374</v>
      </c>
      <c r="K47" s="102"/>
      <c r="L47" s="57">
        <f>+IF(F47=0,"",'Ark1'!U104)</f>
        <v>20.314406779661017</v>
      </c>
      <c r="M47" s="100">
        <f>+IF(F47=0,"",L47-L100)</f>
        <v>1.7717597208374798</v>
      </c>
      <c r="N47" s="18">
        <f>+IF(F47=0,"",'Ark1'!AI104)</f>
        <v>118</v>
      </c>
      <c r="O47" s="102"/>
      <c r="P47" s="5">
        <f>+IF(F47=0,"",'Ark1'!S104)</f>
        <v>5.6101694915254248</v>
      </c>
      <c r="Q47" s="99">
        <f>+IF(F47=0,"",P47-P100)</f>
        <v>0.2572283150548369</v>
      </c>
      <c r="R47" s="104"/>
      <c r="S47" s="57">
        <f>+IF(N47=0,"",'Ark1'!AJ104)</f>
        <v>105.82542372881343</v>
      </c>
      <c r="T47" s="374"/>
      <c r="U47" s="57">
        <f>+IF(N47=0,"",'Ark1'!AK104)</f>
        <v>16.461492211074944</v>
      </c>
      <c r="V47" s="99">
        <f>+IF(F47=0,"",'Ark1'!T104)</f>
        <v>6.1016949152542361</v>
      </c>
      <c r="W47" s="377">
        <f>+IF(F47=0,"",V47-V100)</f>
        <v>0.90071452309737499</v>
      </c>
      <c r="X47" s="100">
        <f>+IF(F47=0,"",'Ark1'!W104)</f>
        <v>12.711864406779659</v>
      </c>
      <c r="Y47" s="100">
        <f>+IF(F47=0,"",'Ark1'!X104)</f>
        <v>72.033898305084719</v>
      </c>
      <c r="Z47" s="105">
        <f>+IF(F47=0,"",Y47-Y100)</f>
        <v>0.46527085410434665</v>
      </c>
      <c r="AA47" s="100">
        <f>+IF(F47=0,"",'Ark1'!Y104)</f>
        <v>33.898305084745758</v>
      </c>
      <c r="AB47" s="100">
        <f>+IF(F47=0,"",'Ark1'!Z104)</f>
        <v>7.2562921313538196</v>
      </c>
      <c r="AC47" s="102"/>
      <c r="AD47" s="295">
        <f>+IF(F47=0,"",'Ark1'!Z104)</f>
        <v>7.2562921313538196</v>
      </c>
      <c r="AE47" s="282">
        <f>+IF(F47=0,"",'Ark1'!AA104)</f>
        <v>1.7468319911116028</v>
      </c>
      <c r="AF47" s="282">
        <f>+IF(F47=0,"",'Ark1'!AB104)</f>
        <v>1.9631772522807152</v>
      </c>
      <c r="AG47" s="99">
        <f>+IF(F47=0,"",L47/P47)</f>
        <v>3.6209969788519629</v>
      </c>
      <c r="AH47" s="25"/>
    </row>
    <row r="48" spans="1:59" s="3" customFormat="1" ht="15.6">
      <c r="A48" s="25"/>
      <c r="B48" s="98">
        <f>+'Ark1'!C105</f>
        <v>2024</v>
      </c>
      <c r="C48" s="98">
        <f>+'Ark1'!E105</f>
        <v>39</v>
      </c>
      <c r="D48" s="98">
        <f>+IF(F48=0,"",'Ark1'!Q105)</f>
        <v>31</v>
      </c>
      <c r="E48" s="105">
        <f>+IF(F48=0,"",D48-D101)</f>
        <v>4</v>
      </c>
      <c r="F48" s="18">
        <f>+'Ark1'!R105</f>
        <v>150</v>
      </c>
      <c r="G48" s="105">
        <f>+IF(F48=0,"",F48-F101)</f>
        <v>45</v>
      </c>
      <c r="H48" s="100">
        <f>+IF(F48=0,"",'Ark1'!AG105)</f>
        <v>1.5554263770719936</v>
      </c>
      <c r="I48" s="100">
        <f>+IF(F48=0,"",H48-H101)</f>
        <v>0.36593038467098982</v>
      </c>
      <c r="J48" s="100">
        <f>+IF(F48=0,"",'Ark1'!AH105)</f>
        <v>0</v>
      </c>
      <c r="K48" s="102"/>
      <c r="L48" s="57">
        <f>+IF(F48=0,"",'Ark1'!U105)</f>
        <v>20.014666666666663</v>
      </c>
      <c r="M48" s="100">
        <f>+IF(F48=0,"",L48-L101)</f>
        <v>-1.2977142857142887</v>
      </c>
      <c r="N48" s="18">
        <f>+IF(F48=0,"",'Ark1'!AI105)</f>
        <v>150</v>
      </c>
      <c r="O48" s="102"/>
      <c r="P48" s="5">
        <f>+IF(F48=0,"",'Ark1'!S105)</f>
        <v>4.9466666666666654</v>
      </c>
      <c r="Q48" s="99">
        <f>+IF(F48=0,"",P48-P101)</f>
        <v>-0.65333333333333421</v>
      </c>
      <c r="R48" s="104"/>
      <c r="S48" s="57">
        <f>+IF(N48=0,"",'Ark1'!AJ105)</f>
        <v>108.67999999999998</v>
      </c>
      <c r="T48" s="374"/>
      <c r="U48" s="57">
        <f>+IF(N48=0,"",'Ark1'!AK105)</f>
        <v>15.222549003902545</v>
      </c>
      <c r="V48" s="99">
        <f>+IF(F48=0,"",'Ark1'!T105)</f>
        <v>5.1466666666666683</v>
      </c>
      <c r="W48" s="377">
        <f>+IF(F48=0,"",V48-V101)</f>
        <v>-0.6247619047619013</v>
      </c>
      <c r="X48" s="100">
        <f>+IF(F48=0,"",'Ark1'!W105)</f>
        <v>0.66666666666666652</v>
      </c>
      <c r="Y48" s="100">
        <f>+IF(F48=0,"",'Ark1'!X105)</f>
        <v>75.333333333333314</v>
      </c>
      <c r="Z48" s="105">
        <f>+IF(F48=0,"",Y48-Y101)</f>
        <v>-5.6190476190476346</v>
      </c>
      <c r="AA48" s="100">
        <f>+IF(F48=0,"",'Ark1'!Y105)</f>
        <v>21.333333333333329</v>
      </c>
      <c r="AB48" s="100">
        <f>+IF(F48=0,"",'Ark1'!Z105)</f>
        <v>6.0168805502150287</v>
      </c>
      <c r="AC48" s="102"/>
      <c r="AD48" s="295">
        <f>+IF(F48=0,"",'Ark1'!Z105)</f>
        <v>6.0168805502150287</v>
      </c>
      <c r="AE48" s="282">
        <f>+IF(F48=0,"",'Ark1'!AA105)</f>
        <v>1.4366009265701549</v>
      </c>
      <c r="AF48" s="282">
        <f>+IF(F48=0,"",'Ark1'!AB105)</f>
        <v>1.4804804025120442</v>
      </c>
      <c r="AG48" s="99">
        <f>+IF(F48=0,"",L48/P48)</f>
        <v>4.0460916442048518</v>
      </c>
      <c r="AH48" s="25"/>
    </row>
    <row r="49" spans="1:59" s="3" customFormat="1" ht="15.6">
      <c r="A49" s="25"/>
      <c r="B49" s="98">
        <f>+'Ark1'!C106</f>
        <v>2024</v>
      </c>
      <c r="C49" s="98">
        <f>+'Ark1'!E106</f>
        <v>40</v>
      </c>
      <c r="D49" s="98">
        <f>+IF(F49=0,"",'Ark1'!Q106)</f>
        <v>67</v>
      </c>
      <c r="E49" s="105">
        <f>+IF(F49=0,"",D49-D102)</f>
        <v>5</v>
      </c>
      <c r="F49" s="18">
        <f>+'Ark1'!R106</f>
        <v>650</v>
      </c>
      <c r="G49" s="105">
        <f>+IF(F49=0,"",F49-F102)</f>
        <v>56</v>
      </c>
      <c r="H49" s="100">
        <f>+IF(F49=0,"",'Ark1'!AG106)</f>
        <v>6.8233180287916078</v>
      </c>
      <c r="I49" s="100">
        <f>+IF(F49=0,"",H49-H102)</f>
        <v>0.54425901590637515</v>
      </c>
      <c r="J49" s="100">
        <f>+IF(F49=0,"",'Ark1'!AH106)</f>
        <v>0.76923076923076894</v>
      </c>
      <c r="K49" s="102"/>
      <c r="L49" s="57">
        <f>+IF(F49=0,"",'Ark1'!U106)</f>
        <v>20.261538461538471</v>
      </c>
      <c r="M49" s="100">
        <f>+IF(F49=0,"",L49-L102)</f>
        <v>0.37466977466979046</v>
      </c>
      <c r="N49" s="18">
        <f>+IF(F49=0,"",'Ark1'!AI106)</f>
        <v>642</v>
      </c>
      <c r="O49" s="102"/>
      <c r="P49" s="5">
        <f>+IF(F49=0,"",'Ark1'!S106)</f>
        <v>4.775384615384616</v>
      </c>
      <c r="Q49" s="99">
        <f>+IF(F49=0,"",P49-P102)</f>
        <v>-3.6063196063196301E-2</v>
      </c>
      <c r="R49" s="104"/>
      <c r="S49" s="57">
        <f>+IF(N49=0,"",'Ark1'!AJ106)</f>
        <v>110.2883177570093</v>
      </c>
      <c r="T49" s="374"/>
      <c r="U49" s="57">
        <f>+IF(N49=0,"",'Ark1'!AK106)</f>
        <v>15.107301982667545</v>
      </c>
      <c r="V49" s="99">
        <f>+IF(F49=0,"",'Ark1'!T106)</f>
        <v>5.0661538461538473</v>
      </c>
      <c r="W49" s="377">
        <f>+IF(F49=0,"",V49-V102)</f>
        <v>-2.8697228697218691E-3</v>
      </c>
      <c r="X49" s="100">
        <f>+IF(F49=0,"",'Ark1'!W106)</f>
        <v>2.6153846153846159</v>
      </c>
      <c r="Y49" s="100">
        <f>+IF(F49=0,"",'Ark1'!X106)</f>
        <v>84.923076923076891</v>
      </c>
      <c r="Z49" s="105">
        <f>+IF(F49=0,"",Y49-Y102)</f>
        <v>6.6402486402486289</v>
      </c>
      <c r="AA49" s="100">
        <f>+IF(F49=0,"",'Ark1'!Y106)</f>
        <v>20.307692307692314</v>
      </c>
      <c r="AB49" s="100">
        <f>+IF(F49=0,"",'Ark1'!Z106)</f>
        <v>5.5646298462200816</v>
      </c>
      <c r="AC49" s="102"/>
      <c r="AD49" s="295">
        <f>+IF(F49=0,"",'Ark1'!Z106)</f>
        <v>5.5646298462200816</v>
      </c>
      <c r="AE49" s="282">
        <f>+IF(F49=0,"",'Ark1'!AA106)</f>
        <v>1.5487991148708899</v>
      </c>
      <c r="AF49" s="282">
        <f>+IF(F49=0,"",'Ark1'!AB106)</f>
        <v>1.7178499014825681</v>
      </c>
      <c r="AG49" s="99">
        <f>+IF(F49=0,"",L49/P49)</f>
        <v>4.2429123711340218</v>
      </c>
      <c r="AH49" s="25"/>
    </row>
    <row r="50" spans="1:59" s="2" customFormat="1" ht="15.6">
      <c r="A50" s="25"/>
      <c r="B50" s="98">
        <f>+'Ark1'!C107</f>
        <v>2024</v>
      </c>
      <c r="C50" s="98">
        <f>+'Ark1'!E107</f>
        <v>41</v>
      </c>
      <c r="D50" s="98">
        <f>+IF(F50=0,"",'Ark1'!Q107)</f>
        <v>67</v>
      </c>
      <c r="E50" s="105">
        <f>+IF(F50=0,"",D50-D103)</f>
        <v>2</v>
      </c>
      <c r="F50" s="18">
        <f>+'Ark1'!R107</f>
        <v>637</v>
      </c>
      <c r="G50" s="105">
        <f>+IF(F50=0,"",F50-F103)</f>
        <v>-139</v>
      </c>
      <c r="H50" s="100">
        <f>+IF(F50=0,"",'Ark1'!AG107)</f>
        <v>7.3930158651210816</v>
      </c>
      <c r="I50" s="100">
        <f>+IF(F50=0,"",H50-H103)</f>
        <v>-0.60841505954222352</v>
      </c>
      <c r="J50" s="100">
        <f>+IF(F50=0,"",'Ark1'!AH107)</f>
        <v>3.2967032967032961</v>
      </c>
      <c r="K50" s="102"/>
      <c r="L50" s="57">
        <f>+IF(F50=0,"",'Ark1'!U107)</f>
        <v>22.401255886970159</v>
      </c>
      <c r="M50" s="100">
        <f>+IF(F50=0,"",L50-L103)</f>
        <v>3.0029311447021243</v>
      </c>
      <c r="N50" s="18">
        <f>+IF(F50=0,"",'Ark1'!AI107)</f>
        <v>636</v>
      </c>
      <c r="O50" s="102"/>
      <c r="P50" s="5">
        <f>+IF(F50=0,"",'Ark1'!S107)</f>
        <v>5.7425431711145984</v>
      </c>
      <c r="Q50" s="99">
        <f>+IF(F50=0,"",P50-P103)</f>
        <v>0.77089368657851676</v>
      </c>
      <c r="R50" s="104"/>
      <c r="S50" s="57">
        <f>+IF(N50=0,"",'Ark1'!AJ107)</f>
        <v>109.72201257861632</v>
      </c>
      <c r="T50" s="374"/>
      <c r="U50" s="57">
        <f>+IF(N50=0,"",'Ark1'!AK107)</f>
        <v>16.826771499947547</v>
      </c>
      <c r="V50" s="99">
        <f>+IF(F50=0,"",'Ark1'!T107)</f>
        <v>6.0455259026687598</v>
      </c>
      <c r="W50" s="377">
        <f>+IF(F50=0,"",V50-V103)</f>
        <v>0.91665992328731605</v>
      </c>
      <c r="X50" s="100">
        <f>+IF(F50=0,"",'Ark1'!W107)</f>
        <v>12.087912087912084</v>
      </c>
      <c r="Y50" s="100">
        <f>+IF(F50=0,"",'Ark1'!X107)</f>
        <v>86.185243328100455</v>
      </c>
      <c r="Z50" s="105">
        <f>+IF(F50=0,"",Y50-Y103)</f>
        <v>7.5769959054200768</v>
      </c>
      <c r="AA50" s="100">
        <f>+IF(F50=0,"",'Ark1'!Y107)</f>
        <v>44.113029827315536</v>
      </c>
      <c r="AB50" s="100">
        <f>+IF(F50=0,"",'Ark1'!Z107)</f>
        <v>6.2281881870314475</v>
      </c>
      <c r="AC50" s="102"/>
      <c r="AD50" s="295">
        <f>+IF(F50=0,"",'Ark1'!Z107)</f>
        <v>6.2281881870314475</v>
      </c>
      <c r="AE50" s="282">
        <f>+IF(F50=0,"",'Ark1'!AA107)</f>
        <v>1.8293684218069763</v>
      </c>
      <c r="AF50" s="282">
        <f>+IF(F50=0,"",'Ark1'!AB107)</f>
        <v>2.1995003531459547</v>
      </c>
      <c r="AG50" s="99">
        <f>+IF(F50=0,"",L50/P50)</f>
        <v>3.9009294696555479</v>
      </c>
      <c r="AH50" s="25"/>
    </row>
    <row r="51" spans="1:59" s="3" customFormat="1" ht="15.6">
      <c r="A51" s="25"/>
      <c r="B51" s="98">
        <f>+'Ark1'!C108</f>
        <v>2024</v>
      </c>
      <c r="C51" s="98">
        <f>+'Ark1'!E108</f>
        <v>42</v>
      </c>
      <c r="D51" s="98">
        <f>+IF(F51=0,"",'Ark1'!Q108)</f>
        <v>59</v>
      </c>
      <c r="E51" s="105">
        <f>+IF(F51=0,"",D51-D104)</f>
        <v>-4</v>
      </c>
      <c r="F51" s="18">
        <f>+'Ark1'!R108</f>
        <v>443</v>
      </c>
      <c r="G51" s="105">
        <f>+IF(F51=0,"",F51-F104)</f>
        <v>-68</v>
      </c>
      <c r="H51" s="100">
        <f>+IF(F51=0,"",'Ark1'!AG108)</f>
        <v>4.8806152487946548</v>
      </c>
      <c r="I51" s="100">
        <f>+IF(F51=0,"",H51-H104)</f>
        <v>-0.63019881019962387</v>
      </c>
      <c r="J51" s="100">
        <f>+IF(F51=0,"",'Ark1'!AH108)</f>
        <v>0</v>
      </c>
      <c r="K51" s="102"/>
      <c r="L51" s="57">
        <f>+IF(F51=0,"",'Ark1'!U108)</f>
        <v>21.264785553047421</v>
      </c>
      <c r="M51" s="100">
        <f>+IF(F51=0,"",L51-L104)</f>
        <v>0.97613584658949648</v>
      </c>
      <c r="N51" s="18">
        <f>+IF(F51=0,"",'Ark1'!AI108)</f>
        <v>442</v>
      </c>
      <c r="O51" s="102"/>
      <c r="P51" s="5">
        <f>+IF(F51=0,"",'Ark1'!S108)</f>
        <v>5.1376975169300225</v>
      </c>
      <c r="Q51" s="99">
        <f>+IF(F51=0,"",P51-P104)</f>
        <v>-8.930835391146541E-2</v>
      </c>
      <c r="R51" s="104"/>
      <c r="S51" s="57">
        <f>+IF(N51=0,"",'Ark1'!AJ108)</f>
        <v>109.83665158371032</v>
      </c>
      <c r="T51" s="374"/>
      <c r="U51" s="57">
        <f>+IF(N51=0,"",'Ark1'!AK108)</f>
        <v>15.792763514117148</v>
      </c>
      <c r="V51" s="99">
        <f>+IF(F51=0,"",'Ark1'!T108)</f>
        <v>5.1783295711060946</v>
      </c>
      <c r="W51" s="377">
        <f>+IF(F51=0,"",V51-V104)</f>
        <v>-0.29525164220114419</v>
      </c>
      <c r="X51" s="100">
        <f>+IF(F51=0,"",'Ark1'!W108)</f>
        <v>2.7088036117381482</v>
      </c>
      <c r="Y51" s="100">
        <f>+IF(F51=0,"",'Ark1'!X108)</f>
        <v>84.198645598194148</v>
      </c>
      <c r="Z51" s="105">
        <f>+IF(F51=0,"",Y51-Y104)</f>
        <v>2.7896436412469967</v>
      </c>
      <c r="AA51" s="100">
        <f>+IF(F51=0,"",'Ark1'!Y108)</f>
        <v>31.828442437923243</v>
      </c>
      <c r="AB51" s="100">
        <f>+IF(F51=0,"",'Ark1'!Z108)</f>
        <v>5.7126469839726912</v>
      </c>
      <c r="AC51" s="102"/>
      <c r="AD51" s="295">
        <f>+IF(F51=0,"",'Ark1'!Z108)</f>
        <v>5.7126469839726912</v>
      </c>
      <c r="AE51" s="282">
        <f>+IF(F51=0,"",'Ark1'!AA108)</f>
        <v>1.567589666407825</v>
      </c>
      <c r="AF51" s="282">
        <f>+IF(F51=0,"",'Ark1'!AB108)</f>
        <v>1.7123320888715705</v>
      </c>
      <c r="AG51" s="99">
        <f>+IF(F51=0,"",L51/P51)</f>
        <v>4.138971880492095</v>
      </c>
      <c r="AH51" s="25"/>
    </row>
    <row r="52" spans="1:59" s="3" customFormat="1" ht="15.6">
      <c r="A52" s="25"/>
      <c r="B52" s="98">
        <f>+'Ark1'!C109</f>
        <v>2024</v>
      </c>
      <c r="C52" s="98">
        <f>+'Ark1'!E109</f>
        <v>43</v>
      </c>
      <c r="D52" s="98">
        <f>+IF(F52=0,"",'Ark1'!Q109)</f>
        <v>56</v>
      </c>
      <c r="E52" s="105">
        <f>+IF(F52=0,"",D52-D105)</f>
        <v>-14</v>
      </c>
      <c r="F52" s="18">
        <f>+'Ark1'!R109</f>
        <v>504</v>
      </c>
      <c r="G52" s="105">
        <f>+IF(F52=0,"",F52-F105)</f>
        <v>-18</v>
      </c>
      <c r="H52" s="100">
        <f>+IF(F52=0,"",'Ark1'!AG109)</f>
        <v>5.3782459979711392</v>
      </c>
      <c r="I52" s="100">
        <f>+IF(F52=0,"",H52-H105)</f>
        <v>-0.16350409943486</v>
      </c>
      <c r="J52" s="100">
        <f>+IF(F52=0,"",'Ark1'!AH109)</f>
        <v>0.39682539682539669</v>
      </c>
      <c r="K52" s="102"/>
      <c r="L52" s="57">
        <f>+IF(F52=0,"",'Ark1'!U109)</f>
        <v>20.596825396825391</v>
      </c>
      <c r="M52" s="100">
        <f>+IF(F52=0,"",L52-L105)</f>
        <v>0.62422003284071081</v>
      </c>
      <c r="N52" s="18">
        <f>+IF(F52=0,"",'Ark1'!AI109)</f>
        <v>462</v>
      </c>
      <c r="O52" s="102"/>
      <c r="P52" s="5">
        <f>+IF(F52=0,"",'Ark1'!S109)</f>
        <v>4.9206349206349218</v>
      </c>
      <c r="Q52" s="99">
        <f>+IF(F52=0,"",P52-P105)</f>
        <v>-0.1732348111658446</v>
      </c>
      <c r="R52" s="104"/>
      <c r="S52" s="57">
        <f>+IF(N52=0,"",'Ark1'!AJ109)</f>
        <v>109.12489177489184</v>
      </c>
      <c r="T52" s="374"/>
      <c r="U52" s="57">
        <f>+IF(N52=0,"",'Ark1'!AK109)</f>
        <v>15.4784685052693</v>
      </c>
      <c r="V52" s="99">
        <f>+IF(F52=0,"",'Ark1'!T109)</f>
        <v>4.9265873015873005</v>
      </c>
      <c r="W52" s="377">
        <f>+IF(F52=0,"",V52-V105)</f>
        <v>-0.12513683634373329</v>
      </c>
      <c r="X52" s="100">
        <f>+IF(F52=0,"",'Ark1'!W109)</f>
        <v>3.9682539682539697</v>
      </c>
      <c r="Y52" s="100">
        <f>+IF(F52=0,"",'Ark1'!X109)</f>
        <v>83.333333333333314</v>
      </c>
      <c r="Z52" s="105">
        <f>+IF(F52=0,"",Y52-Y105)</f>
        <v>9.0038314176245109</v>
      </c>
      <c r="AA52" s="100">
        <f>+IF(F52=0,"",'Ark1'!Y109)</f>
        <v>25.396825396825392</v>
      </c>
      <c r="AB52" s="100">
        <f>+IF(F52=0,"",'Ark1'!Z109)</f>
        <v>5.2492695864982846</v>
      </c>
      <c r="AC52" s="102"/>
      <c r="AD52" s="295">
        <f>+IF(F52=0,"",'Ark1'!Z109)</f>
        <v>5.2492695864982846</v>
      </c>
      <c r="AE52" s="282">
        <f>+IF(F52=0,"",'Ark1'!AA109)</f>
        <v>1.6102507672358739</v>
      </c>
      <c r="AF52" s="282">
        <f>+IF(F52=0,"",'Ark1'!AB109)</f>
        <v>1.7367889833071739</v>
      </c>
      <c r="AG52" s="99">
        <f>+IF(F52=0,"",L52/P52)</f>
        <v>4.1858064516129012</v>
      </c>
      <c r="AH52" s="25"/>
    </row>
    <row r="53" spans="1:59" s="3" customFormat="1" ht="15.6">
      <c r="A53" s="25"/>
      <c r="B53" s="98">
        <f>+'Ark1'!C110</f>
        <v>2024</v>
      </c>
      <c r="C53" s="98">
        <f>+'Ark1'!E110</f>
        <v>44</v>
      </c>
      <c r="D53" s="98">
        <f>+IF(F53=0,"",'Ark1'!Q110)</f>
        <v>60</v>
      </c>
      <c r="E53" s="105">
        <f>+IF(F53=0,"",D53-D106)</f>
        <v>-2</v>
      </c>
      <c r="F53" s="18">
        <f>+'Ark1'!R110</f>
        <v>492</v>
      </c>
      <c r="G53" s="105">
        <f>+IF(F53=0,"",F53-F106)</f>
        <v>-83</v>
      </c>
      <c r="H53" s="100">
        <f>+IF(F53=0,"",'Ark1'!AG110)</f>
        <v>5.3257629215613758</v>
      </c>
      <c r="I53" s="100">
        <f>+IF(F53=0,"",H53-H106)</f>
        <v>-1.1135575274257885</v>
      </c>
      <c r="J53" s="100">
        <f>+IF(F53=0,"",'Ark1'!AH110)</f>
        <v>3.8617886178861793</v>
      </c>
      <c r="K53" s="102"/>
      <c r="L53" s="57">
        <f>+IF(F53=0,"",'Ark1'!U110)</f>
        <v>20.89329268292683</v>
      </c>
      <c r="M53" s="100">
        <f>+IF(F53=0,"",L53-L106)</f>
        <v>-0.17505514316012594</v>
      </c>
      <c r="N53" s="18">
        <f>+IF(F53=0,"",'Ark1'!AI110)</f>
        <v>490</v>
      </c>
      <c r="O53" s="102"/>
      <c r="P53" s="5">
        <f>+IF(F53=0,"",'Ark1'!S110)</f>
        <v>5.4085365853658525</v>
      </c>
      <c r="Q53" s="99">
        <f>+IF(F53=0,"",P53-P106)</f>
        <v>1.8971367974548237E-2</v>
      </c>
      <c r="R53" s="104"/>
      <c r="S53" s="57">
        <f>+IF(N53=0,"",'Ark1'!AJ110)</f>
        <v>107.92551020408165</v>
      </c>
      <c r="T53" s="374"/>
      <c r="U53" s="57">
        <f>+IF(N53=0,"",'Ark1'!AK110)</f>
        <v>16.21896197822144</v>
      </c>
      <c r="V53" s="99">
        <f>+IF(F53=0,"",'Ark1'!T110)</f>
        <v>5.7642276422764223</v>
      </c>
      <c r="W53" s="377">
        <f>+IF(F53=0,"",V53-V106)</f>
        <v>7.0314598798161043E-2</v>
      </c>
      <c r="X53" s="100">
        <f>+IF(F53=0,"",'Ark1'!W110)</f>
        <v>6.3008130081300804</v>
      </c>
      <c r="Y53" s="100">
        <f>+IF(F53=0,"",'Ark1'!X110)</f>
        <v>79.878048780487802</v>
      </c>
      <c r="Z53" s="105">
        <f>+IF(F53=0,"",Y53-Y106)</f>
        <v>-4.2958642629904489</v>
      </c>
      <c r="AA53" s="100">
        <f>+IF(F53=0,"",'Ark1'!Y110)</f>
        <v>30.487804878048781</v>
      </c>
      <c r="AB53" s="100">
        <f>+IF(F53=0,"",'Ark1'!Z110)</f>
        <v>6.150591198012437</v>
      </c>
      <c r="AC53" s="102"/>
      <c r="AD53" s="295">
        <f>+IF(F53=0,"",'Ark1'!Z110)</f>
        <v>6.150591198012437</v>
      </c>
      <c r="AE53" s="282">
        <f>+IF(F53=0,"",'Ark1'!AA110)</f>
        <v>1.7101348698426559</v>
      </c>
      <c r="AF53" s="282">
        <f>+IF(F53=0,"",'Ark1'!AB110)</f>
        <v>1.8205301685279625</v>
      </c>
      <c r="AG53" s="99">
        <f>+IF(F53=0,"",L53/P53)</f>
        <v>3.8630214205186033</v>
      </c>
      <c r="AH53" s="25"/>
    </row>
    <row r="54" spans="1:59" s="3" customFormat="1" ht="15.6">
      <c r="A54" s="25"/>
      <c r="B54" s="98">
        <f>+'Ark1'!C111</f>
        <v>2024</v>
      </c>
      <c r="C54" s="98">
        <f>+'Ark1'!E111</f>
        <v>45</v>
      </c>
      <c r="D54" s="98">
        <f>+IF(F54=0,"",'Ark1'!Q111)</f>
        <v>54</v>
      </c>
      <c r="E54" s="105">
        <f>+IF(F54=0,"",D54-D107)</f>
        <v>5</v>
      </c>
      <c r="F54" s="18">
        <f>+'Ark1'!R111</f>
        <v>651</v>
      </c>
      <c r="G54" s="105">
        <f>+IF(F54=0,"",F54-F107)</f>
        <v>137</v>
      </c>
      <c r="H54" s="100">
        <f>+IF(F54=0,"",'Ark1'!AG111)</f>
        <v>6.7358116950738482</v>
      </c>
      <c r="I54" s="100">
        <f>+IF(F54=0,"",H54-H107)</f>
        <v>0.97835980406863676</v>
      </c>
      <c r="J54" s="100">
        <f>+IF(F54=0,"",'Ark1'!AH111)</f>
        <v>2.3041474654377878</v>
      </c>
      <c r="K54" s="102"/>
      <c r="L54" s="57">
        <f>+IF(F54=0,"",'Ark1'!U111)</f>
        <v>19.970967741935489</v>
      </c>
      <c r="M54" s="100">
        <f>+IF(F54=0,"",L54-L107)</f>
        <v>-1.1019894565080719</v>
      </c>
      <c r="N54" s="18">
        <f>+IF(F54=0,"",'Ark1'!AI111)</f>
        <v>643</v>
      </c>
      <c r="O54" s="102"/>
      <c r="P54" s="5">
        <f>+IF(F54=0,"",'Ark1'!S111)</f>
        <v>5.0506912442396308</v>
      </c>
      <c r="Q54" s="99">
        <f>+IF(F54=0,"",P54-P107)</f>
        <v>-0.43958112930122706</v>
      </c>
      <c r="R54" s="104"/>
      <c r="S54" s="57">
        <f>+IF(N54=0,"",'Ark1'!AJ111)</f>
        <v>108.41104199066876</v>
      </c>
      <c r="T54" s="374"/>
      <c r="U54" s="57">
        <f>+IF(N54=0,"",'Ark1'!AK111)</f>
        <v>15.527349579037018</v>
      </c>
      <c r="V54" s="99">
        <f>+IF(F54=0,"",'Ark1'!T111)</f>
        <v>5.261136712749618</v>
      </c>
      <c r="W54" s="377">
        <f>+IF(F54=0,"",V54-V107)</f>
        <v>-0.15715122499357292</v>
      </c>
      <c r="X54" s="100">
        <f>+IF(F54=0,"",'Ark1'!W111)</f>
        <v>1.8433179723502304</v>
      </c>
      <c r="Y54" s="100">
        <f>+IF(F54=0,"",'Ark1'!X111)</f>
        <v>78.648233486943184</v>
      </c>
      <c r="Z54" s="105">
        <f>+IF(F54=0,"",Y54-Y107)</f>
        <v>-8.7058521161696376</v>
      </c>
      <c r="AA54" s="100">
        <f>+IF(F54=0,"",'Ark1'!Y111)</f>
        <v>23.809523809523821</v>
      </c>
      <c r="AB54" s="100">
        <f>+IF(F54=0,"",'Ark1'!Z111)</f>
        <v>5.6312493928077716</v>
      </c>
      <c r="AC54" s="102"/>
      <c r="AD54" s="295">
        <f>+IF(F54=0,"",'Ark1'!Z111)</f>
        <v>5.6312493928077716</v>
      </c>
      <c r="AE54" s="282">
        <f>+IF(F54=0,"",'Ark1'!AA111)</f>
        <v>1.3275569126341737</v>
      </c>
      <c r="AF54" s="282">
        <f>+IF(F54=0,"",'Ark1'!AB111)</f>
        <v>1.408557758774643</v>
      </c>
      <c r="AG54" s="99">
        <f>+IF(F54=0,"",L54/P54)</f>
        <v>3.95410583941606</v>
      </c>
      <c r="AH54" s="25"/>
    </row>
    <row r="55" spans="1:59" s="3" customFormat="1" ht="15.6">
      <c r="A55" s="25"/>
      <c r="B55" s="98">
        <f>+'Ark1'!C112</f>
        <v>2024</v>
      </c>
      <c r="C55" s="98">
        <f>+'Ark1'!E112</f>
        <v>46</v>
      </c>
      <c r="D55" s="98">
        <f>+IF(F55=0,"",'Ark1'!Q112)</f>
        <v>36</v>
      </c>
      <c r="E55" s="105">
        <f>+IF(F55=0,"",D55-D108)</f>
        <v>-1</v>
      </c>
      <c r="F55" s="18">
        <f>+'Ark1'!R112</f>
        <v>301</v>
      </c>
      <c r="G55" s="105">
        <f>+IF(F55=0,"",F55-F108)</f>
        <v>13</v>
      </c>
      <c r="H55" s="100">
        <f>+IF(F55=0,"",'Ark1'!AG112)</f>
        <v>3.2329160591996682</v>
      </c>
      <c r="I55" s="100">
        <f>+IF(F55=0,"",H55-H108)</f>
        <v>-0.191044274633144</v>
      </c>
      <c r="J55" s="100">
        <f>+IF(F55=0,"",'Ark1'!AH112)</f>
        <v>0</v>
      </c>
      <c r="K55" s="102"/>
      <c r="L55" s="57">
        <f>+IF(F55=0,"",'Ark1'!U112)</f>
        <v>20.730897009966782</v>
      </c>
      <c r="M55" s="100">
        <f>+IF(F55=0,"",L55-L108)</f>
        <v>-1.6354224344776753</v>
      </c>
      <c r="N55" s="18">
        <f>+IF(F55=0,"",'Ark1'!AI112)</f>
        <v>277</v>
      </c>
      <c r="O55" s="102"/>
      <c r="P55" s="5">
        <f>+IF(F55=0,"",'Ark1'!S112)</f>
        <v>5.4584717607973436</v>
      </c>
      <c r="Q55" s="99">
        <f>+IF(F55=0,"",P55-P108)</f>
        <v>-1.7222683647100112E-2</v>
      </c>
      <c r="R55" s="104"/>
      <c r="S55" s="57">
        <f>+IF(N55=0,"",'Ark1'!AJ112)</f>
        <v>107.33068592057764</v>
      </c>
      <c r="T55" s="374"/>
      <c r="U55" s="57">
        <f>+IF(N55=0,"",'Ark1'!AK112)</f>
        <v>16.239826649135331</v>
      </c>
      <c r="V55" s="99">
        <f>+IF(F55=0,"",'Ark1'!T112)</f>
        <v>5.6279069767441881</v>
      </c>
      <c r="W55" s="377">
        <f>+IF(F55=0,"",V55-V108)</f>
        <v>-0.37556524547803427</v>
      </c>
      <c r="X55" s="100">
        <f>+IF(F55=0,"",'Ark1'!W112)</f>
        <v>3.9867109634551503</v>
      </c>
      <c r="Y55" s="100">
        <f>+IF(F55=0,"",'Ark1'!X112)</f>
        <v>81.063122923588011</v>
      </c>
      <c r="Z55" s="105">
        <f>+IF(F55=0,"",Y55-Y108)</f>
        <v>-3.6590992986342172</v>
      </c>
      <c r="AA55" s="100">
        <f>+IF(F55=0,"",'Ark1'!Y112)</f>
        <v>31.893687707641202</v>
      </c>
      <c r="AB55" s="100">
        <f>+IF(F55=0,"",'Ark1'!Z112)</f>
        <v>5.928209115320958</v>
      </c>
      <c r="AC55" s="102"/>
      <c r="AD55" s="295">
        <f>+IF(F55=0,"",'Ark1'!Z112)</f>
        <v>5.928209115320958</v>
      </c>
      <c r="AE55" s="282">
        <f>+IF(F55=0,"",'Ark1'!AA112)</f>
        <v>1.3673104489546219</v>
      </c>
      <c r="AF55" s="282">
        <f>+IF(F55=0,"",'Ark1'!AB112)</f>
        <v>1.4743944997348355</v>
      </c>
      <c r="AG55" s="99">
        <f>+IF(F55=0,"",L55/P55)</f>
        <v>3.7979306147291538</v>
      </c>
      <c r="AH55" s="25"/>
    </row>
    <row r="56" spans="1:59" s="3" customFormat="1" ht="15.6">
      <c r="A56" s="25"/>
      <c r="B56" s="98">
        <f>+'Ark1'!C113</f>
        <v>2024</v>
      </c>
      <c r="C56" s="98">
        <f>+'Ark1'!E113</f>
        <v>47</v>
      </c>
      <c r="D56" s="98">
        <f>+IF(F56=0,"",'Ark1'!Q113)</f>
        <v>30</v>
      </c>
      <c r="E56" s="105">
        <f>+IF(F56=0,"",D56-D109)</f>
        <v>0</v>
      </c>
      <c r="F56" s="18">
        <f>+'Ark1'!R113</f>
        <v>261</v>
      </c>
      <c r="G56" s="105">
        <f>+IF(F56=0,"",F56-F109)</f>
        <v>41</v>
      </c>
      <c r="H56" s="100">
        <f>+IF(F56=0,"",'Ark1'!AG113)</f>
        <v>2.8660526198536305</v>
      </c>
      <c r="I56" s="100">
        <f>+IF(F56=0,"",H56-H109)</f>
        <v>0.39632555331829078</v>
      </c>
      <c r="J56" s="100">
        <f>+IF(F56=0,"",'Ark1'!AH113)</f>
        <v>1.149425287356322</v>
      </c>
      <c r="K56" s="102"/>
      <c r="L56" s="57">
        <f>+IF(F56=0,"",'Ark1'!U113)</f>
        <v>21.195019157088129</v>
      </c>
      <c r="M56" s="100">
        <f>+IF(F56=0,"",L56-L109)</f>
        <v>7.5473702542666388E-2</v>
      </c>
      <c r="N56" s="18">
        <f>+IF(F56=0,"",'Ark1'!AI113)</f>
        <v>258</v>
      </c>
      <c r="O56" s="102"/>
      <c r="P56" s="5">
        <f>+IF(F56=0,"",'Ark1'!S113)</f>
        <v>4.9770114942528734</v>
      </c>
      <c r="Q56" s="99">
        <f>+IF(F56=0,"",P56-P109)</f>
        <v>-0.20935214211076225</v>
      </c>
      <c r="R56" s="104"/>
      <c r="S56" s="57">
        <f>+IF(N56=0,"",'Ark1'!AJ113)</f>
        <v>109.99689922480621</v>
      </c>
      <c r="T56" s="374"/>
      <c r="U56" s="57">
        <f>+IF(N56=0,"",'Ark1'!AK113)</f>
        <v>15.71436264005888</v>
      </c>
      <c r="V56" s="99">
        <f>+IF(F56=0,"",'Ark1'!T113)</f>
        <v>5.1226053639846736</v>
      </c>
      <c r="W56" s="377">
        <f>+IF(F56=0,"",V56-V109)</f>
        <v>-0.39557645419714582</v>
      </c>
      <c r="X56" s="100">
        <f>+IF(F56=0,"",'Ark1'!W113)</f>
        <v>4.597701149425288</v>
      </c>
      <c r="Y56" s="100">
        <f>+IF(F56=0,"",'Ark1'!X113)</f>
        <v>82.758620689655189</v>
      </c>
      <c r="Z56" s="105">
        <f>+IF(F56=0,"",Y56-Y109)</f>
        <v>-0.87774294670846587</v>
      </c>
      <c r="AA56" s="100">
        <f>+IF(F56=0,"",'Ark1'!Y113)</f>
        <v>32.183908045977013</v>
      </c>
      <c r="AB56" s="100">
        <f>+IF(F56=0,"",'Ark1'!Z113)</f>
        <v>5.9795191713636173</v>
      </c>
      <c r="AC56" s="102"/>
      <c r="AD56" s="295">
        <f>+IF(F56=0,"",'Ark1'!Z113)</f>
        <v>5.9795191713636173</v>
      </c>
      <c r="AE56" s="282">
        <f>+IF(F56=0,"",'Ark1'!AA113)</f>
        <v>1.9076997331599472</v>
      </c>
      <c r="AF56" s="282">
        <f>+IF(F56=0,"",'Ark1'!AB113)</f>
        <v>1.8958278737852321</v>
      </c>
      <c r="AG56" s="99">
        <f>+IF(F56=0,"",L56/P56)</f>
        <v>4.2585835257890698</v>
      </c>
      <c r="AH56" s="25"/>
    </row>
    <row r="57" spans="1:59" s="3" customFormat="1" ht="15.6">
      <c r="A57" s="25"/>
      <c r="B57" s="98">
        <f>+'Ark1'!C114</f>
        <v>2024</v>
      </c>
      <c r="C57" s="98">
        <f>+'Ark1'!E114</f>
        <v>48</v>
      </c>
      <c r="D57" s="98">
        <f>+IF(F57=0,"",'Ark1'!Q114)</f>
        <v>40</v>
      </c>
      <c r="E57" s="105">
        <f>+IF(F57=0,"",D57-D110)</f>
        <v>23</v>
      </c>
      <c r="F57" s="18">
        <f>+'Ark1'!R114</f>
        <v>422</v>
      </c>
      <c r="G57" s="105">
        <f>+IF(F57=0,"",F57-F110)</f>
        <v>299</v>
      </c>
      <c r="H57" s="100">
        <f>+IF(F57=0,"",'Ark1'!AG114)</f>
        <v>4.4075422273755436</v>
      </c>
      <c r="I57" s="100">
        <f>+IF(F57=0,"",H57-H110)</f>
        <v>2.869776606669447</v>
      </c>
      <c r="J57" s="100">
        <f>+IF(F57=0,"",'Ark1'!AH114)</f>
        <v>0.71090047393364908</v>
      </c>
      <c r="K57" s="102"/>
      <c r="L57" s="57">
        <f>+IF(F57=0,"",'Ark1'!U114)</f>
        <v>20.159241706161119</v>
      </c>
      <c r="M57" s="100">
        <f>+IF(F57=0,"",L57-L110)</f>
        <v>-3.3610834970909131</v>
      </c>
      <c r="N57" s="18">
        <f>+IF(F57=0,"",'Ark1'!AI114)</f>
        <v>377</v>
      </c>
      <c r="O57" s="102"/>
      <c r="P57" s="5">
        <f>+IF(F57=0,"",'Ark1'!S114)</f>
        <v>5.016587677725119</v>
      </c>
      <c r="Q57" s="99">
        <f>+IF(F57=0,"",P57-P110)</f>
        <v>-1.6663391515431707</v>
      </c>
      <c r="R57" s="104"/>
      <c r="S57" s="57">
        <f>+IF(N57=0,"",'Ark1'!AJ114)</f>
        <v>108.9519893899205</v>
      </c>
      <c r="T57" s="374"/>
      <c r="U57" s="57">
        <f>+IF(N57=0,"",'Ark1'!AK114)</f>
        <v>15.130929601703748</v>
      </c>
      <c r="V57" s="99">
        <f>+IF(F57=0,"",'Ark1'!T114)</f>
        <v>5.5213270142180084</v>
      </c>
      <c r="W57" s="377">
        <f>+IF(F57=0,"",V57-V110)</f>
        <v>-0.8038762378145119</v>
      </c>
      <c r="X57" s="100">
        <f>+IF(F57=0,"",'Ark1'!W114)</f>
        <v>4.2654028436018967</v>
      </c>
      <c r="Y57" s="100">
        <f>+IF(F57=0,"",'Ark1'!X114)</f>
        <v>81.279620853080573</v>
      </c>
      <c r="Z57" s="105">
        <f>+IF(F57=0,"",Y57-Y110)</f>
        <v>-7.3382653257812223</v>
      </c>
      <c r="AA57" s="100">
        <f>+IF(F57=0,"",'Ark1'!Y114)</f>
        <v>24.170616113744071</v>
      </c>
      <c r="AB57" s="100">
        <f>+IF(F57=0,"",'Ark1'!Z114)</f>
        <v>5.4075993038203549</v>
      </c>
      <c r="AC57" s="102"/>
      <c r="AD57" s="295">
        <f>+IF(F57=0,"",'Ark1'!Z114)</f>
        <v>5.4075993038203549</v>
      </c>
      <c r="AE57" s="282">
        <f>+IF(F57=0,"",'Ark1'!AA114)</f>
        <v>1.5568864650517817</v>
      </c>
      <c r="AF57" s="282">
        <f>+IF(F57=0,"",'Ark1'!AB114)</f>
        <v>1.7519846950629141</v>
      </c>
      <c r="AG57" s="99">
        <f>+IF(F57=0,"",L57/P57)</f>
        <v>4.0185167690127495</v>
      </c>
      <c r="AH57" s="25"/>
    </row>
    <row r="58" spans="1:59" s="3" customFormat="1" ht="15.6">
      <c r="A58" s="25"/>
      <c r="B58" s="98">
        <f>+'Ark1'!C115</f>
        <v>2024</v>
      </c>
      <c r="C58" s="98">
        <f>+'Ark1'!E115</f>
        <v>49</v>
      </c>
      <c r="D58" s="98">
        <f>+IF(F58=0,"",'Ark1'!Q115)</f>
        <v>41</v>
      </c>
      <c r="E58" s="105">
        <f>+IF(F58=0,"",D58-D111)</f>
        <v>19</v>
      </c>
      <c r="F58" s="18">
        <f>+'Ark1'!R115</f>
        <v>337</v>
      </c>
      <c r="G58" s="105">
        <f>+IF(F58=0,"",F58-F111)</f>
        <v>181</v>
      </c>
      <c r="H58" s="100">
        <f>+IF(F58=0,"",'Ark1'!AG115)</f>
        <v>3.8119914244829136</v>
      </c>
      <c r="I58" s="100">
        <f>+IF(F58=0,"",H58-H111)</f>
        <v>2.0506571138117353</v>
      </c>
      <c r="J58" s="100">
        <f>+IF(F58=0,"",'Ark1'!AH115)</f>
        <v>2.6706231454005938</v>
      </c>
      <c r="K58" s="102"/>
      <c r="L58" s="57">
        <f>+IF(F58=0,"",'Ark1'!U115)</f>
        <v>21.832937685459939</v>
      </c>
      <c r="M58" s="100">
        <f>+IF(F58=0,"",L58-L111)</f>
        <v>0.59191204443430578</v>
      </c>
      <c r="N58" s="18">
        <f>+IF(F58=0,"",'Ark1'!AI115)</f>
        <v>326</v>
      </c>
      <c r="O58" s="102"/>
      <c r="P58" s="5">
        <f>+IF(F58=0,"",'Ark1'!S115)</f>
        <v>5.2136498516320486</v>
      </c>
      <c r="Q58" s="99">
        <f>+IF(F58=0,"",P58-P111)</f>
        <v>-0.22865784067564565</v>
      </c>
      <c r="R58" s="104"/>
      <c r="S58" s="57">
        <f>+IF(N58=0,"",'Ark1'!AJ115)</f>
        <v>109.75153374233116</v>
      </c>
      <c r="T58" s="374"/>
      <c r="U58" s="57">
        <f>+IF(N58=0,"",'Ark1'!AK115)</f>
        <v>16.05079728130422</v>
      </c>
      <c r="V58" s="99">
        <f>+IF(F58=0,"",'Ark1'!T115)</f>
        <v>5.6023738872403559</v>
      </c>
      <c r="W58" s="377">
        <f>+IF(F58=0,"",V58-V111)</f>
        <v>-0.17967739481092337</v>
      </c>
      <c r="X58" s="100">
        <f>+IF(F58=0,"",'Ark1'!W115)</f>
        <v>1.7804154302670625</v>
      </c>
      <c r="Y58" s="100">
        <f>+IF(F58=0,"",'Ark1'!X115)</f>
        <v>88.42729970326414</v>
      </c>
      <c r="Z58" s="105">
        <f>+IF(F58=0,"",Y58-Y111)</f>
        <v>2.5298638058282421</v>
      </c>
      <c r="AA58" s="100">
        <f>+IF(F58=0,"",'Ark1'!Y115)</f>
        <v>33.827893175074173</v>
      </c>
      <c r="AB58" s="100">
        <f>+IF(F58=0,"",'Ark1'!Z115)</f>
        <v>5.5075843018345756</v>
      </c>
      <c r="AC58" s="102"/>
      <c r="AD58" s="295">
        <f>+IF(F58=0,"",'Ark1'!Z115)</f>
        <v>5.5075843018345756</v>
      </c>
      <c r="AE58" s="282">
        <f>+IF(F58=0,"",'Ark1'!AA115)</f>
        <v>1.6599821337947536</v>
      </c>
      <c r="AF58" s="282">
        <f>+IF(F58=0,"",'Ark1'!AB115)</f>
        <v>1.4765406889762285</v>
      </c>
      <c r="AG58" s="99">
        <f>+IF(F58=0,"",L58/P58)</f>
        <v>4.1876494023904369</v>
      </c>
      <c r="AH58" s="25"/>
    </row>
    <row r="59" spans="1:59" s="3" customFormat="1" ht="15.6">
      <c r="A59" s="25"/>
      <c r="B59" s="98">
        <f>+'Ark1'!C116</f>
        <v>2024</v>
      </c>
      <c r="C59" s="98">
        <f>+'Ark1'!E116</f>
        <v>50</v>
      </c>
      <c r="D59" s="98" t="str">
        <f>+IF(F59=0,"",'Ark1'!Q116)</f>
        <v/>
      </c>
      <c r="E59" s="105" t="str">
        <f>+IF(F59=0,"",D59-D112)</f>
        <v/>
      </c>
      <c r="F59" s="18">
        <f>+'Ark1'!R116</f>
        <v>0</v>
      </c>
      <c r="G59" s="105" t="str">
        <f>+IF(F59=0,"",F59-F112)</f>
        <v/>
      </c>
      <c r="H59" s="100" t="str">
        <f>+IF(F59=0,"",'Ark1'!AG116)</f>
        <v/>
      </c>
      <c r="I59" s="100" t="str">
        <f>+IF(F59=0,"",H59-H112)</f>
        <v/>
      </c>
      <c r="J59" s="100" t="str">
        <f>+IF(F59=0,"",'Ark1'!AH116)</f>
        <v/>
      </c>
      <c r="K59" s="102"/>
      <c r="L59" s="57" t="str">
        <f>+IF(F59=0,"",'Ark1'!U116)</f>
        <v/>
      </c>
      <c r="M59" s="100" t="str">
        <f>+IF(F59=0,"",L59-L112)</f>
        <v/>
      </c>
      <c r="N59" s="18" t="str">
        <f>+IF(F59=0,"",'Ark1'!AI116)</f>
        <v/>
      </c>
      <c r="O59" s="102"/>
      <c r="P59" s="5" t="str">
        <f>+IF(F59=0,"",'Ark1'!S116)</f>
        <v/>
      </c>
      <c r="Q59" s="99" t="str">
        <f>+IF(F59=0,"",P59-P112)</f>
        <v/>
      </c>
      <c r="R59" s="104"/>
      <c r="S59" s="57" t="str">
        <f>+IF(N59=0,"",'Ark1'!AJ116)</f>
        <v/>
      </c>
      <c r="T59" s="374"/>
      <c r="U59" s="57" t="str">
        <f>+IF(N59=0,"",'Ark1'!AK116)</f>
        <v/>
      </c>
      <c r="V59" s="99" t="str">
        <f>+IF(F59=0,"",'Ark1'!T116)</f>
        <v/>
      </c>
      <c r="W59" s="377" t="str">
        <f>+IF(F59=0,"",V59-V112)</f>
        <v/>
      </c>
      <c r="X59" s="100" t="str">
        <f>+IF(F59=0,"",'Ark1'!W116)</f>
        <v/>
      </c>
      <c r="Y59" s="100" t="str">
        <f>+IF(F59=0,"",'Ark1'!X116)</f>
        <v/>
      </c>
      <c r="Z59" s="105" t="str">
        <f>+IF(F59=0,"",Y59-Y112)</f>
        <v/>
      </c>
      <c r="AA59" s="100" t="str">
        <f>+IF(F59=0,"",'Ark1'!Y116)</f>
        <v/>
      </c>
      <c r="AB59" s="100" t="str">
        <f>+IF(F59=0,"",'Ark1'!Z116)</f>
        <v/>
      </c>
      <c r="AC59" s="102"/>
      <c r="AD59" s="295" t="str">
        <f>+IF(F59=0,"",'Ark1'!Z116)</f>
        <v/>
      </c>
      <c r="AE59" s="282" t="str">
        <f>+IF(F59=0,"",'Ark1'!AA116)</f>
        <v/>
      </c>
      <c r="AF59" s="282" t="str">
        <f>+IF(F59=0,"",'Ark1'!AB116)</f>
        <v/>
      </c>
      <c r="AG59" s="99" t="str">
        <f>+IF(F59=0,"",L59/P59)</f>
        <v/>
      </c>
      <c r="AH59" s="25"/>
    </row>
    <row r="60" spans="1:59" s="3" customFormat="1" ht="15.6">
      <c r="A60" s="25"/>
      <c r="B60" s="98">
        <f>+'Ark1'!C117</f>
        <v>2024</v>
      </c>
      <c r="C60" s="98">
        <f>+'Ark1'!E117</f>
        <v>51</v>
      </c>
      <c r="D60" s="98" t="str">
        <f>+IF(F60=0,"",'Ark1'!Q117)</f>
        <v/>
      </c>
      <c r="E60" s="105" t="str">
        <f>+IF(F60=0,"",D60-D113)</f>
        <v/>
      </c>
      <c r="F60" s="18">
        <f>+'Ark1'!R117</f>
        <v>0</v>
      </c>
      <c r="G60" s="105" t="str">
        <f>+IF(F60=0,"",F60-F113)</f>
        <v/>
      </c>
      <c r="H60" s="100" t="str">
        <f>+IF(F60=0,"",'Ark1'!AG117)</f>
        <v/>
      </c>
      <c r="I60" s="100" t="str">
        <f>+IF(F60=0,"",H60-H113)</f>
        <v/>
      </c>
      <c r="J60" s="100" t="str">
        <f>+IF(F60=0,"",'Ark1'!AH117)</f>
        <v/>
      </c>
      <c r="K60" s="102"/>
      <c r="L60" s="57" t="str">
        <f>+IF(F60=0,"",'Ark1'!U117)</f>
        <v/>
      </c>
      <c r="M60" s="100" t="str">
        <f>+IF(F60=0,"",L60-L113)</f>
        <v/>
      </c>
      <c r="N60" s="18" t="str">
        <f>+IF(F60=0,"",'Ark1'!AI117)</f>
        <v/>
      </c>
      <c r="O60" s="102"/>
      <c r="P60" s="5" t="str">
        <f>+IF(F60=0,"",'Ark1'!S117)</f>
        <v/>
      </c>
      <c r="Q60" s="99" t="str">
        <f>+IF(F60=0,"",P60-P113)</f>
        <v/>
      </c>
      <c r="R60" s="104"/>
      <c r="S60" s="57" t="str">
        <f>+IF(N60=0,"",'Ark1'!AJ117)</f>
        <v/>
      </c>
      <c r="T60" s="374"/>
      <c r="U60" s="57" t="str">
        <f>+IF(N60=0,"",'Ark1'!AK117)</f>
        <v/>
      </c>
      <c r="V60" s="99" t="str">
        <f>+IF(F60=0,"",'Ark1'!T117)</f>
        <v/>
      </c>
      <c r="W60" s="377" t="str">
        <f>+IF(F60=0,"",V60-V113)</f>
        <v/>
      </c>
      <c r="X60" s="100" t="str">
        <f>+IF(F60=0,"",'Ark1'!W117)</f>
        <v/>
      </c>
      <c r="Y60" s="100" t="str">
        <f>+IF(F60=0,"",'Ark1'!X117)</f>
        <v/>
      </c>
      <c r="Z60" s="105" t="str">
        <f>+IF(F60=0,"",Y60-Y113)</f>
        <v/>
      </c>
      <c r="AA60" s="100" t="str">
        <f>+IF(F60=0,"",'Ark1'!Y117)</f>
        <v/>
      </c>
      <c r="AB60" s="100" t="str">
        <f>+IF(F60=0,"",'Ark1'!Z117)</f>
        <v/>
      </c>
      <c r="AC60" s="102"/>
      <c r="AD60" s="295" t="str">
        <f>+IF(F60=0,"",'Ark1'!Z117)</f>
        <v/>
      </c>
      <c r="AE60" s="282" t="str">
        <f>+IF(F60=0,"",'Ark1'!AA117)</f>
        <v/>
      </c>
      <c r="AF60" s="282" t="str">
        <f>+IF(F60=0,"",'Ark1'!AB117)</f>
        <v/>
      </c>
      <c r="AG60" s="99" t="str">
        <f>+IF(F60=0,"",L60/P60)</f>
        <v/>
      </c>
      <c r="AH60" s="25"/>
    </row>
    <row r="61" spans="1:59" s="2" customFormat="1" ht="15.6">
      <c r="A61" s="25"/>
      <c r="B61" s="98">
        <f>+'Ark1'!C118</f>
        <v>2024</v>
      </c>
      <c r="C61" s="98">
        <f>+'Ark1'!E118</f>
        <v>52</v>
      </c>
      <c r="D61" s="98" t="str">
        <f>+IF(F61=0,"",'Ark1'!Q118)</f>
        <v/>
      </c>
      <c r="E61" s="105" t="str">
        <f>+IF(F61=0,"",D61-D114)</f>
        <v/>
      </c>
      <c r="F61" s="18">
        <f>+'Ark1'!R118</f>
        <v>0</v>
      </c>
      <c r="G61" s="105" t="str">
        <f>+IF(F61=0,"",F61-F114)</f>
        <v/>
      </c>
      <c r="H61" s="100" t="str">
        <f>+IF(F61=0,"",'Ark1'!AG118)</f>
        <v/>
      </c>
      <c r="I61" s="100" t="str">
        <f>+IF(F61=0,"",H61-H114)</f>
        <v/>
      </c>
      <c r="J61" s="100" t="str">
        <f>+IF(F61=0,"",'Ark1'!AH118)</f>
        <v/>
      </c>
      <c r="K61" s="102"/>
      <c r="L61" s="57" t="str">
        <f>+IF(F61=0,"",'Ark1'!U118)</f>
        <v/>
      </c>
      <c r="M61" s="100" t="str">
        <f>+IF(F61=0,"",L61-L114)</f>
        <v/>
      </c>
      <c r="N61" s="18" t="str">
        <f>+IF(F61=0,"",'Ark1'!AI118)</f>
        <v/>
      </c>
      <c r="O61" s="102"/>
      <c r="P61" s="5" t="str">
        <f>+IF(F61=0,"",'Ark1'!S118)</f>
        <v/>
      </c>
      <c r="Q61" s="99" t="str">
        <f>+IF(F61=0,"",P61-P114)</f>
        <v/>
      </c>
      <c r="R61" s="104"/>
      <c r="S61" s="57" t="str">
        <f>+IF(N61=0,"",'Ark1'!AJ118)</f>
        <v/>
      </c>
      <c r="T61" s="374"/>
      <c r="U61" s="57" t="str">
        <f>+IF(N61=0,"",'Ark1'!AK118)</f>
        <v/>
      </c>
      <c r="V61" s="99" t="str">
        <f>+IF(F61=0,"",'Ark1'!T118)</f>
        <v/>
      </c>
      <c r="W61" s="377" t="str">
        <f>+IF(F61=0,"",V61-V114)</f>
        <v/>
      </c>
      <c r="X61" s="100" t="str">
        <f>+IF(F61=0,"",'Ark1'!W118)</f>
        <v/>
      </c>
      <c r="Y61" s="100" t="str">
        <f>+IF(F61=0,"",'Ark1'!X118)</f>
        <v/>
      </c>
      <c r="Z61" s="105" t="str">
        <f>+IF(F61=0,"",Y61-Y114)</f>
        <v/>
      </c>
      <c r="AA61" s="100" t="str">
        <f>+IF(F61=0,"",'Ark1'!Y118)</f>
        <v/>
      </c>
      <c r="AB61" s="100" t="str">
        <f>+IF(F61=0,"",'Ark1'!Z118)</f>
        <v/>
      </c>
      <c r="AC61" s="102"/>
      <c r="AD61" s="295" t="str">
        <f>+IF(F61=0,"",'Ark1'!Z118)</f>
        <v/>
      </c>
      <c r="AE61" s="282" t="str">
        <f>+IF(F61=0,"",'Ark1'!AA118)</f>
        <v/>
      </c>
      <c r="AF61" s="282" t="str">
        <f>+IF(F61=0,"",'Ark1'!AB118)</f>
        <v/>
      </c>
      <c r="AG61" s="99" t="str">
        <f>+IF(F61=0,"",L61/P61)</f>
        <v/>
      </c>
      <c r="AH61" s="25"/>
    </row>
    <row r="62" spans="1:59" ht="14.25" customHeight="1">
      <c r="A62" s="25"/>
      <c r="B62" s="25"/>
      <c r="C62" s="25"/>
      <c r="D62" s="25"/>
      <c r="E62" s="62"/>
      <c r="F62" s="346"/>
      <c r="G62" s="62"/>
      <c r="H62" s="101"/>
      <c r="I62" s="25"/>
      <c r="J62" s="101"/>
      <c r="K62" s="102"/>
      <c r="L62" s="101"/>
      <c r="M62" s="25"/>
      <c r="N62" s="101"/>
      <c r="O62" s="101"/>
      <c r="P62" s="62"/>
      <c r="Q62" s="25"/>
      <c r="R62" s="104"/>
      <c r="S62" s="101"/>
      <c r="T62" s="374"/>
      <c r="U62" s="101"/>
      <c r="V62" s="25"/>
      <c r="W62" s="368"/>
      <c r="X62" s="25"/>
      <c r="Y62" s="25"/>
      <c r="Z62" s="125"/>
      <c r="AA62" s="25"/>
      <c r="AB62" s="25"/>
      <c r="AC62" s="102"/>
      <c r="AD62" s="101"/>
      <c r="AE62" s="25"/>
      <c r="AF62" s="25"/>
      <c r="AG62" s="25"/>
      <c r="AH62" s="25"/>
      <c r="AR62"/>
      <c r="AV62"/>
      <c r="AW62"/>
      <c r="AX62"/>
      <c r="AY62"/>
      <c r="AZ62"/>
      <c r="BA62"/>
      <c r="BE62"/>
      <c r="BF62"/>
      <c r="BG62"/>
    </row>
    <row r="63" spans="1:59" s="2" customFormat="1" ht="15.6">
      <c r="A63" s="25"/>
      <c r="B63" s="66">
        <f>+'Ark1'!C119</f>
        <v>2023</v>
      </c>
      <c r="C63" s="66">
        <f>+'Ark1'!E119</f>
        <v>1</v>
      </c>
      <c r="D63" s="66">
        <f>+IF(F63=0,"",'Ark1'!Q119)</f>
        <v>2</v>
      </c>
      <c r="E63" s="25"/>
      <c r="F63" s="141">
        <f>+'Ark1'!R119</f>
        <v>7</v>
      </c>
      <c r="G63" s="104"/>
      <c r="H63" s="140">
        <f>+IF(F63=0,"",'Ark1'!AG119)</f>
        <v>7.462920606537711E-2</v>
      </c>
      <c r="I63" s="106"/>
      <c r="J63" s="140">
        <f>+IF(F63=0,"",'Ark1'!AH119)</f>
        <v>0</v>
      </c>
      <c r="K63" s="102"/>
      <c r="L63" s="140">
        <f>+IF(F63=0,"",'Ark1'!U119)</f>
        <v>20.057142857142846</v>
      </c>
      <c r="M63" s="106"/>
      <c r="N63" s="18">
        <f>+IF(F63=0,"",'Ark1'!AI119)</f>
        <v>0</v>
      </c>
      <c r="O63" s="140"/>
      <c r="P63" s="67">
        <f>+IF(F63=0,"",'Ark1'!S119)</f>
        <v>5.8571428571428559</v>
      </c>
      <c r="Q63" s="104"/>
      <c r="R63" s="104"/>
      <c r="S63" s="57" t="str">
        <f>+IF(N63=0,"",'Ark1'!AJ119)</f>
        <v/>
      </c>
      <c r="T63" s="374"/>
      <c r="U63" s="57" t="str">
        <f>+IF(N63=0,"",'Ark1'!AK119)</f>
        <v/>
      </c>
      <c r="V63" s="67">
        <f>+IF(F63=0,"",'Ark1'!T119)</f>
        <v>5.8571428571428559</v>
      </c>
      <c r="W63" s="368"/>
      <c r="X63" s="67">
        <f>+IF(F63=0,"",'Ark1'!W119)</f>
        <v>0</v>
      </c>
      <c r="Y63" s="140">
        <f>+IF(F63=0,"",'Ark1'!X119)</f>
        <v>71.428571428571445</v>
      </c>
      <c r="Z63" s="25"/>
      <c r="AA63" s="140">
        <f>+IF(F63=0,"",'Ark1'!Y119)</f>
        <v>28.571428571428577</v>
      </c>
      <c r="AB63" s="140">
        <f>+IF(F63=0,"",'Ark1'!Z119)</f>
        <v>4.4496732280848121</v>
      </c>
      <c r="AC63" s="102"/>
      <c r="AD63" s="140">
        <f>+IF(F63=0,"",'Ark1'!Z119)</f>
        <v>4.4496732280848121</v>
      </c>
      <c r="AE63" s="67">
        <f>+IF(F63=0,"",'Ark1'!AA119)</f>
        <v>0.98974331861078912</v>
      </c>
      <c r="AF63" s="67">
        <f>+IF(F63=0,"",'Ark1'!AB119)</f>
        <v>1.355261854357878</v>
      </c>
      <c r="AG63" s="67">
        <f>+IF(F63=0,"",L63/P63)</f>
        <v>3.4243902439024381</v>
      </c>
      <c r="AH63" s="25"/>
    </row>
    <row r="64" spans="1:59" s="2" customFormat="1" ht="15.6">
      <c r="A64" s="25"/>
      <c r="B64" s="66">
        <f>+'Ark1'!C120</f>
        <v>2023</v>
      </c>
      <c r="C64" s="66">
        <f>+'Ark1'!E120</f>
        <v>2</v>
      </c>
      <c r="D64" s="66">
        <f>+IF(F64=0,"",'Ark1'!Q120)</f>
        <v>34</v>
      </c>
      <c r="E64" s="25"/>
      <c r="F64" s="141">
        <f>+'Ark1'!R120</f>
        <v>330</v>
      </c>
      <c r="G64" s="104"/>
      <c r="H64" s="140">
        <f>+IF(F64=0,"",'Ark1'!AG120)</f>
        <v>3.8786988366029673</v>
      </c>
      <c r="I64" s="106"/>
      <c r="J64" s="140">
        <f>+IF(F64=0,"",'Ark1'!AH120)</f>
        <v>0</v>
      </c>
      <c r="K64" s="102"/>
      <c r="L64" s="140">
        <f>+IF(F64=0,"",'Ark1'!U120)</f>
        <v>22.112121212121213</v>
      </c>
      <c r="M64" s="106"/>
      <c r="N64" s="18">
        <f>+IF(F64=0,"",'Ark1'!AI120)</f>
        <v>2</v>
      </c>
      <c r="O64" s="140"/>
      <c r="P64" s="67">
        <f>+IF(F64=0,"",'Ark1'!S120)</f>
        <v>5.9060606060606062</v>
      </c>
      <c r="Q64" s="104"/>
      <c r="R64" s="104"/>
      <c r="S64" s="57">
        <f>+IF(N64=0,"",'Ark1'!AJ120)</f>
        <v>105.25</v>
      </c>
      <c r="T64" s="374"/>
      <c r="U64" s="57">
        <f>+IF(N64=0,"",'Ark1'!AK120)</f>
        <v>21.322369125260167</v>
      </c>
      <c r="V64" s="67">
        <f>+IF(F64=0,"",'Ark1'!T120)</f>
        <v>6.084848484848485</v>
      </c>
      <c r="W64" s="368"/>
      <c r="X64" s="67">
        <f>+IF(F64=0,"",'Ark1'!W120)</f>
        <v>4.8484848484848486</v>
      </c>
      <c r="Y64" s="140">
        <f>+IF(F64=0,"",'Ark1'!X120)</f>
        <v>92.121212121212125</v>
      </c>
      <c r="Z64" s="25"/>
      <c r="AA64" s="140">
        <f>+IF(F64=0,"",'Ark1'!Y120)</f>
        <v>37.575757575757571</v>
      </c>
      <c r="AB64" s="140">
        <f>+IF(F64=0,"",'Ark1'!Z120)</f>
        <v>4.8979623206389604</v>
      </c>
      <c r="AC64" s="102"/>
      <c r="AD64" s="140">
        <f>+IF(F64=0,"",'Ark1'!Z120)</f>
        <v>4.8979623206389604</v>
      </c>
      <c r="AE64" s="67">
        <f>+IF(F64=0,"",'Ark1'!AA120)</f>
        <v>2.0947899864272768</v>
      </c>
      <c r="AF64" s="67">
        <f>+IF(F64=0,"",'Ark1'!AB120)</f>
        <v>1.9475114209213031</v>
      </c>
      <c r="AG64" s="67">
        <f>+IF(F64=0,"",L64/P64)</f>
        <v>3.7439712673165726</v>
      </c>
      <c r="AH64" s="25"/>
    </row>
    <row r="65" spans="1:59" s="3" customFormat="1" ht="15.6">
      <c r="A65" s="25"/>
      <c r="B65" s="66">
        <f>+'Ark1'!C121</f>
        <v>2023</v>
      </c>
      <c r="C65" s="66">
        <f>+'Ark1'!E121</f>
        <v>3</v>
      </c>
      <c r="D65" s="66">
        <f>+IF(F65=0,"",'Ark1'!Q121)</f>
        <v>10</v>
      </c>
      <c r="E65" s="25"/>
      <c r="F65" s="141">
        <f>+'Ark1'!R121</f>
        <v>119</v>
      </c>
      <c r="G65" s="104"/>
      <c r="H65" s="140">
        <f>+IF(F65=0,"",'Ark1'!AG121)</f>
        <v>1.4261407398390797</v>
      </c>
      <c r="I65" s="106"/>
      <c r="J65" s="140">
        <f>+IF(F65=0,"",'Ark1'!AH121)</f>
        <v>9.2436974789915975</v>
      </c>
      <c r="K65" s="102"/>
      <c r="L65" s="140">
        <f>+IF(F65=0,"",'Ark1'!U121)</f>
        <v>22.546218487394977</v>
      </c>
      <c r="M65" s="106"/>
      <c r="N65" s="18">
        <f>+IF(F65=0,"",'Ark1'!AI121)</f>
        <v>0</v>
      </c>
      <c r="O65" s="140"/>
      <c r="P65" s="67">
        <f>+IF(F65=0,"",'Ark1'!S121)</f>
        <v>5.8655462184873963</v>
      </c>
      <c r="Q65" s="104"/>
      <c r="R65" s="104"/>
      <c r="S65" s="57" t="str">
        <f>+IF(N65=0,"",'Ark1'!AJ121)</f>
        <v/>
      </c>
      <c r="T65" s="374"/>
      <c r="U65" s="57" t="str">
        <f>+IF(N65=0,"",'Ark1'!AK121)</f>
        <v/>
      </c>
      <c r="V65" s="67">
        <f>+IF(F65=0,"",'Ark1'!T121)</f>
        <v>6.4117647058823524</v>
      </c>
      <c r="W65" s="368"/>
      <c r="X65" s="67">
        <f>+IF(F65=0,"",'Ark1'!W121)</f>
        <v>9.2436974789915975</v>
      </c>
      <c r="Y65" s="140">
        <f>+IF(F65=0,"",'Ark1'!X121)</f>
        <v>78.991596638655494</v>
      </c>
      <c r="Z65" s="25"/>
      <c r="AA65" s="140">
        <f>+IF(F65=0,"",'Ark1'!Y121)</f>
        <v>44.537815126050411</v>
      </c>
      <c r="AB65" s="140">
        <f>+IF(F65=0,"",'Ark1'!Z121)</f>
        <v>6.5911806355728322</v>
      </c>
      <c r="AC65" s="102"/>
      <c r="AD65" s="140">
        <f>+IF(F65=0,"",'Ark1'!Z121)</f>
        <v>6.5911806355728322</v>
      </c>
      <c r="AE65" s="67">
        <f>+IF(F65=0,"",'Ark1'!AA121)</f>
        <v>1.308821843342995</v>
      </c>
      <c r="AF65" s="67">
        <f>+IF(F65=0,"",'Ark1'!AB121)</f>
        <v>2.1940016190286964</v>
      </c>
      <c r="AG65" s="67">
        <f>+IF(F65=0,"",L65/P65)</f>
        <v>3.8438395415472804</v>
      </c>
      <c r="AH65" s="25"/>
    </row>
    <row r="66" spans="1:59" ht="15.6">
      <c r="A66" s="25"/>
      <c r="B66" s="66">
        <f>+'Ark1'!C122</f>
        <v>2023</v>
      </c>
      <c r="C66" s="66">
        <f>+'Ark1'!E122</f>
        <v>4</v>
      </c>
      <c r="D66" s="66">
        <f>+IF(F66=0,"",'Ark1'!Q122)</f>
        <v>7</v>
      </c>
      <c r="E66" s="25"/>
      <c r="F66" s="141">
        <f>+'Ark1'!R122</f>
        <v>74</v>
      </c>
      <c r="G66" s="104"/>
      <c r="H66" s="140">
        <f>+IF(F66=0,"",'Ark1'!AG122)</f>
        <v>0.97889705049856413</v>
      </c>
      <c r="I66" s="106"/>
      <c r="J66" s="140">
        <f>+IF(F66=0,"",'Ark1'!AH122)</f>
        <v>0</v>
      </c>
      <c r="K66" s="102"/>
      <c r="L66" s="140">
        <f>+IF(F66=0,"",'Ark1'!U122)</f>
        <v>24.886486486486479</v>
      </c>
      <c r="M66" s="106"/>
      <c r="N66" s="18">
        <f>+IF(F66=0,"",'Ark1'!AI122)</f>
        <v>0</v>
      </c>
      <c r="O66" s="140"/>
      <c r="P66" s="67">
        <f>+IF(F66=0,"",'Ark1'!S122)</f>
        <v>6.0675675675675667</v>
      </c>
      <c r="Q66" s="104"/>
      <c r="R66" s="104"/>
      <c r="S66" s="57" t="str">
        <f>+IF(N66=0,"",'Ark1'!AJ122)</f>
        <v/>
      </c>
      <c r="T66" s="374"/>
      <c r="U66" s="57" t="str">
        <f>+IF(N66=0,"",'Ark1'!AK122)</f>
        <v/>
      </c>
      <c r="V66" s="67">
        <f>+IF(F66=0,"",'Ark1'!T122)</f>
        <v>6.8243243243243237</v>
      </c>
      <c r="W66" s="368"/>
      <c r="X66" s="67">
        <f>+IF(F66=0,"",'Ark1'!W122)</f>
        <v>10.810810810810812</v>
      </c>
      <c r="Y66" s="140">
        <f>+IF(F66=0,"",'Ark1'!X122)</f>
        <v>91.891891891891873</v>
      </c>
      <c r="Z66" s="25"/>
      <c r="AA66" s="140">
        <f>+IF(F66=0,"",'Ark1'!Y122)</f>
        <v>59.459459459459438</v>
      </c>
      <c r="AB66" s="140">
        <f>+IF(F66=0,"",'Ark1'!Z122)</f>
        <v>6.6753950044947858</v>
      </c>
      <c r="AC66" s="102"/>
      <c r="AD66" s="140">
        <f>+IF(F66=0,"",'Ark1'!Z122)</f>
        <v>6.6753950044947858</v>
      </c>
      <c r="AE66" s="67">
        <f>+IF(F66=0,"",'Ark1'!AA122)</f>
        <v>1.2447845909501991</v>
      </c>
      <c r="AF66" s="67">
        <f>+IF(F66=0,"",'Ark1'!AB122)</f>
        <v>2.303687455974385</v>
      </c>
      <c r="AG66" s="67">
        <f>+IF(F66=0,"",L66/P66)</f>
        <v>4.1015590200445429</v>
      </c>
      <c r="AH66" s="25"/>
      <c r="AR66"/>
      <c r="AV66"/>
      <c r="AW66"/>
      <c r="AX66"/>
      <c r="AY66"/>
      <c r="AZ66"/>
      <c r="BA66"/>
      <c r="BE66"/>
      <c r="BF66"/>
      <c r="BG66"/>
    </row>
    <row r="67" spans="1:59" ht="15.6">
      <c r="A67" s="25"/>
      <c r="B67" s="66">
        <f>+'Ark1'!C123</f>
        <v>2023</v>
      </c>
      <c r="C67" s="66">
        <f>+'Ark1'!E123</f>
        <v>5</v>
      </c>
      <c r="D67" s="66">
        <f>+IF(F67=0,"",'Ark1'!Q123)</f>
        <v>17</v>
      </c>
      <c r="E67" s="25"/>
      <c r="F67" s="141">
        <f>+'Ark1'!R123</f>
        <v>182</v>
      </c>
      <c r="G67" s="104"/>
      <c r="H67" s="140">
        <f>+IF(F67=0,"",'Ark1'!AG123)</f>
        <v>2.058947504944717</v>
      </c>
      <c r="I67" s="106"/>
      <c r="J67" s="140">
        <f>+IF(F67=0,"",'Ark1'!AH123)</f>
        <v>0</v>
      </c>
      <c r="K67" s="102"/>
      <c r="L67" s="140">
        <f>+IF(F67=0,"",'Ark1'!U123)</f>
        <v>21.282967032967029</v>
      </c>
      <c r="M67" s="106"/>
      <c r="N67" s="18">
        <f>+IF(F67=0,"",'Ark1'!AI123)</f>
        <v>16</v>
      </c>
      <c r="O67" s="140"/>
      <c r="P67" s="67">
        <f>+IF(F67=0,"",'Ark1'!S123)</f>
        <v>5.2527472527472527</v>
      </c>
      <c r="Q67" s="104"/>
      <c r="R67" s="104"/>
      <c r="S67" s="57">
        <f>+IF(N67=0,"",'Ark1'!AJ123)</f>
        <v>105.54375000000002</v>
      </c>
      <c r="T67" s="374"/>
      <c r="U67" s="57">
        <f>+IF(N67=0,"",'Ark1'!AK123)</f>
        <v>14.837620640300637</v>
      </c>
      <c r="V67" s="67">
        <f>+IF(F67=0,"",'Ark1'!T123)</f>
        <v>5.626373626373625</v>
      </c>
      <c r="W67" s="368"/>
      <c r="X67" s="67">
        <f>+IF(F67=0,"",'Ark1'!W123)</f>
        <v>2.1978021978021971</v>
      </c>
      <c r="Y67" s="140">
        <f>+IF(F67=0,"",'Ark1'!X123)</f>
        <v>82.967032967032949</v>
      </c>
      <c r="Z67" s="25"/>
      <c r="AA67" s="140">
        <f>+IF(F67=0,"",'Ark1'!Y123)</f>
        <v>33.516483516483511</v>
      </c>
      <c r="AB67" s="140">
        <f>+IF(F67=0,"",'Ark1'!Z123)</f>
        <v>5.6566100582028307</v>
      </c>
      <c r="AC67" s="102"/>
      <c r="AD67" s="140">
        <f>+IF(F67=0,"",'Ark1'!Z123)</f>
        <v>5.6566100582028307</v>
      </c>
      <c r="AE67" s="67">
        <f>+IF(F67=0,"",'Ark1'!AA123)</f>
        <v>1.4570284873817347</v>
      </c>
      <c r="AF67" s="67">
        <f>+IF(F67=0,"",'Ark1'!AB123)</f>
        <v>1.9898000984601183</v>
      </c>
      <c r="AG67" s="67">
        <f>+IF(F67=0,"",L67/P67)</f>
        <v>4.0517782426778233</v>
      </c>
      <c r="AH67" s="25"/>
      <c r="AR67"/>
      <c r="AV67"/>
      <c r="AW67"/>
      <c r="AX67"/>
      <c r="AY67"/>
      <c r="AZ67"/>
      <c r="BA67"/>
      <c r="BE67"/>
      <c r="BF67"/>
      <c r="BG67"/>
    </row>
    <row r="68" spans="1:59" ht="15.6">
      <c r="A68" s="25"/>
      <c r="B68" s="66">
        <f>+'Ark1'!C124</f>
        <v>2023</v>
      </c>
      <c r="C68" s="66">
        <f>+'Ark1'!E124</f>
        <v>6</v>
      </c>
      <c r="D68" s="66">
        <f>+IF(F68=0,"",'Ark1'!Q124)</f>
        <v>5</v>
      </c>
      <c r="E68" s="25"/>
      <c r="F68" s="141">
        <f>+'Ark1'!R124</f>
        <v>49</v>
      </c>
      <c r="G68" s="104"/>
      <c r="H68" s="140">
        <f>+IF(F68=0,"",'Ark1'!AG124)</f>
        <v>0.52633789064057279</v>
      </c>
      <c r="I68" s="106"/>
      <c r="J68" s="140">
        <f>+IF(F68=0,"",'Ark1'!AH124)</f>
        <v>2.0408163265306123</v>
      </c>
      <c r="K68" s="102"/>
      <c r="L68" s="140">
        <f>+IF(F68=0,"",'Ark1'!U124)</f>
        <v>20.208163265306123</v>
      </c>
      <c r="M68" s="106"/>
      <c r="N68" s="18">
        <f>+IF(F68=0,"",'Ark1'!AI124)</f>
        <v>3</v>
      </c>
      <c r="O68" s="140"/>
      <c r="P68" s="67">
        <f>+IF(F68=0,"",'Ark1'!S124)</f>
        <v>5.0612244897959187</v>
      </c>
      <c r="Q68" s="104"/>
      <c r="R68" s="104"/>
      <c r="S68" s="57">
        <f>+IF(N68=0,"",'Ark1'!AJ124)</f>
        <v>99.2</v>
      </c>
      <c r="T68" s="374"/>
      <c r="U68" s="57">
        <f>+IF(N68=0,"",'Ark1'!AK124)</f>
        <v>13.906384788235645</v>
      </c>
      <c r="V68" s="67">
        <f>+IF(F68=0,"",'Ark1'!T124)</f>
        <v>5.5306122448979593</v>
      </c>
      <c r="W68" s="368"/>
      <c r="X68" s="67">
        <f>+IF(F68=0,"",'Ark1'!W124)</f>
        <v>0</v>
      </c>
      <c r="Y68" s="140">
        <f>+IF(F68=0,"",'Ark1'!X124)</f>
        <v>79.591836734693885</v>
      </c>
      <c r="Z68" s="25"/>
      <c r="AA68" s="140">
        <f>+IF(F68=0,"",'Ark1'!Y124)</f>
        <v>34.693877551020407</v>
      </c>
      <c r="AB68" s="140">
        <f>+IF(F68=0,"",'Ark1'!Z124)</f>
        <v>5.135265696072862</v>
      </c>
      <c r="AC68" s="102"/>
      <c r="AD68" s="140">
        <f>+IF(F68=0,"",'Ark1'!Z124)</f>
        <v>5.135265696072862</v>
      </c>
      <c r="AE68" s="67">
        <f>+IF(F68=0,"",'Ark1'!AA124)</f>
        <v>1.3000496578475909</v>
      </c>
      <c r="AF68" s="67">
        <f>+IF(F68=0,"",'Ark1'!AB124)</f>
        <v>1.5266615681032685</v>
      </c>
      <c r="AG68" s="67">
        <f>+IF(F68=0,"",L68/P68)</f>
        <v>3.9927419354838709</v>
      </c>
      <c r="AH68" s="25"/>
      <c r="AR68"/>
      <c r="AV68"/>
      <c r="AW68"/>
      <c r="AX68"/>
      <c r="AY68"/>
      <c r="AZ68"/>
      <c r="BA68"/>
      <c r="BE68"/>
      <c r="BF68"/>
      <c r="BG68"/>
    </row>
    <row r="69" spans="1:59" ht="15.6">
      <c r="A69" s="25"/>
      <c r="B69" s="66">
        <f>+'Ark1'!C125</f>
        <v>2023</v>
      </c>
      <c r="C69" s="66">
        <f>+'Ark1'!E125</f>
        <v>7</v>
      </c>
      <c r="D69" s="66">
        <f>+IF(F69=0,"",'Ark1'!Q125)</f>
        <v>16</v>
      </c>
      <c r="E69" s="25"/>
      <c r="F69" s="141">
        <f>+'Ark1'!R125</f>
        <v>105</v>
      </c>
      <c r="G69" s="104"/>
      <c r="H69" s="140">
        <f>+IF(F69=0,"",'Ark1'!AG125)</f>
        <v>1.2146913226538447</v>
      </c>
      <c r="I69" s="106"/>
      <c r="J69" s="140">
        <f>+IF(F69=0,"",'Ark1'!AH125)</f>
        <v>5.7142857142857153</v>
      </c>
      <c r="K69" s="102"/>
      <c r="L69" s="140">
        <f>+IF(F69=0,"",'Ark1'!U125)</f>
        <v>21.763809523809524</v>
      </c>
      <c r="M69" s="106"/>
      <c r="N69" s="18">
        <f>+IF(F69=0,"",'Ark1'!AI125)</f>
        <v>0</v>
      </c>
      <c r="O69" s="140"/>
      <c r="P69" s="67">
        <f>+IF(F69=0,"",'Ark1'!S125)</f>
        <v>5.2095238095238088</v>
      </c>
      <c r="Q69" s="104"/>
      <c r="R69" s="104"/>
      <c r="S69" s="57" t="str">
        <f>+IF(N69=0,"",'Ark1'!AJ125)</f>
        <v/>
      </c>
      <c r="T69" s="374"/>
      <c r="U69" s="57" t="str">
        <f>+IF(N69=0,"",'Ark1'!AK125)</f>
        <v/>
      </c>
      <c r="V69" s="67">
        <f>+IF(F69=0,"",'Ark1'!T125)</f>
        <v>5.5714285714285694</v>
      </c>
      <c r="W69" s="368"/>
      <c r="X69" s="67">
        <f>+IF(F69=0,"",'Ark1'!W125)</f>
        <v>3.8095238095238111</v>
      </c>
      <c r="Y69" s="140">
        <f>+IF(F69=0,"",'Ark1'!X125)</f>
        <v>80</v>
      </c>
      <c r="Z69" s="25"/>
      <c r="AA69" s="140">
        <f>+IF(F69=0,"",'Ark1'!Y125)</f>
        <v>45.714285714285722</v>
      </c>
      <c r="AB69" s="140">
        <f>+IF(F69=0,"",'Ark1'!Z125)</f>
        <v>5.8175289110055468</v>
      </c>
      <c r="AC69" s="102"/>
      <c r="AD69" s="140">
        <f>+IF(F69=0,"",'Ark1'!Z125)</f>
        <v>5.8175289110055468</v>
      </c>
      <c r="AE69" s="67">
        <f>+IF(F69=0,"",'Ark1'!AA125)</f>
        <v>1.350098677841473</v>
      </c>
      <c r="AF69" s="67">
        <f>+IF(F69=0,"",'Ark1'!AB125)</f>
        <v>2.2713836473544919</v>
      </c>
      <c r="AG69" s="67">
        <f>+IF(F69=0,"",L69/P69)</f>
        <v>4.1776965265082273</v>
      </c>
      <c r="AH69" s="25"/>
      <c r="AR69"/>
      <c r="AV69"/>
      <c r="AW69"/>
      <c r="AX69"/>
      <c r="AY69"/>
      <c r="AZ69"/>
      <c r="BA69"/>
      <c r="BE69"/>
      <c r="BF69"/>
      <c r="BG69"/>
    </row>
    <row r="70" spans="1:59" ht="15.6">
      <c r="A70" s="25"/>
      <c r="B70" s="66">
        <f>+'Ark1'!C126</f>
        <v>2023</v>
      </c>
      <c r="C70" s="66">
        <f>+'Ark1'!E126</f>
        <v>8</v>
      </c>
      <c r="D70" s="66">
        <f>+IF(F70=0,"",'Ark1'!Q126)</f>
        <v>11</v>
      </c>
      <c r="E70" s="25"/>
      <c r="F70" s="141">
        <f>+'Ark1'!R126</f>
        <v>55</v>
      </c>
      <c r="G70" s="104"/>
      <c r="H70" s="140">
        <f>+IF(F70=0,"",'Ark1'!AG126)</f>
        <v>0.64295931379401838</v>
      </c>
      <c r="I70" s="106"/>
      <c r="J70" s="140">
        <f>+IF(F70=0,"",'Ark1'!AH126)</f>
        <v>0</v>
      </c>
      <c r="K70" s="102"/>
      <c r="L70" s="140">
        <f>+IF(F70=0,"",'Ark1'!U126)</f>
        <v>21.992727272727276</v>
      </c>
      <c r="M70" s="106"/>
      <c r="N70" s="18">
        <f>+IF(F70=0,"",'Ark1'!AI126)</f>
        <v>3</v>
      </c>
      <c r="O70" s="140"/>
      <c r="P70" s="67">
        <f>+IF(F70=0,"",'Ark1'!S126)</f>
        <v>5.2181818181818178</v>
      </c>
      <c r="Q70" s="104"/>
      <c r="R70" s="104"/>
      <c r="S70" s="57">
        <f>+IF(N70=0,"",'Ark1'!AJ126)</f>
        <v>106.8333333333333</v>
      </c>
      <c r="T70" s="374"/>
      <c r="U70" s="57">
        <f>+IF(N70=0,"",'Ark1'!AK126)</f>
        <v>20.342613441443323</v>
      </c>
      <c r="V70" s="67">
        <f>+IF(F70=0,"",'Ark1'!T126)</f>
        <v>5.7454545454545451</v>
      </c>
      <c r="W70" s="368"/>
      <c r="X70" s="67">
        <f>+IF(F70=0,"",'Ark1'!W126)</f>
        <v>5.4545454545454541</v>
      </c>
      <c r="Y70" s="140">
        <f>+IF(F70=0,"",'Ark1'!X126)</f>
        <v>92.727272727272734</v>
      </c>
      <c r="Z70" s="25"/>
      <c r="AA70" s="140">
        <f>+IF(F70=0,"",'Ark1'!Y126)</f>
        <v>30.909090909090914</v>
      </c>
      <c r="AB70" s="140">
        <f>+IF(F70=0,"",'Ark1'!Z126)</f>
        <v>5.8390800815151396</v>
      </c>
      <c r="AC70" s="102"/>
      <c r="AD70" s="140">
        <f>+IF(F70=0,"",'Ark1'!Z126)</f>
        <v>5.8390800815151396</v>
      </c>
      <c r="AE70" s="67">
        <f>+IF(F70=0,"",'Ark1'!AA126)</f>
        <v>1.712955012845657</v>
      </c>
      <c r="AF70" s="67">
        <f>+IF(F70=0,"",'Ark1'!AB126)</f>
        <v>2.0468883863356373</v>
      </c>
      <c r="AG70" s="67">
        <f>+IF(F70=0,"",L70/P70)</f>
        <v>4.2146341463414645</v>
      </c>
      <c r="AH70" s="25"/>
      <c r="AR70"/>
      <c r="AV70"/>
      <c r="AW70"/>
      <c r="AX70"/>
      <c r="AY70"/>
      <c r="AZ70"/>
      <c r="BA70"/>
      <c r="BE70"/>
      <c r="BF70"/>
      <c r="BG70"/>
    </row>
    <row r="71" spans="1:59" ht="15.6">
      <c r="A71" s="25"/>
      <c r="B71" s="66">
        <f>+'Ark1'!C127</f>
        <v>2023</v>
      </c>
      <c r="C71" s="66">
        <f>+'Ark1'!E127</f>
        <v>9</v>
      </c>
      <c r="D71" s="66">
        <f>+IF(F71=0,"",'Ark1'!Q127)</f>
        <v>6</v>
      </c>
      <c r="E71" s="25"/>
      <c r="F71" s="141">
        <f>+'Ark1'!R127</f>
        <v>47</v>
      </c>
      <c r="G71" s="104"/>
      <c r="H71" s="140">
        <f>+IF(F71=0,"",'Ark1'!AG127)</f>
        <v>0.53027133882350552</v>
      </c>
      <c r="I71" s="106"/>
      <c r="J71" s="140">
        <f>+IF(F71=0,"",'Ark1'!AH127)</f>
        <v>0</v>
      </c>
      <c r="K71" s="102"/>
      <c r="L71" s="140">
        <f>+IF(F71=0,"",'Ark1'!U127)</f>
        <v>21.225531914893612</v>
      </c>
      <c r="M71" s="106"/>
      <c r="N71" s="18">
        <f>+IF(F71=0,"",'Ark1'!AI127)</f>
        <v>0</v>
      </c>
      <c r="O71" s="140"/>
      <c r="P71" s="67">
        <f>+IF(F71=0,"",'Ark1'!S127)</f>
        <v>4.7659574468085113</v>
      </c>
      <c r="Q71" s="104"/>
      <c r="R71" s="104"/>
      <c r="S71" s="57" t="str">
        <f>+IF(N71=0,"",'Ark1'!AJ127)</f>
        <v/>
      </c>
      <c r="T71" s="374"/>
      <c r="U71" s="57" t="str">
        <f>+IF(N71=0,"",'Ark1'!AK127)</f>
        <v/>
      </c>
      <c r="V71" s="67">
        <f>+IF(F71=0,"",'Ark1'!T127)</f>
        <v>5.8936170212765937</v>
      </c>
      <c r="W71" s="368"/>
      <c r="X71" s="67">
        <f>+IF(F71=0,"",'Ark1'!W127)</f>
        <v>2.1276595744680855</v>
      </c>
      <c r="Y71" s="140">
        <f>+IF(F71=0,"",'Ark1'!X127)</f>
        <v>78.723404255319139</v>
      </c>
      <c r="Z71" s="25"/>
      <c r="AA71" s="140">
        <f>+IF(F71=0,"",'Ark1'!Y127)</f>
        <v>34.042553191489368</v>
      </c>
      <c r="AB71" s="140">
        <f>+IF(F71=0,"",'Ark1'!Z127)</f>
        <v>5.5313600376402006</v>
      </c>
      <c r="AC71" s="102"/>
      <c r="AD71" s="140">
        <f>+IF(F71=0,"",'Ark1'!Z127)</f>
        <v>5.5313600376402006</v>
      </c>
      <c r="AE71" s="67">
        <f>+IF(F71=0,"",'Ark1'!AA127)</f>
        <v>1.3560387548194219</v>
      </c>
      <c r="AF71" s="67">
        <f>+IF(F71=0,"",'Ark1'!AB127)</f>
        <v>1.9486388326562236</v>
      </c>
      <c r="AG71" s="67">
        <f>+IF(F71=0,"",L71/P71)</f>
        <v>4.4535714285714265</v>
      </c>
      <c r="AH71" s="25"/>
      <c r="AR71"/>
      <c r="AV71"/>
      <c r="AW71"/>
      <c r="AX71"/>
      <c r="AY71"/>
      <c r="AZ71"/>
      <c r="BA71"/>
      <c r="BE71"/>
      <c r="BF71"/>
      <c r="BG71"/>
    </row>
    <row r="72" spans="1:59" ht="15.6">
      <c r="A72" s="25"/>
      <c r="B72" s="66">
        <f>+'Ark1'!C128</f>
        <v>2023</v>
      </c>
      <c r="C72" s="66">
        <f>+'Ark1'!E128</f>
        <v>10</v>
      </c>
      <c r="D72" s="66">
        <f>+IF(F72=0,"",'Ark1'!Q128)</f>
        <v>42</v>
      </c>
      <c r="E72" s="25"/>
      <c r="F72" s="141">
        <f>+'Ark1'!R128</f>
        <v>236</v>
      </c>
      <c r="G72" s="104"/>
      <c r="H72" s="140">
        <f>+IF(F72=0,"",'Ark1'!AG128)</f>
        <v>2.7327897024452779</v>
      </c>
      <c r="I72" s="106"/>
      <c r="J72" s="140">
        <f>+IF(F72=0,"",'Ark1'!AH128)</f>
        <v>0</v>
      </c>
      <c r="K72" s="102"/>
      <c r="L72" s="140">
        <f>+IF(F72=0,"",'Ark1'!U128)</f>
        <v>21.784745762711875</v>
      </c>
      <c r="M72" s="106"/>
      <c r="N72" s="18">
        <f>+IF(F72=0,"",'Ark1'!AI128)</f>
        <v>2</v>
      </c>
      <c r="O72" s="140"/>
      <c r="P72" s="67">
        <f>+IF(F72=0,"",'Ark1'!S128)</f>
        <v>5.42372881355932</v>
      </c>
      <c r="Q72" s="104"/>
      <c r="R72" s="104"/>
      <c r="S72" s="57">
        <f>+IF(N72=0,"",'Ark1'!AJ128)</f>
        <v>98.7</v>
      </c>
      <c r="T72" s="374"/>
      <c r="U72" s="57">
        <f>+IF(N72=0,"",'Ark1'!AK128)</f>
        <v>14.836765863830736</v>
      </c>
      <c r="V72" s="67">
        <f>+IF(F72=0,"",'Ark1'!T128)</f>
        <v>6.3644067796610164</v>
      </c>
      <c r="W72" s="368"/>
      <c r="X72" s="67">
        <f>+IF(F72=0,"",'Ark1'!W128)</f>
        <v>2.9661016949152534</v>
      </c>
      <c r="Y72" s="140">
        <f>+IF(F72=0,"",'Ark1'!X128)</f>
        <v>87.711864406779682</v>
      </c>
      <c r="Z72" s="25"/>
      <c r="AA72" s="140">
        <f>+IF(F72=0,"",'Ark1'!Y128)</f>
        <v>36.864406779661024</v>
      </c>
      <c r="AB72" s="140">
        <f>+IF(F72=0,"",'Ark1'!Z128)</f>
        <v>5.5806358169838868</v>
      </c>
      <c r="AC72" s="102"/>
      <c r="AD72" s="140">
        <f>+IF(F72=0,"",'Ark1'!Z128)</f>
        <v>5.5806358169838868</v>
      </c>
      <c r="AE72" s="67">
        <f>+IF(F72=0,"",'Ark1'!AA128)</f>
        <v>1.4226186147622577</v>
      </c>
      <c r="AF72" s="67">
        <f>+IF(F72=0,"",'Ark1'!AB128)</f>
        <v>1.960046930592102</v>
      </c>
      <c r="AG72" s="67">
        <f>+IF(F72=0,"",L72/P72)</f>
        <v>4.0165625000000036</v>
      </c>
      <c r="AH72" s="25"/>
      <c r="AR72"/>
      <c r="AV72"/>
      <c r="AW72"/>
      <c r="AX72"/>
      <c r="AY72"/>
      <c r="AZ72"/>
      <c r="BA72"/>
      <c r="BE72"/>
      <c r="BF72"/>
      <c r="BG72"/>
    </row>
    <row r="73" spans="1:59" ht="15.6">
      <c r="A73" s="25"/>
      <c r="B73" s="66">
        <f>+'Ark1'!C129</f>
        <v>2023</v>
      </c>
      <c r="C73" s="66">
        <f>+'Ark1'!E129</f>
        <v>11</v>
      </c>
      <c r="D73" s="66">
        <f>+IF(F73=0,"",'Ark1'!Q129)</f>
        <v>33</v>
      </c>
      <c r="E73" s="25"/>
      <c r="F73" s="141">
        <f>+'Ark1'!R129</f>
        <v>166</v>
      </c>
      <c r="G73" s="104"/>
      <c r="H73" s="140">
        <f>+IF(F73=0,"",'Ark1'!AG129)</f>
        <v>1.8634444993119137</v>
      </c>
      <c r="I73" s="106"/>
      <c r="J73" s="140">
        <f>+IF(F73=0,"",'Ark1'!AH129)</f>
        <v>0</v>
      </c>
      <c r="K73" s="102"/>
      <c r="L73" s="140">
        <f>+IF(F73=0,"",'Ark1'!U129)</f>
        <v>21.118674698795193</v>
      </c>
      <c r="M73" s="106"/>
      <c r="N73" s="18">
        <f>+IF(F73=0,"",'Ark1'!AI129)</f>
        <v>0</v>
      </c>
      <c r="O73" s="140"/>
      <c r="P73" s="67">
        <f>+IF(F73=0,"",'Ark1'!S129)</f>
        <v>5.0963855421686759</v>
      </c>
      <c r="Q73" s="104"/>
      <c r="R73" s="104"/>
      <c r="S73" s="57" t="str">
        <f>+IF(N73=0,"",'Ark1'!AJ129)</f>
        <v/>
      </c>
      <c r="T73" s="374"/>
      <c r="U73" s="57" t="str">
        <f>+IF(N73=0,"",'Ark1'!AK129)</f>
        <v/>
      </c>
      <c r="V73" s="67">
        <f>+IF(F73=0,"",'Ark1'!T129)</f>
        <v>5.6204819277108413</v>
      </c>
      <c r="W73" s="368"/>
      <c r="X73" s="67">
        <f>+IF(F73=0,"",'Ark1'!W129)</f>
        <v>6.6265060240963853</v>
      </c>
      <c r="Y73" s="140">
        <f>+IF(F73=0,"",'Ark1'!X129)</f>
        <v>82.53012048192771</v>
      </c>
      <c r="Z73" s="25"/>
      <c r="AA73" s="140">
        <f>+IF(F73=0,"",'Ark1'!Y129)</f>
        <v>37.349397590361448</v>
      </c>
      <c r="AB73" s="140">
        <f>+IF(F73=0,"",'Ark1'!Z129)</f>
        <v>7.5256717702125631</v>
      </c>
      <c r="AC73" s="102"/>
      <c r="AD73" s="140">
        <f>+IF(F73=0,"",'Ark1'!Z129)</f>
        <v>7.5256717702125631</v>
      </c>
      <c r="AE73" s="67">
        <f>+IF(F73=0,"",'Ark1'!AA129)</f>
        <v>1.5686265793148901</v>
      </c>
      <c r="AF73" s="67">
        <f>+IF(F73=0,"",'Ark1'!AB129)</f>
        <v>2.5661024327677433</v>
      </c>
      <c r="AG73" s="67">
        <f>+IF(F73=0,"",L73/P73)</f>
        <v>4.1438534278959827</v>
      </c>
      <c r="AH73" s="25"/>
      <c r="AR73"/>
      <c r="AV73"/>
      <c r="AW73"/>
      <c r="AX73"/>
      <c r="AY73"/>
      <c r="AZ73"/>
      <c r="BA73"/>
      <c r="BE73"/>
      <c r="BF73"/>
      <c r="BG73"/>
    </row>
    <row r="74" spans="1:59" ht="15.6">
      <c r="A74" s="25"/>
      <c r="B74" s="66">
        <f>+'Ark1'!C130</f>
        <v>2023</v>
      </c>
      <c r="C74" s="66">
        <f>+'Ark1'!E130</f>
        <v>12</v>
      </c>
      <c r="D74" s="66">
        <f>+IF(F74=0,"",'Ark1'!Q130)</f>
        <v>33</v>
      </c>
      <c r="E74" s="25"/>
      <c r="F74" s="141">
        <f>+'Ark1'!R130</f>
        <v>177</v>
      </c>
      <c r="G74" s="104"/>
      <c r="H74" s="140">
        <f>+IF(F74=0,"",'Ark1'!AG130)</f>
        <v>2.0338584841022254</v>
      </c>
      <c r="I74" s="106"/>
      <c r="J74" s="140">
        <f>+IF(F74=0,"",'Ark1'!AH130)</f>
        <v>0</v>
      </c>
      <c r="K74" s="102"/>
      <c r="L74" s="140">
        <f>+IF(F74=0,"",'Ark1'!U130)</f>
        <v>21.617514124293788</v>
      </c>
      <c r="M74" s="106"/>
      <c r="N74" s="18">
        <f>+IF(F74=0,"",'Ark1'!AI130)</f>
        <v>2</v>
      </c>
      <c r="O74" s="140"/>
      <c r="P74" s="67">
        <f>+IF(F74=0,"",'Ark1'!S130)</f>
        <v>5.5593220338983045</v>
      </c>
      <c r="Q74" s="104"/>
      <c r="R74" s="104"/>
      <c r="S74" s="57">
        <f>+IF(N74=0,"",'Ark1'!AJ130)</f>
        <v>87.449999999999989</v>
      </c>
      <c r="T74" s="374"/>
      <c r="U74" s="57">
        <f>+IF(N74=0,"",'Ark1'!AK130)</f>
        <v>20.56288075298588</v>
      </c>
      <c r="V74" s="67">
        <f>+IF(F74=0,"",'Ark1'!T130)</f>
        <v>5.824858757062148</v>
      </c>
      <c r="W74" s="368"/>
      <c r="X74" s="67">
        <f>+IF(F74=0,"",'Ark1'!W130)</f>
        <v>2.8248587570621462</v>
      </c>
      <c r="Y74" s="140">
        <f>+IF(F74=0,"",'Ark1'!X130)</f>
        <v>84.745762711864401</v>
      </c>
      <c r="Z74" s="25"/>
      <c r="AA74" s="140">
        <f>+IF(F74=0,"",'Ark1'!Y130)</f>
        <v>35.593220338983052</v>
      </c>
      <c r="AB74" s="140">
        <f>+IF(F74=0,"",'Ark1'!Z130)</f>
        <v>5.6216167257633511</v>
      </c>
      <c r="AC74" s="102"/>
      <c r="AD74" s="140">
        <f>+IF(F74=0,"",'Ark1'!Z130)</f>
        <v>5.6216167257633511</v>
      </c>
      <c r="AE74" s="67">
        <f>+IF(F74=0,"",'Ark1'!AA130)</f>
        <v>1.6632062131899339</v>
      </c>
      <c r="AF74" s="67">
        <f>+IF(F74=0,"",'Ark1'!AB130)</f>
        <v>1.9362299868484996</v>
      </c>
      <c r="AG74" s="67">
        <f>+IF(F74=0,"",L74/P74)</f>
        <v>3.8885162601626027</v>
      </c>
      <c r="AH74" s="25"/>
      <c r="AR74"/>
      <c r="AV74"/>
      <c r="AW74"/>
      <c r="AX74"/>
      <c r="AY74"/>
      <c r="AZ74"/>
      <c r="BA74"/>
      <c r="BE74"/>
      <c r="BF74"/>
      <c r="BG74"/>
    </row>
    <row r="75" spans="1:59" ht="15.6">
      <c r="A75" s="25"/>
      <c r="B75" s="66">
        <f>+'Ark1'!C131</f>
        <v>2023</v>
      </c>
      <c r="C75" s="66">
        <f>+'Ark1'!E131</f>
        <v>13</v>
      </c>
      <c r="D75" s="66">
        <f>+IF(F75=0,"",'Ark1'!Q131)</f>
        <v>36</v>
      </c>
      <c r="E75" s="25"/>
      <c r="F75" s="141">
        <f>+'Ark1'!R131</f>
        <v>240</v>
      </c>
      <c r="G75" s="104"/>
      <c r="H75" s="140">
        <f>+IF(F75=0,"",'Ark1'!AG131)</f>
        <v>2.67766827317904</v>
      </c>
      <c r="I75" s="106"/>
      <c r="J75" s="140">
        <f>+IF(F75=0,"",'Ark1'!AH131)</f>
        <v>0</v>
      </c>
      <c r="K75" s="102"/>
      <c r="L75" s="140">
        <f>+IF(F75=0,"",'Ark1'!U131)</f>
        <v>20.989583333333339</v>
      </c>
      <c r="M75" s="106"/>
      <c r="N75" s="18">
        <f>+IF(F75=0,"",'Ark1'!AI131)</f>
        <v>3</v>
      </c>
      <c r="O75" s="140"/>
      <c r="P75" s="67">
        <f>+IF(F75=0,"",'Ark1'!S131)</f>
        <v>5.55</v>
      </c>
      <c r="Q75" s="104"/>
      <c r="R75" s="104"/>
      <c r="S75" s="57">
        <f>+IF(N75=0,"",'Ark1'!AJ131)</f>
        <v>103</v>
      </c>
      <c r="T75" s="374"/>
      <c r="U75" s="57">
        <f>+IF(N75=0,"",'Ark1'!AK131)</f>
        <v>17.410156039280821</v>
      </c>
      <c r="V75" s="67">
        <f>+IF(F75=0,"",'Ark1'!T131)</f>
        <v>5.65</v>
      </c>
      <c r="W75" s="368"/>
      <c r="X75" s="67">
        <f>+IF(F75=0,"",'Ark1'!W131)</f>
        <v>0.4166666666666668</v>
      </c>
      <c r="Y75" s="140">
        <f>+IF(F75=0,"",'Ark1'!X131)</f>
        <v>79.166666666666686</v>
      </c>
      <c r="Z75" s="25"/>
      <c r="AA75" s="140">
        <f>+IF(F75=0,"",'Ark1'!Y131)</f>
        <v>36.666666666666657</v>
      </c>
      <c r="AB75" s="140">
        <f>+IF(F75=0,"",'Ark1'!Z131)</f>
        <v>5.8758772246977422</v>
      </c>
      <c r="AC75" s="102"/>
      <c r="AD75" s="140">
        <f>+IF(F75=0,"",'Ark1'!Z131)</f>
        <v>5.8758772246977422</v>
      </c>
      <c r="AE75" s="67">
        <f>+IF(F75=0,"",'Ark1'!AA131)</f>
        <v>1.5402921800749376</v>
      </c>
      <c r="AF75" s="67">
        <f>+IF(F75=0,"",'Ark1'!AB131)</f>
        <v>1.8445866745696713</v>
      </c>
      <c r="AG75" s="67">
        <f>+IF(F75=0,"",L75/P75)</f>
        <v>3.781906906906908</v>
      </c>
      <c r="AH75" s="25"/>
      <c r="AR75"/>
      <c r="AV75"/>
      <c r="AW75"/>
      <c r="AX75"/>
      <c r="AY75"/>
      <c r="AZ75"/>
      <c r="BA75"/>
      <c r="BE75"/>
      <c r="BF75"/>
      <c r="BG75"/>
    </row>
    <row r="76" spans="1:59" ht="15.6">
      <c r="A76" s="25"/>
      <c r="B76" s="66">
        <f>+'Ark1'!C132</f>
        <v>2023</v>
      </c>
      <c r="C76" s="66">
        <f>+'Ark1'!E132</f>
        <v>14</v>
      </c>
      <c r="D76" s="66" t="str">
        <f>+IF(F76=0,"",'Ark1'!Q132)</f>
        <v/>
      </c>
      <c r="E76" s="25"/>
      <c r="F76" s="141">
        <f>+'Ark1'!R132</f>
        <v>0</v>
      </c>
      <c r="G76" s="104"/>
      <c r="H76" s="140" t="str">
        <f>+IF(F76=0,"",'Ark1'!AG132)</f>
        <v/>
      </c>
      <c r="I76" s="106"/>
      <c r="J76" s="140" t="str">
        <f>+IF(F76=0,"",'Ark1'!AH132)</f>
        <v/>
      </c>
      <c r="K76" s="102"/>
      <c r="L76" s="140" t="str">
        <f>+IF(F76=0,"",'Ark1'!U132)</f>
        <v/>
      </c>
      <c r="M76" s="106"/>
      <c r="N76" s="18" t="str">
        <f>+IF(F76=0,"",'Ark1'!AI132)</f>
        <v/>
      </c>
      <c r="O76" s="140"/>
      <c r="P76" s="67" t="str">
        <f>+IF(F76=0,"",'Ark1'!S132)</f>
        <v/>
      </c>
      <c r="Q76" s="104"/>
      <c r="R76" s="104"/>
      <c r="S76" s="57" t="str">
        <f>+IF(N76=0,"",'Ark1'!AJ132)</f>
        <v/>
      </c>
      <c r="T76" s="374"/>
      <c r="U76" s="57" t="str">
        <f>+IF(N76=0,"",'Ark1'!AK132)</f>
        <v/>
      </c>
      <c r="V76" s="67" t="str">
        <f>+IF(F76=0,"",'Ark1'!T132)</f>
        <v/>
      </c>
      <c r="W76" s="368"/>
      <c r="X76" s="67" t="str">
        <f>+IF(F76=0,"",'Ark1'!W132)</f>
        <v/>
      </c>
      <c r="Y76" s="140" t="str">
        <f>+IF(F76=0,"",'Ark1'!X132)</f>
        <v/>
      </c>
      <c r="Z76" s="25"/>
      <c r="AA76" s="140" t="str">
        <f>+IF(F76=0,"",'Ark1'!Y132)</f>
        <v/>
      </c>
      <c r="AB76" s="140" t="str">
        <f>+IF(F76=0,"",'Ark1'!Z132)</f>
        <v/>
      </c>
      <c r="AC76" s="102"/>
      <c r="AD76" s="140" t="str">
        <f>+IF(F76=0,"",'Ark1'!Z132)</f>
        <v/>
      </c>
      <c r="AE76" s="67" t="str">
        <f>+IF(F76=0,"",'Ark1'!AA132)</f>
        <v/>
      </c>
      <c r="AF76" s="67" t="str">
        <f>+IF(F76=0,"",'Ark1'!AB132)</f>
        <v/>
      </c>
      <c r="AG76" s="67" t="str">
        <f>+IF(F76=0,"",L76/P76)</f>
        <v/>
      </c>
      <c r="AH76" s="25"/>
      <c r="AR76"/>
      <c r="AV76"/>
      <c r="AW76"/>
      <c r="AX76"/>
      <c r="AY76"/>
      <c r="AZ76"/>
      <c r="BA76"/>
      <c r="BE76"/>
      <c r="BF76"/>
      <c r="BG76"/>
    </row>
    <row r="77" spans="1:59" ht="15.6">
      <c r="A77" s="25"/>
      <c r="B77" s="66">
        <f>+'Ark1'!C133</f>
        <v>2023</v>
      </c>
      <c r="C77" s="66">
        <f>+'Ark1'!E133</f>
        <v>15</v>
      </c>
      <c r="D77" s="66">
        <f>+IF(F77=0,"",'Ark1'!Q133)</f>
        <v>14</v>
      </c>
      <c r="E77" s="25"/>
      <c r="F77" s="141">
        <f>+'Ark1'!R133</f>
        <v>91</v>
      </c>
      <c r="G77" s="104"/>
      <c r="H77" s="140">
        <f>+IF(F77=0,"",'Ark1'!AG133)</f>
        <v>1.0300318768766936</v>
      </c>
      <c r="I77" s="106"/>
      <c r="J77" s="140">
        <f>+IF(F77=0,"",'Ark1'!AH133)</f>
        <v>0</v>
      </c>
      <c r="K77" s="102"/>
      <c r="L77" s="140">
        <f>+IF(F77=0,"",'Ark1'!U133)</f>
        <v>21.294505494505501</v>
      </c>
      <c r="M77" s="106"/>
      <c r="N77" s="18">
        <f>+IF(F77=0,"",'Ark1'!AI133)</f>
        <v>0</v>
      </c>
      <c r="O77" s="140"/>
      <c r="P77" s="67">
        <f>+IF(F77=0,"",'Ark1'!S133)</f>
        <v>5.3846153846153859</v>
      </c>
      <c r="Q77" s="104"/>
      <c r="R77" s="104"/>
      <c r="S77" s="57" t="str">
        <f>+IF(N77=0,"",'Ark1'!AJ133)</f>
        <v/>
      </c>
      <c r="T77" s="374"/>
      <c r="U77" s="57" t="str">
        <f>+IF(N77=0,"",'Ark1'!AK133)</f>
        <v/>
      </c>
      <c r="V77" s="67">
        <f>+IF(F77=0,"",'Ark1'!T133)</f>
        <v>5.9890109890109873</v>
      </c>
      <c r="W77" s="368"/>
      <c r="X77" s="67">
        <f>+IF(F77=0,"",'Ark1'!W133)</f>
        <v>0</v>
      </c>
      <c r="Y77" s="140">
        <f>+IF(F77=0,"",'Ark1'!X133)</f>
        <v>85.714285714285694</v>
      </c>
      <c r="Z77" s="25"/>
      <c r="AA77" s="140">
        <f>+IF(F77=0,"",'Ark1'!Y133)</f>
        <v>36.26373626373627</v>
      </c>
      <c r="AB77" s="140">
        <f>+IF(F77=0,"",'Ark1'!Z133)</f>
        <v>5.7507450570781025</v>
      </c>
      <c r="AC77" s="102"/>
      <c r="AD77" s="140">
        <f>+IF(F77=0,"",'Ark1'!Z133)</f>
        <v>5.7507450570781025</v>
      </c>
      <c r="AE77" s="67">
        <f>+IF(F77=0,"",'Ark1'!AA133)</f>
        <v>1.7589284373377445</v>
      </c>
      <c r="AF77" s="67">
        <f>+IF(F77=0,"",'Ark1'!AB133)</f>
        <v>1.8897904151164635</v>
      </c>
      <c r="AG77" s="67">
        <f>+IF(F77=0,"",L77/P77)</f>
        <v>3.9546938775510205</v>
      </c>
      <c r="AH77" s="25"/>
      <c r="AR77"/>
      <c r="AV77"/>
      <c r="AW77"/>
      <c r="AX77"/>
      <c r="AY77"/>
      <c r="AZ77"/>
      <c r="BA77"/>
      <c r="BE77"/>
      <c r="BF77"/>
      <c r="BG77"/>
    </row>
    <row r="78" spans="1:59" ht="15.6">
      <c r="A78" s="25"/>
      <c r="B78" s="66">
        <f>+'Ark1'!C134</f>
        <v>2023</v>
      </c>
      <c r="C78" s="66">
        <f>+'Ark1'!E134</f>
        <v>16</v>
      </c>
      <c r="D78" s="66">
        <f>+IF(F78=0,"",'Ark1'!Q134)</f>
        <v>9</v>
      </c>
      <c r="E78" s="25"/>
      <c r="F78" s="141">
        <f>+'Ark1'!R134</f>
        <v>59</v>
      </c>
      <c r="G78" s="104"/>
      <c r="H78" s="140">
        <f>+IF(F78=0,"",'Ark1'!AG134)</f>
        <v>0.56343987485256197</v>
      </c>
      <c r="I78" s="106"/>
      <c r="J78" s="140">
        <f>+IF(F78=0,"",'Ark1'!AH134)</f>
        <v>0</v>
      </c>
      <c r="K78" s="102"/>
      <c r="L78" s="140">
        <f>+IF(F78=0,"",'Ark1'!U134)</f>
        <v>17.966101694915253</v>
      </c>
      <c r="M78" s="106"/>
      <c r="N78" s="18">
        <f>+IF(F78=0,"",'Ark1'!AI134)</f>
        <v>3</v>
      </c>
      <c r="O78" s="140"/>
      <c r="P78" s="67">
        <f>+IF(F78=0,"",'Ark1'!S134)</f>
        <v>5.8644067796610164</v>
      </c>
      <c r="Q78" s="104"/>
      <c r="R78" s="104"/>
      <c r="S78" s="57">
        <f>+IF(N78=0,"",'Ark1'!AJ134)</f>
        <v>107.46666666666664</v>
      </c>
      <c r="T78" s="374"/>
      <c r="U78" s="57">
        <f>+IF(N78=0,"",'Ark1'!AK134)</f>
        <v>15.539550866952736</v>
      </c>
      <c r="V78" s="67">
        <f>+IF(F78=0,"",'Ark1'!T134)</f>
        <v>6.2542372881355925</v>
      </c>
      <c r="W78" s="368"/>
      <c r="X78" s="67">
        <f>+IF(F78=0,"",'Ark1'!W134)</f>
        <v>3.3898305084745752</v>
      </c>
      <c r="Y78" s="140">
        <f>+IF(F78=0,"",'Ark1'!X134)</f>
        <v>67.796610169491515</v>
      </c>
      <c r="Z78" s="25"/>
      <c r="AA78" s="140">
        <f>+IF(F78=0,"",'Ark1'!Y134)</f>
        <v>22.033898305084747</v>
      </c>
      <c r="AB78" s="140">
        <f>+IF(F78=0,"",'Ark1'!Z134)</f>
        <v>8.0344092664516893</v>
      </c>
      <c r="AC78" s="102"/>
      <c r="AD78" s="140">
        <f>+IF(F78=0,"",'Ark1'!Z134)</f>
        <v>8.0344092664516893</v>
      </c>
      <c r="AE78" s="67">
        <f>+IF(F78=0,"",'Ark1'!AA134)</f>
        <v>1.3335008991709092</v>
      </c>
      <c r="AF78" s="67">
        <f>+IF(F78=0,"",'Ark1'!AB134)</f>
        <v>1.7716526837475597</v>
      </c>
      <c r="AG78" s="67">
        <f>+IF(F78=0,"",L78/P78)</f>
        <v>3.0635838150289016</v>
      </c>
      <c r="AH78" s="25"/>
      <c r="AR78"/>
      <c r="AV78"/>
      <c r="AW78"/>
      <c r="AX78"/>
      <c r="AY78"/>
      <c r="AZ78"/>
      <c r="BA78"/>
      <c r="BE78"/>
      <c r="BF78"/>
      <c r="BG78"/>
    </row>
    <row r="79" spans="1:59" ht="15.6">
      <c r="A79" s="25"/>
      <c r="B79" s="66">
        <f>+'Ark1'!C135</f>
        <v>2023</v>
      </c>
      <c r="C79" s="66">
        <f>+'Ark1'!E135</f>
        <v>17</v>
      </c>
      <c r="D79" s="66">
        <f>+IF(F79=0,"",'Ark1'!Q135)</f>
        <v>40</v>
      </c>
      <c r="E79" s="25"/>
      <c r="F79" s="141">
        <f>+'Ark1'!R135</f>
        <v>320</v>
      </c>
      <c r="G79" s="104"/>
      <c r="H79" s="140">
        <f>+IF(F79=0,"",'Ark1'!AG135)</f>
        <v>3.2504102214371846</v>
      </c>
      <c r="I79" s="106"/>
      <c r="J79" s="140">
        <f>+IF(F79=0,"",'Ark1'!AH135)</f>
        <v>0</v>
      </c>
      <c r="K79" s="102"/>
      <c r="L79" s="140">
        <f>+IF(F79=0,"",'Ark1'!U135)</f>
        <v>19.109374999999996</v>
      </c>
      <c r="M79" s="106"/>
      <c r="N79" s="18">
        <f>+IF(F79=0,"",'Ark1'!AI135)</f>
        <v>0</v>
      </c>
      <c r="O79" s="140"/>
      <c r="P79" s="67">
        <f>+IF(F79=0,"",'Ark1'!S135)</f>
        <v>5.1531250000000002</v>
      </c>
      <c r="Q79" s="104"/>
      <c r="R79" s="104"/>
      <c r="S79" s="57" t="str">
        <f>+IF(N79=0,"",'Ark1'!AJ135)</f>
        <v/>
      </c>
      <c r="T79" s="374"/>
      <c r="U79" s="57" t="str">
        <f>+IF(N79=0,"",'Ark1'!AK135)</f>
        <v/>
      </c>
      <c r="V79" s="67">
        <f>+IF(F79=0,"",'Ark1'!T135)</f>
        <v>5.515625</v>
      </c>
      <c r="W79" s="368"/>
      <c r="X79" s="67">
        <f>+IF(F79=0,"",'Ark1'!W135)</f>
        <v>3.125</v>
      </c>
      <c r="Y79" s="140">
        <f>+IF(F79=0,"",'Ark1'!X135)</f>
        <v>63.4375</v>
      </c>
      <c r="Z79" s="25"/>
      <c r="AA79" s="140">
        <f>+IF(F79=0,"",'Ark1'!Y135)</f>
        <v>25.3125</v>
      </c>
      <c r="AB79" s="140">
        <f>+IF(F79=0,"",'Ark1'!Z135)</f>
        <v>6.402546337932689</v>
      </c>
      <c r="AC79" s="102"/>
      <c r="AD79" s="140">
        <f>+IF(F79=0,"",'Ark1'!Z135)</f>
        <v>6.402546337932689</v>
      </c>
      <c r="AE79" s="67">
        <f>+IF(F79=0,"",'Ark1'!AA135)</f>
        <v>1.7134549116842828</v>
      </c>
      <c r="AF79" s="67">
        <f>+IF(F79=0,"",'Ark1'!AB135)</f>
        <v>2.4043722381060295</v>
      </c>
      <c r="AG79" s="67">
        <f>+IF(F79=0,"",L79/P79)</f>
        <v>3.7083080654942382</v>
      </c>
      <c r="AH79" s="25"/>
      <c r="AR79"/>
      <c r="AV79"/>
      <c r="AW79"/>
      <c r="AX79"/>
      <c r="AY79"/>
      <c r="AZ79"/>
      <c r="BA79"/>
      <c r="BE79"/>
      <c r="BF79"/>
      <c r="BG79"/>
    </row>
    <row r="80" spans="1:59" ht="15.6">
      <c r="A80" s="25"/>
      <c r="B80" s="66">
        <f>+'Ark1'!C136</f>
        <v>2023</v>
      </c>
      <c r="C80" s="66">
        <f>+'Ark1'!E136</f>
        <v>18</v>
      </c>
      <c r="D80" s="66">
        <f>+IF(F80=0,"",'Ark1'!Q136)</f>
        <v>9</v>
      </c>
      <c r="E80" s="25"/>
      <c r="F80" s="141">
        <f>+'Ark1'!R136</f>
        <v>43</v>
      </c>
      <c r="G80" s="104"/>
      <c r="H80" s="140">
        <f>+IF(F80=0,"",'Ark1'!AG136)</f>
        <v>0.46037290151868288</v>
      </c>
      <c r="I80" s="106"/>
      <c r="J80" s="140">
        <f>+IF(F80=0,"",'Ark1'!AH136)</f>
        <v>0</v>
      </c>
      <c r="K80" s="102"/>
      <c r="L80" s="140">
        <f>+IF(F80=0,"",'Ark1'!U136)</f>
        <v>20.141860465116277</v>
      </c>
      <c r="M80" s="106"/>
      <c r="N80" s="18">
        <f>+IF(F80=0,"",'Ark1'!AI136)</f>
        <v>0</v>
      </c>
      <c r="O80" s="140"/>
      <c r="P80" s="67">
        <f>+IF(F80=0,"",'Ark1'!S136)</f>
        <v>5.162790697674418</v>
      </c>
      <c r="Q80" s="104"/>
      <c r="R80" s="104"/>
      <c r="S80" s="57" t="str">
        <f>+IF(N80=0,"",'Ark1'!AJ136)</f>
        <v/>
      </c>
      <c r="T80" s="374"/>
      <c r="U80" s="57" t="str">
        <f>+IF(N80=0,"",'Ark1'!AK136)</f>
        <v/>
      </c>
      <c r="V80" s="67">
        <f>+IF(F80=0,"",'Ark1'!T136)</f>
        <v>5.9069767441860455</v>
      </c>
      <c r="W80" s="368"/>
      <c r="X80" s="67">
        <f>+IF(F80=0,"",'Ark1'!W136)</f>
        <v>0</v>
      </c>
      <c r="Y80" s="140">
        <f>+IF(F80=0,"",'Ark1'!X136)</f>
        <v>83.720930232558146</v>
      </c>
      <c r="Z80" s="25"/>
      <c r="AA80" s="140">
        <f>+IF(F80=0,"",'Ark1'!Y136)</f>
        <v>23.255813953488367</v>
      </c>
      <c r="AB80" s="140">
        <f>+IF(F80=0,"",'Ark1'!Z136)</f>
        <v>4.8390481746252734</v>
      </c>
      <c r="AC80" s="102"/>
      <c r="AD80" s="140">
        <f>+IF(F80=0,"",'Ark1'!Z136)</f>
        <v>4.8390481746252734</v>
      </c>
      <c r="AE80" s="67">
        <f>+IF(F80=0,"",'Ark1'!AA136)</f>
        <v>1.8290960095102953</v>
      </c>
      <c r="AF80" s="67">
        <f>+IF(F80=0,"",'Ark1'!AB136)</f>
        <v>1.6539445941111213</v>
      </c>
      <c r="AG80" s="67">
        <f>+IF(F80=0,"",L80/P80)</f>
        <v>3.9013513513513516</v>
      </c>
      <c r="AH80" s="25"/>
      <c r="AR80"/>
      <c r="AV80"/>
      <c r="AW80"/>
      <c r="AX80"/>
      <c r="AY80"/>
      <c r="AZ80"/>
      <c r="BA80"/>
      <c r="BE80"/>
      <c r="BF80"/>
      <c r="BG80"/>
    </row>
    <row r="81" spans="1:59" ht="15.6">
      <c r="A81" s="25"/>
      <c r="B81" s="66">
        <f>+'Ark1'!C137</f>
        <v>2023</v>
      </c>
      <c r="C81" s="66">
        <f>+'Ark1'!E137</f>
        <v>19</v>
      </c>
      <c r="D81" s="66">
        <f>+IF(F81=0,"",'Ark1'!Q137)</f>
        <v>26</v>
      </c>
      <c r="E81" s="25"/>
      <c r="F81" s="141">
        <f>+'Ark1'!R137</f>
        <v>134</v>
      </c>
      <c r="G81" s="104"/>
      <c r="H81" s="140">
        <f>+IF(F81=0,"",'Ark1'!AG137)</f>
        <v>1.4680266475167996</v>
      </c>
      <c r="I81" s="106"/>
      <c r="J81" s="140">
        <f>+IF(F81=0,"",'Ark1'!AH137)</f>
        <v>0</v>
      </c>
      <c r="K81" s="102"/>
      <c r="L81" s="140">
        <f>+IF(F81=0,"",'Ark1'!U137)</f>
        <v>20.610447761194035</v>
      </c>
      <c r="M81" s="106"/>
      <c r="N81" s="18">
        <f>+IF(F81=0,"",'Ark1'!AI137)</f>
        <v>13</v>
      </c>
      <c r="O81" s="140"/>
      <c r="P81" s="67">
        <f>+IF(F81=0,"",'Ark1'!S137)</f>
        <v>5.0895522388059691</v>
      </c>
      <c r="Q81" s="104"/>
      <c r="R81" s="104"/>
      <c r="S81" s="57">
        <f>+IF(N81=0,"",'Ark1'!AJ137)</f>
        <v>104.81538461538464</v>
      </c>
      <c r="T81" s="374"/>
      <c r="U81" s="57">
        <f>+IF(N81=0,"",'Ark1'!AK137)</f>
        <v>14.814571272678938</v>
      </c>
      <c r="V81" s="67">
        <f>+IF(F81=0,"",'Ark1'!T137)</f>
        <v>5.679104477611939</v>
      </c>
      <c r="W81" s="368"/>
      <c r="X81" s="67">
        <f>+IF(F81=0,"",'Ark1'!W137)</f>
        <v>2.2388059701492535</v>
      </c>
      <c r="Y81" s="140">
        <f>+IF(F81=0,"",'Ark1'!X137)</f>
        <v>76.119402985074629</v>
      </c>
      <c r="Z81" s="25"/>
      <c r="AA81" s="140">
        <f>+IF(F81=0,"",'Ark1'!Y137)</f>
        <v>26.865671641791057</v>
      </c>
      <c r="AB81" s="140">
        <f>+IF(F81=0,"",'Ark1'!Z137)</f>
        <v>5.4611418173091879</v>
      </c>
      <c r="AC81" s="102"/>
      <c r="AD81" s="140">
        <f>+IF(F81=0,"",'Ark1'!Z137)</f>
        <v>5.4611418173091879</v>
      </c>
      <c r="AE81" s="67">
        <f>+IF(F81=0,"",'Ark1'!AA137)</f>
        <v>1.4985698982057596</v>
      </c>
      <c r="AF81" s="67">
        <f>+IF(F81=0,"",'Ark1'!AB137)</f>
        <v>1.9947720711775836</v>
      </c>
      <c r="AG81" s="67">
        <f>+IF(F81=0,"",L81/P81)</f>
        <v>4.0495601173020548</v>
      </c>
      <c r="AH81" s="25"/>
      <c r="AR81"/>
      <c r="AV81"/>
      <c r="AW81"/>
      <c r="AX81"/>
      <c r="AY81"/>
      <c r="AZ81"/>
      <c r="BA81"/>
      <c r="BE81"/>
      <c r="BF81"/>
      <c r="BG81"/>
    </row>
    <row r="82" spans="1:59" ht="15.6">
      <c r="A82" s="25"/>
      <c r="B82" s="66">
        <f>+'Ark1'!C138</f>
        <v>2023</v>
      </c>
      <c r="C82" s="66">
        <f>+'Ark1'!E138</f>
        <v>20</v>
      </c>
      <c r="D82" s="66">
        <f>+IF(F82=0,"",'Ark1'!Q138)</f>
        <v>1</v>
      </c>
      <c r="E82" s="25"/>
      <c r="F82" s="141">
        <f>+'Ark1'!R138</f>
        <v>1</v>
      </c>
      <c r="G82" s="104"/>
      <c r="H82" s="140">
        <f>+IF(F82=0,"",'Ark1'!AG138)</f>
        <v>1.0258858098730611E-2</v>
      </c>
      <c r="I82" s="106"/>
      <c r="J82" s="140">
        <f>+IF(F82=0,"",'Ark1'!AH138)</f>
        <v>0</v>
      </c>
      <c r="K82" s="102"/>
      <c r="L82" s="140">
        <f>+IF(F82=0,"",'Ark1'!U138)</f>
        <v>19.3</v>
      </c>
      <c r="M82" s="106"/>
      <c r="N82" s="18">
        <f>+IF(F82=0,"",'Ark1'!AI138)</f>
        <v>0</v>
      </c>
      <c r="O82" s="140"/>
      <c r="P82" s="67">
        <f>+IF(F82=0,"",'Ark1'!S138)</f>
        <v>6</v>
      </c>
      <c r="Q82" s="104"/>
      <c r="R82" s="104"/>
      <c r="S82" s="57" t="str">
        <f>+IF(N82=0,"",'Ark1'!AJ138)</f>
        <v/>
      </c>
      <c r="T82" s="374"/>
      <c r="U82" s="57" t="str">
        <f>+IF(N82=0,"",'Ark1'!AK138)</f>
        <v/>
      </c>
      <c r="V82" s="67">
        <f>+IF(F82=0,"",'Ark1'!T138)</f>
        <v>8</v>
      </c>
      <c r="W82" s="368"/>
      <c r="X82" s="67">
        <f>+IF(F82=0,"",'Ark1'!W138)</f>
        <v>0</v>
      </c>
      <c r="Y82" s="140">
        <f>+IF(F82=0,"",'Ark1'!X138)</f>
        <v>100</v>
      </c>
      <c r="Z82" s="25"/>
      <c r="AA82" s="140">
        <f>+IF(F82=0,"",'Ark1'!Y138)</f>
        <v>0</v>
      </c>
      <c r="AB82" s="140">
        <f>+IF(F82=0,"",'Ark1'!Z138)</f>
        <v>0</v>
      </c>
      <c r="AC82" s="102"/>
      <c r="AD82" s="140">
        <f>+IF(F82=0,"",'Ark1'!Z138)</f>
        <v>0</v>
      </c>
      <c r="AE82" s="67">
        <f>+IF(F82=0,"",'Ark1'!AA138)</f>
        <v>0</v>
      </c>
      <c r="AF82" s="67">
        <f>+IF(F82=0,"",'Ark1'!AB138)</f>
        <v>0</v>
      </c>
      <c r="AG82" s="67">
        <f>+IF(F82=0,"",L82/P82)</f>
        <v>3.2166666666666668</v>
      </c>
      <c r="AH82" s="25"/>
      <c r="AR82"/>
      <c r="AV82"/>
      <c r="AW82"/>
      <c r="AX82"/>
      <c r="AY82"/>
      <c r="AZ82"/>
      <c r="BA82"/>
      <c r="BE82"/>
      <c r="BF82"/>
      <c r="BG82"/>
    </row>
    <row r="83" spans="1:59" ht="15.6">
      <c r="A83" s="25"/>
      <c r="B83" s="66">
        <f>+'Ark1'!C139</f>
        <v>2023</v>
      </c>
      <c r="C83" s="66">
        <f>+'Ark1'!E139</f>
        <v>21</v>
      </c>
      <c r="D83" s="66">
        <f>+IF(F83=0,"",'Ark1'!Q139)</f>
        <v>34</v>
      </c>
      <c r="E83" s="25"/>
      <c r="F83" s="141">
        <f>+'Ark1'!R139</f>
        <v>184</v>
      </c>
      <c r="G83" s="104"/>
      <c r="H83" s="140">
        <f>+IF(F83=0,"",'Ark1'!AG139)</f>
        <v>2.0210482001551058</v>
      </c>
      <c r="I83" s="106"/>
      <c r="J83" s="140">
        <f>+IF(F83=0,"",'Ark1'!AH139)</f>
        <v>0</v>
      </c>
      <c r="K83" s="102"/>
      <c r="L83" s="140">
        <f>+IF(F83=0,"",'Ark1'!U139)</f>
        <v>20.664130434782606</v>
      </c>
      <c r="M83" s="106"/>
      <c r="N83" s="18">
        <f>+IF(F83=0,"",'Ark1'!AI139)</f>
        <v>21</v>
      </c>
      <c r="O83" s="140"/>
      <c r="P83" s="67">
        <f>+IF(F83=0,"",'Ark1'!S139)</f>
        <v>4.875</v>
      </c>
      <c r="Q83" s="104"/>
      <c r="R83" s="104"/>
      <c r="S83" s="57">
        <f>+IF(N83=0,"",'Ark1'!AJ139)</f>
        <v>110.34285714285711</v>
      </c>
      <c r="T83" s="374"/>
      <c r="U83" s="57">
        <f>+IF(N83=0,"",'Ark1'!AK139)</f>
        <v>17.542879566266599</v>
      </c>
      <c r="V83" s="67">
        <f>+IF(F83=0,"",'Ark1'!T139)</f>
        <v>5.3804347826086953</v>
      </c>
      <c r="W83" s="368"/>
      <c r="X83" s="67">
        <f>+IF(F83=0,"",'Ark1'!W139)</f>
        <v>4.8913043478260869</v>
      </c>
      <c r="Y83" s="140">
        <f>+IF(F83=0,"",'Ark1'!X139)</f>
        <v>73.369565217391298</v>
      </c>
      <c r="Z83" s="25"/>
      <c r="AA83" s="140">
        <f>+IF(F83=0,"",'Ark1'!Y139)</f>
        <v>33.15217391304347</v>
      </c>
      <c r="AB83" s="140">
        <f>+IF(F83=0,"",'Ark1'!Z139)</f>
        <v>6.8289120261757352</v>
      </c>
      <c r="AC83" s="102"/>
      <c r="AD83" s="140">
        <f>+IF(F83=0,"",'Ark1'!Z139)</f>
        <v>6.8289120261757352</v>
      </c>
      <c r="AE83" s="67">
        <f>+IF(F83=0,"",'Ark1'!AA139)</f>
        <v>1.4410989918627473</v>
      </c>
      <c r="AF83" s="67">
        <f>+IF(F83=0,"",'Ark1'!AB139)</f>
        <v>2.2929115310506321</v>
      </c>
      <c r="AG83" s="67">
        <f>+IF(F83=0,"",L83/P83)</f>
        <v>4.2387959866220735</v>
      </c>
      <c r="AH83" s="25"/>
      <c r="AR83"/>
      <c r="AV83"/>
      <c r="AW83"/>
      <c r="AX83"/>
      <c r="AY83"/>
      <c r="AZ83"/>
      <c r="BA83"/>
      <c r="BE83"/>
      <c r="BF83"/>
      <c r="BG83"/>
    </row>
    <row r="84" spans="1:59" ht="15.6">
      <c r="A84" s="25"/>
      <c r="B84" s="66">
        <f>+'Ark1'!C140</f>
        <v>2023</v>
      </c>
      <c r="C84" s="66">
        <f>+'Ark1'!E140</f>
        <v>22</v>
      </c>
      <c r="D84" s="66">
        <f>+IF(F84=0,"",'Ark1'!Q140)</f>
        <v>6</v>
      </c>
      <c r="E84" s="25"/>
      <c r="F84" s="141">
        <f>+'Ark1'!R140</f>
        <v>39</v>
      </c>
      <c r="G84" s="104"/>
      <c r="H84" s="140">
        <f>+IF(F84=0,"",'Ark1'!AG140)</f>
        <v>0.36278086281780531</v>
      </c>
      <c r="I84" s="106"/>
      <c r="J84" s="140">
        <f>+IF(F84=0,"",'Ark1'!AH140)</f>
        <v>0</v>
      </c>
      <c r="K84" s="102"/>
      <c r="L84" s="140">
        <f>+IF(F84=0,"",'Ark1'!U140)</f>
        <v>17.5</v>
      </c>
      <c r="M84" s="106"/>
      <c r="N84" s="18">
        <f>+IF(F84=0,"",'Ark1'!AI140)</f>
        <v>15</v>
      </c>
      <c r="O84" s="140"/>
      <c r="P84" s="67">
        <f>+IF(F84=0,"",'Ark1'!S140)</f>
        <v>6.0769230769230758</v>
      </c>
      <c r="Q84" s="104"/>
      <c r="R84" s="104"/>
      <c r="S84" s="57">
        <f>+IF(N84=0,"",'Ark1'!AJ140)</f>
        <v>104.26666666666668</v>
      </c>
      <c r="T84" s="374"/>
      <c r="U84" s="57">
        <f>+IF(N84=0,"",'Ark1'!AK140)</f>
        <v>15.995982093758535</v>
      </c>
      <c r="V84" s="67">
        <f>+IF(F84=0,"",'Ark1'!T140)</f>
        <v>5.6153846153846141</v>
      </c>
      <c r="W84" s="368"/>
      <c r="X84" s="67">
        <f>+IF(F84=0,"",'Ark1'!W140)</f>
        <v>2.5641025641025639</v>
      </c>
      <c r="Y84" s="140">
        <f>+IF(F84=0,"",'Ark1'!X140)</f>
        <v>66.666666666666686</v>
      </c>
      <c r="Z84" s="25"/>
      <c r="AA84" s="140">
        <f>+IF(F84=0,"",'Ark1'!Y140)</f>
        <v>15.38461538461538</v>
      </c>
      <c r="AB84" s="140">
        <f>+IF(F84=0,"",'Ark1'!Z140)</f>
        <v>5.856532622548472</v>
      </c>
      <c r="AC84" s="102"/>
      <c r="AD84" s="140">
        <f>+IF(F84=0,"",'Ark1'!Z140)</f>
        <v>5.856532622548472</v>
      </c>
      <c r="AE84" s="67">
        <f>+IF(F84=0,"",'Ark1'!AA140)</f>
        <v>1.8726727832318184</v>
      </c>
      <c r="AF84" s="67">
        <f>+IF(F84=0,"",'Ark1'!AB140)</f>
        <v>1.9429739908177075</v>
      </c>
      <c r="AG84" s="67">
        <f>+IF(F84=0,"",L84/P84)</f>
        <v>2.8797468354430387</v>
      </c>
      <c r="AH84" s="25"/>
      <c r="AR84"/>
      <c r="AV84"/>
      <c r="AW84"/>
      <c r="AX84"/>
      <c r="AY84"/>
      <c r="AZ84"/>
      <c r="BA84"/>
      <c r="BE84"/>
      <c r="BF84"/>
      <c r="BG84"/>
    </row>
    <row r="85" spans="1:59" ht="15.6">
      <c r="A85" s="25"/>
      <c r="B85" s="66">
        <f>+'Ark1'!C141</f>
        <v>2023</v>
      </c>
      <c r="C85" s="66">
        <f>+'Ark1'!E141</f>
        <v>23</v>
      </c>
      <c r="D85" s="66">
        <f>+IF(F85=0,"",'Ark1'!Q141)</f>
        <v>27</v>
      </c>
      <c r="E85" s="25"/>
      <c r="F85" s="141">
        <f>+'Ark1'!R141</f>
        <v>120</v>
      </c>
      <c r="G85" s="104"/>
      <c r="H85" s="140">
        <f>+IF(F85=0,"",'Ark1'!AG141)</f>
        <v>1.427097524532225</v>
      </c>
      <c r="I85" s="106"/>
      <c r="J85" s="140">
        <f>+IF(F85=0,"",'Ark1'!AH141)</f>
        <v>0</v>
      </c>
      <c r="K85" s="102"/>
      <c r="L85" s="140">
        <f>+IF(F85=0,"",'Ark1'!U141)</f>
        <v>22.373333333333338</v>
      </c>
      <c r="M85" s="106"/>
      <c r="N85" s="18">
        <f>+IF(F85=0,"",'Ark1'!AI141)</f>
        <v>43</v>
      </c>
      <c r="O85" s="140"/>
      <c r="P85" s="67">
        <f>+IF(F85=0,"",'Ark1'!S141)</f>
        <v>5.1666666666666679</v>
      </c>
      <c r="Q85" s="104"/>
      <c r="R85" s="104"/>
      <c r="S85" s="57">
        <f>+IF(N85=0,"",'Ark1'!AJ141)</f>
        <v>108.28604651162794</v>
      </c>
      <c r="T85" s="374"/>
      <c r="U85" s="57">
        <f>+IF(N85=0,"",'Ark1'!AK141)</f>
        <v>15.971808342003751</v>
      </c>
      <c r="V85" s="67">
        <f>+IF(F85=0,"",'Ark1'!T141)</f>
        <v>5.8833333333333355</v>
      </c>
      <c r="W85" s="368"/>
      <c r="X85" s="67">
        <f>+IF(F85=0,"",'Ark1'!W141)</f>
        <v>5</v>
      </c>
      <c r="Y85" s="140">
        <f>+IF(F85=0,"",'Ark1'!X141)</f>
        <v>85.833333333333314</v>
      </c>
      <c r="Z85" s="25"/>
      <c r="AA85" s="140">
        <f>+IF(F85=0,"",'Ark1'!Y141)</f>
        <v>40.833333333333343</v>
      </c>
      <c r="AB85" s="140">
        <f>+IF(F85=0,"",'Ark1'!Z141)</f>
        <v>6.1659513098592944</v>
      </c>
      <c r="AC85" s="102"/>
      <c r="AD85" s="140">
        <f>+IF(F85=0,"",'Ark1'!Z141)</f>
        <v>6.1659513098592944</v>
      </c>
      <c r="AE85" s="67">
        <f>+IF(F85=0,"",'Ark1'!AA141)</f>
        <v>1.4452988925785861</v>
      </c>
      <c r="AF85" s="67">
        <f>+IF(F85=0,"",'Ark1'!AB141)</f>
        <v>2.3811178513929581</v>
      </c>
      <c r="AG85" s="67">
        <f>+IF(F85=0,"",L85/P85)</f>
        <v>4.3303225806451611</v>
      </c>
      <c r="AH85" s="25"/>
      <c r="AR85"/>
      <c r="AV85"/>
      <c r="AW85"/>
      <c r="AX85"/>
      <c r="AY85"/>
      <c r="AZ85"/>
      <c r="BA85"/>
      <c r="BE85"/>
      <c r="BF85"/>
      <c r="BG85"/>
    </row>
    <row r="86" spans="1:59" ht="15.6">
      <c r="A86" s="25"/>
      <c r="B86" s="66">
        <f>+'Ark1'!C142</f>
        <v>2023</v>
      </c>
      <c r="C86" s="66">
        <f>+'Ark1'!E142</f>
        <v>24</v>
      </c>
      <c r="D86" s="66">
        <f>+IF(F86=0,"",'Ark1'!Q142)</f>
        <v>18</v>
      </c>
      <c r="E86" s="25"/>
      <c r="F86" s="141">
        <f>+'Ark1'!R142</f>
        <v>128</v>
      </c>
      <c r="G86" s="104"/>
      <c r="H86" s="140">
        <f>+IF(F86=0,"",'Ark1'!AG142)</f>
        <v>1.5353736589732323</v>
      </c>
      <c r="I86" s="106"/>
      <c r="J86" s="140">
        <f>+IF(F86=0,"",'Ark1'!AH142)</f>
        <v>0</v>
      </c>
      <c r="K86" s="102"/>
      <c r="L86" s="140">
        <f>+IF(F86=0,"",'Ark1'!U142)</f>
        <v>22.566406250000004</v>
      </c>
      <c r="M86" s="106"/>
      <c r="N86" s="18">
        <f>+IF(F86=0,"",'Ark1'!AI142)</f>
        <v>0</v>
      </c>
      <c r="O86" s="140"/>
      <c r="P86" s="67">
        <f>+IF(F86=0,"",'Ark1'!S142)</f>
        <v>5.25</v>
      </c>
      <c r="Q86" s="104"/>
      <c r="R86" s="104"/>
      <c r="S86" s="57" t="str">
        <f>+IF(N86=0,"",'Ark1'!AJ142)</f>
        <v/>
      </c>
      <c r="T86" s="374"/>
      <c r="U86" s="57" t="str">
        <f>+IF(N86=0,"",'Ark1'!AK142)</f>
        <v/>
      </c>
      <c r="V86" s="67">
        <f>+IF(F86=0,"",'Ark1'!T142)</f>
        <v>5.875</v>
      </c>
      <c r="W86" s="368"/>
      <c r="X86" s="67">
        <f>+IF(F86=0,"",'Ark1'!W142)</f>
        <v>3.90625</v>
      </c>
      <c r="Y86" s="140">
        <f>+IF(F86=0,"",'Ark1'!X142)</f>
        <v>88.28125</v>
      </c>
      <c r="Z86" s="25"/>
      <c r="AA86" s="140">
        <f>+IF(F86=0,"",'Ark1'!Y142)</f>
        <v>39.84375</v>
      </c>
      <c r="AB86" s="140">
        <f>+IF(F86=0,"",'Ark1'!Z142)</f>
        <v>6.4384498976819442</v>
      </c>
      <c r="AC86" s="102"/>
      <c r="AD86" s="140">
        <f>+IF(F86=0,"",'Ark1'!Z142)</f>
        <v>6.4384498976819442</v>
      </c>
      <c r="AE86" s="67">
        <f>+IF(F86=0,"",'Ark1'!AA142)</f>
        <v>1.6441183047457382</v>
      </c>
      <c r="AF86" s="67">
        <f>+IF(F86=0,"",'Ark1'!AB142)</f>
        <v>2.3485367785069919</v>
      </c>
      <c r="AG86" s="67">
        <f>+IF(F86=0,"",L86/P86)</f>
        <v>4.2983630952380958</v>
      </c>
      <c r="AH86" s="25"/>
      <c r="AR86"/>
      <c r="AV86"/>
      <c r="AW86"/>
      <c r="AX86"/>
      <c r="AY86"/>
      <c r="AZ86"/>
      <c r="BA86"/>
      <c r="BE86"/>
      <c r="BF86"/>
      <c r="BG86"/>
    </row>
    <row r="87" spans="1:59" ht="15.6">
      <c r="A87" s="25"/>
      <c r="B87" s="66">
        <f>+'Ark1'!C143</f>
        <v>2023</v>
      </c>
      <c r="C87" s="66">
        <f>+'Ark1'!E143</f>
        <v>25</v>
      </c>
      <c r="D87" s="66">
        <f>+IF(F87=0,"",'Ark1'!Q143)</f>
        <v>21</v>
      </c>
      <c r="E87" s="25"/>
      <c r="F87" s="141">
        <f>+'Ark1'!R143</f>
        <v>184</v>
      </c>
      <c r="G87" s="104"/>
      <c r="H87" s="140">
        <f>+IF(F87=0,"",'Ark1'!AG143)</f>
        <v>2.1148662547885757</v>
      </c>
      <c r="I87" s="106"/>
      <c r="J87" s="140">
        <f>+IF(F87=0,"",'Ark1'!AH143)</f>
        <v>0</v>
      </c>
      <c r="K87" s="102"/>
      <c r="L87" s="140">
        <f>+IF(F87=0,"",'Ark1'!U143)</f>
        <v>21.623369565217406</v>
      </c>
      <c r="M87" s="106"/>
      <c r="N87" s="18">
        <f>+IF(F87=0,"",'Ark1'!AI143)</f>
        <v>93</v>
      </c>
      <c r="O87" s="140"/>
      <c r="P87" s="67">
        <f>+IF(F87=0,"",'Ark1'!S143)</f>
        <v>4.6195652173913047</v>
      </c>
      <c r="Q87" s="104"/>
      <c r="R87" s="104"/>
      <c r="S87" s="57">
        <f>+IF(N87=0,"",'Ark1'!AJ143)</f>
        <v>111.5333333333333</v>
      </c>
      <c r="T87" s="374"/>
      <c r="U87" s="57">
        <f>+IF(N87=0,"",'Ark1'!AK143)</f>
        <v>16.419565028862429</v>
      </c>
      <c r="V87" s="67">
        <f>+IF(F87=0,"",'Ark1'!T143)</f>
        <v>5.7826086956521747</v>
      </c>
      <c r="W87" s="368"/>
      <c r="X87" s="67">
        <f>+IF(F87=0,"",'Ark1'!W143)</f>
        <v>11.413043478260869</v>
      </c>
      <c r="Y87" s="140">
        <f>+IF(F87=0,"",'Ark1'!X143)</f>
        <v>81.521739130434781</v>
      </c>
      <c r="Z87" s="25"/>
      <c r="AA87" s="140">
        <f>+IF(F87=0,"",'Ark1'!Y143)</f>
        <v>40.217391304347821</v>
      </c>
      <c r="AB87" s="140">
        <f>+IF(F87=0,"",'Ark1'!Z143)</f>
        <v>6.5539523052844046</v>
      </c>
      <c r="AC87" s="102"/>
      <c r="AD87" s="140">
        <f>+IF(F87=0,"",'Ark1'!Z143)</f>
        <v>6.5539523052844046</v>
      </c>
      <c r="AE87" s="67">
        <f>+IF(F87=0,"",'Ark1'!AA143)</f>
        <v>1.8287700268114857</v>
      </c>
      <c r="AF87" s="67">
        <f>+IF(F87=0,"",'Ark1'!AB143)</f>
        <v>2.7099899203908562</v>
      </c>
      <c r="AG87" s="67">
        <f>+IF(F87=0,"",L87/P87)</f>
        <v>4.680823529411767</v>
      </c>
      <c r="AH87" s="25"/>
      <c r="AR87"/>
      <c r="AV87"/>
      <c r="AW87"/>
      <c r="AX87"/>
      <c r="AY87"/>
      <c r="AZ87"/>
      <c r="BA87"/>
      <c r="BE87"/>
      <c r="BF87"/>
      <c r="BG87"/>
    </row>
    <row r="88" spans="1:59" ht="15.6">
      <c r="A88" s="25"/>
      <c r="B88" s="66">
        <f>+'Ark1'!C144</f>
        <v>2023</v>
      </c>
      <c r="C88" s="66">
        <f>+'Ark1'!E144</f>
        <v>26</v>
      </c>
      <c r="D88" s="66">
        <f>+IF(F88=0,"",'Ark1'!Q144)</f>
        <v>39</v>
      </c>
      <c r="E88" s="25"/>
      <c r="F88" s="141">
        <f>+'Ark1'!R144</f>
        <v>399</v>
      </c>
      <c r="G88" s="104"/>
      <c r="H88" s="140">
        <f>+IF(F88=0,"",'Ark1'!AG144)</f>
        <v>4.6816006582678682</v>
      </c>
      <c r="I88" s="106"/>
      <c r="J88" s="140">
        <f>+IF(F88=0,"",'Ark1'!AH144)</f>
        <v>10.776942355889721</v>
      </c>
      <c r="K88" s="102"/>
      <c r="L88" s="140">
        <f>+IF(F88=0,"",'Ark1'!U144)</f>
        <v>22.073934837092729</v>
      </c>
      <c r="M88" s="106"/>
      <c r="N88" s="18">
        <f>+IF(F88=0,"",'Ark1'!AI144)</f>
        <v>77</v>
      </c>
      <c r="O88" s="140"/>
      <c r="P88" s="67">
        <f>+IF(F88=0,"",'Ark1'!S144)</f>
        <v>5.140350877192982</v>
      </c>
      <c r="Q88" s="104"/>
      <c r="R88" s="104"/>
      <c r="S88" s="57">
        <f>+IF(N88=0,"",'Ark1'!AJ144)</f>
        <v>108.80000000000003</v>
      </c>
      <c r="T88" s="374"/>
      <c r="U88" s="57">
        <f>+IF(N88=0,"",'Ark1'!AK144)</f>
        <v>20.146902701354097</v>
      </c>
      <c r="V88" s="67">
        <f>+IF(F88=0,"",'Ark1'!T144)</f>
        <v>5.874686716791981</v>
      </c>
      <c r="W88" s="368"/>
      <c r="X88" s="67">
        <f>+IF(F88=0,"",'Ark1'!W144)</f>
        <v>14.035087719298245</v>
      </c>
      <c r="Y88" s="140">
        <f>+IF(F88=0,"",'Ark1'!X144)</f>
        <v>74.43609022556393</v>
      </c>
      <c r="Z88" s="25"/>
      <c r="AA88" s="140">
        <f>+IF(F88=0,"",'Ark1'!Y144)</f>
        <v>39.348370927318285</v>
      </c>
      <c r="AB88" s="140">
        <f>+IF(F88=0,"",'Ark1'!Z144)</f>
        <v>8.0350280955954094</v>
      </c>
      <c r="AC88" s="102"/>
      <c r="AD88" s="140">
        <f>+IF(F88=0,"",'Ark1'!Z144)</f>
        <v>8.0350280955954094</v>
      </c>
      <c r="AE88" s="67">
        <f>+IF(F88=0,"",'Ark1'!AA144)</f>
        <v>1.8665639634814</v>
      </c>
      <c r="AF88" s="67">
        <f>+IF(F88=0,"",'Ark1'!AB144)</f>
        <v>2.5915489875721938</v>
      </c>
      <c r="AG88" s="67">
        <f>+IF(F88=0,"",L88/P88)</f>
        <v>4.2942467089224765</v>
      </c>
      <c r="AH88" s="25"/>
      <c r="AR88"/>
      <c r="AV88"/>
      <c r="AW88"/>
      <c r="AX88"/>
      <c r="AY88"/>
      <c r="AZ88"/>
      <c r="BA88"/>
      <c r="BE88"/>
      <c r="BF88"/>
      <c r="BG88"/>
    </row>
    <row r="89" spans="1:59" ht="15.6">
      <c r="A89" s="25"/>
      <c r="B89" s="66">
        <f>+'Ark1'!C145</f>
        <v>2023</v>
      </c>
      <c r="C89" s="66">
        <f>+'Ark1'!E145</f>
        <v>27</v>
      </c>
      <c r="D89" s="66">
        <f>+IF(F89=0,"",'Ark1'!Q145)</f>
        <v>16</v>
      </c>
      <c r="E89" s="25"/>
      <c r="F89" s="141">
        <f>+'Ark1'!R145</f>
        <v>104</v>
      </c>
      <c r="G89" s="104"/>
      <c r="H89" s="140">
        <f>+IF(F89=0,"",'Ark1'!AG145)</f>
        <v>1.1500020464561489</v>
      </c>
      <c r="I89" s="106"/>
      <c r="J89" s="140">
        <f>+IF(F89=0,"",'Ark1'!AH145)</f>
        <v>0</v>
      </c>
      <c r="K89" s="102"/>
      <c r="L89" s="140">
        <f>+IF(F89=0,"",'Ark1'!U145)</f>
        <v>20.802884615384603</v>
      </c>
      <c r="M89" s="106"/>
      <c r="N89" s="18">
        <f>+IF(F89=0,"",'Ark1'!AI145)</f>
        <v>70</v>
      </c>
      <c r="O89" s="140"/>
      <c r="P89" s="67">
        <f>+IF(F89=0,"",'Ark1'!S145)</f>
        <v>4.6730769230769216</v>
      </c>
      <c r="Q89" s="104"/>
      <c r="R89" s="104"/>
      <c r="S89" s="57">
        <f>+IF(N89=0,"",'Ark1'!AJ145)</f>
        <v>113.70857142857132</v>
      </c>
      <c r="T89" s="374"/>
      <c r="U89" s="57">
        <f>+IF(N89=0,"",'Ark1'!AK145)</f>
        <v>15.074392059266396</v>
      </c>
      <c r="V89" s="67">
        <f>+IF(F89=0,"",'Ark1'!T145)</f>
        <v>5.7692307692307692</v>
      </c>
      <c r="W89" s="368"/>
      <c r="X89" s="67">
        <f>+IF(F89=0,"",'Ark1'!W145)</f>
        <v>8.6538461538461586</v>
      </c>
      <c r="Y89" s="140">
        <f>+IF(F89=0,"",'Ark1'!X145)</f>
        <v>78.846153846153825</v>
      </c>
      <c r="Z89" s="25"/>
      <c r="AA89" s="140">
        <f>+IF(F89=0,"",'Ark1'!Y145)</f>
        <v>27.88461538461538</v>
      </c>
      <c r="AB89" s="140">
        <f>+IF(F89=0,"",'Ark1'!Z145)</f>
        <v>6.4882653947600382</v>
      </c>
      <c r="AC89" s="102"/>
      <c r="AD89" s="140">
        <f>+IF(F89=0,"",'Ark1'!Z145)</f>
        <v>6.4882653947600382</v>
      </c>
      <c r="AE89" s="67">
        <f>+IF(F89=0,"",'Ark1'!AA145)</f>
        <v>1.5716374832314941</v>
      </c>
      <c r="AF89" s="67">
        <f>+IF(F89=0,"",'Ark1'!AB145)</f>
        <v>2.06262887350645</v>
      </c>
      <c r="AG89" s="67">
        <f>+IF(F89=0,"",L89/P89)</f>
        <v>4.451646090534978</v>
      </c>
      <c r="AH89" s="25"/>
      <c r="AR89"/>
      <c r="AV89"/>
      <c r="AW89"/>
      <c r="AX89"/>
      <c r="AY89"/>
      <c r="AZ89"/>
      <c r="BA89"/>
      <c r="BE89"/>
      <c r="BF89"/>
      <c r="BG89"/>
    </row>
    <row r="90" spans="1:59" ht="15.6">
      <c r="A90" s="25"/>
      <c r="B90" s="66">
        <f>+'Ark1'!C146</f>
        <v>2023</v>
      </c>
      <c r="C90" s="66">
        <f>+'Ark1'!E146</f>
        <v>28</v>
      </c>
      <c r="D90" s="66">
        <f>+IF(F90=0,"",'Ark1'!Q146)</f>
        <v>8</v>
      </c>
      <c r="E90" s="25"/>
      <c r="F90" s="141">
        <f>+'Ark1'!R146</f>
        <v>39</v>
      </c>
      <c r="G90" s="104"/>
      <c r="H90" s="140">
        <f>+IF(F90=0,"",'Ark1'!AG146)</f>
        <v>0.44107774354024154</v>
      </c>
      <c r="I90" s="106"/>
      <c r="J90" s="140">
        <f>+IF(F90=0,"",'Ark1'!AH146)</f>
        <v>0</v>
      </c>
      <c r="K90" s="102"/>
      <c r="L90" s="140">
        <f>+IF(F90=0,"",'Ark1'!U146)</f>
        <v>21.276923076923079</v>
      </c>
      <c r="M90" s="106"/>
      <c r="N90" s="18">
        <f>+IF(F90=0,"",'Ark1'!AI146)</f>
        <v>3</v>
      </c>
      <c r="O90" s="140"/>
      <c r="P90" s="67">
        <f>+IF(F90=0,"",'Ark1'!S146)</f>
        <v>5.7692307692307692</v>
      </c>
      <c r="Q90" s="104"/>
      <c r="R90" s="104"/>
      <c r="S90" s="57">
        <f>+IF(N90=0,"",'Ark1'!AJ146)</f>
        <v>97.433333333333366</v>
      </c>
      <c r="T90" s="374"/>
      <c r="U90" s="57">
        <f>+IF(N90=0,"",'Ark1'!AK146)</f>
        <v>15.446575564460304</v>
      </c>
      <c r="V90" s="67">
        <f>+IF(F90=0,"",'Ark1'!T146)</f>
        <v>5.9230769230769242</v>
      </c>
      <c r="W90" s="368"/>
      <c r="X90" s="67">
        <f>+IF(F90=0,"",'Ark1'!W146)</f>
        <v>2.5641025641025639</v>
      </c>
      <c r="Y90" s="140">
        <f>+IF(F90=0,"",'Ark1'!X146)</f>
        <v>74.358974358974365</v>
      </c>
      <c r="Z90" s="25"/>
      <c r="AA90" s="140">
        <f>+IF(F90=0,"",'Ark1'!Y146)</f>
        <v>35.897435897435905</v>
      </c>
      <c r="AB90" s="140">
        <f>+IF(F90=0,"",'Ark1'!Z146)</f>
        <v>6.3780256385001115</v>
      </c>
      <c r="AC90" s="102"/>
      <c r="AD90" s="140">
        <f>+IF(F90=0,"",'Ark1'!Z146)</f>
        <v>6.3780256385001115</v>
      </c>
      <c r="AE90" s="67">
        <f>+IF(F90=0,"",'Ark1'!AA146)</f>
        <v>1.2902303205547816</v>
      </c>
      <c r="AF90" s="67">
        <f>+IF(F90=0,"",'Ark1'!AB146)</f>
        <v>2.0554444947519066</v>
      </c>
      <c r="AG90" s="67">
        <f>+IF(F90=0,"",L90/P90)</f>
        <v>3.6880000000000006</v>
      </c>
      <c r="AH90" s="25"/>
      <c r="AR90"/>
      <c r="AV90"/>
      <c r="AW90"/>
      <c r="AX90"/>
      <c r="AY90"/>
      <c r="AZ90"/>
      <c r="BA90"/>
      <c r="BE90"/>
      <c r="BF90"/>
      <c r="BG90"/>
    </row>
    <row r="91" spans="1:59" ht="15.6">
      <c r="A91" s="25"/>
      <c r="B91" s="66">
        <f>+'Ark1'!C147</f>
        <v>2023</v>
      </c>
      <c r="C91" s="66">
        <f>+'Ark1'!E147</f>
        <v>29</v>
      </c>
      <c r="D91" s="66">
        <f>+IF(F91=0,"",'Ark1'!Q147)</f>
        <v>2</v>
      </c>
      <c r="E91" s="25"/>
      <c r="F91" s="141">
        <f>+'Ark1'!R147</f>
        <v>2</v>
      </c>
      <c r="G91" s="104"/>
      <c r="H91" s="140">
        <f>+IF(F91=0,"",'Ark1'!AG147)</f>
        <v>2.7215209049482249E-2</v>
      </c>
      <c r="I91" s="106"/>
      <c r="J91" s="140">
        <f>+IF(F91=0,"",'Ark1'!AH147)</f>
        <v>0</v>
      </c>
      <c r="K91" s="102"/>
      <c r="L91" s="140">
        <f>+IF(F91=0,"",'Ark1'!U147)</f>
        <v>25.6</v>
      </c>
      <c r="M91" s="106"/>
      <c r="N91" s="18">
        <f>+IF(F91=0,"",'Ark1'!AI147)</f>
        <v>1</v>
      </c>
      <c r="O91" s="140"/>
      <c r="P91" s="67">
        <f>+IF(F91=0,"",'Ark1'!S147)</f>
        <v>5.5</v>
      </c>
      <c r="Q91" s="104"/>
      <c r="R91" s="104"/>
      <c r="S91" s="57">
        <f>+IF(N91=0,"",'Ark1'!AJ147)</f>
        <v>94.9</v>
      </c>
      <c r="T91" s="374"/>
      <c r="U91" s="57">
        <f>+IF(N91=0,"",'Ark1'!AK147)</f>
        <v>16.380584650421749</v>
      </c>
      <c r="V91" s="67">
        <f>+IF(F91=0,"",'Ark1'!T147)</f>
        <v>5</v>
      </c>
      <c r="W91" s="368"/>
      <c r="X91" s="67">
        <f>+IF(F91=0,"",'Ark1'!W147)</f>
        <v>0</v>
      </c>
      <c r="Y91" s="140">
        <f>+IF(F91=0,"",'Ark1'!X147)</f>
        <v>50</v>
      </c>
      <c r="Z91" s="25"/>
      <c r="AA91" s="140">
        <f>+IF(F91=0,"",'Ark1'!Y147)</f>
        <v>50</v>
      </c>
      <c r="AB91" s="140">
        <f>+IF(F91=0,"",'Ark1'!Z147)</f>
        <v>11.599999999999998</v>
      </c>
      <c r="AC91" s="102"/>
      <c r="AD91" s="140">
        <f>+IF(F91=0,"",'Ark1'!Z147)</f>
        <v>11.599999999999998</v>
      </c>
      <c r="AE91" s="67">
        <f>+IF(F91=0,"",'Ark1'!AA147)</f>
        <v>0.5</v>
      </c>
      <c r="AF91" s="67">
        <f>+IF(F91=0,"",'Ark1'!AB147)</f>
        <v>0</v>
      </c>
      <c r="AG91" s="67">
        <f>+IF(F91=0,"",L91/P91)</f>
        <v>4.6545454545454552</v>
      </c>
      <c r="AH91" s="25"/>
      <c r="AR91"/>
      <c r="AV91"/>
      <c r="AW91"/>
      <c r="AX91"/>
      <c r="AY91"/>
      <c r="AZ91"/>
      <c r="BA91"/>
      <c r="BE91"/>
      <c r="BF91"/>
      <c r="BG91"/>
    </row>
    <row r="92" spans="1:59" ht="15.6">
      <c r="A92" s="25"/>
      <c r="B92" s="66">
        <f>+'Ark1'!C148</f>
        <v>2023</v>
      </c>
      <c r="C92" s="66">
        <f>+'Ark1'!E148</f>
        <v>30</v>
      </c>
      <c r="D92" s="66">
        <f>+IF(F92=0,"",'Ark1'!Q148)</f>
        <v>1</v>
      </c>
      <c r="E92" s="25"/>
      <c r="F92" s="141">
        <f>+'Ark1'!R148</f>
        <v>16</v>
      </c>
      <c r="G92" s="104"/>
      <c r="H92" s="140">
        <f>+IF(F92=0,"",'Ark1'!AG148)</f>
        <v>9.9399298676819903E-2</v>
      </c>
      <c r="I92" s="106"/>
      <c r="J92" s="140">
        <f>+IF(F92=0,"",'Ark1'!AH148)</f>
        <v>0</v>
      </c>
      <c r="K92" s="102"/>
      <c r="L92" s="140">
        <f>+IF(F92=0,"",'Ark1'!U148)</f>
        <v>11.6875</v>
      </c>
      <c r="M92" s="106"/>
      <c r="N92" s="18">
        <f>+IF(F92=0,"",'Ark1'!AI148)</f>
        <v>0</v>
      </c>
      <c r="O92" s="140"/>
      <c r="P92" s="67">
        <f>+IF(F92=0,"",'Ark1'!S148)</f>
        <v>3.6875</v>
      </c>
      <c r="Q92" s="104"/>
      <c r="R92" s="104"/>
      <c r="S92" s="57" t="str">
        <f>+IF(N92=0,"",'Ark1'!AJ148)</f>
        <v/>
      </c>
      <c r="T92" s="374"/>
      <c r="U92" s="57" t="str">
        <f>+IF(N92=0,"",'Ark1'!AK148)</f>
        <v/>
      </c>
      <c r="V92" s="67">
        <f>+IF(F92=0,"",'Ark1'!T148)</f>
        <v>4.25</v>
      </c>
      <c r="W92" s="368"/>
      <c r="X92" s="67">
        <f>+IF(F92=0,"",'Ark1'!W148)</f>
        <v>0</v>
      </c>
      <c r="Y92" s="140">
        <f>+IF(F92=0,"",'Ark1'!X148)</f>
        <v>0</v>
      </c>
      <c r="Z92" s="25"/>
      <c r="AA92" s="140">
        <f>+IF(F92=0,"",'Ark1'!Y148)</f>
        <v>0</v>
      </c>
      <c r="AB92" s="140">
        <f>+IF(F92=0,"",'Ark1'!Z148)</f>
        <v>2.1641612116475981</v>
      </c>
      <c r="AC92" s="102"/>
      <c r="AD92" s="140">
        <f>+IF(F92=0,"",'Ark1'!Z148)</f>
        <v>2.1641612116475981</v>
      </c>
      <c r="AE92" s="67">
        <f>+IF(F92=0,"",'Ark1'!AA148)</f>
        <v>1.0439558180306294</v>
      </c>
      <c r="AF92" s="67">
        <f>+IF(F92=0,"",'Ark1'!AB148)</f>
        <v>1.299038105676658</v>
      </c>
      <c r="AG92" s="67">
        <f>+IF(F92=0,"",L92/P92)</f>
        <v>3.1694915254237288</v>
      </c>
      <c r="AH92" s="25"/>
      <c r="AR92"/>
      <c r="AV92"/>
      <c r="AW92"/>
      <c r="AX92"/>
      <c r="AY92"/>
      <c r="AZ92"/>
      <c r="BA92"/>
      <c r="BE92"/>
      <c r="BF92"/>
      <c r="BG92"/>
    </row>
    <row r="93" spans="1:59" ht="15.6">
      <c r="A93" s="25"/>
      <c r="B93" s="66">
        <f>+'Ark1'!C149</f>
        <v>2023</v>
      </c>
      <c r="C93" s="66">
        <f>+'Ark1'!E149</f>
        <v>31</v>
      </c>
      <c r="D93" s="66">
        <f>+IF(F93=0,"",'Ark1'!Q149)</f>
        <v>9</v>
      </c>
      <c r="E93" s="25"/>
      <c r="F93" s="141">
        <f>+'Ark1'!R149</f>
        <v>98</v>
      </c>
      <c r="G93" s="104"/>
      <c r="H93" s="140">
        <f>+IF(F93=0,"",'Ark1'!AG149)</f>
        <v>0.9785781222675155</v>
      </c>
      <c r="I93" s="106"/>
      <c r="J93" s="140">
        <f>+IF(F93=0,"",'Ark1'!AH149)</f>
        <v>0</v>
      </c>
      <c r="K93" s="102"/>
      <c r="L93" s="140">
        <f>+IF(F93=0,"",'Ark1'!U149)</f>
        <v>18.785714285714281</v>
      </c>
      <c r="M93" s="106"/>
      <c r="N93" s="18">
        <f>+IF(F93=0,"",'Ark1'!AI149)</f>
        <v>9</v>
      </c>
      <c r="O93" s="140"/>
      <c r="P93" s="67">
        <f>+IF(F93=0,"",'Ark1'!S149)</f>
        <v>5.091836734693878</v>
      </c>
      <c r="Q93" s="104"/>
      <c r="R93" s="104"/>
      <c r="S93" s="57">
        <f>+IF(N93=0,"",'Ark1'!AJ149)</f>
        <v>102.78888888888888</v>
      </c>
      <c r="T93" s="374"/>
      <c r="U93" s="57">
        <f>+IF(N93=0,"",'Ark1'!AK149)</f>
        <v>15.077171763292839</v>
      </c>
      <c r="V93" s="67">
        <f>+IF(F93=0,"",'Ark1'!T149)</f>
        <v>5.6632653061224483</v>
      </c>
      <c r="W93" s="368"/>
      <c r="X93" s="67">
        <f>+IF(F93=0,"",'Ark1'!W149)</f>
        <v>6.1224489795918364</v>
      </c>
      <c r="Y93" s="140">
        <f>+IF(F93=0,"",'Ark1'!X149)</f>
        <v>61.224489795918359</v>
      </c>
      <c r="Z93" s="25"/>
      <c r="AA93" s="140">
        <f>+IF(F93=0,"",'Ark1'!Y149)</f>
        <v>23.469387755102041</v>
      </c>
      <c r="AB93" s="140">
        <f>+IF(F93=0,"",'Ark1'!Z149)</f>
        <v>7.2511927238467022</v>
      </c>
      <c r="AC93" s="102"/>
      <c r="AD93" s="140">
        <f>+IF(F93=0,"",'Ark1'!Z149)</f>
        <v>7.2511927238467022</v>
      </c>
      <c r="AE93" s="67">
        <f>+IF(F93=0,"",'Ark1'!AA149)</f>
        <v>1.7384413303470212</v>
      </c>
      <c r="AF93" s="67">
        <f>+IF(F93=0,"",'Ark1'!AB149)</f>
        <v>2.5109713444955841</v>
      </c>
      <c r="AG93" s="67">
        <f>+IF(F93=0,"",L93/P93)</f>
        <v>3.689378757515029</v>
      </c>
      <c r="AH93" s="25"/>
      <c r="AR93"/>
      <c r="AV93"/>
      <c r="AW93"/>
      <c r="AX93"/>
      <c r="AY93"/>
      <c r="AZ93"/>
      <c r="BA93"/>
      <c r="BE93"/>
      <c r="BF93"/>
      <c r="BG93"/>
    </row>
    <row r="94" spans="1:59" ht="15.6">
      <c r="A94" s="25"/>
      <c r="B94" s="66">
        <f>+'Ark1'!C150</f>
        <v>2023</v>
      </c>
      <c r="C94" s="66">
        <f>+'Ark1'!E150</f>
        <v>32</v>
      </c>
      <c r="D94" s="66">
        <f>+IF(F94=0,"",'Ark1'!Q150)</f>
        <v>9</v>
      </c>
      <c r="E94" s="25"/>
      <c r="F94" s="141">
        <f>+'Ark1'!R150</f>
        <v>25</v>
      </c>
      <c r="G94" s="104"/>
      <c r="H94" s="140">
        <f>+IF(F94=0,"",'Ark1'!AG150)</f>
        <v>0.29134093906291442</v>
      </c>
      <c r="I94" s="106"/>
      <c r="J94" s="140">
        <f>+IF(F94=0,"",'Ark1'!AH150)</f>
        <v>0</v>
      </c>
      <c r="K94" s="102"/>
      <c r="L94" s="140">
        <f>+IF(F94=0,"",'Ark1'!U150)</f>
        <v>21.923999999999999</v>
      </c>
      <c r="M94" s="106"/>
      <c r="N94" s="18">
        <f>+IF(F94=0,"",'Ark1'!AI150)</f>
        <v>1</v>
      </c>
      <c r="O94" s="140"/>
      <c r="P94" s="67">
        <f>+IF(F94=0,"",'Ark1'!S150)</f>
        <v>5.64</v>
      </c>
      <c r="Q94" s="104"/>
      <c r="R94" s="104"/>
      <c r="S94" s="57">
        <f>+IF(N94=0,"",'Ark1'!AJ150)</f>
        <v>91.3</v>
      </c>
      <c r="T94" s="374"/>
      <c r="U94" s="57">
        <f>+IF(N94=0,"",'Ark1'!AK150)</f>
        <v>16.687504213019963</v>
      </c>
      <c r="V94" s="67">
        <f>+IF(F94=0,"",'Ark1'!T150)</f>
        <v>5.72</v>
      </c>
      <c r="W94" s="368"/>
      <c r="X94" s="67">
        <f>+IF(F94=0,"",'Ark1'!W150)</f>
        <v>4</v>
      </c>
      <c r="Y94" s="140">
        <f>+IF(F94=0,"",'Ark1'!X150)</f>
        <v>80</v>
      </c>
      <c r="Z94" s="25"/>
      <c r="AA94" s="140">
        <f>+IF(F94=0,"",'Ark1'!Y150)</f>
        <v>28</v>
      </c>
      <c r="AB94" s="140">
        <f>+IF(F94=0,"",'Ark1'!Z150)</f>
        <v>7.2630726280273459</v>
      </c>
      <c r="AC94" s="102"/>
      <c r="AD94" s="140">
        <f>+IF(F94=0,"",'Ark1'!Z150)</f>
        <v>7.2630726280273459</v>
      </c>
      <c r="AE94" s="67">
        <f>+IF(F94=0,"",'Ark1'!AA150)</f>
        <v>1.5717506163510817</v>
      </c>
      <c r="AF94" s="67">
        <f>+IF(F94=0,"",'Ark1'!AB150)</f>
        <v>2.28945408340067</v>
      </c>
      <c r="AG94" s="67">
        <f>+IF(F94=0,"",L94/P94)</f>
        <v>3.8872340425531915</v>
      </c>
      <c r="AH94" s="25"/>
      <c r="AR94"/>
      <c r="AV94"/>
      <c r="AW94"/>
      <c r="AX94"/>
      <c r="AY94"/>
      <c r="AZ94"/>
      <c r="BA94"/>
      <c r="BE94"/>
      <c r="BF94"/>
      <c r="BG94"/>
    </row>
    <row r="95" spans="1:59" ht="15.6">
      <c r="A95" s="25"/>
      <c r="B95" s="66">
        <f>+'Ark1'!C151</f>
        <v>2023</v>
      </c>
      <c r="C95" s="66">
        <f>+'Ark1'!E151</f>
        <v>33</v>
      </c>
      <c r="D95" s="66">
        <f>+IF(F95=0,"",'Ark1'!Q151)</f>
        <v>9</v>
      </c>
      <c r="E95" s="25"/>
      <c r="F95" s="141">
        <f>+'Ark1'!R151</f>
        <v>103</v>
      </c>
      <c r="G95" s="104"/>
      <c r="H95" s="140">
        <f>+IF(F95=0,"",'Ark1'!AG151)</f>
        <v>1.058363334734846</v>
      </c>
      <c r="I95" s="106"/>
      <c r="J95" s="140">
        <f>+IF(F95=0,"",'Ark1'!AH151)</f>
        <v>0</v>
      </c>
      <c r="K95" s="102"/>
      <c r="L95" s="140">
        <f>+IF(F95=0,"",'Ark1'!U151)</f>
        <v>19.331067961165044</v>
      </c>
      <c r="M95" s="106"/>
      <c r="N95" s="18">
        <f>+IF(F95=0,"",'Ark1'!AI151)</f>
        <v>5</v>
      </c>
      <c r="O95" s="140"/>
      <c r="P95" s="67">
        <f>+IF(F95=0,"",'Ark1'!S151)</f>
        <v>4.9417475728155322</v>
      </c>
      <c r="Q95" s="104"/>
      <c r="R95" s="104"/>
      <c r="S95" s="57">
        <f>+IF(N95=0,"",'Ark1'!AJ151)</f>
        <v>97.580000000000013</v>
      </c>
      <c r="T95" s="374"/>
      <c r="U95" s="57">
        <f>+IF(N95=0,"",'Ark1'!AK151)</f>
        <v>17.349148949658812</v>
      </c>
      <c r="V95" s="67">
        <f>+IF(F95=0,"",'Ark1'!T151)</f>
        <v>5.5631067961165046</v>
      </c>
      <c r="W95" s="368"/>
      <c r="X95" s="67">
        <f>+IF(F95=0,"",'Ark1'!W151)</f>
        <v>0.97087378640776723</v>
      </c>
      <c r="Y95" s="140">
        <f>+IF(F95=0,"",'Ark1'!X151)</f>
        <v>65.048543689320383</v>
      </c>
      <c r="Z95" s="25"/>
      <c r="AA95" s="140">
        <f>+IF(F95=0,"",'Ark1'!Y151)</f>
        <v>29.126213592233011</v>
      </c>
      <c r="AB95" s="140">
        <f>+IF(F95=0,"",'Ark1'!Z151)</f>
        <v>6.762590259271855</v>
      </c>
      <c r="AC95" s="102"/>
      <c r="AD95" s="140">
        <f>+IF(F95=0,"",'Ark1'!Z151)</f>
        <v>6.762590259271855</v>
      </c>
      <c r="AE95" s="67">
        <f>+IF(F95=0,"",'Ark1'!AA151)</f>
        <v>1.581600778850073</v>
      </c>
      <c r="AF95" s="67">
        <f>+IF(F95=0,"",'Ark1'!AB151)</f>
        <v>1.9342086659282327</v>
      </c>
      <c r="AG95" s="67">
        <f>+IF(F95=0,"",L95/P95)</f>
        <v>3.9117878192534383</v>
      </c>
      <c r="AH95" s="25"/>
      <c r="AR95"/>
      <c r="AV95"/>
      <c r="AW95"/>
      <c r="AX95"/>
      <c r="AY95"/>
      <c r="AZ95"/>
      <c r="BA95"/>
      <c r="BE95"/>
      <c r="BF95"/>
      <c r="BG95"/>
    </row>
    <row r="96" spans="1:59" ht="15.6">
      <c r="A96" s="25"/>
      <c r="B96" s="66">
        <f>+'Ark1'!C152</f>
        <v>2023</v>
      </c>
      <c r="C96" s="66">
        <f>+'Ark1'!E152</f>
        <v>34</v>
      </c>
      <c r="D96" s="66">
        <f>+IF(F96=0,"",'Ark1'!Q152)</f>
        <v>16</v>
      </c>
      <c r="E96" s="25"/>
      <c r="F96" s="141">
        <f>+'Ark1'!R152</f>
        <v>58</v>
      </c>
      <c r="G96" s="104"/>
      <c r="H96" s="140">
        <f>+IF(F96=0,"",'Ark1'!AG152)</f>
        <v>0.62568403461221789</v>
      </c>
      <c r="I96" s="106"/>
      <c r="J96" s="140">
        <f>+IF(F96=0,"",'Ark1'!AH152)</f>
        <v>0</v>
      </c>
      <c r="K96" s="102"/>
      <c r="L96" s="140">
        <f>+IF(F96=0,"",'Ark1'!U152)</f>
        <v>20.294827586206903</v>
      </c>
      <c r="M96" s="106"/>
      <c r="N96" s="18">
        <f>+IF(F96=0,"",'Ark1'!AI152)</f>
        <v>8</v>
      </c>
      <c r="O96" s="140"/>
      <c r="P96" s="67">
        <f>+IF(F96=0,"",'Ark1'!S152)</f>
        <v>5.4310344827586228</v>
      </c>
      <c r="Q96" s="104"/>
      <c r="R96" s="104"/>
      <c r="S96" s="57">
        <f>+IF(N96=0,"",'Ark1'!AJ152)</f>
        <v>109.12500000000001</v>
      </c>
      <c r="T96" s="374"/>
      <c r="U96" s="57">
        <f>+IF(N96=0,"",'Ark1'!AK152)</f>
        <v>15.830775882659044</v>
      </c>
      <c r="V96" s="67">
        <f>+IF(F96=0,"",'Ark1'!T152)</f>
        <v>5.5862068965517215</v>
      </c>
      <c r="W96" s="368"/>
      <c r="X96" s="67">
        <f>+IF(F96=0,"",'Ark1'!W152)</f>
        <v>0</v>
      </c>
      <c r="Y96" s="140">
        <f>+IF(F96=0,"",'Ark1'!X152)</f>
        <v>72.413793103448299</v>
      </c>
      <c r="Z96" s="25"/>
      <c r="AA96" s="140">
        <f>+IF(F96=0,"",'Ark1'!Y152)</f>
        <v>27.586206896551719</v>
      </c>
      <c r="AB96" s="140">
        <f>+IF(F96=0,"",'Ark1'!Z152)</f>
        <v>6.6694988286561614</v>
      </c>
      <c r="AC96" s="102"/>
      <c r="AD96" s="140">
        <f>+IF(F96=0,"",'Ark1'!Z152)</f>
        <v>6.6694988286561614</v>
      </c>
      <c r="AE96" s="67">
        <f>+IF(F96=0,"",'Ark1'!AA152)</f>
        <v>1.9923307176435621</v>
      </c>
      <c r="AF96" s="67">
        <f>+IF(F96=0,"",'Ark1'!AB152)</f>
        <v>2.181698822087335</v>
      </c>
      <c r="AG96" s="67">
        <f>+IF(F96=0,"",L96/P96)</f>
        <v>3.7368253968253966</v>
      </c>
      <c r="AH96" s="25"/>
      <c r="AR96"/>
      <c r="AV96"/>
      <c r="AW96"/>
      <c r="AX96"/>
      <c r="AY96"/>
      <c r="AZ96"/>
      <c r="BA96"/>
      <c r="BE96"/>
      <c r="BF96"/>
      <c r="BG96"/>
    </row>
    <row r="97" spans="1:59" ht="15.6">
      <c r="A97" s="25"/>
      <c r="B97" s="66">
        <f>+'Ark1'!C153</f>
        <v>2023</v>
      </c>
      <c r="C97" s="66">
        <f>+'Ark1'!E153</f>
        <v>35</v>
      </c>
      <c r="D97" s="66">
        <f>+IF(F97=0,"",'Ark1'!Q153)</f>
        <v>32</v>
      </c>
      <c r="E97" s="25"/>
      <c r="F97" s="141">
        <f>+'Ark1'!R153</f>
        <v>258</v>
      </c>
      <c r="G97" s="104"/>
      <c r="H97" s="140">
        <f>+IF(F97=0,"",'Ark1'!AG153)</f>
        <v>2.500291022010833</v>
      </c>
      <c r="I97" s="106"/>
      <c r="J97" s="140">
        <f>+IF(F97=0,"",'Ark1'!AH153)</f>
        <v>1.1627906976744189</v>
      </c>
      <c r="K97" s="102"/>
      <c r="L97" s="140">
        <f>+IF(F97=0,"",'Ark1'!U153)</f>
        <v>18.231782945736438</v>
      </c>
      <c r="M97" s="106"/>
      <c r="N97" s="18">
        <f>+IF(F97=0,"",'Ark1'!AI153)</f>
        <v>53</v>
      </c>
      <c r="O97" s="140"/>
      <c r="P97" s="67">
        <f>+IF(F97=0,"",'Ark1'!S153)</f>
        <v>5.275193798449612</v>
      </c>
      <c r="Q97" s="104"/>
      <c r="R97" s="104"/>
      <c r="S97" s="57">
        <f>+IF(N97=0,"",'Ark1'!AJ153)</f>
        <v>113.96981132075472</v>
      </c>
      <c r="T97" s="374"/>
      <c r="U97" s="57">
        <f>+IF(N97=0,"",'Ark1'!AK153)</f>
        <v>13.982790860810622</v>
      </c>
      <c r="V97" s="67">
        <f>+IF(F97=0,"",'Ark1'!T153)</f>
        <v>5.5542635658914739</v>
      </c>
      <c r="W97" s="368"/>
      <c r="X97" s="67">
        <f>+IF(F97=0,"",'Ark1'!W153)</f>
        <v>5.0387596899224807</v>
      </c>
      <c r="Y97" s="140">
        <f>+IF(F97=0,"",'Ark1'!X153)</f>
        <v>60.852713178294579</v>
      </c>
      <c r="Z97" s="25"/>
      <c r="AA97" s="140">
        <f>+IF(F97=0,"",'Ark1'!Y153)</f>
        <v>17.441860465116275</v>
      </c>
      <c r="AB97" s="140">
        <f>+IF(F97=0,"",'Ark1'!Z153)</f>
        <v>5.9279522392928277</v>
      </c>
      <c r="AC97" s="102"/>
      <c r="AD97" s="140">
        <f>+IF(F97=0,"",'Ark1'!Z153)</f>
        <v>5.9279522392928277</v>
      </c>
      <c r="AE97" s="67">
        <f>+IF(F97=0,"",'Ark1'!AA153)</f>
        <v>1.4189487869957065</v>
      </c>
      <c r="AF97" s="67">
        <f>+IF(F97=0,"",'Ark1'!AB153)</f>
        <v>2.1528242763034671</v>
      </c>
      <c r="AG97" s="67">
        <f>+IF(F97=0,"",L97/P97)</f>
        <v>3.4561351947097729</v>
      </c>
      <c r="AH97" s="25"/>
      <c r="AR97"/>
      <c r="AV97"/>
      <c r="AW97"/>
      <c r="AX97"/>
      <c r="AY97"/>
      <c r="AZ97"/>
      <c r="BA97"/>
      <c r="BE97"/>
      <c r="BF97"/>
      <c r="BG97"/>
    </row>
    <row r="98" spans="1:59" ht="15.6">
      <c r="A98" s="25"/>
      <c r="B98" s="66">
        <f>+'Ark1'!C154</f>
        <v>2023</v>
      </c>
      <c r="C98" s="66">
        <f>+'Ark1'!E154</f>
        <v>36</v>
      </c>
      <c r="D98" s="66">
        <f>+IF(F98=0,"",'Ark1'!Q154)</f>
        <v>32</v>
      </c>
      <c r="E98" s="25"/>
      <c r="F98" s="141">
        <f>+'Ark1'!R154</f>
        <v>159</v>
      </c>
      <c r="G98" s="104"/>
      <c r="H98" s="140">
        <f>+IF(F98=0,"",'Ark1'!AG154)</f>
        <v>1.7327370792871537</v>
      </c>
      <c r="I98" s="106"/>
      <c r="J98" s="140">
        <f>+IF(F98=0,"",'Ark1'!AH154)</f>
        <v>0</v>
      </c>
      <c r="K98" s="102"/>
      <c r="L98" s="140">
        <f>+IF(F98=0,"",'Ark1'!U154)</f>
        <v>20.501886792452833</v>
      </c>
      <c r="M98" s="106"/>
      <c r="N98" s="18">
        <f>+IF(F98=0,"",'Ark1'!AI154)</f>
        <v>10</v>
      </c>
      <c r="O98" s="140"/>
      <c r="P98" s="67">
        <f>+IF(F98=0,"",'Ark1'!S154)</f>
        <v>5.0628930817610076</v>
      </c>
      <c r="Q98" s="104"/>
      <c r="R98" s="104"/>
      <c r="S98" s="57">
        <f>+IF(N98=0,"",'Ark1'!AJ154)</f>
        <v>104.31</v>
      </c>
      <c r="T98" s="374"/>
      <c r="U98" s="57">
        <f>+IF(N98=0,"",'Ark1'!AK154)</f>
        <v>16.197733531959301</v>
      </c>
      <c r="V98" s="67">
        <f>+IF(F98=0,"",'Ark1'!T154)</f>
        <v>5.415094339622641</v>
      </c>
      <c r="W98" s="368"/>
      <c r="X98" s="67">
        <f>+IF(F98=0,"",'Ark1'!W154)</f>
        <v>5.0314465408805011</v>
      </c>
      <c r="Y98" s="140">
        <f>+IF(F98=0,"",'Ark1'!X154)</f>
        <v>76.100628930817606</v>
      </c>
      <c r="Z98" s="25"/>
      <c r="AA98" s="140">
        <f>+IF(F98=0,"",'Ark1'!Y154)</f>
        <v>28.930817610062899</v>
      </c>
      <c r="AB98" s="140">
        <f>+IF(F98=0,"",'Ark1'!Z154)</f>
        <v>7.0411858608338518</v>
      </c>
      <c r="AC98" s="102"/>
      <c r="AD98" s="140">
        <f>+IF(F98=0,"",'Ark1'!Z154)</f>
        <v>7.0411858608338518</v>
      </c>
      <c r="AE98" s="67">
        <f>+IF(F98=0,"",'Ark1'!AA154)</f>
        <v>1.63947197586225</v>
      </c>
      <c r="AF98" s="67">
        <f>+IF(F98=0,"",'Ark1'!AB154)</f>
        <v>2.3799526626877743</v>
      </c>
      <c r="AG98" s="67">
        <f>+IF(F98=0,"",L98/P98)</f>
        <v>4.0494409937888189</v>
      </c>
      <c r="AH98" s="25"/>
      <c r="AR98"/>
      <c r="AV98"/>
      <c r="AW98"/>
      <c r="AX98"/>
      <c r="AY98"/>
      <c r="AZ98"/>
      <c r="BA98"/>
      <c r="BE98"/>
      <c r="BF98"/>
      <c r="BG98"/>
    </row>
    <row r="99" spans="1:59" ht="15.6">
      <c r="A99" s="25"/>
      <c r="B99" s="66">
        <f>+'Ark1'!C155</f>
        <v>2023</v>
      </c>
      <c r="C99" s="66">
        <f>+'Ark1'!E155</f>
        <v>37</v>
      </c>
      <c r="D99" s="66">
        <f>+IF(F99=0,"",'Ark1'!Q155)</f>
        <v>27</v>
      </c>
      <c r="E99" s="25"/>
      <c r="F99" s="141">
        <f>+'Ark1'!R155</f>
        <v>141</v>
      </c>
      <c r="G99" s="104"/>
      <c r="H99" s="140">
        <f>+IF(F99=0,"",'Ark1'!AG155)</f>
        <v>1.6078766768316186</v>
      </c>
      <c r="I99" s="106"/>
      <c r="J99" s="140">
        <f>+IF(F99=0,"",'Ark1'!AH155)</f>
        <v>0</v>
      </c>
      <c r="K99" s="102"/>
      <c r="L99" s="140">
        <f>+IF(F99=0,"",'Ark1'!U155)</f>
        <v>21.4531914893617</v>
      </c>
      <c r="M99" s="106"/>
      <c r="N99" s="18">
        <f>+IF(F99=0,"",'Ark1'!AI155)</f>
        <v>22</v>
      </c>
      <c r="O99" s="140"/>
      <c r="P99" s="67">
        <f>+IF(F99=0,"",'Ark1'!S155)</f>
        <v>5.5106382978723394</v>
      </c>
      <c r="Q99" s="104"/>
      <c r="R99" s="104"/>
      <c r="S99" s="57">
        <f>+IF(N99=0,"",'Ark1'!AJ155)</f>
        <v>98.75</v>
      </c>
      <c r="T99" s="374"/>
      <c r="U99" s="57">
        <f>+IF(N99=0,"",'Ark1'!AK155)</f>
        <v>18.706190896149685</v>
      </c>
      <c r="V99" s="67">
        <f>+IF(F99=0,"",'Ark1'!T155)</f>
        <v>6.0567375886524815</v>
      </c>
      <c r="W99" s="368"/>
      <c r="X99" s="67">
        <f>+IF(F99=0,"",'Ark1'!W155)</f>
        <v>2.8368794326241127</v>
      </c>
      <c r="Y99" s="140">
        <f>+IF(F99=0,"",'Ark1'!X155)</f>
        <v>82.269503546099259</v>
      </c>
      <c r="Z99" s="25"/>
      <c r="AA99" s="140">
        <f>+IF(F99=0,"",'Ark1'!Y155)</f>
        <v>32.624113475177303</v>
      </c>
      <c r="AB99" s="140">
        <f>+IF(F99=0,"",'Ark1'!Z155)</f>
        <v>5.9363473879861139</v>
      </c>
      <c r="AC99" s="102"/>
      <c r="AD99" s="140">
        <f>+IF(F99=0,"",'Ark1'!Z155)</f>
        <v>5.9363473879861139</v>
      </c>
      <c r="AE99" s="67">
        <f>+IF(F99=0,"",'Ark1'!AA155)</f>
        <v>1.3920596571374844</v>
      </c>
      <c r="AF99" s="67">
        <f>+IF(F99=0,"",'Ark1'!AB155)</f>
        <v>1.9777953541899065</v>
      </c>
      <c r="AG99" s="67">
        <f>+IF(F99=0,"",L99/P99)</f>
        <v>3.8930501930501933</v>
      </c>
      <c r="AH99" s="25"/>
      <c r="AR99"/>
      <c r="AV99"/>
      <c r="AW99"/>
      <c r="AX99"/>
      <c r="AY99"/>
      <c r="AZ99"/>
      <c r="BA99"/>
      <c r="BE99"/>
      <c r="BF99"/>
      <c r="BG99"/>
    </row>
    <row r="100" spans="1:59" ht="15.6">
      <c r="A100" s="25"/>
      <c r="B100" s="66">
        <f>+'Ark1'!C156</f>
        <v>2023</v>
      </c>
      <c r="C100" s="66">
        <f>+'Ark1'!E156</f>
        <v>38</v>
      </c>
      <c r="D100" s="66">
        <f>+IF(F100=0,"",'Ark1'!Q156)</f>
        <v>27</v>
      </c>
      <c r="E100" s="25"/>
      <c r="F100" s="141">
        <f>+'Ark1'!R156</f>
        <v>204</v>
      </c>
      <c r="G100" s="104"/>
      <c r="H100" s="140">
        <f>+IF(F100=0,"",'Ark1'!AG156)</f>
        <v>2.010683032646027</v>
      </c>
      <c r="I100" s="106"/>
      <c r="J100" s="140">
        <f>+IF(F100=0,"",'Ark1'!AH156)</f>
        <v>0</v>
      </c>
      <c r="K100" s="102"/>
      <c r="L100" s="140">
        <f>+IF(F100=0,"",'Ark1'!U156)</f>
        <v>18.542647058823537</v>
      </c>
      <c r="M100" s="106"/>
      <c r="N100" s="18">
        <f>+IF(F100=0,"",'Ark1'!AI156)</f>
        <v>29</v>
      </c>
      <c r="O100" s="140"/>
      <c r="P100" s="67">
        <f>+IF(F100=0,"",'Ark1'!S156)</f>
        <v>5.3529411764705879</v>
      </c>
      <c r="Q100" s="104"/>
      <c r="R100" s="104"/>
      <c r="S100" s="57">
        <f>+IF(N100=0,"",'Ark1'!AJ156)</f>
        <v>106.49310344827578</v>
      </c>
      <c r="T100" s="374"/>
      <c r="U100" s="57">
        <f>+IF(N100=0,"",'Ark1'!AK156)</f>
        <v>16.94073264793175</v>
      </c>
      <c r="V100" s="67">
        <f>+IF(F100=0,"",'Ark1'!T156)</f>
        <v>5.2009803921568611</v>
      </c>
      <c r="W100" s="368"/>
      <c r="X100" s="67">
        <f>+IF(F100=0,"",'Ark1'!W156)</f>
        <v>4.4117647058823524</v>
      </c>
      <c r="Y100" s="140">
        <f>+IF(F100=0,"",'Ark1'!X156)</f>
        <v>71.568627450980372</v>
      </c>
      <c r="Z100" s="25"/>
      <c r="AA100" s="140">
        <f>+IF(F100=0,"",'Ark1'!Y156)</f>
        <v>12.745098039215684</v>
      </c>
      <c r="AB100" s="140">
        <f>+IF(F100=0,"",'Ark1'!Z156)</f>
        <v>5.4329599462349112</v>
      </c>
      <c r="AC100" s="102"/>
      <c r="AD100" s="140">
        <f>+IF(F100=0,"",'Ark1'!Z156)</f>
        <v>5.4329599462349112</v>
      </c>
      <c r="AE100" s="67">
        <f>+IF(F100=0,"",'Ark1'!AA156)</f>
        <v>1.8157646194929955</v>
      </c>
      <c r="AF100" s="67">
        <f>+IF(F100=0,"",'Ark1'!AB156)</f>
        <v>2.1268127261619796</v>
      </c>
      <c r="AG100" s="67">
        <f>+IF(F100=0,"",L100/P100)</f>
        <v>3.4640109890109905</v>
      </c>
      <c r="AH100" s="25"/>
      <c r="AR100"/>
      <c r="AV100"/>
      <c r="AW100"/>
      <c r="AX100"/>
      <c r="AY100"/>
      <c r="AZ100"/>
      <c r="BA100"/>
      <c r="BE100"/>
      <c r="BF100"/>
      <c r="BG100"/>
    </row>
    <row r="101" spans="1:59" ht="15.6">
      <c r="A101" s="25"/>
      <c r="B101" s="66">
        <f>+'Ark1'!C157</f>
        <v>2023</v>
      </c>
      <c r="C101" s="66">
        <f>+'Ark1'!E157</f>
        <v>39</v>
      </c>
      <c r="D101" s="66">
        <f>+IF(F101=0,"",'Ark1'!Q157)</f>
        <v>27</v>
      </c>
      <c r="E101" s="25"/>
      <c r="F101" s="141">
        <f>+'Ark1'!R157</f>
        <v>105</v>
      </c>
      <c r="G101" s="104"/>
      <c r="H101" s="140">
        <f>+IF(F101=0,"",'Ark1'!AG157)</f>
        <v>1.1894959924010038</v>
      </c>
      <c r="I101" s="106"/>
      <c r="J101" s="140">
        <f>+IF(F101=0,"",'Ark1'!AH157)</f>
        <v>0</v>
      </c>
      <c r="K101" s="102"/>
      <c r="L101" s="140">
        <f>+IF(F101=0,"",'Ark1'!U157)</f>
        <v>21.312380952380952</v>
      </c>
      <c r="M101" s="106"/>
      <c r="N101" s="18">
        <f>+IF(F101=0,"",'Ark1'!AI157)</f>
        <v>33</v>
      </c>
      <c r="O101" s="140"/>
      <c r="P101" s="67">
        <f>+IF(F101=0,"",'Ark1'!S157)</f>
        <v>5.6</v>
      </c>
      <c r="Q101" s="104"/>
      <c r="R101" s="104"/>
      <c r="S101" s="57">
        <f>+IF(N101=0,"",'Ark1'!AJ157)</f>
        <v>107.39090909090908</v>
      </c>
      <c r="T101" s="374"/>
      <c r="U101" s="57">
        <f>+IF(N101=0,"",'Ark1'!AK157)</f>
        <v>17.911589407664231</v>
      </c>
      <c r="V101" s="67">
        <f>+IF(F101=0,"",'Ark1'!T157)</f>
        <v>5.7714285714285696</v>
      </c>
      <c r="W101" s="368"/>
      <c r="X101" s="67">
        <f>+IF(F101=0,"",'Ark1'!W157)</f>
        <v>10.476190476190476</v>
      </c>
      <c r="Y101" s="140">
        <f>+IF(F101=0,"",'Ark1'!X157)</f>
        <v>80.952380952380949</v>
      </c>
      <c r="Z101" s="25"/>
      <c r="AA101" s="140">
        <f>+IF(F101=0,"",'Ark1'!Y157)</f>
        <v>34.285714285714278</v>
      </c>
      <c r="AB101" s="140">
        <f>+IF(F101=0,"",'Ark1'!Z157)</f>
        <v>6.2318031517003369</v>
      </c>
      <c r="AC101" s="102"/>
      <c r="AD101" s="140">
        <f>+IF(F101=0,"",'Ark1'!Z157)</f>
        <v>6.2318031517003369</v>
      </c>
      <c r="AE101" s="67">
        <f>+IF(F101=0,"",'Ark1'!AA157)</f>
        <v>1.7706603556973024</v>
      </c>
      <c r="AF101" s="67">
        <f>+IF(F101=0,"",'Ark1'!AB157)</f>
        <v>2.7089169962398265</v>
      </c>
      <c r="AG101" s="67">
        <f>+IF(F101=0,"",L101/P101)</f>
        <v>3.8057823129251704</v>
      </c>
      <c r="AH101" s="25"/>
      <c r="AR101"/>
      <c r="AV101"/>
      <c r="AW101"/>
      <c r="AX101"/>
      <c r="AY101"/>
      <c r="AZ101"/>
      <c r="BA101"/>
      <c r="BE101"/>
      <c r="BF101"/>
      <c r="BG101"/>
    </row>
    <row r="102" spans="1:59" ht="15.6">
      <c r="A102" s="25"/>
      <c r="B102" s="66">
        <f>+'Ark1'!C158</f>
        <v>2023</v>
      </c>
      <c r="C102" s="66">
        <f>+'Ark1'!E158</f>
        <v>40</v>
      </c>
      <c r="D102" s="66">
        <f>+IF(F102=0,"",'Ark1'!Q158)</f>
        <v>62</v>
      </c>
      <c r="E102" s="25"/>
      <c r="F102" s="141">
        <f>+'Ark1'!R158</f>
        <v>594</v>
      </c>
      <c r="G102" s="104"/>
      <c r="H102" s="140">
        <f>+IF(F102=0,"",'Ark1'!AG158)</f>
        <v>6.2790590128852326</v>
      </c>
      <c r="I102" s="106"/>
      <c r="J102" s="140">
        <f>+IF(F102=0,"",'Ark1'!AH158)</f>
        <v>0.16835016835016836</v>
      </c>
      <c r="K102" s="102"/>
      <c r="L102" s="140">
        <f>+IF(F102=0,"",'Ark1'!U158)</f>
        <v>19.886868686868681</v>
      </c>
      <c r="M102" s="106"/>
      <c r="N102" s="18">
        <f>+IF(F102=0,"",'Ark1'!AI158)</f>
        <v>212</v>
      </c>
      <c r="O102" s="140"/>
      <c r="P102" s="67">
        <f>+IF(F102=0,"",'Ark1'!S158)</f>
        <v>4.8114478114478123</v>
      </c>
      <c r="Q102" s="104"/>
      <c r="R102" s="104"/>
      <c r="S102" s="57">
        <f>+IF(N102=0,"",'Ark1'!AJ158)</f>
        <v>107.23537735849062</v>
      </c>
      <c r="T102" s="374"/>
      <c r="U102" s="57">
        <f>+IF(N102=0,"",'Ark1'!AK158)</f>
        <v>15.097549421497524</v>
      </c>
      <c r="V102" s="67">
        <f>+IF(F102=0,"",'Ark1'!T158)</f>
        <v>5.0690235690235692</v>
      </c>
      <c r="W102" s="368"/>
      <c r="X102" s="67">
        <f>+IF(F102=0,"",'Ark1'!W158)</f>
        <v>2.5252525252525255</v>
      </c>
      <c r="Y102" s="140">
        <f>+IF(F102=0,"",'Ark1'!X158)</f>
        <v>78.282828282828262</v>
      </c>
      <c r="Z102" s="25"/>
      <c r="AA102" s="140">
        <f>+IF(F102=0,"",'Ark1'!Y158)</f>
        <v>22.053872053872048</v>
      </c>
      <c r="AB102" s="140">
        <f>+IF(F102=0,"",'Ark1'!Z158)</f>
        <v>4.9250985010843564</v>
      </c>
      <c r="AC102" s="102"/>
      <c r="AD102" s="140">
        <f>+IF(F102=0,"",'Ark1'!Z158)</f>
        <v>4.9250985010843564</v>
      </c>
      <c r="AE102" s="67">
        <f>+IF(F102=0,"",'Ark1'!AA158)</f>
        <v>1.8481413699635192</v>
      </c>
      <c r="AF102" s="67">
        <f>+IF(F102=0,"",'Ark1'!AB158)</f>
        <v>2.0873879871437677</v>
      </c>
      <c r="AG102" s="67">
        <f>+IF(F102=0,"",L102/P102)</f>
        <v>4.1332400279916008</v>
      </c>
      <c r="AH102" s="25"/>
      <c r="AR102"/>
      <c r="AV102"/>
      <c r="AW102"/>
      <c r="AX102"/>
      <c r="AY102"/>
      <c r="AZ102"/>
      <c r="BA102"/>
      <c r="BE102"/>
      <c r="BF102"/>
      <c r="BG102"/>
    </row>
    <row r="103" spans="1:59" ht="15.6">
      <c r="A103" s="25"/>
      <c r="B103" s="66">
        <f>+'Ark1'!C159</f>
        <v>2023</v>
      </c>
      <c r="C103" s="66">
        <f>+'Ark1'!E159</f>
        <v>41</v>
      </c>
      <c r="D103" s="66">
        <f>+IF(F103=0,"",'Ark1'!Q159)</f>
        <v>65</v>
      </c>
      <c r="E103" s="25"/>
      <c r="F103" s="141">
        <f>+'Ark1'!R159</f>
        <v>776</v>
      </c>
      <c r="G103" s="104"/>
      <c r="H103" s="140">
        <f>+IF(F103=0,"",'Ark1'!AG159)</f>
        <v>8.0014309246633051</v>
      </c>
      <c r="I103" s="106"/>
      <c r="J103" s="140">
        <f>+IF(F103=0,"",'Ark1'!AH159)</f>
        <v>1.6752577319587636</v>
      </c>
      <c r="K103" s="102"/>
      <c r="L103" s="140">
        <f>+IF(F103=0,"",'Ark1'!U159)</f>
        <v>19.398324742268034</v>
      </c>
      <c r="M103" s="106"/>
      <c r="N103" s="18">
        <f>+IF(F103=0,"",'Ark1'!AI159)</f>
        <v>108</v>
      </c>
      <c r="O103" s="140"/>
      <c r="P103" s="67">
        <f>+IF(F103=0,"",'Ark1'!S159)</f>
        <v>4.9716494845360817</v>
      </c>
      <c r="Q103" s="104"/>
      <c r="R103" s="104"/>
      <c r="S103" s="57">
        <f>+IF(N103=0,"",'Ark1'!AJ159)</f>
        <v>111.70648148148148</v>
      </c>
      <c r="T103" s="374"/>
      <c r="U103" s="57">
        <f>+IF(N103=0,"",'Ark1'!AK159)</f>
        <v>15.252979694465626</v>
      </c>
      <c r="V103" s="67">
        <f>+IF(F103=0,"",'Ark1'!T159)</f>
        <v>5.1288659793814437</v>
      </c>
      <c r="W103" s="368"/>
      <c r="X103" s="67">
        <f>+IF(F103=0,"",'Ark1'!W159)</f>
        <v>1.5463917525773196</v>
      </c>
      <c r="Y103" s="140">
        <f>+IF(F103=0,"",'Ark1'!X159)</f>
        <v>78.608247422680378</v>
      </c>
      <c r="Z103" s="25"/>
      <c r="AA103" s="140">
        <f>+IF(F103=0,"",'Ark1'!Y159)</f>
        <v>17.912371134020621</v>
      </c>
      <c r="AB103" s="140">
        <f>+IF(F103=0,"",'Ark1'!Z159)</f>
        <v>4.9993437484494754</v>
      </c>
      <c r="AC103" s="102"/>
      <c r="AD103" s="140">
        <f>+IF(F103=0,"",'Ark1'!Z159)</f>
        <v>4.9993437484494754</v>
      </c>
      <c r="AE103" s="67">
        <f>+IF(F103=0,"",'Ark1'!AA159)</f>
        <v>1.5227553569562335</v>
      </c>
      <c r="AF103" s="67">
        <f>+IF(F103=0,"",'Ark1'!AB159)</f>
        <v>2.0144815281851796</v>
      </c>
      <c r="AG103" s="67">
        <f>+IF(F103=0,"",L103/P103)</f>
        <v>3.9017884914463443</v>
      </c>
      <c r="AH103" s="25"/>
      <c r="AR103"/>
      <c r="AV103"/>
      <c r="AW103"/>
      <c r="AX103"/>
      <c r="AY103"/>
      <c r="AZ103"/>
      <c r="BA103"/>
      <c r="BE103"/>
      <c r="BF103"/>
      <c r="BG103"/>
    </row>
    <row r="104" spans="1:59" ht="15.6">
      <c r="A104" s="25"/>
      <c r="B104" s="66">
        <f>+'Ark1'!C160</f>
        <v>2023</v>
      </c>
      <c r="C104" s="66">
        <f>+'Ark1'!E160</f>
        <v>42</v>
      </c>
      <c r="D104" s="66">
        <f>+IF(F104=0,"",'Ark1'!Q160)</f>
        <v>63</v>
      </c>
      <c r="E104" s="25"/>
      <c r="F104" s="141">
        <f>+'Ark1'!R160</f>
        <v>511</v>
      </c>
      <c r="G104" s="104"/>
      <c r="H104" s="140">
        <f>+IF(F104=0,"",'Ark1'!AG160)</f>
        <v>5.5108140589942787</v>
      </c>
      <c r="I104" s="106"/>
      <c r="J104" s="140">
        <f>+IF(F104=0,"",'Ark1'!AH160)</f>
        <v>0.19569471624266152</v>
      </c>
      <c r="K104" s="102"/>
      <c r="L104" s="140">
        <f>+IF(F104=0,"",'Ark1'!U160)</f>
        <v>20.288649706457925</v>
      </c>
      <c r="M104" s="106"/>
      <c r="N104" s="18">
        <f>+IF(F104=0,"",'Ark1'!AI160)</f>
        <v>75</v>
      </c>
      <c r="O104" s="140"/>
      <c r="P104" s="67">
        <f>+IF(F104=0,"",'Ark1'!S160)</f>
        <v>5.2270058708414879</v>
      </c>
      <c r="Q104" s="104"/>
      <c r="R104" s="104"/>
      <c r="S104" s="57">
        <f>+IF(N104=0,"",'Ark1'!AJ160)</f>
        <v>104.48400000000002</v>
      </c>
      <c r="T104" s="374"/>
      <c r="U104" s="57">
        <f>+IF(N104=0,"",'Ark1'!AK160)</f>
        <v>15.893749102611796</v>
      </c>
      <c r="V104" s="67">
        <f>+IF(F104=0,"",'Ark1'!T160)</f>
        <v>5.4735812133072388</v>
      </c>
      <c r="W104" s="368"/>
      <c r="X104" s="67">
        <f>+IF(F104=0,"",'Ark1'!W160)</f>
        <v>3.7181996086105671</v>
      </c>
      <c r="Y104" s="140">
        <f>+IF(F104=0,"",'Ark1'!X160)</f>
        <v>81.409001956947151</v>
      </c>
      <c r="Z104" s="25"/>
      <c r="AA104" s="140">
        <f>+IF(F104=0,"",'Ark1'!Y160)</f>
        <v>24.853228962818008</v>
      </c>
      <c r="AB104" s="140">
        <f>+IF(F104=0,"",'Ark1'!Z160)</f>
        <v>5.2811991922863468</v>
      </c>
      <c r="AC104" s="102"/>
      <c r="AD104" s="140">
        <f>+IF(F104=0,"",'Ark1'!Z160)</f>
        <v>5.2811991922863468</v>
      </c>
      <c r="AE104" s="67">
        <f>+IF(F104=0,"",'Ark1'!AA160)</f>
        <v>1.8334078067564552</v>
      </c>
      <c r="AF104" s="67">
        <f>+IF(F104=0,"",'Ark1'!AB160)</f>
        <v>2.1073876884967064</v>
      </c>
      <c r="AG104" s="67">
        <f>+IF(F104=0,"",L104/P104)</f>
        <v>3.8815050542867833</v>
      </c>
      <c r="AH104" s="25"/>
      <c r="AR104"/>
      <c r="AV104"/>
      <c r="AW104"/>
      <c r="AX104"/>
      <c r="AY104"/>
      <c r="AZ104"/>
      <c r="BA104"/>
      <c r="BE104"/>
      <c r="BF104"/>
      <c r="BG104"/>
    </row>
    <row r="105" spans="1:59" ht="15.6">
      <c r="A105" s="25"/>
      <c r="B105" s="66">
        <f>+'Ark1'!C161</f>
        <v>2023</v>
      </c>
      <c r="C105" s="66">
        <f>+'Ark1'!E161</f>
        <v>43</v>
      </c>
      <c r="D105" s="66">
        <f>+IF(F105=0,"",'Ark1'!Q161)</f>
        <v>70</v>
      </c>
      <c r="E105" s="25"/>
      <c r="F105" s="141">
        <f>+'Ark1'!R161</f>
        <v>522</v>
      </c>
      <c r="G105" s="104"/>
      <c r="H105" s="140">
        <f>+IF(F105=0,"",'Ark1'!AG161)</f>
        <v>5.5417500974059992</v>
      </c>
      <c r="I105" s="106"/>
      <c r="J105" s="140">
        <f>+IF(F105=0,"",'Ark1'!AH161)</f>
        <v>2.8735632183908049</v>
      </c>
      <c r="K105" s="102"/>
      <c r="L105" s="140">
        <f>+IF(F105=0,"",'Ark1'!U161)</f>
        <v>19.97260536398468</v>
      </c>
      <c r="M105" s="106"/>
      <c r="N105" s="18">
        <f>+IF(F105=0,"",'Ark1'!AI161)</f>
        <v>147</v>
      </c>
      <c r="O105" s="140"/>
      <c r="P105" s="67">
        <f>+IF(F105=0,"",'Ark1'!S161)</f>
        <v>5.0938697318007664</v>
      </c>
      <c r="Q105" s="104"/>
      <c r="R105" s="104"/>
      <c r="S105" s="57">
        <f>+IF(N105=0,"",'Ark1'!AJ161)</f>
        <v>107.81768707483002</v>
      </c>
      <c r="T105" s="374"/>
      <c r="U105" s="57">
        <f>+IF(N105=0,"",'Ark1'!AK161)</f>
        <v>14.505282656252602</v>
      </c>
      <c r="V105" s="67">
        <f>+IF(F105=0,"",'Ark1'!T161)</f>
        <v>5.0517241379310338</v>
      </c>
      <c r="W105" s="368"/>
      <c r="X105" s="67">
        <f>+IF(F105=0,"",'Ark1'!W161)</f>
        <v>2.490421455938697</v>
      </c>
      <c r="Y105" s="140">
        <f>+IF(F105=0,"",'Ark1'!X161)</f>
        <v>74.329501915708803</v>
      </c>
      <c r="Z105" s="25"/>
      <c r="AA105" s="140">
        <f>+IF(F105=0,"",'Ark1'!Y161)</f>
        <v>24.712643678160926</v>
      </c>
      <c r="AB105" s="140">
        <f>+IF(F105=0,"",'Ark1'!Z161)</f>
        <v>6.1661506861959827</v>
      </c>
      <c r="AC105" s="102"/>
      <c r="AD105" s="140">
        <f>+IF(F105=0,"",'Ark1'!Z161)</f>
        <v>6.1661506861959827</v>
      </c>
      <c r="AE105" s="67">
        <f>+IF(F105=0,"",'Ark1'!AA161)</f>
        <v>1.742196824739858</v>
      </c>
      <c r="AF105" s="67">
        <f>+IF(F105=0,"",'Ark1'!AB161)</f>
        <v>2.1377842614307903</v>
      </c>
      <c r="AG105" s="67">
        <f>+IF(F105=0,"",L105/P105)</f>
        <v>3.9209101165851834</v>
      </c>
      <c r="AH105" s="25"/>
      <c r="AR105"/>
      <c r="AV105"/>
      <c r="AW105"/>
      <c r="AX105"/>
      <c r="AY105"/>
      <c r="AZ105"/>
      <c r="BA105"/>
      <c r="BE105"/>
      <c r="BF105"/>
      <c r="BG105"/>
    </row>
    <row r="106" spans="1:59" ht="15.6">
      <c r="A106" s="25"/>
      <c r="B106" s="66">
        <f>+'Ark1'!C162</f>
        <v>2023</v>
      </c>
      <c r="C106" s="66">
        <f>+'Ark1'!E162</f>
        <v>44</v>
      </c>
      <c r="D106" s="66">
        <f>+IF(F106=0,"",'Ark1'!Q162)</f>
        <v>62</v>
      </c>
      <c r="E106" s="25"/>
      <c r="F106" s="141">
        <f>+'Ark1'!R162</f>
        <v>575</v>
      </c>
      <c r="G106" s="104"/>
      <c r="H106" s="140">
        <f>+IF(F106=0,"",'Ark1'!AG162)</f>
        <v>6.4393204489871643</v>
      </c>
      <c r="I106" s="106"/>
      <c r="J106" s="140">
        <f>+IF(F106=0,"",'Ark1'!AH162)</f>
        <v>0</v>
      </c>
      <c r="K106" s="102"/>
      <c r="L106" s="140">
        <f>+IF(F106=0,"",'Ark1'!U162)</f>
        <v>21.068347826086956</v>
      </c>
      <c r="M106" s="106"/>
      <c r="N106" s="18">
        <f>+IF(F106=0,"",'Ark1'!AI162)</f>
        <v>124</v>
      </c>
      <c r="O106" s="140"/>
      <c r="P106" s="67">
        <f>+IF(F106=0,"",'Ark1'!S162)</f>
        <v>5.3895652173913042</v>
      </c>
      <c r="Q106" s="104"/>
      <c r="R106" s="104"/>
      <c r="S106" s="57">
        <f>+IF(N106=0,"",'Ark1'!AJ162)</f>
        <v>108.64516129032252</v>
      </c>
      <c r="T106" s="374"/>
      <c r="U106" s="57">
        <f>+IF(N106=0,"",'Ark1'!AK162)</f>
        <v>15.258753231353428</v>
      </c>
      <c r="V106" s="67">
        <f>+IF(F106=0,"",'Ark1'!T162)</f>
        <v>5.6939130434782612</v>
      </c>
      <c r="W106" s="368"/>
      <c r="X106" s="67">
        <f>+IF(F106=0,"",'Ark1'!W162)</f>
        <v>3.3043478260869561</v>
      </c>
      <c r="Y106" s="140">
        <f>+IF(F106=0,"",'Ark1'!X162)</f>
        <v>84.173913043478251</v>
      </c>
      <c r="Z106" s="25"/>
      <c r="AA106" s="140">
        <f>+IF(F106=0,"",'Ark1'!Y162)</f>
        <v>31.652173913043477</v>
      </c>
      <c r="AB106" s="140">
        <f>+IF(F106=0,"",'Ark1'!Z162)</f>
        <v>5.0392138673364846</v>
      </c>
      <c r="AC106" s="102"/>
      <c r="AD106" s="140">
        <f>+IF(F106=0,"",'Ark1'!Z162)</f>
        <v>5.0392138673364846</v>
      </c>
      <c r="AE106" s="67">
        <f>+IF(F106=0,"",'Ark1'!AA162)</f>
        <v>1.6144657973967995</v>
      </c>
      <c r="AF106" s="67">
        <f>+IF(F106=0,"",'Ark1'!AB162)</f>
        <v>1.8790046836381795</v>
      </c>
      <c r="AG106" s="67">
        <f>+IF(F106=0,"",L106/P106)</f>
        <v>3.9090997095837365</v>
      </c>
      <c r="AH106" s="25"/>
      <c r="AR106"/>
      <c r="AV106"/>
      <c r="AW106"/>
      <c r="AX106"/>
      <c r="AY106"/>
      <c r="AZ106"/>
      <c r="BA106"/>
      <c r="BE106"/>
      <c r="BF106"/>
      <c r="BG106"/>
    </row>
    <row r="107" spans="1:59" ht="15.6">
      <c r="A107" s="25"/>
      <c r="B107" s="66">
        <f>+'Ark1'!C163</f>
        <v>2023</v>
      </c>
      <c r="C107" s="66">
        <f>+'Ark1'!E163</f>
        <v>45</v>
      </c>
      <c r="D107" s="66">
        <f>+IF(F107=0,"",'Ark1'!Q163)</f>
        <v>49</v>
      </c>
      <c r="E107" s="25"/>
      <c r="F107" s="141">
        <f>+'Ark1'!R163</f>
        <v>514</v>
      </c>
      <c r="G107" s="104"/>
      <c r="H107" s="140">
        <f>+IF(F107=0,"",'Ark1'!AG163)</f>
        <v>5.7574518910052115</v>
      </c>
      <c r="I107" s="106"/>
      <c r="J107" s="140">
        <f>+IF(F107=0,"",'Ark1'!AH163)</f>
        <v>0</v>
      </c>
      <c r="K107" s="102"/>
      <c r="L107" s="140">
        <f>+IF(F107=0,"",'Ark1'!U163)</f>
        <v>21.072957198443561</v>
      </c>
      <c r="M107" s="106"/>
      <c r="N107" s="18">
        <f>+IF(F107=0,"",'Ark1'!AI163)</f>
        <v>136</v>
      </c>
      <c r="O107" s="140"/>
      <c r="P107" s="67">
        <f>+IF(F107=0,"",'Ark1'!S163)</f>
        <v>5.4902723735408578</v>
      </c>
      <c r="Q107" s="104"/>
      <c r="R107" s="104"/>
      <c r="S107" s="57">
        <f>+IF(N107=0,"",'Ark1'!AJ163)</f>
        <v>108.06544117647056</v>
      </c>
      <c r="T107" s="374"/>
      <c r="U107" s="57">
        <f>+IF(N107=0,"",'Ark1'!AK163)</f>
        <v>15.602678370088528</v>
      </c>
      <c r="V107" s="67">
        <f>+IF(F107=0,"",'Ark1'!T163)</f>
        <v>5.418287937743191</v>
      </c>
      <c r="W107" s="368"/>
      <c r="X107" s="67">
        <f>+IF(F107=0,"",'Ark1'!W163)</f>
        <v>1.9455252918287935</v>
      </c>
      <c r="Y107" s="140">
        <f>+IF(F107=0,"",'Ark1'!X163)</f>
        <v>87.354085603112821</v>
      </c>
      <c r="Z107" s="25"/>
      <c r="AA107" s="140">
        <f>+IF(F107=0,"",'Ark1'!Y163)</f>
        <v>30.350194552529192</v>
      </c>
      <c r="AB107" s="140">
        <f>+IF(F107=0,"",'Ark1'!Z163)</f>
        <v>4.9556347100539666</v>
      </c>
      <c r="AC107" s="102"/>
      <c r="AD107" s="140">
        <f>+IF(F107=0,"",'Ark1'!Z163)</f>
        <v>4.9556347100539666</v>
      </c>
      <c r="AE107" s="67">
        <f>+IF(F107=0,"",'Ark1'!AA163)</f>
        <v>1.5345891108183398</v>
      </c>
      <c r="AF107" s="67">
        <f>+IF(F107=0,"",'Ark1'!AB163)</f>
        <v>1.7438430286386277</v>
      </c>
      <c r="AG107" s="67">
        <f>+IF(F107=0,"",L107/P107)</f>
        <v>3.8382352941176423</v>
      </c>
      <c r="AH107" s="25"/>
      <c r="AR107"/>
      <c r="AV107"/>
      <c r="AW107"/>
      <c r="AX107"/>
      <c r="AY107"/>
      <c r="AZ107"/>
      <c r="BA107"/>
      <c r="BE107"/>
      <c r="BF107"/>
      <c r="BG107"/>
    </row>
    <row r="108" spans="1:59" ht="15.6">
      <c r="A108" s="25"/>
      <c r="B108" s="66">
        <f>+'Ark1'!C164</f>
        <v>2023</v>
      </c>
      <c r="C108" s="66">
        <f>+'Ark1'!E164</f>
        <v>46</v>
      </c>
      <c r="D108" s="66">
        <f>+IF(F108=0,"",'Ark1'!Q164)</f>
        <v>37</v>
      </c>
      <c r="E108" s="25"/>
      <c r="F108" s="141">
        <f>+'Ark1'!R164</f>
        <v>288</v>
      </c>
      <c r="G108" s="104"/>
      <c r="H108" s="140">
        <f>+IF(F108=0,"",'Ark1'!AG164)</f>
        <v>3.4239603338328122</v>
      </c>
      <c r="I108" s="106"/>
      <c r="J108" s="140">
        <f>+IF(F108=0,"",'Ark1'!AH164)</f>
        <v>0.34722222222222221</v>
      </c>
      <c r="K108" s="102"/>
      <c r="L108" s="140">
        <f>+IF(F108=0,"",'Ark1'!U164)</f>
        <v>22.366319444444457</v>
      </c>
      <c r="M108" s="106"/>
      <c r="N108" s="18">
        <f>+IF(F108=0,"",'Ark1'!AI164)</f>
        <v>14</v>
      </c>
      <c r="O108" s="140"/>
      <c r="P108" s="67">
        <f>+IF(F108=0,"",'Ark1'!S164)</f>
        <v>5.4756944444444438</v>
      </c>
      <c r="Q108" s="104"/>
      <c r="R108" s="104"/>
      <c r="S108" s="57">
        <f>+IF(N108=0,"",'Ark1'!AJ164)</f>
        <v>99.535714285714306</v>
      </c>
      <c r="T108" s="374"/>
      <c r="U108" s="57">
        <f>+IF(N108=0,"",'Ark1'!AK164)</f>
        <v>16.691327156353939</v>
      </c>
      <c r="V108" s="67">
        <f>+IF(F108=0,"",'Ark1'!T164)</f>
        <v>6.0034722222222223</v>
      </c>
      <c r="W108" s="368"/>
      <c r="X108" s="67">
        <f>+IF(F108=0,"",'Ark1'!W164)</f>
        <v>2.7777777777777781</v>
      </c>
      <c r="Y108" s="140">
        <f>+IF(F108=0,"",'Ark1'!X164)</f>
        <v>84.722222222222229</v>
      </c>
      <c r="Z108" s="25"/>
      <c r="AA108" s="140">
        <f>+IF(F108=0,"",'Ark1'!Y164)</f>
        <v>43.05555555555555</v>
      </c>
      <c r="AB108" s="140">
        <f>+IF(F108=0,"",'Ark1'!Z164)</f>
        <v>5.8420123823672876</v>
      </c>
      <c r="AC108" s="102"/>
      <c r="AD108" s="140">
        <f>+IF(F108=0,"",'Ark1'!Z164)</f>
        <v>5.8420123823672876</v>
      </c>
      <c r="AE108" s="67">
        <f>+IF(F108=0,"",'Ark1'!AA164)</f>
        <v>1.4622920805564186</v>
      </c>
      <c r="AF108" s="67">
        <f>+IF(F108=0,"",'Ark1'!AB164)</f>
        <v>1.9084939231718681</v>
      </c>
      <c r="AG108" s="67">
        <f>+IF(F108=0,"",L108/P108)</f>
        <v>4.0846544071020956</v>
      </c>
      <c r="AH108" s="25"/>
      <c r="AR108"/>
      <c r="AV108"/>
      <c r="AW108"/>
      <c r="AX108"/>
      <c r="AY108"/>
      <c r="AZ108"/>
      <c r="BA108"/>
      <c r="BE108"/>
      <c r="BF108"/>
      <c r="BG108"/>
    </row>
    <row r="109" spans="1:59" ht="15.6">
      <c r="A109" s="25"/>
      <c r="B109" s="66">
        <f>+'Ark1'!C165</f>
        <v>2023</v>
      </c>
      <c r="C109" s="66">
        <f>+'Ark1'!E165</f>
        <v>47</v>
      </c>
      <c r="D109" s="66">
        <f>+IF(F109=0,"",'Ark1'!Q165)</f>
        <v>30</v>
      </c>
      <c r="E109" s="25"/>
      <c r="F109" s="141">
        <f>+'Ark1'!R165</f>
        <v>220</v>
      </c>
      <c r="G109" s="104"/>
      <c r="H109" s="140">
        <f>+IF(F109=0,"",'Ark1'!AG165)</f>
        <v>2.4697270665353397</v>
      </c>
      <c r="I109" s="106"/>
      <c r="J109" s="140">
        <f>+IF(F109=0,"",'Ark1'!AH165)</f>
        <v>3.1818181818181817</v>
      </c>
      <c r="K109" s="102"/>
      <c r="L109" s="140">
        <f>+IF(F109=0,"",'Ark1'!U165)</f>
        <v>21.119545454545463</v>
      </c>
      <c r="M109" s="106"/>
      <c r="N109" s="18">
        <f>+IF(F109=0,"",'Ark1'!AI165)</f>
        <v>76</v>
      </c>
      <c r="O109" s="140"/>
      <c r="P109" s="67">
        <f>+IF(F109=0,"",'Ark1'!S165)</f>
        <v>5.1863636363636356</v>
      </c>
      <c r="Q109" s="104"/>
      <c r="R109" s="104"/>
      <c r="S109" s="57">
        <f>+IF(N109=0,"",'Ark1'!AJ165)</f>
        <v>111.06842105263161</v>
      </c>
      <c r="T109" s="374"/>
      <c r="U109" s="57">
        <f>+IF(N109=0,"",'Ark1'!AK165)</f>
        <v>15.806598119074549</v>
      </c>
      <c r="V109" s="67">
        <f>+IF(F109=0,"",'Ark1'!T165)</f>
        <v>5.5181818181818194</v>
      </c>
      <c r="W109" s="368"/>
      <c r="X109" s="67">
        <f>+IF(F109=0,"",'Ark1'!W165)</f>
        <v>3.1818181818181817</v>
      </c>
      <c r="Y109" s="140">
        <f>+IF(F109=0,"",'Ark1'!X165)</f>
        <v>83.636363636363654</v>
      </c>
      <c r="Z109" s="25"/>
      <c r="AA109" s="140">
        <f>+IF(F109=0,"",'Ark1'!Y165)</f>
        <v>29.54545454545455</v>
      </c>
      <c r="AB109" s="140">
        <f>+IF(F109=0,"",'Ark1'!Z165)</f>
        <v>6.0686249582831362</v>
      </c>
      <c r="AC109" s="102"/>
      <c r="AD109" s="140">
        <f>+IF(F109=0,"",'Ark1'!Z165)</f>
        <v>6.0686249582831362</v>
      </c>
      <c r="AE109" s="67">
        <f>+IF(F109=0,"",'Ark1'!AA165)</f>
        <v>1.51561432325625</v>
      </c>
      <c r="AF109" s="67">
        <f>+IF(F109=0,"",'Ark1'!AB165)</f>
        <v>1.9481077914073803</v>
      </c>
      <c r="AG109" s="67">
        <f>+IF(F109=0,"",L109/P109)</f>
        <v>4.0721297107800201</v>
      </c>
      <c r="AH109" s="25"/>
      <c r="AR109"/>
      <c r="AV109"/>
      <c r="AW109"/>
      <c r="AX109"/>
      <c r="AY109"/>
      <c r="AZ109"/>
      <c r="BA109"/>
      <c r="BE109"/>
      <c r="BF109"/>
      <c r="BG109"/>
    </row>
    <row r="110" spans="1:59" ht="15.6">
      <c r="A110" s="25"/>
      <c r="B110" s="66">
        <f>+'Ark1'!C166</f>
        <v>2023</v>
      </c>
      <c r="C110" s="66">
        <f>+'Ark1'!E166</f>
        <v>48</v>
      </c>
      <c r="D110" s="66">
        <f>+IF(F110=0,"",'Ark1'!Q166)</f>
        <v>17</v>
      </c>
      <c r="E110" s="25"/>
      <c r="F110" s="141">
        <f>+'Ark1'!R166</f>
        <v>123</v>
      </c>
      <c r="G110" s="104"/>
      <c r="H110" s="140">
        <f>+IF(F110=0,"",'Ark1'!AG166)</f>
        <v>1.5377656207060963</v>
      </c>
      <c r="I110" s="106"/>
      <c r="J110" s="140">
        <f>+IF(F110=0,"",'Ark1'!AH166)</f>
        <v>0</v>
      </c>
      <c r="K110" s="102"/>
      <c r="L110" s="140">
        <f>+IF(F110=0,"",'Ark1'!U166)</f>
        <v>23.520325203252032</v>
      </c>
      <c r="M110" s="106"/>
      <c r="N110" s="18">
        <f>+IF(F110=0,"",'Ark1'!AI166)</f>
        <v>19</v>
      </c>
      <c r="O110" s="140"/>
      <c r="P110" s="67">
        <f>+IF(F110=0,"",'Ark1'!S166)</f>
        <v>6.6829268292682897</v>
      </c>
      <c r="Q110" s="104"/>
      <c r="R110" s="104"/>
      <c r="S110" s="57">
        <f>+IF(N110=0,"",'Ark1'!AJ166)</f>
        <v>115.61578947368422</v>
      </c>
      <c r="T110" s="374"/>
      <c r="U110" s="57">
        <f>+IF(N110=0,"",'Ark1'!AK166)</f>
        <v>16.056375436343121</v>
      </c>
      <c r="V110" s="67">
        <f>+IF(F110=0,"",'Ark1'!T166)</f>
        <v>6.3252032520325203</v>
      </c>
      <c r="W110" s="368"/>
      <c r="X110" s="67">
        <f>+IF(F110=0,"",'Ark1'!W166)</f>
        <v>7.3170731707317085</v>
      </c>
      <c r="Y110" s="140">
        <f>+IF(F110=0,"",'Ark1'!X166)</f>
        <v>88.617886178861795</v>
      </c>
      <c r="Z110" s="25"/>
      <c r="AA110" s="140">
        <f>+IF(F110=0,"",'Ark1'!Y166)</f>
        <v>48.780487804878049</v>
      </c>
      <c r="AB110" s="140">
        <f>+IF(F110=0,"",'Ark1'!Z166)</f>
        <v>6.8079336710820373</v>
      </c>
      <c r="AC110" s="102"/>
      <c r="AD110" s="140">
        <f>+IF(F110=0,"",'Ark1'!Z166)</f>
        <v>6.8079336710820373</v>
      </c>
      <c r="AE110" s="67">
        <f>+IF(F110=0,"",'Ark1'!AA166)</f>
        <v>1.7170454543217604</v>
      </c>
      <c r="AF110" s="67">
        <f>+IF(F110=0,"",'Ark1'!AB166)</f>
        <v>2.1658695280065112</v>
      </c>
      <c r="AG110" s="67">
        <f>+IF(F110=0,"",L110/P110)</f>
        <v>3.5194647201946485</v>
      </c>
      <c r="AH110" s="25"/>
      <c r="AR110"/>
      <c r="AV110"/>
      <c r="AW110"/>
      <c r="AX110"/>
      <c r="AY110"/>
      <c r="AZ110"/>
      <c r="BA110"/>
      <c r="BE110"/>
      <c r="BF110"/>
      <c r="BG110"/>
    </row>
    <row r="111" spans="1:59" ht="15.6">
      <c r="A111" s="25"/>
      <c r="B111" s="66">
        <f>+'Ark1'!C167</f>
        <v>2023</v>
      </c>
      <c r="C111" s="66">
        <f>+'Ark1'!E167</f>
        <v>49</v>
      </c>
      <c r="D111" s="66">
        <f>+IF(F111=0,"",'Ark1'!Q167)</f>
        <v>22</v>
      </c>
      <c r="E111" s="25"/>
      <c r="F111" s="141">
        <f>+'Ark1'!R167</f>
        <v>156</v>
      </c>
      <c r="G111" s="104"/>
      <c r="H111" s="140">
        <f>+IF(F111=0,"",'Ark1'!AG167)</f>
        <v>1.7613343106711781</v>
      </c>
      <c r="I111" s="106"/>
      <c r="J111" s="140">
        <f>+IF(F111=0,"",'Ark1'!AH167)</f>
        <v>6.4102564102564097</v>
      </c>
      <c r="K111" s="102"/>
      <c r="L111" s="140">
        <f>+IF(F111=0,"",'Ark1'!U167)</f>
        <v>21.241025641025633</v>
      </c>
      <c r="M111" s="106"/>
      <c r="N111" s="18">
        <f>+IF(F111=0,"",'Ark1'!AI167)</f>
        <v>27</v>
      </c>
      <c r="O111" s="140"/>
      <c r="P111" s="67">
        <f>+IF(F111=0,"",'Ark1'!S167)</f>
        <v>5.4423076923076943</v>
      </c>
      <c r="Q111" s="104"/>
      <c r="R111" s="104"/>
      <c r="S111" s="57">
        <f>+IF(N111=0,"",'Ark1'!AJ167)</f>
        <v>104.22222222222221</v>
      </c>
      <c r="T111" s="374"/>
      <c r="U111" s="57">
        <f>+IF(N111=0,"",'Ark1'!AK167)</f>
        <v>16.170515511859811</v>
      </c>
      <c r="V111" s="67">
        <f>+IF(F111=0,"",'Ark1'!T167)</f>
        <v>5.7820512820512793</v>
      </c>
      <c r="W111" s="368"/>
      <c r="X111" s="67">
        <f>+IF(F111=0,"",'Ark1'!W167)</f>
        <v>1.9230769230769225</v>
      </c>
      <c r="Y111" s="140">
        <f>+IF(F111=0,"",'Ark1'!X167)</f>
        <v>85.897435897435898</v>
      </c>
      <c r="Z111" s="25"/>
      <c r="AA111" s="140">
        <f>+IF(F111=0,"",'Ark1'!Y167)</f>
        <v>27.564102564102559</v>
      </c>
      <c r="AB111" s="140">
        <f>+IF(F111=0,"",'Ark1'!Z167)</f>
        <v>5.0788131032559827</v>
      </c>
      <c r="AC111" s="102"/>
      <c r="AD111" s="140">
        <f>+IF(F111=0,"",'Ark1'!Z167)</f>
        <v>5.0788131032559827</v>
      </c>
      <c r="AE111" s="67">
        <f>+IF(F111=0,"",'Ark1'!AA167)</f>
        <v>1.0991860894187087</v>
      </c>
      <c r="AF111" s="67">
        <f>+IF(F111=0,"",'Ark1'!AB167)</f>
        <v>1.740523321667248</v>
      </c>
      <c r="AG111" s="67">
        <f>+IF(F111=0,"",L111/P111)</f>
        <v>3.9029446407538253</v>
      </c>
      <c r="AH111" s="25"/>
      <c r="AR111"/>
      <c r="AV111"/>
      <c r="AW111"/>
      <c r="AX111"/>
      <c r="AY111"/>
      <c r="AZ111"/>
      <c r="BA111"/>
      <c r="BE111"/>
      <c r="BF111"/>
      <c r="BG111"/>
    </row>
    <row r="112" spans="1:59" ht="15.6">
      <c r="A112" s="25"/>
      <c r="B112" s="66">
        <f>+'Ark1'!C168</f>
        <v>2023</v>
      </c>
      <c r="C112" s="66">
        <f>+'Ark1'!E168</f>
        <v>50</v>
      </c>
      <c r="D112" s="66" t="str">
        <f>+IF(F112=0,"",'Ark1'!Q168)</f>
        <v/>
      </c>
      <c r="E112" s="25"/>
      <c r="F112" s="141">
        <f>+'Ark1'!R168</f>
        <v>0</v>
      </c>
      <c r="G112" s="104"/>
      <c r="H112" s="140" t="str">
        <f>+IF(F112=0,"",'Ark1'!AG168)</f>
        <v/>
      </c>
      <c r="I112" s="106"/>
      <c r="J112" s="140" t="str">
        <f>+IF(F112=0,"",'Ark1'!AH168)</f>
        <v/>
      </c>
      <c r="K112" s="102"/>
      <c r="L112" s="140" t="str">
        <f>+IF(F112=0,"",'Ark1'!U168)</f>
        <v/>
      </c>
      <c r="M112" s="106"/>
      <c r="N112" s="18" t="str">
        <f>+IF(F112=0,"",'Ark1'!AI168)</f>
        <v/>
      </c>
      <c r="O112" s="140"/>
      <c r="P112" s="67" t="str">
        <f>+IF(F112=0,"",'Ark1'!S168)</f>
        <v/>
      </c>
      <c r="Q112" s="104"/>
      <c r="R112" s="104"/>
      <c r="S112" s="57" t="str">
        <f>+IF(N112=0,"",'Ark1'!AJ168)</f>
        <v/>
      </c>
      <c r="T112" s="374"/>
      <c r="U112" s="57" t="str">
        <f>+IF(N112=0,"",'Ark1'!AK168)</f>
        <v/>
      </c>
      <c r="V112" s="67" t="str">
        <f>+IF(F112=0,"",'Ark1'!T168)</f>
        <v/>
      </c>
      <c r="W112" s="368"/>
      <c r="X112" s="67" t="str">
        <f>+IF(F112=0,"",'Ark1'!W168)</f>
        <v/>
      </c>
      <c r="Y112" s="140" t="str">
        <f>+IF(F112=0,"",'Ark1'!X168)</f>
        <v/>
      </c>
      <c r="Z112" s="25"/>
      <c r="AA112" s="140" t="str">
        <f>+IF(F112=0,"",'Ark1'!Y168)</f>
        <v/>
      </c>
      <c r="AB112" s="140" t="str">
        <f>+IF(F112=0,"",'Ark1'!Z168)</f>
        <v/>
      </c>
      <c r="AC112" s="102"/>
      <c r="AD112" s="140" t="str">
        <f>+IF(F112=0,"",'Ark1'!Z168)</f>
        <v/>
      </c>
      <c r="AE112" s="67" t="str">
        <f>+IF(F112=0,"",'Ark1'!AA168)</f>
        <v/>
      </c>
      <c r="AF112" s="67" t="str">
        <f>+IF(F112=0,"",'Ark1'!AB168)</f>
        <v/>
      </c>
      <c r="AG112" s="67" t="str">
        <f>+IF(F112=0,"",L112/P112)</f>
        <v/>
      </c>
      <c r="AH112" s="25"/>
      <c r="AR112"/>
      <c r="AV112"/>
      <c r="AW112"/>
      <c r="AX112"/>
      <c r="AY112"/>
      <c r="AZ112"/>
      <c r="BA112"/>
      <c r="BE112"/>
      <c r="BF112"/>
      <c r="BG112"/>
    </row>
    <row r="113" spans="1:59" ht="15.6">
      <c r="A113" s="25"/>
      <c r="B113" s="66">
        <f>+'Ark1'!C169</f>
        <v>2023</v>
      </c>
      <c r="C113" s="66">
        <f>+'Ark1'!E169</f>
        <v>51</v>
      </c>
      <c r="D113" s="66" t="str">
        <f>+IF(F113=0,"",'Ark1'!Q169)</f>
        <v/>
      </c>
      <c r="E113" s="25"/>
      <c r="F113" s="141">
        <f>+'Ark1'!R169</f>
        <v>0</v>
      </c>
      <c r="G113" s="104"/>
      <c r="H113" s="140" t="str">
        <f>+IF(F113=0,"",'Ark1'!AG169)</f>
        <v/>
      </c>
      <c r="I113" s="106"/>
      <c r="J113" s="140" t="str">
        <f>+IF(F113=0,"",'Ark1'!AH169)</f>
        <v/>
      </c>
      <c r="K113" s="102"/>
      <c r="L113" s="140" t="str">
        <f>+IF(F113=0,"",'Ark1'!U169)</f>
        <v/>
      </c>
      <c r="M113" s="106"/>
      <c r="N113" s="18" t="str">
        <f>+IF(F113=0,"",'Ark1'!AI169)</f>
        <v/>
      </c>
      <c r="O113" s="140"/>
      <c r="P113" s="67" t="str">
        <f>+IF(F113=0,"",'Ark1'!S169)</f>
        <v/>
      </c>
      <c r="Q113" s="104"/>
      <c r="R113" s="104"/>
      <c r="S113" s="57" t="str">
        <f>+IF(N113=0,"",'Ark1'!AJ169)</f>
        <v/>
      </c>
      <c r="T113" s="374"/>
      <c r="U113" s="57" t="str">
        <f>+IF(N113=0,"",'Ark1'!AK169)</f>
        <v/>
      </c>
      <c r="V113" s="67" t="str">
        <f>+IF(F113=0,"",'Ark1'!T169)</f>
        <v/>
      </c>
      <c r="W113" s="368"/>
      <c r="X113" s="67" t="str">
        <f>+IF(F113=0,"",'Ark1'!W169)</f>
        <v/>
      </c>
      <c r="Y113" s="140" t="str">
        <f>+IF(F113=0,"",'Ark1'!X169)</f>
        <v/>
      </c>
      <c r="Z113" s="25"/>
      <c r="AA113" s="140" t="str">
        <f>+IF(F113=0,"",'Ark1'!Y169)</f>
        <v/>
      </c>
      <c r="AB113" s="140" t="str">
        <f>+IF(F113=0,"",'Ark1'!Z169)</f>
        <v/>
      </c>
      <c r="AC113" s="102"/>
      <c r="AD113" s="140" t="str">
        <f>+IF(F113=0,"",'Ark1'!Z169)</f>
        <v/>
      </c>
      <c r="AE113" s="67" t="str">
        <f>+IF(F113=0,"",'Ark1'!AA169)</f>
        <v/>
      </c>
      <c r="AF113" s="67" t="str">
        <f>+IF(F113=0,"",'Ark1'!AB169)</f>
        <v/>
      </c>
      <c r="AG113" s="67" t="str">
        <f>+IF(F113=0,"",L113/P113)</f>
        <v/>
      </c>
      <c r="AH113" s="25"/>
      <c r="AR113"/>
      <c r="AV113"/>
      <c r="AW113"/>
      <c r="AX113"/>
      <c r="AY113"/>
      <c r="AZ113"/>
      <c r="BA113"/>
      <c r="BE113"/>
      <c r="BF113"/>
      <c r="BG113"/>
    </row>
    <row r="114" spans="1:59" ht="15.6">
      <c r="A114" s="25"/>
      <c r="B114" s="66">
        <f>+'Ark1'!C170</f>
        <v>2023</v>
      </c>
      <c r="C114" s="66">
        <f>+'Ark1'!E170</f>
        <v>52</v>
      </c>
      <c r="D114" s="66" t="str">
        <f>+IF(F114=0,"",'Ark1'!Q170)</f>
        <v/>
      </c>
      <c r="E114" s="25"/>
      <c r="F114" s="141">
        <f>+'Ark1'!R170</f>
        <v>0</v>
      </c>
      <c r="G114" s="104"/>
      <c r="H114" s="140" t="str">
        <f>+IF(F114=0,"",'Ark1'!AG170)</f>
        <v/>
      </c>
      <c r="I114" s="106"/>
      <c r="J114" s="140" t="str">
        <f>+IF(F114=0,"",'Ark1'!AH170)</f>
        <v/>
      </c>
      <c r="K114" s="102"/>
      <c r="L114" s="140" t="str">
        <f>+IF(F114=0,"",'Ark1'!U170)</f>
        <v/>
      </c>
      <c r="M114" s="106"/>
      <c r="N114" s="18" t="str">
        <f>+IF(F114=0,"",'Ark1'!AI170)</f>
        <v/>
      </c>
      <c r="O114" s="140"/>
      <c r="P114" s="67" t="str">
        <f>+IF(F114=0,"",'Ark1'!S170)</f>
        <v/>
      </c>
      <c r="Q114" s="104"/>
      <c r="R114" s="104"/>
      <c r="S114" s="57" t="str">
        <f>+IF(N114=0,"",'Ark1'!AJ170)</f>
        <v/>
      </c>
      <c r="T114" s="374"/>
      <c r="U114" s="57" t="str">
        <f>+IF(N114=0,"",'Ark1'!AK170)</f>
        <v/>
      </c>
      <c r="V114" s="67" t="str">
        <f>+IF(F114=0,"",'Ark1'!T170)</f>
        <v/>
      </c>
      <c r="W114" s="368"/>
      <c r="X114" s="67" t="str">
        <f>+IF(F114=0,"",'Ark1'!W170)</f>
        <v/>
      </c>
      <c r="Y114" s="140" t="str">
        <f>+IF(F114=0,"",'Ark1'!X170)</f>
        <v/>
      </c>
      <c r="Z114" s="25"/>
      <c r="AA114" s="140" t="str">
        <f>+IF(F114=0,"",'Ark1'!Y170)</f>
        <v/>
      </c>
      <c r="AB114" s="140" t="str">
        <f>+IF(F114=0,"",'Ark1'!Z170)</f>
        <v/>
      </c>
      <c r="AC114" s="102"/>
      <c r="AD114" s="140" t="str">
        <f>+IF(F114=0,"",'Ark1'!Z170)</f>
        <v/>
      </c>
      <c r="AE114" s="67" t="str">
        <f>+IF(F114=0,"",'Ark1'!AA170)</f>
        <v/>
      </c>
      <c r="AF114" s="67" t="str">
        <f>+IF(F114=0,"",'Ark1'!AB170)</f>
        <v/>
      </c>
      <c r="AG114" s="67" t="str">
        <f>+IF(F114=0,"",L114/P114)</f>
        <v/>
      </c>
      <c r="AH114" s="25"/>
      <c r="AR114"/>
      <c r="AV114"/>
      <c r="AW114"/>
      <c r="AX114"/>
      <c r="AY114"/>
      <c r="AZ114"/>
      <c r="BA114"/>
      <c r="BE114"/>
      <c r="BF114"/>
      <c r="BG114"/>
    </row>
    <row r="115" spans="1:59" ht="15.6">
      <c r="A115" s="25"/>
      <c r="B115" s="25"/>
      <c r="C115" s="25"/>
      <c r="D115" s="25"/>
      <c r="E115" s="25"/>
      <c r="F115" s="125"/>
      <c r="G115" s="104"/>
      <c r="H115" s="25"/>
      <c r="I115" s="106"/>
      <c r="J115" s="25"/>
      <c r="K115" s="25"/>
      <c r="L115" s="101"/>
      <c r="M115" s="25"/>
      <c r="N115" s="25"/>
      <c r="O115" s="25"/>
      <c r="P115" s="25"/>
      <c r="Q115" s="25"/>
      <c r="R115" s="104"/>
      <c r="S115" s="101"/>
      <c r="T115" s="374"/>
      <c r="U115" s="101"/>
      <c r="V115" s="25"/>
      <c r="W115" s="368"/>
      <c r="X115" s="25"/>
      <c r="Y115" s="25"/>
      <c r="Z115" s="25"/>
      <c r="AA115" s="25"/>
      <c r="AB115" s="25"/>
      <c r="AC115" s="102"/>
      <c r="AD115" s="25"/>
      <c r="AE115" s="25"/>
      <c r="AF115" s="25"/>
      <c r="AG115" s="25"/>
      <c r="AH115" s="25"/>
      <c r="AR115"/>
      <c r="AV115"/>
      <c r="AW115"/>
      <c r="AX115"/>
      <c r="AY115"/>
      <c r="AZ115"/>
      <c r="BA115"/>
      <c r="BE115"/>
      <c r="BF115"/>
      <c r="BG115"/>
    </row>
    <row r="116" spans="1:59" ht="15.6">
      <c r="A116" s="25"/>
      <c r="B116" s="25"/>
      <c r="C116" s="25"/>
      <c r="D116" s="25"/>
      <c r="E116" s="25"/>
      <c r="F116" s="125"/>
      <c r="G116" s="25"/>
      <c r="H116" s="25"/>
      <c r="I116" s="25"/>
      <c r="J116" s="25"/>
      <c r="K116" s="25"/>
      <c r="L116" s="101"/>
      <c r="M116" s="25"/>
      <c r="N116" s="25"/>
      <c r="O116" s="25"/>
      <c r="P116" s="25"/>
      <c r="Q116" s="25"/>
      <c r="R116" s="104"/>
      <c r="S116" s="101"/>
      <c r="T116" s="374"/>
      <c r="U116" s="101"/>
      <c r="V116" s="25"/>
      <c r="W116" s="368"/>
      <c r="X116" s="25"/>
      <c r="Y116" s="25"/>
      <c r="Z116" s="25"/>
      <c r="AA116" s="25"/>
      <c r="AB116" s="25"/>
      <c r="AC116" s="102"/>
      <c r="AD116" s="25"/>
      <c r="AE116" s="25"/>
      <c r="AF116" s="25"/>
      <c r="AG116" s="25"/>
      <c r="AH116" s="25"/>
      <c r="AR116"/>
      <c r="AV116"/>
      <c r="AW116"/>
      <c r="AX116"/>
      <c r="AY116"/>
      <c r="AZ116"/>
      <c r="BA116"/>
      <c r="BE116"/>
      <c r="BF116"/>
      <c r="BG116"/>
    </row>
    <row r="117" spans="1:59" ht="15.6">
      <c r="A117" s="25"/>
      <c r="B117" s="25"/>
      <c r="C117" s="25"/>
      <c r="D117" s="25"/>
      <c r="E117" s="25"/>
      <c r="F117" s="125"/>
      <c r="G117" s="25"/>
      <c r="H117" s="25"/>
      <c r="I117" s="25"/>
      <c r="J117" s="25"/>
      <c r="K117" s="25"/>
      <c r="L117" s="101"/>
      <c r="M117" s="25"/>
      <c r="N117" s="25"/>
      <c r="O117" s="25"/>
      <c r="P117" s="25"/>
      <c r="Q117" s="25"/>
      <c r="R117" s="104"/>
      <c r="S117" s="101"/>
      <c r="T117" s="374"/>
      <c r="U117" s="101"/>
      <c r="V117" s="25"/>
      <c r="W117" s="368"/>
      <c r="X117" s="25"/>
      <c r="Y117" s="25"/>
      <c r="Z117" s="25"/>
      <c r="AA117" s="25"/>
      <c r="AB117" s="25"/>
      <c r="AC117" s="102"/>
      <c r="AD117" s="25"/>
      <c r="AE117" s="25"/>
      <c r="AF117" s="25"/>
      <c r="AG117" s="25"/>
      <c r="AH117" s="25"/>
      <c r="AR117"/>
      <c r="AV117"/>
      <c r="AW117"/>
      <c r="AX117"/>
      <c r="AY117"/>
      <c r="AZ117"/>
      <c r="BA117"/>
      <c r="BE117"/>
      <c r="BF117"/>
      <c r="BG117"/>
    </row>
    <row r="118" spans="1:59">
      <c r="H118"/>
      <c r="J118"/>
      <c r="K118"/>
      <c r="N118"/>
      <c r="O118"/>
      <c r="T118" s="374"/>
      <c r="Z118"/>
      <c r="AD118"/>
      <c r="AR118"/>
      <c r="AV118"/>
      <c r="AW118"/>
      <c r="AX118"/>
      <c r="AY118"/>
      <c r="AZ118"/>
      <c r="BA118"/>
      <c r="BE118"/>
      <c r="BF118"/>
      <c r="BG118"/>
    </row>
    <row r="119" spans="1:59">
      <c r="H119"/>
      <c r="J119"/>
      <c r="K119"/>
      <c r="N119"/>
      <c r="O119"/>
      <c r="T119" s="374"/>
      <c r="Z119"/>
      <c r="AD119"/>
      <c r="AR119"/>
      <c r="AV119"/>
      <c r="AW119"/>
      <c r="AX119"/>
      <c r="AY119"/>
      <c r="AZ119"/>
      <c r="BA119"/>
      <c r="BE119"/>
      <c r="BF119"/>
      <c r="BG119"/>
    </row>
    <row r="120" spans="1:59">
      <c r="H120"/>
      <c r="J120"/>
      <c r="K120"/>
      <c r="N120"/>
      <c r="O120"/>
      <c r="T120" s="374"/>
      <c r="Z120"/>
      <c r="AD120"/>
      <c r="AR120"/>
      <c r="AV120"/>
      <c r="AW120"/>
      <c r="AX120"/>
      <c r="AY120"/>
      <c r="AZ120"/>
      <c r="BA120"/>
      <c r="BE120"/>
      <c r="BF120"/>
      <c r="BG120"/>
    </row>
    <row r="121" spans="1:59">
      <c r="H121"/>
      <c r="J121"/>
      <c r="K121"/>
      <c r="N121"/>
      <c r="O121"/>
      <c r="T121" s="374"/>
      <c r="Z121"/>
      <c r="AD121"/>
      <c r="AR121"/>
      <c r="AV121"/>
      <c r="AW121"/>
      <c r="AX121"/>
      <c r="AY121"/>
      <c r="AZ121"/>
      <c r="BA121"/>
      <c r="BE121"/>
      <c r="BF121"/>
      <c r="BG121"/>
    </row>
    <row r="122" spans="1:59">
      <c r="H122"/>
      <c r="J122"/>
      <c r="K122"/>
      <c r="N122"/>
      <c r="O122"/>
      <c r="T122" s="374"/>
      <c r="Z122"/>
      <c r="AD122"/>
      <c r="AR122"/>
      <c r="AV122"/>
      <c r="AW122"/>
      <c r="AX122"/>
      <c r="AY122"/>
      <c r="AZ122"/>
      <c r="BA122"/>
      <c r="BE122"/>
      <c r="BF122"/>
      <c r="BG122"/>
    </row>
    <row r="123" spans="1:59">
      <c r="H123"/>
      <c r="J123"/>
      <c r="K123"/>
      <c r="N123"/>
      <c r="O123"/>
      <c r="T123" s="374"/>
      <c r="Z123"/>
      <c r="AD123"/>
      <c r="AR123"/>
      <c r="AV123"/>
      <c r="AW123"/>
      <c r="AX123"/>
      <c r="AY123"/>
      <c r="AZ123"/>
      <c r="BA123"/>
      <c r="BE123"/>
      <c r="BF123"/>
      <c r="BG123"/>
    </row>
    <row r="124" spans="1:59">
      <c r="H124"/>
      <c r="J124"/>
      <c r="K124"/>
      <c r="N124"/>
      <c r="O124"/>
      <c r="T124" s="374"/>
      <c r="Z124"/>
      <c r="AD124"/>
      <c r="AR124"/>
      <c r="AV124"/>
      <c r="AW124"/>
      <c r="AX124"/>
      <c r="AY124"/>
      <c r="AZ124"/>
      <c r="BA124"/>
      <c r="BE124"/>
      <c r="BF124"/>
      <c r="BG124"/>
    </row>
    <row r="125" spans="1:59">
      <c r="H125"/>
      <c r="J125"/>
      <c r="K125"/>
      <c r="N125"/>
      <c r="O125"/>
      <c r="T125" s="374"/>
      <c r="Z125"/>
      <c r="AD125"/>
      <c r="AR125"/>
      <c r="AV125"/>
      <c r="AW125"/>
      <c r="AX125"/>
      <c r="AY125"/>
      <c r="AZ125"/>
      <c r="BA125"/>
      <c r="BE125"/>
      <c r="BF125"/>
      <c r="BG125"/>
    </row>
    <row r="126" spans="1:59">
      <c r="H126"/>
      <c r="J126"/>
      <c r="K126"/>
      <c r="N126"/>
      <c r="O126"/>
      <c r="T126" s="374"/>
      <c r="Z126"/>
      <c r="AD126"/>
      <c r="AR126"/>
      <c r="AV126"/>
      <c r="AW126"/>
      <c r="AX126"/>
      <c r="AY126"/>
      <c r="AZ126"/>
      <c r="BA126"/>
      <c r="BE126"/>
      <c r="BF126"/>
      <c r="BG126"/>
    </row>
    <row r="127" spans="1:59">
      <c r="H127"/>
      <c r="J127"/>
      <c r="K127"/>
      <c r="N127"/>
      <c r="O127"/>
      <c r="T127" s="374"/>
      <c r="Z127"/>
      <c r="AD127"/>
      <c r="AR127"/>
      <c r="AV127"/>
      <c r="AW127"/>
      <c r="AX127"/>
      <c r="AY127"/>
      <c r="AZ127"/>
      <c r="BA127"/>
      <c r="BE127"/>
      <c r="BF127"/>
      <c r="BG127"/>
    </row>
    <row r="128" spans="1:59">
      <c r="H128"/>
      <c r="J128"/>
      <c r="K128"/>
      <c r="N128"/>
      <c r="O128"/>
      <c r="T128" s="374"/>
      <c r="Z128"/>
      <c r="AD128"/>
      <c r="AR128"/>
      <c r="AV128"/>
      <c r="AW128"/>
      <c r="AX128"/>
      <c r="AY128"/>
      <c r="AZ128"/>
      <c r="BA128"/>
      <c r="BE128"/>
      <c r="BF128"/>
      <c r="BG128"/>
    </row>
    <row r="129" spans="8:59">
      <c r="H129"/>
      <c r="J129"/>
      <c r="K129"/>
      <c r="N129"/>
      <c r="O129"/>
      <c r="T129" s="374"/>
      <c r="Z129"/>
      <c r="AD129"/>
      <c r="AR129"/>
      <c r="AV129"/>
      <c r="AW129"/>
      <c r="AX129"/>
      <c r="AY129"/>
      <c r="AZ129"/>
      <c r="BA129"/>
      <c r="BE129"/>
      <c r="BF129"/>
      <c r="BG129"/>
    </row>
    <row r="130" spans="8:59">
      <c r="H130"/>
      <c r="J130"/>
      <c r="K130"/>
      <c r="N130"/>
      <c r="O130"/>
      <c r="T130" s="374"/>
      <c r="Z130"/>
      <c r="AD130"/>
      <c r="AR130"/>
      <c r="AV130"/>
      <c r="AW130"/>
      <c r="AX130"/>
      <c r="AY130"/>
      <c r="AZ130"/>
      <c r="BA130"/>
      <c r="BE130"/>
      <c r="BF130"/>
      <c r="BG130"/>
    </row>
    <row r="131" spans="8:59">
      <c r="H131"/>
      <c r="J131"/>
      <c r="K131"/>
      <c r="N131"/>
      <c r="O131"/>
      <c r="T131" s="374"/>
      <c r="Z131"/>
      <c r="AD131"/>
      <c r="AR131"/>
      <c r="AV131"/>
      <c r="AW131"/>
      <c r="AX131"/>
      <c r="AY131"/>
      <c r="AZ131"/>
      <c r="BA131"/>
      <c r="BE131"/>
      <c r="BF131"/>
      <c r="BG131"/>
    </row>
    <row r="132" spans="8:59">
      <c r="H132"/>
      <c r="J132"/>
      <c r="K132"/>
      <c r="N132"/>
      <c r="O132"/>
      <c r="T132" s="374"/>
      <c r="Z132"/>
      <c r="AD132"/>
      <c r="AR132"/>
      <c r="AV132"/>
      <c r="AW132"/>
      <c r="AX132"/>
      <c r="AY132"/>
      <c r="AZ132"/>
      <c r="BA132"/>
      <c r="BE132"/>
      <c r="BF132"/>
      <c r="BG132"/>
    </row>
    <row r="133" spans="8:59">
      <c r="H133"/>
      <c r="J133"/>
      <c r="K133"/>
      <c r="N133"/>
      <c r="O133"/>
      <c r="T133" s="374"/>
      <c r="Z133"/>
      <c r="AD133"/>
      <c r="AR133"/>
      <c r="AV133"/>
      <c r="AW133"/>
      <c r="AX133"/>
      <c r="AY133"/>
      <c r="AZ133"/>
      <c r="BA133"/>
      <c r="BE133"/>
      <c r="BF133"/>
      <c r="BG133"/>
    </row>
    <row r="134" spans="8:59">
      <c r="H134"/>
      <c r="J134"/>
      <c r="K134"/>
      <c r="N134"/>
      <c r="O134"/>
      <c r="T134" s="374"/>
      <c r="Z134"/>
      <c r="AD134"/>
      <c r="AR134"/>
      <c r="AV134"/>
      <c r="AW134"/>
      <c r="AX134"/>
      <c r="AY134"/>
      <c r="AZ134"/>
      <c r="BA134"/>
      <c r="BE134"/>
      <c r="BF134"/>
      <c r="BG134"/>
    </row>
    <row r="135" spans="8:59">
      <c r="H135"/>
      <c r="J135"/>
      <c r="K135"/>
      <c r="N135"/>
      <c r="O135"/>
      <c r="T135" s="374"/>
      <c r="Z135"/>
      <c r="AD135"/>
      <c r="AR135"/>
      <c r="AV135"/>
      <c r="AW135"/>
      <c r="AX135"/>
      <c r="AY135"/>
      <c r="AZ135"/>
      <c r="BA135"/>
      <c r="BE135"/>
      <c r="BF135"/>
      <c r="BG135"/>
    </row>
    <row r="136" spans="8:59">
      <c r="H136"/>
      <c r="J136"/>
      <c r="K136"/>
      <c r="N136"/>
      <c r="O136"/>
      <c r="T136" s="374"/>
      <c r="Z136"/>
      <c r="AD136"/>
      <c r="AR136"/>
      <c r="AV136"/>
      <c r="AW136"/>
      <c r="AX136"/>
      <c r="AY136"/>
      <c r="AZ136"/>
      <c r="BA136"/>
      <c r="BE136"/>
      <c r="BF136"/>
      <c r="BG136"/>
    </row>
    <row r="137" spans="8:59">
      <c r="H137"/>
      <c r="J137"/>
      <c r="K137"/>
      <c r="N137"/>
      <c r="O137"/>
      <c r="T137" s="374"/>
      <c r="Z137"/>
      <c r="AD137"/>
      <c r="AR137"/>
      <c r="AV137"/>
      <c r="AW137"/>
      <c r="AX137"/>
      <c r="AY137"/>
      <c r="AZ137"/>
      <c r="BA137"/>
      <c r="BE137"/>
      <c r="BF137"/>
      <c r="BG137"/>
    </row>
    <row r="138" spans="8:59">
      <c r="H138"/>
      <c r="J138"/>
      <c r="K138"/>
      <c r="N138"/>
      <c r="O138"/>
      <c r="T138" s="374"/>
      <c r="Z138"/>
      <c r="AD138"/>
      <c r="AR138"/>
      <c r="AV138"/>
      <c r="AW138"/>
      <c r="AX138"/>
      <c r="AY138"/>
      <c r="AZ138"/>
      <c r="BA138"/>
      <c r="BE138"/>
      <c r="BF138"/>
      <c r="BG138"/>
    </row>
    <row r="139" spans="8:59">
      <c r="H139"/>
      <c r="J139"/>
      <c r="K139"/>
      <c r="N139"/>
      <c r="O139"/>
      <c r="T139" s="374"/>
      <c r="Z139"/>
      <c r="AD139"/>
      <c r="AR139"/>
      <c r="AV139"/>
      <c r="AW139"/>
      <c r="AX139"/>
      <c r="AY139"/>
      <c r="AZ139"/>
      <c r="BA139"/>
      <c r="BE139"/>
      <c r="BF139"/>
      <c r="BG139"/>
    </row>
    <row r="140" spans="8:59">
      <c r="H140"/>
      <c r="J140"/>
      <c r="K140"/>
      <c r="N140"/>
      <c r="O140"/>
      <c r="T140" s="374"/>
      <c r="Z140"/>
      <c r="AD140"/>
      <c r="AR140"/>
      <c r="AV140"/>
      <c r="AW140"/>
      <c r="AX140"/>
      <c r="AY140"/>
      <c r="AZ140"/>
      <c r="BA140"/>
      <c r="BE140"/>
      <c r="BF140"/>
      <c r="BG140"/>
    </row>
    <row r="141" spans="8:59">
      <c r="H141"/>
      <c r="J141"/>
      <c r="K141"/>
      <c r="N141"/>
      <c r="O141"/>
      <c r="T141" s="374"/>
      <c r="Z141"/>
      <c r="AD141"/>
      <c r="AR141"/>
      <c r="AV141"/>
      <c r="AW141"/>
      <c r="AX141"/>
      <c r="AY141"/>
      <c r="AZ141"/>
      <c r="BA141"/>
      <c r="BE141"/>
      <c r="BF141"/>
      <c r="BG141"/>
    </row>
    <row r="142" spans="8:59">
      <c r="H142"/>
      <c r="J142"/>
      <c r="K142"/>
      <c r="N142"/>
      <c r="O142"/>
      <c r="T142" s="374"/>
      <c r="Z142"/>
      <c r="AD142"/>
      <c r="AR142"/>
      <c r="AV142"/>
      <c r="AW142"/>
      <c r="AX142"/>
      <c r="AY142"/>
      <c r="AZ142"/>
      <c r="BA142"/>
      <c r="BE142"/>
      <c r="BF142"/>
      <c r="BG142"/>
    </row>
    <row r="143" spans="8:59">
      <c r="H143"/>
      <c r="J143"/>
      <c r="K143"/>
      <c r="N143"/>
      <c r="O143"/>
      <c r="T143" s="374"/>
      <c r="Z143"/>
      <c r="AD143"/>
      <c r="AR143"/>
      <c r="AV143"/>
      <c r="AW143"/>
      <c r="AX143"/>
      <c r="AY143"/>
      <c r="AZ143"/>
      <c r="BA143"/>
      <c r="BE143"/>
      <c r="BF143"/>
      <c r="BG143"/>
    </row>
    <row r="144" spans="8:59">
      <c r="H144"/>
      <c r="J144"/>
      <c r="K144"/>
      <c r="N144"/>
      <c r="O144"/>
      <c r="T144" s="374"/>
      <c r="Z144"/>
      <c r="AD144"/>
      <c r="AR144"/>
      <c r="AV144"/>
      <c r="AW144"/>
      <c r="AX144"/>
      <c r="AY144"/>
      <c r="AZ144"/>
      <c r="BA144"/>
      <c r="BE144"/>
      <c r="BF144"/>
      <c r="BG144"/>
    </row>
    <row r="145" spans="8:59">
      <c r="H145"/>
      <c r="J145"/>
      <c r="K145"/>
      <c r="N145"/>
      <c r="O145"/>
      <c r="T145" s="374"/>
      <c r="Z145"/>
      <c r="AD145"/>
      <c r="AR145"/>
      <c r="AV145"/>
      <c r="AW145"/>
      <c r="AX145"/>
      <c r="AY145"/>
      <c r="AZ145"/>
      <c r="BA145"/>
      <c r="BE145"/>
      <c r="BF145"/>
      <c r="BG145"/>
    </row>
    <row r="146" spans="8:59">
      <c r="H146"/>
      <c r="J146"/>
      <c r="K146"/>
      <c r="N146"/>
      <c r="O146"/>
      <c r="T146" s="374"/>
      <c r="Z146"/>
      <c r="AD146"/>
      <c r="AR146"/>
      <c r="AV146"/>
      <c r="AW146"/>
      <c r="AX146"/>
      <c r="AY146"/>
      <c r="AZ146"/>
      <c r="BA146"/>
      <c r="BE146"/>
      <c r="BF146"/>
      <c r="BG146"/>
    </row>
    <row r="147" spans="8:59">
      <c r="H147"/>
      <c r="J147"/>
      <c r="K147"/>
      <c r="N147"/>
      <c r="O147"/>
      <c r="T147" s="374"/>
      <c r="Z147"/>
      <c r="AD147"/>
      <c r="AR147"/>
      <c r="AV147"/>
      <c r="AW147"/>
      <c r="AX147"/>
      <c r="AY147"/>
      <c r="AZ147"/>
      <c r="BA147"/>
      <c r="BE147"/>
      <c r="BF147"/>
      <c r="BG147"/>
    </row>
    <row r="148" spans="8:59">
      <c r="H148"/>
      <c r="J148"/>
      <c r="K148"/>
      <c r="N148"/>
      <c r="O148"/>
      <c r="T148" s="374"/>
      <c r="Z148"/>
      <c r="AD148"/>
      <c r="AR148"/>
      <c r="AV148"/>
      <c r="AW148"/>
      <c r="AX148"/>
      <c r="AY148"/>
      <c r="AZ148"/>
      <c r="BA148"/>
      <c r="BE148"/>
      <c r="BF148"/>
      <c r="BG148"/>
    </row>
    <row r="149" spans="8:59">
      <c r="H149"/>
      <c r="J149"/>
      <c r="K149"/>
      <c r="N149"/>
      <c r="O149"/>
      <c r="T149" s="374"/>
      <c r="Z149"/>
      <c r="AD149"/>
      <c r="AR149"/>
      <c r="AV149"/>
      <c r="AW149"/>
      <c r="AX149"/>
      <c r="AY149"/>
      <c r="AZ149"/>
      <c r="BA149"/>
      <c r="BE149"/>
      <c r="BF149"/>
      <c r="BG149"/>
    </row>
    <row r="150" spans="8:59">
      <c r="H150"/>
      <c r="J150"/>
      <c r="K150"/>
      <c r="N150"/>
      <c r="O150"/>
      <c r="T150" s="374"/>
      <c r="Z150"/>
      <c r="AD150"/>
      <c r="AR150"/>
      <c r="AV150"/>
      <c r="AW150"/>
      <c r="AX150"/>
      <c r="AY150"/>
      <c r="AZ150"/>
      <c r="BA150"/>
      <c r="BE150"/>
      <c r="BF150"/>
      <c r="BG150"/>
    </row>
    <row r="151" spans="8:59">
      <c r="H151"/>
      <c r="J151"/>
      <c r="K151"/>
      <c r="N151"/>
      <c r="O151"/>
      <c r="T151" s="374"/>
      <c r="Z151"/>
      <c r="AD151"/>
      <c r="AR151"/>
      <c r="AV151"/>
      <c r="AW151"/>
      <c r="AX151"/>
      <c r="AY151"/>
      <c r="AZ151"/>
      <c r="BA151"/>
      <c r="BE151"/>
      <c r="BF151"/>
      <c r="BG151"/>
    </row>
    <row r="152" spans="8:59">
      <c r="H152"/>
      <c r="J152"/>
      <c r="K152"/>
      <c r="N152"/>
      <c r="O152"/>
      <c r="T152" s="374"/>
      <c r="Z152"/>
      <c r="AD152"/>
      <c r="AR152"/>
      <c r="AV152"/>
      <c r="AW152"/>
      <c r="AX152"/>
      <c r="AY152"/>
      <c r="AZ152"/>
      <c r="BA152"/>
      <c r="BE152"/>
      <c r="BF152"/>
      <c r="BG152"/>
    </row>
    <row r="153" spans="8:59">
      <c r="H153"/>
      <c r="J153"/>
      <c r="K153"/>
      <c r="N153"/>
      <c r="O153"/>
      <c r="T153" s="374"/>
      <c r="Z153"/>
      <c r="AD153"/>
      <c r="AR153"/>
      <c r="AV153"/>
      <c r="AW153"/>
      <c r="AX153"/>
      <c r="AY153"/>
      <c r="AZ153"/>
      <c r="BA153"/>
      <c r="BE153"/>
      <c r="BF153"/>
      <c r="BG153"/>
    </row>
    <row r="154" spans="8:59">
      <c r="H154"/>
      <c r="J154"/>
      <c r="K154"/>
      <c r="N154"/>
      <c r="O154"/>
      <c r="T154" s="374"/>
      <c r="Z154"/>
      <c r="AD154"/>
      <c r="AR154"/>
      <c r="AV154"/>
      <c r="AW154"/>
      <c r="AX154"/>
      <c r="AY154"/>
      <c r="AZ154"/>
      <c r="BA154"/>
      <c r="BE154"/>
      <c r="BF154"/>
      <c r="BG154"/>
    </row>
    <row r="155" spans="8:59">
      <c r="H155"/>
      <c r="J155"/>
      <c r="K155"/>
      <c r="N155"/>
      <c r="O155"/>
      <c r="T155" s="374"/>
      <c r="Z155"/>
      <c r="AD155"/>
      <c r="AR155"/>
      <c r="AV155"/>
      <c r="AW155"/>
      <c r="AX155"/>
      <c r="AY155"/>
      <c r="AZ155"/>
      <c r="BA155"/>
      <c r="BE155"/>
      <c r="BF155"/>
      <c r="BG155"/>
    </row>
    <row r="156" spans="8:59">
      <c r="H156"/>
      <c r="J156"/>
      <c r="K156"/>
      <c r="N156"/>
      <c r="O156"/>
      <c r="T156" s="374"/>
      <c r="Z156"/>
      <c r="AD156"/>
      <c r="AR156"/>
      <c r="AV156"/>
      <c r="AW156"/>
      <c r="AX156"/>
      <c r="AY156"/>
      <c r="AZ156"/>
      <c r="BA156"/>
      <c r="BE156"/>
      <c r="BF156"/>
      <c r="BG156"/>
    </row>
    <row r="157" spans="8:59">
      <c r="H157"/>
      <c r="J157"/>
      <c r="K157"/>
      <c r="N157"/>
      <c r="O157"/>
      <c r="T157" s="374"/>
      <c r="Z157"/>
      <c r="AD157"/>
      <c r="AR157"/>
      <c r="AV157"/>
      <c r="AW157"/>
      <c r="AX157"/>
      <c r="AY157"/>
      <c r="AZ157"/>
      <c r="BA157"/>
      <c r="BE157"/>
      <c r="BF157"/>
      <c r="BG157"/>
    </row>
    <row r="158" spans="8:59">
      <c r="H158"/>
      <c r="J158"/>
      <c r="K158"/>
      <c r="N158"/>
      <c r="O158"/>
      <c r="T158" s="374"/>
      <c r="Z158"/>
      <c r="AD158"/>
      <c r="AR158"/>
      <c r="AV158"/>
      <c r="AW158"/>
      <c r="AX158"/>
      <c r="AY158"/>
      <c r="AZ158"/>
      <c r="BA158"/>
      <c r="BE158"/>
      <c r="BF158"/>
      <c r="BG158"/>
    </row>
    <row r="159" spans="8:59">
      <c r="H159"/>
      <c r="J159"/>
      <c r="K159"/>
      <c r="N159"/>
      <c r="O159"/>
      <c r="T159" s="374"/>
      <c r="Z159"/>
      <c r="AD159"/>
      <c r="AR159"/>
      <c r="AV159"/>
      <c r="AW159"/>
      <c r="AX159"/>
      <c r="AY159"/>
      <c r="AZ159"/>
      <c r="BA159"/>
      <c r="BE159"/>
      <c r="BF159"/>
      <c r="BG159"/>
    </row>
    <row r="160" spans="8:59">
      <c r="H160"/>
      <c r="J160"/>
      <c r="K160"/>
      <c r="N160"/>
      <c r="O160"/>
      <c r="T160" s="374"/>
      <c r="Z160"/>
      <c r="AD160"/>
      <c r="AR160"/>
      <c r="AV160"/>
      <c r="AW160"/>
      <c r="AX160"/>
      <c r="AY160"/>
      <c r="AZ160"/>
      <c r="BA160"/>
      <c r="BE160"/>
      <c r="BF160"/>
      <c r="BG160"/>
    </row>
    <row r="161" spans="8:59">
      <c r="H161"/>
      <c r="J161"/>
      <c r="K161"/>
      <c r="N161"/>
      <c r="O161"/>
      <c r="T161" s="374"/>
      <c r="Z161"/>
      <c r="AD161"/>
      <c r="AR161"/>
      <c r="AV161"/>
      <c r="AW161"/>
      <c r="AX161"/>
      <c r="AY161"/>
      <c r="AZ161"/>
      <c r="BA161"/>
      <c r="BE161"/>
      <c r="BF161"/>
      <c r="BG161"/>
    </row>
    <row r="162" spans="8:59">
      <c r="H162"/>
      <c r="J162"/>
      <c r="K162"/>
      <c r="N162"/>
      <c r="O162"/>
      <c r="T162" s="374"/>
      <c r="Z162"/>
      <c r="AD162"/>
      <c r="AR162"/>
      <c r="AV162"/>
      <c r="AW162"/>
      <c r="AX162"/>
      <c r="AY162"/>
      <c r="AZ162"/>
      <c r="BA162"/>
      <c r="BE162"/>
      <c r="BF162"/>
      <c r="BG162"/>
    </row>
    <row r="163" spans="8:59">
      <c r="H163"/>
      <c r="J163"/>
      <c r="K163"/>
      <c r="N163"/>
      <c r="O163"/>
      <c r="T163" s="374"/>
      <c r="Z163"/>
      <c r="AD163"/>
      <c r="AR163"/>
      <c r="AV163"/>
      <c r="AW163"/>
      <c r="AX163"/>
      <c r="AY163"/>
      <c r="AZ163"/>
      <c r="BA163"/>
      <c r="BE163"/>
      <c r="BF163"/>
      <c r="BG163"/>
    </row>
    <row r="164" spans="8:59">
      <c r="H164"/>
      <c r="J164"/>
      <c r="K164"/>
      <c r="N164"/>
      <c r="O164"/>
      <c r="T164" s="374"/>
      <c r="Z164"/>
      <c r="AD164"/>
      <c r="AR164"/>
      <c r="AV164"/>
      <c r="AW164"/>
      <c r="AX164"/>
      <c r="AY164"/>
      <c r="AZ164"/>
      <c r="BA164"/>
      <c r="BE164"/>
      <c r="BF164"/>
      <c r="BG164"/>
    </row>
    <row r="165" spans="8:59">
      <c r="H165"/>
      <c r="J165"/>
      <c r="K165"/>
      <c r="N165"/>
      <c r="O165"/>
      <c r="T165" s="374"/>
      <c r="Z165"/>
      <c r="AD165"/>
      <c r="AR165"/>
      <c r="AV165"/>
      <c r="AW165"/>
      <c r="AX165"/>
      <c r="AY165"/>
      <c r="AZ165"/>
      <c r="BA165"/>
      <c r="BE165"/>
      <c r="BF165"/>
      <c r="BG165"/>
    </row>
    <row r="166" spans="8:59">
      <c r="H166"/>
      <c r="J166"/>
      <c r="K166"/>
      <c r="N166"/>
      <c r="O166"/>
      <c r="T166" s="374"/>
      <c r="Z166"/>
      <c r="AD166"/>
      <c r="AR166"/>
      <c r="AV166"/>
      <c r="AW166"/>
      <c r="AX166"/>
      <c r="AY166"/>
      <c r="AZ166"/>
      <c r="BA166"/>
      <c r="BE166"/>
      <c r="BF166"/>
      <c r="BG166"/>
    </row>
    <row r="167" spans="8:59">
      <c r="H167"/>
      <c r="J167"/>
      <c r="K167"/>
      <c r="N167"/>
      <c r="O167"/>
      <c r="T167" s="374"/>
      <c r="Z167"/>
      <c r="AD167"/>
      <c r="AR167"/>
      <c r="AV167"/>
      <c r="AW167"/>
      <c r="AX167"/>
      <c r="AY167"/>
      <c r="AZ167"/>
      <c r="BA167"/>
      <c r="BE167"/>
      <c r="BF167"/>
      <c r="BG167"/>
    </row>
    <row r="168" spans="8:59">
      <c r="H168"/>
      <c r="J168"/>
      <c r="K168"/>
      <c r="N168"/>
      <c r="O168"/>
      <c r="T168" s="374"/>
      <c r="Z168"/>
      <c r="AD168"/>
      <c r="AR168"/>
      <c r="AV168"/>
      <c r="AW168"/>
      <c r="AX168"/>
      <c r="AY168"/>
      <c r="AZ168"/>
      <c r="BA168"/>
      <c r="BE168"/>
      <c r="BF168"/>
      <c r="BG168"/>
    </row>
    <row r="169" spans="8:59">
      <c r="H169"/>
      <c r="J169"/>
      <c r="K169"/>
      <c r="N169"/>
      <c r="O169"/>
      <c r="T169" s="374"/>
      <c r="Z169"/>
      <c r="AD169"/>
      <c r="AR169"/>
      <c r="AV169"/>
      <c r="AW169"/>
      <c r="AX169"/>
      <c r="AY169"/>
      <c r="AZ169"/>
      <c r="BA169"/>
      <c r="BE169"/>
      <c r="BF169"/>
      <c r="BG169"/>
    </row>
    <row r="170" spans="8:59">
      <c r="H170"/>
      <c r="J170"/>
      <c r="K170"/>
      <c r="N170"/>
      <c r="O170"/>
      <c r="T170" s="374"/>
      <c r="Z170"/>
      <c r="AD170"/>
      <c r="AR170"/>
      <c r="AV170"/>
      <c r="AW170"/>
      <c r="AX170"/>
      <c r="AY170"/>
      <c r="AZ170"/>
      <c r="BA170"/>
      <c r="BE170"/>
      <c r="BF170"/>
      <c r="BG170"/>
    </row>
    <row r="171" spans="8:59">
      <c r="H171"/>
      <c r="J171"/>
      <c r="K171"/>
      <c r="N171"/>
      <c r="O171"/>
      <c r="T171" s="374"/>
      <c r="Z171"/>
      <c r="AD171"/>
      <c r="AR171"/>
      <c r="AV171"/>
      <c r="AW171"/>
      <c r="AX171"/>
      <c r="AY171"/>
      <c r="AZ171"/>
      <c r="BA171"/>
      <c r="BE171"/>
      <c r="BF171"/>
      <c r="BG171"/>
    </row>
    <row r="172" spans="8:59">
      <c r="H172"/>
      <c r="J172"/>
      <c r="K172"/>
      <c r="N172"/>
      <c r="O172"/>
      <c r="T172" s="374"/>
      <c r="Z172"/>
      <c r="AD172"/>
      <c r="AR172"/>
      <c r="AV172"/>
      <c r="AW172"/>
      <c r="AX172"/>
      <c r="AY172"/>
      <c r="AZ172"/>
      <c r="BA172"/>
      <c r="BE172"/>
      <c r="BF172"/>
      <c r="BG172"/>
    </row>
    <row r="173" spans="8:59">
      <c r="H173"/>
      <c r="J173"/>
      <c r="K173"/>
      <c r="N173"/>
      <c r="O173"/>
      <c r="T173" s="374"/>
      <c r="Z173"/>
      <c r="AD173"/>
      <c r="AR173"/>
      <c r="AV173"/>
      <c r="AW173"/>
      <c r="AX173"/>
      <c r="AY173"/>
      <c r="AZ173"/>
      <c r="BA173"/>
      <c r="BE173"/>
      <c r="BF173"/>
      <c r="BG173"/>
    </row>
    <row r="174" spans="8:59">
      <c r="H174"/>
      <c r="J174"/>
      <c r="K174"/>
      <c r="N174"/>
      <c r="O174"/>
      <c r="T174" s="374"/>
      <c r="Z174"/>
      <c r="AD174"/>
      <c r="AR174"/>
      <c r="AV174"/>
      <c r="AW174"/>
      <c r="AX174"/>
      <c r="AY174"/>
      <c r="AZ174"/>
      <c r="BA174"/>
      <c r="BE174"/>
      <c r="BF174"/>
      <c r="BG174"/>
    </row>
    <row r="175" spans="8:59">
      <c r="H175"/>
      <c r="J175"/>
      <c r="K175"/>
      <c r="N175"/>
      <c r="O175"/>
      <c r="T175" s="374"/>
      <c r="Z175"/>
      <c r="AD175"/>
      <c r="AR175"/>
      <c r="AV175"/>
      <c r="AW175"/>
      <c r="AX175"/>
      <c r="AY175"/>
      <c r="AZ175"/>
      <c r="BA175"/>
      <c r="BE175"/>
      <c r="BF175"/>
      <c r="BG175"/>
    </row>
    <row r="176" spans="8:59">
      <c r="H176"/>
      <c r="J176"/>
      <c r="K176"/>
      <c r="N176"/>
      <c r="O176"/>
      <c r="T176" s="374"/>
      <c r="Z176"/>
      <c r="AD176"/>
      <c r="AR176"/>
      <c r="AV176"/>
      <c r="AW176"/>
      <c r="AX176"/>
      <c r="AY176"/>
      <c r="AZ176"/>
      <c r="BA176"/>
      <c r="BE176"/>
      <c r="BF176"/>
      <c r="BG176"/>
    </row>
    <row r="177" spans="8:59">
      <c r="H177"/>
      <c r="J177"/>
      <c r="K177"/>
      <c r="N177"/>
      <c r="O177"/>
      <c r="T177" s="374"/>
      <c r="Z177"/>
      <c r="AD177"/>
      <c r="AR177"/>
      <c r="AV177"/>
      <c r="AW177"/>
      <c r="AX177"/>
      <c r="AY177"/>
      <c r="AZ177"/>
      <c r="BA177"/>
      <c r="BE177"/>
      <c r="BF177"/>
      <c r="BG177"/>
    </row>
    <row r="178" spans="8:59">
      <c r="H178"/>
      <c r="J178"/>
      <c r="K178"/>
      <c r="N178"/>
      <c r="O178"/>
      <c r="T178" s="374"/>
      <c r="Z178"/>
      <c r="AD178"/>
      <c r="AR178"/>
      <c r="AV178"/>
      <c r="AW178"/>
      <c r="AX178"/>
      <c r="AY178"/>
      <c r="AZ178"/>
      <c r="BA178"/>
      <c r="BE178"/>
      <c r="BF178"/>
      <c r="BG178"/>
    </row>
    <row r="179" spans="8:59">
      <c r="H179"/>
      <c r="J179"/>
      <c r="K179"/>
      <c r="N179"/>
      <c r="O179"/>
      <c r="T179" s="374"/>
      <c r="Z179"/>
      <c r="AD179"/>
      <c r="AR179"/>
      <c r="AV179"/>
      <c r="AW179"/>
      <c r="AX179"/>
      <c r="AY179"/>
      <c r="AZ179"/>
      <c r="BA179"/>
      <c r="BE179"/>
      <c r="BF179"/>
      <c r="BG179"/>
    </row>
    <row r="180" spans="8:59">
      <c r="H180"/>
      <c r="J180"/>
      <c r="K180"/>
      <c r="N180"/>
      <c r="O180"/>
      <c r="T180" s="374"/>
      <c r="Z180"/>
      <c r="AD180"/>
      <c r="AR180"/>
      <c r="AV180"/>
      <c r="AW180"/>
      <c r="AX180"/>
      <c r="AY180"/>
      <c r="AZ180"/>
      <c r="BA180"/>
      <c r="BE180"/>
      <c r="BF180"/>
      <c r="BG180"/>
    </row>
    <row r="181" spans="8:59">
      <c r="H181"/>
      <c r="J181"/>
      <c r="K181"/>
      <c r="N181"/>
      <c r="O181"/>
      <c r="T181" s="374"/>
      <c r="Z181"/>
      <c r="AD181"/>
      <c r="AR181"/>
      <c r="AV181"/>
      <c r="AW181"/>
      <c r="AX181"/>
      <c r="AY181"/>
      <c r="AZ181"/>
      <c r="BA181"/>
      <c r="BE181"/>
      <c r="BF181"/>
      <c r="BG181"/>
    </row>
    <row r="182" spans="8:59">
      <c r="H182"/>
      <c r="J182"/>
      <c r="K182"/>
      <c r="N182"/>
      <c r="O182"/>
      <c r="T182" s="374"/>
      <c r="Z182"/>
      <c r="AD182"/>
      <c r="AR182"/>
      <c r="AV182"/>
      <c r="AW182"/>
      <c r="AX182"/>
      <c r="AY182"/>
      <c r="AZ182"/>
      <c r="BA182"/>
      <c r="BE182"/>
      <c r="BF182"/>
      <c r="BG182"/>
    </row>
    <row r="183" spans="8:59">
      <c r="H183"/>
      <c r="J183"/>
      <c r="K183"/>
      <c r="N183"/>
      <c r="O183"/>
      <c r="T183" s="374"/>
      <c r="Z183"/>
      <c r="AD183"/>
      <c r="AR183"/>
      <c r="AV183"/>
      <c r="AW183"/>
      <c r="AX183"/>
      <c r="AY183"/>
      <c r="AZ183"/>
      <c r="BA183"/>
      <c r="BE183"/>
      <c r="BF183"/>
      <c r="BG183"/>
    </row>
    <row r="184" spans="8:59">
      <c r="H184"/>
      <c r="J184"/>
      <c r="K184"/>
      <c r="N184"/>
      <c r="O184"/>
      <c r="T184" s="374"/>
      <c r="Z184"/>
      <c r="AD184"/>
      <c r="AR184"/>
      <c r="AV184"/>
      <c r="AW184"/>
      <c r="AX184"/>
      <c r="AY184"/>
      <c r="AZ184"/>
      <c r="BA184"/>
      <c r="BE184"/>
      <c r="BF184"/>
      <c r="BG184"/>
    </row>
    <row r="185" spans="8:59">
      <c r="H185"/>
      <c r="J185"/>
      <c r="K185"/>
      <c r="N185"/>
      <c r="O185"/>
      <c r="T185" s="374"/>
      <c r="Z185"/>
      <c r="AD185"/>
      <c r="AR185"/>
      <c r="AV185"/>
      <c r="AW185"/>
      <c r="AX185"/>
      <c r="AY185"/>
      <c r="AZ185"/>
      <c r="BA185"/>
      <c r="BE185"/>
      <c r="BF185"/>
      <c r="BG185"/>
    </row>
    <row r="186" spans="8:59">
      <c r="H186"/>
      <c r="J186"/>
      <c r="K186"/>
      <c r="N186"/>
      <c r="O186"/>
      <c r="T186" s="374"/>
      <c r="Z186"/>
      <c r="AD186"/>
      <c r="AR186"/>
      <c r="AV186"/>
      <c r="AW186"/>
      <c r="AX186"/>
      <c r="AY186"/>
      <c r="AZ186"/>
      <c r="BA186"/>
      <c r="BE186"/>
      <c r="BF186"/>
      <c r="BG186"/>
    </row>
    <row r="187" spans="8:59">
      <c r="H187"/>
      <c r="J187"/>
      <c r="K187"/>
      <c r="N187"/>
      <c r="O187"/>
      <c r="T187" s="374"/>
      <c r="Z187"/>
      <c r="AD187"/>
      <c r="AR187"/>
      <c r="AV187"/>
      <c r="AW187"/>
      <c r="AX187"/>
      <c r="AY187"/>
      <c r="AZ187"/>
      <c r="BA187"/>
      <c r="BE187"/>
      <c r="BF187"/>
      <c r="BG187"/>
    </row>
    <row r="188" spans="8:59">
      <c r="H188"/>
      <c r="J188"/>
      <c r="K188"/>
      <c r="N188"/>
      <c r="O188"/>
      <c r="T188" s="374"/>
      <c r="Z188"/>
      <c r="AD188"/>
      <c r="AR188"/>
      <c r="AV188"/>
      <c r="AW188"/>
      <c r="AX188"/>
      <c r="AY188"/>
      <c r="AZ188"/>
      <c r="BA188"/>
      <c r="BE188"/>
      <c r="BF188"/>
      <c r="BG188"/>
    </row>
    <row r="189" spans="8:59">
      <c r="H189"/>
      <c r="J189"/>
      <c r="K189"/>
      <c r="N189"/>
      <c r="O189"/>
      <c r="T189" s="374"/>
      <c r="Z189"/>
      <c r="AD189"/>
      <c r="AR189"/>
      <c r="AV189"/>
      <c r="AW189"/>
      <c r="AX189"/>
      <c r="AY189"/>
      <c r="AZ189"/>
      <c r="BA189"/>
      <c r="BE189"/>
      <c r="BF189"/>
      <c r="BG189"/>
    </row>
    <row r="190" spans="8:59">
      <c r="H190"/>
      <c r="J190"/>
      <c r="K190"/>
      <c r="N190"/>
      <c r="O190"/>
      <c r="T190" s="374"/>
      <c r="Z190"/>
      <c r="AD190"/>
      <c r="AR190"/>
      <c r="AV190"/>
      <c r="AW190"/>
      <c r="AX190"/>
      <c r="AY190"/>
      <c r="AZ190"/>
      <c r="BA190"/>
      <c r="BE190"/>
      <c r="BF190"/>
      <c r="BG190"/>
    </row>
    <row r="191" spans="8:59">
      <c r="H191"/>
      <c r="J191"/>
      <c r="K191"/>
      <c r="N191"/>
      <c r="O191"/>
      <c r="T191" s="374"/>
      <c r="Z191"/>
      <c r="AD191"/>
      <c r="AR191"/>
      <c r="AV191"/>
      <c r="AW191"/>
      <c r="AX191"/>
      <c r="AY191"/>
      <c r="AZ191"/>
      <c r="BA191"/>
      <c r="BE191"/>
      <c r="BF191"/>
      <c r="BG191"/>
    </row>
    <row r="192" spans="8:59">
      <c r="H192"/>
      <c r="J192"/>
      <c r="K192"/>
      <c r="N192"/>
      <c r="O192"/>
      <c r="T192" s="374"/>
      <c r="Z192"/>
      <c r="AD192"/>
      <c r="AR192"/>
      <c r="AV192"/>
      <c r="AW192"/>
      <c r="AX192"/>
      <c r="AY192"/>
      <c r="AZ192"/>
      <c r="BA192"/>
      <c r="BE192"/>
      <c r="BF192"/>
      <c r="BG192"/>
    </row>
    <row r="193" spans="8:59">
      <c r="H193"/>
      <c r="J193"/>
      <c r="K193"/>
      <c r="N193"/>
      <c r="O193"/>
      <c r="T193" s="374"/>
      <c r="Z193"/>
      <c r="AD193"/>
      <c r="AR193"/>
      <c r="AV193"/>
      <c r="AW193"/>
      <c r="AX193"/>
      <c r="AY193"/>
      <c r="AZ193"/>
      <c r="BA193"/>
      <c r="BE193"/>
      <c r="BF193"/>
      <c r="BG193"/>
    </row>
    <row r="194" spans="8:59">
      <c r="H194"/>
      <c r="J194"/>
      <c r="K194"/>
      <c r="N194"/>
      <c r="O194"/>
      <c r="T194" s="374"/>
      <c r="Z194"/>
      <c r="AD194"/>
      <c r="AR194"/>
      <c r="AV194"/>
      <c r="AW194"/>
      <c r="AX194"/>
      <c r="AY194"/>
      <c r="AZ194"/>
      <c r="BA194"/>
      <c r="BE194"/>
      <c r="BF194"/>
      <c r="BG194"/>
    </row>
    <row r="195" spans="8:59">
      <c r="H195"/>
      <c r="J195"/>
      <c r="K195"/>
      <c r="N195"/>
      <c r="O195"/>
      <c r="T195" s="374"/>
      <c r="Z195"/>
      <c r="AD195"/>
      <c r="AR195"/>
      <c r="AV195"/>
      <c r="AW195"/>
      <c r="AX195"/>
      <c r="AY195"/>
      <c r="AZ195"/>
      <c r="BA195"/>
      <c r="BE195"/>
      <c r="BF195"/>
      <c r="BG195"/>
    </row>
    <row r="196" spans="8:59">
      <c r="H196"/>
      <c r="J196"/>
      <c r="K196"/>
      <c r="N196"/>
      <c r="O196"/>
      <c r="T196" s="374"/>
      <c r="Z196"/>
      <c r="AD196"/>
      <c r="AR196"/>
      <c r="AV196"/>
      <c r="AW196"/>
      <c r="AX196"/>
      <c r="AY196"/>
      <c r="AZ196"/>
      <c r="BA196"/>
      <c r="BE196"/>
      <c r="BF196"/>
      <c r="BG196"/>
    </row>
    <row r="197" spans="8:59">
      <c r="H197"/>
      <c r="J197"/>
      <c r="K197"/>
      <c r="N197"/>
      <c r="O197"/>
      <c r="T197" s="374"/>
      <c r="Z197"/>
      <c r="AD197"/>
      <c r="AR197"/>
      <c r="AV197"/>
      <c r="AW197"/>
      <c r="AX197"/>
      <c r="AY197"/>
      <c r="AZ197"/>
      <c r="BA197"/>
      <c r="BE197"/>
      <c r="BF197"/>
      <c r="BG197"/>
    </row>
    <row r="198" spans="8:59">
      <c r="H198"/>
      <c r="J198"/>
      <c r="K198"/>
      <c r="N198"/>
      <c r="O198"/>
      <c r="T198" s="374"/>
      <c r="Z198"/>
      <c r="AD198"/>
      <c r="AR198"/>
      <c r="AV198"/>
      <c r="AW198"/>
      <c r="AX198"/>
      <c r="AY198"/>
      <c r="AZ198"/>
      <c r="BA198"/>
      <c r="BE198"/>
      <c r="BF198"/>
      <c r="BG198"/>
    </row>
    <row r="199" spans="8:59">
      <c r="H199"/>
      <c r="J199"/>
      <c r="K199"/>
      <c r="N199"/>
      <c r="O199"/>
      <c r="T199" s="374"/>
      <c r="Z199"/>
      <c r="AD199"/>
      <c r="AR199"/>
      <c r="AV199"/>
      <c r="AW199"/>
      <c r="AX199"/>
      <c r="AY199"/>
      <c r="AZ199"/>
      <c r="BA199"/>
      <c r="BE199"/>
      <c r="BF199"/>
      <c r="BG199"/>
    </row>
    <row r="200" spans="8:59">
      <c r="H200"/>
      <c r="J200"/>
      <c r="K200"/>
      <c r="N200"/>
      <c r="O200"/>
      <c r="T200" s="374"/>
      <c r="Z200"/>
      <c r="AD200"/>
      <c r="AR200"/>
      <c r="AV200"/>
      <c r="AW200"/>
      <c r="AX200"/>
      <c r="AY200"/>
      <c r="AZ200"/>
      <c r="BA200"/>
      <c r="BE200"/>
      <c r="BF200"/>
      <c r="BG200"/>
    </row>
    <row r="201" spans="8:59">
      <c r="H201"/>
      <c r="J201"/>
      <c r="K201"/>
      <c r="N201"/>
      <c r="O201"/>
      <c r="T201" s="374"/>
      <c r="Z201"/>
      <c r="AD201"/>
      <c r="AR201"/>
      <c r="AV201"/>
      <c r="AW201"/>
      <c r="AX201"/>
      <c r="AY201"/>
      <c r="AZ201"/>
      <c r="BA201"/>
      <c r="BE201"/>
      <c r="BF201"/>
      <c r="BG201"/>
    </row>
    <row r="202" spans="8:59">
      <c r="H202"/>
      <c r="J202"/>
      <c r="K202"/>
      <c r="N202"/>
      <c r="O202"/>
      <c r="T202" s="374"/>
      <c r="Z202"/>
      <c r="AD202"/>
      <c r="AR202"/>
      <c r="AV202"/>
      <c r="AW202"/>
      <c r="AX202"/>
      <c r="AY202"/>
      <c r="AZ202"/>
      <c r="BA202"/>
      <c r="BE202"/>
      <c r="BF202"/>
      <c r="BG202"/>
    </row>
    <row r="203" spans="8:59">
      <c r="H203"/>
      <c r="J203"/>
      <c r="K203"/>
      <c r="N203"/>
      <c r="O203"/>
      <c r="T203" s="374"/>
      <c r="Z203"/>
      <c r="AD203"/>
      <c r="AR203"/>
      <c r="AV203"/>
      <c r="AW203"/>
      <c r="AX203"/>
      <c r="AY203"/>
      <c r="AZ203"/>
      <c r="BA203"/>
      <c r="BE203"/>
      <c r="BF203"/>
      <c r="BG203"/>
    </row>
    <row r="204" spans="8:59">
      <c r="H204"/>
      <c r="J204"/>
      <c r="K204"/>
      <c r="N204"/>
      <c r="O204"/>
      <c r="T204" s="374"/>
      <c r="Z204"/>
      <c r="AD204"/>
      <c r="AR204"/>
      <c r="AV204"/>
      <c r="AW204"/>
      <c r="AX204"/>
      <c r="AY204"/>
      <c r="AZ204"/>
      <c r="BA204"/>
      <c r="BE204"/>
      <c r="BF204"/>
      <c r="BG204"/>
    </row>
    <row r="205" spans="8:59">
      <c r="H205"/>
      <c r="J205"/>
      <c r="K205"/>
      <c r="N205"/>
      <c r="O205"/>
      <c r="T205" s="374"/>
      <c r="Z205"/>
      <c r="AD205"/>
      <c r="AR205"/>
      <c r="AV205"/>
      <c r="AW205"/>
      <c r="AX205"/>
      <c r="AY205"/>
      <c r="AZ205"/>
      <c r="BA205"/>
      <c r="BE205"/>
      <c r="BF205"/>
      <c r="BG205"/>
    </row>
    <row r="206" spans="8:59">
      <c r="H206"/>
      <c r="J206"/>
      <c r="K206"/>
      <c r="N206"/>
      <c r="O206"/>
      <c r="T206" s="374"/>
      <c r="Z206"/>
      <c r="AD206"/>
      <c r="AR206"/>
      <c r="AV206"/>
      <c r="AW206"/>
      <c r="AX206"/>
      <c r="AY206"/>
      <c r="AZ206"/>
      <c r="BA206"/>
      <c r="BE206"/>
      <c r="BF206"/>
      <c r="BG206"/>
    </row>
    <row r="207" spans="8:59">
      <c r="H207"/>
      <c r="J207"/>
      <c r="K207"/>
      <c r="N207"/>
      <c r="O207"/>
      <c r="T207" s="374"/>
      <c r="Z207"/>
      <c r="AD207"/>
      <c r="AR207"/>
      <c r="AV207"/>
      <c r="AW207"/>
      <c r="AX207"/>
      <c r="AY207"/>
      <c r="AZ207"/>
      <c r="BA207"/>
      <c r="BE207"/>
      <c r="BF207"/>
      <c r="BG207"/>
    </row>
    <row r="208" spans="8:59">
      <c r="H208"/>
      <c r="J208"/>
      <c r="K208"/>
      <c r="N208"/>
      <c r="O208"/>
      <c r="T208" s="374"/>
      <c r="Z208"/>
      <c r="AD208"/>
      <c r="AR208"/>
      <c r="AV208"/>
      <c r="AW208"/>
      <c r="AX208"/>
      <c r="AY208"/>
      <c r="AZ208"/>
      <c r="BA208"/>
      <c r="BE208"/>
      <c r="BF208"/>
      <c r="BG208"/>
    </row>
    <row r="209" spans="8:59">
      <c r="H209"/>
      <c r="J209"/>
      <c r="K209"/>
      <c r="N209"/>
      <c r="O209"/>
      <c r="T209" s="374"/>
      <c r="Z209"/>
      <c r="AD209"/>
      <c r="AR209"/>
      <c r="AV209"/>
      <c r="AW209"/>
      <c r="AX209"/>
      <c r="AY209"/>
      <c r="AZ209"/>
      <c r="BA209"/>
      <c r="BE209"/>
      <c r="BF209"/>
      <c r="BG209"/>
    </row>
    <row r="210" spans="8:59">
      <c r="H210"/>
      <c r="J210"/>
      <c r="K210"/>
      <c r="N210"/>
      <c r="O210"/>
      <c r="T210" s="374"/>
      <c r="Z210"/>
      <c r="AD210"/>
      <c r="AR210"/>
      <c r="AV210"/>
      <c r="AW210"/>
      <c r="AX210"/>
      <c r="AY210"/>
      <c r="AZ210"/>
      <c r="BA210"/>
      <c r="BE210"/>
      <c r="BF210"/>
      <c r="BG210"/>
    </row>
    <row r="211" spans="8:59">
      <c r="H211"/>
      <c r="J211"/>
      <c r="K211"/>
      <c r="N211"/>
      <c r="O211"/>
      <c r="T211" s="374"/>
      <c r="Z211"/>
      <c r="AD211"/>
      <c r="AR211"/>
      <c r="AV211"/>
      <c r="AW211"/>
      <c r="AX211"/>
      <c r="AY211"/>
      <c r="AZ211"/>
      <c r="BA211"/>
      <c r="BE211"/>
      <c r="BF211"/>
      <c r="BG211"/>
    </row>
    <row r="212" spans="8:59">
      <c r="H212"/>
      <c r="J212"/>
      <c r="K212"/>
      <c r="N212"/>
      <c r="O212"/>
      <c r="T212" s="374"/>
      <c r="Z212"/>
      <c r="AD212"/>
      <c r="AR212"/>
      <c r="AV212"/>
      <c r="AW212"/>
      <c r="AX212"/>
      <c r="AY212"/>
      <c r="AZ212"/>
      <c r="BA212"/>
      <c r="BE212"/>
      <c r="BF212"/>
      <c r="BG212"/>
    </row>
    <row r="213" spans="8:59">
      <c r="H213"/>
      <c r="J213"/>
      <c r="K213"/>
      <c r="N213"/>
      <c r="O213"/>
      <c r="T213" s="374"/>
      <c r="Z213"/>
      <c r="AD213"/>
      <c r="AR213"/>
      <c r="AV213"/>
      <c r="AW213"/>
      <c r="AX213"/>
      <c r="AY213"/>
      <c r="AZ213"/>
      <c r="BA213"/>
      <c r="BE213"/>
      <c r="BF213"/>
      <c r="BG213"/>
    </row>
    <row r="214" spans="8:59">
      <c r="H214"/>
      <c r="J214"/>
      <c r="K214"/>
      <c r="N214"/>
      <c r="O214"/>
      <c r="T214" s="374"/>
      <c r="Z214"/>
      <c r="AD214"/>
      <c r="AR214"/>
      <c r="AV214"/>
      <c r="AW214"/>
      <c r="AX214"/>
      <c r="AY214"/>
      <c r="AZ214"/>
      <c r="BA214"/>
      <c r="BE214"/>
      <c r="BF214"/>
      <c r="BG214"/>
    </row>
    <row r="215" spans="8:59">
      <c r="H215"/>
      <c r="J215"/>
      <c r="K215"/>
      <c r="N215"/>
      <c r="O215"/>
      <c r="T215" s="374"/>
      <c r="Z215"/>
      <c r="AD215"/>
      <c r="AR215"/>
      <c r="AV215"/>
      <c r="AW215"/>
      <c r="AX215"/>
      <c r="AY215"/>
      <c r="AZ215"/>
      <c r="BA215"/>
      <c r="BE215"/>
      <c r="BF215"/>
      <c r="BG215"/>
    </row>
    <row r="216" spans="8:59">
      <c r="H216"/>
      <c r="J216"/>
      <c r="K216"/>
      <c r="N216"/>
      <c r="O216"/>
      <c r="T216" s="374"/>
      <c r="Z216"/>
      <c r="AD216"/>
      <c r="AR216"/>
      <c r="AV216"/>
      <c r="AW216"/>
      <c r="AX216"/>
      <c r="AY216"/>
      <c r="AZ216"/>
      <c r="BA216"/>
      <c r="BE216"/>
      <c r="BF216"/>
      <c r="BG216"/>
    </row>
    <row r="217" spans="8:59">
      <c r="H217"/>
      <c r="J217"/>
      <c r="K217"/>
      <c r="N217"/>
      <c r="O217"/>
      <c r="T217" s="374"/>
      <c r="Z217"/>
      <c r="AD217"/>
      <c r="AR217"/>
      <c r="AV217"/>
      <c r="AW217"/>
      <c r="AX217"/>
      <c r="AY217"/>
      <c r="AZ217"/>
      <c r="BA217"/>
      <c r="BE217"/>
      <c r="BF217"/>
      <c r="BG217"/>
    </row>
    <row r="218" spans="8:59">
      <c r="H218"/>
      <c r="J218"/>
      <c r="K218"/>
      <c r="N218"/>
      <c r="O218"/>
      <c r="T218" s="374"/>
      <c r="Z218"/>
      <c r="AD218"/>
      <c r="AR218"/>
      <c r="AV218"/>
      <c r="AW218"/>
      <c r="AX218"/>
      <c r="AY218"/>
      <c r="AZ218"/>
      <c r="BA218"/>
      <c r="BE218"/>
      <c r="BF218"/>
      <c r="BG218"/>
    </row>
    <row r="219" spans="8:59">
      <c r="H219"/>
      <c r="J219"/>
      <c r="K219"/>
      <c r="N219"/>
      <c r="O219"/>
      <c r="T219" s="374"/>
      <c r="Z219"/>
      <c r="AD219"/>
      <c r="AR219"/>
      <c r="AV219"/>
      <c r="AW219"/>
      <c r="AX219"/>
      <c r="AY219"/>
      <c r="AZ219"/>
      <c r="BA219"/>
      <c r="BE219"/>
      <c r="BF219"/>
      <c r="BG219"/>
    </row>
    <row r="220" spans="8:59">
      <c r="H220"/>
      <c r="J220"/>
      <c r="K220"/>
      <c r="N220"/>
      <c r="O220"/>
      <c r="T220" s="374"/>
      <c r="Z220"/>
      <c r="AD220"/>
      <c r="AR220"/>
      <c r="AV220"/>
      <c r="AW220"/>
      <c r="AX220"/>
      <c r="AY220"/>
      <c r="AZ220"/>
      <c r="BA220"/>
      <c r="BE220"/>
      <c r="BF220"/>
      <c r="BG220"/>
    </row>
    <row r="221" spans="8:59">
      <c r="H221"/>
      <c r="J221"/>
      <c r="K221"/>
      <c r="N221"/>
      <c r="O221"/>
      <c r="T221" s="374"/>
      <c r="Z221"/>
      <c r="AD221"/>
      <c r="AR221"/>
      <c r="AV221"/>
      <c r="AW221"/>
      <c r="AX221"/>
      <c r="AY221"/>
      <c r="AZ221"/>
      <c r="BA221"/>
      <c r="BE221"/>
      <c r="BF221"/>
      <c r="BG221"/>
    </row>
    <row r="222" spans="8:59">
      <c r="H222"/>
      <c r="J222"/>
      <c r="K222"/>
      <c r="N222"/>
      <c r="O222"/>
      <c r="T222" s="374"/>
      <c r="Z222"/>
      <c r="AD222"/>
      <c r="AR222"/>
      <c r="AV222"/>
      <c r="AW222"/>
      <c r="AX222"/>
      <c r="AY222"/>
      <c r="AZ222"/>
      <c r="BA222"/>
      <c r="BE222"/>
      <c r="BF222"/>
      <c r="BG222"/>
    </row>
    <row r="223" spans="8:59">
      <c r="H223"/>
      <c r="J223"/>
      <c r="K223"/>
      <c r="N223"/>
      <c r="O223"/>
      <c r="T223" s="374"/>
      <c r="Z223"/>
      <c r="AD223"/>
      <c r="AR223"/>
      <c r="AV223"/>
      <c r="AW223"/>
      <c r="AX223"/>
      <c r="AY223"/>
      <c r="AZ223"/>
      <c r="BA223"/>
      <c r="BE223"/>
      <c r="BF223"/>
      <c r="BG223"/>
    </row>
    <row r="224" spans="8:59">
      <c r="H224"/>
      <c r="J224"/>
      <c r="K224"/>
      <c r="N224"/>
      <c r="O224"/>
      <c r="T224" s="374"/>
      <c r="Z224"/>
      <c r="AD224"/>
      <c r="AR224"/>
      <c r="AV224"/>
      <c r="AW224"/>
      <c r="AX224"/>
      <c r="AY224"/>
      <c r="AZ224"/>
      <c r="BA224"/>
      <c r="BE224"/>
      <c r="BF224"/>
      <c r="BG224"/>
    </row>
    <row r="225" spans="8:59">
      <c r="H225"/>
      <c r="J225"/>
      <c r="K225"/>
      <c r="N225"/>
      <c r="O225"/>
      <c r="T225" s="374"/>
      <c r="Z225"/>
      <c r="AD225"/>
      <c r="AR225"/>
      <c r="AV225"/>
      <c r="AW225"/>
      <c r="AX225"/>
      <c r="AY225"/>
      <c r="AZ225"/>
      <c r="BA225"/>
      <c r="BE225"/>
      <c r="BF225"/>
      <c r="BG225"/>
    </row>
    <row r="226" spans="8:59">
      <c r="H226"/>
      <c r="J226"/>
      <c r="K226"/>
      <c r="N226"/>
      <c r="O226"/>
      <c r="T226" s="374"/>
      <c r="Z226"/>
      <c r="AD226"/>
      <c r="AR226"/>
      <c r="AV226"/>
      <c r="AW226"/>
      <c r="AX226"/>
      <c r="AY226"/>
      <c r="AZ226"/>
      <c r="BA226"/>
      <c r="BE226"/>
      <c r="BF226"/>
      <c r="BG226"/>
    </row>
    <row r="227" spans="8:59">
      <c r="H227"/>
      <c r="J227"/>
      <c r="K227"/>
      <c r="N227"/>
      <c r="O227"/>
      <c r="T227" s="374"/>
      <c r="Z227"/>
      <c r="AD227"/>
      <c r="AR227"/>
      <c r="AV227"/>
      <c r="AW227"/>
      <c r="AX227"/>
      <c r="AY227"/>
      <c r="AZ227"/>
      <c r="BA227"/>
      <c r="BE227"/>
      <c r="BF227"/>
      <c r="BG227"/>
    </row>
    <row r="228" spans="8:59">
      <c r="H228"/>
      <c r="J228"/>
      <c r="K228"/>
      <c r="N228"/>
      <c r="O228"/>
      <c r="T228" s="374"/>
      <c r="Z228"/>
      <c r="AD228"/>
      <c r="AR228"/>
      <c r="AV228"/>
      <c r="AW228"/>
      <c r="AX228"/>
      <c r="AY228"/>
      <c r="AZ228"/>
      <c r="BA228"/>
      <c r="BE228"/>
      <c r="BF228"/>
      <c r="BG228"/>
    </row>
    <row r="229" spans="8:59">
      <c r="H229"/>
      <c r="J229"/>
      <c r="K229"/>
      <c r="N229"/>
      <c r="O229"/>
      <c r="T229" s="374"/>
      <c r="Z229"/>
      <c r="AD229"/>
      <c r="AR229"/>
      <c r="AV229"/>
      <c r="AW229"/>
      <c r="AX229"/>
      <c r="AY229"/>
      <c r="AZ229"/>
      <c r="BA229"/>
      <c r="BE229"/>
      <c r="BF229"/>
      <c r="BG229"/>
    </row>
    <row r="230" spans="8:59">
      <c r="H230"/>
      <c r="J230"/>
      <c r="K230"/>
      <c r="N230"/>
      <c r="O230"/>
      <c r="T230" s="374"/>
      <c r="Z230"/>
      <c r="AD230"/>
      <c r="AR230"/>
      <c r="AV230"/>
      <c r="AW230"/>
      <c r="AX230"/>
      <c r="AY230"/>
      <c r="AZ230"/>
      <c r="BA230"/>
      <c r="BE230"/>
      <c r="BF230"/>
      <c r="BG230"/>
    </row>
    <row r="231" spans="8:59">
      <c r="H231"/>
      <c r="J231"/>
      <c r="K231"/>
      <c r="N231"/>
      <c r="O231"/>
      <c r="T231" s="374"/>
      <c r="Z231"/>
      <c r="AD231"/>
      <c r="AR231"/>
      <c r="AV231"/>
      <c r="AW231"/>
      <c r="AX231"/>
      <c r="AY231"/>
      <c r="AZ231"/>
      <c r="BA231"/>
      <c r="BE231"/>
      <c r="BF231"/>
      <c r="BG231"/>
    </row>
    <row r="232" spans="8:59">
      <c r="H232"/>
      <c r="J232"/>
      <c r="K232"/>
      <c r="N232"/>
      <c r="O232"/>
      <c r="T232" s="374"/>
      <c r="Z232"/>
      <c r="AD232"/>
      <c r="AR232"/>
      <c r="AV232"/>
      <c r="AW232"/>
      <c r="AX232"/>
      <c r="AY232"/>
      <c r="AZ232"/>
      <c r="BA232"/>
      <c r="BE232"/>
      <c r="BF232"/>
      <c r="BG232"/>
    </row>
    <row r="233" spans="8:59">
      <c r="H233"/>
      <c r="J233"/>
      <c r="K233"/>
      <c r="N233"/>
      <c r="O233"/>
      <c r="T233" s="374"/>
      <c r="Z233"/>
      <c r="AD233"/>
      <c r="AR233"/>
      <c r="AV233"/>
      <c r="AW233"/>
      <c r="AX233"/>
      <c r="AY233"/>
      <c r="AZ233"/>
      <c r="BA233"/>
      <c r="BE233"/>
      <c r="BF233"/>
      <c r="BG233"/>
    </row>
    <row r="234" spans="8:59">
      <c r="H234"/>
      <c r="J234"/>
      <c r="K234"/>
      <c r="N234"/>
      <c r="O234"/>
      <c r="T234" s="374"/>
      <c r="Z234"/>
      <c r="AD234"/>
      <c r="AR234"/>
      <c r="AV234"/>
      <c r="AW234"/>
      <c r="AX234"/>
      <c r="AY234"/>
      <c r="AZ234"/>
      <c r="BA234"/>
      <c r="BE234"/>
      <c r="BF234"/>
      <c r="BG234"/>
    </row>
    <row r="235" spans="8:59">
      <c r="H235"/>
      <c r="J235"/>
      <c r="K235"/>
      <c r="N235"/>
      <c r="O235"/>
      <c r="T235" s="374"/>
      <c r="Z235"/>
      <c r="AD235"/>
      <c r="AR235"/>
      <c r="AV235"/>
      <c r="AW235"/>
      <c r="AX235"/>
      <c r="AY235"/>
      <c r="AZ235"/>
      <c r="BA235"/>
      <c r="BE235"/>
      <c r="BF235"/>
      <c r="BG235"/>
    </row>
    <row r="236" spans="8:59">
      <c r="H236"/>
      <c r="J236"/>
      <c r="K236"/>
      <c r="N236"/>
      <c r="O236"/>
      <c r="T236" s="374"/>
      <c r="Z236"/>
      <c r="AD236"/>
      <c r="AR236"/>
      <c r="AV236"/>
      <c r="AW236"/>
      <c r="AX236"/>
      <c r="AY236"/>
      <c r="AZ236"/>
      <c r="BA236"/>
      <c r="BE236"/>
      <c r="BF236"/>
      <c r="BG236"/>
    </row>
    <row r="237" spans="8:59">
      <c r="H237"/>
      <c r="J237"/>
      <c r="K237"/>
      <c r="N237"/>
      <c r="O237"/>
      <c r="T237" s="374"/>
      <c r="Z237"/>
      <c r="AD237"/>
      <c r="AR237"/>
      <c r="AV237"/>
      <c r="AW237"/>
      <c r="AX237"/>
      <c r="AY237"/>
      <c r="AZ237"/>
      <c r="BA237"/>
      <c r="BE237"/>
      <c r="BF237"/>
      <c r="BG237"/>
    </row>
    <row r="238" spans="8:59">
      <c r="H238"/>
      <c r="J238"/>
      <c r="K238"/>
      <c r="N238"/>
      <c r="O238"/>
      <c r="T238" s="374"/>
      <c r="Z238"/>
      <c r="AD238"/>
      <c r="AR238"/>
      <c r="AV238"/>
      <c r="AW238"/>
      <c r="AX238"/>
      <c r="AY238"/>
      <c r="AZ238"/>
      <c r="BA238"/>
      <c r="BE238"/>
      <c r="BF238"/>
      <c r="BG238"/>
    </row>
    <row r="239" spans="8:59">
      <c r="H239"/>
      <c r="J239"/>
      <c r="K239"/>
      <c r="N239"/>
      <c r="O239"/>
      <c r="T239" s="374"/>
      <c r="Z239"/>
      <c r="AD239"/>
      <c r="AR239"/>
      <c r="AV239"/>
      <c r="AW239"/>
      <c r="AX239"/>
      <c r="AY239"/>
      <c r="AZ239"/>
      <c r="BA239"/>
      <c r="BE239"/>
      <c r="BF239"/>
      <c r="BG239"/>
    </row>
    <row r="240" spans="8:59">
      <c r="H240"/>
      <c r="J240"/>
      <c r="K240"/>
      <c r="N240"/>
      <c r="O240"/>
      <c r="T240" s="374"/>
      <c r="Z240"/>
      <c r="AD240"/>
      <c r="AR240"/>
      <c r="AV240"/>
      <c r="AW240"/>
      <c r="AX240"/>
      <c r="AY240"/>
      <c r="AZ240"/>
      <c r="BA240"/>
      <c r="BE240"/>
      <c r="BF240"/>
      <c r="BG240"/>
    </row>
    <row r="241" spans="8:59">
      <c r="H241"/>
      <c r="J241"/>
      <c r="K241"/>
      <c r="N241"/>
      <c r="O241"/>
      <c r="T241" s="374"/>
      <c r="Z241"/>
      <c r="AD241"/>
      <c r="AR241"/>
      <c r="AV241"/>
      <c r="AW241"/>
      <c r="AX241"/>
      <c r="AY241"/>
      <c r="AZ241"/>
      <c r="BA241"/>
      <c r="BE241"/>
      <c r="BF241"/>
      <c r="BG241"/>
    </row>
    <row r="242" spans="8:59">
      <c r="H242"/>
      <c r="J242"/>
      <c r="K242"/>
      <c r="N242"/>
      <c r="O242"/>
      <c r="T242" s="374"/>
      <c r="Z242"/>
      <c r="AD242"/>
      <c r="AR242"/>
      <c r="AV242"/>
      <c r="AW242"/>
      <c r="AX242"/>
      <c r="AY242"/>
      <c r="AZ242"/>
      <c r="BA242"/>
      <c r="BE242"/>
      <c r="BF242"/>
      <c r="BG242"/>
    </row>
    <row r="243" spans="8:59">
      <c r="H243"/>
      <c r="J243"/>
      <c r="K243"/>
      <c r="N243"/>
      <c r="O243"/>
      <c r="T243" s="374"/>
      <c r="Z243"/>
      <c r="AD243"/>
      <c r="AR243"/>
      <c r="AV243"/>
      <c r="AW243"/>
      <c r="AX243"/>
      <c r="AY243"/>
      <c r="AZ243"/>
      <c r="BA243"/>
      <c r="BE243"/>
      <c r="BF243"/>
      <c r="BG243"/>
    </row>
    <row r="244" spans="8:59">
      <c r="H244"/>
      <c r="J244"/>
      <c r="K244"/>
      <c r="N244"/>
      <c r="O244"/>
      <c r="T244" s="374"/>
      <c r="Z244"/>
      <c r="AD244"/>
      <c r="AR244"/>
      <c r="AV244"/>
      <c r="AW244"/>
      <c r="AX244"/>
      <c r="AY244"/>
      <c r="AZ244"/>
      <c r="BA244"/>
      <c r="BE244"/>
      <c r="BF244"/>
      <c r="BG244"/>
    </row>
    <row r="245" spans="8:59">
      <c r="H245"/>
      <c r="J245"/>
      <c r="K245"/>
      <c r="N245"/>
      <c r="O245"/>
      <c r="T245" s="374"/>
      <c r="Z245"/>
      <c r="AD245"/>
      <c r="AR245"/>
      <c r="AV245"/>
      <c r="AW245"/>
      <c r="AX245"/>
      <c r="AY245"/>
      <c r="AZ245"/>
      <c r="BA245"/>
      <c r="BE245"/>
      <c r="BF245"/>
      <c r="BG245"/>
    </row>
    <row r="246" spans="8:59">
      <c r="H246"/>
      <c r="J246"/>
      <c r="K246"/>
      <c r="N246"/>
      <c r="O246"/>
      <c r="T246" s="374"/>
      <c r="Z246"/>
      <c r="AD246"/>
      <c r="AR246"/>
      <c r="AV246"/>
      <c r="AW246"/>
      <c r="AX246"/>
      <c r="AY246"/>
      <c r="AZ246"/>
      <c r="BA246"/>
      <c r="BE246"/>
      <c r="BF246"/>
      <c r="BG246"/>
    </row>
    <row r="247" spans="8:59">
      <c r="H247"/>
      <c r="J247"/>
      <c r="K247"/>
      <c r="N247"/>
      <c r="O247"/>
      <c r="T247" s="374"/>
      <c r="Z247"/>
      <c r="AD247"/>
      <c r="AR247"/>
      <c r="AV247"/>
      <c r="AW247"/>
      <c r="AX247"/>
      <c r="AY247"/>
      <c r="AZ247"/>
      <c r="BA247"/>
      <c r="BE247"/>
      <c r="BF247"/>
      <c r="BG247"/>
    </row>
    <row r="248" spans="8:59" ht="15.6">
      <c r="H248"/>
      <c r="J248"/>
      <c r="K248"/>
      <c r="N248"/>
      <c r="O248"/>
      <c r="T248" s="374"/>
      <c r="Z248"/>
      <c r="AC248" s="102"/>
      <c r="AD248"/>
      <c r="AR248"/>
      <c r="AV248"/>
      <c r="AW248"/>
      <c r="AX248"/>
      <c r="AY248"/>
      <c r="AZ248"/>
      <c r="BA248"/>
      <c r="BE248"/>
      <c r="BF248"/>
      <c r="BG248"/>
    </row>
    <row r="249" spans="8:59" ht="15.6">
      <c r="H249"/>
      <c r="J249"/>
      <c r="K249"/>
      <c r="N249"/>
      <c r="O249"/>
      <c r="T249" s="374"/>
      <c r="Z249"/>
      <c r="AC249" s="102"/>
      <c r="AD249"/>
      <c r="AR249"/>
      <c r="AV249"/>
      <c r="AW249"/>
      <c r="AX249"/>
      <c r="AY249"/>
      <c r="AZ249"/>
      <c r="BA249"/>
      <c r="BE249"/>
      <c r="BF249"/>
      <c r="BG249"/>
    </row>
    <row r="250" spans="8:59" ht="15.6">
      <c r="H250"/>
      <c r="J250"/>
      <c r="K250"/>
      <c r="N250"/>
      <c r="O250"/>
      <c r="T250" s="374"/>
      <c r="Z250"/>
      <c r="AC250" s="102"/>
      <c r="AD250"/>
      <c r="AR250"/>
      <c r="AV250"/>
      <c r="AW250"/>
      <c r="AX250"/>
      <c r="AY250"/>
      <c r="AZ250"/>
      <c r="BA250"/>
      <c r="BE250"/>
      <c r="BF250"/>
      <c r="BG250"/>
    </row>
    <row r="251" spans="8:59" ht="15.6">
      <c r="H251"/>
      <c r="J251"/>
      <c r="K251"/>
      <c r="N251"/>
      <c r="O251"/>
      <c r="T251" s="374"/>
      <c r="Z251"/>
      <c r="AC251" s="102"/>
      <c r="AD251"/>
      <c r="AR251"/>
      <c r="AV251"/>
      <c r="AW251"/>
      <c r="AX251"/>
      <c r="AY251"/>
      <c r="AZ251"/>
      <c r="BA251"/>
      <c r="BE251"/>
      <c r="BF251"/>
      <c r="BG251"/>
    </row>
    <row r="252" spans="8:59" ht="15.6">
      <c r="H252"/>
      <c r="J252"/>
      <c r="K252"/>
      <c r="N252"/>
      <c r="O252"/>
      <c r="T252" s="374"/>
      <c r="Z252"/>
      <c r="AC252" s="102"/>
      <c r="AD252"/>
      <c r="AR252"/>
      <c r="AV252"/>
      <c r="AW252"/>
      <c r="AX252"/>
      <c r="AY252"/>
      <c r="AZ252"/>
      <c r="BA252"/>
      <c r="BE252"/>
      <c r="BF252"/>
      <c r="BG252"/>
    </row>
    <row r="253" spans="8:59" ht="15.6">
      <c r="H253"/>
      <c r="J253"/>
      <c r="K253"/>
      <c r="N253"/>
      <c r="O253"/>
      <c r="T253" s="374"/>
      <c r="Z253"/>
      <c r="AC253" s="102"/>
      <c r="AD253"/>
      <c r="AR253"/>
      <c r="AV253"/>
      <c r="AW253"/>
      <c r="AX253"/>
      <c r="AY253"/>
      <c r="AZ253"/>
      <c r="BA253"/>
      <c r="BE253"/>
      <c r="BF253"/>
      <c r="BG253"/>
    </row>
    <row r="254" spans="8:59" ht="15.6">
      <c r="H254"/>
      <c r="J254"/>
      <c r="K254"/>
      <c r="N254"/>
      <c r="O254"/>
      <c r="T254" s="374"/>
      <c r="Z254"/>
      <c r="AC254" s="102"/>
      <c r="AD254"/>
      <c r="AR254"/>
      <c r="AV254"/>
      <c r="AW254"/>
      <c r="AX254"/>
      <c r="AY254"/>
      <c r="AZ254"/>
      <c r="BA254"/>
      <c r="BE254"/>
      <c r="BF254"/>
      <c r="BG254"/>
    </row>
    <row r="255" spans="8:59" ht="15.6">
      <c r="H255"/>
      <c r="J255"/>
      <c r="K255"/>
      <c r="N255"/>
      <c r="O255"/>
      <c r="T255" s="374"/>
      <c r="Z255"/>
      <c r="AC255" s="102"/>
      <c r="AD255"/>
      <c r="AR255"/>
      <c r="AV255"/>
      <c r="AW255"/>
      <c r="AX255"/>
      <c r="AY255"/>
      <c r="AZ255"/>
      <c r="BA255"/>
      <c r="BE255"/>
      <c r="BF255"/>
      <c r="BG255"/>
    </row>
    <row r="256" spans="8:59" ht="15.6">
      <c r="H256"/>
      <c r="J256"/>
      <c r="K256"/>
      <c r="N256"/>
      <c r="O256"/>
      <c r="T256" s="374"/>
      <c r="Z256"/>
      <c r="AC256" s="102"/>
      <c r="AD256"/>
      <c r="AR256"/>
      <c r="AV256"/>
      <c r="AW256"/>
      <c r="AX256"/>
      <c r="AY256"/>
      <c r="AZ256"/>
      <c r="BA256"/>
      <c r="BE256"/>
      <c r="BF256"/>
      <c r="BG256"/>
    </row>
    <row r="257" spans="1:59" ht="15.6">
      <c r="H257"/>
      <c r="J257"/>
      <c r="K257"/>
      <c r="N257"/>
      <c r="O257"/>
      <c r="T257" s="374"/>
      <c r="Z257"/>
      <c r="AC257" s="102"/>
      <c r="AD257"/>
      <c r="AR257"/>
      <c r="AV257"/>
      <c r="AW257"/>
      <c r="AX257"/>
      <c r="AY257"/>
      <c r="AZ257"/>
      <c r="BA257"/>
      <c r="BE257"/>
      <c r="BF257"/>
      <c r="BG257"/>
    </row>
    <row r="258" spans="1:59" ht="15.6">
      <c r="H258"/>
      <c r="J258"/>
      <c r="K258"/>
      <c r="N258"/>
      <c r="O258"/>
      <c r="T258" s="374"/>
      <c r="Z258"/>
      <c r="AC258" s="102"/>
      <c r="AD258"/>
      <c r="AR258"/>
      <c r="AV258"/>
      <c r="AW258"/>
      <c r="AX258"/>
      <c r="AY258"/>
      <c r="AZ258"/>
      <c r="BA258"/>
      <c r="BE258"/>
      <c r="BF258"/>
      <c r="BG258"/>
    </row>
    <row r="259" spans="1:59" ht="15.6">
      <c r="H259"/>
      <c r="J259"/>
      <c r="K259"/>
      <c r="N259"/>
      <c r="O259"/>
      <c r="T259" s="374"/>
      <c r="Z259"/>
      <c r="AC259" s="102"/>
      <c r="AD259"/>
      <c r="AR259"/>
      <c r="AV259"/>
      <c r="AW259"/>
      <c r="AX259"/>
      <c r="AY259"/>
      <c r="AZ259"/>
      <c r="BA259"/>
      <c r="BE259"/>
      <c r="BF259"/>
      <c r="BG259"/>
    </row>
    <row r="260" spans="1:59" ht="15.6">
      <c r="H260"/>
      <c r="J260"/>
      <c r="K260"/>
      <c r="N260"/>
      <c r="O260"/>
      <c r="T260" s="374"/>
      <c r="Z260"/>
      <c r="AC260" s="102"/>
      <c r="AD260"/>
      <c r="AR260"/>
      <c r="AV260"/>
      <c r="AW260"/>
      <c r="AX260"/>
      <c r="AY260"/>
      <c r="AZ260"/>
      <c r="BA260"/>
      <c r="BE260"/>
      <c r="BF260"/>
      <c r="BG260"/>
    </row>
    <row r="261" spans="1:59" ht="15.6">
      <c r="H261"/>
      <c r="J261"/>
      <c r="K261"/>
      <c r="N261"/>
      <c r="O261"/>
      <c r="T261" s="374"/>
      <c r="Z261"/>
      <c r="AC261" s="102"/>
      <c r="AD261"/>
      <c r="AR261"/>
      <c r="AV261"/>
      <c r="AW261"/>
      <c r="AX261"/>
      <c r="AY261"/>
      <c r="AZ261"/>
      <c r="BA261"/>
      <c r="BE261"/>
      <c r="BF261"/>
      <c r="BG261"/>
    </row>
    <row r="262" spans="1:59" ht="15.6">
      <c r="H262"/>
      <c r="J262"/>
      <c r="K262"/>
      <c r="N262"/>
      <c r="O262"/>
      <c r="T262" s="374"/>
      <c r="Z262"/>
      <c r="AC262" s="102"/>
      <c r="AD262"/>
      <c r="AR262"/>
      <c r="AV262"/>
      <c r="AW262"/>
      <c r="AX262"/>
      <c r="AY262"/>
      <c r="AZ262"/>
      <c r="BA262"/>
      <c r="BE262"/>
      <c r="BF262"/>
      <c r="BG262"/>
    </row>
    <row r="263" spans="1:59" ht="15.6">
      <c r="H263"/>
      <c r="J263"/>
      <c r="K263"/>
      <c r="N263"/>
      <c r="O263"/>
      <c r="T263" s="374"/>
      <c r="Z263"/>
      <c r="AC263" s="102"/>
      <c r="AD263"/>
      <c r="AR263"/>
      <c r="AV263"/>
      <c r="AW263"/>
      <c r="AX263"/>
      <c r="AY263"/>
      <c r="AZ263"/>
      <c r="BA263"/>
      <c r="BE263"/>
      <c r="BF263"/>
      <c r="BG263"/>
    </row>
    <row r="264" spans="1:59" ht="15.6">
      <c r="H264"/>
      <c r="J264"/>
      <c r="K264"/>
      <c r="N264"/>
      <c r="O264"/>
      <c r="T264" s="374"/>
      <c r="Z264"/>
      <c r="AC264" s="102"/>
      <c r="AD264"/>
      <c r="AR264"/>
      <c r="AV264"/>
      <c r="AW264"/>
      <c r="AX264"/>
      <c r="AY264"/>
      <c r="AZ264"/>
      <c r="BA264"/>
      <c r="BE264"/>
      <c r="BF264"/>
      <c r="BG264"/>
    </row>
    <row r="265" spans="1:59" ht="15.6">
      <c r="H265"/>
      <c r="J265"/>
      <c r="K265"/>
      <c r="N265"/>
      <c r="O265"/>
      <c r="T265" s="374"/>
      <c r="Z265"/>
      <c r="AC265" s="102"/>
      <c r="AD265"/>
      <c r="AR265"/>
      <c r="AV265"/>
      <c r="AW265"/>
      <c r="AX265"/>
      <c r="AY265"/>
      <c r="AZ265"/>
      <c r="BA265"/>
      <c r="BE265"/>
      <c r="BF265"/>
      <c r="BG265"/>
    </row>
    <row r="266" spans="1:59" ht="15.6">
      <c r="H266"/>
      <c r="J266"/>
      <c r="K266"/>
      <c r="N266"/>
      <c r="O266"/>
      <c r="T266" s="374"/>
      <c r="Z266"/>
      <c r="AC266" s="102"/>
      <c r="AD266"/>
      <c r="AR266"/>
      <c r="AV266"/>
      <c r="AW266"/>
      <c r="AX266"/>
      <c r="AY266"/>
      <c r="AZ266"/>
      <c r="BA266"/>
      <c r="BE266"/>
      <c r="BF266"/>
      <c r="BG266"/>
    </row>
    <row r="267" spans="1:59" ht="15.6">
      <c r="H267"/>
      <c r="J267"/>
      <c r="K267"/>
      <c r="N267"/>
      <c r="O267"/>
      <c r="T267" s="374"/>
      <c r="Z267"/>
      <c r="AC267" s="102"/>
      <c r="AD267"/>
      <c r="AR267"/>
      <c r="AV267"/>
      <c r="AW267"/>
      <c r="AX267"/>
      <c r="AY267"/>
      <c r="AZ267"/>
      <c r="BA267"/>
      <c r="BE267"/>
      <c r="BF267"/>
      <c r="BG267"/>
    </row>
    <row r="268" spans="1:59" ht="15.6">
      <c r="H268"/>
      <c r="J268"/>
      <c r="K268"/>
      <c r="N268"/>
      <c r="O268"/>
      <c r="T268" s="374"/>
      <c r="Z268"/>
      <c r="AC268" s="102"/>
      <c r="AD268"/>
      <c r="AR268"/>
      <c r="AV268"/>
      <c r="AW268"/>
      <c r="AX268"/>
      <c r="AY268"/>
      <c r="AZ268"/>
      <c r="BA268"/>
      <c r="BE268"/>
      <c r="BF268"/>
      <c r="BG268"/>
    </row>
    <row r="269" spans="1:59" ht="15.6">
      <c r="H269"/>
      <c r="J269"/>
      <c r="K269"/>
      <c r="N269"/>
      <c r="O269"/>
      <c r="T269" s="374"/>
      <c r="Z269"/>
      <c r="AC269" s="102"/>
      <c r="AD269"/>
      <c r="AR269"/>
      <c r="AV269"/>
      <c r="AW269"/>
      <c r="AX269"/>
      <c r="AY269"/>
      <c r="AZ269"/>
      <c r="BA269"/>
      <c r="BE269"/>
      <c r="BF269"/>
      <c r="BG269"/>
    </row>
    <row r="270" spans="1:59" ht="15.6">
      <c r="H270"/>
      <c r="J270"/>
      <c r="K270"/>
      <c r="N270"/>
      <c r="O270"/>
      <c r="T270" s="374"/>
      <c r="Z270"/>
      <c r="AC270" s="102"/>
      <c r="AD270"/>
      <c r="AR270"/>
      <c r="AV270"/>
      <c r="AW270"/>
      <c r="AX270"/>
      <c r="AY270"/>
      <c r="AZ270"/>
      <c r="BA270"/>
      <c r="BE270"/>
      <c r="BF270"/>
      <c r="BG270"/>
    </row>
    <row r="271" spans="1:59" ht="15.6">
      <c r="A271" s="25"/>
      <c r="B271" s="25"/>
      <c r="C271" s="25"/>
      <c r="D271" s="25"/>
      <c r="E271" s="25"/>
      <c r="F271" s="125"/>
      <c r="G271" s="25"/>
      <c r="H271" s="101"/>
      <c r="I271" s="101"/>
      <c r="J271" s="101"/>
      <c r="K271" s="101"/>
      <c r="L271" s="101"/>
      <c r="M271" s="101"/>
      <c r="N271" s="101"/>
      <c r="O271" s="101"/>
      <c r="P271" s="25"/>
      <c r="Q271" s="25"/>
      <c r="R271" s="25"/>
      <c r="S271" s="101"/>
      <c r="T271" s="374"/>
      <c r="U271" s="101"/>
      <c r="V271" s="25"/>
      <c r="W271" s="368"/>
      <c r="X271" s="25"/>
      <c r="Y271" s="101"/>
      <c r="Z271" s="125"/>
      <c r="AA271" s="101"/>
      <c r="AB271" s="101"/>
      <c r="AC271" s="102"/>
      <c r="AD271" s="101"/>
      <c r="AE271" s="25"/>
      <c r="AF271" s="25"/>
      <c r="AG271" s="25"/>
      <c r="AH271" s="25"/>
      <c r="AR271"/>
      <c r="AV271"/>
      <c r="AW271"/>
      <c r="AX271"/>
      <c r="AY271"/>
      <c r="AZ271"/>
      <c r="BA271"/>
      <c r="BE271"/>
      <c r="BF271"/>
      <c r="BG271"/>
    </row>
    <row r="272" spans="1:59">
      <c r="A272" s="25"/>
      <c r="B272" s="25"/>
      <c r="C272" s="25"/>
      <c r="D272" s="25"/>
      <c r="E272" s="25"/>
      <c r="F272" s="125"/>
      <c r="G272" s="25"/>
      <c r="H272" s="101"/>
      <c r="I272" s="101"/>
      <c r="J272" s="101"/>
      <c r="K272" s="101"/>
      <c r="L272" s="101"/>
      <c r="M272" s="101"/>
      <c r="N272" s="101"/>
      <c r="O272" s="101"/>
      <c r="P272" s="25"/>
      <c r="Q272" s="25"/>
      <c r="R272" s="25"/>
      <c r="S272" s="101"/>
      <c r="T272" s="101"/>
      <c r="U272" s="101"/>
      <c r="V272" s="25"/>
      <c r="W272" s="368"/>
      <c r="X272" s="25"/>
      <c r="Y272" s="101"/>
      <c r="Z272" s="125"/>
      <c r="AA272" s="101"/>
      <c r="AB272" s="101"/>
      <c r="AC272" s="101"/>
      <c r="AD272" s="101"/>
      <c r="AE272" s="25"/>
      <c r="AF272" s="25"/>
      <c r="AG272" s="25"/>
      <c r="AH272" s="25"/>
      <c r="AR272"/>
      <c r="AV272"/>
      <c r="AW272"/>
      <c r="AX272"/>
      <c r="AY272"/>
      <c r="AZ272"/>
      <c r="BA272"/>
      <c r="BE272"/>
      <c r="BF272"/>
      <c r="BG272"/>
    </row>
    <row r="273" spans="38:62">
      <c r="AL273" s="1"/>
      <c r="AM273" s="1"/>
      <c r="AN273" s="1"/>
      <c r="AO273" s="1"/>
      <c r="AP273" s="1"/>
      <c r="AQ273" s="1"/>
      <c r="AS273" s="1"/>
      <c r="AT273" s="1"/>
      <c r="AU273" s="1"/>
      <c r="BB273" s="1"/>
      <c r="BC273" s="1"/>
      <c r="BD273" s="1"/>
      <c r="BH273" s="1"/>
      <c r="BI273" s="1"/>
      <c r="BJ273" s="1"/>
    </row>
    <row r="274" spans="38:62">
      <c r="AL274" s="1"/>
      <c r="AM274" s="1"/>
      <c r="AN274" s="1"/>
      <c r="AO274" s="1"/>
      <c r="AP274" s="1"/>
      <c r="AQ274" s="1"/>
      <c r="AS274" s="1"/>
      <c r="AT274" s="1"/>
      <c r="AU274" s="1"/>
      <c r="BB274" s="1"/>
      <c r="BC274" s="1"/>
      <c r="BD274" s="1"/>
      <c r="BH274" s="1"/>
      <c r="BI274" s="1"/>
      <c r="BJ274" s="1"/>
    </row>
    <row r="275" spans="38:62">
      <c r="AL275" s="1"/>
      <c r="AM275" s="1"/>
      <c r="AN275" s="1"/>
      <c r="AO275" s="1"/>
      <c r="AP275" s="1"/>
      <c r="AQ275" s="1"/>
      <c r="AS275" s="1"/>
      <c r="AT275" s="1"/>
      <c r="AU275" s="1"/>
      <c r="BB275" s="1"/>
      <c r="BC275" s="1"/>
      <c r="BD275" s="1"/>
      <c r="BH275" s="1"/>
      <c r="BI275" s="1"/>
      <c r="BJ275" s="1"/>
    </row>
    <row r="276" spans="38:62">
      <c r="AL276" s="1"/>
      <c r="AM276" s="1"/>
      <c r="AN276" s="1"/>
      <c r="AO276" s="1"/>
      <c r="AP276" s="1"/>
      <c r="AQ276" s="1"/>
      <c r="AS276" s="1"/>
      <c r="AT276" s="1"/>
      <c r="AU276" s="1"/>
      <c r="BB276" s="1"/>
      <c r="BC276" s="1"/>
      <c r="BD276" s="1"/>
      <c r="BH276" s="1"/>
      <c r="BI276" s="1"/>
      <c r="BJ276" s="1"/>
    </row>
    <row r="277" spans="38:62">
      <c r="AL277" s="1"/>
      <c r="AM277" s="1"/>
      <c r="AN277" s="1"/>
      <c r="AO277" s="1"/>
      <c r="AP277" s="1"/>
      <c r="AQ277" s="1"/>
      <c r="AS277" s="1"/>
      <c r="AT277" s="1"/>
      <c r="AU277" s="1"/>
      <c r="BB277" s="1"/>
      <c r="BC277" s="1"/>
      <c r="BD277" s="1"/>
      <c r="BH277" s="1"/>
      <c r="BI277" s="1"/>
      <c r="BJ277" s="1"/>
    </row>
    <row r="278" spans="38:62">
      <c r="AL278" s="1"/>
      <c r="AM278" s="1"/>
      <c r="AN278" s="1"/>
      <c r="AO278" s="1"/>
      <c r="AP278" s="1"/>
      <c r="AQ278" s="1"/>
      <c r="AS278" s="1"/>
      <c r="AT278" s="1"/>
      <c r="AU278" s="1"/>
      <c r="BB278" s="1"/>
      <c r="BC278" s="1"/>
      <c r="BD278" s="1"/>
      <c r="BH278" s="1"/>
      <c r="BI278" s="1"/>
      <c r="BJ278" s="1"/>
    </row>
    <row r="279" spans="38:62">
      <c r="AL279" s="1"/>
      <c r="AM279" s="1"/>
      <c r="AN279" s="1"/>
      <c r="AO279" s="1"/>
      <c r="AP279" s="1"/>
      <c r="AQ279" s="1"/>
      <c r="AS279" s="1"/>
      <c r="AT279" s="1"/>
      <c r="AU279" s="1"/>
      <c r="BB279" s="1"/>
      <c r="BC279" s="1"/>
      <c r="BD279" s="1"/>
      <c r="BH279" s="1"/>
      <c r="BI279" s="1"/>
      <c r="BJ279" s="1"/>
    </row>
    <row r="280" spans="38:62">
      <c r="AL280" s="1"/>
      <c r="AM280" s="1"/>
      <c r="AN280" s="1"/>
      <c r="AO280" s="1"/>
      <c r="AP280" s="1"/>
      <c r="AQ280" s="1"/>
      <c r="AS280" s="1"/>
      <c r="AT280" s="1"/>
      <c r="AU280" s="1"/>
      <c r="BB280" s="1"/>
      <c r="BC280" s="1"/>
      <c r="BD280" s="1"/>
      <c r="BH280" s="1"/>
      <c r="BI280" s="1"/>
      <c r="BJ280" s="1"/>
    </row>
    <row r="281" spans="38:62">
      <c r="AL281" s="1"/>
      <c r="AM281" s="1"/>
      <c r="AN281" s="1"/>
      <c r="AO281" s="1"/>
      <c r="AP281" s="1"/>
      <c r="AQ281" s="1"/>
      <c r="AS281" s="1"/>
      <c r="AT281" s="1"/>
      <c r="AU281" s="1"/>
      <c r="BB281" s="1"/>
      <c r="BC281" s="1"/>
      <c r="BD281" s="1"/>
      <c r="BH281" s="1"/>
      <c r="BI281" s="1"/>
      <c r="BJ281" s="1"/>
    </row>
    <row r="282" spans="38:62">
      <c r="AL282" s="1"/>
      <c r="AM282" s="1"/>
      <c r="AN282" s="1"/>
      <c r="AO282" s="1"/>
      <c r="AP282" s="1"/>
      <c r="AQ282" s="1"/>
      <c r="AS282" s="1"/>
      <c r="AT282" s="1"/>
      <c r="AU282" s="1"/>
      <c r="BB282" s="1"/>
      <c r="BC282" s="1"/>
      <c r="BD282" s="1"/>
      <c r="BH282" s="1"/>
      <c r="BI282" s="1"/>
      <c r="BJ282" s="1"/>
    </row>
    <row r="283" spans="38:62">
      <c r="AL283" s="1"/>
      <c r="AM283" s="1"/>
      <c r="AN283" s="1"/>
      <c r="AO283" s="1"/>
      <c r="AP283" s="1"/>
      <c r="AQ283" s="1"/>
      <c r="AS283" s="1"/>
      <c r="AT283" s="1"/>
      <c r="AU283" s="1"/>
      <c r="BB283" s="1"/>
      <c r="BC283" s="1"/>
      <c r="BD283" s="1"/>
      <c r="BH283" s="1"/>
      <c r="BI283" s="1"/>
      <c r="BJ283" s="1"/>
    </row>
    <row r="284" spans="38:62">
      <c r="AL284" s="1"/>
      <c r="AM284" s="1"/>
      <c r="AN284" s="1"/>
      <c r="AO284" s="1"/>
      <c r="AP284" s="1"/>
      <c r="AQ284" s="1"/>
      <c r="AS284" s="1"/>
      <c r="AT284" s="1"/>
      <c r="AU284" s="1"/>
      <c r="BB284" s="1"/>
      <c r="BC284" s="1"/>
      <c r="BD284" s="1"/>
      <c r="BH284" s="1"/>
      <c r="BI284" s="1"/>
      <c r="BJ284" s="1"/>
    </row>
    <row r="285" spans="38:62">
      <c r="AL285" s="1"/>
      <c r="AM285" s="1"/>
      <c r="AN285" s="1"/>
      <c r="AO285" s="1"/>
      <c r="AP285" s="1"/>
      <c r="AQ285" s="1"/>
      <c r="AS285" s="1"/>
      <c r="AT285" s="1"/>
      <c r="AU285" s="1"/>
      <c r="BB285" s="1"/>
      <c r="BC285" s="1"/>
      <c r="BD285" s="1"/>
      <c r="BH285" s="1"/>
      <c r="BI285" s="1"/>
      <c r="BJ285" s="1"/>
    </row>
    <row r="286" spans="38:62">
      <c r="AL286" s="1"/>
      <c r="AM286" s="1"/>
      <c r="AN286" s="1"/>
      <c r="AO286" s="1"/>
      <c r="AP286" s="1"/>
      <c r="AQ286" s="1"/>
      <c r="AS286" s="1"/>
      <c r="AT286" s="1"/>
      <c r="AU286" s="1"/>
      <c r="BB286" s="1"/>
      <c r="BC286" s="1"/>
      <c r="BD286" s="1"/>
      <c r="BH286" s="1"/>
      <c r="BI286" s="1"/>
      <c r="BJ286" s="1"/>
    </row>
    <row r="287" spans="38:62">
      <c r="AL287" s="1"/>
      <c r="AM287" s="1"/>
      <c r="AN287" s="1"/>
      <c r="AO287" s="1"/>
      <c r="AP287" s="1"/>
      <c r="AQ287" s="1"/>
      <c r="AS287" s="1"/>
      <c r="AT287" s="1"/>
      <c r="AU287" s="1"/>
      <c r="BB287" s="1"/>
      <c r="BC287" s="1"/>
      <c r="BD287" s="1"/>
      <c r="BH287" s="1"/>
      <c r="BI287" s="1"/>
      <c r="BJ287" s="1"/>
    </row>
    <row r="288" spans="38:62">
      <c r="AL288" s="1"/>
      <c r="AM288" s="1"/>
      <c r="AN288" s="1"/>
      <c r="AO288" s="1"/>
      <c r="AP288" s="1"/>
      <c r="AQ288" s="1"/>
      <c r="AS288" s="1"/>
      <c r="AT288" s="1"/>
      <c r="AU288" s="1"/>
      <c r="BB288" s="1"/>
      <c r="BC288" s="1"/>
      <c r="BD288" s="1"/>
      <c r="BH288" s="1"/>
      <c r="BI288" s="1"/>
      <c r="BJ288" s="1"/>
    </row>
    <row r="289" spans="38:62">
      <c r="AL289" s="1"/>
      <c r="AM289" s="1"/>
      <c r="AN289" s="1"/>
      <c r="AO289" s="1"/>
      <c r="AP289" s="1"/>
      <c r="AQ289" s="1"/>
      <c r="AS289" s="1"/>
      <c r="AT289" s="1"/>
      <c r="AU289" s="1"/>
      <c r="BB289" s="1"/>
      <c r="BC289" s="1"/>
      <c r="BD289" s="1"/>
      <c r="BH289" s="1"/>
      <c r="BI289" s="1"/>
      <c r="BJ289" s="1"/>
    </row>
    <row r="290" spans="38:62">
      <c r="AL290" s="1"/>
      <c r="AM290" s="1"/>
      <c r="AN290" s="1"/>
      <c r="AO290" s="1"/>
      <c r="AP290" s="1"/>
      <c r="AQ290" s="1"/>
      <c r="AS290" s="1"/>
      <c r="AT290" s="1"/>
      <c r="AU290" s="1"/>
      <c r="BB290" s="1"/>
      <c r="BC290" s="1"/>
      <c r="BD290" s="1"/>
      <c r="BH290" s="1"/>
      <c r="BI290" s="1"/>
      <c r="BJ290" s="1"/>
    </row>
    <row r="291" spans="38:62">
      <c r="AL291" s="1"/>
      <c r="AM291" s="1"/>
      <c r="AN291" s="1"/>
      <c r="AO291" s="1"/>
      <c r="AP291" s="1"/>
      <c r="AQ291" s="1"/>
      <c r="AS291" s="1"/>
      <c r="AT291" s="1"/>
      <c r="AU291" s="1"/>
      <c r="BB291" s="1"/>
      <c r="BC291" s="1"/>
      <c r="BD291" s="1"/>
      <c r="BH291" s="1"/>
      <c r="BI291" s="1"/>
      <c r="BJ291" s="1"/>
    </row>
    <row r="292" spans="38:62">
      <c r="AL292" s="1"/>
      <c r="AM292" s="1"/>
      <c r="AN292" s="1"/>
      <c r="AO292" s="1"/>
      <c r="AP292" s="1"/>
      <c r="AQ292" s="1"/>
      <c r="AS292" s="1"/>
      <c r="AT292" s="1"/>
      <c r="AU292" s="1"/>
      <c r="BB292" s="1"/>
      <c r="BC292" s="1"/>
      <c r="BD292" s="1"/>
      <c r="BH292" s="1"/>
      <c r="BI292" s="1"/>
      <c r="BJ292" s="1"/>
    </row>
    <row r="293" spans="38:62">
      <c r="AL293" s="1"/>
      <c r="AM293" s="1"/>
      <c r="AN293" s="1"/>
      <c r="AO293" s="1"/>
      <c r="AP293" s="1"/>
      <c r="AQ293" s="1"/>
      <c r="AS293" s="1"/>
      <c r="AT293" s="1"/>
      <c r="AU293" s="1"/>
      <c r="BB293" s="1"/>
      <c r="BC293" s="1"/>
      <c r="BD293" s="1"/>
      <c r="BH293" s="1"/>
      <c r="BI293" s="1"/>
      <c r="BJ293" s="1"/>
    </row>
    <row r="294" spans="38:62">
      <c r="AL294" s="1"/>
      <c r="AM294" s="1"/>
      <c r="AN294" s="1"/>
      <c r="AO294" s="1"/>
      <c r="AP294" s="1"/>
      <c r="AQ294" s="1"/>
      <c r="AS294" s="1"/>
      <c r="AT294" s="1"/>
      <c r="AU294" s="1"/>
      <c r="BB294" s="1"/>
      <c r="BC294" s="1"/>
      <c r="BD294" s="1"/>
      <c r="BH294" s="1"/>
      <c r="BI294" s="1"/>
      <c r="BJ294" s="1"/>
    </row>
    <row r="295" spans="38:62">
      <c r="AL295" s="1"/>
      <c r="AM295" s="1"/>
      <c r="AN295" s="1"/>
      <c r="AO295" s="1"/>
      <c r="AP295" s="1"/>
      <c r="AQ295" s="1"/>
      <c r="AS295" s="1"/>
      <c r="AT295" s="1"/>
      <c r="AU295" s="1"/>
      <c r="BB295" s="1"/>
      <c r="BC295" s="1"/>
      <c r="BD295" s="1"/>
      <c r="BH295" s="1"/>
      <c r="BI295" s="1"/>
      <c r="BJ295" s="1"/>
    </row>
    <row r="296" spans="38:62">
      <c r="AL296" s="1"/>
      <c r="AM296" s="1"/>
      <c r="AN296" s="1"/>
      <c r="AO296" s="1"/>
      <c r="AP296" s="1"/>
      <c r="AQ296" s="1"/>
      <c r="AS296" s="1"/>
      <c r="AT296" s="1"/>
      <c r="AU296" s="1"/>
      <c r="BB296" s="1"/>
      <c r="BC296" s="1"/>
      <c r="BD296" s="1"/>
      <c r="BH296" s="1"/>
      <c r="BI296" s="1"/>
      <c r="BJ296" s="1"/>
    </row>
    <row r="297" spans="38:62">
      <c r="AL297" s="1"/>
      <c r="AM297" s="1"/>
      <c r="AN297" s="1"/>
      <c r="AO297" s="1"/>
      <c r="AP297" s="1"/>
      <c r="AQ297" s="1"/>
      <c r="AS297" s="1"/>
      <c r="AT297" s="1"/>
      <c r="AU297" s="1"/>
      <c r="BB297" s="1"/>
      <c r="BC297" s="1"/>
      <c r="BD297" s="1"/>
      <c r="BH297" s="1"/>
      <c r="BI297" s="1"/>
      <c r="BJ297" s="1"/>
    </row>
    <row r="298" spans="38:62">
      <c r="AL298" s="1"/>
      <c r="AM298" s="1"/>
      <c r="AN298" s="1"/>
      <c r="AO298" s="1"/>
      <c r="AP298" s="1"/>
      <c r="AQ298" s="1"/>
      <c r="AS298" s="1"/>
      <c r="AT298" s="1"/>
      <c r="AU298" s="1"/>
      <c r="BB298" s="1"/>
      <c r="BC298" s="1"/>
      <c r="BD298" s="1"/>
      <c r="BH298" s="1"/>
      <c r="BI298" s="1"/>
      <c r="BJ298" s="1"/>
    </row>
    <row r="299" spans="38:62">
      <c r="AL299" s="1"/>
      <c r="AM299" s="1"/>
      <c r="AN299" s="1"/>
      <c r="AO299" s="1"/>
      <c r="AP299" s="1"/>
      <c r="AQ299" s="1"/>
      <c r="AS299" s="1"/>
      <c r="AT299" s="1"/>
      <c r="AU299" s="1"/>
      <c r="BB299" s="1"/>
      <c r="BC299" s="1"/>
      <c r="BD299" s="1"/>
      <c r="BH299" s="1"/>
      <c r="BI299" s="1"/>
      <c r="BJ299" s="1"/>
    </row>
    <row r="300" spans="38:62">
      <c r="AL300" s="1"/>
      <c r="AM300" s="1"/>
      <c r="AN300" s="1"/>
      <c r="AO300" s="1"/>
      <c r="AP300" s="1"/>
      <c r="AQ300" s="1"/>
      <c r="AS300" s="1"/>
      <c r="AT300" s="1"/>
      <c r="AU300" s="1"/>
      <c r="BB300" s="1"/>
      <c r="BC300" s="1"/>
      <c r="BD300" s="1"/>
      <c r="BH300" s="1"/>
      <c r="BI300" s="1"/>
      <c r="BJ300" s="1"/>
    </row>
    <row r="301" spans="38:62">
      <c r="AL301" s="1"/>
      <c r="AM301" s="1"/>
      <c r="AN301" s="1"/>
      <c r="AO301" s="1"/>
      <c r="AP301" s="1"/>
      <c r="AQ301" s="1"/>
      <c r="AS301" s="1"/>
      <c r="AT301" s="1"/>
      <c r="AU301" s="1"/>
      <c r="BB301" s="1"/>
      <c r="BC301" s="1"/>
      <c r="BD301" s="1"/>
      <c r="BH301" s="1"/>
      <c r="BI301" s="1"/>
      <c r="BJ301" s="1"/>
    </row>
    <row r="302" spans="38:62">
      <c r="AL302" s="1"/>
      <c r="AM302" s="1"/>
      <c r="AN302" s="1"/>
      <c r="AO302" s="1"/>
      <c r="AP302" s="1"/>
      <c r="AQ302" s="1"/>
      <c r="AS302" s="1"/>
      <c r="AT302" s="1"/>
      <c r="AU302" s="1"/>
      <c r="BB302" s="1"/>
      <c r="BC302" s="1"/>
      <c r="BD302" s="1"/>
      <c r="BH302" s="1"/>
      <c r="BI302" s="1"/>
      <c r="BJ302" s="1"/>
    </row>
    <row r="303" spans="38:62">
      <c r="AL303" s="1"/>
      <c r="AM303" s="1"/>
      <c r="AN303" s="1"/>
      <c r="AO303" s="1"/>
      <c r="AP303" s="1"/>
      <c r="AQ303" s="1"/>
      <c r="AS303" s="1"/>
      <c r="AT303" s="1"/>
      <c r="AU303" s="1"/>
      <c r="BB303" s="1"/>
      <c r="BC303" s="1"/>
      <c r="BD303" s="1"/>
      <c r="BH303" s="1"/>
      <c r="BI303" s="1"/>
      <c r="BJ303" s="1"/>
    </row>
    <row r="304" spans="38:62">
      <c r="AL304" s="1"/>
      <c r="AM304" s="1"/>
      <c r="AN304" s="1"/>
      <c r="AO304" s="1"/>
      <c r="AP304" s="1"/>
      <c r="AQ304" s="1"/>
      <c r="AS304" s="1"/>
      <c r="AT304" s="1"/>
      <c r="AU304" s="1"/>
      <c r="BB304" s="1"/>
      <c r="BC304" s="1"/>
      <c r="BD304" s="1"/>
      <c r="BH304" s="1"/>
      <c r="BI304" s="1"/>
      <c r="BJ304" s="1"/>
    </row>
    <row r="305" spans="38:62">
      <c r="AL305" s="1"/>
      <c r="AM305" s="1"/>
      <c r="AN305" s="1"/>
      <c r="AO305" s="1"/>
      <c r="AP305" s="1"/>
      <c r="AQ305" s="1"/>
      <c r="AS305" s="1"/>
      <c r="AT305" s="1"/>
      <c r="AU305" s="1"/>
      <c r="BB305" s="1"/>
      <c r="BC305" s="1"/>
      <c r="BD305" s="1"/>
      <c r="BH305" s="1"/>
      <c r="BI305" s="1"/>
      <c r="BJ305" s="1"/>
    </row>
    <row r="306" spans="38:62">
      <c r="AL306" s="1"/>
      <c r="AM306" s="1"/>
      <c r="AN306" s="1"/>
      <c r="AO306" s="1"/>
      <c r="AP306" s="1"/>
      <c r="AQ306" s="1"/>
      <c r="AS306" s="1"/>
      <c r="AT306" s="1"/>
      <c r="AU306" s="1"/>
      <c r="BB306" s="1"/>
      <c r="BC306" s="1"/>
      <c r="BD306" s="1"/>
      <c r="BH306" s="1"/>
      <c r="BI306" s="1"/>
      <c r="BJ306" s="1"/>
    </row>
    <row r="307" spans="38:62">
      <c r="AL307" s="1"/>
      <c r="AM307" s="1"/>
      <c r="AN307" s="1"/>
      <c r="AO307" s="1"/>
      <c r="AP307" s="1"/>
      <c r="AQ307" s="1"/>
      <c r="AS307" s="1"/>
      <c r="AT307" s="1"/>
      <c r="AU307" s="1"/>
      <c r="BB307" s="1"/>
      <c r="BC307" s="1"/>
      <c r="BD307" s="1"/>
      <c r="BH307" s="1"/>
      <c r="BI307" s="1"/>
      <c r="BJ307" s="1"/>
    </row>
    <row r="308" spans="38:62">
      <c r="AL308" s="1"/>
      <c r="AM308" s="1"/>
      <c r="AN308" s="1"/>
      <c r="AO308" s="1"/>
      <c r="AP308" s="1"/>
      <c r="AQ308" s="1"/>
      <c r="AS308" s="1"/>
      <c r="AT308" s="1"/>
      <c r="AU308" s="1"/>
      <c r="BB308" s="1"/>
      <c r="BC308" s="1"/>
      <c r="BD308" s="1"/>
      <c r="BH308" s="1"/>
      <c r="BI308" s="1"/>
      <c r="BJ308" s="1"/>
    </row>
    <row r="309" spans="38:62">
      <c r="AL309" s="1"/>
      <c r="AM309" s="1"/>
      <c r="AN309" s="1"/>
      <c r="AO309" s="1"/>
      <c r="AP309" s="1"/>
      <c r="AQ309" s="1"/>
      <c r="AS309" s="1"/>
      <c r="AT309" s="1"/>
      <c r="AU309" s="1"/>
      <c r="BB309" s="1"/>
      <c r="BC309" s="1"/>
      <c r="BD309" s="1"/>
      <c r="BH309" s="1"/>
      <c r="BI309" s="1"/>
      <c r="BJ309" s="1"/>
    </row>
    <row r="310" spans="38:62">
      <c r="AL310" s="1"/>
      <c r="AM310" s="1"/>
      <c r="AN310" s="1"/>
      <c r="AO310" s="1"/>
      <c r="AP310" s="1"/>
      <c r="AQ310" s="1"/>
      <c r="AS310" s="1"/>
      <c r="AT310" s="1"/>
      <c r="AU310" s="1"/>
      <c r="BB310" s="1"/>
      <c r="BC310" s="1"/>
      <c r="BD310" s="1"/>
      <c r="BH310" s="1"/>
      <c r="BI310" s="1"/>
      <c r="BJ310" s="1"/>
    </row>
    <row r="311" spans="38:62">
      <c r="AL311" s="1"/>
      <c r="AM311" s="1"/>
      <c r="AN311" s="1"/>
      <c r="AO311" s="1"/>
      <c r="AP311" s="1"/>
      <c r="AQ311" s="1"/>
      <c r="AS311" s="1"/>
      <c r="AT311" s="1"/>
      <c r="AU311" s="1"/>
      <c r="BB311" s="1"/>
      <c r="BC311" s="1"/>
      <c r="BD311" s="1"/>
      <c r="BH311" s="1"/>
      <c r="BI311" s="1"/>
      <c r="BJ311" s="1"/>
    </row>
    <row r="312" spans="38:62">
      <c r="AL312" s="1"/>
      <c r="AM312" s="1"/>
      <c r="AN312" s="1"/>
      <c r="AO312" s="1"/>
      <c r="AP312" s="1"/>
      <c r="AQ312" s="1"/>
      <c r="AS312" s="1"/>
      <c r="AT312" s="1"/>
      <c r="AU312" s="1"/>
      <c r="BB312" s="1"/>
      <c r="BC312" s="1"/>
      <c r="BD312" s="1"/>
      <c r="BH312" s="1"/>
      <c r="BI312" s="1"/>
      <c r="BJ312" s="1"/>
    </row>
    <row r="313" spans="38:62">
      <c r="AL313" s="1"/>
      <c r="AM313" s="1"/>
      <c r="AN313" s="1"/>
      <c r="AO313" s="1"/>
      <c r="AP313" s="1"/>
      <c r="AQ313" s="1"/>
      <c r="AS313" s="1"/>
      <c r="AT313" s="1"/>
      <c r="AU313" s="1"/>
      <c r="BB313" s="1"/>
      <c r="BC313" s="1"/>
      <c r="BD313" s="1"/>
      <c r="BH313" s="1"/>
      <c r="BI313" s="1"/>
      <c r="BJ313" s="1"/>
    </row>
    <row r="314" spans="38:62">
      <c r="AL314" s="1"/>
      <c r="AM314" s="1"/>
      <c r="AN314" s="1"/>
      <c r="AO314" s="1"/>
      <c r="AP314" s="1"/>
      <c r="AQ314" s="1"/>
      <c r="AS314" s="1"/>
      <c r="AT314" s="1"/>
      <c r="AU314" s="1"/>
      <c r="BB314" s="1"/>
      <c r="BC314" s="1"/>
      <c r="BD314" s="1"/>
      <c r="BH314" s="1"/>
      <c r="BI314" s="1"/>
      <c r="BJ314" s="1"/>
    </row>
    <row r="315" spans="38:62">
      <c r="AL315" s="1"/>
      <c r="AM315" s="1"/>
      <c r="AN315" s="1"/>
      <c r="AO315" s="1"/>
      <c r="AP315" s="1"/>
      <c r="AQ315" s="1"/>
      <c r="AS315" s="1"/>
      <c r="AT315" s="1"/>
      <c r="AU315" s="1"/>
      <c r="BB315" s="1"/>
      <c r="BC315" s="1"/>
      <c r="BD315" s="1"/>
      <c r="BH315" s="1"/>
      <c r="BI315" s="1"/>
      <c r="BJ315" s="1"/>
    </row>
    <row r="316" spans="38:62">
      <c r="AL316" s="1"/>
      <c r="AM316" s="1"/>
      <c r="AN316" s="1"/>
      <c r="AO316" s="1"/>
      <c r="AP316" s="1"/>
      <c r="AQ316" s="1"/>
      <c r="AS316" s="1"/>
      <c r="AT316" s="1"/>
      <c r="AU316" s="1"/>
      <c r="BB316" s="1"/>
      <c r="BC316" s="1"/>
      <c r="BD316" s="1"/>
      <c r="BH316" s="1"/>
      <c r="BI316" s="1"/>
      <c r="BJ316" s="1"/>
    </row>
    <row r="317" spans="38:62">
      <c r="AL317" s="1"/>
      <c r="AM317" s="1"/>
      <c r="AN317" s="1"/>
      <c r="AO317" s="1"/>
      <c r="AP317" s="1"/>
      <c r="AQ317" s="1"/>
      <c r="AS317" s="1"/>
      <c r="AT317" s="1"/>
      <c r="AU317" s="1"/>
      <c r="BB317" s="1"/>
      <c r="BC317" s="1"/>
      <c r="BD317" s="1"/>
      <c r="BH317" s="1"/>
      <c r="BI317" s="1"/>
      <c r="BJ317" s="1"/>
    </row>
    <row r="318" spans="38:62">
      <c r="AL318" s="1"/>
      <c r="AM318" s="1"/>
      <c r="AN318" s="1"/>
      <c r="AO318" s="1"/>
      <c r="AP318" s="1"/>
      <c r="AQ318" s="1"/>
      <c r="AS318" s="1"/>
      <c r="AT318" s="1"/>
      <c r="AU318" s="1"/>
      <c r="BB318" s="1"/>
      <c r="BC318" s="1"/>
      <c r="BD318" s="1"/>
      <c r="BH318" s="1"/>
      <c r="BI318" s="1"/>
      <c r="BJ318" s="1"/>
    </row>
    <row r="319" spans="38:62">
      <c r="AL319" s="1"/>
      <c r="AM319" s="1"/>
      <c r="AN319" s="1"/>
      <c r="AO319" s="1"/>
      <c r="AP319" s="1"/>
      <c r="AQ319" s="1"/>
      <c r="AS319" s="1"/>
      <c r="AT319" s="1"/>
      <c r="AU319" s="1"/>
      <c r="BB319" s="1"/>
      <c r="BC319" s="1"/>
      <c r="BD319" s="1"/>
      <c r="BH319" s="1"/>
      <c r="BI319" s="1"/>
      <c r="BJ319" s="1"/>
    </row>
    <row r="320" spans="38:62">
      <c r="AL320" s="1"/>
      <c r="AM320" s="1"/>
      <c r="AN320" s="1"/>
      <c r="AO320" s="1"/>
      <c r="AP320" s="1"/>
      <c r="AQ320" s="1"/>
      <c r="AS320" s="1"/>
      <c r="AT320" s="1"/>
      <c r="AU320" s="1"/>
      <c r="BB320" s="1"/>
      <c r="BC320" s="1"/>
      <c r="BD320" s="1"/>
      <c r="BH320" s="1"/>
      <c r="BI320" s="1"/>
      <c r="BJ320" s="1"/>
    </row>
    <row r="321" spans="38:62">
      <c r="AL321" s="1"/>
      <c r="AM321" s="1"/>
      <c r="AN321" s="1"/>
      <c r="AO321" s="1"/>
      <c r="AP321" s="1"/>
      <c r="AQ321" s="1"/>
      <c r="AS321" s="1"/>
      <c r="AT321" s="1"/>
      <c r="AU321" s="1"/>
      <c r="BB321" s="1"/>
      <c r="BC321" s="1"/>
      <c r="BD321" s="1"/>
      <c r="BH321" s="1"/>
      <c r="BI321" s="1"/>
      <c r="BJ321" s="1"/>
    </row>
    <row r="322" spans="38:62">
      <c r="AL322" s="1"/>
      <c r="AM322" s="1"/>
      <c r="AN322" s="1"/>
      <c r="AO322" s="1"/>
      <c r="AP322" s="1"/>
      <c r="AQ322" s="1"/>
      <c r="AS322" s="1"/>
      <c r="AT322" s="1"/>
      <c r="AU322" s="1"/>
      <c r="BB322" s="1"/>
      <c r="BC322" s="1"/>
      <c r="BD322" s="1"/>
      <c r="BH322" s="1"/>
      <c r="BI322" s="1"/>
      <c r="BJ322" s="1"/>
    </row>
    <row r="323" spans="38:62">
      <c r="AL323" s="1"/>
      <c r="AM323" s="1"/>
      <c r="AN323" s="1"/>
      <c r="AO323" s="1"/>
      <c r="AP323" s="1"/>
      <c r="AQ323" s="1"/>
      <c r="AS323" s="1"/>
      <c r="AT323" s="1"/>
      <c r="AU323" s="1"/>
      <c r="BB323" s="1"/>
      <c r="BC323" s="1"/>
      <c r="BD323" s="1"/>
      <c r="BH323" s="1"/>
      <c r="BI323" s="1"/>
      <c r="BJ323" s="1"/>
    </row>
    <row r="324" spans="38:62">
      <c r="AL324" s="1"/>
      <c r="AM324" s="1"/>
      <c r="AN324" s="1"/>
      <c r="AO324" s="1"/>
      <c r="AP324" s="1"/>
      <c r="AQ324" s="1"/>
      <c r="AS324" s="1"/>
      <c r="AT324" s="1"/>
      <c r="AU324" s="1"/>
      <c r="BB324" s="1"/>
      <c r="BC324" s="1"/>
      <c r="BD324" s="1"/>
      <c r="BH324" s="1"/>
      <c r="BI324" s="1"/>
      <c r="BJ324" s="1"/>
    </row>
    <row r="325" spans="38:62">
      <c r="AL325" s="1"/>
      <c r="AM325" s="1"/>
      <c r="AN325" s="1"/>
      <c r="AO325" s="1"/>
      <c r="AP325" s="1"/>
      <c r="AQ325" s="1"/>
      <c r="AS325" s="1"/>
      <c r="AT325" s="1"/>
      <c r="AU325" s="1"/>
      <c r="BB325" s="1"/>
      <c r="BC325" s="1"/>
      <c r="BD325" s="1"/>
      <c r="BH325" s="1"/>
      <c r="BI325" s="1"/>
      <c r="BJ325" s="1"/>
    </row>
    <row r="326" spans="38:62">
      <c r="AL326" s="1"/>
      <c r="AM326" s="1"/>
      <c r="AN326" s="1"/>
      <c r="AO326" s="1"/>
      <c r="AP326" s="1"/>
      <c r="AQ326" s="1"/>
      <c r="AS326" s="1"/>
      <c r="AT326" s="1"/>
      <c r="AU326" s="1"/>
      <c r="BB326" s="1"/>
      <c r="BC326" s="1"/>
      <c r="BD326" s="1"/>
      <c r="BH326" s="1"/>
      <c r="BI326" s="1"/>
      <c r="BJ326" s="1"/>
    </row>
    <row r="327" spans="38:62">
      <c r="AL327" s="1"/>
      <c r="AM327" s="1"/>
      <c r="AN327" s="1"/>
      <c r="AO327" s="1"/>
      <c r="AP327" s="1"/>
      <c r="AQ327" s="1"/>
      <c r="AS327" s="1"/>
      <c r="AT327" s="1"/>
      <c r="AU327" s="1"/>
      <c r="BB327" s="1"/>
      <c r="BC327" s="1"/>
      <c r="BD327" s="1"/>
      <c r="BH327" s="1"/>
      <c r="BI327" s="1"/>
      <c r="BJ327" s="1"/>
    </row>
    <row r="328" spans="38:62">
      <c r="AL328" s="1"/>
      <c r="AM328" s="1"/>
      <c r="AN328" s="1"/>
      <c r="AO328" s="1"/>
      <c r="AP328" s="1"/>
      <c r="AQ328" s="1"/>
      <c r="AS328" s="1"/>
      <c r="AT328" s="1"/>
      <c r="AU328" s="1"/>
      <c r="BB328" s="1"/>
      <c r="BC328" s="1"/>
      <c r="BD328" s="1"/>
      <c r="BH328" s="1"/>
      <c r="BI328" s="1"/>
      <c r="BJ328" s="1"/>
    </row>
    <row r="329" spans="38:62">
      <c r="AL329" s="1"/>
      <c r="AM329" s="1"/>
      <c r="AN329" s="1"/>
      <c r="AO329" s="1"/>
      <c r="AP329" s="1"/>
      <c r="AQ329" s="1"/>
      <c r="AS329" s="1"/>
      <c r="AT329" s="1"/>
      <c r="AU329" s="1"/>
      <c r="BB329" s="1"/>
      <c r="BC329" s="1"/>
      <c r="BD329" s="1"/>
      <c r="BH329" s="1"/>
      <c r="BI329" s="1"/>
      <c r="BJ329" s="1"/>
    </row>
    <row r="330" spans="38:62">
      <c r="AL330" s="1"/>
      <c r="AM330" s="1"/>
      <c r="AN330" s="1"/>
      <c r="AO330" s="1"/>
      <c r="AP330" s="1"/>
      <c r="AQ330" s="1"/>
      <c r="AS330" s="1"/>
      <c r="AT330" s="1"/>
      <c r="AU330" s="1"/>
      <c r="BB330" s="1"/>
      <c r="BC330" s="1"/>
      <c r="BD330" s="1"/>
      <c r="BH330" s="1"/>
      <c r="BI330" s="1"/>
      <c r="BJ330" s="1"/>
    </row>
    <row r="331" spans="38:62">
      <c r="AL331" s="1"/>
      <c r="AM331" s="1"/>
      <c r="AN331" s="1"/>
      <c r="AO331" s="1"/>
      <c r="AP331" s="1"/>
      <c r="AQ331" s="1"/>
      <c r="AS331" s="1"/>
      <c r="AT331" s="1"/>
      <c r="AU331" s="1"/>
      <c r="BB331" s="1"/>
      <c r="BC331" s="1"/>
      <c r="BD331" s="1"/>
      <c r="BH331" s="1"/>
      <c r="BI331" s="1"/>
      <c r="BJ331" s="1"/>
    </row>
    <row r="332" spans="38:62">
      <c r="AL332" s="1"/>
      <c r="AM332" s="1"/>
      <c r="AN332" s="1"/>
      <c r="AO332" s="1"/>
      <c r="AP332" s="1"/>
      <c r="AQ332" s="1"/>
      <c r="AS332" s="1"/>
      <c r="AT332" s="1"/>
      <c r="AU332" s="1"/>
      <c r="BB332" s="1"/>
      <c r="BC332" s="1"/>
      <c r="BD332" s="1"/>
      <c r="BH332" s="1"/>
      <c r="BI332" s="1"/>
      <c r="BJ332" s="1"/>
    </row>
    <row r="333" spans="38:62">
      <c r="AL333" s="1"/>
      <c r="AM333" s="1"/>
      <c r="AN333" s="1"/>
      <c r="AO333" s="1"/>
      <c r="AP333" s="1"/>
      <c r="AQ333" s="1"/>
      <c r="AS333" s="1"/>
      <c r="AT333" s="1"/>
      <c r="AU333" s="1"/>
      <c r="BB333" s="1"/>
      <c r="BC333" s="1"/>
      <c r="BD333" s="1"/>
      <c r="BH333" s="1"/>
      <c r="BI333" s="1"/>
      <c r="BJ333" s="1"/>
    </row>
    <row r="334" spans="38:62">
      <c r="AL334" s="1"/>
      <c r="AM334" s="1"/>
      <c r="AN334" s="1"/>
      <c r="AO334" s="1"/>
      <c r="AP334" s="1"/>
      <c r="AQ334" s="1"/>
      <c r="AS334" s="1"/>
      <c r="AT334" s="1"/>
      <c r="AU334" s="1"/>
      <c r="BB334" s="1"/>
      <c r="BC334" s="1"/>
      <c r="BD334" s="1"/>
      <c r="BH334" s="1"/>
      <c r="BI334" s="1"/>
      <c r="BJ334" s="1"/>
    </row>
    <row r="335" spans="38:62">
      <c r="AL335" s="1"/>
      <c r="AM335" s="1"/>
      <c r="AN335" s="1"/>
      <c r="AO335" s="1"/>
      <c r="AP335" s="1"/>
      <c r="AQ335" s="1"/>
      <c r="AS335" s="1"/>
      <c r="AT335" s="1"/>
      <c r="AU335" s="1"/>
      <c r="BB335" s="1"/>
      <c r="BC335" s="1"/>
      <c r="BD335" s="1"/>
      <c r="BH335" s="1"/>
      <c r="BI335" s="1"/>
      <c r="BJ335" s="1"/>
    </row>
    <row r="336" spans="38:62">
      <c r="AL336" s="1"/>
      <c r="AM336" s="1"/>
      <c r="AN336" s="1"/>
      <c r="AO336" s="1"/>
      <c r="AP336" s="1"/>
      <c r="AQ336" s="1"/>
      <c r="AS336" s="1"/>
      <c r="AT336" s="1"/>
      <c r="AU336" s="1"/>
      <c r="BB336" s="1"/>
      <c r="BC336" s="1"/>
      <c r="BD336" s="1"/>
      <c r="BH336" s="1"/>
      <c r="BI336" s="1"/>
      <c r="BJ336" s="1"/>
    </row>
    <row r="337" spans="38:62">
      <c r="AL337" s="1"/>
      <c r="AM337" s="1"/>
      <c r="AN337" s="1"/>
      <c r="AO337" s="1"/>
      <c r="AP337" s="1"/>
      <c r="AQ337" s="1"/>
      <c r="AS337" s="1"/>
      <c r="AT337" s="1"/>
      <c r="AU337" s="1"/>
      <c r="BB337" s="1"/>
      <c r="BC337" s="1"/>
      <c r="BD337" s="1"/>
      <c r="BH337" s="1"/>
      <c r="BI337" s="1"/>
      <c r="BJ337" s="1"/>
    </row>
    <row r="338" spans="38:62">
      <c r="AL338" s="1"/>
      <c r="AM338" s="1"/>
      <c r="AN338" s="1"/>
      <c r="AO338" s="1"/>
      <c r="AP338" s="1"/>
      <c r="AQ338" s="1"/>
      <c r="AS338" s="1"/>
      <c r="AT338" s="1"/>
      <c r="AU338" s="1"/>
      <c r="BB338" s="1"/>
      <c r="BC338" s="1"/>
      <c r="BD338" s="1"/>
      <c r="BH338" s="1"/>
      <c r="BI338" s="1"/>
      <c r="BJ338" s="1"/>
    </row>
    <row r="339" spans="38:62">
      <c r="AL339" s="1"/>
      <c r="AM339" s="1"/>
      <c r="AN339" s="1"/>
      <c r="AO339" s="1"/>
      <c r="AP339" s="1"/>
      <c r="AQ339" s="1"/>
      <c r="AS339" s="1"/>
      <c r="AT339" s="1"/>
      <c r="AU339" s="1"/>
      <c r="BB339" s="1"/>
      <c r="BC339" s="1"/>
      <c r="BD339" s="1"/>
      <c r="BH339" s="1"/>
      <c r="BI339" s="1"/>
      <c r="BJ339" s="1"/>
    </row>
    <row r="340" spans="38:62">
      <c r="AL340" s="1"/>
      <c r="AM340" s="1"/>
      <c r="AN340" s="1"/>
      <c r="AO340" s="1"/>
      <c r="AP340" s="1"/>
      <c r="AQ340" s="1"/>
      <c r="AS340" s="1"/>
      <c r="AT340" s="1"/>
      <c r="AU340" s="1"/>
      <c r="BB340" s="1"/>
      <c r="BC340" s="1"/>
      <c r="BD340" s="1"/>
      <c r="BH340" s="1"/>
      <c r="BI340" s="1"/>
      <c r="BJ340" s="1"/>
    </row>
    <row r="341" spans="38:62">
      <c r="AL341" s="1"/>
      <c r="AM341" s="1"/>
      <c r="AN341" s="1"/>
      <c r="AO341" s="1"/>
      <c r="AP341" s="1"/>
      <c r="AQ341" s="1"/>
      <c r="AS341" s="1"/>
      <c r="AT341" s="1"/>
      <c r="AU341" s="1"/>
      <c r="BB341" s="1"/>
      <c r="BC341" s="1"/>
      <c r="BD341" s="1"/>
      <c r="BH341" s="1"/>
      <c r="BI341" s="1"/>
      <c r="BJ341" s="1"/>
    </row>
    <row r="342" spans="38:62">
      <c r="AL342" s="1"/>
      <c r="AM342" s="1"/>
      <c r="AN342" s="1"/>
      <c r="AO342" s="1"/>
      <c r="AP342" s="1"/>
      <c r="AQ342" s="1"/>
      <c r="AS342" s="1"/>
      <c r="AT342" s="1"/>
      <c r="AU342" s="1"/>
      <c r="BB342" s="1"/>
      <c r="BC342" s="1"/>
      <c r="BD342" s="1"/>
      <c r="BH342" s="1"/>
      <c r="BI342" s="1"/>
      <c r="BJ342" s="1"/>
    </row>
    <row r="343" spans="38:62">
      <c r="AL343" s="1"/>
      <c r="AM343" s="1"/>
      <c r="AN343" s="1"/>
      <c r="AO343" s="1"/>
      <c r="AP343" s="1"/>
      <c r="AQ343" s="1"/>
      <c r="AS343" s="1"/>
      <c r="AT343" s="1"/>
      <c r="AU343" s="1"/>
      <c r="BB343" s="1"/>
      <c r="BC343" s="1"/>
      <c r="BD343" s="1"/>
      <c r="BH343" s="1"/>
      <c r="BI343" s="1"/>
      <c r="BJ343" s="1"/>
    </row>
    <row r="344" spans="38:62">
      <c r="AL344" s="1"/>
      <c r="AM344" s="1"/>
      <c r="AN344" s="1"/>
      <c r="AO344" s="1"/>
      <c r="AP344" s="1"/>
      <c r="AQ344" s="1"/>
      <c r="AS344" s="1"/>
      <c r="AT344" s="1"/>
      <c r="AU344" s="1"/>
      <c r="BB344" s="1"/>
      <c r="BC344" s="1"/>
      <c r="BD344" s="1"/>
      <c r="BH344" s="1"/>
      <c r="BI344" s="1"/>
      <c r="BJ344" s="1"/>
    </row>
    <row r="345" spans="38:62">
      <c r="AL345" s="1"/>
      <c r="AM345" s="1"/>
      <c r="AN345" s="1"/>
      <c r="AO345" s="1"/>
      <c r="AP345" s="1"/>
      <c r="AQ345" s="1"/>
      <c r="AS345" s="1"/>
      <c r="AT345" s="1"/>
      <c r="AU345" s="1"/>
      <c r="BB345" s="1"/>
      <c r="BC345" s="1"/>
      <c r="BD345" s="1"/>
      <c r="BH345" s="1"/>
      <c r="BI345" s="1"/>
      <c r="BJ345" s="1"/>
    </row>
    <row r="346" spans="38:62">
      <c r="AL346" s="1"/>
      <c r="AM346" s="1"/>
      <c r="AN346" s="1"/>
      <c r="AO346" s="1"/>
      <c r="AP346" s="1"/>
      <c r="AQ346" s="1"/>
      <c r="AS346" s="1"/>
      <c r="AT346" s="1"/>
      <c r="AU346" s="1"/>
      <c r="BB346" s="1"/>
      <c r="BC346" s="1"/>
      <c r="BD346" s="1"/>
      <c r="BH346" s="1"/>
      <c r="BI346" s="1"/>
      <c r="BJ346" s="1"/>
    </row>
    <row r="347" spans="38:62">
      <c r="AL347" s="1"/>
      <c r="AM347" s="1"/>
      <c r="AN347" s="1"/>
      <c r="AO347" s="1"/>
      <c r="AP347" s="1"/>
      <c r="AQ347" s="1"/>
      <c r="AS347" s="1"/>
      <c r="AT347" s="1"/>
      <c r="AU347" s="1"/>
      <c r="BB347" s="1"/>
      <c r="BC347" s="1"/>
      <c r="BD347" s="1"/>
      <c r="BH347" s="1"/>
      <c r="BI347" s="1"/>
      <c r="BJ347" s="1"/>
    </row>
    <row r="348" spans="38:62">
      <c r="AL348" s="1"/>
      <c r="AM348" s="1"/>
      <c r="AN348" s="1"/>
      <c r="AO348" s="1"/>
      <c r="AP348" s="1"/>
      <c r="AQ348" s="1"/>
      <c r="AS348" s="1"/>
      <c r="AT348" s="1"/>
      <c r="AU348" s="1"/>
      <c r="BB348" s="1"/>
      <c r="BC348" s="1"/>
      <c r="BD348" s="1"/>
      <c r="BH348" s="1"/>
      <c r="BI348" s="1"/>
      <c r="BJ348" s="1"/>
    </row>
    <row r="349" spans="38:62">
      <c r="AL349" s="1"/>
      <c r="AM349" s="1"/>
      <c r="AN349" s="1"/>
      <c r="AO349" s="1"/>
      <c r="AP349" s="1"/>
      <c r="AQ349" s="1"/>
      <c r="AS349" s="1"/>
      <c r="AT349" s="1"/>
      <c r="AU349" s="1"/>
      <c r="BB349" s="1"/>
      <c r="BC349" s="1"/>
      <c r="BD349" s="1"/>
      <c r="BH349" s="1"/>
      <c r="BI349" s="1"/>
      <c r="BJ349" s="1"/>
    </row>
    <row r="350" spans="38:62">
      <c r="AL350" s="1"/>
      <c r="AM350" s="1"/>
      <c r="AN350" s="1"/>
      <c r="AO350" s="1"/>
      <c r="AP350" s="1"/>
      <c r="AQ350" s="1"/>
      <c r="AS350" s="1"/>
      <c r="AT350" s="1"/>
      <c r="AU350" s="1"/>
      <c r="BB350" s="1"/>
      <c r="BC350" s="1"/>
      <c r="BD350" s="1"/>
      <c r="BH350" s="1"/>
      <c r="BI350" s="1"/>
      <c r="BJ350" s="1"/>
    </row>
    <row r="351" spans="38:62">
      <c r="AL351" s="1"/>
      <c r="AM351" s="1"/>
      <c r="AN351" s="1"/>
      <c r="AO351" s="1"/>
      <c r="AP351" s="1"/>
      <c r="AQ351" s="1"/>
      <c r="AS351" s="1"/>
      <c r="AT351" s="1"/>
      <c r="AU351" s="1"/>
      <c r="BB351" s="1"/>
      <c r="BC351" s="1"/>
      <c r="BD351" s="1"/>
      <c r="BH351" s="1"/>
      <c r="BI351" s="1"/>
      <c r="BJ351" s="1"/>
    </row>
    <row r="352" spans="38:62">
      <c r="AL352" s="1"/>
      <c r="AM352" s="1"/>
      <c r="AN352" s="1"/>
      <c r="AO352" s="1"/>
      <c r="AP352" s="1"/>
      <c r="AQ352" s="1"/>
      <c r="AS352" s="1"/>
      <c r="AT352" s="1"/>
      <c r="AU352" s="1"/>
      <c r="BB352" s="1"/>
      <c r="BC352" s="1"/>
      <c r="BD352" s="1"/>
      <c r="BH352" s="1"/>
      <c r="BI352" s="1"/>
      <c r="BJ352" s="1"/>
    </row>
    <row r="353" spans="38:62">
      <c r="AL353" s="1"/>
      <c r="AM353" s="1"/>
      <c r="AN353" s="1"/>
      <c r="AO353" s="1"/>
      <c r="AP353" s="1"/>
      <c r="AQ353" s="1"/>
      <c r="AS353" s="1"/>
      <c r="AT353" s="1"/>
      <c r="AU353" s="1"/>
      <c r="BB353" s="1"/>
      <c r="BC353" s="1"/>
      <c r="BD353" s="1"/>
      <c r="BH353" s="1"/>
      <c r="BI353" s="1"/>
      <c r="BJ353" s="1"/>
    </row>
    <row r="354" spans="38:62">
      <c r="AL354" s="1"/>
      <c r="AM354" s="1"/>
      <c r="AN354" s="1"/>
      <c r="AO354" s="1"/>
      <c r="AP354" s="1"/>
      <c r="AQ354" s="1"/>
      <c r="AS354" s="1"/>
      <c r="AT354" s="1"/>
      <c r="AU354" s="1"/>
      <c r="BB354" s="1"/>
      <c r="BC354" s="1"/>
      <c r="BD354" s="1"/>
      <c r="BH354" s="1"/>
      <c r="BI354" s="1"/>
      <c r="BJ354" s="1"/>
    </row>
    <row r="355" spans="38:62">
      <c r="AL355" s="1"/>
      <c r="AM355" s="1"/>
      <c r="AN355" s="1"/>
      <c r="AO355" s="1"/>
      <c r="AP355" s="1"/>
      <c r="AQ355" s="1"/>
      <c r="AS355" s="1"/>
      <c r="AT355" s="1"/>
      <c r="AU355" s="1"/>
      <c r="BB355" s="1"/>
      <c r="BC355" s="1"/>
      <c r="BD355" s="1"/>
      <c r="BH355" s="1"/>
      <c r="BI355" s="1"/>
      <c r="BJ355" s="1"/>
    </row>
    <row r="356" spans="38:62">
      <c r="AL356" s="1"/>
      <c r="AM356" s="1"/>
      <c r="AN356" s="1"/>
      <c r="AO356" s="1"/>
      <c r="AP356" s="1"/>
      <c r="AQ356" s="1"/>
      <c r="AS356" s="1"/>
      <c r="AT356" s="1"/>
      <c r="AU356" s="1"/>
      <c r="BB356" s="1"/>
      <c r="BC356" s="1"/>
      <c r="BD356" s="1"/>
      <c r="BH356" s="1"/>
      <c r="BI356" s="1"/>
      <c r="BJ356" s="1"/>
    </row>
    <row r="357" spans="38:62">
      <c r="AL357" s="1"/>
      <c r="AM357" s="1"/>
      <c r="AN357" s="1"/>
      <c r="AO357" s="1"/>
      <c r="AP357" s="1"/>
      <c r="AQ357" s="1"/>
      <c r="AS357" s="1"/>
      <c r="AT357" s="1"/>
      <c r="AU357" s="1"/>
      <c r="BB357" s="1"/>
      <c r="BC357" s="1"/>
      <c r="BD357" s="1"/>
      <c r="BH357" s="1"/>
      <c r="BI357" s="1"/>
      <c r="BJ357" s="1"/>
    </row>
    <row r="358" spans="38:62">
      <c r="AL358" s="1"/>
      <c r="AM358" s="1"/>
      <c r="AN358" s="1"/>
      <c r="AO358" s="1"/>
      <c r="AP358" s="1"/>
      <c r="AQ358" s="1"/>
      <c r="AS358" s="1"/>
      <c r="AT358" s="1"/>
      <c r="AU358" s="1"/>
      <c r="BB358" s="1"/>
      <c r="BC358" s="1"/>
      <c r="BD358" s="1"/>
      <c r="BH358" s="1"/>
      <c r="BI358" s="1"/>
      <c r="BJ358" s="1"/>
    </row>
    <row r="359" spans="38:62">
      <c r="AL359" s="1"/>
      <c r="AM359" s="1"/>
      <c r="AN359" s="1"/>
      <c r="AO359" s="1"/>
      <c r="AP359" s="1"/>
      <c r="AQ359" s="1"/>
      <c r="AS359" s="1"/>
      <c r="AT359" s="1"/>
      <c r="AU359" s="1"/>
      <c r="BB359" s="1"/>
      <c r="BC359" s="1"/>
      <c r="BD359" s="1"/>
      <c r="BH359" s="1"/>
      <c r="BI359" s="1"/>
      <c r="BJ359" s="1"/>
    </row>
    <row r="360" spans="38:62">
      <c r="AL360" s="1"/>
      <c r="AM360" s="1"/>
      <c r="AN360" s="1"/>
      <c r="AO360" s="1"/>
      <c r="AP360" s="1"/>
      <c r="AQ360" s="1"/>
      <c r="AS360" s="1"/>
      <c r="AT360" s="1"/>
      <c r="AU360" s="1"/>
      <c r="BB360" s="1"/>
      <c r="BC360" s="1"/>
      <c r="BD360" s="1"/>
      <c r="BH360" s="1"/>
      <c r="BI360" s="1"/>
      <c r="BJ360" s="1"/>
    </row>
    <row r="361" spans="38:62">
      <c r="AL361" s="1"/>
      <c r="AM361" s="1"/>
      <c r="AN361" s="1"/>
      <c r="AO361" s="1"/>
      <c r="AP361" s="1"/>
      <c r="AQ361" s="1"/>
      <c r="AS361" s="1"/>
      <c r="AT361" s="1"/>
      <c r="AU361" s="1"/>
      <c r="BB361" s="1"/>
      <c r="BC361" s="1"/>
      <c r="BD361" s="1"/>
      <c r="BH361" s="1"/>
      <c r="BI361" s="1"/>
      <c r="BJ361" s="1"/>
    </row>
    <row r="362" spans="38:62">
      <c r="AL362" s="1"/>
      <c r="AM362" s="1"/>
      <c r="AN362" s="1"/>
      <c r="AO362" s="1"/>
      <c r="AP362" s="1"/>
      <c r="AQ362" s="1"/>
      <c r="AS362" s="1"/>
      <c r="AT362" s="1"/>
      <c r="AU362" s="1"/>
      <c r="BB362" s="1"/>
      <c r="BC362" s="1"/>
      <c r="BD362" s="1"/>
      <c r="BH362" s="1"/>
      <c r="BI362" s="1"/>
      <c r="BJ362" s="1"/>
    </row>
    <row r="363" spans="38:62">
      <c r="AL363" s="1"/>
      <c r="AM363" s="1"/>
      <c r="AN363" s="1"/>
      <c r="AO363" s="1"/>
      <c r="AP363" s="1"/>
      <c r="AQ363" s="1"/>
      <c r="AS363" s="1"/>
      <c r="AT363" s="1"/>
      <c r="AU363" s="1"/>
      <c r="BB363" s="1"/>
      <c r="BC363" s="1"/>
      <c r="BD363" s="1"/>
      <c r="BH363" s="1"/>
      <c r="BI363" s="1"/>
      <c r="BJ363" s="1"/>
    </row>
    <row r="364" spans="38:62">
      <c r="AL364" s="1"/>
      <c r="AM364" s="1"/>
      <c r="AN364" s="1"/>
      <c r="AO364" s="1"/>
      <c r="AP364" s="1"/>
      <c r="AQ364" s="1"/>
      <c r="AS364" s="1"/>
      <c r="AT364" s="1"/>
      <c r="AU364" s="1"/>
      <c r="BB364" s="1"/>
      <c r="BC364" s="1"/>
      <c r="BD364" s="1"/>
      <c r="BH364" s="1"/>
      <c r="BI364" s="1"/>
      <c r="BJ364" s="1"/>
    </row>
    <row r="365" spans="38:62">
      <c r="AL365" s="1"/>
      <c r="AM365" s="1"/>
      <c r="AN365" s="1"/>
      <c r="AO365" s="1"/>
      <c r="AP365" s="1"/>
      <c r="AQ365" s="1"/>
      <c r="AS365" s="1"/>
      <c r="AT365" s="1"/>
      <c r="AU365" s="1"/>
      <c r="BB365" s="1"/>
      <c r="BC365" s="1"/>
      <c r="BD365" s="1"/>
      <c r="BH365" s="1"/>
      <c r="BI365" s="1"/>
      <c r="BJ365" s="1"/>
    </row>
    <row r="366" spans="38:62">
      <c r="AL366" s="1"/>
      <c r="AM366" s="1"/>
      <c r="AN366" s="1"/>
      <c r="AO366" s="1"/>
      <c r="AP366" s="1"/>
      <c r="AQ366" s="1"/>
      <c r="AS366" s="1"/>
      <c r="AT366" s="1"/>
      <c r="AU366" s="1"/>
      <c r="BB366" s="1"/>
      <c r="BC366" s="1"/>
      <c r="BD366" s="1"/>
      <c r="BH366" s="1"/>
      <c r="BI366" s="1"/>
      <c r="BJ366" s="1"/>
    </row>
    <row r="367" spans="38:62">
      <c r="AL367" s="1"/>
      <c r="AM367" s="1"/>
      <c r="AN367" s="1"/>
      <c r="AO367" s="1"/>
      <c r="AP367" s="1"/>
      <c r="AQ367" s="1"/>
      <c r="AS367" s="1"/>
      <c r="AT367" s="1"/>
      <c r="AU367" s="1"/>
      <c r="BB367" s="1"/>
      <c r="BC367" s="1"/>
      <c r="BD367" s="1"/>
      <c r="BH367" s="1"/>
      <c r="BI367" s="1"/>
      <c r="BJ367" s="1"/>
    </row>
    <row r="368" spans="38:62">
      <c r="AL368" s="1"/>
      <c r="AM368" s="1"/>
      <c r="AN368" s="1"/>
      <c r="AO368" s="1"/>
      <c r="AP368" s="1"/>
      <c r="AQ368" s="1"/>
      <c r="AS368" s="1"/>
      <c r="AT368" s="1"/>
      <c r="AU368" s="1"/>
      <c r="BB368" s="1"/>
      <c r="BC368" s="1"/>
      <c r="BD368" s="1"/>
      <c r="BH368" s="1"/>
      <c r="BI368" s="1"/>
      <c r="BJ368" s="1"/>
    </row>
    <row r="369" spans="38:62">
      <c r="AL369" s="1"/>
      <c r="AM369" s="1"/>
      <c r="AN369" s="1"/>
      <c r="AO369" s="1"/>
      <c r="AP369" s="1"/>
      <c r="AQ369" s="1"/>
      <c r="AS369" s="1"/>
      <c r="AT369" s="1"/>
      <c r="AU369" s="1"/>
      <c r="BB369" s="1"/>
      <c r="BC369" s="1"/>
      <c r="BD369" s="1"/>
      <c r="BH369" s="1"/>
      <c r="BI369" s="1"/>
      <c r="BJ369" s="1"/>
    </row>
    <row r="370" spans="38:62">
      <c r="AL370" s="1"/>
      <c r="AM370" s="1"/>
      <c r="AN370" s="1"/>
      <c r="AO370" s="1"/>
      <c r="AP370" s="1"/>
      <c r="AQ370" s="1"/>
      <c r="AS370" s="1"/>
      <c r="AT370" s="1"/>
      <c r="AU370" s="1"/>
      <c r="BB370" s="1"/>
      <c r="BC370" s="1"/>
      <c r="BD370" s="1"/>
      <c r="BH370" s="1"/>
      <c r="BI370" s="1"/>
      <c r="BJ370" s="1"/>
    </row>
    <row r="371" spans="38:62">
      <c r="AL371" s="1"/>
      <c r="AM371" s="1"/>
      <c r="AN371" s="1"/>
      <c r="AO371" s="1"/>
      <c r="AP371" s="1"/>
      <c r="AQ371" s="1"/>
      <c r="AS371" s="1"/>
      <c r="AT371" s="1"/>
      <c r="AU371" s="1"/>
      <c r="BB371" s="1"/>
      <c r="BC371" s="1"/>
      <c r="BD371" s="1"/>
      <c r="BH371" s="1"/>
      <c r="BI371" s="1"/>
      <c r="BJ371" s="1"/>
    </row>
    <row r="372" spans="38:62">
      <c r="AL372" s="1"/>
      <c r="AM372" s="1"/>
      <c r="AN372" s="1"/>
      <c r="AO372" s="1"/>
      <c r="AP372" s="1"/>
      <c r="AQ372" s="1"/>
      <c r="AS372" s="1"/>
      <c r="AT372" s="1"/>
      <c r="AU372" s="1"/>
      <c r="BB372" s="1"/>
      <c r="BC372" s="1"/>
      <c r="BD372" s="1"/>
      <c r="BH372" s="1"/>
      <c r="BI372" s="1"/>
      <c r="BJ372" s="1"/>
    </row>
    <row r="373" spans="38:62">
      <c r="AL373" s="1"/>
      <c r="AM373" s="1"/>
      <c r="AN373" s="1"/>
      <c r="AO373" s="1"/>
      <c r="AP373" s="1"/>
      <c r="AQ373" s="1"/>
      <c r="AS373" s="1"/>
      <c r="AT373" s="1"/>
      <c r="AU373" s="1"/>
      <c r="BB373" s="1"/>
      <c r="BC373" s="1"/>
      <c r="BD373" s="1"/>
      <c r="BH373" s="1"/>
      <c r="BI373" s="1"/>
      <c r="BJ373" s="1"/>
    </row>
    <row r="374" spans="38:62">
      <c r="AL374" s="1"/>
      <c r="AM374" s="1"/>
      <c r="AN374" s="1"/>
      <c r="AO374" s="1"/>
      <c r="AP374" s="1"/>
      <c r="AQ374" s="1"/>
      <c r="AS374" s="1"/>
      <c r="AT374" s="1"/>
      <c r="AU374" s="1"/>
      <c r="BB374" s="1"/>
      <c r="BC374" s="1"/>
      <c r="BD374" s="1"/>
      <c r="BH374" s="1"/>
      <c r="BI374" s="1"/>
      <c r="BJ374" s="1"/>
    </row>
    <row r="375" spans="38:62">
      <c r="AL375" s="1"/>
      <c r="AM375" s="1"/>
      <c r="AN375" s="1"/>
      <c r="AO375" s="1"/>
      <c r="AP375" s="1"/>
      <c r="AQ375" s="1"/>
      <c r="AS375" s="1"/>
      <c r="AT375" s="1"/>
      <c r="AU375" s="1"/>
      <c r="BB375" s="1"/>
      <c r="BC375" s="1"/>
      <c r="BD375" s="1"/>
      <c r="BH375" s="1"/>
      <c r="BI375" s="1"/>
      <c r="BJ375" s="1"/>
    </row>
    <row r="376" spans="38:62">
      <c r="AL376" s="1"/>
      <c r="AM376" s="1"/>
      <c r="AN376" s="1"/>
      <c r="AO376" s="1"/>
      <c r="AP376" s="1"/>
      <c r="AQ376" s="1"/>
      <c r="AS376" s="1"/>
      <c r="AT376" s="1"/>
      <c r="AU376" s="1"/>
      <c r="BB376" s="1"/>
      <c r="BC376" s="1"/>
      <c r="BD376" s="1"/>
      <c r="BH376" s="1"/>
      <c r="BI376" s="1"/>
      <c r="BJ376" s="1"/>
    </row>
    <row r="377" spans="38:62">
      <c r="AL377" s="1"/>
      <c r="AM377" s="1"/>
      <c r="AN377" s="1"/>
      <c r="AO377" s="1"/>
      <c r="AP377" s="1"/>
      <c r="AQ377" s="1"/>
      <c r="AS377" s="1"/>
      <c r="AT377" s="1"/>
      <c r="AU377" s="1"/>
      <c r="BB377" s="1"/>
      <c r="BC377" s="1"/>
      <c r="BD377" s="1"/>
      <c r="BH377" s="1"/>
      <c r="BI377" s="1"/>
      <c r="BJ377" s="1"/>
    </row>
    <row r="378" spans="38:62">
      <c r="AL378" s="1"/>
      <c r="AM378" s="1"/>
      <c r="AN378" s="1"/>
      <c r="AO378" s="1"/>
      <c r="AP378" s="1"/>
      <c r="AQ378" s="1"/>
      <c r="AS378" s="1"/>
      <c r="AT378" s="1"/>
      <c r="AU378" s="1"/>
      <c r="BB378" s="1"/>
      <c r="BC378" s="1"/>
      <c r="BD378" s="1"/>
      <c r="BH378" s="1"/>
      <c r="BI378" s="1"/>
      <c r="BJ378" s="1"/>
    </row>
    <row r="379" spans="38:62">
      <c r="AL379" s="1"/>
      <c r="AM379" s="1"/>
      <c r="AN379" s="1"/>
      <c r="AO379" s="1"/>
      <c r="AP379" s="1"/>
      <c r="AQ379" s="1"/>
      <c r="AS379" s="1"/>
      <c r="AT379" s="1"/>
      <c r="AU379" s="1"/>
      <c r="BB379" s="1"/>
      <c r="BC379" s="1"/>
      <c r="BD379" s="1"/>
      <c r="BH379" s="1"/>
      <c r="BI379" s="1"/>
      <c r="BJ379" s="1"/>
    </row>
    <row r="380" spans="38:62">
      <c r="AL380" s="1"/>
      <c r="AM380" s="1"/>
      <c r="AN380" s="1"/>
      <c r="AO380" s="1"/>
      <c r="AP380" s="1"/>
      <c r="AQ380" s="1"/>
      <c r="AS380" s="1"/>
      <c r="AT380" s="1"/>
      <c r="AU380" s="1"/>
      <c r="BB380" s="1"/>
      <c r="BC380" s="1"/>
      <c r="BD380" s="1"/>
      <c r="BH380" s="1"/>
      <c r="BI380" s="1"/>
      <c r="BJ380" s="1"/>
    </row>
    <row r="381" spans="38:62">
      <c r="AL381" s="1"/>
      <c r="AM381" s="1"/>
      <c r="AN381" s="1"/>
      <c r="AO381" s="1"/>
      <c r="AP381" s="1"/>
      <c r="AQ381" s="1"/>
      <c r="AS381" s="1"/>
      <c r="AT381" s="1"/>
      <c r="AU381" s="1"/>
      <c r="BB381" s="1"/>
      <c r="BC381" s="1"/>
      <c r="BD381" s="1"/>
      <c r="BH381" s="1"/>
      <c r="BI381" s="1"/>
      <c r="BJ381" s="1"/>
    </row>
    <row r="382" spans="38:62">
      <c r="AL382" s="1"/>
      <c r="AM382" s="1"/>
      <c r="AN382" s="1"/>
      <c r="AO382" s="1"/>
      <c r="AP382" s="1"/>
      <c r="AQ382" s="1"/>
      <c r="AS382" s="1"/>
      <c r="AT382" s="1"/>
      <c r="AU382" s="1"/>
      <c r="BB382" s="1"/>
      <c r="BC382" s="1"/>
      <c r="BD382" s="1"/>
      <c r="BH382" s="1"/>
      <c r="BI382" s="1"/>
      <c r="BJ382" s="1"/>
    </row>
    <row r="383" spans="38:62">
      <c r="AL383" s="1"/>
      <c r="AM383" s="1"/>
      <c r="AN383" s="1"/>
      <c r="AO383" s="1"/>
      <c r="AP383" s="1"/>
      <c r="AQ383" s="1"/>
      <c r="AS383" s="1"/>
      <c r="AT383" s="1"/>
      <c r="AU383" s="1"/>
      <c r="BB383" s="1"/>
      <c r="BC383" s="1"/>
      <c r="BD383" s="1"/>
      <c r="BH383" s="1"/>
      <c r="BI383" s="1"/>
      <c r="BJ383" s="1"/>
    </row>
    <row r="384" spans="38:62">
      <c r="AL384" s="1"/>
      <c r="AM384" s="1"/>
      <c r="AN384" s="1"/>
      <c r="AO384" s="1"/>
      <c r="AP384" s="1"/>
      <c r="AQ384" s="1"/>
      <c r="AS384" s="1"/>
      <c r="AT384" s="1"/>
      <c r="AU384" s="1"/>
      <c r="BB384" s="1"/>
      <c r="BC384" s="1"/>
      <c r="BD384" s="1"/>
      <c r="BH384" s="1"/>
      <c r="BI384" s="1"/>
      <c r="BJ384" s="1"/>
    </row>
    <row r="385" spans="38:62">
      <c r="AL385" s="1"/>
      <c r="AM385" s="1"/>
      <c r="AN385" s="1"/>
      <c r="AO385" s="1"/>
      <c r="AP385" s="1"/>
      <c r="AQ385" s="1"/>
      <c r="AS385" s="1"/>
      <c r="AT385" s="1"/>
      <c r="AU385" s="1"/>
      <c r="BB385" s="1"/>
      <c r="BC385" s="1"/>
      <c r="BD385" s="1"/>
      <c r="BH385" s="1"/>
      <c r="BI385" s="1"/>
      <c r="BJ385" s="1"/>
    </row>
    <row r="386" spans="38:62">
      <c r="AL386" s="1"/>
      <c r="AM386" s="1"/>
      <c r="AN386" s="1"/>
      <c r="AO386" s="1"/>
      <c r="AP386" s="1"/>
      <c r="AQ386" s="1"/>
      <c r="AS386" s="1"/>
      <c r="AT386" s="1"/>
      <c r="AU386" s="1"/>
      <c r="BB386" s="1"/>
      <c r="BC386" s="1"/>
      <c r="BD386" s="1"/>
      <c r="BH386" s="1"/>
      <c r="BI386" s="1"/>
      <c r="BJ386" s="1"/>
    </row>
    <row r="387" spans="38:62">
      <c r="AL387" s="1"/>
      <c r="AM387" s="1"/>
      <c r="AN387" s="1"/>
      <c r="AO387" s="1"/>
      <c r="AP387" s="1"/>
      <c r="AQ387" s="1"/>
      <c r="AS387" s="1"/>
      <c r="AT387" s="1"/>
      <c r="AU387" s="1"/>
      <c r="BB387" s="1"/>
      <c r="BC387" s="1"/>
      <c r="BD387" s="1"/>
      <c r="BH387" s="1"/>
      <c r="BI387" s="1"/>
      <c r="BJ387" s="1"/>
    </row>
    <row r="388" spans="38:62">
      <c r="AL388" s="1"/>
      <c r="AM388" s="1"/>
      <c r="AN388" s="1"/>
      <c r="AO388" s="1"/>
      <c r="AP388" s="1"/>
      <c r="AQ388" s="1"/>
      <c r="AS388" s="1"/>
      <c r="AT388" s="1"/>
      <c r="AU388" s="1"/>
      <c r="BB388" s="1"/>
      <c r="BC388" s="1"/>
      <c r="BD388" s="1"/>
      <c r="BH388" s="1"/>
      <c r="BI388" s="1"/>
      <c r="BJ388" s="1"/>
    </row>
    <row r="389" spans="38:62">
      <c r="AL389" s="1"/>
      <c r="AM389" s="1"/>
      <c r="AN389" s="1"/>
      <c r="AO389" s="1"/>
      <c r="AP389" s="1"/>
      <c r="AQ389" s="1"/>
      <c r="AS389" s="1"/>
      <c r="AT389" s="1"/>
      <c r="AU389" s="1"/>
      <c r="BB389" s="1"/>
      <c r="BC389" s="1"/>
      <c r="BD389" s="1"/>
      <c r="BH389" s="1"/>
      <c r="BI389" s="1"/>
      <c r="BJ389" s="1"/>
    </row>
    <row r="390" spans="38:62">
      <c r="AL390" s="1"/>
      <c r="AM390" s="1"/>
      <c r="AN390" s="1"/>
      <c r="AO390" s="1"/>
      <c r="AP390" s="1"/>
      <c r="AQ390" s="1"/>
      <c r="AS390" s="1"/>
      <c r="AT390" s="1"/>
      <c r="AU390" s="1"/>
      <c r="BB390" s="1"/>
      <c r="BC390" s="1"/>
      <c r="BD390" s="1"/>
      <c r="BH390" s="1"/>
      <c r="BI390" s="1"/>
      <c r="BJ390" s="1"/>
    </row>
    <row r="391" spans="38:62">
      <c r="AL391" s="1"/>
      <c r="AM391" s="1"/>
      <c r="AN391" s="1"/>
      <c r="AO391" s="1"/>
      <c r="AP391" s="1"/>
      <c r="AQ391" s="1"/>
      <c r="AS391" s="1"/>
      <c r="AT391" s="1"/>
      <c r="AU391" s="1"/>
      <c r="BB391" s="1"/>
      <c r="BC391" s="1"/>
      <c r="BD391" s="1"/>
      <c r="BH391" s="1"/>
      <c r="BI391" s="1"/>
      <c r="BJ391" s="1"/>
    </row>
    <row r="392" spans="38:62">
      <c r="AL392" s="1"/>
      <c r="AM392" s="1"/>
      <c r="AN392" s="1"/>
      <c r="AO392" s="1"/>
      <c r="AP392" s="1"/>
      <c r="AQ392" s="1"/>
      <c r="AS392" s="1"/>
      <c r="AT392" s="1"/>
      <c r="AU392" s="1"/>
      <c r="BB392" s="1"/>
      <c r="BC392" s="1"/>
      <c r="BD392" s="1"/>
      <c r="BH392" s="1"/>
      <c r="BI392" s="1"/>
      <c r="BJ392" s="1"/>
    </row>
    <row r="393" spans="38:62">
      <c r="AL393" s="1"/>
      <c r="AM393" s="1"/>
      <c r="AN393" s="1"/>
      <c r="AO393" s="1"/>
      <c r="AP393" s="1"/>
      <c r="AQ393" s="1"/>
      <c r="AS393" s="1"/>
      <c r="AT393" s="1"/>
      <c r="AU393" s="1"/>
      <c r="BB393" s="1"/>
      <c r="BC393" s="1"/>
      <c r="BD393" s="1"/>
      <c r="BH393" s="1"/>
      <c r="BI393" s="1"/>
      <c r="BJ393" s="1"/>
    </row>
    <row r="394" spans="38:62">
      <c r="AL394" s="1"/>
      <c r="AM394" s="1"/>
      <c r="AN394" s="1"/>
      <c r="AO394" s="1"/>
      <c r="AP394" s="1"/>
      <c r="AQ394" s="1"/>
      <c r="AS394" s="1"/>
      <c r="AT394" s="1"/>
      <c r="AU394" s="1"/>
      <c r="BB394" s="1"/>
      <c r="BC394" s="1"/>
      <c r="BD394" s="1"/>
      <c r="BH394" s="1"/>
      <c r="BI394" s="1"/>
      <c r="BJ394" s="1"/>
    </row>
    <row r="395" spans="38:62">
      <c r="AL395" s="1"/>
      <c r="AM395" s="1"/>
      <c r="AN395" s="1"/>
      <c r="AO395" s="1"/>
      <c r="AP395" s="1"/>
      <c r="AQ395" s="1"/>
      <c r="AS395" s="1"/>
      <c r="AT395" s="1"/>
      <c r="AU395" s="1"/>
      <c r="BB395" s="1"/>
      <c r="BC395" s="1"/>
      <c r="BD395" s="1"/>
      <c r="BH395" s="1"/>
      <c r="BI395" s="1"/>
      <c r="BJ395" s="1"/>
    </row>
    <row r="396" spans="38:62">
      <c r="AL396" s="1"/>
      <c r="AM396" s="1"/>
      <c r="AN396" s="1"/>
      <c r="AO396" s="1"/>
      <c r="AP396" s="1"/>
      <c r="AQ396" s="1"/>
      <c r="AS396" s="1"/>
      <c r="AT396" s="1"/>
      <c r="AU396" s="1"/>
      <c r="BB396" s="1"/>
      <c r="BC396" s="1"/>
      <c r="BD396" s="1"/>
      <c r="BH396" s="1"/>
      <c r="BI396" s="1"/>
      <c r="BJ396" s="1"/>
    </row>
    <row r="397" spans="38:62">
      <c r="AL397" s="1"/>
      <c r="AM397" s="1"/>
      <c r="AN397" s="1"/>
      <c r="AO397" s="1"/>
      <c r="AP397" s="1"/>
      <c r="AQ397" s="1"/>
      <c r="AS397" s="1"/>
      <c r="AT397" s="1"/>
      <c r="AU397" s="1"/>
      <c r="BB397" s="1"/>
      <c r="BC397" s="1"/>
      <c r="BD397" s="1"/>
      <c r="BH397" s="1"/>
      <c r="BI397" s="1"/>
      <c r="BJ397" s="1"/>
    </row>
    <row r="398" spans="38:62">
      <c r="AL398" s="1"/>
      <c r="AM398" s="1"/>
      <c r="AN398" s="1"/>
      <c r="AO398" s="1"/>
      <c r="AP398" s="1"/>
      <c r="AQ398" s="1"/>
      <c r="AS398" s="1"/>
      <c r="AT398" s="1"/>
      <c r="AU398" s="1"/>
      <c r="BB398" s="1"/>
      <c r="BC398" s="1"/>
      <c r="BD398" s="1"/>
      <c r="BH398" s="1"/>
      <c r="BI398" s="1"/>
      <c r="BJ398" s="1"/>
    </row>
    <row r="399" spans="38:62">
      <c r="AL399" s="1"/>
      <c r="AM399" s="1"/>
      <c r="AN399" s="1"/>
      <c r="AO399" s="1"/>
      <c r="AP399" s="1"/>
      <c r="AQ399" s="1"/>
      <c r="AS399" s="1"/>
      <c r="AT399" s="1"/>
      <c r="AU399" s="1"/>
      <c r="BB399" s="1"/>
      <c r="BC399" s="1"/>
      <c r="BD399" s="1"/>
      <c r="BH399" s="1"/>
      <c r="BI399" s="1"/>
      <c r="BJ399" s="1"/>
    </row>
    <row r="400" spans="38:62">
      <c r="AL400" s="1"/>
      <c r="AM400" s="1"/>
      <c r="AN400" s="1"/>
      <c r="AO400" s="1"/>
      <c r="AP400" s="1"/>
      <c r="AQ400" s="1"/>
      <c r="AS400" s="1"/>
      <c r="AT400" s="1"/>
      <c r="AU400" s="1"/>
      <c r="BB400" s="1"/>
      <c r="BC400" s="1"/>
      <c r="BD400" s="1"/>
      <c r="BH400" s="1"/>
      <c r="BI400" s="1"/>
      <c r="BJ400" s="1"/>
    </row>
    <row r="401" spans="38:62">
      <c r="AL401" s="1"/>
      <c r="AM401" s="1"/>
      <c r="AN401" s="1"/>
      <c r="AO401" s="1"/>
      <c r="AP401" s="1"/>
      <c r="AQ401" s="1"/>
      <c r="AS401" s="1"/>
      <c r="AT401" s="1"/>
      <c r="AU401" s="1"/>
      <c r="BB401" s="1"/>
      <c r="BC401" s="1"/>
      <c r="BD401" s="1"/>
      <c r="BH401" s="1"/>
      <c r="BI401" s="1"/>
      <c r="BJ401" s="1"/>
    </row>
    <row r="402" spans="38:62">
      <c r="AL402" s="1"/>
      <c r="AM402" s="1"/>
      <c r="AN402" s="1"/>
      <c r="AO402" s="1"/>
      <c r="AP402" s="1"/>
      <c r="AQ402" s="1"/>
      <c r="AS402" s="1"/>
      <c r="AT402" s="1"/>
      <c r="AU402" s="1"/>
      <c r="BB402" s="1"/>
      <c r="BC402" s="1"/>
      <c r="BD402" s="1"/>
      <c r="BH402" s="1"/>
      <c r="BI402" s="1"/>
      <c r="BJ402" s="1"/>
    </row>
    <row r="403" spans="38:62">
      <c r="AL403" s="1"/>
      <c r="AM403" s="1"/>
      <c r="AN403" s="1"/>
      <c r="AO403" s="1"/>
      <c r="AP403" s="1"/>
      <c r="AQ403" s="1"/>
      <c r="AS403" s="1"/>
      <c r="AT403" s="1"/>
      <c r="AU403" s="1"/>
      <c r="BB403" s="1"/>
      <c r="BC403" s="1"/>
      <c r="BD403" s="1"/>
      <c r="BH403" s="1"/>
      <c r="BI403" s="1"/>
      <c r="BJ403" s="1"/>
    </row>
    <row r="404" spans="38:62">
      <c r="AL404" s="1"/>
      <c r="AM404" s="1"/>
      <c r="AN404" s="1"/>
      <c r="AO404" s="1"/>
      <c r="AP404" s="1"/>
      <c r="AQ404" s="1"/>
      <c r="AS404" s="1"/>
      <c r="AT404" s="1"/>
      <c r="AU404" s="1"/>
      <c r="BB404" s="1"/>
      <c r="BC404" s="1"/>
      <c r="BD404" s="1"/>
      <c r="BH404" s="1"/>
      <c r="BI404" s="1"/>
      <c r="BJ404" s="1"/>
    </row>
    <row r="405" spans="38:62">
      <c r="AL405" s="1"/>
      <c r="AM405" s="1"/>
      <c r="AN405" s="1"/>
      <c r="AO405" s="1"/>
      <c r="AP405" s="1"/>
      <c r="AQ405" s="1"/>
      <c r="AS405" s="1"/>
      <c r="AT405" s="1"/>
      <c r="AU405" s="1"/>
      <c r="BB405" s="1"/>
      <c r="BC405" s="1"/>
      <c r="BD405" s="1"/>
      <c r="BH405" s="1"/>
      <c r="BI405" s="1"/>
      <c r="BJ405" s="1"/>
    </row>
    <row r="406" spans="38:62">
      <c r="AL406" s="1"/>
      <c r="AM406" s="1"/>
      <c r="AN406" s="1"/>
      <c r="AO406" s="1"/>
      <c r="AP406" s="1"/>
      <c r="AQ406" s="1"/>
      <c r="AS406" s="1"/>
      <c r="AT406" s="1"/>
      <c r="AU406" s="1"/>
      <c r="BB406" s="1"/>
      <c r="BC406" s="1"/>
      <c r="BD406" s="1"/>
      <c r="BH406" s="1"/>
      <c r="BI406" s="1"/>
      <c r="BJ406" s="1"/>
    </row>
    <row r="407" spans="38:62">
      <c r="AL407" s="1"/>
      <c r="AM407" s="1"/>
      <c r="AN407" s="1"/>
      <c r="AO407" s="1"/>
      <c r="AP407" s="1"/>
      <c r="AQ407" s="1"/>
      <c r="AS407" s="1"/>
      <c r="AT407" s="1"/>
      <c r="AU407" s="1"/>
      <c r="BB407" s="1"/>
      <c r="BC407" s="1"/>
      <c r="BD407" s="1"/>
      <c r="BH407" s="1"/>
      <c r="BI407" s="1"/>
      <c r="BJ407" s="1"/>
    </row>
    <row r="408" spans="38:62">
      <c r="AL408" s="1"/>
      <c r="AM408" s="1"/>
      <c r="AN408" s="1"/>
      <c r="AO408" s="1"/>
      <c r="AP408" s="1"/>
      <c r="AQ408" s="1"/>
      <c r="AS408" s="1"/>
      <c r="AT408" s="1"/>
      <c r="AU408" s="1"/>
      <c r="BB408" s="1"/>
      <c r="BC408" s="1"/>
      <c r="BD408" s="1"/>
      <c r="BH408" s="1"/>
      <c r="BI408" s="1"/>
      <c r="BJ408" s="1"/>
    </row>
    <row r="409" spans="38:62">
      <c r="AL409" s="1"/>
      <c r="AM409" s="1"/>
      <c r="AN409" s="1"/>
      <c r="AO409" s="1"/>
      <c r="AP409" s="1"/>
      <c r="AQ409" s="1"/>
      <c r="AS409" s="1"/>
      <c r="AT409" s="1"/>
      <c r="AU409" s="1"/>
      <c r="BB409" s="1"/>
      <c r="BC409" s="1"/>
      <c r="BD409" s="1"/>
      <c r="BH409" s="1"/>
      <c r="BI409" s="1"/>
      <c r="BJ409" s="1"/>
    </row>
    <row r="410" spans="38:62">
      <c r="AL410" s="1"/>
      <c r="AM410" s="1"/>
      <c r="AN410" s="1"/>
      <c r="AO410" s="1"/>
      <c r="AP410" s="1"/>
      <c r="AQ410" s="1"/>
      <c r="AS410" s="1"/>
      <c r="AT410" s="1"/>
      <c r="AU410" s="1"/>
      <c r="BB410" s="1"/>
      <c r="BC410" s="1"/>
      <c r="BD410" s="1"/>
      <c r="BH410" s="1"/>
      <c r="BI410" s="1"/>
      <c r="BJ410" s="1"/>
    </row>
    <row r="411" spans="38:62">
      <c r="AL411" s="1"/>
      <c r="AM411" s="1"/>
      <c r="AN411" s="1"/>
      <c r="AO411" s="1"/>
      <c r="AP411" s="1"/>
      <c r="AQ411" s="1"/>
      <c r="AS411" s="1"/>
      <c r="AT411" s="1"/>
      <c r="AU411" s="1"/>
      <c r="BB411" s="1"/>
      <c r="BC411" s="1"/>
      <c r="BD411" s="1"/>
      <c r="BH411" s="1"/>
      <c r="BI411" s="1"/>
      <c r="BJ411" s="1"/>
    </row>
    <row r="412" spans="38:62">
      <c r="AL412" s="1"/>
      <c r="AM412" s="1"/>
      <c r="AN412" s="1"/>
      <c r="AO412" s="1"/>
      <c r="AP412" s="1"/>
      <c r="AQ412" s="1"/>
      <c r="AS412" s="1"/>
      <c r="AT412" s="1"/>
      <c r="AU412" s="1"/>
      <c r="BB412" s="1"/>
      <c r="BC412" s="1"/>
      <c r="BD412" s="1"/>
      <c r="BH412" s="1"/>
      <c r="BI412" s="1"/>
      <c r="BJ412" s="1"/>
    </row>
    <row r="413" spans="38:62">
      <c r="AL413" s="1"/>
      <c r="AM413" s="1"/>
      <c r="AN413" s="1"/>
      <c r="AO413" s="1"/>
      <c r="AP413" s="1"/>
      <c r="AQ413" s="1"/>
      <c r="AS413" s="1"/>
      <c r="AT413" s="1"/>
      <c r="AU413" s="1"/>
      <c r="BB413" s="1"/>
      <c r="BC413" s="1"/>
      <c r="BD413" s="1"/>
      <c r="BH413" s="1"/>
      <c r="BI413" s="1"/>
      <c r="BJ413" s="1"/>
    </row>
    <row r="414" spans="38:62">
      <c r="AL414" s="1"/>
      <c r="AM414" s="1"/>
      <c r="AN414" s="1"/>
      <c r="AO414" s="1"/>
      <c r="AP414" s="1"/>
      <c r="AQ414" s="1"/>
      <c r="AS414" s="1"/>
      <c r="AT414" s="1"/>
      <c r="AU414" s="1"/>
      <c r="BB414" s="1"/>
      <c r="BC414" s="1"/>
      <c r="BD414" s="1"/>
      <c r="BH414" s="1"/>
      <c r="BI414" s="1"/>
      <c r="BJ414" s="1"/>
    </row>
    <row r="415" spans="38:62">
      <c r="AL415" s="1"/>
      <c r="AM415" s="1"/>
      <c r="AN415" s="1"/>
      <c r="AO415" s="1"/>
      <c r="AP415" s="1"/>
      <c r="AQ415" s="1"/>
      <c r="AS415" s="1"/>
      <c r="AT415" s="1"/>
      <c r="AU415" s="1"/>
      <c r="BB415" s="1"/>
      <c r="BC415" s="1"/>
      <c r="BD415" s="1"/>
      <c r="BH415" s="1"/>
      <c r="BI415" s="1"/>
      <c r="BJ415" s="1"/>
    </row>
    <row r="416" spans="38:62">
      <c r="AL416" s="1"/>
      <c r="AM416" s="1"/>
      <c r="AN416" s="1"/>
      <c r="AO416" s="1"/>
      <c r="AP416" s="1"/>
      <c r="AQ416" s="1"/>
      <c r="AS416" s="1"/>
      <c r="AT416" s="1"/>
      <c r="AU416" s="1"/>
      <c r="BB416" s="1"/>
      <c r="BC416" s="1"/>
      <c r="BD416" s="1"/>
      <c r="BH416" s="1"/>
      <c r="BI416" s="1"/>
      <c r="BJ416" s="1"/>
    </row>
    <row r="417" spans="38:62">
      <c r="AL417" s="1"/>
      <c r="AM417" s="1"/>
      <c r="AN417" s="1"/>
      <c r="AO417" s="1"/>
      <c r="AP417" s="1"/>
      <c r="AQ417" s="1"/>
      <c r="AS417" s="1"/>
      <c r="AT417" s="1"/>
      <c r="AU417" s="1"/>
      <c r="BB417" s="1"/>
      <c r="BC417" s="1"/>
      <c r="BD417" s="1"/>
      <c r="BH417" s="1"/>
      <c r="BI417" s="1"/>
      <c r="BJ417" s="1"/>
    </row>
    <row r="418" spans="38:62">
      <c r="AL418" s="1"/>
      <c r="AM418" s="1"/>
      <c r="AN418" s="1"/>
      <c r="AO418" s="1"/>
      <c r="AP418" s="1"/>
      <c r="AQ418" s="1"/>
      <c r="AS418" s="1"/>
      <c r="AT418" s="1"/>
      <c r="AU418" s="1"/>
      <c r="BB418" s="1"/>
      <c r="BC418" s="1"/>
      <c r="BD418" s="1"/>
      <c r="BH418" s="1"/>
      <c r="BI418" s="1"/>
      <c r="BJ418" s="1"/>
    </row>
    <row r="419" spans="38:62">
      <c r="AL419" s="1"/>
      <c r="AM419" s="1"/>
      <c r="AN419" s="1"/>
      <c r="AO419" s="1"/>
      <c r="AP419" s="1"/>
      <c r="AQ419" s="1"/>
      <c r="AS419" s="1"/>
      <c r="AT419" s="1"/>
      <c r="AU419" s="1"/>
      <c r="BB419" s="1"/>
      <c r="BC419" s="1"/>
      <c r="BD419" s="1"/>
      <c r="BH419" s="1"/>
      <c r="BI419" s="1"/>
      <c r="BJ419" s="1"/>
    </row>
    <row r="420" spans="38:62">
      <c r="AL420" s="1"/>
      <c r="AM420" s="1"/>
      <c r="AN420" s="1"/>
      <c r="AO420" s="1"/>
      <c r="AP420" s="1"/>
      <c r="AQ420" s="1"/>
      <c r="AS420" s="1"/>
      <c r="AT420" s="1"/>
      <c r="AU420" s="1"/>
      <c r="BB420" s="1"/>
      <c r="BC420" s="1"/>
      <c r="BD420" s="1"/>
      <c r="BH420" s="1"/>
      <c r="BI420" s="1"/>
      <c r="BJ420" s="1"/>
    </row>
    <row r="421" spans="38:62">
      <c r="AL421" s="1"/>
      <c r="AM421" s="1"/>
      <c r="AN421" s="1"/>
      <c r="AO421" s="1"/>
      <c r="AP421" s="1"/>
      <c r="AQ421" s="1"/>
      <c r="AS421" s="1"/>
      <c r="AT421" s="1"/>
      <c r="AU421" s="1"/>
      <c r="BB421" s="1"/>
      <c r="BC421" s="1"/>
      <c r="BD421" s="1"/>
      <c r="BH421" s="1"/>
      <c r="BI421" s="1"/>
      <c r="BJ421" s="1"/>
    </row>
    <row r="422" spans="38:62">
      <c r="AL422" s="1"/>
      <c r="AM422" s="1"/>
      <c r="AN422" s="1"/>
      <c r="AO422" s="1"/>
      <c r="AP422" s="1"/>
      <c r="AQ422" s="1"/>
      <c r="AS422" s="1"/>
      <c r="AT422" s="1"/>
      <c r="AU422" s="1"/>
      <c r="BB422" s="1"/>
      <c r="BC422" s="1"/>
      <c r="BD422" s="1"/>
      <c r="BH422" s="1"/>
      <c r="BI422" s="1"/>
      <c r="BJ422" s="1"/>
    </row>
    <row r="423" spans="38:62">
      <c r="AL423" s="1"/>
      <c r="AM423" s="1"/>
      <c r="AN423" s="1"/>
      <c r="AO423" s="1"/>
      <c r="AP423" s="1"/>
      <c r="AQ423" s="1"/>
      <c r="AS423" s="1"/>
      <c r="AT423" s="1"/>
      <c r="AU423" s="1"/>
      <c r="BB423" s="1"/>
      <c r="BC423" s="1"/>
      <c r="BD423" s="1"/>
      <c r="BH423" s="1"/>
      <c r="BI423" s="1"/>
      <c r="BJ423" s="1"/>
    </row>
    <row r="424" spans="38:62">
      <c r="AL424" s="1"/>
      <c r="AM424" s="1"/>
      <c r="AN424" s="1"/>
      <c r="AO424" s="1"/>
      <c r="AP424" s="1"/>
      <c r="AQ424" s="1"/>
      <c r="AS424" s="1"/>
      <c r="AT424" s="1"/>
      <c r="AU424" s="1"/>
      <c r="BB424" s="1"/>
      <c r="BC424" s="1"/>
      <c r="BD424" s="1"/>
      <c r="BH424" s="1"/>
      <c r="BI424" s="1"/>
      <c r="BJ424" s="1"/>
    </row>
    <row r="425" spans="38:62">
      <c r="AL425" s="1"/>
      <c r="AM425" s="1"/>
      <c r="AN425" s="1"/>
      <c r="AO425" s="1"/>
      <c r="AP425" s="1"/>
      <c r="AQ425" s="1"/>
      <c r="AS425" s="1"/>
      <c r="AT425" s="1"/>
      <c r="AU425" s="1"/>
      <c r="BB425" s="1"/>
      <c r="BC425" s="1"/>
      <c r="BD425" s="1"/>
      <c r="BH425" s="1"/>
      <c r="BI425" s="1"/>
      <c r="BJ425" s="1"/>
    </row>
    <row r="426" spans="38:62">
      <c r="AL426" s="1"/>
      <c r="AM426" s="1"/>
      <c r="AN426" s="1"/>
      <c r="AO426" s="1"/>
      <c r="AP426" s="1"/>
      <c r="AQ426" s="1"/>
      <c r="AS426" s="1"/>
      <c r="AT426" s="1"/>
      <c r="AU426" s="1"/>
      <c r="BB426" s="1"/>
      <c r="BC426" s="1"/>
      <c r="BD426" s="1"/>
      <c r="BH426" s="1"/>
      <c r="BI426" s="1"/>
      <c r="BJ426" s="1"/>
    </row>
    <row r="427" spans="38:62">
      <c r="AL427" s="1"/>
      <c r="AM427" s="1"/>
      <c r="AN427" s="1"/>
      <c r="AO427" s="1"/>
      <c r="AP427" s="1"/>
      <c r="AQ427" s="1"/>
      <c r="AS427" s="1"/>
      <c r="AT427" s="1"/>
      <c r="AU427" s="1"/>
      <c r="BB427" s="1"/>
      <c r="BC427" s="1"/>
      <c r="BD427" s="1"/>
      <c r="BH427" s="1"/>
      <c r="BI427" s="1"/>
      <c r="BJ427" s="1"/>
    </row>
    <row r="428" spans="38:62">
      <c r="AL428" s="1"/>
      <c r="AM428" s="1"/>
      <c r="AN428" s="1"/>
      <c r="AO428" s="1"/>
      <c r="AP428" s="1"/>
      <c r="AQ428" s="1"/>
      <c r="AS428" s="1"/>
      <c r="AT428" s="1"/>
      <c r="AU428" s="1"/>
      <c r="BB428" s="1"/>
      <c r="BC428" s="1"/>
      <c r="BD428" s="1"/>
      <c r="BH428" s="1"/>
      <c r="BI428" s="1"/>
      <c r="BJ428" s="1"/>
    </row>
    <row r="429" spans="38:62">
      <c r="AL429" s="1"/>
      <c r="AM429" s="1"/>
      <c r="AN429" s="1"/>
      <c r="AO429" s="1"/>
      <c r="AP429" s="1"/>
      <c r="AQ429" s="1"/>
      <c r="AS429" s="1"/>
      <c r="AT429" s="1"/>
      <c r="AU429" s="1"/>
      <c r="BB429" s="1"/>
      <c r="BC429" s="1"/>
      <c r="BD429" s="1"/>
      <c r="BH429" s="1"/>
      <c r="BI429" s="1"/>
      <c r="BJ429" s="1"/>
    </row>
    <row r="430" spans="38:62">
      <c r="AL430" s="1"/>
      <c r="AM430" s="1"/>
      <c r="AN430" s="1"/>
      <c r="AO430" s="1"/>
      <c r="AP430" s="1"/>
      <c r="AQ430" s="1"/>
      <c r="AS430" s="1"/>
      <c r="AT430" s="1"/>
      <c r="AU430" s="1"/>
      <c r="BB430" s="1"/>
      <c r="BC430" s="1"/>
      <c r="BD430" s="1"/>
      <c r="BH430" s="1"/>
      <c r="BI430" s="1"/>
      <c r="BJ430" s="1"/>
    </row>
    <row r="431" spans="38:62">
      <c r="AL431" s="1"/>
      <c r="AM431" s="1"/>
      <c r="AN431" s="1"/>
      <c r="AO431" s="1"/>
      <c r="AP431" s="1"/>
      <c r="AQ431" s="1"/>
      <c r="AS431" s="1"/>
      <c r="AT431" s="1"/>
      <c r="AU431" s="1"/>
      <c r="BB431" s="1"/>
      <c r="BC431" s="1"/>
      <c r="BD431" s="1"/>
      <c r="BH431" s="1"/>
      <c r="BI431" s="1"/>
      <c r="BJ431" s="1"/>
    </row>
    <row r="432" spans="38:62">
      <c r="AL432" s="1"/>
      <c r="AM432" s="1"/>
      <c r="AN432" s="1"/>
      <c r="AO432" s="1"/>
      <c r="AP432" s="1"/>
      <c r="AQ432" s="1"/>
      <c r="AS432" s="1"/>
      <c r="AT432" s="1"/>
      <c r="AU432" s="1"/>
      <c r="BB432" s="1"/>
      <c r="BC432" s="1"/>
      <c r="BD432" s="1"/>
      <c r="BH432" s="1"/>
      <c r="BI432" s="1"/>
      <c r="BJ432" s="1"/>
    </row>
    <row r="433" spans="38:62">
      <c r="AL433" s="1"/>
      <c r="AM433" s="1"/>
      <c r="AN433" s="1"/>
      <c r="AO433" s="1"/>
      <c r="AP433" s="1"/>
      <c r="AQ433" s="1"/>
      <c r="AS433" s="1"/>
      <c r="AT433" s="1"/>
      <c r="AU433" s="1"/>
      <c r="BB433" s="1"/>
      <c r="BC433" s="1"/>
      <c r="BD433" s="1"/>
      <c r="BH433" s="1"/>
      <c r="BI433" s="1"/>
      <c r="BJ433" s="1"/>
    </row>
    <row r="434" spans="38:62">
      <c r="AL434" s="1"/>
      <c r="AM434" s="1"/>
      <c r="AN434" s="1"/>
      <c r="AO434" s="1"/>
      <c r="AP434" s="1"/>
      <c r="AQ434" s="1"/>
      <c r="AS434" s="1"/>
      <c r="AT434" s="1"/>
      <c r="AU434" s="1"/>
      <c r="BB434" s="1"/>
      <c r="BC434" s="1"/>
      <c r="BD434" s="1"/>
      <c r="BH434" s="1"/>
      <c r="BI434" s="1"/>
      <c r="BJ434" s="1"/>
    </row>
    <row r="435" spans="38:62">
      <c r="AL435" s="1"/>
      <c r="AM435" s="1"/>
      <c r="AN435" s="1"/>
      <c r="AO435" s="1"/>
      <c r="AP435" s="1"/>
      <c r="AQ435" s="1"/>
      <c r="AS435" s="1"/>
      <c r="AT435" s="1"/>
      <c r="AU435" s="1"/>
      <c r="BB435" s="1"/>
      <c r="BC435" s="1"/>
      <c r="BD435" s="1"/>
      <c r="BH435" s="1"/>
      <c r="BI435" s="1"/>
      <c r="BJ435" s="1"/>
    </row>
    <row r="436" spans="38:62">
      <c r="AL436" s="1"/>
      <c r="AM436" s="1"/>
      <c r="AN436" s="1"/>
      <c r="AO436" s="1"/>
      <c r="AP436" s="1"/>
      <c r="AQ436" s="1"/>
      <c r="AS436" s="1"/>
      <c r="AT436" s="1"/>
      <c r="AU436" s="1"/>
      <c r="BB436" s="1"/>
      <c r="BC436" s="1"/>
      <c r="BD436" s="1"/>
      <c r="BH436" s="1"/>
      <c r="BI436" s="1"/>
      <c r="BJ436" s="1"/>
    </row>
    <row r="437" spans="38:62">
      <c r="AL437" s="1"/>
      <c r="AM437" s="1"/>
      <c r="AN437" s="1"/>
      <c r="AO437" s="1"/>
      <c r="AP437" s="1"/>
      <c r="AQ437" s="1"/>
      <c r="AS437" s="1"/>
      <c r="AT437" s="1"/>
      <c r="AU437" s="1"/>
      <c r="BB437" s="1"/>
      <c r="BC437" s="1"/>
      <c r="BD437" s="1"/>
      <c r="BH437" s="1"/>
      <c r="BI437" s="1"/>
      <c r="BJ437" s="1"/>
    </row>
    <row r="438" spans="38:62">
      <c r="AL438" s="1"/>
      <c r="AM438" s="1"/>
      <c r="AN438" s="1"/>
      <c r="AO438" s="1"/>
      <c r="AP438" s="1"/>
      <c r="AQ438" s="1"/>
      <c r="AS438" s="1"/>
      <c r="AT438" s="1"/>
      <c r="AU438" s="1"/>
      <c r="BB438" s="1"/>
      <c r="BC438" s="1"/>
      <c r="BD438" s="1"/>
      <c r="BH438" s="1"/>
      <c r="BI438" s="1"/>
      <c r="BJ438" s="1"/>
    </row>
    <row r="439" spans="38:62">
      <c r="AL439" s="1"/>
      <c r="AM439" s="1"/>
      <c r="AN439" s="1"/>
      <c r="AO439" s="1"/>
      <c r="AP439" s="1"/>
      <c r="AQ439" s="1"/>
      <c r="AS439" s="1"/>
      <c r="AT439" s="1"/>
      <c r="AU439" s="1"/>
      <c r="BB439" s="1"/>
      <c r="BC439" s="1"/>
      <c r="BD439" s="1"/>
      <c r="BH439" s="1"/>
      <c r="BI439" s="1"/>
      <c r="BJ439" s="1"/>
    </row>
    <row r="440" spans="38:62">
      <c r="AL440" s="1"/>
      <c r="AM440" s="1"/>
      <c r="AN440" s="1"/>
      <c r="AO440" s="1"/>
      <c r="AP440" s="1"/>
      <c r="AQ440" s="1"/>
      <c r="AS440" s="1"/>
      <c r="AT440" s="1"/>
      <c r="AU440" s="1"/>
      <c r="BB440" s="1"/>
      <c r="BC440" s="1"/>
      <c r="BD440" s="1"/>
      <c r="BH440" s="1"/>
      <c r="BI440" s="1"/>
      <c r="BJ440" s="1"/>
    </row>
    <row r="441" spans="38:62">
      <c r="AL441" s="1"/>
      <c r="AM441" s="1"/>
      <c r="AN441" s="1"/>
      <c r="AO441" s="1"/>
      <c r="AP441" s="1"/>
      <c r="AQ441" s="1"/>
      <c r="AS441" s="1"/>
      <c r="AT441" s="1"/>
      <c r="AU441" s="1"/>
      <c r="BB441" s="1"/>
      <c r="BC441" s="1"/>
      <c r="BD441" s="1"/>
      <c r="BH441" s="1"/>
      <c r="BI441" s="1"/>
      <c r="BJ441" s="1"/>
    </row>
    <row r="442" spans="38:62">
      <c r="AL442" s="1"/>
      <c r="AM442" s="1"/>
      <c r="AN442" s="1"/>
      <c r="AO442" s="1"/>
      <c r="AP442" s="1"/>
      <c r="AQ442" s="1"/>
      <c r="AS442" s="1"/>
      <c r="AT442" s="1"/>
      <c r="AU442" s="1"/>
      <c r="BB442" s="1"/>
      <c r="BC442" s="1"/>
      <c r="BD442" s="1"/>
      <c r="BH442" s="1"/>
      <c r="BI442" s="1"/>
      <c r="BJ442" s="1"/>
    </row>
    <row r="443" spans="38:62">
      <c r="AL443" s="1"/>
      <c r="AM443" s="1"/>
      <c r="AN443" s="1"/>
      <c r="AO443" s="1"/>
      <c r="AP443" s="1"/>
      <c r="AQ443" s="1"/>
      <c r="AS443" s="1"/>
      <c r="AT443" s="1"/>
      <c r="AU443" s="1"/>
      <c r="BB443" s="1"/>
      <c r="BC443" s="1"/>
      <c r="BD443" s="1"/>
      <c r="BH443" s="1"/>
      <c r="BI443" s="1"/>
      <c r="BJ443" s="1"/>
    </row>
    <row r="444" spans="38:62">
      <c r="AL444" s="1"/>
      <c r="AM444" s="1"/>
      <c r="AN444" s="1"/>
      <c r="AO444" s="1"/>
      <c r="AP444" s="1"/>
      <c r="AQ444" s="1"/>
      <c r="AS444" s="1"/>
      <c r="AT444" s="1"/>
      <c r="AU444" s="1"/>
      <c r="BB444" s="1"/>
      <c r="BC444" s="1"/>
      <c r="BD444" s="1"/>
      <c r="BH444" s="1"/>
      <c r="BI444" s="1"/>
      <c r="BJ444" s="1"/>
    </row>
    <row r="445" spans="38:62">
      <c r="AL445" s="1"/>
      <c r="AM445" s="1"/>
      <c r="AN445" s="1"/>
      <c r="AO445" s="1"/>
      <c r="AP445" s="1"/>
      <c r="AQ445" s="1"/>
      <c r="AS445" s="1"/>
      <c r="AT445" s="1"/>
      <c r="AU445" s="1"/>
      <c r="BB445" s="1"/>
      <c r="BC445" s="1"/>
      <c r="BD445" s="1"/>
      <c r="BH445" s="1"/>
      <c r="BI445" s="1"/>
      <c r="BJ445" s="1"/>
    </row>
    <row r="446" spans="38:62">
      <c r="AL446" s="1"/>
      <c r="AM446" s="1"/>
      <c r="AN446" s="1"/>
      <c r="AO446" s="1"/>
      <c r="AP446" s="1"/>
      <c r="AQ446" s="1"/>
      <c r="AS446" s="1"/>
      <c r="AT446" s="1"/>
      <c r="AU446" s="1"/>
      <c r="BB446" s="1"/>
      <c r="BC446" s="1"/>
      <c r="BD446" s="1"/>
      <c r="BH446" s="1"/>
      <c r="BI446" s="1"/>
      <c r="BJ446" s="1"/>
    </row>
    <row r="447" spans="38:62">
      <c r="AL447" s="1"/>
      <c r="AM447" s="1"/>
      <c r="AN447" s="1"/>
      <c r="AO447" s="1"/>
      <c r="AP447" s="1"/>
      <c r="AQ447" s="1"/>
      <c r="AS447" s="1"/>
      <c r="AT447" s="1"/>
      <c r="AU447" s="1"/>
      <c r="BB447" s="1"/>
      <c r="BC447" s="1"/>
      <c r="BD447" s="1"/>
      <c r="BH447" s="1"/>
      <c r="BI447" s="1"/>
      <c r="BJ447" s="1"/>
    </row>
    <row r="448" spans="38:62">
      <c r="AL448" s="1"/>
      <c r="AM448" s="1"/>
      <c r="AN448" s="1"/>
      <c r="AO448" s="1"/>
      <c r="AP448" s="1"/>
      <c r="AQ448" s="1"/>
      <c r="AS448" s="1"/>
      <c r="AT448" s="1"/>
      <c r="AU448" s="1"/>
      <c r="BB448" s="1"/>
      <c r="BC448" s="1"/>
      <c r="BD448" s="1"/>
      <c r="BH448" s="1"/>
      <c r="BI448" s="1"/>
      <c r="BJ448" s="1"/>
    </row>
    <row r="449" spans="38:62">
      <c r="AL449" s="1"/>
      <c r="AM449" s="1"/>
      <c r="AN449" s="1"/>
      <c r="AO449" s="1"/>
      <c r="AP449" s="1"/>
      <c r="AQ449" s="1"/>
      <c r="AS449" s="1"/>
      <c r="AT449" s="1"/>
      <c r="AU449" s="1"/>
      <c r="BB449" s="1"/>
      <c r="BC449" s="1"/>
      <c r="BD449" s="1"/>
      <c r="BH449" s="1"/>
      <c r="BI449" s="1"/>
      <c r="BJ449" s="1"/>
    </row>
    <row r="450" spans="38:62">
      <c r="AL450" s="1"/>
      <c r="AM450" s="1"/>
      <c r="AN450" s="1"/>
      <c r="AO450" s="1"/>
      <c r="AP450" s="1"/>
      <c r="AQ450" s="1"/>
      <c r="AS450" s="1"/>
      <c r="AT450" s="1"/>
      <c r="AU450" s="1"/>
      <c r="BB450" s="1"/>
      <c r="BC450" s="1"/>
      <c r="BD450" s="1"/>
      <c r="BH450" s="1"/>
      <c r="BI450" s="1"/>
      <c r="BJ450" s="1"/>
    </row>
    <row r="451" spans="38:62">
      <c r="AL451" s="1"/>
      <c r="AM451" s="1"/>
      <c r="AN451" s="1"/>
      <c r="AO451" s="1"/>
      <c r="AP451" s="1"/>
      <c r="AQ451" s="1"/>
      <c r="AS451" s="1"/>
      <c r="AT451" s="1"/>
      <c r="AU451" s="1"/>
      <c r="BB451" s="1"/>
      <c r="BC451" s="1"/>
      <c r="BD451" s="1"/>
      <c r="BH451" s="1"/>
      <c r="BI451" s="1"/>
      <c r="BJ451" s="1"/>
    </row>
    <row r="452" spans="38:62">
      <c r="AL452" s="1"/>
      <c r="AM452" s="1"/>
      <c r="AN452" s="1"/>
      <c r="AO452" s="1"/>
      <c r="AP452" s="1"/>
      <c r="AQ452" s="1"/>
      <c r="AS452" s="1"/>
      <c r="AT452" s="1"/>
      <c r="AU452" s="1"/>
      <c r="BB452" s="1"/>
      <c r="BC452" s="1"/>
      <c r="BD452" s="1"/>
      <c r="BH452" s="1"/>
      <c r="BI452" s="1"/>
      <c r="BJ452" s="1"/>
    </row>
    <row r="453" spans="38:62">
      <c r="AL453" s="1"/>
      <c r="AM453" s="1"/>
      <c r="AN453" s="1"/>
      <c r="AO453" s="1"/>
      <c r="AP453" s="1"/>
      <c r="AQ453" s="1"/>
      <c r="AS453" s="1"/>
      <c r="AT453" s="1"/>
      <c r="AU453" s="1"/>
      <c r="BB453" s="1"/>
      <c r="BC453" s="1"/>
      <c r="BD453" s="1"/>
      <c r="BH453" s="1"/>
      <c r="BI453" s="1"/>
      <c r="BJ453" s="1"/>
    </row>
    <row r="454" spans="38:62">
      <c r="AL454" s="1"/>
      <c r="AM454" s="1"/>
      <c r="AN454" s="1"/>
      <c r="AO454" s="1"/>
      <c r="AP454" s="1"/>
      <c r="AQ454" s="1"/>
      <c r="AS454" s="1"/>
      <c r="AT454" s="1"/>
      <c r="AU454" s="1"/>
      <c r="BB454" s="1"/>
      <c r="BC454" s="1"/>
      <c r="BD454" s="1"/>
      <c r="BH454" s="1"/>
      <c r="BI454" s="1"/>
      <c r="BJ454" s="1"/>
    </row>
    <row r="455" spans="38:62">
      <c r="AL455" s="1"/>
      <c r="AM455" s="1"/>
      <c r="AN455" s="1"/>
      <c r="AO455" s="1"/>
      <c r="AP455" s="1"/>
      <c r="AQ455" s="1"/>
      <c r="AS455" s="1"/>
      <c r="AT455" s="1"/>
      <c r="AU455" s="1"/>
      <c r="BB455" s="1"/>
      <c r="BC455" s="1"/>
      <c r="BD455" s="1"/>
      <c r="BH455" s="1"/>
      <c r="BI455" s="1"/>
      <c r="BJ455" s="1"/>
    </row>
    <row r="456" spans="38:62">
      <c r="AL456" s="1"/>
      <c r="AM456" s="1"/>
      <c r="AN456" s="1"/>
      <c r="AO456" s="1"/>
      <c r="AP456" s="1"/>
      <c r="AQ456" s="1"/>
      <c r="AS456" s="1"/>
      <c r="AT456" s="1"/>
      <c r="AU456" s="1"/>
      <c r="BB456" s="1"/>
      <c r="BC456" s="1"/>
      <c r="BD456" s="1"/>
      <c r="BH456" s="1"/>
      <c r="BI456" s="1"/>
      <c r="BJ456" s="1"/>
    </row>
    <row r="457" spans="38:62">
      <c r="AL457" s="1"/>
      <c r="AM457" s="1"/>
      <c r="AN457" s="1"/>
      <c r="AO457" s="1"/>
      <c r="AP457" s="1"/>
      <c r="AQ457" s="1"/>
      <c r="AS457" s="1"/>
      <c r="AT457" s="1"/>
      <c r="AU457" s="1"/>
      <c r="BB457" s="1"/>
      <c r="BC457" s="1"/>
      <c r="BD457" s="1"/>
      <c r="BH457" s="1"/>
      <c r="BI457" s="1"/>
      <c r="BJ457" s="1"/>
    </row>
    <row r="458" spans="38:62">
      <c r="AL458" s="1"/>
      <c r="AM458" s="1"/>
      <c r="AN458" s="1"/>
      <c r="AO458" s="1"/>
      <c r="AP458" s="1"/>
      <c r="AQ458" s="1"/>
      <c r="AS458" s="1"/>
      <c r="AT458" s="1"/>
      <c r="AU458" s="1"/>
      <c r="BB458" s="1"/>
      <c r="BC458" s="1"/>
      <c r="BD458" s="1"/>
      <c r="BH458" s="1"/>
      <c r="BI458" s="1"/>
      <c r="BJ458" s="1"/>
    </row>
    <row r="459" spans="38:62">
      <c r="AL459" s="1"/>
      <c r="AM459" s="1"/>
      <c r="AN459" s="1"/>
      <c r="AO459" s="1"/>
      <c r="AP459" s="1"/>
      <c r="AQ459" s="1"/>
      <c r="AS459" s="1"/>
      <c r="AT459" s="1"/>
      <c r="AU459" s="1"/>
      <c r="BB459" s="1"/>
      <c r="BC459" s="1"/>
      <c r="BD459" s="1"/>
      <c r="BH459" s="1"/>
      <c r="BI459" s="1"/>
      <c r="BJ459" s="1"/>
    </row>
    <row r="460" spans="38:62">
      <c r="AL460" s="1"/>
      <c r="AM460" s="1"/>
      <c r="AN460" s="1"/>
      <c r="AO460" s="1"/>
      <c r="AP460" s="1"/>
      <c r="AQ460" s="1"/>
      <c r="AS460" s="1"/>
      <c r="AT460" s="1"/>
      <c r="AU460" s="1"/>
      <c r="BB460" s="1"/>
      <c r="BC460" s="1"/>
      <c r="BD460" s="1"/>
      <c r="BH460" s="1"/>
      <c r="BI460" s="1"/>
      <c r="BJ460" s="1"/>
    </row>
    <row r="461" spans="38:62">
      <c r="AL461" s="1"/>
      <c r="AM461" s="1"/>
      <c r="AN461" s="1"/>
      <c r="AO461" s="1"/>
      <c r="AP461" s="1"/>
      <c r="AQ461" s="1"/>
      <c r="AS461" s="1"/>
      <c r="AT461" s="1"/>
      <c r="AU461" s="1"/>
      <c r="BB461" s="1"/>
      <c r="BC461" s="1"/>
      <c r="BD461" s="1"/>
      <c r="BH461" s="1"/>
      <c r="BI461" s="1"/>
      <c r="BJ461" s="1"/>
    </row>
    <row r="462" spans="38:62">
      <c r="AL462" s="1"/>
      <c r="AM462" s="1"/>
      <c r="AN462" s="1"/>
      <c r="AO462" s="1"/>
      <c r="AP462" s="1"/>
      <c r="AQ462" s="1"/>
      <c r="AS462" s="1"/>
      <c r="AT462" s="1"/>
      <c r="AU462" s="1"/>
      <c r="BB462" s="1"/>
      <c r="BC462" s="1"/>
      <c r="BD462" s="1"/>
      <c r="BH462" s="1"/>
      <c r="BI462" s="1"/>
      <c r="BJ462" s="1"/>
    </row>
    <row r="463" spans="38:62">
      <c r="AL463" s="1"/>
      <c r="AM463" s="1"/>
      <c r="AN463" s="1"/>
      <c r="AO463" s="1"/>
      <c r="AP463" s="1"/>
      <c r="AQ463" s="1"/>
      <c r="AS463" s="1"/>
      <c r="AT463" s="1"/>
      <c r="AU463" s="1"/>
      <c r="BB463" s="1"/>
      <c r="BC463" s="1"/>
      <c r="BD463" s="1"/>
      <c r="BH463" s="1"/>
      <c r="BI463" s="1"/>
      <c r="BJ463" s="1"/>
    </row>
    <row r="464" spans="38:62">
      <c r="AL464" s="1"/>
      <c r="AM464" s="1"/>
      <c r="AN464" s="1"/>
      <c r="AO464" s="1"/>
      <c r="AP464" s="1"/>
      <c r="AQ464" s="1"/>
      <c r="AS464" s="1"/>
      <c r="AT464" s="1"/>
      <c r="AU464" s="1"/>
      <c r="BB464" s="1"/>
      <c r="BC464" s="1"/>
      <c r="BD464" s="1"/>
      <c r="BH464" s="1"/>
      <c r="BI464" s="1"/>
      <c r="BJ464" s="1"/>
    </row>
    <row r="465" spans="38:62">
      <c r="AL465" s="1"/>
      <c r="AM465" s="1"/>
      <c r="AN465" s="1"/>
      <c r="AO465" s="1"/>
      <c r="AP465" s="1"/>
      <c r="AQ465" s="1"/>
      <c r="AS465" s="1"/>
      <c r="AT465" s="1"/>
      <c r="AU465" s="1"/>
      <c r="BB465" s="1"/>
      <c r="BC465" s="1"/>
      <c r="BD465" s="1"/>
      <c r="BH465" s="1"/>
      <c r="BI465" s="1"/>
      <c r="BJ465" s="1"/>
    </row>
    <row r="466" spans="38:62">
      <c r="AL466" s="1"/>
      <c r="AM466" s="1"/>
      <c r="AN466" s="1"/>
      <c r="AO466" s="1"/>
      <c r="AP466" s="1"/>
      <c r="AQ466" s="1"/>
      <c r="AS466" s="1"/>
      <c r="AT466" s="1"/>
      <c r="AU466" s="1"/>
      <c r="BB466" s="1"/>
      <c r="BC466" s="1"/>
      <c r="BD466" s="1"/>
      <c r="BH466" s="1"/>
      <c r="BI466" s="1"/>
      <c r="BJ466" s="1"/>
    </row>
    <row r="467" spans="38:62">
      <c r="AL467" s="1"/>
      <c r="AM467" s="1"/>
      <c r="AN467" s="1"/>
      <c r="AO467" s="1"/>
      <c r="AP467" s="1"/>
      <c r="AQ467" s="1"/>
      <c r="AS467" s="1"/>
      <c r="AT467" s="1"/>
      <c r="AU467" s="1"/>
      <c r="BB467" s="1"/>
      <c r="BC467" s="1"/>
      <c r="BD467" s="1"/>
      <c r="BH467" s="1"/>
      <c r="BI467" s="1"/>
      <c r="BJ467" s="1"/>
    </row>
    <row r="468" spans="38:62">
      <c r="AL468" s="1"/>
      <c r="AM468" s="1"/>
      <c r="AN468" s="1"/>
      <c r="AO468" s="1"/>
      <c r="AP468" s="1"/>
      <c r="AQ468" s="1"/>
      <c r="AS468" s="1"/>
      <c r="AT468" s="1"/>
      <c r="AU468" s="1"/>
      <c r="BB468" s="1"/>
      <c r="BC468" s="1"/>
      <c r="BD468" s="1"/>
      <c r="BH468" s="1"/>
      <c r="BI468" s="1"/>
      <c r="BJ468" s="1"/>
    </row>
    <row r="469" spans="38:62">
      <c r="AL469" s="1"/>
      <c r="AM469" s="1"/>
      <c r="AN469" s="1"/>
      <c r="AO469" s="1"/>
      <c r="AP469" s="1"/>
      <c r="AQ469" s="1"/>
      <c r="AS469" s="1"/>
      <c r="AT469" s="1"/>
      <c r="AU469" s="1"/>
      <c r="BB469" s="1"/>
      <c r="BC469" s="1"/>
      <c r="BD469" s="1"/>
      <c r="BH469" s="1"/>
      <c r="BI469" s="1"/>
      <c r="BJ469" s="1"/>
    </row>
    <row r="470" spans="38:62">
      <c r="AL470" s="1"/>
      <c r="AM470" s="1"/>
      <c r="AN470" s="1"/>
      <c r="AO470" s="1"/>
      <c r="AP470" s="1"/>
      <c r="AQ470" s="1"/>
      <c r="AS470" s="1"/>
      <c r="AT470" s="1"/>
      <c r="AU470" s="1"/>
      <c r="BB470" s="1"/>
      <c r="BC470" s="1"/>
      <c r="BD470" s="1"/>
      <c r="BH470" s="1"/>
      <c r="BI470" s="1"/>
      <c r="BJ470" s="1"/>
    </row>
    <row r="471" spans="38:62">
      <c r="AL471" s="1"/>
      <c r="AM471" s="1"/>
      <c r="AN471" s="1"/>
      <c r="AO471" s="1"/>
      <c r="AP471" s="1"/>
      <c r="AQ471" s="1"/>
      <c r="AS471" s="1"/>
      <c r="AT471" s="1"/>
      <c r="AU471" s="1"/>
      <c r="BB471" s="1"/>
      <c r="BC471" s="1"/>
      <c r="BD471" s="1"/>
      <c r="BH471" s="1"/>
      <c r="BI471" s="1"/>
      <c r="BJ471" s="1"/>
    </row>
    <row r="472" spans="38:62">
      <c r="AL472" s="1"/>
      <c r="AM472" s="1"/>
      <c r="AN472" s="1"/>
      <c r="AO472" s="1"/>
      <c r="AP472" s="1"/>
      <c r="AQ472" s="1"/>
      <c r="AS472" s="1"/>
      <c r="AT472" s="1"/>
      <c r="AU472" s="1"/>
      <c r="BB472" s="1"/>
      <c r="BC472" s="1"/>
      <c r="BD472" s="1"/>
      <c r="BH472" s="1"/>
      <c r="BI472" s="1"/>
      <c r="BJ472" s="1"/>
    </row>
    <row r="473" spans="38:62">
      <c r="AL473" s="1"/>
      <c r="AM473" s="1"/>
      <c r="AN473" s="1"/>
      <c r="AO473" s="1"/>
      <c r="AP473" s="1"/>
      <c r="AQ473" s="1"/>
      <c r="AS473" s="1"/>
      <c r="AT473" s="1"/>
      <c r="AU473" s="1"/>
      <c r="BB473" s="1"/>
      <c r="BC473" s="1"/>
      <c r="BD473" s="1"/>
      <c r="BH473" s="1"/>
      <c r="BI473" s="1"/>
      <c r="BJ473" s="1"/>
    </row>
    <row r="474" spans="38:62">
      <c r="AL474" s="1"/>
      <c r="AM474" s="1"/>
      <c r="AN474" s="1"/>
      <c r="AO474" s="1"/>
      <c r="AP474" s="1"/>
      <c r="AQ474" s="1"/>
      <c r="AS474" s="1"/>
      <c r="AT474" s="1"/>
      <c r="AU474" s="1"/>
      <c r="BB474" s="1"/>
      <c r="BC474" s="1"/>
      <c r="BD474" s="1"/>
      <c r="BH474" s="1"/>
      <c r="BI474" s="1"/>
      <c r="BJ474" s="1"/>
    </row>
    <row r="475" spans="38:62">
      <c r="AL475" s="1"/>
      <c r="AM475" s="1"/>
      <c r="AN475" s="1"/>
      <c r="AO475" s="1"/>
      <c r="AP475" s="1"/>
      <c r="AQ475" s="1"/>
      <c r="AS475" s="1"/>
      <c r="AT475" s="1"/>
      <c r="AU475" s="1"/>
      <c r="BB475" s="1"/>
      <c r="BC475" s="1"/>
      <c r="BD475" s="1"/>
      <c r="BH475" s="1"/>
      <c r="BI475" s="1"/>
      <c r="BJ475" s="1"/>
    </row>
    <row r="476" spans="38:62">
      <c r="AL476" s="1"/>
      <c r="AM476" s="1"/>
      <c r="AN476" s="1"/>
      <c r="AO476" s="1"/>
      <c r="AP476" s="1"/>
      <c r="AQ476" s="1"/>
      <c r="AS476" s="1"/>
      <c r="AT476" s="1"/>
      <c r="AU476" s="1"/>
      <c r="BB476" s="1"/>
      <c r="BC476" s="1"/>
      <c r="BD476" s="1"/>
      <c r="BH476" s="1"/>
      <c r="BI476" s="1"/>
      <c r="BJ476" s="1"/>
    </row>
    <row r="477" spans="38:62">
      <c r="AL477" s="1"/>
      <c r="AM477" s="1"/>
      <c r="AN477" s="1"/>
      <c r="AO477" s="1"/>
      <c r="AP477" s="1"/>
      <c r="AQ477" s="1"/>
      <c r="AS477" s="1"/>
      <c r="AT477" s="1"/>
      <c r="AU477" s="1"/>
      <c r="BB477" s="1"/>
      <c r="BC477" s="1"/>
      <c r="BD477" s="1"/>
      <c r="BH477" s="1"/>
      <c r="BI477" s="1"/>
      <c r="BJ477" s="1"/>
    </row>
    <row r="478" spans="38:62">
      <c r="AL478" s="1"/>
      <c r="AM478" s="1"/>
      <c r="AN478" s="1"/>
      <c r="AO478" s="1"/>
      <c r="AP478" s="1"/>
      <c r="AQ478" s="1"/>
      <c r="AS478" s="1"/>
      <c r="AT478" s="1"/>
      <c r="AU478" s="1"/>
      <c r="BB478" s="1"/>
      <c r="BC478" s="1"/>
      <c r="BD478" s="1"/>
      <c r="BH478" s="1"/>
      <c r="BI478" s="1"/>
      <c r="BJ478" s="1"/>
    </row>
    <row r="479" spans="38:62">
      <c r="AL479" s="1"/>
      <c r="AM479" s="1"/>
      <c r="AN479" s="1"/>
      <c r="AO479" s="1"/>
      <c r="AP479" s="1"/>
      <c r="AQ479" s="1"/>
      <c r="AS479" s="1"/>
      <c r="AT479" s="1"/>
      <c r="AU479" s="1"/>
      <c r="BB479" s="1"/>
      <c r="BC479" s="1"/>
      <c r="BD479" s="1"/>
      <c r="BH479" s="1"/>
      <c r="BI479" s="1"/>
      <c r="BJ479" s="1"/>
    </row>
    <row r="480" spans="38:62">
      <c r="AL480" s="1"/>
      <c r="AM480" s="1"/>
      <c r="AN480" s="1"/>
      <c r="AO480" s="1"/>
      <c r="AP480" s="1"/>
      <c r="AQ480" s="1"/>
      <c r="AS480" s="1"/>
      <c r="AT480" s="1"/>
      <c r="AU480" s="1"/>
      <c r="BB480" s="1"/>
      <c r="BC480" s="1"/>
      <c r="BD480" s="1"/>
      <c r="BH480" s="1"/>
      <c r="BI480" s="1"/>
      <c r="BJ480" s="1"/>
    </row>
    <row r="481" spans="38:62">
      <c r="AL481" s="1"/>
      <c r="AM481" s="1"/>
      <c r="AN481" s="1"/>
      <c r="AO481" s="1"/>
      <c r="AP481" s="1"/>
      <c r="AQ481" s="1"/>
      <c r="AS481" s="1"/>
      <c r="AT481" s="1"/>
      <c r="AU481" s="1"/>
      <c r="BB481" s="1"/>
      <c r="BC481" s="1"/>
      <c r="BD481" s="1"/>
      <c r="BH481" s="1"/>
      <c r="BI481" s="1"/>
      <c r="BJ481" s="1"/>
    </row>
    <row r="482" spans="38:62">
      <c r="AL482" s="1"/>
      <c r="AM482" s="1"/>
      <c r="AN482" s="1"/>
      <c r="AO482" s="1"/>
      <c r="AP482" s="1"/>
      <c r="AQ482" s="1"/>
      <c r="AS482" s="1"/>
      <c r="AT482" s="1"/>
      <c r="AU482" s="1"/>
      <c r="BB482" s="1"/>
      <c r="BC482" s="1"/>
      <c r="BD482" s="1"/>
      <c r="BH482" s="1"/>
      <c r="BI482" s="1"/>
      <c r="BJ482" s="1"/>
    </row>
    <row r="483" spans="38:62">
      <c r="AL483" s="1"/>
      <c r="AM483" s="1"/>
      <c r="AN483" s="1"/>
      <c r="AO483" s="1"/>
      <c r="AP483" s="1"/>
      <c r="AQ483" s="1"/>
      <c r="AS483" s="1"/>
      <c r="AT483" s="1"/>
      <c r="AU483" s="1"/>
      <c r="BB483" s="1"/>
      <c r="BC483" s="1"/>
      <c r="BD483" s="1"/>
      <c r="BH483" s="1"/>
      <c r="BI483" s="1"/>
      <c r="BJ483" s="1"/>
    </row>
    <row r="484" spans="38:62">
      <c r="AL484" s="1"/>
      <c r="AM484" s="1"/>
      <c r="AN484" s="1"/>
      <c r="AO484" s="1"/>
      <c r="AP484" s="1"/>
      <c r="AQ484" s="1"/>
      <c r="AS484" s="1"/>
      <c r="AT484" s="1"/>
      <c r="AU484" s="1"/>
      <c r="BB484" s="1"/>
      <c r="BC484" s="1"/>
      <c r="BD484" s="1"/>
      <c r="BH484" s="1"/>
      <c r="BI484" s="1"/>
      <c r="BJ484" s="1"/>
    </row>
    <row r="485" spans="38:62">
      <c r="AL485" s="1"/>
      <c r="AM485" s="1"/>
      <c r="AN485" s="1"/>
      <c r="AO485" s="1"/>
      <c r="AP485" s="1"/>
      <c r="AQ485" s="1"/>
      <c r="AS485" s="1"/>
      <c r="AT485" s="1"/>
      <c r="AU485" s="1"/>
      <c r="BB485" s="1"/>
      <c r="BC485" s="1"/>
      <c r="BD485" s="1"/>
      <c r="BH485" s="1"/>
      <c r="BI485" s="1"/>
      <c r="BJ485" s="1"/>
    </row>
    <row r="486" spans="38:62">
      <c r="AL486" s="1"/>
      <c r="AM486" s="1"/>
      <c r="AN486" s="1"/>
      <c r="AO486" s="1"/>
      <c r="AP486" s="1"/>
      <c r="AQ486" s="1"/>
      <c r="AS486" s="1"/>
      <c r="AT486" s="1"/>
      <c r="AU486" s="1"/>
      <c r="BB486" s="1"/>
      <c r="BC486" s="1"/>
      <c r="BD486" s="1"/>
      <c r="BH486" s="1"/>
      <c r="BI486" s="1"/>
      <c r="BJ486" s="1"/>
    </row>
    <row r="487" spans="38:62">
      <c r="AL487" s="1"/>
      <c r="AM487" s="1"/>
      <c r="AN487" s="1"/>
      <c r="AO487" s="1"/>
      <c r="AP487" s="1"/>
      <c r="AQ487" s="1"/>
      <c r="AS487" s="1"/>
      <c r="AT487" s="1"/>
      <c r="AU487" s="1"/>
      <c r="BB487" s="1"/>
      <c r="BC487" s="1"/>
      <c r="BD487" s="1"/>
      <c r="BH487" s="1"/>
      <c r="BI487" s="1"/>
      <c r="BJ487" s="1"/>
    </row>
    <row r="488" spans="38:62">
      <c r="AL488" s="1"/>
      <c r="AM488" s="1"/>
      <c r="AN488" s="1"/>
      <c r="AO488" s="1"/>
      <c r="AP488" s="1"/>
      <c r="AQ488" s="1"/>
      <c r="AS488" s="1"/>
      <c r="AT488" s="1"/>
      <c r="AU488" s="1"/>
      <c r="BB488" s="1"/>
      <c r="BC488" s="1"/>
      <c r="BD488" s="1"/>
      <c r="BH488" s="1"/>
      <c r="BI488" s="1"/>
      <c r="BJ488" s="1"/>
    </row>
    <row r="489" spans="38:62">
      <c r="AL489" s="1"/>
      <c r="AM489" s="1"/>
      <c r="AN489" s="1"/>
      <c r="AO489" s="1"/>
      <c r="AP489" s="1"/>
      <c r="AQ489" s="1"/>
      <c r="AS489" s="1"/>
      <c r="AT489" s="1"/>
      <c r="AU489" s="1"/>
      <c r="BB489" s="1"/>
      <c r="BC489" s="1"/>
      <c r="BD489" s="1"/>
      <c r="BH489" s="1"/>
      <c r="BI489" s="1"/>
      <c r="BJ489" s="1"/>
    </row>
    <row r="490" spans="38:62">
      <c r="AL490" s="1"/>
      <c r="AM490" s="1"/>
      <c r="AN490" s="1"/>
      <c r="AO490" s="1"/>
      <c r="AP490" s="1"/>
      <c r="AQ490" s="1"/>
      <c r="AS490" s="1"/>
      <c r="AT490" s="1"/>
      <c r="AU490" s="1"/>
      <c r="BB490" s="1"/>
      <c r="BC490" s="1"/>
      <c r="BD490" s="1"/>
      <c r="BH490" s="1"/>
      <c r="BI490" s="1"/>
      <c r="BJ490" s="1"/>
    </row>
    <row r="491" spans="38:62">
      <c r="AL491" s="1"/>
      <c r="AM491" s="1"/>
      <c r="AN491" s="1"/>
      <c r="AO491" s="1"/>
      <c r="AP491" s="1"/>
      <c r="AQ491" s="1"/>
      <c r="AS491" s="1"/>
      <c r="AT491" s="1"/>
      <c r="AU491" s="1"/>
      <c r="BB491" s="1"/>
      <c r="BC491" s="1"/>
      <c r="BD491" s="1"/>
      <c r="BH491" s="1"/>
      <c r="BI491" s="1"/>
      <c r="BJ491" s="1"/>
    </row>
    <row r="492" spans="38:62">
      <c r="AL492" s="1"/>
      <c r="AM492" s="1"/>
      <c r="AN492" s="1"/>
      <c r="AO492" s="1"/>
      <c r="AP492" s="1"/>
      <c r="AQ492" s="1"/>
      <c r="AS492" s="1"/>
      <c r="AT492" s="1"/>
      <c r="AU492" s="1"/>
      <c r="BB492" s="1"/>
      <c r="BC492" s="1"/>
      <c r="BD492" s="1"/>
      <c r="BH492" s="1"/>
      <c r="BI492" s="1"/>
      <c r="BJ492" s="1"/>
    </row>
    <row r="493" spans="38:62">
      <c r="AL493" s="1"/>
      <c r="AM493" s="1"/>
      <c r="AN493" s="1"/>
      <c r="AO493" s="1"/>
      <c r="AP493" s="1"/>
      <c r="AQ493" s="1"/>
      <c r="AS493" s="1"/>
      <c r="AT493" s="1"/>
      <c r="AU493" s="1"/>
      <c r="BB493" s="1"/>
      <c r="BC493" s="1"/>
      <c r="BD493" s="1"/>
      <c r="BH493" s="1"/>
      <c r="BI493" s="1"/>
      <c r="BJ493" s="1"/>
    </row>
    <row r="494" spans="38:62">
      <c r="AL494" s="1"/>
      <c r="AM494" s="1"/>
      <c r="AN494" s="1"/>
      <c r="AO494" s="1"/>
      <c r="AP494" s="1"/>
      <c r="AQ494" s="1"/>
      <c r="AS494" s="1"/>
      <c r="AT494" s="1"/>
      <c r="AU494" s="1"/>
      <c r="BB494" s="1"/>
      <c r="BC494" s="1"/>
      <c r="BD494" s="1"/>
      <c r="BH494" s="1"/>
      <c r="BI494" s="1"/>
      <c r="BJ494" s="1"/>
    </row>
    <row r="495" spans="38:62">
      <c r="AL495" s="1"/>
      <c r="AM495" s="1"/>
      <c r="AN495" s="1"/>
      <c r="AO495" s="1"/>
      <c r="AP495" s="1"/>
      <c r="AQ495" s="1"/>
      <c r="AS495" s="1"/>
      <c r="AT495" s="1"/>
      <c r="AU495" s="1"/>
      <c r="BB495" s="1"/>
      <c r="BC495" s="1"/>
      <c r="BD495" s="1"/>
      <c r="BH495" s="1"/>
      <c r="BI495" s="1"/>
      <c r="BJ495" s="1"/>
    </row>
    <row r="496" spans="38:62">
      <c r="AL496" s="1"/>
      <c r="AM496" s="1"/>
      <c r="AN496" s="1"/>
      <c r="AO496" s="1"/>
      <c r="AP496" s="1"/>
      <c r="AQ496" s="1"/>
      <c r="AS496" s="1"/>
      <c r="AT496" s="1"/>
      <c r="AU496" s="1"/>
      <c r="BB496" s="1"/>
      <c r="BC496" s="1"/>
      <c r="BD496" s="1"/>
      <c r="BH496" s="1"/>
      <c r="BI496" s="1"/>
      <c r="BJ496" s="1"/>
    </row>
    <row r="497" spans="38:62">
      <c r="AL497" s="1"/>
      <c r="AM497" s="1"/>
      <c r="AN497" s="1"/>
      <c r="AO497" s="1"/>
      <c r="AP497" s="1"/>
      <c r="AQ497" s="1"/>
      <c r="AS497" s="1"/>
      <c r="AT497" s="1"/>
      <c r="AU497" s="1"/>
      <c r="BB497" s="1"/>
      <c r="BC497" s="1"/>
      <c r="BD497" s="1"/>
      <c r="BH497" s="1"/>
      <c r="BI497" s="1"/>
      <c r="BJ497" s="1"/>
    </row>
    <row r="498" spans="38:62">
      <c r="AL498" s="1"/>
      <c r="AM498" s="1"/>
      <c r="AN498" s="1"/>
      <c r="AO498" s="1"/>
      <c r="AP498" s="1"/>
      <c r="AQ498" s="1"/>
      <c r="AS498" s="1"/>
      <c r="AT498" s="1"/>
      <c r="AU498" s="1"/>
      <c r="BB498" s="1"/>
      <c r="BC498" s="1"/>
      <c r="BD498" s="1"/>
      <c r="BH498" s="1"/>
      <c r="BI498" s="1"/>
      <c r="BJ498" s="1"/>
    </row>
    <row r="499" spans="38:62">
      <c r="AL499" s="1"/>
      <c r="AM499" s="1"/>
      <c r="AN499" s="1"/>
      <c r="AO499" s="1"/>
      <c r="AP499" s="1"/>
      <c r="AQ499" s="1"/>
      <c r="AS499" s="1"/>
      <c r="AT499" s="1"/>
      <c r="AU499" s="1"/>
      <c r="BB499" s="1"/>
      <c r="BC499" s="1"/>
      <c r="BD499" s="1"/>
      <c r="BH499" s="1"/>
      <c r="BI499" s="1"/>
      <c r="BJ499" s="1"/>
    </row>
    <row r="500" spans="38:62">
      <c r="AL500" s="1"/>
      <c r="AM500" s="1"/>
      <c r="AN500" s="1"/>
      <c r="AO500" s="1"/>
      <c r="AP500" s="1"/>
      <c r="AQ500" s="1"/>
      <c r="AS500" s="1"/>
      <c r="AT500" s="1"/>
      <c r="AU500" s="1"/>
      <c r="BB500" s="1"/>
      <c r="BC500" s="1"/>
      <c r="BD500" s="1"/>
      <c r="BH500" s="1"/>
      <c r="BI500" s="1"/>
      <c r="BJ500" s="1"/>
    </row>
    <row r="501" spans="38:62">
      <c r="AL501" s="1"/>
      <c r="AM501" s="1"/>
      <c r="AN501" s="1"/>
      <c r="AO501" s="1"/>
      <c r="AP501" s="1"/>
      <c r="AQ501" s="1"/>
      <c r="AS501" s="1"/>
      <c r="AT501" s="1"/>
      <c r="AU501" s="1"/>
      <c r="BB501" s="1"/>
      <c r="BC501" s="1"/>
      <c r="BD501" s="1"/>
      <c r="BH501" s="1"/>
      <c r="BI501" s="1"/>
      <c r="BJ501" s="1"/>
    </row>
    <row r="502" spans="38:62">
      <c r="AL502" s="1"/>
      <c r="AM502" s="1"/>
      <c r="AN502" s="1"/>
      <c r="AO502" s="1"/>
      <c r="AP502" s="1"/>
      <c r="AQ502" s="1"/>
      <c r="AS502" s="1"/>
      <c r="AT502" s="1"/>
      <c r="AU502" s="1"/>
      <c r="BB502" s="1"/>
      <c r="BC502" s="1"/>
      <c r="BD502" s="1"/>
      <c r="BH502" s="1"/>
      <c r="BI502" s="1"/>
      <c r="BJ502" s="1"/>
    </row>
    <row r="503" spans="38:62">
      <c r="AL503" s="1"/>
      <c r="AM503" s="1"/>
      <c r="AN503" s="1"/>
      <c r="AO503" s="1"/>
      <c r="AP503" s="1"/>
      <c r="AQ503" s="1"/>
      <c r="AS503" s="1"/>
      <c r="AT503" s="1"/>
      <c r="AU503" s="1"/>
      <c r="BB503" s="1"/>
      <c r="BC503" s="1"/>
      <c r="BD503" s="1"/>
      <c r="BH503" s="1"/>
      <c r="BI503" s="1"/>
      <c r="BJ503" s="1"/>
    </row>
    <row r="504" spans="38:62">
      <c r="AL504" s="1"/>
      <c r="AM504" s="1"/>
      <c r="AN504" s="1"/>
      <c r="AO504" s="1"/>
      <c r="AP504" s="1"/>
      <c r="AQ504" s="1"/>
      <c r="AS504" s="1"/>
      <c r="AT504" s="1"/>
      <c r="AU504" s="1"/>
      <c r="BB504" s="1"/>
      <c r="BC504" s="1"/>
      <c r="BD504" s="1"/>
      <c r="BH504" s="1"/>
      <c r="BI504" s="1"/>
      <c r="BJ504" s="1"/>
    </row>
    <row r="505" spans="38:62">
      <c r="AL505" s="1"/>
      <c r="AM505" s="1"/>
      <c r="AN505" s="1"/>
      <c r="AO505" s="1"/>
      <c r="AP505" s="1"/>
      <c r="AQ505" s="1"/>
      <c r="AS505" s="1"/>
      <c r="AT505" s="1"/>
      <c r="AU505" s="1"/>
      <c r="BB505" s="1"/>
      <c r="BC505" s="1"/>
      <c r="BD505" s="1"/>
      <c r="BH505" s="1"/>
      <c r="BI505" s="1"/>
      <c r="BJ505" s="1"/>
    </row>
    <row r="506" spans="38:62">
      <c r="AL506" s="1"/>
      <c r="AM506" s="1"/>
      <c r="AN506" s="1"/>
      <c r="AO506" s="1"/>
      <c r="AP506" s="1"/>
      <c r="AQ506" s="1"/>
      <c r="AS506" s="1"/>
      <c r="AT506" s="1"/>
      <c r="AU506" s="1"/>
      <c r="BB506" s="1"/>
      <c r="BC506" s="1"/>
      <c r="BD506" s="1"/>
      <c r="BH506" s="1"/>
      <c r="BI506" s="1"/>
      <c r="BJ506" s="1"/>
    </row>
    <row r="507" spans="38:62">
      <c r="AL507" s="1"/>
      <c r="AM507" s="1"/>
      <c r="AN507" s="1"/>
      <c r="AO507" s="1"/>
      <c r="AP507" s="1"/>
      <c r="AQ507" s="1"/>
      <c r="AS507" s="1"/>
      <c r="AT507" s="1"/>
      <c r="AU507" s="1"/>
      <c r="BB507" s="1"/>
      <c r="BC507" s="1"/>
      <c r="BD507" s="1"/>
      <c r="BH507" s="1"/>
      <c r="BI507" s="1"/>
      <c r="BJ507" s="1"/>
    </row>
    <row r="508" spans="38:62">
      <c r="AL508" s="1"/>
      <c r="AM508" s="1"/>
      <c r="AN508" s="1"/>
      <c r="AO508" s="1"/>
      <c r="AP508" s="1"/>
      <c r="AQ508" s="1"/>
      <c r="AS508" s="1"/>
      <c r="AT508" s="1"/>
      <c r="AU508" s="1"/>
      <c r="BB508" s="1"/>
      <c r="BC508" s="1"/>
      <c r="BD508" s="1"/>
      <c r="BH508" s="1"/>
      <c r="BI508" s="1"/>
      <c r="BJ508" s="1"/>
    </row>
    <row r="509" spans="38:62">
      <c r="AL509" s="1"/>
      <c r="AM509" s="1"/>
      <c r="AN509" s="1"/>
      <c r="AO509" s="1"/>
      <c r="AP509" s="1"/>
      <c r="AQ509" s="1"/>
      <c r="AS509" s="1"/>
      <c r="AT509" s="1"/>
      <c r="AU509" s="1"/>
      <c r="BB509" s="1"/>
      <c r="BC509" s="1"/>
      <c r="BD509" s="1"/>
      <c r="BH509" s="1"/>
      <c r="BI509" s="1"/>
      <c r="BJ509" s="1"/>
    </row>
    <row r="510" spans="38:62">
      <c r="AL510" s="1"/>
      <c r="AM510" s="1"/>
      <c r="AN510" s="1"/>
      <c r="AO510" s="1"/>
      <c r="AP510" s="1"/>
      <c r="AQ510" s="1"/>
      <c r="AS510" s="1"/>
      <c r="AT510" s="1"/>
      <c r="AU510" s="1"/>
      <c r="BB510" s="1"/>
      <c r="BC510" s="1"/>
      <c r="BD510" s="1"/>
      <c r="BH510" s="1"/>
      <c r="BI510" s="1"/>
      <c r="BJ510" s="1"/>
    </row>
    <row r="511" spans="38:62">
      <c r="AL511" s="1"/>
      <c r="AM511" s="1"/>
      <c r="AN511" s="1"/>
      <c r="AO511" s="1"/>
      <c r="AP511" s="1"/>
      <c r="AQ511" s="1"/>
      <c r="AS511" s="1"/>
      <c r="AT511" s="1"/>
      <c r="AU511" s="1"/>
      <c r="BB511" s="1"/>
      <c r="BC511" s="1"/>
      <c r="BD511" s="1"/>
      <c r="BH511" s="1"/>
      <c r="BI511" s="1"/>
      <c r="BJ511" s="1"/>
    </row>
    <row r="512" spans="38:62">
      <c r="AL512" s="1"/>
      <c r="AM512" s="1"/>
      <c r="AN512" s="1"/>
      <c r="AO512" s="1"/>
      <c r="AP512" s="1"/>
      <c r="AQ512" s="1"/>
      <c r="AS512" s="1"/>
      <c r="AT512" s="1"/>
      <c r="AU512" s="1"/>
      <c r="BB512" s="1"/>
      <c r="BC512" s="1"/>
      <c r="BD512" s="1"/>
      <c r="BH512" s="1"/>
      <c r="BI512" s="1"/>
      <c r="BJ512" s="1"/>
    </row>
    <row r="513" spans="38:62">
      <c r="AL513" s="1"/>
      <c r="AM513" s="1"/>
      <c r="AN513" s="1"/>
      <c r="AO513" s="1"/>
      <c r="AP513" s="1"/>
      <c r="AQ513" s="1"/>
      <c r="AS513" s="1"/>
      <c r="AT513" s="1"/>
      <c r="AU513" s="1"/>
      <c r="BB513" s="1"/>
      <c r="BC513" s="1"/>
      <c r="BD513" s="1"/>
      <c r="BH513" s="1"/>
      <c r="BI513" s="1"/>
      <c r="BJ513" s="1"/>
    </row>
    <row r="514" spans="38:62">
      <c r="AL514" s="1"/>
      <c r="AM514" s="1"/>
      <c r="AN514" s="1"/>
      <c r="AO514" s="1"/>
      <c r="AP514" s="1"/>
      <c r="AQ514" s="1"/>
      <c r="AS514" s="1"/>
      <c r="AT514" s="1"/>
      <c r="AU514" s="1"/>
      <c r="BB514" s="1"/>
      <c r="BC514" s="1"/>
      <c r="BD514" s="1"/>
      <c r="BH514" s="1"/>
      <c r="BI514" s="1"/>
      <c r="BJ514" s="1"/>
    </row>
    <row r="515" spans="38:62">
      <c r="AL515" s="1"/>
      <c r="AM515" s="1"/>
      <c r="AN515" s="1"/>
      <c r="AO515" s="1"/>
      <c r="AP515" s="1"/>
      <c r="AQ515" s="1"/>
      <c r="AS515" s="1"/>
      <c r="AT515" s="1"/>
      <c r="AU515" s="1"/>
      <c r="BB515" s="1"/>
      <c r="BC515" s="1"/>
      <c r="BD515" s="1"/>
      <c r="BH515" s="1"/>
      <c r="BI515" s="1"/>
      <c r="BJ515" s="1"/>
    </row>
    <row r="516" spans="38:62">
      <c r="AL516" s="1"/>
      <c r="AM516" s="1"/>
      <c r="AN516" s="1"/>
      <c r="AO516" s="1"/>
      <c r="AP516" s="1"/>
      <c r="AQ516" s="1"/>
      <c r="AS516" s="1"/>
      <c r="AT516" s="1"/>
      <c r="AU516" s="1"/>
      <c r="BB516" s="1"/>
      <c r="BC516" s="1"/>
      <c r="BD516" s="1"/>
      <c r="BH516" s="1"/>
      <c r="BI516" s="1"/>
      <c r="BJ516" s="1"/>
    </row>
    <row r="517" spans="38:62">
      <c r="AL517" s="1"/>
      <c r="AM517" s="1"/>
      <c r="AN517" s="1"/>
      <c r="AO517" s="1"/>
      <c r="AP517" s="1"/>
      <c r="AQ517" s="1"/>
      <c r="AS517" s="1"/>
      <c r="AT517" s="1"/>
      <c r="AU517" s="1"/>
      <c r="BB517" s="1"/>
      <c r="BC517" s="1"/>
      <c r="BD517" s="1"/>
      <c r="BH517" s="1"/>
      <c r="BI517" s="1"/>
      <c r="BJ517" s="1"/>
    </row>
    <row r="518" spans="38:62">
      <c r="AL518" s="1"/>
      <c r="AM518" s="1"/>
      <c r="AN518" s="1"/>
      <c r="AO518" s="1"/>
      <c r="AP518" s="1"/>
      <c r="AQ518" s="1"/>
      <c r="AS518" s="1"/>
      <c r="AT518" s="1"/>
      <c r="AU518" s="1"/>
      <c r="BB518" s="1"/>
      <c r="BC518" s="1"/>
      <c r="BD518" s="1"/>
      <c r="BH518" s="1"/>
      <c r="BI518" s="1"/>
      <c r="BJ518" s="1"/>
    </row>
    <row r="519" spans="38:62">
      <c r="AL519" s="1"/>
      <c r="AM519" s="1"/>
      <c r="AN519" s="1"/>
      <c r="AO519" s="1"/>
      <c r="AP519" s="1"/>
      <c r="AQ519" s="1"/>
      <c r="AS519" s="1"/>
      <c r="AT519" s="1"/>
      <c r="AU519" s="1"/>
      <c r="BB519" s="1"/>
      <c r="BC519" s="1"/>
      <c r="BD519" s="1"/>
      <c r="BH519" s="1"/>
      <c r="BI519" s="1"/>
      <c r="BJ519" s="1"/>
    </row>
    <row r="520" spans="38:62">
      <c r="AL520" s="1"/>
      <c r="AM520" s="1"/>
      <c r="AN520" s="1"/>
      <c r="AO520" s="1"/>
      <c r="AP520" s="1"/>
      <c r="AQ520" s="1"/>
      <c r="AS520" s="1"/>
      <c r="AT520" s="1"/>
      <c r="AU520" s="1"/>
      <c r="BB520" s="1"/>
      <c r="BC520" s="1"/>
      <c r="BD520" s="1"/>
      <c r="BH520" s="1"/>
      <c r="BI520" s="1"/>
      <c r="BJ520" s="1"/>
    </row>
    <row r="521" spans="38:62">
      <c r="AL521" s="1"/>
      <c r="AM521" s="1"/>
      <c r="AN521" s="1"/>
      <c r="AO521" s="1"/>
      <c r="AP521" s="1"/>
      <c r="AQ521" s="1"/>
      <c r="AS521" s="1"/>
      <c r="AT521" s="1"/>
      <c r="AU521" s="1"/>
      <c r="BB521" s="1"/>
      <c r="BC521" s="1"/>
      <c r="BD521" s="1"/>
      <c r="BH521" s="1"/>
      <c r="BI521" s="1"/>
      <c r="BJ521" s="1"/>
    </row>
    <row r="522" spans="38:62">
      <c r="AL522" s="1"/>
      <c r="AM522" s="1"/>
      <c r="AN522" s="1"/>
      <c r="AO522" s="1"/>
      <c r="AP522" s="1"/>
      <c r="AQ522" s="1"/>
      <c r="AS522" s="1"/>
      <c r="AT522" s="1"/>
      <c r="AU522" s="1"/>
      <c r="BB522" s="1"/>
      <c r="BC522" s="1"/>
      <c r="BD522" s="1"/>
      <c r="BH522" s="1"/>
      <c r="BI522" s="1"/>
      <c r="BJ522" s="1"/>
    </row>
    <row r="523" spans="38:62">
      <c r="AL523" s="1"/>
      <c r="AM523" s="1"/>
      <c r="AN523" s="1"/>
      <c r="AO523" s="1"/>
      <c r="AP523" s="1"/>
      <c r="AQ523" s="1"/>
      <c r="AS523" s="1"/>
      <c r="AT523" s="1"/>
      <c r="AU523" s="1"/>
      <c r="BB523" s="1"/>
      <c r="BC523" s="1"/>
      <c r="BD523" s="1"/>
      <c r="BH523" s="1"/>
      <c r="BI523" s="1"/>
      <c r="BJ523" s="1"/>
    </row>
    <row r="524" spans="38:62">
      <c r="AL524" s="1"/>
      <c r="AM524" s="1"/>
      <c r="AN524" s="1"/>
      <c r="AO524" s="1"/>
      <c r="AP524" s="1"/>
      <c r="AQ524" s="1"/>
      <c r="AS524" s="1"/>
      <c r="AT524" s="1"/>
      <c r="AU524" s="1"/>
      <c r="BB524" s="1"/>
      <c r="BC524" s="1"/>
      <c r="BD524" s="1"/>
      <c r="BH524" s="1"/>
      <c r="BI524" s="1"/>
      <c r="BJ524" s="1"/>
    </row>
    <row r="525" spans="38:62">
      <c r="AL525" s="1"/>
      <c r="AM525" s="1"/>
      <c r="AN525" s="1"/>
      <c r="AO525" s="1"/>
      <c r="AP525" s="1"/>
      <c r="AQ525" s="1"/>
      <c r="AS525" s="1"/>
      <c r="AT525" s="1"/>
      <c r="AU525" s="1"/>
      <c r="BB525" s="1"/>
      <c r="BC525" s="1"/>
      <c r="BD525" s="1"/>
      <c r="BH525" s="1"/>
      <c r="BI525" s="1"/>
      <c r="BJ525" s="1"/>
    </row>
    <row r="526" spans="38:62">
      <c r="AL526" s="1"/>
      <c r="AM526" s="1"/>
      <c r="AN526" s="1"/>
      <c r="AO526" s="1"/>
      <c r="AP526" s="1"/>
      <c r="AQ526" s="1"/>
      <c r="AS526" s="1"/>
      <c r="AT526" s="1"/>
      <c r="AU526" s="1"/>
      <c r="BB526" s="1"/>
      <c r="BC526" s="1"/>
      <c r="BD526" s="1"/>
      <c r="BH526" s="1"/>
      <c r="BI526" s="1"/>
      <c r="BJ526" s="1"/>
    </row>
    <row r="527" spans="38:62">
      <c r="AL527" s="1"/>
      <c r="AM527" s="1"/>
      <c r="AN527" s="1"/>
      <c r="AO527" s="1"/>
      <c r="AP527" s="1"/>
      <c r="AQ527" s="1"/>
      <c r="AS527" s="1"/>
      <c r="AT527" s="1"/>
      <c r="AU527" s="1"/>
      <c r="BB527" s="1"/>
      <c r="BC527" s="1"/>
      <c r="BD527" s="1"/>
      <c r="BH527" s="1"/>
      <c r="BI527" s="1"/>
      <c r="BJ527" s="1"/>
    </row>
    <row r="528" spans="38:62">
      <c r="AL528" s="1"/>
      <c r="AM528" s="1"/>
      <c r="AN528" s="1"/>
      <c r="AO528" s="1"/>
      <c r="AP528" s="1"/>
      <c r="AQ528" s="1"/>
      <c r="AS528" s="1"/>
      <c r="AT528" s="1"/>
      <c r="AU528" s="1"/>
      <c r="BB528" s="1"/>
      <c r="BC528" s="1"/>
      <c r="BD528" s="1"/>
      <c r="BH528" s="1"/>
      <c r="BI528" s="1"/>
      <c r="BJ528" s="1"/>
    </row>
    <row r="529" spans="38:62">
      <c r="AL529" s="1"/>
      <c r="AM529" s="1"/>
      <c r="AN529" s="1"/>
      <c r="AO529" s="1"/>
      <c r="AP529" s="1"/>
      <c r="AQ529" s="1"/>
      <c r="AS529" s="1"/>
      <c r="AT529" s="1"/>
      <c r="AU529" s="1"/>
      <c r="BB529" s="1"/>
      <c r="BC529" s="1"/>
      <c r="BD529" s="1"/>
      <c r="BH529" s="1"/>
      <c r="BI529" s="1"/>
      <c r="BJ529" s="1"/>
    </row>
    <row r="530" spans="38:62">
      <c r="AL530" s="1"/>
      <c r="AM530" s="1"/>
      <c r="AN530" s="1"/>
      <c r="AO530" s="1"/>
      <c r="AP530" s="1"/>
      <c r="AQ530" s="1"/>
      <c r="AS530" s="1"/>
      <c r="AT530" s="1"/>
      <c r="AU530" s="1"/>
      <c r="BB530" s="1"/>
      <c r="BC530" s="1"/>
      <c r="BD530" s="1"/>
      <c r="BH530" s="1"/>
      <c r="BI530" s="1"/>
      <c r="BJ530" s="1"/>
    </row>
    <row r="531" spans="38:62">
      <c r="AL531" s="1"/>
      <c r="AM531" s="1"/>
      <c r="AN531" s="1"/>
      <c r="AO531" s="1"/>
      <c r="AP531" s="1"/>
      <c r="AQ531" s="1"/>
      <c r="AS531" s="1"/>
      <c r="AT531" s="1"/>
      <c r="AU531" s="1"/>
      <c r="BB531" s="1"/>
      <c r="BC531" s="1"/>
      <c r="BD531" s="1"/>
      <c r="BH531" s="1"/>
      <c r="BI531" s="1"/>
      <c r="BJ531" s="1"/>
    </row>
    <row r="532" spans="38:62">
      <c r="AL532" s="1"/>
      <c r="AM532" s="1"/>
      <c r="AN532" s="1"/>
      <c r="AO532" s="1"/>
      <c r="AP532" s="1"/>
      <c r="AQ532" s="1"/>
      <c r="AS532" s="1"/>
      <c r="AT532" s="1"/>
      <c r="AU532" s="1"/>
      <c r="BB532" s="1"/>
      <c r="BC532" s="1"/>
      <c r="BD532" s="1"/>
      <c r="BH532" s="1"/>
      <c r="BI532" s="1"/>
      <c r="BJ532" s="1"/>
    </row>
    <row r="533" spans="38:62">
      <c r="AL533" s="1"/>
      <c r="AM533" s="1"/>
      <c r="AN533" s="1"/>
      <c r="AO533" s="1"/>
      <c r="AP533" s="1"/>
      <c r="AQ533" s="1"/>
      <c r="AS533" s="1"/>
      <c r="AT533" s="1"/>
      <c r="AU533" s="1"/>
      <c r="BB533" s="1"/>
      <c r="BC533" s="1"/>
      <c r="BD533" s="1"/>
      <c r="BH533" s="1"/>
      <c r="BI533" s="1"/>
      <c r="BJ533" s="1"/>
    </row>
    <row r="534" spans="38:62">
      <c r="AL534" s="1"/>
      <c r="AM534" s="1"/>
      <c r="AN534" s="1"/>
      <c r="AO534" s="1"/>
      <c r="AP534" s="1"/>
      <c r="AQ534" s="1"/>
      <c r="AS534" s="1"/>
      <c r="AT534" s="1"/>
      <c r="AU534" s="1"/>
      <c r="BB534" s="1"/>
      <c r="BC534" s="1"/>
      <c r="BD534" s="1"/>
      <c r="BH534" s="1"/>
      <c r="BI534" s="1"/>
      <c r="BJ534" s="1"/>
    </row>
    <row r="535" spans="38:62">
      <c r="AL535" s="1"/>
      <c r="AM535" s="1"/>
      <c r="AN535" s="1"/>
      <c r="AO535" s="1"/>
      <c r="AP535" s="1"/>
      <c r="AQ535" s="1"/>
      <c r="AS535" s="1"/>
      <c r="AT535" s="1"/>
      <c r="AU535" s="1"/>
      <c r="BB535" s="1"/>
      <c r="BC535" s="1"/>
      <c r="BD535" s="1"/>
      <c r="BH535" s="1"/>
      <c r="BI535" s="1"/>
      <c r="BJ535" s="1"/>
    </row>
    <row r="536" spans="38:62">
      <c r="AL536" s="1"/>
      <c r="AM536" s="1"/>
      <c r="AN536" s="1"/>
      <c r="AO536" s="1"/>
      <c r="AP536" s="1"/>
      <c r="AQ536" s="1"/>
      <c r="AS536" s="1"/>
      <c r="AT536" s="1"/>
      <c r="AU536" s="1"/>
      <c r="BB536" s="1"/>
      <c r="BC536" s="1"/>
      <c r="BD536" s="1"/>
      <c r="BH536" s="1"/>
      <c r="BI536" s="1"/>
      <c r="BJ536" s="1"/>
    </row>
    <row r="537" spans="38:62">
      <c r="AL537" s="1"/>
      <c r="AM537" s="1"/>
      <c r="AN537" s="1"/>
      <c r="AO537" s="1"/>
      <c r="AP537" s="1"/>
      <c r="AQ537" s="1"/>
      <c r="AS537" s="1"/>
      <c r="AT537" s="1"/>
      <c r="AU537" s="1"/>
      <c r="BB537" s="1"/>
      <c r="BC537" s="1"/>
      <c r="BD537" s="1"/>
      <c r="BH537" s="1"/>
      <c r="BI537" s="1"/>
      <c r="BJ537" s="1"/>
    </row>
    <row r="538" spans="38:62">
      <c r="AL538" s="1"/>
      <c r="AM538" s="1"/>
      <c r="AN538" s="1"/>
      <c r="AO538" s="1"/>
      <c r="AP538" s="1"/>
      <c r="AQ538" s="1"/>
      <c r="AS538" s="1"/>
      <c r="AT538" s="1"/>
      <c r="AU538" s="1"/>
      <c r="BB538" s="1"/>
      <c r="BC538" s="1"/>
      <c r="BD538" s="1"/>
      <c r="BH538" s="1"/>
      <c r="BI538" s="1"/>
      <c r="BJ538" s="1"/>
    </row>
    <row r="539" spans="38:62">
      <c r="AL539" s="1"/>
      <c r="AM539" s="1"/>
      <c r="AN539" s="1"/>
      <c r="AO539" s="1"/>
      <c r="AP539" s="1"/>
      <c r="AQ539" s="1"/>
      <c r="AS539" s="1"/>
      <c r="AT539" s="1"/>
      <c r="AU539" s="1"/>
      <c r="BB539" s="1"/>
      <c r="BC539" s="1"/>
      <c r="BD539" s="1"/>
      <c r="BH539" s="1"/>
      <c r="BI539" s="1"/>
      <c r="BJ539" s="1"/>
    </row>
    <row r="540" spans="38:62">
      <c r="AL540" s="1"/>
      <c r="AM540" s="1"/>
      <c r="AN540" s="1"/>
      <c r="AO540" s="1"/>
      <c r="AP540" s="1"/>
      <c r="AQ540" s="1"/>
      <c r="AS540" s="1"/>
      <c r="AT540" s="1"/>
      <c r="AU540" s="1"/>
      <c r="BB540" s="1"/>
      <c r="BC540" s="1"/>
      <c r="BD540" s="1"/>
      <c r="BH540" s="1"/>
      <c r="BI540" s="1"/>
      <c r="BJ540" s="1"/>
    </row>
    <row r="541" spans="38:62">
      <c r="AL541" s="1"/>
      <c r="AM541" s="1"/>
      <c r="AN541" s="1"/>
      <c r="AO541" s="1"/>
      <c r="AP541" s="1"/>
      <c r="AQ541" s="1"/>
      <c r="AS541" s="1"/>
      <c r="AT541" s="1"/>
      <c r="AU541" s="1"/>
      <c r="BB541" s="1"/>
      <c r="BC541" s="1"/>
      <c r="BD541" s="1"/>
      <c r="BH541" s="1"/>
      <c r="BI541" s="1"/>
      <c r="BJ541" s="1"/>
    </row>
    <row r="542" spans="38:62">
      <c r="AL542" s="1"/>
      <c r="AM542" s="1"/>
      <c r="AN542" s="1"/>
      <c r="AO542" s="1"/>
      <c r="AP542" s="1"/>
      <c r="AQ542" s="1"/>
      <c r="AS542" s="1"/>
      <c r="AT542" s="1"/>
      <c r="AU542" s="1"/>
      <c r="BB542" s="1"/>
      <c r="BC542" s="1"/>
      <c r="BD542" s="1"/>
      <c r="BH542" s="1"/>
      <c r="BI542" s="1"/>
      <c r="BJ542" s="1"/>
    </row>
    <row r="543" spans="38:62">
      <c r="AL543" s="1"/>
      <c r="AM543" s="1"/>
      <c r="AN543" s="1"/>
      <c r="AO543" s="1"/>
      <c r="AP543" s="1"/>
      <c r="AQ543" s="1"/>
      <c r="AS543" s="1"/>
      <c r="AT543" s="1"/>
      <c r="AU543" s="1"/>
      <c r="BB543" s="1"/>
      <c r="BC543" s="1"/>
      <c r="BD543" s="1"/>
      <c r="BH543" s="1"/>
      <c r="BI543" s="1"/>
      <c r="BJ543" s="1"/>
    </row>
    <row r="544" spans="38:62">
      <c r="AL544" s="1"/>
      <c r="AM544" s="1"/>
      <c r="AN544" s="1"/>
      <c r="AO544" s="1"/>
      <c r="AP544" s="1"/>
      <c r="AQ544" s="1"/>
      <c r="AS544" s="1"/>
      <c r="AT544" s="1"/>
      <c r="AU544" s="1"/>
      <c r="BB544" s="1"/>
      <c r="BC544" s="1"/>
      <c r="BD544" s="1"/>
      <c r="BH544" s="1"/>
      <c r="BI544" s="1"/>
      <c r="BJ544" s="1"/>
    </row>
    <row r="545" spans="38:62">
      <c r="AL545" s="1"/>
      <c r="AM545" s="1"/>
      <c r="AN545" s="1"/>
      <c r="AO545" s="1"/>
      <c r="AP545" s="1"/>
      <c r="AQ545" s="1"/>
      <c r="AS545" s="1"/>
      <c r="AT545" s="1"/>
      <c r="AU545" s="1"/>
      <c r="BB545" s="1"/>
      <c r="BC545" s="1"/>
      <c r="BD545" s="1"/>
      <c r="BH545" s="1"/>
      <c r="BI545" s="1"/>
      <c r="BJ545" s="1"/>
    </row>
    <row r="546" spans="38:62">
      <c r="AL546" s="1"/>
      <c r="AM546" s="1"/>
      <c r="AN546" s="1"/>
      <c r="AO546" s="1"/>
      <c r="AP546" s="1"/>
      <c r="AQ546" s="1"/>
      <c r="AS546" s="1"/>
      <c r="AT546" s="1"/>
      <c r="AU546" s="1"/>
      <c r="BB546" s="1"/>
      <c r="BC546" s="1"/>
      <c r="BD546" s="1"/>
      <c r="BH546" s="1"/>
      <c r="BI546" s="1"/>
      <c r="BJ546" s="1"/>
    </row>
    <row r="547" spans="38:62">
      <c r="AL547" s="1"/>
      <c r="AM547" s="1"/>
      <c r="AN547" s="1"/>
      <c r="AO547" s="1"/>
      <c r="AP547" s="1"/>
      <c r="AQ547" s="1"/>
      <c r="AS547" s="1"/>
      <c r="AT547" s="1"/>
      <c r="AU547" s="1"/>
      <c r="BB547" s="1"/>
      <c r="BC547" s="1"/>
      <c r="BD547" s="1"/>
      <c r="BH547" s="1"/>
      <c r="BI547" s="1"/>
      <c r="BJ547" s="1"/>
    </row>
    <row r="548" spans="38:62">
      <c r="AL548" s="1"/>
      <c r="AM548" s="1"/>
      <c r="AN548" s="1"/>
      <c r="AO548" s="1"/>
      <c r="AP548" s="1"/>
      <c r="AQ548" s="1"/>
      <c r="AS548" s="1"/>
      <c r="AT548" s="1"/>
      <c r="AU548" s="1"/>
      <c r="BB548" s="1"/>
      <c r="BC548" s="1"/>
      <c r="BD548" s="1"/>
      <c r="BH548" s="1"/>
      <c r="BI548" s="1"/>
      <c r="BJ548" s="1"/>
    </row>
    <row r="549" spans="38:62">
      <c r="AL549" s="1"/>
      <c r="AM549" s="1"/>
      <c r="AN549" s="1"/>
      <c r="AO549" s="1"/>
      <c r="AP549" s="1"/>
      <c r="AQ549" s="1"/>
      <c r="AS549" s="1"/>
      <c r="AT549" s="1"/>
      <c r="AU549" s="1"/>
      <c r="BB549" s="1"/>
      <c r="BC549" s="1"/>
      <c r="BD549" s="1"/>
      <c r="BH549" s="1"/>
      <c r="BI549" s="1"/>
      <c r="BJ549" s="1"/>
    </row>
    <row r="550" spans="38:62">
      <c r="AL550" s="1"/>
      <c r="AM550" s="1"/>
      <c r="AN550" s="1"/>
      <c r="AO550" s="1"/>
      <c r="AP550" s="1"/>
      <c r="AQ550" s="1"/>
      <c r="AS550" s="1"/>
      <c r="AT550" s="1"/>
      <c r="AU550" s="1"/>
      <c r="BB550" s="1"/>
      <c r="BC550" s="1"/>
      <c r="BD550" s="1"/>
      <c r="BH550" s="1"/>
      <c r="BI550" s="1"/>
      <c r="BJ550" s="1"/>
    </row>
    <row r="551" spans="38:62">
      <c r="AL551" s="1"/>
      <c r="AM551" s="1"/>
      <c r="AN551" s="1"/>
      <c r="AO551" s="1"/>
      <c r="AP551" s="1"/>
      <c r="AQ551" s="1"/>
      <c r="AS551" s="1"/>
      <c r="AT551" s="1"/>
      <c r="AU551" s="1"/>
      <c r="BB551" s="1"/>
      <c r="BC551" s="1"/>
      <c r="BD551" s="1"/>
      <c r="BH551" s="1"/>
      <c r="BI551" s="1"/>
      <c r="BJ551" s="1"/>
    </row>
    <row r="552" spans="38:62">
      <c r="AL552" s="1"/>
      <c r="AM552" s="1"/>
      <c r="AN552" s="1"/>
      <c r="AO552" s="1"/>
      <c r="AP552" s="1"/>
      <c r="AQ552" s="1"/>
      <c r="AS552" s="1"/>
      <c r="AT552" s="1"/>
      <c r="AU552" s="1"/>
      <c r="BB552" s="1"/>
      <c r="BC552" s="1"/>
      <c r="BD552" s="1"/>
      <c r="BH552" s="1"/>
      <c r="BI552" s="1"/>
      <c r="BJ552" s="1"/>
    </row>
    <row r="553" spans="38:62">
      <c r="AL553" s="1"/>
      <c r="AM553" s="1"/>
      <c r="AN553" s="1"/>
      <c r="AO553" s="1"/>
      <c r="AP553" s="1"/>
      <c r="AQ553" s="1"/>
      <c r="AS553" s="1"/>
      <c r="AT553" s="1"/>
      <c r="AU553" s="1"/>
      <c r="BB553" s="1"/>
      <c r="BC553" s="1"/>
      <c r="BD553" s="1"/>
      <c r="BH553" s="1"/>
      <c r="BI553" s="1"/>
      <c r="BJ553" s="1"/>
    </row>
    <row r="554" spans="38:62">
      <c r="AL554" s="1"/>
      <c r="AM554" s="1"/>
      <c r="AN554" s="1"/>
      <c r="AO554" s="1"/>
      <c r="AP554" s="1"/>
      <c r="AQ554" s="1"/>
      <c r="AS554" s="1"/>
      <c r="AT554" s="1"/>
      <c r="AU554" s="1"/>
      <c r="BB554" s="1"/>
      <c r="BC554" s="1"/>
      <c r="BD554" s="1"/>
      <c r="BH554" s="1"/>
      <c r="BI554" s="1"/>
      <c r="BJ554" s="1"/>
    </row>
    <row r="555" spans="38:62">
      <c r="AL555" s="1"/>
      <c r="AM555" s="1"/>
      <c r="AN555" s="1"/>
      <c r="AO555" s="1"/>
      <c r="AP555" s="1"/>
      <c r="AQ555" s="1"/>
      <c r="AS555" s="1"/>
      <c r="AT555" s="1"/>
      <c r="AU555" s="1"/>
      <c r="BB555" s="1"/>
      <c r="BC555" s="1"/>
      <c r="BD555" s="1"/>
      <c r="BH555" s="1"/>
      <c r="BI555" s="1"/>
      <c r="BJ555" s="1"/>
    </row>
    <row r="556" spans="38:62">
      <c r="AL556" s="1"/>
      <c r="AM556" s="1"/>
      <c r="AN556" s="1"/>
      <c r="AO556" s="1"/>
      <c r="AP556" s="1"/>
      <c r="AQ556" s="1"/>
      <c r="AS556" s="1"/>
      <c r="AT556" s="1"/>
      <c r="AU556" s="1"/>
      <c r="BB556" s="1"/>
      <c r="BC556" s="1"/>
      <c r="BD556" s="1"/>
      <c r="BH556" s="1"/>
      <c r="BI556" s="1"/>
      <c r="BJ556" s="1"/>
    </row>
    <row r="557" spans="38:62">
      <c r="AL557" s="1"/>
      <c r="AM557" s="1"/>
      <c r="AN557" s="1"/>
      <c r="AO557" s="1"/>
      <c r="AP557" s="1"/>
      <c r="AQ557" s="1"/>
      <c r="AS557" s="1"/>
      <c r="AT557" s="1"/>
      <c r="AU557" s="1"/>
      <c r="BB557" s="1"/>
      <c r="BC557" s="1"/>
      <c r="BD557" s="1"/>
      <c r="BH557" s="1"/>
      <c r="BI557" s="1"/>
      <c r="BJ557" s="1"/>
    </row>
    <row r="558" spans="38:62">
      <c r="AL558" s="1"/>
      <c r="AM558" s="1"/>
      <c r="AN558" s="1"/>
      <c r="AO558" s="1"/>
      <c r="AP558" s="1"/>
      <c r="AQ558" s="1"/>
      <c r="AS558" s="1"/>
      <c r="AT558" s="1"/>
      <c r="AU558" s="1"/>
      <c r="BB558" s="1"/>
      <c r="BC558" s="1"/>
      <c r="BD558" s="1"/>
      <c r="BH558" s="1"/>
      <c r="BI558" s="1"/>
      <c r="BJ558" s="1"/>
    </row>
    <row r="559" spans="38:62">
      <c r="AL559" s="1"/>
      <c r="AM559" s="1"/>
      <c r="AN559" s="1"/>
      <c r="AO559" s="1"/>
      <c r="AP559" s="1"/>
      <c r="AQ559" s="1"/>
      <c r="AS559" s="1"/>
      <c r="AT559" s="1"/>
      <c r="AU559" s="1"/>
      <c r="BB559" s="1"/>
      <c r="BC559" s="1"/>
      <c r="BD559" s="1"/>
      <c r="BH559" s="1"/>
      <c r="BI559" s="1"/>
      <c r="BJ559" s="1"/>
    </row>
    <row r="560" spans="38:62">
      <c r="AL560" s="1"/>
      <c r="AM560" s="1"/>
      <c r="AN560" s="1"/>
      <c r="AO560" s="1"/>
      <c r="AP560" s="1"/>
      <c r="AQ560" s="1"/>
      <c r="AS560" s="1"/>
      <c r="AT560" s="1"/>
      <c r="AU560" s="1"/>
      <c r="BB560" s="1"/>
      <c r="BC560" s="1"/>
      <c r="BD560" s="1"/>
      <c r="BH560" s="1"/>
      <c r="BI560" s="1"/>
      <c r="BJ560" s="1"/>
    </row>
    <row r="561" spans="38:62">
      <c r="AL561" s="1"/>
      <c r="AM561" s="1"/>
      <c r="AN561" s="1"/>
      <c r="AO561" s="1"/>
      <c r="AP561" s="1"/>
      <c r="AQ561" s="1"/>
      <c r="AS561" s="1"/>
      <c r="AT561" s="1"/>
      <c r="AU561" s="1"/>
      <c r="BB561" s="1"/>
      <c r="BC561" s="1"/>
      <c r="BD561" s="1"/>
      <c r="BH561" s="1"/>
      <c r="BI561" s="1"/>
      <c r="BJ561" s="1"/>
    </row>
    <row r="562" spans="38:62">
      <c r="AL562" s="1"/>
      <c r="AM562" s="1"/>
      <c r="AN562" s="1"/>
      <c r="AO562" s="1"/>
      <c r="AP562" s="1"/>
      <c r="AQ562" s="1"/>
      <c r="AS562" s="1"/>
      <c r="AT562" s="1"/>
      <c r="AU562" s="1"/>
      <c r="BB562" s="1"/>
      <c r="BC562" s="1"/>
      <c r="BD562" s="1"/>
      <c r="BH562" s="1"/>
      <c r="BI562" s="1"/>
      <c r="BJ562" s="1"/>
    </row>
    <row r="563" spans="38:62">
      <c r="AL563" s="1"/>
      <c r="AM563" s="1"/>
      <c r="AN563" s="1"/>
      <c r="AO563" s="1"/>
      <c r="AP563" s="1"/>
      <c r="AQ563" s="1"/>
      <c r="AS563" s="1"/>
      <c r="AT563" s="1"/>
      <c r="AU563" s="1"/>
      <c r="BB563" s="1"/>
      <c r="BC563" s="1"/>
      <c r="BD563" s="1"/>
      <c r="BH563" s="1"/>
      <c r="BI563" s="1"/>
      <c r="BJ563" s="1"/>
    </row>
    <row r="564" spans="38:62">
      <c r="AL564" s="1"/>
      <c r="AM564" s="1"/>
      <c r="AN564" s="1"/>
      <c r="AO564" s="1"/>
      <c r="AP564" s="1"/>
      <c r="AQ564" s="1"/>
      <c r="AS564" s="1"/>
      <c r="AT564" s="1"/>
      <c r="AU564" s="1"/>
      <c r="BB564" s="1"/>
      <c r="BC564" s="1"/>
      <c r="BD564" s="1"/>
      <c r="BH564" s="1"/>
      <c r="BI564" s="1"/>
      <c r="BJ564" s="1"/>
    </row>
    <row r="565" spans="38:62">
      <c r="AL565" s="1"/>
      <c r="AM565" s="1"/>
      <c r="AN565" s="1"/>
      <c r="AO565" s="1"/>
      <c r="AP565" s="1"/>
      <c r="AQ565" s="1"/>
      <c r="AS565" s="1"/>
      <c r="AT565" s="1"/>
      <c r="AU565" s="1"/>
      <c r="BB565" s="1"/>
      <c r="BC565" s="1"/>
      <c r="BD565" s="1"/>
      <c r="BH565" s="1"/>
      <c r="BI565" s="1"/>
      <c r="BJ565" s="1"/>
    </row>
    <row r="566" spans="38:62">
      <c r="AL566" s="1"/>
      <c r="AM566" s="1"/>
      <c r="AN566" s="1"/>
      <c r="AO566" s="1"/>
      <c r="AP566" s="1"/>
      <c r="AQ566" s="1"/>
      <c r="AS566" s="1"/>
      <c r="AT566" s="1"/>
      <c r="AU566" s="1"/>
      <c r="BB566" s="1"/>
      <c r="BC566" s="1"/>
      <c r="BD566" s="1"/>
      <c r="BH566" s="1"/>
      <c r="BI566" s="1"/>
      <c r="BJ566" s="1"/>
    </row>
    <row r="567" spans="38:62">
      <c r="AL567" s="1"/>
      <c r="AM567" s="1"/>
      <c r="AN567" s="1"/>
      <c r="AO567" s="1"/>
      <c r="AP567" s="1"/>
      <c r="AQ567" s="1"/>
      <c r="AS567" s="1"/>
      <c r="AT567" s="1"/>
      <c r="AU567" s="1"/>
      <c r="BB567" s="1"/>
      <c r="BC567" s="1"/>
      <c r="BD567" s="1"/>
      <c r="BH567" s="1"/>
      <c r="BI567" s="1"/>
      <c r="BJ567" s="1"/>
    </row>
    <row r="568" spans="38:62">
      <c r="AL568" s="1"/>
      <c r="AM568" s="1"/>
      <c r="AN568" s="1"/>
      <c r="AO568" s="1"/>
      <c r="AP568" s="1"/>
      <c r="AQ568" s="1"/>
      <c r="AS568" s="1"/>
      <c r="AT568" s="1"/>
      <c r="AU568" s="1"/>
      <c r="BB568" s="1"/>
      <c r="BC568" s="1"/>
      <c r="BD568" s="1"/>
      <c r="BH568" s="1"/>
      <c r="BI568" s="1"/>
      <c r="BJ568" s="1"/>
    </row>
    <row r="569" spans="38:62">
      <c r="AL569" s="1"/>
      <c r="AM569" s="1"/>
      <c r="AN569" s="1"/>
      <c r="AO569" s="1"/>
      <c r="AP569" s="1"/>
      <c r="AQ569" s="1"/>
      <c r="AS569" s="1"/>
      <c r="AT569" s="1"/>
      <c r="AU569" s="1"/>
      <c r="BB569" s="1"/>
      <c r="BC569" s="1"/>
      <c r="BD569" s="1"/>
      <c r="BH569" s="1"/>
      <c r="BI569" s="1"/>
      <c r="BJ569" s="1"/>
    </row>
    <row r="570" spans="38:62">
      <c r="AL570" s="1"/>
      <c r="AM570" s="1"/>
      <c r="AN570" s="1"/>
      <c r="AO570" s="1"/>
      <c r="AP570" s="1"/>
      <c r="AQ570" s="1"/>
      <c r="AS570" s="1"/>
      <c r="AT570" s="1"/>
      <c r="AU570" s="1"/>
      <c r="BB570" s="1"/>
      <c r="BC570" s="1"/>
      <c r="BD570" s="1"/>
      <c r="BH570" s="1"/>
      <c r="BI570" s="1"/>
      <c r="BJ570" s="1"/>
    </row>
    <row r="571" spans="38:62">
      <c r="AL571" s="1"/>
      <c r="AM571" s="1"/>
      <c r="AN571" s="1"/>
      <c r="AO571" s="1"/>
      <c r="AP571" s="1"/>
      <c r="AQ571" s="1"/>
      <c r="AS571" s="1"/>
      <c r="AT571" s="1"/>
      <c r="AU571" s="1"/>
      <c r="BB571" s="1"/>
      <c r="BC571" s="1"/>
      <c r="BD571" s="1"/>
      <c r="BH571" s="1"/>
      <c r="BI571" s="1"/>
      <c r="BJ571" s="1"/>
    </row>
    <row r="572" spans="38:62">
      <c r="AL572" s="1"/>
      <c r="AM572" s="1"/>
      <c r="AN572" s="1"/>
      <c r="AO572" s="1"/>
      <c r="AP572" s="1"/>
      <c r="AQ572" s="1"/>
      <c r="AS572" s="1"/>
      <c r="AT572" s="1"/>
      <c r="AU572" s="1"/>
      <c r="BB572" s="1"/>
      <c r="BC572" s="1"/>
      <c r="BD572" s="1"/>
      <c r="BH572" s="1"/>
      <c r="BI572" s="1"/>
      <c r="BJ572" s="1"/>
    </row>
    <row r="573" spans="38:62">
      <c r="AL573" s="1"/>
      <c r="AM573" s="1"/>
      <c r="AN573" s="1"/>
      <c r="AO573" s="1"/>
      <c r="AP573" s="1"/>
      <c r="AQ573" s="1"/>
      <c r="AS573" s="1"/>
      <c r="AT573" s="1"/>
      <c r="AU573" s="1"/>
      <c r="BB573" s="1"/>
      <c r="BC573" s="1"/>
      <c r="BD573" s="1"/>
      <c r="BH573" s="1"/>
      <c r="BI573" s="1"/>
      <c r="BJ573" s="1"/>
    </row>
    <row r="574" spans="38:62">
      <c r="AL574" s="1"/>
      <c r="AM574" s="1"/>
      <c r="AN574" s="1"/>
      <c r="AO574" s="1"/>
      <c r="AP574" s="1"/>
      <c r="AQ574" s="1"/>
      <c r="AS574" s="1"/>
      <c r="AT574" s="1"/>
      <c r="AU574" s="1"/>
      <c r="BB574" s="1"/>
      <c r="BC574" s="1"/>
      <c r="BD574" s="1"/>
      <c r="BH574" s="1"/>
      <c r="BI574" s="1"/>
      <c r="BJ574" s="1"/>
    </row>
    <row r="575" spans="38:62">
      <c r="AL575" s="1"/>
      <c r="AM575" s="1"/>
      <c r="AN575" s="1"/>
      <c r="AO575" s="1"/>
      <c r="AP575" s="1"/>
      <c r="AQ575" s="1"/>
      <c r="AS575" s="1"/>
      <c r="AT575" s="1"/>
      <c r="AU575" s="1"/>
      <c r="BB575" s="1"/>
      <c r="BC575" s="1"/>
      <c r="BD575" s="1"/>
      <c r="BH575" s="1"/>
      <c r="BI575" s="1"/>
      <c r="BJ575" s="1"/>
    </row>
    <row r="576" spans="38:62">
      <c r="AL576" s="1"/>
      <c r="AM576" s="1"/>
      <c r="AN576" s="1"/>
      <c r="AO576" s="1"/>
      <c r="AP576" s="1"/>
      <c r="AQ576" s="1"/>
      <c r="AS576" s="1"/>
      <c r="AT576" s="1"/>
      <c r="AU576" s="1"/>
      <c r="BB576" s="1"/>
      <c r="BC576" s="1"/>
      <c r="BD576" s="1"/>
      <c r="BH576" s="1"/>
      <c r="BI576" s="1"/>
      <c r="BJ576" s="1"/>
    </row>
    <row r="577" spans="38:62">
      <c r="AL577" s="1"/>
      <c r="AM577" s="1"/>
      <c r="AN577" s="1"/>
      <c r="AO577" s="1"/>
      <c r="AP577" s="1"/>
      <c r="AQ577" s="1"/>
      <c r="AS577" s="1"/>
      <c r="AT577" s="1"/>
      <c r="AU577" s="1"/>
      <c r="BB577" s="1"/>
      <c r="BC577" s="1"/>
      <c r="BD577" s="1"/>
      <c r="BH577" s="1"/>
      <c r="BI577" s="1"/>
      <c r="BJ577" s="1"/>
    </row>
    <row r="578" spans="38:62">
      <c r="AL578" s="1"/>
      <c r="AM578" s="1"/>
      <c r="AN578" s="1"/>
      <c r="AO578" s="1"/>
      <c r="AP578" s="1"/>
      <c r="AQ578" s="1"/>
      <c r="AS578" s="1"/>
      <c r="AT578" s="1"/>
      <c r="AU578" s="1"/>
      <c r="BB578" s="1"/>
      <c r="BC578" s="1"/>
      <c r="BD578" s="1"/>
      <c r="BH578" s="1"/>
      <c r="BI578" s="1"/>
      <c r="BJ578" s="1"/>
    </row>
    <row r="579" spans="38:62">
      <c r="AL579" s="1"/>
      <c r="AM579" s="1"/>
      <c r="AN579" s="1"/>
      <c r="AO579" s="1"/>
      <c r="AP579" s="1"/>
      <c r="AQ579" s="1"/>
      <c r="AS579" s="1"/>
      <c r="AT579" s="1"/>
      <c r="AU579" s="1"/>
      <c r="BB579" s="1"/>
      <c r="BC579" s="1"/>
      <c r="BD579" s="1"/>
      <c r="BH579" s="1"/>
      <c r="BI579" s="1"/>
      <c r="BJ579" s="1"/>
    </row>
    <row r="580" spans="38:62">
      <c r="AL580" s="1"/>
      <c r="AM580" s="1"/>
      <c r="AN580" s="1"/>
      <c r="AO580" s="1"/>
      <c r="AP580" s="1"/>
      <c r="AQ580" s="1"/>
      <c r="AS580" s="1"/>
      <c r="AT580" s="1"/>
      <c r="AU580" s="1"/>
      <c r="BB580" s="1"/>
      <c r="BC580" s="1"/>
      <c r="BD580" s="1"/>
      <c r="BH580" s="1"/>
      <c r="BI580" s="1"/>
      <c r="BJ580" s="1"/>
    </row>
    <row r="581" spans="38:62">
      <c r="AL581" s="1"/>
      <c r="AM581" s="1"/>
      <c r="AN581" s="1"/>
      <c r="AO581" s="1"/>
      <c r="AP581" s="1"/>
      <c r="AQ581" s="1"/>
      <c r="AS581" s="1"/>
      <c r="AT581" s="1"/>
      <c r="AU581" s="1"/>
      <c r="BB581" s="1"/>
      <c r="BC581" s="1"/>
      <c r="BD581" s="1"/>
      <c r="BH581" s="1"/>
      <c r="BI581" s="1"/>
      <c r="BJ581" s="1"/>
    </row>
    <row r="582" spans="38:62">
      <c r="AL582" s="1"/>
      <c r="AM582" s="1"/>
      <c r="AN582" s="1"/>
      <c r="AO582" s="1"/>
      <c r="AP582" s="1"/>
      <c r="AQ582" s="1"/>
      <c r="AS582" s="1"/>
      <c r="AT582" s="1"/>
      <c r="AU582" s="1"/>
      <c r="BB582" s="1"/>
      <c r="BC582" s="1"/>
      <c r="BD582" s="1"/>
      <c r="BH582" s="1"/>
      <c r="BI582" s="1"/>
      <c r="BJ582" s="1"/>
    </row>
    <row r="583" spans="38:62">
      <c r="AL583" s="1"/>
      <c r="AM583" s="1"/>
      <c r="AN583" s="1"/>
      <c r="AO583" s="1"/>
      <c r="AP583" s="1"/>
      <c r="AQ583" s="1"/>
      <c r="AS583" s="1"/>
      <c r="AT583" s="1"/>
      <c r="AU583" s="1"/>
      <c r="BB583" s="1"/>
      <c r="BC583" s="1"/>
      <c r="BD583" s="1"/>
      <c r="BH583" s="1"/>
      <c r="BI583" s="1"/>
      <c r="BJ583" s="1"/>
    </row>
    <row r="584" spans="38:62">
      <c r="AL584" s="1"/>
      <c r="AM584" s="1"/>
      <c r="AN584" s="1"/>
      <c r="AO584" s="1"/>
      <c r="AP584" s="1"/>
      <c r="AQ584" s="1"/>
      <c r="AS584" s="1"/>
      <c r="AT584" s="1"/>
      <c r="AU584" s="1"/>
      <c r="BB584" s="1"/>
      <c r="BC584" s="1"/>
      <c r="BD584" s="1"/>
      <c r="BH584" s="1"/>
      <c r="BI584" s="1"/>
      <c r="BJ584" s="1"/>
    </row>
    <row r="585" spans="38:62">
      <c r="AL585" s="1"/>
      <c r="AM585" s="1"/>
      <c r="AN585" s="1"/>
      <c r="AO585" s="1"/>
      <c r="AP585" s="1"/>
      <c r="AQ585" s="1"/>
      <c r="AS585" s="1"/>
      <c r="AT585" s="1"/>
      <c r="AU585" s="1"/>
      <c r="BB585" s="1"/>
      <c r="BC585" s="1"/>
      <c r="BD585" s="1"/>
      <c r="BH585" s="1"/>
      <c r="BI585" s="1"/>
      <c r="BJ585" s="1"/>
    </row>
    <row r="586" spans="38:62">
      <c r="AL586" s="1"/>
      <c r="AM586" s="1"/>
      <c r="AN586" s="1"/>
      <c r="AO586" s="1"/>
      <c r="AP586" s="1"/>
      <c r="AQ586" s="1"/>
      <c r="AS586" s="1"/>
      <c r="AT586" s="1"/>
      <c r="AU586" s="1"/>
      <c r="BB586" s="1"/>
      <c r="BC586" s="1"/>
      <c r="BD586" s="1"/>
      <c r="BH586" s="1"/>
      <c r="BI586" s="1"/>
      <c r="BJ586" s="1"/>
    </row>
    <row r="587" spans="38:62">
      <c r="AL587" s="1"/>
      <c r="AM587" s="1"/>
      <c r="AN587" s="1"/>
      <c r="AO587" s="1"/>
      <c r="AP587" s="1"/>
      <c r="AQ587" s="1"/>
      <c r="AS587" s="1"/>
      <c r="AT587" s="1"/>
      <c r="AU587" s="1"/>
      <c r="BB587" s="1"/>
      <c r="BC587" s="1"/>
      <c r="BD587" s="1"/>
      <c r="BH587" s="1"/>
      <c r="BI587" s="1"/>
      <c r="BJ587" s="1"/>
    </row>
    <row r="588" spans="38:62">
      <c r="AL588" s="1"/>
      <c r="AM588" s="1"/>
      <c r="AN588" s="1"/>
      <c r="AO588" s="1"/>
      <c r="AP588" s="1"/>
      <c r="AQ588" s="1"/>
      <c r="AS588" s="1"/>
      <c r="AT588" s="1"/>
      <c r="AU588" s="1"/>
      <c r="BB588" s="1"/>
      <c r="BC588" s="1"/>
      <c r="BD588" s="1"/>
      <c r="BH588" s="1"/>
      <c r="BI588" s="1"/>
      <c r="BJ588" s="1"/>
    </row>
    <row r="589" spans="38:62">
      <c r="AL589" s="1"/>
      <c r="AM589" s="1"/>
      <c r="AN589" s="1"/>
      <c r="AO589" s="1"/>
      <c r="AP589" s="1"/>
      <c r="AQ589" s="1"/>
      <c r="AS589" s="1"/>
      <c r="AT589" s="1"/>
      <c r="AU589" s="1"/>
      <c r="BB589" s="1"/>
      <c r="BC589" s="1"/>
      <c r="BD589" s="1"/>
      <c r="BH589" s="1"/>
      <c r="BI589" s="1"/>
      <c r="BJ589" s="1"/>
    </row>
    <row r="590" spans="38:62">
      <c r="AL590" s="1"/>
      <c r="AM590" s="1"/>
      <c r="AN590" s="1"/>
      <c r="AO590" s="1"/>
      <c r="AP590" s="1"/>
      <c r="AQ590" s="1"/>
      <c r="AS590" s="1"/>
      <c r="AT590" s="1"/>
      <c r="AU590" s="1"/>
      <c r="BB590" s="1"/>
      <c r="BC590" s="1"/>
      <c r="BD590" s="1"/>
      <c r="BH590" s="1"/>
      <c r="BI590" s="1"/>
      <c r="BJ590" s="1"/>
    </row>
    <row r="591" spans="38:62">
      <c r="AL591" s="1"/>
      <c r="AM591" s="1"/>
      <c r="AN591" s="1"/>
      <c r="AO591" s="1"/>
      <c r="AP591" s="1"/>
      <c r="AQ591" s="1"/>
      <c r="AS591" s="1"/>
      <c r="AT591" s="1"/>
      <c r="AU591" s="1"/>
      <c r="BB591" s="1"/>
      <c r="BC591" s="1"/>
      <c r="BD591" s="1"/>
      <c r="BH591" s="1"/>
      <c r="BI591" s="1"/>
      <c r="BJ591" s="1"/>
    </row>
    <row r="592" spans="38:62">
      <c r="AL592" s="1"/>
      <c r="AM592" s="1"/>
      <c r="AN592" s="1"/>
      <c r="AO592" s="1"/>
      <c r="AP592" s="1"/>
      <c r="AQ592" s="1"/>
      <c r="AS592" s="1"/>
      <c r="AT592" s="1"/>
      <c r="AU592" s="1"/>
      <c r="BB592" s="1"/>
      <c r="BC592" s="1"/>
      <c r="BD592" s="1"/>
      <c r="BH592" s="1"/>
      <c r="BI592" s="1"/>
      <c r="BJ592" s="1"/>
    </row>
    <row r="593" spans="38:62">
      <c r="AL593" s="1"/>
      <c r="AM593" s="1"/>
      <c r="AN593" s="1"/>
      <c r="AO593" s="1"/>
      <c r="AP593" s="1"/>
      <c r="AQ593" s="1"/>
      <c r="AS593" s="1"/>
      <c r="AT593" s="1"/>
      <c r="AU593" s="1"/>
      <c r="BB593" s="1"/>
      <c r="BC593" s="1"/>
      <c r="BD593" s="1"/>
      <c r="BH593" s="1"/>
      <c r="BI593" s="1"/>
      <c r="BJ593" s="1"/>
    </row>
    <row r="594" spans="38:62">
      <c r="AL594" s="1"/>
      <c r="AM594" s="1"/>
      <c r="AN594" s="1"/>
      <c r="AO594" s="1"/>
      <c r="AP594" s="1"/>
      <c r="AQ594" s="1"/>
      <c r="AS594" s="1"/>
      <c r="AT594" s="1"/>
      <c r="AU594" s="1"/>
      <c r="BB594" s="1"/>
      <c r="BC594" s="1"/>
      <c r="BD594" s="1"/>
      <c r="BH594" s="1"/>
      <c r="BI594" s="1"/>
      <c r="BJ594" s="1"/>
    </row>
    <row r="595" spans="38:62">
      <c r="AL595" s="1"/>
      <c r="AM595" s="1"/>
      <c r="AN595" s="1"/>
      <c r="AO595" s="1"/>
      <c r="AP595" s="1"/>
      <c r="AQ595" s="1"/>
      <c r="AS595" s="1"/>
      <c r="AT595" s="1"/>
      <c r="AU595" s="1"/>
      <c r="BB595" s="1"/>
      <c r="BC595" s="1"/>
      <c r="BD595" s="1"/>
      <c r="BH595" s="1"/>
      <c r="BI595" s="1"/>
      <c r="BJ595" s="1"/>
    </row>
    <row r="596" spans="38:62">
      <c r="AL596" s="1"/>
      <c r="AM596" s="1"/>
      <c r="AN596" s="1"/>
      <c r="AO596" s="1"/>
      <c r="AP596" s="1"/>
      <c r="AQ596" s="1"/>
      <c r="AS596" s="1"/>
      <c r="AT596" s="1"/>
      <c r="AU596" s="1"/>
      <c r="BB596" s="1"/>
      <c r="BC596" s="1"/>
      <c r="BD596" s="1"/>
      <c r="BH596" s="1"/>
      <c r="BI596" s="1"/>
      <c r="BJ596" s="1"/>
    </row>
    <row r="597" spans="38:62">
      <c r="AL597" s="1"/>
      <c r="AM597" s="1"/>
      <c r="AN597" s="1"/>
      <c r="AO597" s="1"/>
      <c r="AP597" s="1"/>
      <c r="AQ597" s="1"/>
      <c r="AS597" s="1"/>
      <c r="AT597" s="1"/>
      <c r="AU597" s="1"/>
      <c r="BB597" s="1"/>
      <c r="BC597" s="1"/>
      <c r="BD597" s="1"/>
      <c r="BH597" s="1"/>
      <c r="BI597" s="1"/>
      <c r="BJ597" s="1"/>
    </row>
    <row r="598" spans="38:62">
      <c r="AL598" s="1"/>
      <c r="AM598" s="1"/>
      <c r="AN598" s="1"/>
      <c r="AO598" s="1"/>
      <c r="AP598" s="1"/>
      <c r="AQ598" s="1"/>
      <c r="AS598" s="1"/>
      <c r="AT598" s="1"/>
      <c r="AU598" s="1"/>
      <c r="BB598" s="1"/>
      <c r="BC598" s="1"/>
      <c r="BD598" s="1"/>
      <c r="BH598" s="1"/>
      <c r="BI598" s="1"/>
      <c r="BJ598" s="1"/>
    </row>
    <row r="599" spans="38:62">
      <c r="AL599" s="1"/>
      <c r="AM599" s="1"/>
      <c r="AN599" s="1"/>
      <c r="AO599" s="1"/>
      <c r="AP599" s="1"/>
      <c r="AQ599" s="1"/>
      <c r="AS599" s="1"/>
      <c r="AT599" s="1"/>
      <c r="AU599" s="1"/>
      <c r="BB599" s="1"/>
      <c r="BC599" s="1"/>
      <c r="BD599" s="1"/>
      <c r="BH599" s="1"/>
      <c r="BI599" s="1"/>
      <c r="BJ599" s="1"/>
    </row>
    <row r="600" spans="38:62">
      <c r="AL600" s="1"/>
      <c r="AM600" s="1"/>
      <c r="AN600" s="1"/>
      <c r="AO600" s="1"/>
      <c r="AP600" s="1"/>
      <c r="AQ600" s="1"/>
      <c r="AS600" s="1"/>
      <c r="AT600" s="1"/>
      <c r="AU600" s="1"/>
      <c r="BB600" s="1"/>
      <c r="BC600" s="1"/>
      <c r="BD600" s="1"/>
      <c r="BH600" s="1"/>
      <c r="BI600" s="1"/>
      <c r="BJ600" s="1"/>
    </row>
    <row r="601" spans="38:62">
      <c r="AL601" s="1"/>
      <c r="AM601" s="1"/>
      <c r="AN601" s="1"/>
      <c r="AO601" s="1"/>
      <c r="AP601" s="1"/>
      <c r="AQ601" s="1"/>
      <c r="AS601" s="1"/>
      <c r="AT601" s="1"/>
      <c r="AU601" s="1"/>
      <c r="BB601" s="1"/>
      <c r="BC601" s="1"/>
      <c r="BD601" s="1"/>
      <c r="BH601" s="1"/>
      <c r="BI601" s="1"/>
      <c r="BJ601" s="1"/>
    </row>
    <row r="602" spans="38:62">
      <c r="AL602" s="1"/>
      <c r="AM602" s="1"/>
      <c r="AN602" s="1"/>
      <c r="AO602" s="1"/>
      <c r="AP602" s="1"/>
      <c r="AQ602" s="1"/>
      <c r="AS602" s="1"/>
      <c r="AT602" s="1"/>
      <c r="AU602" s="1"/>
      <c r="BB602" s="1"/>
      <c r="BC602" s="1"/>
      <c r="BD602" s="1"/>
      <c r="BH602" s="1"/>
      <c r="BI602" s="1"/>
      <c r="BJ602" s="1"/>
    </row>
    <row r="603" spans="38:62">
      <c r="AL603" s="1"/>
      <c r="AM603" s="1"/>
      <c r="AN603" s="1"/>
      <c r="AO603" s="1"/>
      <c r="AP603" s="1"/>
      <c r="AQ603" s="1"/>
      <c r="AS603" s="1"/>
      <c r="AT603" s="1"/>
      <c r="AU603" s="1"/>
      <c r="BB603" s="1"/>
      <c r="BC603" s="1"/>
      <c r="BD603" s="1"/>
      <c r="BH603" s="1"/>
      <c r="BI603" s="1"/>
      <c r="BJ603" s="1"/>
    </row>
    <row r="604" spans="38:62">
      <c r="AL604" s="1"/>
      <c r="AM604" s="1"/>
      <c r="AN604" s="1"/>
      <c r="AO604" s="1"/>
      <c r="AP604" s="1"/>
      <c r="AQ604" s="1"/>
      <c r="AS604" s="1"/>
      <c r="AT604" s="1"/>
      <c r="AU604" s="1"/>
      <c r="BB604" s="1"/>
      <c r="BC604" s="1"/>
      <c r="BD604" s="1"/>
      <c r="BH604" s="1"/>
      <c r="BI604" s="1"/>
      <c r="BJ604" s="1"/>
    </row>
    <row r="605" spans="38:62">
      <c r="AL605" s="1"/>
      <c r="AM605" s="1"/>
      <c r="AN605" s="1"/>
      <c r="AO605" s="1"/>
      <c r="AP605" s="1"/>
      <c r="AQ605" s="1"/>
      <c r="AS605" s="1"/>
      <c r="AT605" s="1"/>
      <c r="AU605" s="1"/>
      <c r="BB605" s="1"/>
      <c r="BC605" s="1"/>
      <c r="BD605" s="1"/>
      <c r="BH605" s="1"/>
      <c r="BI605" s="1"/>
      <c r="BJ605" s="1"/>
    </row>
    <row r="606" spans="38:62">
      <c r="AL606" s="1"/>
      <c r="AM606" s="1"/>
      <c r="AN606" s="1"/>
      <c r="AO606" s="1"/>
      <c r="AP606" s="1"/>
      <c r="AQ606" s="1"/>
      <c r="AS606" s="1"/>
      <c r="AT606" s="1"/>
      <c r="AU606" s="1"/>
      <c r="BB606" s="1"/>
      <c r="BC606" s="1"/>
      <c r="BD606" s="1"/>
      <c r="BH606" s="1"/>
      <c r="BI606" s="1"/>
      <c r="BJ606" s="1"/>
    </row>
    <row r="607" spans="38:62">
      <c r="AL607" s="1"/>
      <c r="AM607" s="1"/>
      <c r="AN607" s="1"/>
      <c r="AO607" s="1"/>
      <c r="AP607" s="1"/>
      <c r="AQ607" s="1"/>
      <c r="AS607" s="1"/>
      <c r="AT607" s="1"/>
      <c r="AU607" s="1"/>
      <c r="BB607" s="1"/>
      <c r="BC607" s="1"/>
      <c r="BD607" s="1"/>
      <c r="BH607" s="1"/>
      <c r="BI607" s="1"/>
      <c r="BJ607" s="1"/>
    </row>
    <row r="608" spans="38:62">
      <c r="AL608" s="1"/>
      <c r="AM608" s="1"/>
      <c r="AN608" s="1"/>
      <c r="AO608" s="1"/>
      <c r="AP608" s="1"/>
      <c r="AQ608" s="1"/>
      <c r="AS608" s="1"/>
      <c r="AT608" s="1"/>
      <c r="AU608" s="1"/>
      <c r="BB608" s="1"/>
      <c r="BC608" s="1"/>
      <c r="BD608" s="1"/>
      <c r="BH608" s="1"/>
      <c r="BI608" s="1"/>
      <c r="BJ608" s="1"/>
    </row>
    <row r="609" spans="38:62">
      <c r="AL609" s="1"/>
      <c r="AM609" s="1"/>
      <c r="AN609" s="1"/>
      <c r="AO609" s="1"/>
      <c r="AP609" s="1"/>
      <c r="AQ609" s="1"/>
      <c r="AS609" s="1"/>
      <c r="AT609" s="1"/>
      <c r="AU609" s="1"/>
      <c r="BB609" s="1"/>
      <c r="BC609" s="1"/>
      <c r="BD609" s="1"/>
      <c r="BH609" s="1"/>
      <c r="BI609" s="1"/>
      <c r="BJ609" s="1"/>
    </row>
    <row r="610" spans="38:62">
      <c r="AL610" s="1"/>
      <c r="AM610" s="1"/>
      <c r="AN610" s="1"/>
      <c r="AO610" s="1"/>
      <c r="AP610" s="1"/>
      <c r="AQ610" s="1"/>
      <c r="AS610" s="1"/>
      <c r="AT610" s="1"/>
      <c r="AU610" s="1"/>
      <c r="BB610" s="1"/>
      <c r="BC610" s="1"/>
      <c r="BD610" s="1"/>
      <c r="BH610" s="1"/>
      <c r="BI610" s="1"/>
      <c r="BJ610" s="1"/>
    </row>
    <row r="611" spans="38:62">
      <c r="AL611" s="1"/>
      <c r="AM611" s="1"/>
      <c r="AN611" s="1"/>
      <c r="AO611" s="1"/>
      <c r="AP611" s="1"/>
      <c r="AQ611" s="1"/>
      <c r="AS611" s="1"/>
      <c r="AT611" s="1"/>
      <c r="AU611" s="1"/>
      <c r="BB611" s="1"/>
      <c r="BC611" s="1"/>
      <c r="BD611" s="1"/>
      <c r="BH611" s="1"/>
      <c r="BI611" s="1"/>
      <c r="BJ611" s="1"/>
    </row>
    <row r="612" spans="38:62">
      <c r="AL612" s="1"/>
      <c r="AM612" s="1"/>
      <c r="AN612" s="1"/>
      <c r="AO612" s="1"/>
      <c r="AP612" s="1"/>
      <c r="AQ612" s="1"/>
      <c r="AS612" s="1"/>
      <c r="AT612" s="1"/>
      <c r="AU612" s="1"/>
      <c r="BB612" s="1"/>
      <c r="BC612" s="1"/>
      <c r="BD612" s="1"/>
      <c r="BH612" s="1"/>
      <c r="BI612" s="1"/>
      <c r="BJ612" s="1"/>
    </row>
    <row r="613" spans="38:62">
      <c r="AL613" s="1"/>
      <c r="AM613" s="1"/>
      <c r="AN613" s="1"/>
      <c r="AO613" s="1"/>
      <c r="AP613" s="1"/>
      <c r="AQ613" s="1"/>
      <c r="AS613" s="1"/>
      <c r="AT613" s="1"/>
      <c r="AU613" s="1"/>
      <c r="BB613" s="1"/>
      <c r="BC613" s="1"/>
      <c r="BD613" s="1"/>
      <c r="BH613" s="1"/>
      <c r="BI613" s="1"/>
      <c r="BJ613" s="1"/>
    </row>
    <row r="614" spans="38:62">
      <c r="AL614" s="1"/>
      <c r="AM614" s="1"/>
      <c r="AN614" s="1"/>
      <c r="AO614" s="1"/>
      <c r="AP614" s="1"/>
      <c r="AQ614" s="1"/>
      <c r="AS614" s="1"/>
      <c r="AT614" s="1"/>
      <c r="AU614" s="1"/>
      <c r="BB614" s="1"/>
      <c r="BC614" s="1"/>
      <c r="BD614" s="1"/>
      <c r="BH614" s="1"/>
      <c r="BI614" s="1"/>
      <c r="BJ614" s="1"/>
    </row>
    <row r="615" spans="38:62">
      <c r="AL615" s="1"/>
      <c r="AM615" s="1"/>
      <c r="AN615" s="1"/>
      <c r="AO615" s="1"/>
      <c r="AP615" s="1"/>
      <c r="AQ615" s="1"/>
      <c r="AS615" s="1"/>
      <c r="AT615" s="1"/>
      <c r="AU615" s="1"/>
      <c r="BB615" s="1"/>
      <c r="BC615" s="1"/>
      <c r="BD615" s="1"/>
      <c r="BH615" s="1"/>
      <c r="BI615" s="1"/>
      <c r="BJ615" s="1"/>
    </row>
    <row r="616" spans="38:62">
      <c r="AL616" s="1"/>
      <c r="AM616" s="1"/>
      <c r="AN616" s="1"/>
      <c r="AO616" s="1"/>
      <c r="AP616" s="1"/>
      <c r="AQ616" s="1"/>
      <c r="AS616" s="1"/>
      <c r="AT616" s="1"/>
      <c r="AU616" s="1"/>
      <c r="BB616" s="1"/>
      <c r="BC616" s="1"/>
      <c r="BD616" s="1"/>
      <c r="BH616" s="1"/>
      <c r="BI616" s="1"/>
      <c r="BJ616" s="1"/>
    </row>
    <row r="617" spans="38:62">
      <c r="AL617" s="1"/>
      <c r="AM617" s="1"/>
      <c r="AN617" s="1"/>
      <c r="AO617" s="1"/>
      <c r="AP617" s="1"/>
      <c r="AQ617" s="1"/>
      <c r="AS617" s="1"/>
      <c r="AT617" s="1"/>
      <c r="AU617" s="1"/>
      <c r="BB617" s="1"/>
      <c r="BC617" s="1"/>
      <c r="BD617" s="1"/>
      <c r="BH617" s="1"/>
      <c r="BI617" s="1"/>
      <c r="BJ617" s="1"/>
    </row>
    <row r="618" spans="38:62">
      <c r="AL618" s="1"/>
      <c r="AM618" s="1"/>
      <c r="AN618" s="1"/>
      <c r="AO618" s="1"/>
      <c r="AP618" s="1"/>
      <c r="AQ618" s="1"/>
      <c r="AS618" s="1"/>
      <c r="AT618" s="1"/>
      <c r="AU618" s="1"/>
      <c r="BB618" s="1"/>
      <c r="BC618" s="1"/>
      <c r="BD618" s="1"/>
      <c r="BH618" s="1"/>
      <c r="BI618" s="1"/>
      <c r="BJ618" s="1"/>
    </row>
    <row r="619" spans="38:62">
      <c r="AL619" s="1"/>
      <c r="AM619" s="1"/>
      <c r="AN619" s="1"/>
      <c r="AO619" s="1"/>
      <c r="AP619" s="1"/>
      <c r="AQ619" s="1"/>
      <c r="AS619" s="1"/>
      <c r="AT619" s="1"/>
      <c r="AU619" s="1"/>
      <c r="BB619" s="1"/>
      <c r="BC619" s="1"/>
      <c r="BD619" s="1"/>
      <c r="BH619" s="1"/>
      <c r="BI619" s="1"/>
      <c r="BJ619" s="1"/>
    </row>
    <row r="620" spans="38:62">
      <c r="AL620" s="1"/>
      <c r="AM620" s="1"/>
      <c r="AN620" s="1"/>
      <c r="AO620" s="1"/>
      <c r="AP620" s="1"/>
      <c r="AQ620" s="1"/>
      <c r="AS620" s="1"/>
      <c r="AT620" s="1"/>
      <c r="AU620" s="1"/>
      <c r="BB620" s="1"/>
      <c r="BC620" s="1"/>
      <c r="BD620" s="1"/>
      <c r="BH620" s="1"/>
      <c r="BI620" s="1"/>
      <c r="BJ620" s="1"/>
    </row>
    <row r="621" spans="38:62">
      <c r="AL621" s="1"/>
      <c r="AM621" s="1"/>
      <c r="AN621" s="1"/>
      <c r="AO621" s="1"/>
      <c r="AP621" s="1"/>
      <c r="AQ621" s="1"/>
      <c r="AS621" s="1"/>
      <c r="AT621" s="1"/>
      <c r="AU621" s="1"/>
      <c r="BB621" s="1"/>
      <c r="BC621" s="1"/>
      <c r="BD621" s="1"/>
      <c r="BH621" s="1"/>
      <c r="BI621" s="1"/>
      <c r="BJ621" s="1"/>
    </row>
    <row r="622" spans="38:62">
      <c r="AL622" s="1"/>
      <c r="AM622" s="1"/>
      <c r="AN622" s="1"/>
      <c r="AO622" s="1"/>
      <c r="AP622" s="1"/>
      <c r="AQ622" s="1"/>
      <c r="AS622" s="1"/>
      <c r="AT622" s="1"/>
      <c r="AU622" s="1"/>
      <c r="BB622" s="1"/>
      <c r="BC622" s="1"/>
      <c r="BD622" s="1"/>
      <c r="BH622" s="1"/>
      <c r="BI622" s="1"/>
      <c r="BJ622" s="1"/>
    </row>
    <row r="623" spans="38:62">
      <c r="AL623" s="1"/>
      <c r="AM623" s="1"/>
      <c r="AN623" s="1"/>
      <c r="AO623" s="1"/>
      <c r="AP623" s="1"/>
      <c r="AQ623" s="1"/>
      <c r="AS623" s="1"/>
      <c r="AT623" s="1"/>
      <c r="AU623" s="1"/>
      <c r="BB623" s="1"/>
      <c r="BC623" s="1"/>
      <c r="BD623" s="1"/>
      <c r="BH623" s="1"/>
      <c r="BI623" s="1"/>
      <c r="BJ623" s="1"/>
    </row>
    <row r="624" spans="38:62">
      <c r="AL624" s="1"/>
      <c r="AM624" s="1"/>
      <c r="AN624" s="1"/>
      <c r="AO624" s="1"/>
      <c r="AP624" s="1"/>
      <c r="AQ624" s="1"/>
      <c r="AS624" s="1"/>
      <c r="AT624" s="1"/>
      <c r="AU624" s="1"/>
      <c r="BB624" s="1"/>
      <c r="BC624" s="1"/>
      <c r="BD624" s="1"/>
      <c r="BH624" s="1"/>
      <c r="BI624" s="1"/>
      <c r="BJ624" s="1"/>
    </row>
    <row r="625" spans="38:62">
      <c r="AL625" s="1"/>
      <c r="AM625" s="1"/>
      <c r="AN625" s="1"/>
      <c r="AO625" s="1"/>
      <c r="AP625" s="1"/>
      <c r="AQ625" s="1"/>
      <c r="AS625" s="1"/>
      <c r="AT625" s="1"/>
      <c r="AU625" s="1"/>
      <c r="BB625" s="1"/>
      <c r="BC625" s="1"/>
      <c r="BD625" s="1"/>
      <c r="BH625" s="1"/>
      <c r="BI625" s="1"/>
      <c r="BJ625" s="1"/>
    </row>
    <row r="626" spans="38:62">
      <c r="AL626" s="1"/>
      <c r="AM626" s="1"/>
      <c r="AN626" s="1"/>
      <c r="AO626" s="1"/>
      <c r="AP626" s="1"/>
      <c r="AQ626" s="1"/>
      <c r="AS626" s="1"/>
      <c r="AT626" s="1"/>
      <c r="AU626" s="1"/>
      <c r="BB626" s="1"/>
      <c r="BC626" s="1"/>
      <c r="BD626" s="1"/>
      <c r="BH626" s="1"/>
      <c r="BI626" s="1"/>
      <c r="BJ626" s="1"/>
    </row>
    <row r="627" spans="38:62">
      <c r="AL627" s="1"/>
      <c r="AM627" s="1"/>
      <c r="AN627" s="1"/>
      <c r="AO627" s="1"/>
      <c r="AP627" s="1"/>
      <c r="AQ627" s="1"/>
      <c r="AS627" s="1"/>
      <c r="AT627" s="1"/>
      <c r="AU627" s="1"/>
      <c r="BB627" s="1"/>
      <c r="BC627" s="1"/>
      <c r="BD627" s="1"/>
      <c r="BH627" s="1"/>
      <c r="BI627" s="1"/>
      <c r="BJ627" s="1"/>
    </row>
    <row r="628" spans="38:62">
      <c r="AL628" s="1"/>
      <c r="AM628" s="1"/>
      <c r="AN628" s="1"/>
      <c r="AO628" s="1"/>
      <c r="AP628" s="1"/>
      <c r="AQ628" s="1"/>
      <c r="AS628" s="1"/>
      <c r="AT628" s="1"/>
      <c r="AU628" s="1"/>
      <c r="BB628" s="1"/>
      <c r="BC628" s="1"/>
      <c r="BD628" s="1"/>
      <c r="BH628" s="1"/>
      <c r="BI628" s="1"/>
      <c r="BJ628" s="1"/>
    </row>
    <row r="629" spans="38:62">
      <c r="AL629" s="1"/>
      <c r="AM629" s="1"/>
      <c r="AN629" s="1"/>
      <c r="AO629" s="1"/>
      <c r="AP629" s="1"/>
      <c r="AQ629" s="1"/>
      <c r="AS629" s="1"/>
      <c r="AT629" s="1"/>
      <c r="AU629" s="1"/>
      <c r="BB629" s="1"/>
      <c r="BC629" s="1"/>
      <c r="BD629" s="1"/>
      <c r="BH629" s="1"/>
      <c r="BI629" s="1"/>
      <c r="BJ629" s="1"/>
    </row>
    <row r="630" spans="38:62">
      <c r="AL630" s="1"/>
      <c r="AM630" s="1"/>
      <c r="AN630" s="1"/>
      <c r="AO630" s="1"/>
      <c r="AP630" s="1"/>
      <c r="AQ630" s="1"/>
      <c r="AS630" s="1"/>
      <c r="AT630" s="1"/>
      <c r="AU630" s="1"/>
      <c r="BB630" s="1"/>
      <c r="BC630" s="1"/>
      <c r="BD630" s="1"/>
      <c r="BH630" s="1"/>
      <c r="BI630" s="1"/>
      <c r="BJ630" s="1"/>
    </row>
    <row r="631" spans="38:62">
      <c r="AL631" s="1"/>
      <c r="AM631" s="1"/>
      <c r="AN631" s="1"/>
      <c r="AO631" s="1"/>
      <c r="AP631" s="1"/>
      <c r="AQ631" s="1"/>
      <c r="AS631" s="1"/>
      <c r="AT631" s="1"/>
      <c r="AU631" s="1"/>
      <c r="BB631" s="1"/>
      <c r="BC631" s="1"/>
      <c r="BD631" s="1"/>
      <c r="BH631" s="1"/>
      <c r="BI631" s="1"/>
      <c r="BJ631" s="1"/>
    </row>
    <row r="632" spans="38:62">
      <c r="AL632" s="1"/>
      <c r="AM632" s="1"/>
      <c r="AN632" s="1"/>
      <c r="AO632" s="1"/>
      <c r="AP632" s="1"/>
      <c r="AQ632" s="1"/>
      <c r="AS632" s="1"/>
      <c r="AT632" s="1"/>
      <c r="AU632" s="1"/>
      <c r="BB632" s="1"/>
      <c r="BC632" s="1"/>
      <c r="BD632" s="1"/>
      <c r="BH632" s="1"/>
      <c r="BI632" s="1"/>
      <c r="BJ632" s="1"/>
    </row>
    <row r="633" spans="38:62">
      <c r="AL633" s="1"/>
      <c r="AM633" s="1"/>
      <c r="AN633" s="1"/>
      <c r="AO633" s="1"/>
      <c r="AP633" s="1"/>
      <c r="AQ633" s="1"/>
      <c r="AS633" s="1"/>
      <c r="AT633" s="1"/>
      <c r="AU633" s="1"/>
      <c r="BB633" s="1"/>
      <c r="BC633" s="1"/>
      <c r="BD633" s="1"/>
      <c r="BH633" s="1"/>
      <c r="BI633" s="1"/>
      <c r="BJ633" s="1"/>
    </row>
    <row r="634" spans="38:62">
      <c r="AL634" s="1"/>
      <c r="AM634" s="1"/>
      <c r="AN634" s="1"/>
      <c r="AO634" s="1"/>
      <c r="AP634" s="1"/>
      <c r="AQ634" s="1"/>
      <c r="AS634" s="1"/>
      <c r="AT634" s="1"/>
      <c r="AU634" s="1"/>
      <c r="BB634" s="1"/>
      <c r="BC634" s="1"/>
      <c r="BD634" s="1"/>
      <c r="BH634" s="1"/>
      <c r="BI634" s="1"/>
      <c r="BJ634" s="1"/>
    </row>
    <row r="635" spans="38:62">
      <c r="AL635" s="1"/>
      <c r="AM635" s="1"/>
      <c r="AN635" s="1"/>
      <c r="AO635" s="1"/>
      <c r="AP635" s="1"/>
      <c r="AQ635" s="1"/>
      <c r="AS635" s="1"/>
      <c r="AT635" s="1"/>
      <c r="AU635" s="1"/>
      <c r="BB635" s="1"/>
      <c r="BC635" s="1"/>
      <c r="BD635" s="1"/>
      <c r="BH635" s="1"/>
      <c r="BI635" s="1"/>
      <c r="BJ635" s="1"/>
    </row>
    <row r="636" spans="38:62">
      <c r="AL636" s="1"/>
      <c r="AM636" s="1"/>
      <c r="AN636" s="1"/>
      <c r="AO636" s="1"/>
      <c r="AP636" s="1"/>
      <c r="AQ636" s="1"/>
      <c r="AS636" s="1"/>
      <c r="AT636" s="1"/>
      <c r="AU636" s="1"/>
      <c r="BB636" s="1"/>
      <c r="BC636" s="1"/>
      <c r="BD636" s="1"/>
      <c r="BH636" s="1"/>
      <c r="BI636" s="1"/>
      <c r="BJ636" s="1"/>
    </row>
    <row r="637" spans="38:62">
      <c r="AL637" s="1"/>
      <c r="AM637" s="1"/>
      <c r="AN637" s="1"/>
      <c r="AO637" s="1"/>
      <c r="AP637" s="1"/>
      <c r="AQ637" s="1"/>
      <c r="AS637" s="1"/>
      <c r="AT637" s="1"/>
      <c r="AU637" s="1"/>
      <c r="BB637" s="1"/>
      <c r="BC637" s="1"/>
      <c r="BD637" s="1"/>
      <c r="BH637" s="1"/>
      <c r="BI637" s="1"/>
      <c r="BJ637" s="1"/>
    </row>
    <row r="638" spans="38:62">
      <c r="AL638" s="1"/>
      <c r="AM638" s="1"/>
      <c r="AN638" s="1"/>
      <c r="AO638" s="1"/>
      <c r="AP638" s="1"/>
      <c r="AQ638" s="1"/>
      <c r="AS638" s="1"/>
      <c r="AT638" s="1"/>
      <c r="AU638" s="1"/>
      <c r="BB638" s="1"/>
      <c r="BC638" s="1"/>
      <c r="BD638" s="1"/>
      <c r="BH638" s="1"/>
      <c r="BI638" s="1"/>
      <c r="BJ638" s="1"/>
    </row>
    <row r="639" spans="38:62">
      <c r="AL639" s="1"/>
      <c r="AM639" s="1"/>
      <c r="AN639" s="1"/>
      <c r="AO639" s="1"/>
      <c r="AP639" s="1"/>
      <c r="AQ639" s="1"/>
      <c r="AS639" s="1"/>
      <c r="AT639" s="1"/>
      <c r="AU639" s="1"/>
      <c r="BB639" s="1"/>
      <c r="BC639" s="1"/>
      <c r="BD639" s="1"/>
      <c r="BH639" s="1"/>
      <c r="BI639" s="1"/>
      <c r="BJ639" s="1"/>
    </row>
    <row r="640" spans="38:62">
      <c r="AL640" s="1"/>
      <c r="AM640" s="1"/>
      <c r="AN640" s="1"/>
      <c r="AO640" s="1"/>
      <c r="AP640" s="1"/>
      <c r="AQ640" s="1"/>
      <c r="AS640" s="1"/>
      <c r="AT640" s="1"/>
      <c r="AU640" s="1"/>
      <c r="BB640" s="1"/>
      <c r="BC640" s="1"/>
      <c r="BD640" s="1"/>
      <c r="BH640" s="1"/>
      <c r="BI640" s="1"/>
      <c r="BJ640" s="1"/>
    </row>
    <row r="641" spans="38:62">
      <c r="AL641" s="1"/>
      <c r="AM641" s="1"/>
      <c r="AN641" s="1"/>
      <c r="AO641" s="1"/>
      <c r="AP641" s="1"/>
      <c r="AQ641" s="1"/>
      <c r="AS641" s="1"/>
      <c r="AT641" s="1"/>
      <c r="AU641" s="1"/>
      <c r="BB641" s="1"/>
      <c r="BC641" s="1"/>
      <c r="BD641" s="1"/>
      <c r="BH641" s="1"/>
      <c r="BI641" s="1"/>
      <c r="BJ641" s="1"/>
    </row>
    <row r="642" spans="38:62">
      <c r="AL642" s="1"/>
      <c r="AM642" s="1"/>
      <c r="AN642" s="1"/>
      <c r="AO642" s="1"/>
      <c r="AP642" s="1"/>
      <c r="AQ642" s="1"/>
      <c r="AS642" s="1"/>
      <c r="AT642" s="1"/>
      <c r="AU642" s="1"/>
      <c r="BB642" s="1"/>
      <c r="BC642" s="1"/>
      <c r="BD642" s="1"/>
      <c r="BH642" s="1"/>
      <c r="BI642" s="1"/>
      <c r="BJ642" s="1"/>
    </row>
    <row r="643" spans="38:62">
      <c r="AL643" s="1"/>
      <c r="AM643" s="1"/>
      <c r="AN643" s="1"/>
      <c r="AO643" s="1"/>
      <c r="AP643" s="1"/>
      <c r="AQ643" s="1"/>
      <c r="AS643" s="1"/>
      <c r="AT643" s="1"/>
      <c r="AU643" s="1"/>
      <c r="BB643" s="1"/>
      <c r="BC643" s="1"/>
      <c r="BD643" s="1"/>
      <c r="BH643" s="1"/>
      <c r="BI643" s="1"/>
      <c r="BJ643" s="1"/>
    </row>
    <row r="644" spans="38:62">
      <c r="AL644" s="1"/>
      <c r="AM644" s="1"/>
      <c r="AN644" s="1"/>
      <c r="AO644" s="1"/>
      <c r="AP644" s="1"/>
      <c r="AQ644" s="1"/>
      <c r="AS644" s="1"/>
      <c r="AT644" s="1"/>
      <c r="AU644" s="1"/>
      <c r="BB644" s="1"/>
      <c r="BC644" s="1"/>
      <c r="BD644" s="1"/>
      <c r="BH644" s="1"/>
      <c r="BI644" s="1"/>
      <c r="BJ644" s="1"/>
    </row>
    <row r="645" spans="38:62">
      <c r="AL645" s="1"/>
      <c r="AM645" s="1"/>
      <c r="AN645" s="1"/>
      <c r="AO645" s="1"/>
      <c r="AP645" s="1"/>
      <c r="AQ645" s="1"/>
      <c r="AS645" s="1"/>
      <c r="AT645" s="1"/>
      <c r="AU645" s="1"/>
      <c r="BB645" s="1"/>
      <c r="BC645" s="1"/>
      <c r="BD645" s="1"/>
      <c r="BH645" s="1"/>
      <c r="BI645" s="1"/>
      <c r="BJ645" s="1"/>
    </row>
    <row r="646" spans="38:62">
      <c r="AL646" s="1"/>
      <c r="AM646" s="1"/>
      <c r="AN646" s="1"/>
      <c r="AO646" s="1"/>
      <c r="AP646" s="1"/>
      <c r="AQ646" s="1"/>
      <c r="AS646" s="1"/>
      <c r="AT646" s="1"/>
      <c r="AU646" s="1"/>
      <c r="BB646" s="1"/>
      <c r="BC646" s="1"/>
      <c r="BD646" s="1"/>
      <c r="BH646" s="1"/>
      <c r="BI646" s="1"/>
      <c r="BJ646" s="1"/>
    </row>
    <row r="647" spans="38:62">
      <c r="AL647" s="1"/>
      <c r="AM647" s="1"/>
      <c r="AN647" s="1"/>
      <c r="AO647" s="1"/>
      <c r="AP647" s="1"/>
      <c r="AQ647" s="1"/>
      <c r="AS647" s="1"/>
      <c r="AT647" s="1"/>
      <c r="AU647" s="1"/>
      <c r="BB647" s="1"/>
      <c r="BC647" s="1"/>
      <c r="BD647" s="1"/>
      <c r="BH647" s="1"/>
      <c r="BI647" s="1"/>
      <c r="BJ647" s="1"/>
    </row>
    <row r="648" spans="38:62">
      <c r="AL648" s="1"/>
      <c r="AM648" s="1"/>
      <c r="AN648" s="1"/>
      <c r="AO648" s="1"/>
      <c r="AP648" s="1"/>
      <c r="AQ648" s="1"/>
      <c r="AS648" s="1"/>
      <c r="AT648" s="1"/>
      <c r="AU648" s="1"/>
      <c r="BB648" s="1"/>
      <c r="BC648" s="1"/>
      <c r="BD648" s="1"/>
      <c r="BH648" s="1"/>
      <c r="BI648" s="1"/>
      <c r="BJ648" s="1"/>
    </row>
    <row r="649" spans="38:62">
      <c r="AL649" s="1"/>
      <c r="AM649" s="1"/>
      <c r="AN649" s="1"/>
      <c r="AO649" s="1"/>
      <c r="AP649" s="1"/>
      <c r="AQ649" s="1"/>
      <c r="AS649" s="1"/>
      <c r="AT649" s="1"/>
      <c r="AU649" s="1"/>
      <c r="BB649" s="1"/>
      <c r="BC649" s="1"/>
      <c r="BD649" s="1"/>
      <c r="BH649" s="1"/>
      <c r="BI649" s="1"/>
      <c r="BJ649" s="1"/>
    </row>
    <row r="650" spans="38:62">
      <c r="AL650" s="1"/>
      <c r="AM650" s="1"/>
      <c r="AN650" s="1"/>
      <c r="AO650" s="1"/>
      <c r="AP650" s="1"/>
      <c r="AQ650" s="1"/>
      <c r="AS650" s="1"/>
      <c r="AT650" s="1"/>
      <c r="AU650" s="1"/>
      <c r="BB650" s="1"/>
      <c r="BC650" s="1"/>
      <c r="BD650" s="1"/>
      <c r="BH650" s="1"/>
      <c r="BI650" s="1"/>
      <c r="BJ650" s="1"/>
    </row>
    <row r="651" spans="38:62">
      <c r="AL651" s="1"/>
      <c r="AM651" s="1"/>
      <c r="AN651" s="1"/>
      <c r="AO651" s="1"/>
      <c r="AP651" s="1"/>
      <c r="AQ651" s="1"/>
      <c r="AS651" s="1"/>
      <c r="AT651" s="1"/>
      <c r="AU651" s="1"/>
      <c r="BB651" s="1"/>
      <c r="BC651" s="1"/>
      <c r="BD651" s="1"/>
      <c r="BH651" s="1"/>
      <c r="BI651" s="1"/>
      <c r="BJ651" s="1"/>
    </row>
    <row r="652" spans="38:62">
      <c r="AL652" s="1"/>
      <c r="AM652" s="1"/>
      <c r="AN652" s="1"/>
      <c r="AO652" s="1"/>
      <c r="AP652" s="1"/>
      <c r="AQ652" s="1"/>
      <c r="AS652" s="1"/>
      <c r="AT652" s="1"/>
      <c r="AU652" s="1"/>
      <c r="BB652" s="1"/>
      <c r="BC652" s="1"/>
      <c r="BD652" s="1"/>
      <c r="BH652" s="1"/>
      <c r="BI652" s="1"/>
      <c r="BJ652" s="1"/>
    </row>
    <row r="653" spans="38:62">
      <c r="AL653" s="1"/>
      <c r="AM653" s="1"/>
      <c r="AN653" s="1"/>
      <c r="AO653" s="1"/>
      <c r="AP653" s="1"/>
      <c r="AQ653" s="1"/>
      <c r="AS653" s="1"/>
      <c r="AT653" s="1"/>
      <c r="AU653" s="1"/>
      <c r="BB653" s="1"/>
      <c r="BC653" s="1"/>
      <c r="BD653" s="1"/>
      <c r="BH653" s="1"/>
      <c r="BI653" s="1"/>
      <c r="BJ653" s="1"/>
    </row>
    <row r="654" spans="38:62">
      <c r="AL654" s="1"/>
      <c r="AM654" s="1"/>
      <c r="AN654" s="1"/>
      <c r="AO654" s="1"/>
      <c r="AP654" s="1"/>
      <c r="AQ654" s="1"/>
      <c r="AS654" s="1"/>
      <c r="AT654" s="1"/>
      <c r="AU654" s="1"/>
      <c r="BB654" s="1"/>
      <c r="BC654" s="1"/>
      <c r="BD654" s="1"/>
      <c r="BH654" s="1"/>
      <c r="BI654" s="1"/>
      <c r="BJ654" s="1"/>
    </row>
    <row r="655" spans="38:62">
      <c r="AL655" s="1"/>
      <c r="AM655" s="1"/>
      <c r="AN655" s="1"/>
      <c r="AO655" s="1"/>
      <c r="AP655" s="1"/>
      <c r="AQ655" s="1"/>
      <c r="AS655" s="1"/>
      <c r="AT655" s="1"/>
      <c r="AU655" s="1"/>
      <c r="BB655" s="1"/>
      <c r="BC655" s="1"/>
      <c r="BD655" s="1"/>
      <c r="BH655" s="1"/>
      <c r="BI655" s="1"/>
      <c r="BJ655" s="1"/>
    </row>
    <row r="656" spans="38:62">
      <c r="AL656" s="1"/>
      <c r="AM656" s="1"/>
      <c r="AN656" s="1"/>
      <c r="AO656" s="1"/>
      <c r="AP656" s="1"/>
      <c r="AQ656" s="1"/>
      <c r="AS656" s="1"/>
      <c r="AT656" s="1"/>
      <c r="AU656" s="1"/>
      <c r="BB656" s="1"/>
      <c r="BC656" s="1"/>
      <c r="BD656" s="1"/>
      <c r="BH656" s="1"/>
      <c r="BI656" s="1"/>
      <c r="BJ656" s="1"/>
    </row>
    <row r="657" spans="38:62">
      <c r="AL657" s="1"/>
      <c r="AM657" s="1"/>
      <c r="AN657" s="1"/>
      <c r="AO657" s="1"/>
      <c r="AP657" s="1"/>
      <c r="AQ657" s="1"/>
      <c r="AS657" s="1"/>
      <c r="AT657" s="1"/>
      <c r="AU657" s="1"/>
      <c r="BB657" s="1"/>
      <c r="BC657" s="1"/>
      <c r="BD657" s="1"/>
      <c r="BH657" s="1"/>
      <c r="BI657" s="1"/>
      <c r="BJ657" s="1"/>
    </row>
    <row r="658" spans="38:62">
      <c r="AL658" s="1"/>
      <c r="AM658" s="1"/>
      <c r="AN658" s="1"/>
      <c r="AO658" s="1"/>
      <c r="AP658" s="1"/>
      <c r="AQ658" s="1"/>
      <c r="AS658" s="1"/>
      <c r="AT658" s="1"/>
      <c r="AU658" s="1"/>
      <c r="BB658" s="1"/>
      <c r="BC658" s="1"/>
      <c r="BD658" s="1"/>
      <c r="BH658" s="1"/>
      <c r="BI658" s="1"/>
      <c r="BJ658" s="1"/>
    </row>
    <row r="659" spans="38:62">
      <c r="AL659" s="1"/>
      <c r="AM659" s="1"/>
      <c r="AN659" s="1"/>
      <c r="AO659" s="1"/>
      <c r="AP659" s="1"/>
      <c r="AQ659" s="1"/>
      <c r="AS659" s="1"/>
      <c r="AT659" s="1"/>
      <c r="AU659" s="1"/>
      <c r="BB659" s="1"/>
      <c r="BC659" s="1"/>
      <c r="BD659" s="1"/>
      <c r="BH659" s="1"/>
      <c r="BI659" s="1"/>
      <c r="BJ659" s="1"/>
    </row>
    <row r="660" spans="38:62">
      <c r="AL660" s="1"/>
      <c r="AM660" s="1"/>
      <c r="AN660" s="1"/>
      <c r="AO660" s="1"/>
      <c r="AP660" s="1"/>
      <c r="AQ660" s="1"/>
      <c r="AS660" s="1"/>
      <c r="AT660" s="1"/>
      <c r="AU660" s="1"/>
      <c r="BB660" s="1"/>
      <c r="BC660" s="1"/>
      <c r="BD660" s="1"/>
      <c r="BH660" s="1"/>
      <c r="BI660" s="1"/>
      <c r="BJ660" s="1"/>
    </row>
    <row r="661" spans="38:62">
      <c r="AL661" s="1"/>
      <c r="AM661" s="1"/>
      <c r="AN661" s="1"/>
      <c r="AO661" s="1"/>
      <c r="AP661" s="1"/>
      <c r="AQ661" s="1"/>
      <c r="AS661" s="1"/>
      <c r="AT661" s="1"/>
      <c r="AU661" s="1"/>
      <c r="BB661" s="1"/>
      <c r="BC661" s="1"/>
      <c r="BD661" s="1"/>
      <c r="BH661" s="1"/>
      <c r="BI661" s="1"/>
      <c r="BJ661" s="1"/>
    </row>
    <row r="662" spans="38:62">
      <c r="AL662" s="1"/>
      <c r="AM662" s="1"/>
      <c r="AN662" s="1"/>
      <c r="AO662" s="1"/>
      <c r="AP662" s="1"/>
      <c r="AQ662" s="1"/>
      <c r="AS662" s="1"/>
      <c r="AT662" s="1"/>
      <c r="AU662" s="1"/>
      <c r="BB662" s="1"/>
      <c r="BC662" s="1"/>
      <c r="BD662" s="1"/>
      <c r="BH662" s="1"/>
      <c r="BI662" s="1"/>
      <c r="BJ662" s="1"/>
    </row>
    <row r="663" spans="38:62">
      <c r="AL663" s="1"/>
      <c r="AM663" s="1"/>
      <c r="AN663" s="1"/>
      <c r="AO663" s="1"/>
      <c r="AP663" s="1"/>
      <c r="AQ663" s="1"/>
      <c r="AS663" s="1"/>
      <c r="AT663" s="1"/>
      <c r="AU663" s="1"/>
      <c r="BB663" s="1"/>
      <c r="BC663" s="1"/>
      <c r="BD663" s="1"/>
      <c r="BH663" s="1"/>
      <c r="BI663" s="1"/>
      <c r="BJ663" s="1"/>
    </row>
    <row r="664" spans="38:62">
      <c r="AL664" s="1"/>
      <c r="AM664" s="1"/>
      <c r="AN664" s="1"/>
      <c r="AO664" s="1"/>
      <c r="AP664" s="1"/>
      <c r="AQ664" s="1"/>
      <c r="AS664" s="1"/>
      <c r="AT664" s="1"/>
      <c r="AU664" s="1"/>
      <c r="BB664" s="1"/>
      <c r="BC664" s="1"/>
      <c r="BD664" s="1"/>
      <c r="BH664" s="1"/>
      <c r="BI664" s="1"/>
      <c r="BJ664" s="1"/>
    </row>
    <row r="665" spans="38:62">
      <c r="AL665" s="1"/>
      <c r="AM665" s="1"/>
      <c r="AN665" s="1"/>
      <c r="AO665" s="1"/>
      <c r="AP665" s="1"/>
      <c r="AQ665" s="1"/>
      <c r="AS665" s="1"/>
      <c r="AT665" s="1"/>
      <c r="AU665" s="1"/>
      <c r="BB665" s="1"/>
      <c r="BC665" s="1"/>
      <c r="BD665" s="1"/>
      <c r="BH665" s="1"/>
      <c r="BI665" s="1"/>
      <c r="BJ665" s="1"/>
    </row>
    <row r="666" spans="38:62">
      <c r="AL666" s="1"/>
      <c r="AM666" s="1"/>
      <c r="AN666" s="1"/>
      <c r="AO666" s="1"/>
      <c r="AP666" s="1"/>
      <c r="AQ666" s="1"/>
      <c r="AS666" s="1"/>
      <c r="AT666" s="1"/>
      <c r="AU666" s="1"/>
      <c r="BB666" s="1"/>
      <c r="BC666" s="1"/>
      <c r="BD666" s="1"/>
      <c r="BH666" s="1"/>
      <c r="BI666" s="1"/>
      <c r="BJ666" s="1"/>
    </row>
    <row r="667" spans="38:62">
      <c r="AL667" s="1"/>
      <c r="AM667" s="1"/>
      <c r="AN667" s="1"/>
      <c r="AO667" s="1"/>
      <c r="AP667" s="1"/>
      <c r="AQ667" s="1"/>
      <c r="AS667" s="1"/>
      <c r="AT667" s="1"/>
      <c r="AU667" s="1"/>
      <c r="BB667" s="1"/>
      <c r="BC667" s="1"/>
      <c r="BD667" s="1"/>
      <c r="BH667" s="1"/>
      <c r="BI667" s="1"/>
      <c r="BJ667" s="1"/>
    </row>
    <row r="668" spans="38:62">
      <c r="AL668" s="1"/>
      <c r="AM668" s="1"/>
      <c r="AN668" s="1"/>
      <c r="AO668" s="1"/>
      <c r="AP668" s="1"/>
      <c r="AQ668" s="1"/>
      <c r="AS668" s="1"/>
      <c r="AT668" s="1"/>
      <c r="AU668" s="1"/>
      <c r="BB668" s="1"/>
      <c r="BC668" s="1"/>
      <c r="BD668" s="1"/>
      <c r="BH668" s="1"/>
      <c r="BI668" s="1"/>
      <c r="BJ668" s="1"/>
    </row>
    <row r="669" spans="38:62">
      <c r="AL669" s="1"/>
      <c r="AM669" s="1"/>
      <c r="AN669" s="1"/>
      <c r="AO669" s="1"/>
      <c r="AP669" s="1"/>
      <c r="AQ669" s="1"/>
      <c r="AS669" s="1"/>
      <c r="AT669" s="1"/>
      <c r="AU669" s="1"/>
      <c r="BB669" s="1"/>
      <c r="BC669" s="1"/>
      <c r="BD669" s="1"/>
      <c r="BH669" s="1"/>
      <c r="BI669" s="1"/>
      <c r="BJ669" s="1"/>
    </row>
    <row r="670" spans="38:62">
      <c r="AL670" s="1"/>
      <c r="AM670" s="1"/>
      <c r="AN670" s="1"/>
      <c r="AO670" s="1"/>
      <c r="AP670" s="1"/>
      <c r="AQ670" s="1"/>
      <c r="AS670" s="1"/>
      <c r="AT670" s="1"/>
      <c r="AU670" s="1"/>
      <c r="BB670" s="1"/>
      <c r="BC670" s="1"/>
      <c r="BD670" s="1"/>
      <c r="BH670" s="1"/>
      <c r="BI670" s="1"/>
      <c r="BJ670" s="1"/>
    </row>
    <row r="671" spans="38:62">
      <c r="AL671" s="1"/>
      <c r="AM671" s="1"/>
      <c r="AN671" s="1"/>
      <c r="AO671" s="1"/>
      <c r="AP671" s="1"/>
      <c r="AQ671" s="1"/>
      <c r="AS671" s="1"/>
      <c r="AT671" s="1"/>
      <c r="AU671" s="1"/>
      <c r="BB671" s="1"/>
      <c r="BC671" s="1"/>
      <c r="BD671" s="1"/>
      <c r="BH671" s="1"/>
      <c r="BI671" s="1"/>
      <c r="BJ671" s="1"/>
    </row>
    <row r="672" spans="38:62">
      <c r="AL672" s="1"/>
      <c r="AM672" s="1"/>
      <c r="AN672" s="1"/>
      <c r="AO672" s="1"/>
      <c r="AP672" s="1"/>
      <c r="AQ672" s="1"/>
      <c r="AS672" s="1"/>
      <c r="AT672" s="1"/>
      <c r="AU672" s="1"/>
      <c r="BB672" s="1"/>
      <c r="BC672" s="1"/>
      <c r="BD672" s="1"/>
      <c r="BH672" s="1"/>
      <c r="BI672" s="1"/>
      <c r="BJ672" s="1"/>
    </row>
    <row r="673" spans="38:62">
      <c r="AL673" s="1"/>
      <c r="AM673" s="1"/>
      <c r="AN673" s="1"/>
      <c r="AO673" s="1"/>
      <c r="AP673" s="1"/>
      <c r="AQ673" s="1"/>
      <c r="AS673" s="1"/>
      <c r="AT673" s="1"/>
      <c r="AU673" s="1"/>
      <c r="BB673" s="1"/>
      <c r="BC673" s="1"/>
      <c r="BD673" s="1"/>
      <c r="BH673" s="1"/>
      <c r="BI673" s="1"/>
      <c r="BJ673" s="1"/>
    </row>
    <row r="674" spans="38:62">
      <c r="AL674" s="1"/>
      <c r="AM674" s="1"/>
      <c r="AN674" s="1"/>
      <c r="AO674" s="1"/>
      <c r="AP674" s="1"/>
      <c r="AQ674" s="1"/>
      <c r="AS674" s="1"/>
      <c r="AT674" s="1"/>
      <c r="AU674" s="1"/>
      <c r="BB674" s="1"/>
      <c r="BC674" s="1"/>
      <c r="BD674" s="1"/>
      <c r="BH674" s="1"/>
      <c r="BI674" s="1"/>
      <c r="BJ674" s="1"/>
    </row>
    <row r="675" spans="38:62">
      <c r="AL675" s="1"/>
      <c r="AM675" s="1"/>
      <c r="AN675" s="1"/>
      <c r="AO675" s="1"/>
      <c r="AP675" s="1"/>
      <c r="AQ675" s="1"/>
      <c r="AS675" s="1"/>
      <c r="AT675" s="1"/>
      <c r="AU675" s="1"/>
      <c r="BB675" s="1"/>
      <c r="BC675" s="1"/>
      <c r="BD675" s="1"/>
      <c r="BH675" s="1"/>
      <c r="BI675" s="1"/>
      <c r="BJ675" s="1"/>
    </row>
    <row r="676" spans="38:62">
      <c r="AL676" s="1"/>
      <c r="AM676" s="1"/>
      <c r="AN676" s="1"/>
      <c r="AO676" s="1"/>
      <c r="AP676" s="1"/>
      <c r="AQ676" s="1"/>
      <c r="AS676" s="1"/>
      <c r="AT676" s="1"/>
      <c r="AU676" s="1"/>
      <c r="BB676" s="1"/>
      <c r="BC676" s="1"/>
      <c r="BD676" s="1"/>
      <c r="BH676" s="1"/>
      <c r="BI676" s="1"/>
      <c r="BJ676" s="1"/>
    </row>
    <row r="677" spans="38:62">
      <c r="AL677" s="1"/>
      <c r="AM677" s="1"/>
      <c r="AN677" s="1"/>
      <c r="AO677" s="1"/>
      <c r="AP677" s="1"/>
      <c r="AQ677" s="1"/>
      <c r="AS677" s="1"/>
      <c r="AT677" s="1"/>
      <c r="AU677" s="1"/>
      <c r="BB677" s="1"/>
      <c r="BC677" s="1"/>
      <c r="BD677" s="1"/>
      <c r="BH677" s="1"/>
      <c r="BI677" s="1"/>
      <c r="BJ677" s="1"/>
    </row>
    <row r="678" spans="38:62">
      <c r="AL678" s="1"/>
      <c r="AM678" s="1"/>
      <c r="AN678" s="1"/>
      <c r="AO678" s="1"/>
      <c r="AP678" s="1"/>
      <c r="AQ678" s="1"/>
      <c r="AS678" s="1"/>
      <c r="AT678" s="1"/>
      <c r="AU678" s="1"/>
      <c r="BB678" s="1"/>
      <c r="BC678" s="1"/>
      <c r="BD678" s="1"/>
      <c r="BH678" s="1"/>
      <c r="BI678" s="1"/>
      <c r="BJ678" s="1"/>
    </row>
    <row r="679" spans="38:62">
      <c r="AL679" s="1"/>
      <c r="AM679" s="1"/>
      <c r="AN679" s="1"/>
      <c r="AO679" s="1"/>
      <c r="AP679" s="1"/>
      <c r="AQ679" s="1"/>
      <c r="AS679" s="1"/>
      <c r="AT679" s="1"/>
      <c r="AU679" s="1"/>
      <c r="BB679" s="1"/>
      <c r="BC679" s="1"/>
      <c r="BD679" s="1"/>
      <c r="BH679" s="1"/>
      <c r="BI679" s="1"/>
      <c r="BJ679" s="1"/>
    </row>
    <row r="680" spans="38:62">
      <c r="AL680" s="1"/>
      <c r="AM680" s="1"/>
      <c r="AN680" s="1"/>
      <c r="AO680" s="1"/>
      <c r="AP680" s="1"/>
      <c r="AQ680" s="1"/>
      <c r="AS680" s="1"/>
      <c r="AT680" s="1"/>
      <c r="AU680" s="1"/>
      <c r="BB680" s="1"/>
      <c r="BC680" s="1"/>
      <c r="BD680" s="1"/>
      <c r="BH680" s="1"/>
      <c r="BI680" s="1"/>
      <c r="BJ680" s="1"/>
    </row>
    <row r="681" spans="38:62">
      <c r="AL681" s="1"/>
      <c r="AM681" s="1"/>
      <c r="AN681" s="1"/>
      <c r="AO681" s="1"/>
      <c r="AP681" s="1"/>
      <c r="AQ681" s="1"/>
      <c r="AS681" s="1"/>
      <c r="AT681" s="1"/>
      <c r="AU681" s="1"/>
      <c r="BB681" s="1"/>
      <c r="BC681" s="1"/>
      <c r="BD681" s="1"/>
      <c r="BH681" s="1"/>
      <c r="BI681" s="1"/>
      <c r="BJ681" s="1"/>
    </row>
    <row r="682" spans="38:62">
      <c r="AL682" s="1"/>
      <c r="AM682" s="1"/>
      <c r="AN682" s="1"/>
      <c r="AO682" s="1"/>
      <c r="AP682" s="1"/>
      <c r="AQ682" s="1"/>
      <c r="AS682" s="1"/>
      <c r="AT682" s="1"/>
      <c r="AU682" s="1"/>
      <c r="BB682" s="1"/>
      <c r="BC682" s="1"/>
      <c r="BD682" s="1"/>
      <c r="BH682" s="1"/>
      <c r="BI682" s="1"/>
      <c r="BJ682" s="1"/>
    </row>
    <row r="683" spans="38:62">
      <c r="AL683" s="1"/>
      <c r="AM683" s="1"/>
      <c r="AN683" s="1"/>
      <c r="AO683" s="1"/>
      <c r="AP683" s="1"/>
      <c r="AQ683" s="1"/>
      <c r="AS683" s="1"/>
      <c r="AT683" s="1"/>
      <c r="AU683" s="1"/>
      <c r="BB683" s="1"/>
      <c r="BC683" s="1"/>
      <c r="BD683" s="1"/>
      <c r="BH683" s="1"/>
      <c r="BI683" s="1"/>
      <c r="BJ683" s="1"/>
    </row>
    <row r="684" spans="38:62">
      <c r="AL684" s="1"/>
      <c r="AM684" s="1"/>
      <c r="AN684" s="1"/>
      <c r="AO684" s="1"/>
      <c r="AP684" s="1"/>
      <c r="AQ684" s="1"/>
      <c r="AS684" s="1"/>
      <c r="AT684" s="1"/>
      <c r="AU684" s="1"/>
      <c r="BB684" s="1"/>
      <c r="BC684" s="1"/>
      <c r="BD684" s="1"/>
      <c r="BH684" s="1"/>
      <c r="BI684" s="1"/>
      <c r="BJ684" s="1"/>
    </row>
    <row r="685" spans="38:62">
      <c r="AL685" s="1"/>
      <c r="AM685" s="1"/>
      <c r="AN685" s="1"/>
      <c r="AO685" s="1"/>
      <c r="AP685" s="1"/>
      <c r="AQ685" s="1"/>
      <c r="AS685" s="1"/>
      <c r="AT685" s="1"/>
      <c r="AU685" s="1"/>
      <c r="BB685" s="1"/>
      <c r="BC685" s="1"/>
      <c r="BD685" s="1"/>
      <c r="BH685" s="1"/>
      <c r="BI685" s="1"/>
      <c r="BJ685" s="1"/>
    </row>
    <row r="686" spans="38:62">
      <c r="AL686" s="1"/>
      <c r="AM686" s="1"/>
      <c r="AN686" s="1"/>
      <c r="AO686" s="1"/>
      <c r="AP686" s="1"/>
      <c r="AQ686" s="1"/>
      <c r="AS686" s="1"/>
      <c r="AT686" s="1"/>
      <c r="AU686" s="1"/>
      <c r="BB686" s="1"/>
      <c r="BC686" s="1"/>
      <c r="BD686" s="1"/>
      <c r="BH686" s="1"/>
      <c r="BI686" s="1"/>
      <c r="BJ686" s="1"/>
    </row>
    <row r="687" spans="38:62">
      <c r="AL687" s="1"/>
      <c r="AM687" s="1"/>
      <c r="AN687" s="1"/>
      <c r="AO687" s="1"/>
      <c r="AP687" s="1"/>
      <c r="AQ687" s="1"/>
      <c r="AS687" s="1"/>
      <c r="AT687" s="1"/>
      <c r="AU687" s="1"/>
      <c r="BB687" s="1"/>
      <c r="BC687" s="1"/>
      <c r="BD687" s="1"/>
      <c r="BH687" s="1"/>
      <c r="BI687" s="1"/>
      <c r="BJ687" s="1"/>
    </row>
    <row r="688" spans="38:62">
      <c r="AL688" s="1"/>
      <c r="AM688" s="1"/>
      <c r="AN688" s="1"/>
      <c r="AO688" s="1"/>
      <c r="AP688" s="1"/>
      <c r="AQ688" s="1"/>
      <c r="AS688" s="1"/>
      <c r="AT688" s="1"/>
      <c r="AU688" s="1"/>
      <c r="BB688" s="1"/>
      <c r="BC688" s="1"/>
      <c r="BD688" s="1"/>
      <c r="BH688" s="1"/>
      <c r="BI688" s="1"/>
      <c r="BJ688" s="1"/>
    </row>
    <row r="689" spans="38:62">
      <c r="AL689" s="1"/>
      <c r="AM689" s="1"/>
      <c r="AN689" s="1"/>
      <c r="AO689" s="1"/>
      <c r="AP689" s="1"/>
      <c r="AQ689" s="1"/>
      <c r="AS689" s="1"/>
      <c r="AT689" s="1"/>
      <c r="AU689" s="1"/>
      <c r="BB689" s="1"/>
      <c r="BC689" s="1"/>
      <c r="BD689" s="1"/>
      <c r="BH689" s="1"/>
      <c r="BI689" s="1"/>
      <c r="BJ689" s="1"/>
    </row>
    <row r="690" spans="38:62">
      <c r="AL690" s="1"/>
      <c r="AM690" s="1"/>
      <c r="AN690" s="1"/>
      <c r="AO690" s="1"/>
      <c r="AP690" s="1"/>
      <c r="AQ690" s="1"/>
      <c r="AS690" s="1"/>
      <c r="AT690" s="1"/>
      <c r="AU690" s="1"/>
      <c r="BB690" s="1"/>
      <c r="BC690" s="1"/>
      <c r="BD690" s="1"/>
      <c r="BH690" s="1"/>
      <c r="BI690" s="1"/>
      <c r="BJ690" s="1"/>
    </row>
    <row r="691" spans="38:62">
      <c r="AL691" s="1"/>
      <c r="AM691" s="1"/>
      <c r="AN691" s="1"/>
      <c r="AO691" s="1"/>
      <c r="AP691" s="1"/>
      <c r="AQ691" s="1"/>
      <c r="AS691" s="1"/>
      <c r="AT691" s="1"/>
      <c r="AU691" s="1"/>
      <c r="BB691" s="1"/>
      <c r="BC691" s="1"/>
      <c r="BD691" s="1"/>
      <c r="BH691" s="1"/>
      <c r="BI691" s="1"/>
      <c r="BJ691" s="1"/>
    </row>
    <row r="692" spans="38:62">
      <c r="AL692" s="1"/>
      <c r="AM692" s="1"/>
      <c r="AN692" s="1"/>
      <c r="AO692" s="1"/>
      <c r="AP692" s="1"/>
      <c r="AQ692" s="1"/>
      <c r="AS692" s="1"/>
      <c r="AT692" s="1"/>
      <c r="AU692" s="1"/>
      <c r="BB692" s="1"/>
      <c r="BC692" s="1"/>
      <c r="BD692" s="1"/>
      <c r="BH692" s="1"/>
      <c r="BI692" s="1"/>
      <c r="BJ692" s="1"/>
    </row>
    <row r="693" spans="38:62">
      <c r="AL693" s="1"/>
      <c r="AM693" s="1"/>
      <c r="AN693" s="1"/>
      <c r="AO693" s="1"/>
      <c r="AP693" s="1"/>
      <c r="AQ693" s="1"/>
      <c r="AS693" s="1"/>
      <c r="AT693" s="1"/>
      <c r="AU693" s="1"/>
      <c r="BB693" s="1"/>
      <c r="BC693" s="1"/>
      <c r="BD693" s="1"/>
      <c r="BH693" s="1"/>
      <c r="BI693" s="1"/>
      <c r="BJ693" s="1"/>
    </row>
    <row r="694" spans="38:62">
      <c r="AL694" s="1"/>
      <c r="AM694" s="1"/>
      <c r="AN694" s="1"/>
      <c r="AO694" s="1"/>
      <c r="AP694" s="1"/>
      <c r="AQ694" s="1"/>
      <c r="AS694" s="1"/>
      <c r="AT694" s="1"/>
      <c r="AU694" s="1"/>
      <c r="BB694" s="1"/>
      <c r="BC694" s="1"/>
      <c r="BD694" s="1"/>
      <c r="BH694" s="1"/>
      <c r="BI694" s="1"/>
      <c r="BJ694" s="1"/>
    </row>
    <row r="695" spans="38:62">
      <c r="AL695" s="1"/>
      <c r="AM695" s="1"/>
      <c r="AN695" s="1"/>
      <c r="AO695" s="1"/>
      <c r="AP695" s="1"/>
      <c r="AQ695" s="1"/>
      <c r="AS695" s="1"/>
      <c r="AT695" s="1"/>
      <c r="AU695" s="1"/>
      <c r="BB695" s="1"/>
      <c r="BC695" s="1"/>
      <c r="BD695" s="1"/>
      <c r="BH695" s="1"/>
      <c r="BI695" s="1"/>
      <c r="BJ695" s="1"/>
    </row>
    <row r="696" spans="38:62">
      <c r="AL696" s="1"/>
      <c r="AM696" s="1"/>
      <c r="AN696" s="1"/>
      <c r="AO696" s="1"/>
      <c r="AP696" s="1"/>
      <c r="AQ696" s="1"/>
      <c r="AS696" s="1"/>
      <c r="AT696" s="1"/>
      <c r="AU696" s="1"/>
      <c r="BB696" s="1"/>
      <c r="BC696" s="1"/>
      <c r="BD696" s="1"/>
      <c r="BH696" s="1"/>
      <c r="BI696" s="1"/>
      <c r="BJ696" s="1"/>
    </row>
    <row r="697" spans="38:62">
      <c r="AL697" s="1"/>
      <c r="AM697" s="1"/>
      <c r="AN697" s="1"/>
      <c r="AO697" s="1"/>
      <c r="AP697" s="1"/>
      <c r="AQ697" s="1"/>
      <c r="AS697" s="1"/>
      <c r="AT697" s="1"/>
      <c r="AU697" s="1"/>
      <c r="BB697" s="1"/>
      <c r="BC697" s="1"/>
      <c r="BD697" s="1"/>
      <c r="BH697" s="1"/>
      <c r="BI697" s="1"/>
      <c r="BJ697" s="1"/>
    </row>
    <row r="698" spans="38:62">
      <c r="AL698" s="1"/>
      <c r="AM698" s="1"/>
      <c r="AN698" s="1"/>
      <c r="AO698" s="1"/>
      <c r="AP698" s="1"/>
      <c r="AQ698" s="1"/>
      <c r="AS698" s="1"/>
      <c r="AT698" s="1"/>
      <c r="AU698" s="1"/>
      <c r="BB698" s="1"/>
      <c r="BC698" s="1"/>
      <c r="BD698" s="1"/>
      <c r="BH698" s="1"/>
      <c r="BI698" s="1"/>
      <c r="BJ698" s="1"/>
    </row>
    <row r="699" spans="38:62">
      <c r="AL699" s="1"/>
      <c r="AM699" s="1"/>
      <c r="AN699" s="1"/>
      <c r="AO699" s="1"/>
      <c r="AP699" s="1"/>
      <c r="AQ699" s="1"/>
      <c r="AS699" s="1"/>
      <c r="AT699" s="1"/>
      <c r="AU699" s="1"/>
      <c r="BB699" s="1"/>
      <c r="BC699" s="1"/>
      <c r="BD699" s="1"/>
      <c r="BH699" s="1"/>
      <c r="BI699" s="1"/>
      <c r="BJ699" s="1"/>
    </row>
    <row r="700" spans="38:62">
      <c r="AL700" s="1"/>
      <c r="AM700" s="1"/>
      <c r="AN700" s="1"/>
      <c r="AO700" s="1"/>
      <c r="AP700" s="1"/>
      <c r="AQ700" s="1"/>
      <c r="AS700" s="1"/>
      <c r="AT700" s="1"/>
      <c r="AU700" s="1"/>
      <c r="BB700" s="1"/>
      <c r="BC700" s="1"/>
      <c r="BD700" s="1"/>
      <c r="BH700" s="1"/>
      <c r="BI700" s="1"/>
      <c r="BJ700" s="1"/>
    </row>
    <row r="701" spans="38:62">
      <c r="AL701" s="1"/>
      <c r="AM701" s="1"/>
      <c r="AN701" s="1"/>
      <c r="AO701" s="1"/>
      <c r="AP701" s="1"/>
      <c r="AQ701" s="1"/>
      <c r="AS701" s="1"/>
      <c r="AT701" s="1"/>
      <c r="AU701" s="1"/>
      <c r="BB701" s="1"/>
      <c r="BC701" s="1"/>
      <c r="BD701" s="1"/>
      <c r="BH701" s="1"/>
      <c r="BI701" s="1"/>
      <c r="BJ701" s="1"/>
    </row>
    <row r="702" spans="38:62">
      <c r="AL702" s="1"/>
      <c r="AM702" s="1"/>
      <c r="AN702" s="1"/>
      <c r="AO702" s="1"/>
      <c r="AP702" s="1"/>
      <c r="AQ702" s="1"/>
      <c r="AS702" s="1"/>
      <c r="AT702" s="1"/>
      <c r="AU702" s="1"/>
      <c r="BB702" s="1"/>
      <c r="BC702" s="1"/>
      <c r="BD702" s="1"/>
      <c r="BH702" s="1"/>
      <c r="BI702" s="1"/>
      <c r="BJ702" s="1"/>
    </row>
    <row r="703" spans="38:62">
      <c r="AL703" s="1"/>
      <c r="AM703" s="1"/>
      <c r="AN703" s="1"/>
      <c r="AO703" s="1"/>
      <c r="AP703" s="1"/>
      <c r="AQ703" s="1"/>
      <c r="AS703" s="1"/>
      <c r="AT703" s="1"/>
      <c r="AU703" s="1"/>
      <c r="BB703" s="1"/>
      <c r="BC703" s="1"/>
      <c r="BD703" s="1"/>
      <c r="BH703" s="1"/>
      <c r="BI703" s="1"/>
      <c r="BJ703" s="1"/>
    </row>
    <row r="704" spans="38:62">
      <c r="AL704" s="1"/>
      <c r="AM704" s="1"/>
      <c r="AN704" s="1"/>
      <c r="AO704" s="1"/>
      <c r="AP704" s="1"/>
      <c r="AQ704" s="1"/>
      <c r="AS704" s="1"/>
      <c r="AT704" s="1"/>
      <c r="AU704" s="1"/>
      <c r="BB704" s="1"/>
      <c r="BC704" s="1"/>
      <c r="BD704" s="1"/>
      <c r="BH704" s="1"/>
      <c r="BI704" s="1"/>
      <c r="BJ704" s="1"/>
    </row>
    <row r="705" spans="38:62">
      <c r="AL705" s="1"/>
      <c r="AM705" s="1"/>
      <c r="AN705" s="1"/>
      <c r="AO705" s="1"/>
      <c r="AP705" s="1"/>
      <c r="AQ705" s="1"/>
      <c r="AS705" s="1"/>
      <c r="AT705" s="1"/>
      <c r="AU705" s="1"/>
      <c r="BB705" s="1"/>
      <c r="BC705" s="1"/>
      <c r="BD705" s="1"/>
      <c r="BH705" s="1"/>
      <c r="BI705" s="1"/>
      <c r="BJ705" s="1"/>
    </row>
    <row r="706" spans="38:62">
      <c r="AL706" s="1"/>
      <c r="AM706" s="1"/>
      <c r="AN706" s="1"/>
      <c r="AO706" s="1"/>
      <c r="AP706" s="1"/>
      <c r="AQ706" s="1"/>
      <c r="AS706" s="1"/>
      <c r="AT706" s="1"/>
      <c r="AU706" s="1"/>
      <c r="BB706" s="1"/>
      <c r="BC706" s="1"/>
      <c r="BD706" s="1"/>
      <c r="BH706" s="1"/>
      <c r="BI706" s="1"/>
      <c r="BJ706" s="1"/>
    </row>
    <row r="707" spans="38:62">
      <c r="AL707" s="1"/>
      <c r="AM707" s="1"/>
      <c r="AN707" s="1"/>
      <c r="AO707" s="1"/>
      <c r="AP707" s="1"/>
      <c r="AQ707" s="1"/>
      <c r="AS707" s="1"/>
      <c r="AT707" s="1"/>
      <c r="AU707" s="1"/>
      <c r="BB707" s="1"/>
      <c r="BC707" s="1"/>
      <c r="BD707" s="1"/>
      <c r="BH707" s="1"/>
      <c r="BI707" s="1"/>
      <c r="BJ707" s="1"/>
    </row>
    <row r="708" spans="38:62">
      <c r="AL708" s="1"/>
      <c r="AM708" s="1"/>
      <c r="AN708" s="1"/>
      <c r="AO708" s="1"/>
      <c r="AP708" s="1"/>
      <c r="AQ708" s="1"/>
      <c r="AS708" s="1"/>
      <c r="AT708" s="1"/>
      <c r="AU708" s="1"/>
      <c r="BB708" s="1"/>
      <c r="BC708" s="1"/>
      <c r="BD708" s="1"/>
      <c r="BH708" s="1"/>
      <c r="BI708" s="1"/>
      <c r="BJ708" s="1"/>
    </row>
    <row r="709" spans="38:62">
      <c r="AL709" s="1"/>
      <c r="AM709" s="1"/>
      <c r="AN709" s="1"/>
      <c r="AO709" s="1"/>
      <c r="AP709" s="1"/>
      <c r="AQ709" s="1"/>
      <c r="AS709" s="1"/>
      <c r="AT709" s="1"/>
      <c r="AU709" s="1"/>
      <c r="BB709" s="1"/>
      <c r="BC709" s="1"/>
      <c r="BD709" s="1"/>
      <c r="BH709" s="1"/>
      <c r="BI709" s="1"/>
      <c r="BJ709" s="1"/>
    </row>
    <row r="710" spans="38:62">
      <c r="AL710" s="1"/>
      <c r="AM710" s="1"/>
      <c r="AN710" s="1"/>
      <c r="AO710" s="1"/>
      <c r="AP710" s="1"/>
      <c r="AQ710" s="1"/>
      <c r="AS710" s="1"/>
      <c r="AT710" s="1"/>
      <c r="AU710" s="1"/>
      <c r="BB710" s="1"/>
      <c r="BC710" s="1"/>
      <c r="BD710" s="1"/>
      <c r="BH710" s="1"/>
      <c r="BI710" s="1"/>
      <c r="BJ710" s="1"/>
    </row>
    <row r="711" spans="38:62">
      <c r="AL711" s="1"/>
      <c r="AM711" s="1"/>
      <c r="AN711" s="1"/>
      <c r="AO711" s="1"/>
      <c r="AP711" s="1"/>
      <c r="AQ711" s="1"/>
      <c r="AS711" s="1"/>
      <c r="AT711" s="1"/>
      <c r="AU711" s="1"/>
      <c r="BB711" s="1"/>
      <c r="BC711" s="1"/>
      <c r="BD711" s="1"/>
      <c r="BH711" s="1"/>
      <c r="BI711" s="1"/>
      <c r="BJ711" s="1"/>
    </row>
    <row r="712" spans="38:62">
      <c r="AL712" s="1"/>
      <c r="AM712" s="1"/>
      <c r="AN712" s="1"/>
      <c r="AO712" s="1"/>
      <c r="AP712" s="1"/>
      <c r="AQ712" s="1"/>
      <c r="AS712" s="1"/>
      <c r="AT712" s="1"/>
      <c r="AU712" s="1"/>
      <c r="BB712" s="1"/>
      <c r="BC712" s="1"/>
      <c r="BD712" s="1"/>
      <c r="BH712" s="1"/>
      <c r="BI712" s="1"/>
      <c r="BJ712" s="1"/>
    </row>
    <row r="713" spans="38:62">
      <c r="AL713" s="1"/>
      <c r="AM713" s="1"/>
      <c r="AN713" s="1"/>
      <c r="AO713" s="1"/>
      <c r="AP713" s="1"/>
      <c r="AQ713" s="1"/>
      <c r="AS713" s="1"/>
      <c r="AT713" s="1"/>
      <c r="AU713" s="1"/>
      <c r="BB713" s="1"/>
      <c r="BC713" s="1"/>
      <c r="BD713" s="1"/>
      <c r="BH713" s="1"/>
      <c r="BI713" s="1"/>
      <c r="BJ713" s="1"/>
    </row>
    <row r="714" spans="38:62">
      <c r="AL714" s="1"/>
      <c r="AM714" s="1"/>
      <c r="AN714" s="1"/>
      <c r="AO714" s="1"/>
      <c r="AP714" s="1"/>
      <c r="AQ714" s="1"/>
      <c r="AS714" s="1"/>
      <c r="AT714" s="1"/>
      <c r="AU714" s="1"/>
      <c r="BB714" s="1"/>
      <c r="BC714" s="1"/>
      <c r="BD714" s="1"/>
      <c r="BH714" s="1"/>
      <c r="BI714" s="1"/>
      <c r="BJ714" s="1"/>
    </row>
    <row r="715" spans="38:62">
      <c r="AL715" s="1"/>
      <c r="AM715" s="1"/>
      <c r="AN715" s="1"/>
      <c r="AO715" s="1"/>
      <c r="AP715" s="1"/>
      <c r="AQ715" s="1"/>
      <c r="AS715" s="1"/>
      <c r="AT715" s="1"/>
      <c r="AU715" s="1"/>
      <c r="BB715" s="1"/>
      <c r="BC715" s="1"/>
      <c r="BD715" s="1"/>
      <c r="BH715" s="1"/>
      <c r="BI715" s="1"/>
      <c r="BJ715" s="1"/>
    </row>
    <row r="716" spans="38:62">
      <c r="AL716" s="1"/>
      <c r="AM716" s="1"/>
      <c r="AN716" s="1"/>
      <c r="AO716" s="1"/>
      <c r="AP716" s="1"/>
      <c r="AQ716" s="1"/>
      <c r="AS716" s="1"/>
      <c r="AT716" s="1"/>
      <c r="AU716" s="1"/>
      <c r="BB716" s="1"/>
      <c r="BC716" s="1"/>
      <c r="BD716" s="1"/>
      <c r="BH716" s="1"/>
      <c r="BI716" s="1"/>
      <c r="BJ716" s="1"/>
    </row>
    <row r="717" spans="38:62">
      <c r="AL717" s="1"/>
      <c r="AM717" s="1"/>
      <c r="AN717" s="1"/>
      <c r="AO717" s="1"/>
      <c r="AP717" s="1"/>
      <c r="AQ717" s="1"/>
      <c r="AS717" s="1"/>
      <c r="AT717" s="1"/>
      <c r="AU717" s="1"/>
      <c r="BB717" s="1"/>
      <c r="BC717" s="1"/>
      <c r="BD717" s="1"/>
      <c r="BH717" s="1"/>
      <c r="BI717" s="1"/>
      <c r="BJ717" s="1"/>
    </row>
    <row r="718" spans="38:62">
      <c r="AL718" s="1"/>
      <c r="AM718" s="1"/>
      <c r="AN718" s="1"/>
      <c r="AO718" s="1"/>
      <c r="AP718" s="1"/>
      <c r="AQ718" s="1"/>
      <c r="AS718" s="1"/>
      <c r="AT718" s="1"/>
      <c r="AU718" s="1"/>
      <c r="BB718" s="1"/>
      <c r="BC718" s="1"/>
      <c r="BD718" s="1"/>
      <c r="BH718" s="1"/>
      <c r="BI718" s="1"/>
      <c r="BJ718" s="1"/>
    </row>
    <row r="719" spans="38:62">
      <c r="AL719" s="1"/>
      <c r="AM719" s="1"/>
      <c r="AN719" s="1"/>
      <c r="AO719" s="1"/>
      <c r="AP719" s="1"/>
      <c r="AQ719" s="1"/>
      <c r="AS719" s="1"/>
      <c r="AT719" s="1"/>
      <c r="AU719" s="1"/>
      <c r="BB719" s="1"/>
      <c r="BC719" s="1"/>
      <c r="BD719" s="1"/>
      <c r="BH719" s="1"/>
      <c r="BI719" s="1"/>
      <c r="BJ719" s="1"/>
    </row>
    <row r="720" spans="38:62">
      <c r="AL720" s="1"/>
      <c r="AM720" s="1"/>
      <c r="AN720" s="1"/>
      <c r="AO720" s="1"/>
      <c r="AP720" s="1"/>
      <c r="AQ720" s="1"/>
      <c r="AS720" s="1"/>
      <c r="AT720" s="1"/>
      <c r="AU720" s="1"/>
      <c r="BB720" s="1"/>
      <c r="BC720" s="1"/>
      <c r="BD720" s="1"/>
      <c r="BH720" s="1"/>
      <c r="BI720" s="1"/>
      <c r="BJ720" s="1"/>
    </row>
    <row r="721" spans="38:62">
      <c r="AL721" s="1"/>
      <c r="AM721" s="1"/>
      <c r="AN721" s="1"/>
      <c r="AO721" s="1"/>
      <c r="AP721" s="1"/>
      <c r="AQ721" s="1"/>
      <c r="AS721" s="1"/>
      <c r="AT721" s="1"/>
      <c r="AU721" s="1"/>
      <c r="BB721" s="1"/>
      <c r="BC721" s="1"/>
      <c r="BD721" s="1"/>
      <c r="BH721" s="1"/>
      <c r="BI721" s="1"/>
      <c r="BJ721" s="1"/>
    </row>
    <row r="722" spans="38:62">
      <c r="AL722" s="1"/>
      <c r="AM722" s="1"/>
      <c r="AN722" s="1"/>
      <c r="AO722" s="1"/>
      <c r="AP722" s="1"/>
      <c r="AQ722" s="1"/>
      <c r="AS722" s="1"/>
      <c r="AT722" s="1"/>
      <c r="AU722" s="1"/>
      <c r="BB722" s="1"/>
      <c r="BC722" s="1"/>
      <c r="BD722" s="1"/>
      <c r="BH722" s="1"/>
      <c r="BI722" s="1"/>
      <c r="BJ722" s="1"/>
    </row>
    <row r="723" spans="38:62">
      <c r="AL723" s="1"/>
      <c r="AM723" s="1"/>
      <c r="AN723" s="1"/>
      <c r="AO723" s="1"/>
      <c r="AP723" s="1"/>
      <c r="AQ723" s="1"/>
      <c r="AS723" s="1"/>
      <c r="AT723" s="1"/>
      <c r="AU723" s="1"/>
      <c r="BB723" s="1"/>
      <c r="BC723" s="1"/>
      <c r="BD723" s="1"/>
      <c r="BH723" s="1"/>
      <c r="BI723" s="1"/>
      <c r="BJ723" s="1"/>
    </row>
    <row r="724" spans="38:62">
      <c r="AL724" s="1"/>
      <c r="AM724" s="1"/>
      <c r="AN724" s="1"/>
      <c r="AO724" s="1"/>
      <c r="AP724" s="1"/>
      <c r="AQ724" s="1"/>
      <c r="AS724" s="1"/>
      <c r="AT724" s="1"/>
      <c r="AU724" s="1"/>
      <c r="BB724" s="1"/>
      <c r="BC724" s="1"/>
      <c r="BD724" s="1"/>
      <c r="BH724" s="1"/>
      <c r="BI724" s="1"/>
      <c r="BJ724" s="1"/>
    </row>
    <row r="725" spans="38:62">
      <c r="AL725" s="1"/>
      <c r="AM725" s="1"/>
      <c r="AN725" s="1"/>
      <c r="AO725" s="1"/>
      <c r="AP725" s="1"/>
      <c r="AQ725" s="1"/>
      <c r="AS725" s="1"/>
      <c r="AT725" s="1"/>
      <c r="AU725" s="1"/>
      <c r="BB725" s="1"/>
      <c r="BC725" s="1"/>
      <c r="BD725" s="1"/>
      <c r="BH725" s="1"/>
      <c r="BI725" s="1"/>
      <c r="BJ725" s="1"/>
    </row>
    <row r="726" spans="38:62">
      <c r="AL726" s="1"/>
      <c r="AM726" s="1"/>
      <c r="AN726" s="1"/>
      <c r="AO726" s="1"/>
      <c r="AP726" s="1"/>
      <c r="AQ726" s="1"/>
      <c r="AS726" s="1"/>
      <c r="AT726" s="1"/>
      <c r="AU726" s="1"/>
      <c r="BB726" s="1"/>
      <c r="BC726" s="1"/>
      <c r="BD726" s="1"/>
      <c r="BH726" s="1"/>
      <c r="BI726" s="1"/>
      <c r="BJ726" s="1"/>
    </row>
    <row r="727" spans="38:62">
      <c r="AL727" s="1"/>
      <c r="AM727" s="1"/>
      <c r="AN727" s="1"/>
      <c r="AO727" s="1"/>
      <c r="AP727" s="1"/>
      <c r="AQ727" s="1"/>
      <c r="AS727" s="1"/>
      <c r="AT727" s="1"/>
      <c r="AU727" s="1"/>
      <c r="BB727" s="1"/>
      <c r="BC727" s="1"/>
      <c r="BD727" s="1"/>
      <c r="BH727" s="1"/>
      <c r="BI727" s="1"/>
      <c r="BJ727" s="1"/>
    </row>
    <row r="728" spans="38:62">
      <c r="AL728" s="1"/>
      <c r="AM728" s="1"/>
      <c r="AN728" s="1"/>
      <c r="AO728" s="1"/>
      <c r="AP728" s="1"/>
      <c r="AQ728" s="1"/>
      <c r="AS728" s="1"/>
      <c r="AT728" s="1"/>
      <c r="AU728" s="1"/>
      <c r="BB728" s="1"/>
      <c r="BC728" s="1"/>
      <c r="BD728" s="1"/>
      <c r="BH728" s="1"/>
      <c r="BI728" s="1"/>
      <c r="BJ728" s="1"/>
    </row>
    <row r="729" spans="38:62">
      <c r="AL729" s="1"/>
      <c r="AM729" s="1"/>
      <c r="AN729" s="1"/>
      <c r="AO729" s="1"/>
      <c r="AP729" s="1"/>
      <c r="AQ729" s="1"/>
      <c r="AS729" s="1"/>
      <c r="AT729" s="1"/>
      <c r="AU729" s="1"/>
      <c r="BB729" s="1"/>
      <c r="BC729" s="1"/>
      <c r="BD729" s="1"/>
      <c r="BH729" s="1"/>
      <c r="BI729" s="1"/>
      <c r="BJ729" s="1"/>
    </row>
    <row r="730" spans="38:62">
      <c r="AL730" s="1"/>
      <c r="AM730" s="1"/>
      <c r="AN730" s="1"/>
      <c r="AO730" s="1"/>
      <c r="AP730" s="1"/>
      <c r="AQ730" s="1"/>
      <c r="AS730" s="1"/>
      <c r="AT730" s="1"/>
      <c r="AU730" s="1"/>
      <c r="BB730" s="1"/>
      <c r="BC730" s="1"/>
      <c r="BD730" s="1"/>
      <c r="BH730" s="1"/>
      <c r="BI730" s="1"/>
      <c r="BJ730" s="1"/>
    </row>
    <row r="731" spans="38:62">
      <c r="AL731" s="1"/>
      <c r="AM731" s="1"/>
      <c r="AN731" s="1"/>
      <c r="AO731" s="1"/>
      <c r="AP731" s="1"/>
      <c r="AQ731" s="1"/>
      <c r="AS731" s="1"/>
      <c r="AT731" s="1"/>
      <c r="AU731" s="1"/>
      <c r="BB731" s="1"/>
      <c r="BC731" s="1"/>
      <c r="BD731" s="1"/>
      <c r="BH731" s="1"/>
      <c r="BI731" s="1"/>
      <c r="BJ731" s="1"/>
    </row>
    <row r="732" spans="38:62">
      <c r="AL732" s="1"/>
      <c r="AM732" s="1"/>
      <c r="AN732" s="1"/>
      <c r="AO732" s="1"/>
      <c r="AP732" s="1"/>
      <c r="AQ732" s="1"/>
      <c r="AS732" s="1"/>
      <c r="AT732" s="1"/>
      <c r="AU732" s="1"/>
      <c r="BB732" s="1"/>
      <c r="BC732" s="1"/>
      <c r="BD732" s="1"/>
      <c r="BH732" s="1"/>
      <c r="BI732" s="1"/>
      <c r="BJ732" s="1"/>
    </row>
    <row r="733" spans="38:62">
      <c r="AL733" s="1"/>
      <c r="AM733" s="1"/>
      <c r="AN733" s="1"/>
      <c r="AO733" s="1"/>
      <c r="AP733" s="1"/>
      <c r="AQ733" s="1"/>
      <c r="AS733" s="1"/>
      <c r="AT733" s="1"/>
      <c r="AU733" s="1"/>
      <c r="BB733" s="1"/>
      <c r="BC733" s="1"/>
      <c r="BD733" s="1"/>
      <c r="BH733" s="1"/>
      <c r="BI733" s="1"/>
      <c r="BJ733" s="1"/>
    </row>
    <row r="734" spans="38:62">
      <c r="AL734" s="1"/>
      <c r="AM734" s="1"/>
      <c r="AN734" s="1"/>
      <c r="AO734" s="1"/>
      <c r="AP734" s="1"/>
      <c r="AQ734" s="1"/>
      <c r="AS734" s="1"/>
      <c r="AT734" s="1"/>
      <c r="AU734" s="1"/>
      <c r="BB734" s="1"/>
      <c r="BC734" s="1"/>
      <c r="BD734" s="1"/>
      <c r="BH734" s="1"/>
      <c r="BI734" s="1"/>
      <c r="BJ734" s="1"/>
    </row>
    <row r="735" spans="38:62">
      <c r="AL735" s="1"/>
      <c r="AM735" s="1"/>
      <c r="AN735" s="1"/>
      <c r="AO735" s="1"/>
      <c r="AP735" s="1"/>
      <c r="AQ735" s="1"/>
      <c r="AS735" s="1"/>
      <c r="AT735" s="1"/>
      <c r="AU735" s="1"/>
      <c r="BB735" s="1"/>
      <c r="BC735" s="1"/>
      <c r="BD735" s="1"/>
      <c r="BH735" s="1"/>
      <c r="BI735" s="1"/>
      <c r="BJ735" s="1"/>
    </row>
    <row r="736" spans="38:62">
      <c r="AL736" s="1"/>
      <c r="AM736" s="1"/>
      <c r="AN736" s="1"/>
      <c r="AO736" s="1"/>
      <c r="AP736" s="1"/>
      <c r="AQ736" s="1"/>
      <c r="AS736" s="1"/>
      <c r="AT736" s="1"/>
      <c r="AU736" s="1"/>
      <c r="BB736" s="1"/>
      <c r="BC736" s="1"/>
      <c r="BD736" s="1"/>
      <c r="BH736" s="1"/>
      <c r="BI736" s="1"/>
      <c r="BJ736" s="1"/>
    </row>
    <row r="737" spans="38:62">
      <c r="AL737" s="1"/>
      <c r="AM737" s="1"/>
      <c r="AN737" s="1"/>
      <c r="AO737" s="1"/>
      <c r="AP737" s="1"/>
      <c r="AQ737" s="1"/>
      <c r="AS737" s="1"/>
      <c r="AT737" s="1"/>
      <c r="AU737" s="1"/>
      <c r="BB737" s="1"/>
      <c r="BC737" s="1"/>
      <c r="BD737" s="1"/>
      <c r="BH737" s="1"/>
      <c r="BI737" s="1"/>
      <c r="BJ737" s="1"/>
    </row>
    <row r="738" spans="38:62">
      <c r="AL738" s="1"/>
      <c r="AM738" s="1"/>
      <c r="AN738" s="1"/>
      <c r="AO738" s="1"/>
      <c r="AP738" s="1"/>
      <c r="AQ738" s="1"/>
      <c r="AS738" s="1"/>
      <c r="AT738" s="1"/>
      <c r="AU738" s="1"/>
      <c r="BB738" s="1"/>
      <c r="BC738" s="1"/>
      <c r="BD738" s="1"/>
      <c r="BH738" s="1"/>
      <c r="BI738" s="1"/>
      <c r="BJ738" s="1"/>
    </row>
    <row r="739" spans="38:62">
      <c r="AL739" s="1"/>
      <c r="AM739" s="1"/>
      <c r="AN739" s="1"/>
      <c r="AO739" s="1"/>
      <c r="AP739" s="1"/>
      <c r="AQ739" s="1"/>
      <c r="AS739" s="1"/>
      <c r="AT739" s="1"/>
      <c r="AU739" s="1"/>
      <c r="BB739" s="1"/>
      <c r="BC739" s="1"/>
      <c r="BD739" s="1"/>
      <c r="BH739" s="1"/>
      <c r="BI739" s="1"/>
      <c r="BJ739" s="1"/>
    </row>
    <row r="740" spans="38:62">
      <c r="AL740" s="1"/>
      <c r="AM740" s="1"/>
      <c r="AN740" s="1"/>
      <c r="AO740" s="1"/>
      <c r="AP740" s="1"/>
      <c r="AQ740" s="1"/>
      <c r="AS740" s="1"/>
      <c r="AT740" s="1"/>
      <c r="AU740" s="1"/>
      <c r="BB740" s="1"/>
      <c r="BC740" s="1"/>
      <c r="BD740" s="1"/>
      <c r="BH740" s="1"/>
      <c r="BI740" s="1"/>
      <c r="BJ740" s="1"/>
    </row>
    <row r="741" spans="38:62">
      <c r="AL741" s="1"/>
      <c r="AM741" s="1"/>
      <c r="AN741" s="1"/>
      <c r="AO741" s="1"/>
      <c r="AP741" s="1"/>
      <c r="AQ741" s="1"/>
      <c r="AS741" s="1"/>
      <c r="AT741" s="1"/>
      <c r="AU741" s="1"/>
      <c r="BB741" s="1"/>
      <c r="BC741" s="1"/>
      <c r="BD741" s="1"/>
      <c r="BH741" s="1"/>
      <c r="BI741" s="1"/>
      <c r="BJ741" s="1"/>
    </row>
    <row r="742" spans="38:62">
      <c r="AL742" s="1"/>
      <c r="AM742" s="1"/>
      <c r="AN742" s="1"/>
      <c r="AO742" s="1"/>
      <c r="AP742" s="1"/>
      <c r="AQ742" s="1"/>
      <c r="AS742" s="1"/>
      <c r="AT742" s="1"/>
      <c r="AU742" s="1"/>
      <c r="BB742" s="1"/>
      <c r="BC742" s="1"/>
      <c r="BD742" s="1"/>
      <c r="BH742" s="1"/>
      <c r="BI742" s="1"/>
      <c r="BJ742" s="1"/>
    </row>
    <row r="743" spans="38:62">
      <c r="AL743" s="1"/>
      <c r="AM743" s="1"/>
      <c r="AN743" s="1"/>
      <c r="AO743" s="1"/>
      <c r="AP743" s="1"/>
      <c r="AQ743" s="1"/>
      <c r="AS743" s="1"/>
      <c r="AT743" s="1"/>
      <c r="AU743" s="1"/>
      <c r="BB743" s="1"/>
      <c r="BC743" s="1"/>
      <c r="BD743" s="1"/>
      <c r="BH743" s="1"/>
      <c r="BI743" s="1"/>
      <c r="BJ743" s="1"/>
    </row>
    <row r="744" spans="38:62">
      <c r="AL744" s="1"/>
      <c r="AM744" s="1"/>
      <c r="AN744" s="1"/>
      <c r="AO744" s="1"/>
      <c r="AP744" s="1"/>
      <c r="AQ744" s="1"/>
      <c r="AS744" s="1"/>
      <c r="AT744" s="1"/>
      <c r="AU744" s="1"/>
      <c r="BB744" s="1"/>
      <c r="BC744" s="1"/>
      <c r="BD744" s="1"/>
      <c r="BH744" s="1"/>
      <c r="BI744" s="1"/>
      <c r="BJ744" s="1"/>
    </row>
    <row r="745" spans="38:62">
      <c r="AL745" s="1"/>
      <c r="AM745" s="1"/>
      <c r="AN745" s="1"/>
      <c r="AO745" s="1"/>
      <c r="AP745" s="1"/>
      <c r="AQ745" s="1"/>
      <c r="AS745" s="1"/>
      <c r="AT745" s="1"/>
      <c r="AU745" s="1"/>
      <c r="BB745" s="1"/>
      <c r="BC745" s="1"/>
      <c r="BD745" s="1"/>
      <c r="BH745" s="1"/>
      <c r="BI745" s="1"/>
      <c r="BJ745" s="1"/>
    </row>
    <row r="746" spans="38:62">
      <c r="AL746" s="1"/>
      <c r="AM746" s="1"/>
      <c r="AN746" s="1"/>
      <c r="AO746" s="1"/>
      <c r="AP746" s="1"/>
      <c r="AQ746" s="1"/>
      <c r="AS746" s="1"/>
      <c r="AT746" s="1"/>
      <c r="AU746" s="1"/>
      <c r="BB746" s="1"/>
      <c r="BC746" s="1"/>
      <c r="BD746" s="1"/>
      <c r="BH746" s="1"/>
      <c r="BI746" s="1"/>
      <c r="BJ746" s="1"/>
    </row>
    <row r="747" spans="38:62">
      <c r="AL747" s="1"/>
      <c r="AM747" s="1"/>
      <c r="AN747" s="1"/>
      <c r="AO747" s="1"/>
      <c r="AP747" s="1"/>
      <c r="AQ747" s="1"/>
      <c r="AS747" s="1"/>
      <c r="AT747" s="1"/>
      <c r="AU747" s="1"/>
      <c r="BB747" s="1"/>
      <c r="BC747" s="1"/>
      <c r="BD747" s="1"/>
      <c r="BH747" s="1"/>
      <c r="BI747" s="1"/>
      <c r="BJ747" s="1"/>
    </row>
    <row r="748" spans="38:62">
      <c r="AL748" s="1"/>
      <c r="AM748" s="1"/>
      <c r="AN748" s="1"/>
      <c r="AO748" s="1"/>
      <c r="AP748" s="1"/>
      <c r="AQ748" s="1"/>
      <c r="AS748" s="1"/>
      <c r="AT748" s="1"/>
      <c r="AU748" s="1"/>
      <c r="BB748" s="1"/>
      <c r="BC748" s="1"/>
      <c r="BD748" s="1"/>
      <c r="BH748" s="1"/>
      <c r="BI748" s="1"/>
      <c r="BJ748" s="1"/>
    </row>
    <row r="749" spans="38:62">
      <c r="AL749" s="1"/>
      <c r="AM749" s="1"/>
      <c r="AN749" s="1"/>
      <c r="AO749" s="1"/>
      <c r="AP749" s="1"/>
      <c r="AQ749" s="1"/>
      <c r="AS749" s="1"/>
      <c r="AT749" s="1"/>
      <c r="AU749" s="1"/>
      <c r="BB749" s="1"/>
      <c r="BC749" s="1"/>
      <c r="BD749" s="1"/>
      <c r="BH749" s="1"/>
      <c r="BI749" s="1"/>
      <c r="BJ749" s="1"/>
    </row>
    <row r="750" spans="38:62">
      <c r="AL750" s="1"/>
      <c r="AM750" s="1"/>
      <c r="AN750" s="1"/>
      <c r="AO750" s="1"/>
      <c r="AP750" s="1"/>
      <c r="AQ750" s="1"/>
      <c r="AS750" s="1"/>
      <c r="AT750" s="1"/>
      <c r="AU750" s="1"/>
      <c r="BB750" s="1"/>
      <c r="BC750" s="1"/>
      <c r="BD750" s="1"/>
      <c r="BH750" s="1"/>
      <c r="BI750" s="1"/>
      <c r="BJ750" s="1"/>
    </row>
    <row r="751" spans="38:62">
      <c r="AL751" s="1"/>
      <c r="AM751" s="1"/>
      <c r="AN751" s="1"/>
      <c r="AO751" s="1"/>
      <c r="AP751" s="1"/>
      <c r="AQ751" s="1"/>
      <c r="AS751" s="1"/>
      <c r="AT751" s="1"/>
      <c r="AU751" s="1"/>
      <c r="BB751" s="1"/>
      <c r="BC751" s="1"/>
      <c r="BD751" s="1"/>
      <c r="BH751" s="1"/>
      <c r="BI751" s="1"/>
      <c r="BJ751" s="1"/>
    </row>
    <row r="752" spans="38:62">
      <c r="AL752" s="1"/>
      <c r="AM752" s="1"/>
      <c r="AN752" s="1"/>
      <c r="AO752" s="1"/>
      <c r="AP752" s="1"/>
      <c r="AQ752" s="1"/>
      <c r="AS752" s="1"/>
      <c r="AT752" s="1"/>
      <c r="AU752" s="1"/>
      <c r="BB752" s="1"/>
      <c r="BC752" s="1"/>
      <c r="BD752" s="1"/>
      <c r="BH752" s="1"/>
      <c r="BI752" s="1"/>
      <c r="BJ752" s="1"/>
    </row>
    <row r="753" spans="38:62">
      <c r="AL753" s="1"/>
      <c r="AM753" s="1"/>
      <c r="AN753" s="1"/>
      <c r="AO753" s="1"/>
      <c r="AP753" s="1"/>
      <c r="AQ753" s="1"/>
      <c r="AS753" s="1"/>
      <c r="AT753" s="1"/>
      <c r="AU753" s="1"/>
      <c r="BB753" s="1"/>
      <c r="BC753" s="1"/>
      <c r="BD753" s="1"/>
      <c r="BH753" s="1"/>
      <c r="BI753" s="1"/>
      <c r="BJ753" s="1"/>
    </row>
    <row r="754" spans="38:62">
      <c r="AL754" s="1"/>
      <c r="AM754" s="1"/>
      <c r="AN754" s="1"/>
      <c r="AO754" s="1"/>
      <c r="AP754" s="1"/>
      <c r="AQ754" s="1"/>
      <c r="AS754" s="1"/>
      <c r="AT754" s="1"/>
      <c r="AU754" s="1"/>
      <c r="BB754" s="1"/>
      <c r="BC754" s="1"/>
      <c r="BD754" s="1"/>
      <c r="BH754" s="1"/>
      <c r="BI754" s="1"/>
      <c r="BJ754" s="1"/>
    </row>
    <row r="755" spans="38:62">
      <c r="AL755" s="1"/>
      <c r="AM755" s="1"/>
      <c r="AN755" s="1"/>
      <c r="AO755" s="1"/>
      <c r="AP755" s="1"/>
      <c r="AQ755" s="1"/>
      <c r="AS755" s="1"/>
      <c r="AT755" s="1"/>
      <c r="AU755" s="1"/>
      <c r="BB755" s="1"/>
      <c r="BC755" s="1"/>
      <c r="BD755" s="1"/>
      <c r="BH755" s="1"/>
      <c r="BI755" s="1"/>
      <c r="BJ755" s="1"/>
    </row>
    <row r="756" spans="38:62">
      <c r="AL756" s="1"/>
      <c r="AM756" s="1"/>
      <c r="AN756" s="1"/>
      <c r="AO756" s="1"/>
      <c r="AP756" s="1"/>
      <c r="AQ756" s="1"/>
      <c r="AS756" s="1"/>
      <c r="AT756" s="1"/>
      <c r="AU756" s="1"/>
      <c r="BB756" s="1"/>
      <c r="BC756" s="1"/>
      <c r="BD756" s="1"/>
      <c r="BH756" s="1"/>
      <c r="BI756" s="1"/>
      <c r="BJ756" s="1"/>
    </row>
    <row r="757" spans="38:62">
      <c r="AL757" s="1"/>
      <c r="AM757" s="1"/>
      <c r="AN757" s="1"/>
      <c r="AO757" s="1"/>
      <c r="AP757" s="1"/>
      <c r="AQ757" s="1"/>
      <c r="AS757" s="1"/>
      <c r="AT757" s="1"/>
      <c r="AU757" s="1"/>
      <c r="BB757" s="1"/>
      <c r="BC757" s="1"/>
      <c r="BD757" s="1"/>
      <c r="BH757" s="1"/>
      <c r="BI757" s="1"/>
      <c r="BJ757" s="1"/>
    </row>
    <row r="758" spans="38:62">
      <c r="AL758" s="1"/>
      <c r="AM758" s="1"/>
      <c r="AN758" s="1"/>
      <c r="AO758" s="1"/>
      <c r="AP758" s="1"/>
      <c r="AQ758" s="1"/>
      <c r="AS758" s="1"/>
      <c r="AT758" s="1"/>
      <c r="AU758" s="1"/>
      <c r="BB758" s="1"/>
      <c r="BC758" s="1"/>
      <c r="BD758" s="1"/>
      <c r="BH758" s="1"/>
      <c r="BI758" s="1"/>
      <c r="BJ758" s="1"/>
    </row>
    <row r="759" spans="38:62">
      <c r="AL759" s="1"/>
      <c r="AM759" s="1"/>
      <c r="AN759" s="1"/>
      <c r="AO759" s="1"/>
      <c r="AP759" s="1"/>
      <c r="AQ759" s="1"/>
      <c r="AS759" s="1"/>
      <c r="AT759" s="1"/>
      <c r="AU759" s="1"/>
      <c r="BB759" s="1"/>
      <c r="BC759" s="1"/>
      <c r="BD759" s="1"/>
      <c r="BH759" s="1"/>
      <c r="BI759" s="1"/>
      <c r="BJ759" s="1"/>
    </row>
    <row r="760" spans="38:62">
      <c r="AL760" s="1"/>
      <c r="AM760" s="1"/>
      <c r="AN760" s="1"/>
      <c r="AO760" s="1"/>
      <c r="AP760" s="1"/>
      <c r="AQ760" s="1"/>
      <c r="AS760" s="1"/>
      <c r="AT760" s="1"/>
      <c r="AU760" s="1"/>
      <c r="BB760" s="1"/>
      <c r="BC760" s="1"/>
      <c r="BD760" s="1"/>
      <c r="BH760" s="1"/>
      <c r="BI760" s="1"/>
      <c r="BJ760" s="1"/>
    </row>
    <row r="761" spans="38:62">
      <c r="AL761" s="1"/>
      <c r="AM761" s="1"/>
      <c r="AN761" s="1"/>
      <c r="AO761" s="1"/>
      <c r="AP761" s="1"/>
      <c r="AQ761" s="1"/>
      <c r="AS761" s="1"/>
      <c r="AT761" s="1"/>
      <c r="AU761" s="1"/>
      <c r="BB761" s="1"/>
      <c r="BC761" s="1"/>
      <c r="BD761" s="1"/>
      <c r="BH761" s="1"/>
      <c r="BI761" s="1"/>
      <c r="BJ761" s="1"/>
    </row>
    <row r="762" spans="38:62">
      <c r="AL762" s="1"/>
      <c r="AM762" s="1"/>
      <c r="AN762" s="1"/>
      <c r="AO762" s="1"/>
      <c r="AP762" s="1"/>
      <c r="AQ762" s="1"/>
      <c r="AS762" s="1"/>
      <c r="AT762" s="1"/>
      <c r="AU762" s="1"/>
      <c r="BB762" s="1"/>
      <c r="BC762" s="1"/>
      <c r="BD762" s="1"/>
      <c r="BH762" s="1"/>
      <c r="BI762" s="1"/>
      <c r="BJ762" s="1"/>
    </row>
    <row r="763" spans="38:62">
      <c r="AL763" s="1"/>
      <c r="AM763" s="1"/>
      <c r="AN763" s="1"/>
      <c r="AO763" s="1"/>
      <c r="AP763" s="1"/>
      <c r="AQ763" s="1"/>
      <c r="AS763" s="1"/>
      <c r="AT763" s="1"/>
      <c r="AU763" s="1"/>
      <c r="BB763" s="1"/>
      <c r="BC763" s="1"/>
      <c r="BD763" s="1"/>
      <c r="BH763" s="1"/>
      <c r="BI763" s="1"/>
      <c r="BJ763" s="1"/>
    </row>
    <row r="764" spans="38:62">
      <c r="AL764" s="1"/>
      <c r="AM764" s="1"/>
      <c r="AN764" s="1"/>
      <c r="AO764" s="1"/>
      <c r="AP764" s="1"/>
      <c r="AQ764" s="1"/>
      <c r="AS764" s="1"/>
      <c r="AT764" s="1"/>
      <c r="AU764" s="1"/>
      <c r="BB764" s="1"/>
      <c r="BC764" s="1"/>
      <c r="BD764" s="1"/>
      <c r="BH764" s="1"/>
      <c r="BI764" s="1"/>
      <c r="BJ764" s="1"/>
    </row>
    <row r="765" spans="38:62">
      <c r="AL765" s="1"/>
      <c r="AM765" s="1"/>
      <c r="AN765" s="1"/>
      <c r="AO765" s="1"/>
      <c r="AP765" s="1"/>
      <c r="AQ765" s="1"/>
      <c r="AS765" s="1"/>
      <c r="AT765" s="1"/>
      <c r="AU765" s="1"/>
      <c r="BB765" s="1"/>
      <c r="BC765" s="1"/>
      <c r="BD765" s="1"/>
      <c r="BH765" s="1"/>
      <c r="BI765" s="1"/>
      <c r="BJ765" s="1"/>
    </row>
    <row r="766" spans="38:62">
      <c r="AL766" s="1"/>
      <c r="AM766" s="1"/>
      <c r="AN766" s="1"/>
      <c r="AO766" s="1"/>
      <c r="AP766" s="1"/>
      <c r="AQ766" s="1"/>
      <c r="AS766" s="1"/>
      <c r="AT766" s="1"/>
      <c r="AU766" s="1"/>
      <c r="BB766" s="1"/>
      <c r="BC766" s="1"/>
      <c r="BD766" s="1"/>
      <c r="BH766" s="1"/>
      <c r="BI766" s="1"/>
      <c r="BJ766" s="1"/>
    </row>
    <row r="767" spans="38:62">
      <c r="AL767" s="1"/>
      <c r="AM767" s="1"/>
      <c r="AN767" s="1"/>
      <c r="AO767" s="1"/>
      <c r="AP767" s="1"/>
      <c r="AQ767" s="1"/>
      <c r="AS767" s="1"/>
      <c r="AT767" s="1"/>
      <c r="AU767" s="1"/>
      <c r="BB767" s="1"/>
      <c r="BC767" s="1"/>
      <c r="BD767" s="1"/>
      <c r="BH767" s="1"/>
      <c r="BI767" s="1"/>
      <c r="BJ767" s="1"/>
    </row>
    <row r="768" spans="38:62">
      <c r="AL768" s="1"/>
      <c r="AM768" s="1"/>
      <c r="AN768" s="1"/>
      <c r="AO768" s="1"/>
      <c r="AP768" s="1"/>
      <c r="AQ768" s="1"/>
      <c r="AS768" s="1"/>
      <c r="AT768" s="1"/>
      <c r="AU768" s="1"/>
      <c r="BB768" s="1"/>
      <c r="BC768" s="1"/>
      <c r="BD768" s="1"/>
      <c r="BH768" s="1"/>
      <c r="BI768" s="1"/>
      <c r="BJ768" s="1"/>
    </row>
    <row r="769" spans="38:62">
      <c r="AL769" s="1"/>
      <c r="AM769" s="1"/>
      <c r="AN769" s="1"/>
      <c r="AO769" s="1"/>
      <c r="AP769" s="1"/>
      <c r="AQ769" s="1"/>
      <c r="AS769" s="1"/>
      <c r="AT769" s="1"/>
      <c r="AU769" s="1"/>
      <c r="BB769" s="1"/>
      <c r="BC769" s="1"/>
      <c r="BD769" s="1"/>
      <c r="BH769" s="1"/>
      <c r="BI769" s="1"/>
      <c r="BJ769" s="1"/>
    </row>
    <row r="770" spans="38:62">
      <c r="AL770" s="1"/>
      <c r="AM770" s="1"/>
      <c r="AN770" s="1"/>
      <c r="AO770" s="1"/>
      <c r="AP770" s="1"/>
      <c r="AQ770" s="1"/>
      <c r="AS770" s="1"/>
      <c r="AT770" s="1"/>
      <c r="AU770" s="1"/>
      <c r="BB770" s="1"/>
      <c r="BC770" s="1"/>
      <c r="BD770" s="1"/>
      <c r="BH770" s="1"/>
      <c r="BI770" s="1"/>
      <c r="BJ770" s="1"/>
    </row>
    <row r="771" spans="38:62">
      <c r="AL771" s="1"/>
      <c r="AM771" s="1"/>
      <c r="AN771" s="1"/>
      <c r="AO771" s="1"/>
      <c r="AP771" s="1"/>
      <c r="AQ771" s="1"/>
      <c r="AS771" s="1"/>
      <c r="AT771" s="1"/>
      <c r="AU771" s="1"/>
      <c r="BB771" s="1"/>
      <c r="BC771" s="1"/>
      <c r="BD771" s="1"/>
      <c r="BH771" s="1"/>
      <c r="BI771" s="1"/>
      <c r="BJ771" s="1"/>
    </row>
    <row r="772" spans="38:62">
      <c r="AL772" s="1"/>
      <c r="AM772" s="1"/>
      <c r="AN772" s="1"/>
      <c r="AO772" s="1"/>
      <c r="AP772" s="1"/>
      <c r="AQ772" s="1"/>
      <c r="AS772" s="1"/>
      <c r="AT772" s="1"/>
      <c r="AU772" s="1"/>
      <c r="BB772" s="1"/>
      <c r="BC772" s="1"/>
      <c r="BD772" s="1"/>
      <c r="BH772" s="1"/>
      <c r="BI772" s="1"/>
      <c r="BJ772" s="1"/>
    </row>
    <row r="773" spans="38:62">
      <c r="AL773" s="1"/>
      <c r="AM773" s="1"/>
      <c r="AN773" s="1"/>
      <c r="AO773" s="1"/>
      <c r="AP773" s="1"/>
      <c r="AQ773" s="1"/>
      <c r="AS773" s="1"/>
      <c r="AT773" s="1"/>
      <c r="AU773" s="1"/>
      <c r="BB773" s="1"/>
      <c r="BC773" s="1"/>
      <c r="BD773" s="1"/>
      <c r="BH773" s="1"/>
      <c r="BI773" s="1"/>
      <c r="BJ773" s="1"/>
    </row>
    <row r="774" spans="38:62">
      <c r="AL774" s="1"/>
      <c r="AM774" s="1"/>
      <c r="AN774" s="1"/>
      <c r="AO774" s="1"/>
      <c r="AP774" s="1"/>
      <c r="AQ774" s="1"/>
      <c r="AS774" s="1"/>
      <c r="AT774" s="1"/>
      <c r="AU774" s="1"/>
      <c r="BB774" s="1"/>
      <c r="BC774" s="1"/>
      <c r="BD774" s="1"/>
      <c r="BH774" s="1"/>
      <c r="BI774" s="1"/>
      <c r="BJ774" s="1"/>
    </row>
    <row r="775" spans="38:62">
      <c r="AL775" s="1"/>
      <c r="AM775" s="1"/>
      <c r="AN775" s="1"/>
      <c r="AO775" s="1"/>
      <c r="AP775" s="1"/>
      <c r="AQ775" s="1"/>
      <c r="AS775" s="1"/>
      <c r="AT775" s="1"/>
      <c r="AU775" s="1"/>
      <c r="BB775" s="1"/>
      <c r="BC775" s="1"/>
      <c r="BD775" s="1"/>
      <c r="BH775" s="1"/>
      <c r="BI775" s="1"/>
      <c r="BJ775" s="1"/>
    </row>
    <row r="776" spans="38:62">
      <c r="AL776" s="1"/>
      <c r="AM776" s="1"/>
      <c r="AN776" s="1"/>
      <c r="AO776" s="1"/>
      <c r="AP776" s="1"/>
      <c r="AQ776" s="1"/>
      <c r="AS776" s="1"/>
      <c r="AT776" s="1"/>
      <c r="AU776" s="1"/>
      <c r="BB776" s="1"/>
      <c r="BC776" s="1"/>
      <c r="BD776" s="1"/>
      <c r="BH776" s="1"/>
      <c r="BI776" s="1"/>
      <c r="BJ776" s="1"/>
    </row>
    <row r="777" spans="38:62">
      <c r="AL777" s="1"/>
      <c r="AM777" s="1"/>
      <c r="AN777" s="1"/>
      <c r="AO777" s="1"/>
      <c r="AP777" s="1"/>
      <c r="AQ777" s="1"/>
      <c r="AS777" s="1"/>
      <c r="AT777" s="1"/>
      <c r="AU777" s="1"/>
      <c r="BB777" s="1"/>
      <c r="BC777" s="1"/>
      <c r="BD777" s="1"/>
      <c r="BH777" s="1"/>
      <c r="BI777" s="1"/>
      <c r="BJ777" s="1"/>
    </row>
    <row r="778" spans="38:62">
      <c r="AL778" s="1"/>
      <c r="AM778" s="1"/>
      <c r="AN778" s="1"/>
      <c r="AO778" s="1"/>
      <c r="AP778" s="1"/>
      <c r="AQ778" s="1"/>
      <c r="AS778" s="1"/>
      <c r="AT778" s="1"/>
      <c r="AU778" s="1"/>
      <c r="BB778" s="1"/>
      <c r="BC778" s="1"/>
      <c r="BD778" s="1"/>
      <c r="BH778" s="1"/>
      <c r="BI778" s="1"/>
      <c r="BJ778" s="1"/>
    </row>
    <row r="779" spans="38:62">
      <c r="AL779" s="1"/>
      <c r="AM779" s="1"/>
      <c r="AN779" s="1"/>
      <c r="AO779" s="1"/>
      <c r="AP779" s="1"/>
      <c r="AQ779" s="1"/>
      <c r="AS779" s="1"/>
      <c r="AT779" s="1"/>
      <c r="AU779" s="1"/>
      <c r="BB779" s="1"/>
      <c r="BC779" s="1"/>
      <c r="BD779" s="1"/>
      <c r="BH779" s="1"/>
      <c r="BI779" s="1"/>
      <c r="BJ779" s="1"/>
    </row>
    <row r="780" spans="38:62">
      <c r="AL780" s="1"/>
      <c r="AM780" s="1"/>
      <c r="AN780" s="1"/>
      <c r="AO780" s="1"/>
      <c r="AP780" s="1"/>
      <c r="AQ780" s="1"/>
      <c r="AS780" s="1"/>
      <c r="AT780" s="1"/>
      <c r="AU780" s="1"/>
      <c r="BB780" s="1"/>
      <c r="BC780" s="1"/>
      <c r="BD780" s="1"/>
      <c r="BH780" s="1"/>
      <c r="BI780" s="1"/>
      <c r="BJ780" s="1"/>
    </row>
    <row r="781" spans="38:62">
      <c r="AL781" s="1"/>
      <c r="AM781" s="1"/>
      <c r="AN781" s="1"/>
      <c r="AO781" s="1"/>
      <c r="AP781" s="1"/>
      <c r="AQ781" s="1"/>
      <c r="AS781" s="1"/>
      <c r="AT781" s="1"/>
      <c r="AU781" s="1"/>
      <c r="BB781" s="1"/>
      <c r="BC781" s="1"/>
      <c r="BD781" s="1"/>
      <c r="BH781" s="1"/>
      <c r="BI781" s="1"/>
      <c r="BJ781" s="1"/>
    </row>
    <row r="782" spans="38:62">
      <c r="AL782" s="1"/>
      <c r="AM782" s="1"/>
      <c r="AN782" s="1"/>
      <c r="AO782" s="1"/>
      <c r="AP782" s="1"/>
      <c r="AQ782" s="1"/>
      <c r="AS782" s="1"/>
      <c r="AT782" s="1"/>
      <c r="AU782" s="1"/>
      <c r="BB782" s="1"/>
      <c r="BC782" s="1"/>
      <c r="BD782" s="1"/>
      <c r="BH782" s="1"/>
      <c r="BI782" s="1"/>
      <c r="BJ782" s="1"/>
    </row>
    <row r="783" spans="38:62">
      <c r="AL783" s="1"/>
      <c r="AM783" s="1"/>
      <c r="AN783" s="1"/>
      <c r="AO783" s="1"/>
      <c r="AP783" s="1"/>
      <c r="AQ783" s="1"/>
      <c r="AS783" s="1"/>
      <c r="AT783" s="1"/>
      <c r="AU783" s="1"/>
      <c r="BB783" s="1"/>
      <c r="BC783" s="1"/>
      <c r="BD783" s="1"/>
      <c r="BH783" s="1"/>
      <c r="BI783" s="1"/>
      <c r="BJ783" s="1"/>
    </row>
    <row r="784" spans="38:62">
      <c r="AL784" s="1"/>
      <c r="AM784" s="1"/>
      <c r="AN784" s="1"/>
      <c r="AO784" s="1"/>
      <c r="AP784" s="1"/>
      <c r="AQ784" s="1"/>
      <c r="AS784" s="1"/>
      <c r="AT784" s="1"/>
      <c r="AU784" s="1"/>
      <c r="BB784" s="1"/>
      <c r="BC784" s="1"/>
      <c r="BD784" s="1"/>
      <c r="BH784" s="1"/>
      <c r="BI784" s="1"/>
      <c r="BJ784" s="1"/>
    </row>
    <row r="785" spans="38:62">
      <c r="AL785" s="1"/>
      <c r="AM785" s="1"/>
      <c r="AN785" s="1"/>
      <c r="AO785" s="1"/>
      <c r="AP785" s="1"/>
      <c r="AQ785" s="1"/>
      <c r="AS785" s="1"/>
      <c r="AT785" s="1"/>
      <c r="AU785" s="1"/>
      <c r="BB785" s="1"/>
      <c r="BC785" s="1"/>
      <c r="BD785" s="1"/>
      <c r="BH785" s="1"/>
      <c r="BI785" s="1"/>
      <c r="BJ785" s="1"/>
    </row>
    <row r="786" spans="38:62">
      <c r="AL786" s="1"/>
      <c r="AM786" s="1"/>
      <c r="AN786" s="1"/>
      <c r="AO786" s="1"/>
      <c r="AP786" s="1"/>
      <c r="AQ786" s="1"/>
      <c r="AS786" s="1"/>
      <c r="AT786" s="1"/>
      <c r="AU786" s="1"/>
      <c r="BB786" s="1"/>
      <c r="BC786" s="1"/>
      <c r="BD786" s="1"/>
      <c r="BH786" s="1"/>
      <c r="BI786" s="1"/>
      <c r="BJ786" s="1"/>
    </row>
    <row r="787" spans="38:62">
      <c r="AL787" s="1"/>
      <c r="AM787" s="1"/>
      <c r="AN787" s="1"/>
      <c r="AO787" s="1"/>
      <c r="AP787" s="1"/>
      <c r="AQ787" s="1"/>
      <c r="AS787" s="1"/>
      <c r="AT787" s="1"/>
      <c r="AU787" s="1"/>
      <c r="BB787" s="1"/>
      <c r="BC787" s="1"/>
      <c r="BD787" s="1"/>
      <c r="BH787" s="1"/>
      <c r="BI787" s="1"/>
      <c r="BJ787" s="1"/>
    </row>
    <row r="788" spans="38:62">
      <c r="AL788" s="1"/>
      <c r="AM788" s="1"/>
      <c r="AN788" s="1"/>
      <c r="AO788" s="1"/>
      <c r="AP788" s="1"/>
      <c r="AQ788" s="1"/>
      <c r="AS788" s="1"/>
      <c r="AT788" s="1"/>
      <c r="AU788" s="1"/>
      <c r="BB788" s="1"/>
      <c r="BC788" s="1"/>
      <c r="BD788" s="1"/>
      <c r="BH788" s="1"/>
      <c r="BI788" s="1"/>
      <c r="BJ788" s="1"/>
    </row>
    <row r="789" spans="38:62">
      <c r="AL789" s="1"/>
      <c r="AM789" s="1"/>
      <c r="AN789" s="1"/>
      <c r="AO789" s="1"/>
      <c r="AP789" s="1"/>
      <c r="AQ789" s="1"/>
      <c r="AS789" s="1"/>
      <c r="AT789" s="1"/>
      <c r="AU789" s="1"/>
      <c r="BB789" s="1"/>
      <c r="BC789" s="1"/>
      <c r="BD789" s="1"/>
      <c r="BH789" s="1"/>
      <c r="BI789" s="1"/>
      <c r="BJ789" s="1"/>
    </row>
    <row r="790" spans="38:62">
      <c r="AL790" s="1"/>
      <c r="AM790" s="1"/>
      <c r="AN790" s="1"/>
      <c r="AO790" s="1"/>
      <c r="AP790" s="1"/>
      <c r="AQ790" s="1"/>
      <c r="AS790" s="1"/>
      <c r="AT790" s="1"/>
      <c r="AU790" s="1"/>
      <c r="BB790" s="1"/>
      <c r="BC790" s="1"/>
      <c r="BD790" s="1"/>
      <c r="BH790" s="1"/>
      <c r="BI790" s="1"/>
      <c r="BJ790" s="1"/>
    </row>
    <row r="791" spans="38:62">
      <c r="AL791" s="1"/>
      <c r="AM791" s="1"/>
      <c r="AN791" s="1"/>
      <c r="AO791" s="1"/>
      <c r="AP791" s="1"/>
      <c r="AQ791" s="1"/>
      <c r="AS791" s="1"/>
      <c r="AT791" s="1"/>
      <c r="AU791" s="1"/>
      <c r="BB791" s="1"/>
      <c r="BC791" s="1"/>
      <c r="BD791" s="1"/>
      <c r="BH791" s="1"/>
      <c r="BI791" s="1"/>
      <c r="BJ791" s="1"/>
    </row>
    <row r="792" spans="38:62">
      <c r="AL792" s="1"/>
      <c r="AM792" s="1"/>
      <c r="AN792" s="1"/>
      <c r="AO792" s="1"/>
      <c r="AP792" s="1"/>
      <c r="AQ792" s="1"/>
      <c r="AS792" s="1"/>
      <c r="AT792" s="1"/>
      <c r="AU792" s="1"/>
      <c r="BB792" s="1"/>
      <c r="BC792" s="1"/>
      <c r="BD792" s="1"/>
      <c r="BH792" s="1"/>
      <c r="BI792" s="1"/>
      <c r="BJ792" s="1"/>
    </row>
    <row r="793" spans="38:62">
      <c r="AL793" s="1"/>
      <c r="AM793" s="1"/>
      <c r="AN793" s="1"/>
      <c r="AO793" s="1"/>
      <c r="AP793" s="1"/>
      <c r="AQ793" s="1"/>
      <c r="AS793" s="1"/>
      <c r="AT793" s="1"/>
      <c r="AU793" s="1"/>
      <c r="BB793" s="1"/>
      <c r="BC793" s="1"/>
      <c r="BD793" s="1"/>
      <c r="BH793" s="1"/>
      <c r="BI793" s="1"/>
      <c r="BJ793" s="1"/>
    </row>
    <row r="794" spans="38:62">
      <c r="AL794" s="1"/>
      <c r="AM794" s="1"/>
      <c r="AN794" s="1"/>
      <c r="AO794" s="1"/>
      <c r="AP794" s="1"/>
      <c r="AQ794" s="1"/>
      <c r="AS794" s="1"/>
      <c r="AT794" s="1"/>
      <c r="AU794" s="1"/>
      <c r="BB794" s="1"/>
      <c r="BC794" s="1"/>
      <c r="BD794" s="1"/>
      <c r="BH794" s="1"/>
      <c r="BI794" s="1"/>
      <c r="BJ794" s="1"/>
    </row>
    <row r="795" spans="38:62">
      <c r="AL795" s="1"/>
      <c r="AM795" s="1"/>
      <c r="AN795" s="1"/>
      <c r="AO795" s="1"/>
      <c r="AP795" s="1"/>
      <c r="AQ795" s="1"/>
      <c r="AS795" s="1"/>
      <c r="AT795" s="1"/>
      <c r="AU795" s="1"/>
      <c r="BB795" s="1"/>
      <c r="BC795" s="1"/>
      <c r="BD795" s="1"/>
      <c r="BH795" s="1"/>
      <c r="BI795" s="1"/>
      <c r="BJ795" s="1"/>
    </row>
    <row r="796" spans="38:62">
      <c r="AL796" s="1"/>
      <c r="AM796" s="1"/>
      <c r="AN796" s="1"/>
      <c r="AO796" s="1"/>
      <c r="AP796" s="1"/>
      <c r="AQ796" s="1"/>
      <c r="AS796" s="1"/>
      <c r="AT796" s="1"/>
      <c r="AU796" s="1"/>
      <c r="BB796" s="1"/>
      <c r="BC796" s="1"/>
      <c r="BD796" s="1"/>
      <c r="BH796" s="1"/>
      <c r="BI796" s="1"/>
      <c r="BJ796" s="1"/>
    </row>
    <row r="797" spans="38:62">
      <c r="AL797" s="1"/>
      <c r="AM797" s="1"/>
      <c r="AN797" s="1"/>
      <c r="AO797" s="1"/>
      <c r="AP797" s="1"/>
      <c r="AQ797" s="1"/>
      <c r="AS797" s="1"/>
      <c r="AT797" s="1"/>
      <c r="AU797" s="1"/>
      <c r="BB797" s="1"/>
      <c r="BC797" s="1"/>
      <c r="BD797" s="1"/>
      <c r="BH797" s="1"/>
      <c r="BI797" s="1"/>
      <c r="BJ797" s="1"/>
    </row>
    <row r="798" spans="38:62">
      <c r="AL798" s="1"/>
      <c r="AM798" s="1"/>
      <c r="AN798" s="1"/>
      <c r="AO798" s="1"/>
      <c r="AP798" s="1"/>
      <c r="AQ798" s="1"/>
      <c r="AS798" s="1"/>
      <c r="AT798" s="1"/>
      <c r="AU798" s="1"/>
      <c r="BB798" s="1"/>
      <c r="BC798" s="1"/>
      <c r="BD798" s="1"/>
      <c r="BH798" s="1"/>
      <c r="BI798" s="1"/>
      <c r="BJ798" s="1"/>
    </row>
    <row r="799" spans="38:62">
      <c r="AL799" s="1"/>
      <c r="AM799" s="1"/>
      <c r="AN799" s="1"/>
      <c r="AO799" s="1"/>
      <c r="AP799" s="1"/>
      <c r="AQ799" s="1"/>
      <c r="AS799" s="1"/>
      <c r="AT799" s="1"/>
      <c r="AU799" s="1"/>
      <c r="BB799" s="1"/>
      <c r="BC799" s="1"/>
      <c r="BD799" s="1"/>
      <c r="BH799" s="1"/>
      <c r="BI799" s="1"/>
      <c r="BJ799" s="1"/>
    </row>
    <row r="800" spans="38:62">
      <c r="AL800" s="1"/>
      <c r="AM800" s="1"/>
      <c r="AN800" s="1"/>
      <c r="AO800" s="1"/>
      <c r="AP800" s="1"/>
      <c r="AQ800" s="1"/>
      <c r="AS800" s="1"/>
      <c r="AT800" s="1"/>
      <c r="AU800" s="1"/>
      <c r="BB800" s="1"/>
      <c r="BC800" s="1"/>
      <c r="BD800" s="1"/>
      <c r="BH800" s="1"/>
      <c r="BI800" s="1"/>
      <c r="BJ800" s="1"/>
    </row>
    <row r="801" spans="38:62">
      <c r="AL801" s="1"/>
      <c r="AM801" s="1"/>
      <c r="AN801" s="1"/>
      <c r="AO801" s="1"/>
      <c r="AP801" s="1"/>
      <c r="AQ801" s="1"/>
      <c r="AS801" s="1"/>
      <c r="AT801" s="1"/>
      <c r="AU801" s="1"/>
      <c r="BB801" s="1"/>
      <c r="BC801" s="1"/>
      <c r="BD801" s="1"/>
      <c r="BH801" s="1"/>
      <c r="BI801" s="1"/>
      <c r="BJ801" s="1"/>
    </row>
    <row r="802" spans="38:62">
      <c r="AL802" s="1"/>
      <c r="AM802" s="1"/>
      <c r="AN802" s="1"/>
      <c r="AO802" s="1"/>
      <c r="AP802" s="1"/>
      <c r="AQ802" s="1"/>
      <c r="AS802" s="1"/>
      <c r="AT802" s="1"/>
      <c r="AU802" s="1"/>
      <c r="BB802" s="1"/>
      <c r="BC802" s="1"/>
      <c r="BD802" s="1"/>
      <c r="BH802" s="1"/>
      <c r="BI802" s="1"/>
      <c r="BJ802" s="1"/>
    </row>
    <row r="803" spans="38:62">
      <c r="AL803" s="1"/>
      <c r="AM803" s="1"/>
      <c r="AN803" s="1"/>
      <c r="AO803" s="1"/>
      <c r="AP803" s="1"/>
      <c r="AQ803" s="1"/>
      <c r="AS803" s="1"/>
      <c r="AT803" s="1"/>
      <c r="AU803" s="1"/>
      <c r="BB803" s="1"/>
      <c r="BC803" s="1"/>
      <c r="BD803" s="1"/>
      <c r="BH803" s="1"/>
      <c r="BI803" s="1"/>
      <c r="BJ803" s="1"/>
    </row>
    <row r="804" spans="38:62">
      <c r="AL804" s="1"/>
      <c r="AM804" s="1"/>
      <c r="AN804" s="1"/>
      <c r="AO804" s="1"/>
      <c r="AP804" s="1"/>
      <c r="AQ804" s="1"/>
      <c r="AS804" s="1"/>
      <c r="AT804" s="1"/>
      <c r="AU804" s="1"/>
      <c r="BB804" s="1"/>
      <c r="BC804" s="1"/>
      <c r="BD804" s="1"/>
      <c r="BH804" s="1"/>
      <c r="BI804" s="1"/>
      <c r="BJ804" s="1"/>
    </row>
    <row r="805" spans="38:62">
      <c r="AL805" s="1"/>
      <c r="AM805" s="1"/>
      <c r="AN805" s="1"/>
      <c r="AO805" s="1"/>
      <c r="AP805" s="1"/>
      <c r="AQ805" s="1"/>
      <c r="AS805" s="1"/>
      <c r="AT805" s="1"/>
      <c r="AU805" s="1"/>
      <c r="BB805" s="1"/>
      <c r="BC805" s="1"/>
      <c r="BD805" s="1"/>
      <c r="BH805" s="1"/>
      <c r="BI805" s="1"/>
      <c r="BJ805" s="1"/>
    </row>
    <row r="806" spans="38:62">
      <c r="AL806" s="1"/>
      <c r="AM806" s="1"/>
      <c r="AN806" s="1"/>
      <c r="AO806" s="1"/>
      <c r="AP806" s="1"/>
      <c r="AQ806" s="1"/>
      <c r="AS806" s="1"/>
      <c r="AT806" s="1"/>
      <c r="AU806" s="1"/>
      <c r="BB806" s="1"/>
      <c r="BC806" s="1"/>
      <c r="BD806" s="1"/>
      <c r="BH806" s="1"/>
      <c r="BI806" s="1"/>
      <c r="BJ806" s="1"/>
    </row>
    <row r="807" spans="38:62">
      <c r="AL807" s="1"/>
      <c r="AM807" s="1"/>
      <c r="AN807" s="1"/>
      <c r="AO807" s="1"/>
      <c r="AP807" s="1"/>
      <c r="AQ807" s="1"/>
      <c r="AS807" s="1"/>
      <c r="AT807" s="1"/>
      <c r="AU807" s="1"/>
      <c r="BB807" s="1"/>
      <c r="BC807" s="1"/>
      <c r="BD807" s="1"/>
      <c r="BH807" s="1"/>
      <c r="BI807" s="1"/>
      <c r="BJ807" s="1"/>
    </row>
    <row r="808" spans="38:62">
      <c r="AL808" s="1"/>
      <c r="AM808" s="1"/>
      <c r="AN808" s="1"/>
      <c r="AO808" s="1"/>
      <c r="AP808" s="1"/>
      <c r="AQ808" s="1"/>
      <c r="AS808" s="1"/>
      <c r="AT808" s="1"/>
      <c r="AU808" s="1"/>
      <c r="BB808" s="1"/>
      <c r="BC808" s="1"/>
      <c r="BD808" s="1"/>
      <c r="BH808" s="1"/>
      <c r="BI808" s="1"/>
      <c r="BJ808" s="1"/>
    </row>
    <row r="809" spans="38:62">
      <c r="AL809" s="1"/>
      <c r="AM809" s="1"/>
      <c r="AN809" s="1"/>
      <c r="AO809" s="1"/>
      <c r="AP809" s="1"/>
      <c r="AQ809" s="1"/>
      <c r="AS809" s="1"/>
      <c r="AT809" s="1"/>
      <c r="AU809" s="1"/>
      <c r="BB809" s="1"/>
      <c r="BC809" s="1"/>
      <c r="BD809" s="1"/>
      <c r="BH809" s="1"/>
      <c r="BI809" s="1"/>
      <c r="BJ809" s="1"/>
    </row>
    <row r="810" spans="38:62">
      <c r="AL810" s="1"/>
      <c r="AM810" s="1"/>
      <c r="AN810" s="1"/>
      <c r="AO810" s="1"/>
      <c r="AP810" s="1"/>
      <c r="AQ810" s="1"/>
      <c r="AS810" s="1"/>
      <c r="AT810" s="1"/>
      <c r="AU810" s="1"/>
      <c r="BB810" s="1"/>
      <c r="BC810" s="1"/>
      <c r="BD810" s="1"/>
      <c r="BH810" s="1"/>
      <c r="BI810" s="1"/>
      <c r="BJ810" s="1"/>
    </row>
    <row r="811" spans="38:62">
      <c r="AL811" s="1"/>
      <c r="AM811" s="1"/>
      <c r="AN811" s="1"/>
      <c r="AO811" s="1"/>
      <c r="AP811" s="1"/>
      <c r="AQ811" s="1"/>
      <c r="AS811" s="1"/>
      <c r="AT811" s="1"/>
      <c r="AU811" s="1"/>
      <c r="BB811" s="1"/>
      <c r="BC811" s="1"/>
      <c r="BD811" s="1"/>
      <c r="BH811" s="1"/>
      <c r="BI811" s="1"/>
      <c r="BJ811" s="1"/>
    </row>
    <row r="812" spans="38:62">
      <c r="AL812" s="1"/>
      <c r="AM812" s="1"/>
      <c r="AN812" s="1"/>
      <c r="AO812" s="1"/>
      <c r="AP812" s="1"/>
      <c r="AQ812" s="1"/>
      <c r="AS812" s="1"/>
      <c r="AT812" s="1"/>
      <c r="AU812" s="1"/>
      <c r="BB812" s="1"/>
      <c r="BC812" s="1"/>
      <c r="BD812" s="1"/>
      <c r="BH812" s="1"/>
      <c r="BI812" s="1"/>
      <c r="BJ812" s="1"/>
    </row>
    <row r="813" spans="38:62">
      <c r="AL813" s="1"/>
      <c r="AM813" s="1"/>
      <c r="AN813" s="1"/>
      <c r="AO813" s="1"/>
      <c r="AP813" s="1"/>
      <c r="AQ813" s="1"/>
      <c r="AS813" s="1"/>
      <c r="AT813" s="1"/>
      <c r="AU813" s="1"/>
      <c r="BB813" s="1"/>
      <c r="BC813" s="1"/>
      <c r="BD813" s="1"/>
      <c r="BH813" s="1"/>
      <c r="BI813" s="1"/>
      <c r="BJ813" s="1"/>
    </row>
    <row r="814" spans="38:62">
      <c r="AL814" s="1"/>
      <c r="AM814" s="1"/>
      <c r="AN814" s="1"/>
      <c r="AO814" s="1"/>
      <c r="AP814" s="1"/>
      <c r="AQ814" s="1"/>
      <c r="AS814" s="1"/>
      <c r="AT814" s="1"/>
      <c r="AU814" s="1"/>
      <c r="BB814" s="1"/>
      <c r="BC814" s="1"/>
      <c r="BD814" s="1"/>
      <c r="BH814" s="1"/>
      <c r="BI814" s="1"/>
      <c r="BJ814" s="1"/>
    </row>
    <row r="815" spans="38:62">
      <c r="AL815" s="1"/>
      <c r="AM815" s="1"/>
      <c r="AN815" s="1"/>
      <c r="AO815" s="1"/>
      <c r="AP815" s="1"/>
      <c r="AQ815" s="1"/>
      <c r="AS815" s="1"/>
      <c r="AT815" s="1"/>
      <c r="AU815" s="1"/>
      <c r="BB815" s="1"/>
      <c r="BC815" s="1"/>
      <c r="BD815" s="1"/>
      <c r="BH815" s="1"/>
      <c r="BI815" s="1"/>
      <c r="BJ815" s="1"/>
    </row>
    <row r="816" spans="38:62">
      <c r="AL816" s="1"/>
      <c r="AM816" s="1"/>
      <c r="AN816" s="1"/>
      <c r="AO816" s="1"/>
      <c r="AP816" s="1"/>
      <c r="AQ816" s="1"/>
      <c r="AS816" s="1"/>
      <c r="AT816" s="1"/>
      <c r="AU816" s="1"/>
      <c r="BB816" s="1"/>
      <c r="BC816" s="1"/>
      <c r="BD816" s="1"/>
      <c r="BH816" s="1"/>
      <c r="BI816" s="1"/>
      <c r="BJ816" s="1"/>
    </row>
    <row r="817" spans="38:62">
      <c r="AL817" s="1"/>
      <c r="AM817" s="1"/>
      <c r="AN817" s="1"/>
      <c r="AO817" s="1"/>
      <c r="AP817" s="1"/>
      <c r="AQ817" s="1"/>
      <c r="AS817" s="1"/>
      <c r="AT817" s="1"/>
      <c r="AU817" s="1"/>
      <c r="BB817" s="1"/>
      <c r="BC817" s="1"/>
      <c r="BD817" s="1"/>
      <c r="BH817" s="1"/>
      <c r="BI817" s="1"/>
      <c r="BJ817" s="1"/>
    </row>
    <row r="818" spans="38:62">
      <c r="AL818" s="1"/>
      <c r="AM818" s="1"/>
      <c r="AN818" s="1"/>
      <c r="AO818" s="1"/>
      <c r="AP818" s="1"/>
      <c r="AQ818" s="1"/>
      <c r="AS818" s="1"/>
      <c r="AT818" s="1"/>
      <c r="AU818" s="1"/>
      <c r="BB818" s="1"/>
      <c r="BC818" s="1"/>
      <c r="BD818" s="1"/>
      <c r="BH818" s="1"/>
      <c r="BI818" s="1"/>
      <c r="BJ818" s="1"/>
    </row>
    <row r="819" spans="38:62">
      <c r="AL819" s="1"/>
      <c r="AM819" s="1"/>
      <c r="AN819" s="1"/>
      <c r="AO819" s="1"/>
      <c r="AP819" s="1"/>
      <c r="AQ819" s="1"/>
      <c r="AS819" s="1"/>
      <c r="AT819" s="1"/>
      <c r="AU819" s="1"/>
      <c r="BB819" s="1"/>
      <c r="BC819" s="1"/>
      <c r="BD819" s="1"/>
      <c r="BH819" s="1"/>
      <c r="BI819" s="1"/>
      <c r="BJ819" s="1"/>
    </row>
    <row r="820" spans="38:62">
      <c r="AL820" s="1"/>
      <c r="AM820" s="1"/>
      <c r="AN820" s="1"/>
      <c r="AO820" s="1"/>
      <c r="AP820" s="1"/>
      <c r="AQ820" s="1"/>
      <c r="AS820" s="1"/>
      <c r="AT820" s="1"/>
      <c r="AU820" s="1"/>
      <c r="BB820" s="1"/>
      <c r="BC820" s="1"/>
      <c r="BD820" s="1"/>
      <c r="BH820" s="1"/>
      <c r="BI820" s="1"/>
      <c r="BJ820" s="1"/>
    </row>
    <row r="821" spans="38:62">
      <c r="AL821" s="1"/>
      <c r="AM821" s="1"/>
      <c r="AN821" s="1"/>
      <c r="AO821" s="1"/>
      <c r="AP821" s="1"/>
      <c r="AQ821" s="1"/>
      <c r="AS821" s="1"/>
      <c r="AT821" s="1"/>
      <c r="AU821" s="1"/>
      <c r="BB821" s="1"/>
      <c r="BC821" s="1"/>
      <c r="BD821" s="1"/>
      <c r="BH821" s="1"/>
      <c r="BI821" s="1"/>
      <c r="BJ821" s="1"/>
    </row>
    <row r="822" spans="38:62">
      <c r="AL822" s="1"/>
      <c r="AM822" s="1"/>
      <c r="AN822" s="1"/>
      <c r="AO822" s="1"/>
      <c r="AP822" s="1"/>
      <c r="AQ822" s="1"/>
      <c r="AS822" s="1"/>
      <c r="AT822" s="1"/>
      <c r="AU822" s="1"/>
      <c r="BB822" s="1"/>
      <c r="BC822" s="1"/>
      <c r="BD822" s="1"/>
      <c r="BH822" s="1"/>
      <c r="BI822" s="1"/>
      <c r="BJ822" s="1"/>
    </row>
    <row r="823" spans="38:62">
      <c r="AL823" s="1"/>
      <c r="AM823" s="1"/>
      <c r="AN823" s="1"/>
      <c r="AO823" s="1"/>
      <c r="AP823" s="1"/>
      <c r="AQ823" s="1"/>
      <c r="AS823" s="1"/>
      <c r="AT823" s="1"/>
      <c r="AU823" s="1"/>
      <c r="BB823" s="1"/>
      <c r="BC823" s="1"/>
      <c r="BD823" s="1"/>
      <c r="BH823" s="1"/>
      <c r="BI823" s="1"/>
      <c r="BJ823" s="1"/>
    </row>
    <row r="824" spans="38:62">
      <c r="AL824" s="1"/>
      <c r="AM824" s="1"/>
      <c r="AN824" s="1"/>
      <c r="AO824" s="1"/>
      <c r="AP824" s="1"/>
      <c r="AQ824" s="1"/>
      <c r="AS824" s="1"/>
      <c r="AT824" s="1"/>
      <c r="AU824" s="1"/>
      <c r="BB824" s="1"/>
      <c r="BC824" s="1"/>
      <c r="BD824" s="1"/>
      <c r="BH824" s="1"/>
      <c r="BI824" s="1"/>
      <c r="BJ824" s="1"/>
    </row>
    <row r="825" spans="38:62">
      <c r="AL825" s="1"/>
      <c r="AM825" s="1"/>
      <c r="AN825" s="1"/>
      <c r="AO825" s="1"/>
      <c r="AP825" s="1"/>
      <c r="AQ825" s="1"/>
      <c r="AS825" s="1"/>
      <c r="AT825" s="1"/>
      <c r="AU825" s="1"/>
      <c r="BB825" s="1"/>
      <c r="BC825" s="1"/>
      <c r="BD825" s="1"/>
      <c r="BH825" s="1"/>
      <c r="BI825" s="1"/>
      <c r="BJ825" s="1"/>
    </row>
    <row r="826" spans="38:62">
      <c r="AL826" s="1"/>
      <c r="AM826" s="1"/>
      <c r="AN826" s="1"/>
      <c r="AO826" s="1"/>
      <c r="AP826" s="1"/>
      <c r="AQ826" s="1"/>
      <c r="AS826" s="1"/>
      <c r="AT826" s="1"/>
      <c r="AU826" s="1"/>
      <c r="BB826" s="1"/>
      <c r="BC826" s="1"/>
      <c r="BD826" s="1"/>
      <c r="BH826" s="1"/>
      <c r="BI826" s="1"/>
      <c r="BJ826" s="1"/>
    </row>
    <row r="827" spans="38:62">
      <c r="AL827" s="1"/>
      <c r="AM827" s="1"/>
      <c r="AN827" s="1"/>
      <c r="AO827" s="1"/>
      <c r="AP827" s="1"/>
      <c r="AQ827" s="1"/>
      <c r="AS827" s="1"/>
      <c r="AT827" s="1"/>
      <c r="AU827" s="1"/>
      <c r="BB827" s="1"/>
      <c r="BC827" s="1"/>
      <c r="BD827" s="1"/>
      <c r="BH827" s="1"/>
      <c r="BI827" s="1"/>
      <c r="BJ827" s="1"/>
    </row>
    <row r="828" spans="38:62">
      <c r="AL828" s="1"/>
      <c r="AM828" s="1"/>
      <c r="AN828" s="1"/>
      <c r="AO828" s="1"/>
      <c r="AP828" s="1"/>
      <c r="AQ828" s="1"/>
      <c r="AS828" s="1"/>
      <c r="AT828" s="1"/>
      <c r="AU828" s="1"/>
      <c r="BB828" s="1"/>
      <c r="BC828" s="1"/>
      <c r="BD828" s="1"/>
      <c r="BH828" s="1"/>
      <c r="BI828" s="1"/>
      <c r="BJ828" s="1"/>
    </row>
    <row r="829" spans="38:62">
      <c r="AL829" s="1"/>
      <c r="AM829" s="1"/>
      <c r="AN829" s="1"/>
      <c r="AO829" s="1"/>
      <c r="AP829" s="1"/>
      <c r="AQ829" s="1"/>
      <c r="AS829" s="1"/>
      <c r="AT829" s="1"/>
      <c r="AU829" s="1"/>
      <c r="BB829" s="1"/>
      <c r="BC829" s="1"/>
      <c r="BD829" s="1"/>
      <c r="BH829" s="1"/>
      <c r="BI829" s="1"/>
      <c r="BJ829" s="1"/>
    </row>
    <row r="830" spans="38:62">
      <c r="AL830" s="1"/>
      <c r="AM830" s="1"/>
      <c r="AN830" s="1"/>
      <c r="AO830" s="1"/>
      <c r="AP830" s="1"/>
      <c r="AQ830" s="1"/>
      <c r="AS830" s="1"/>
      <c r="AT830" s="1"/>
      <c r="AU830" s="1"/>
      <c r="BB830" s="1"/>
      <c r="BC830" s="1"/>
      <c r="BD830" s="1"/>
      <c r="BH830" s="1"/>
      <c r="BI830" s="1"/>
      <c r="BJ830" s="1"/>
    </row>
    <row r="831" spans="38:62">
      <c r="AL831" s="1"/>
      <c r="AM831" s="1"/>
      <c r="AN831" s="1"/>
      <c r="AO831" s="1"/>
      <c r="AP831" s="1"/>
      <c r="AQ831" s="1"/>
      <c r="AS831" s="1"/>
      <c r="AT831" s="1"/>
      <c r="AU831" s="1"/>
      <c r="BB831" s="1"/>
      <c r="BC831" s="1"/>
      <c r="BD831" s="1"/>
      <c r="BH831" s="1"/>
      <c r="BI831" s="1"/>
      <c r="BJ831" s="1"/>
    </row>
    <row r="832" spans="38:62">
      <c r="AL832" s="1"/>
      <c r="AM832" s="1"/>
      <c r="AN832" s="1"/>
      <c r="AO832" s="1"/>
      <c r="AP832" s="1"/>
      <c r="AQ832" s="1"/>
      <c r="AS832" s="1"/>
      <c r="AT832" s="1"/>
      <c r="AU832" s="1"/>
      <c r="BB832" s="1"/>
      <c r="BC832" s="1"/>
      <c r="BD832" s="1"/>
      <c r="BH832" s="1"/>
      <c r="BI832" s="1"/>
      <c r="BJ832" s="1"/>
    </row>
    <row r="833" spans="38:62">
      <c r="AL833" s="1"/>
      <c r="AM833" s="1"/>
      <c r="AN833" s="1"/>
      <c r="AO833" s="1"/>
      <c r="AP833" s="1"/>
      <c r="AQ833" s="1"/>
      <c r="AS833" s="1"/>
      <c r="AT833" s="1"/>
      <c r="AU833" s="1"/>
      <c r="BB833" s="1"/>
      <c r="BC833" s="1"/>
      <c r="BD833" s="1"/>
      <c r="BH833" s="1"/>
      <c r="BI833" s="1"/>
      <c r="BJ833" s="1"/>
    </row>
    <row r="834" spans="38:62">
      <c r="AL834" s="1"/>
      <c r="AM834" s="1"/>
      <c r="AN834" s="1"/>
      <c r="AO834" s="1"/>
      <c r="AP834" s="1"/>
      <c r="AQ834" s="1"/>
      <c r="AS834" s="1"/>
      <c r="AT834" s="1"/>
      <c r="AU834" s="1"/>
      <c r="BB834" s="1"/>
      <c r="BC834" s="1"/>
      <c r="BD834" s="1"/>
      <c r="BH834" s="1"/>
      <c r="BI834" s="1"/>
      <c r="BJ834" s="1"/>
    </row>
    <row r="835" spans="38:62">
      <c r="AL835" s="1"/>
      <c r="AM835" s="1"/>
      <c r="AN835" s="1"/>
      <c r="AO835" s="1"/>
      <c r="AP835" s="1"/>
      <c r="AQ835" s="1"/>
      <c r="AS835" s="1"/>
      <c r="AT835" s="1"/>
      <c r="AU835" s="1"/>
      <c r="BB835" s="1"/>
      <c r="BC835" s="1"/>
      <c r="BD835" s="1"/>
      <c r="BH835" s="1"/>
      <c r="BI835" s="1"/>
      <c r="BJ835" s="1"/>
    </row>
    <row r="836" spans="38:62">
      <c r="AL836" s="1"/>
      <c r="AM836" s="1"/>
      <c r="AN836" s="1"/>
      <c r="AO836" s="1"/>
      <c r="AP836" s="1"/>
      <c r="AQ836" s="1"/>
      <c r="AS836" s="1"/>
      <c r="AT836" s="1"/>
      <c r="AU836" s="1"/>
      <c r="BB836" s="1"/>
      <c r="BC836" s="1"/>
      <c r="BD836" s="1"/>
      <c r="BH836" s="1"/>
      <c r="BI836" s="1"/>
      <c r="BJ836" s="1"/>
    </row>
    <row r="837" spans="38:62">
      <c r="AL837" s="1"/>
      <c r="AM837" s="1"/>
      <c r="AN837" s="1"/>
      <c r="AO837" s="1"/>
      <c r="AP837" s="1"/>
      <c r="AQ837" s="1"/>
      <c r="AS837" s="1"/>
      <c r="AT837" s="1"/>
      <c r="AU837" s="1"/>
      <c r="BB837" s="1"/>
      <c r="BC837" s="1"/>
      <c r="BD837" s="1"/>
      <c r="BH837" s="1"/>
      <c r="BI837" s="1"/>
      <c r="BJ837" s="1"/>
    </row>
    <row r="838" spans="38:62">
      <c r="AL838" s="1"/>
      <c r="AM838" s="1"/>
      <c r="AN838" s="1"/>
      <c r="AO838" s="1"/>
      <c r="AP838" s="1"/>
      <c r="AQ838" s="1"/>
      <c r="AS838" s="1"/>
      <c r="AT838" s="1"/>
      <c r="AU838" s="1"/>
      <c r="BB838" s="1"/>
      <c r="BC838" s="1"/>
      <c r="BD838" s="1"/>
      <c r="BH838" s="1"/>
      <c r="BI838" s="1"/>
      <c r="BJ838" s="1"/>
    </row>
    <row r="839" spans="38:62">
      <c r="AL839" s="1"/>
      <c r="AM839" s="1"/>
      <c r="AN839" s="1"/>
      <c r="AO839" s="1"/>
      <c r="AP839" s="1"/>
      <c r="AQ839" s="1"/>
      <c r="AS839" s="1"/>
      <c r="AT839" s="1"/>
      <c r="AU839" s="1"/>
      <c r="BB839" s="1"/>
      <c r="BC839" s="1"/>
      <c r="BD839" s="1"/>
      <c r="BH839" s="1"/>
      <c r="BI839" s="1"/>
      <c r="BJ839" s="1"/>
    </row>
    <row r="840" spans="38:62">
      <c r="AL840" s="1"/>
      <c r="AM840" s="1"/>
      <c r="AN840" s="1"/>
      <c r="AO840" s="1"/>
      <c r="AP840" s="1"/>
      <c r="AQ840" s="1"/>
      <c r="AS840" s="1"/>
      <c r="AT840" s="1"/>
      <c r="AU840" s="1"/>
      <c r="BB840" s="1"/>
      <c r="BC840" s="1"/>
      <c r="BD840" s="1"/>
      <c r="BH840" s="1"/>
      <c r="BI840" s="1"/>
      <c r="BJ840" s="1"/>
    </row>
    <row r="841" spans="38:62">
      <c r="AL841" s="1"/>
      <c r="AM841" s="1"/>
      <c r="AN841" s="1"/>
      <c r="AO841" s="1"/>
      <c r="AP841" s="1"/>
      <c r="AQ841" s="1"/>
      <c r="AS841" s="1"/>
      <c r="AT841" s="1"/>
      <c r="AU841" s="1"/>
      <c r="BB841" s="1"/>
      <c r="BC841" s="1"/>
      <c r="BD841" s="1"/>
      <c r="BH841" s="1"/>
      <c r="BI841" s="1"/>
      <c r="BJ841" s="1"/>
    </row>
    <row r="842" spans="38:62">
      <c r="AL842" s="1"/>
      <c r="AM842" s="1"/>
      <c r="AN842" s="1"/>
      <c r="AO842" s="1"/>
      <c r="AP842" s="1"/>
      <c r="AQ842" s="1"/>
      <c r="AS842" s="1"/>
      <c r="AT842" s="1"/>
      <c r="AU842" s="1"/>
      <c r="BB842" s="1"/>
      <c r="BC842" s="1"/>
      <c r="BD842" s="1"/>
      <c r="BH842" s="1"/>
      <c r="BI842" s="1"/>
      <c r="BJ842" s="1"/>
    </row>
    <row r="843" spans="38:62">
      <c r="AL843" s="1"/>
      <c r="AM843" s="1"/>
      <c r="AN843" s="1"/>
      <c r="AO843" s="1"/>
      <c r="AP843" s="1"/>
      <c r="AQ843" s="1"/>
      <c r="AS843" s="1"/>
      <c r="AT843" s="1"/>
      <c r="AU843" s="1"/>
      <c r="BB843" s="1"/>
      <c r="BC843" s="1"/>
      <c r="BD843" s="1"/>
      <c r="BH843" s="1"/>
      <c r="BI843" s="1"/>
      <c r="BJ843" s="1"/>
    </row>
    <row r="844" spans="38:62">
      <c r="AL844" s="1"/>
      <c r="AM844" s="1"/>
      <c r="AN844" s="1"/>
      <c r="AO844" s="1"/>
      <c r="AP844" s="1"/>
      <c r="AQ844" s="1"/>
      <c r="AS844" s="1"/>
      <c r="AT844" s="1"/>
      <c r="AU844" s="1"/>
      <c r="BB844" s="1"/>
      <c r="BC844" s="1"/>
      <c r="BD844" s="1"/>
      <c r="BH844" s="1"/>
      <c r="BI844" s="1"/>
      <c r="BJ844" s="1"/>
    </row>
    <row r="845" spans="38:62">
      <c r="AL845" s="1"/>
      <c r="AM845" s="1"/>
      <c r="AN845" s="1"/>
      <c r="AO845" s="1"/>
      <c r="AP845" s="1"/>
      <c r="AQ845" s="1"/>
      <c r="AS845" s="1"/>
      <c r="AT845" s="1"/>
      <c r="AU845" s="1"/>
      <c r="BB845" s="1"/>
      <c r="BC845" s="1"/>
      <c r="BD845" s="1"/>
      <c r="BH845" s="1"/>
      <c r="BI845" s="1"/>
      <c r="BJ845" s="1"/>
    </row>
    <row r="846" spans="38:62">
      <c r="AL846" s="1"/>
      <c r="AM846" s="1"/>
      <c r="AN846" s="1"/>
      <c r="AO846" s="1"/>
      <c r="AP846" s="1"/>
      <c r="AQ846" s="1"/>
      <c r="AS846" s="1"/>
      <c r="AT846" s="1"/>
      <c r="AU846" s="1"/>
      <c r="BB846" s="1"/>
      <c r="BC846" s="1"/>
      <c r="BD846" s="1"/>
      <c r="BH846" s="1"/>
      <c r="BI846" s="1"/>
      <c r="BJ846" s="1"/>
    </row>
    <row r="847" spans="38:62">
      <c r="AL847" s="1"/>
      <c r="AM847" s="1"/>
      <c r="AN847" s="1"/>
      <c r="AO847" s="1"/>
      <c r="AP847" s="1"/>
      <c r="AQ847" s="1"/>
      <c r="AS847" s="1"/>
      <c r="AT847" s="1"/>
      <c r="AU847" s="1"/>
      <c r="BB847" s="1"/>
      <c r="BC847" s="1"/>
      <c r="BD847" s="1"/>
      <c r="BH847" s="1"/>
      <c r="BI847" s="1"/>
      <c r="BJ847" s="1"/>
    </row>
    <row r="848" spans="38:62">
      <c r="AL848" s="1"/>
      <c r="AM848" s="1"/>
      <c r="AN848" s="1"/>
      <c r="AO848" s="1"/>
      <c r="AP848" s="1"/>
      <c r="AQ848" s="1"/>
      <c r="AS848" s="1"/>
      <c r="AT848" s="1"/>
      <c r="AU848" s="1"/>
      <c r="BB848" s="1"/>
      <c r="BC848" s="1"/>
      <c r="BD848" s="1"/>
      <c r="BH848" s="1"/>
      <c r="BI848" s="1"/>
      <c r="BJ848" s="1"/>
    </row>
    <row r="849" spans="38:62">
      <c r="AL849" s="1"/>
      <c r="AM849" s="1"/>
      <c r="AN849" s="1"/>
      <c r="AO849" s="1"/>
      <c r="AP849" s="1"/>
      <c r="AQ849" s="1"/>
      <c r="AS849" s="1"/>
      <c r="AT849" s="1"/>
      <c r="AU849" s="1"/>
      <c r="BB849" s="1"/>
      <c r="BC849" s="1"/>
      <c r="BD849" s="1"/>
      <c r="BH849" s="1"/>
      <c r="BI849" s="1"/>
      <c r="BJ849" s="1"/>
    </row>
    <row r="850" spans="38:62">
      <c r="AL850" s="1"/>
      <c r="AM850" s="1"/>
      <c r="AN850" s="1"/>
      <c r="AO850" s="1"/>
      <c r="AP850" s="1"/>
      <c r="AQ850" s="1"/>
      <c r="AS850" s="1"/>
      <c r="AT850" s="1"/>
      <c r="AU850" s="1"/>
      <c r="BB850" s="1"/>
      <c r="BC850" s="1"/>
      <c r="BD850" s="1"/>
      <c r="BH850" s="1"/>
      <c r="BI850" s="1"/>
      <c r="BJ850" s="1"/>
    </row>
    <row r="851" spans="38:62">
      <c r="AL851" s="1"/>
      <c r="AM851" s="1"/>
      <c r="AN851" s="1"/>
      <c r="AO851" s="1"/>
      <c r="AP851" s="1"/>
      <c r="AQ851" s="1"/>
      <c r="AS851" s="1"/>
      <c r="AT851" s="1"/>
      <c r="AU851" s="1"/>
      <c r="BB851" s="1"/>
      <c r="BC851" s="1"/>
      <c r="BD851" s="1"/>
      <c r="BH851" s="1"/>
      <c r="BI851" s="1"/>
      <c r="BJ851" s="1"/>
    </row>
    <row r="852" spans="38:62">
      <c r="AL852" s="1"/>
      <c r="AM852" s="1"/>
      <c r="AN852" s="1"/>
      <c r="AO852" s="1"/>
      <c r="AP852" s="1"/>
      <c r="AQ852" s="1"/>
      <c r="AS852" s="1"/>
      <c r="AT852" s="1"/>
      <c r="AU852" s="1"/>
      <c r="BB852" s="1"/>
      <c r="BC852" s="1"/>
      <c r="BD852" s="1"/>
      <c r="BH852" s="1"/>
      <c r="BI852" s="1"/>
      <c r="BJ852" s="1"/>
    </row>
    <row r="853" spans="38:62">
      <c r="AL853" s="1"/>
      <c r="AM853" s="1"/>
      <c r="AN853" s="1"/>
      <c r="AO853" s="1"/>
      <c r="AP853" s="1"/>
      <c r="AQ853" s="1"/>
      <c r="AS853" s="1"/>
      <c r="AT853" s="1"/>
      <c r="AU853" s="1"/>
      <c r="BB853" s="1"/>
      <c r="BC853" s="1"/>
      <c r="BD853" s="1"/>
      <c r="BH853" s="1"/>
      <c r="BI853" s="1"/>
      <c r="BJ853" s="1"/>
    </row>
    <row r="854" spans="38:62">
      <c r="AL854" s="1"/>
      <c r="AM854" s="1"/>
      <c r="AN854" s="1"/>
      <c r="AO854" s="1"/>
      <c r="AP854" s="1"/>
      <c r="AQ854" s="1"/>
      <c r="AS854" s="1"/>
      <c r="AT854" s="1"/>
      <c r="AU854" s="1"/>
      <c r="BB854" s="1"/>
      <c r="BC854" s="1"/>
      <c r="BD854" s="1"/>
      <c r="BH854" s="1"/>
      <c r="BI854" s="1"/>
      <c r="BJ854" s="1"/>
    </row>
    <row r="855" spans="38:62">
      <c r="AL855" s="1"/>
      <c r="AM855" s="1"/>
      <c r="AN855" s="1"/>
      <c r="AO855" s="1"/>
      <c r="AP855" s="1"/>
      <c r="AQ855" s="1"/>
      <c r="AS855" s="1"/>
      <c r="AT855" s="1"/>
      <c r="AU855" s="1"/>
      <c r="BB855" s="1"/>
      <c r="BC855" s="1"/>
      <c r="BD855" s="1"/>
      <c r="BH855" s="1"/>
      <c r="BI855" s="1"/>
      <c r="BJ855" s="1"/>
    </row>
    <row r="856" spans="38:62">
      <c r="AL856" s="1"/>
      <c r="AM856" s="1"/>
      <c r="AN856" s="1"/>
      <c r="AO856" s="1"/>
      <c r="AP856" s="1"/>
      <c r="AQ856" s="1"/>
      <c r="AS856" s="1"/>
      <c r="AT856" s="1"/>
      <c r="AU856" s="1"/>
      <c r="BB856" s="1"/>
      <c r="BC856" s="1"/>
      <c r="BD856" s="1"/>
      <c r="BH856" s="1"/>
      <c r="BI856" s="1"/>
      <c r="BJ856" s="1"/>
    </row>
    <row r="857" spans="38:62">
      <c r="AL857" s="1"/>
      <c r="AM857" s="1"/>
      <c r="AN857" s="1"/>
      <c r="AO857" s="1"/>
      <c r="AP857" s="1"/>
      <c r="AQ857" s="1"/>
      <c r="AS857" s="1"/>
      <c r="AT857" s="1"/>
      <c r="AU857" s="1"/>
      <c r="BB857" s="1"/>
      <c r="BC857" s="1"/>
      <c r="BD857" s="1"/>
      <c r="BH857" s="1"/>
      <c r="BI857" s="1"/>
      <c r="BJ857" s="1"/>
    </row>
    <row r="858" spans="38:62">
      <c r="AL858" s="1"/>
      <c r="AM858" s="1"/>
      <c r="AN858" s="1"/>
      <c r="AO858" s="1"/>
      <c r="AP858" s="1"/>
      <c r="AQ858" s="1"/>
      <c r="AS858" s="1"/>
      <c r="AT858" s="1"/>
      <c r="AU858" s="1"/>
      <c r="BB858" s="1"/>
      <c r="BC858" s="1"/>
      <c r="BD858" s="1"/>
      <c r="BH858" s="1"/>
      <c r="BI858" s="1"/>
      <c r="BJ858" s="1"/>
    </row>
    <row r="859" spans="38:62">
      <c r="AL859" s="1"/>
      <c r="AM859" s="1"/>
      <c r="AN859" s="1"/>
      <c r="AO859" s="1"/>
      <c r="AP859" s="1"/>
      <c r="AQ859" s="1"/>
      <c r="AS859" s="1"/>
      <c r="AT859" s="1"/>
      <c r="AU859" s="1"/>
      <c r="BB859" s="1"/>
      <c r="BC859" s="1"/>
      <c r="BD859" s="1"/>
      <c r="BH859" s="1"/>
      <c r="BI859" s="1"/>
      <c r="BJ859" s="1"/>
    </row>
    <row r="860" spans="38:62">
      <c r="AL860" s="1"/>
      <c r="AM860" s="1"/>
      <c r="AN860" s="1"/>
      <c r="AO860" s="1"/>
      <c r="AP860" s="1"/>
      <c r="AQ860" s="1"/>
      <c r="AS860" s="1"/>
      <c r="AT860" s="1"/>
      <c r="AU860" s="1"/>
      <c r="BB860" s="1"/>
      <c r="BC860" s="1"/>
      <c r="BD860" s="1"/>
      <c r="BH860" s="1"/>
      <c r="BI860" s="1"/>
      <c r="BJ860" s="1"/>
    </row>
    <row r="861" spans="38:62">
      <c r="AL861" s="1"/>
      <c r="AM861" s="1"/>
      <c r="AN861" s="1"/>
      <c r="AO861" s="1"/>
      <c r="AP861" s="1"/>
      <c r="AQ861" s="1"/>
      <c r="AS861" s="1"/>
      <c r="AT861" s="1"/>
      <c r="AU861" s="1"/>
      <c r="BB861" s="1"/>
      <c r="BC861" s="1"/>
      <c r="BD861" s="1"/>
      <c r="BH861" s="1"/>
      <c r="BI861" s="1"/>
      <c r="BJ861" s="1"/>
    </row>
    <row r="862" spans="38:62">
      <c r="AL862" s="1"/>
      <c r="AM862" s="1"/>
      <c r="AN862" s="1"/>
      <c r="AO862" s="1"/>
      <c r="AP862" s="1"/>
      <c r="AQ862" s="1"/>
      <c r="AS862" s="1"/>
      <c r="AT862" s="1"/>
      <c r="AU862" s="1"/>
      <c r="BB862" s="1"/>
      <c r="BC862" s="1"/>
      <c r="BD862" s="1"/>
      <c r="BH862" s="1"/>
      <c r="BI862" s="1"/>
      <c r="BJ862" s="1"/>
    </row>
    <row r="863" spans="38:62">
      <c r="AL863" s="1"/>
      <c r="AM863" s="1"/>
      <c r="AN863" s="1"/>
      <c r="AO863" s="1"/>
      <c r="AP863" s="1"/>
      <c r="AQ863" s="1"/>
      <c r="AS863" s="1"/>
      <c r="AT863" s="1"/>
      <c r="AU863" s="1"/>
      <c r="BB863" s="1"/>
      <c r="BC863" s="1"/>
      <c r="BD863" s="1"/>
      <c r="BH863" s="1"/>
      <c r="BI863" s="1"/>
      <c r="BJ863" s="1"/>
    </row>
    <row r="864" spans="38:62">
      <c r="AL864" s="1"/>
      <c r="AM864" s="1"/>
      <c r="AN864" s="1"/>
      <c r="AO864" s="1"/>
      <c r="AP864" s="1"/>
      <c r="AQ864" s="1"/>
      <c r="AS864" s="1"/>
      <c r="AT864" s="1"/>
      <c r="AU864" s="1"/>
      <c r="BB864" s="1"/>
      <c r="BC864" s="1"/>
      <c r="BD864" s="1"/>
      <c r="BH864" s="1"/>
      <c r="BI864" s="1"/>
      <c r="BJ864" s="1"/>
    </row>
    <row r="865" spans="38:62">
      <c r="AL865" s="1"/>
      <c r="AM865" s="1"/>
      <c r="AN865" s="1"/>
      <c r="AO865" s="1"/>
      <c r="AP865" s="1"/>
      <c r="AQ865" s="1"/>
      <c r="AS865" s="1"/>
      <c r="AT865" s="1"/>
      <c r="AU865" s="1"/>
      <c r="BB865" s="1"/>
      <c r="BC865" s="1"/>
      <c r="BD865" s="1"/>
      <c r="BH865" s="1"/>
      <c r="BI865" s="1"/>
      <c r="BJ865" s="1"/>
    </row>
    <row r="866" spans="38:62">
      <c r="AL866" s="1"/>
      <c r="AM866" s="1"/>
      <c r="AN866" s="1"/>
      <c r="AO866" s="1"/>
      <c r="AP866" s="1"/>
      <c r="AQ866" s="1"/>
      <c r="AS866" s="1"/>
      <c r="AT866" s="1"/>
      <c r="AU866" s="1"/>
      <c r="BB866" s="1"/>
      <c r="BC866" s="1"/>
      <c r="BD866" s="1"/>
      <c r="BH866" s="1"/>
      <c r="BI866" s="1"/>
      <c r="BJ866" s="1"/>
    </row>
    <row r="867" spans="38:62">
      <c r="AL867" s="1"/>
      <c r="AM867" s="1"/>
      <c r="AN867" s="1"/>
      <c r="AO867" s="1"/>
      <c r="AP867" s="1"/>
      <c r="AQ867" s="1"/>
      <c r="AS867" s="1"/>
      <c r="AT867" s="1"/>
      <c r="AU867" s="1"/>
      <c r="BB867" s="1"/>
      <c r="BC867" s="1"/>
      <c r="BD867" s="1"/>
      <c r="BH867" s="1"/>
      <c r="BI867" s="1"/>
      <c r="BJ867" s="1"/>
    </row>
    <row r="868" spans="38:62">
      <c r="AL868" s="1"/>
      <c r="AM868" s="1"/>
      <c r="AN868" s="1"/>
      <c r="AO868" s="1"/>
      <c r="AP868" s="1"/>
      <c r="AQ868" s="1"/>
      <c r="AS868" s="1"/>
      <c r="AT868" s="1"/>
      <c r="AU868" s="1"/>
      <c r="BB868" s="1"/>
      <c r="BC868" s="1"/>
      <c r="BD868" s="1"/>
      <c r="BH868" s="1"/>
      <c r="BI868" s="1"/>
      <c r="BJ868" s="1"/>
    </row>
    <row r="869" spans="38:62">
      <c r="AL869" s="1"/>
      <c r="AM869" s="1"/>
      <c r="AN869" s="1"/>
      <c r="AO869" s="1"/>
      <c r="AP869" s="1"/>
      <c r="AQ869" s="1"/>
      <c r="AS869" s="1"/>
      <c r="AT869" s="1"/>
      <c r="AU869" s="1"/>
      <c r="BB869" s="1"/>
      <c r="BC869" s="1"/>
      <c r="BD869" s="1"/>
      <c r="BH869" s="1"/>
      <c r="BI869" s="1"/>
      <c r="BJ869" s="1"/>
    </row>
    <row r="870" spans="38:62">
      <c r="AL870" s="1"/>
      <c r="AM870" s="1"/>
      <c r="AN870" s="1"/>
      <c r="AO870" s="1"/>
      <c r="AP870" s="1"/>
      <c r="AQ870" s="1"/>
      <c r="AS870" s="1"/>
      <c r="AT870" s="1"/>
      <c r="AU870" s="1"/>
      <c r="BB870" s="1"/>
      <c r="BC870" s="1"/>
      <c r="BD870" s="1"/>
      <c r="BH870" s="1"/>
      <c r="BI870" s="1"/>
      <c r="BJ870" s="1"/>
    </row>
    <row r="871" spans="38:62">
      <c r="AL871" s="1"/>
      <c r="AM871" s="1"/>
      <c r="AN871" s="1"/>
      <c r="AO871" s="1"/>
      <c r="AP871" s="1"/>
      <c r="AQ871" s="1"/>
      <c r="AS871" s="1"/>
      <c r="AT871" s="1"/>
      <c r="AU871" s="1"/>
      <c r="BB871" s="1"/>
      <c r="BC871" s="1"/>
      <c r="BD871" s="1"/>
      <c r="BH871" s="1"/>
      <c r="BI871" s="1"/>
      <c r="BJ871" s="1"/>
    </row>
    <row r="872" spans="38:62">
      <c r="AL872" s="1"/>
      <c r="AM872" s="1"/>
      <c r="AN872" s="1"/>
      <c r="AO872" s="1"/>
      <c r="AP872" s="1"/>
      <c r="AQ872" s="1"/>
      <c r="AS872" s="1"/>
      <c r="AT872" s="1"/>
      <c r="AU872" s="1"/>
      <c r="BB872" s="1"/>
      <c r="BC872" s="1"/>
      <c r="BD872" s="1"/>
      <c r="BH872" s="1"/>
      <c r="BI872" s="1"/>
      <c r="BJ872" s="1"/>
    </row>
    <row r="873" spans="38:62">
      <c r="AL873" s="1"/>
      <c r="AM873" s="1"/>
      <c r="AN873" s="1"/>
      <c r="AO873" s="1"/>
      <c r="AP873" s="1"/>
      <c r="AQ873" s="1"/>
      <c r="AS873" s="1"/>
      <c r="AT873" s="1"/>
      <c r="AU873" s="1"/>
      <c r="BB873" s="1"/>
      <c r="BC873" s="1"/>
      <c r="BD873" s="1"/>
      <c r="BH873" s="1"/>
      <c r="BI873" s="1"/>
      <c r="BJ873" s="1"/>
    </row>
    <row r="874" spans="38:62">
      <c r="AL874" s="1"/>
      <c r="AM874" s="1"/>
      <c r="AN874" s="1"/>
      <c r="AO874" s="1"/>
      <c r="AP874" s="1"/>
      <c r="AQ874" s="1"/>
      <c r="AS874" s="1"/>
      <c r="AT874" s="1"/>
      <c r="AU874" s="1"/>
      <c r="BB874" s="1"/>
      <c r="BC874" s="1"/>
      <c r="BD874" s="1"/>
      <c r="BH874" s="1"/>
      <c r="BI874" s="1"/>
      <c r="BJ874" s="1"/>
    </row>
    <row r="875" spans="38:62">
      <c r="AL875" s="1"/>
      <c r="AM875" s="1"/>
      <c r="AN875" s="1"/>
      <c r="AO875" s="1"/>
      <c r="AP875" s="1"/>
      <c r="AQ875" s="1"/>
      <c r="AS875" s="1"/>
      <c r="AT875" s="1"/>
      <c r="AU875" s="1"/>
      <c r="BB875" s="1"/>
      <c r="BC875" s="1"/>
      <c r="BD875" s="1"/>
      <c r="BH875" s="1"/>
      <c r="BI875" s="1"/>
      <c r="BJ875" s="1"/>
    </row>
    <row r="876" spans="38:62">
      <c r="AL876" s="1"/>
      <c r="AM876" s="1"/>
      <c r="AN876" s="1"/>
      <c r="AO876" s="1"/>
      <c r="AP876" s="1"/>
      <c r="AQ876" s="1"/>
      <c r="AS876" s="1"/>
      <c r="AT876" s="1"/>
      <c r="AU876" s="1"/>
      <c r="BB876" s="1"/>
      <c r="BC876" s="1"/>
      <c r="BD876" s="1"/>
      <c r="BH876" s="1"/>
      <c r="BI876" s="1"/>
      <c r="BJ876" s="1"/>
    </row>
    <row r="877" spans="38:62">
      <c r="AL877" s="1"/>
      <c r="AM877" s="1"/>
      <c r="AN877" s="1"/>
      <c r="AO877" s="1"/>
      <c r="AP877" s="1"/>
      <c r="AQ877" s="1"/>
      <c r="AS877" s="1"/>
      <c r="AT877" s="1"/>
      <c r="AU877" s="1"/>
      <c r="BB877" s="1"/>
      <c r="BC877" s="1"/>
      <c r="BD877" s="1"/>
      <c r="BH877" s="1"/>
      <c r="BI877" s="1"/>
      <c r="BJ877" s="1"/>
    </row>
    <row r="878" spans="38:62">
      <c r="AL878" s="1"/>
      <c r="AM878" s="1"/>
      <c r="AN878" s="1"/>
      <c r="AO878" s="1"/>
      <c r="AP878" s="1"/>
      <c r="AQ878" s="1"/>
      <c r="AS878" s="1"/>
      <c r="AT878" s="1"/>
      <c r="AU878" s="1"/>
      <c r="BB878" s="1"/>
      <c r="BC878" s="1"/>
      <c r="BD878" s="1"/>
      <c r="BH878" s="1"/>
      <c r="BI878" s="1"/>
      <c r="BJ878" s="1"/>
    </row>
    <row r="879" spans="38:62">
      <c r="AL879" s="1"/>
      <c r="AM879" s="1"/>
      <c r="AN879" s="1"/>
      <c r="AO879" s="1"/>
      <c r="AP879" s="1"/>
      <c r="AQ879" s="1"/>
      <c r="AS879" s="1"/>
      <c r="AT879" s="1"/>
      <c r="AU879" s="1"/>
      <c r="BB879" s="1"/>
      <c r="BC879" s="1"/>
      <c r="BD879" s="1"/>
      <c r="BH879" s="1"/>
      <c r="BI879" s="1"/>
      <c r="BJ879" s="1"/>
    </row>
    <row r="880" spans="38:62">
      <c r="AL880" s="1"/>
      <c r="AM880" s="1"/>
      <c r="AN880" s="1"/>
      <c r="AO880" s="1"/>
      <c r="AP880" s="1"/>
      <c r="AQ880" s="1"/>
      <c r="AS880" s="1"/>
      <c r="AT880" s="1"/>
      <c r="AU880" s="1"/>
      <c r="BB880" s="1"/>
      <c r="BC880" s="1"/>
      <c r="BD880" s="1"/>
      <c r="BH880" s="1"/>
      <c r="BI880" s="1"/>
      <c r="BJ880" s="1"/>
    </row>
    <row r="881" spans="38:62">
      <c r="AL881" s="1"/>
      <c r="AM881" s="1"/>
      <c r="AN881" s="1"/>
      <c r="AO881" s="1"/>
      <c r="AP881" s="1"/>
      <c r="AQ881" s="1"/>
      <c r="AS881" s="1"/>
      <c r="AT881" s="1"/>
      <c r="AU881" s="1"/>
      <c r="BB881" s="1"/>
      <c r="BC881" s="1"/>
      <c r="BD881" s="1"/>
      <c r="BH881" s="1"/>
      <c r="BI881" s="1"/>
      <c r="BJ881" s="1"/>
    </row>
    <row r="882" spans="38:62">
      <c r="AL882" s="1"/>
      <c r="AM882" s="1"/>
      <c r="AN882" s="1"/>
      <c r="AO882" s="1"/>
      <c r="AP882" s="1"/>
      <c r="AQ882" s="1"/>
      <c r="AS882" s="1"/>
      <c r="AT882" s="1"/>
      <c r="AU882" s="1"/>
      <c r="BB882" s="1"/>
      <c r="BC882" s="1"/>
      <c r="BD882" s="1"/>
      <c r="BH882" s="1"/>
      <c r="BI882" s="1"/>
      <c r="BJ882" s="1"/>
    </row>
    <row r="883" spans="38:62">
      <c r="AL883" s="1"/>
      <c r="AM883" s="1"/>
      <c r="AN883" s="1"/>
      <c r="AO883" s="1"/>
      <c r="AP883" s="1"/>
      <c r="AQ883" s="1"/>
      <c r="AS883" s="1"/>
      <c r="AT883" s="1"/>
      <c r="AU883" s="1"/>
      <c r="BB883" s="1"/>
      <c r="BC883" s="1"/>
      <c r="BD883" s="1"/>
      <c r="BH883" s="1"/>
      <c r="BI883" s="1"/>
      <c r="BJ883" s="1"/>
    </row>
    <row r="884" spans="38:62">
      <c r="AL884" s="1"/>
      <c r="AM884" s="1"/>
      <c r="AN884" s="1"/>
      <c r="AO884" s="1"/>
      <c r="AP884" s="1"/>
      <c r="AQ884" s="1"/>
      <c r="AS884" s="1"/>
      <c r="AT884" s="1"/>
      <c r="AU884" s="1"/>
      <c r="BB884" s="1"/>
      <c r="BC884" s="1"/>
      <c r="BD884" s="1"/>
      <c r="BH884" s="1"/>
      <c r="BI884" s="1"/>
      <c r="BJ884" s="1"/>
    </row>
    <row r="885" spans="38:62">
      <c r="AL885" s="1"/>
      <c r="AM885" s="1"/>
      <c r="AN885" s="1"/>
      <c r="AO885" s="1"/>
      <c r="AP885" s="1"/>
      <c r="AQ885" s="1"/>
      <c r="AS885" s="1"/>
      <c r="AT885" s="1"/>
      <c r="AU885" s="1"/>
      <c r="BB885" s="1"/>
      <c r="BC885" s="1"/>
      <c r="BD885" s="1"/>
      <c r="BH885" s="1"/>
      <c r="BI885" s="1"/>
      <c r="BJ885" s="1"/>
    </row>
    <row r="886" spans="38:62">
      <c r="AL886" s="1"/>
      <c r="AM886" s="1"/>
      <c r="AN886" s="1"/>
      <c r="AO886" s="1"/>
      <c r="AP886" s="1"/>
      <c r="AQ886" s="1"/>
      <c r="AS886" s="1"/>
      <c r="AT886" s="1"/>
      <c r="AU886" s="1"/>
      <c r="BB886" s="1"/>
      <c r="BC886" s="1"/>
      <c r="BD886" s="1"/>
      <c r="BH886" s="1"/>
      <c r="BI886" s="1"/>
      <c r="BJ886" s="1"/>
    </row>
    <row r="887" spans="38:62">
      <c r="AL887" s="1"/>
      <c r="AM887" s="1"/>
      <c r="AN887" s="1"/>
      <c r="AO887" s="1"/>
      <c r="AP887" s="1"/>
      <c r="AQ887" s="1"/>
      <c r="AS887" s="1"/>
      <c r="AT887" s="1"/>
      <c r="AU887" s="1"/>
      <c r="BB887" s="1"/>
      <c r="BC887" s="1"/>
      <c r="BD887" s="1"/>
      <c r="BH887" s="1"/>
      <c r="BI887" s="1"/>
      <c r="BJ887" s="1"/>
    </row>
    <row r="888" spans="38:62">
      <c r="AL888" s="1"/>
      <c r="AM888" s="1"/>
      <c r="AN888" s="1"/>
      <c r="AO888" s="1"/>
      <c r="AP888" s="1"/>
      <c r="AQ888" s="1"/>
      <c r="AS888" s="1"/>
      <c r="AT888" s="1"/>
      <c r="AU888" s="1"/>
      <c r="BB888" s="1"/>
      <c r="BC888" s="1"/>
      <c r="BD888" s="1"/>
      <c r="BH888" s="1"/>
      <c r="BI888" s="1"/>
      <c r="BJ888" s="1"/>
    </row>
    <row r="889" spans="38:62">
      <c r="AL889" s="1"/>
      <c r="AM889" s="1"/>
      <c r="AN889" s="1"/>
      <c r="AO889" s="1"/>
      <c r="AP889" s="1"/>
      <c r="AQ889" s="1"/>
      <c r="AS889" s="1"/>
      <c r="AT889" s="1"/>
      <c r="AU889" s="1"/>
      <c r="BB889" s="1"/>
      <c r="BC889" s="1"/>
      <c r="BD889" s="1"/>
      <c r="BH889" s="1"/>
      <c r="BI889" s="1"/>
      <c r="BJ889" s="1"/>
    </row>
    <row r="890" spans="38:62">
      <c r="AL890" s="1"/>
      <c r="AM890" s="1"/>
      <c r="AN890" s="1"/>
      <c r="AO890" s="1"/>
      <c r="AP890" s="1"/>
      <c r="AQ890" s="1"/>
      <c r="AS890" s="1"/>
      <c r="AT890" s="1"/>
      <c r="AU890" s="1"/>
      <c r="BB890" s="1"/>
      <c r="BC890" s="1"/>
      <c r="BD890" s="1"/>
      <c r="BH890" s="1"/>
      <c r="BI890" s="1"/>
      <c r="BJ890" s="1"/>
    </row>
    <row r="891" spans="38:62">
      <c r="AL891" s="1"/>
      <c r="AM891" s="1"/>
      <c r="AN891" s="1"/>
      <c r="AO891" s="1"/>
      <c r="AP891" s="1"/>
      <c r="AQ891" s="1"/>
      <c r="AS891" s="1"/>
      <c r="AT891" s="1"/>
      <c r="AU891" s="1"/>
      <c r="BB891" s="1"/>
      <c r="BC891" s="1"/>
      <c r="BD891" s="1"/>
      <c r="BH891" s="1"/>
      <c r="BI891" s="1"/>
      <c r="BJ891" s="1"/>
    </row>
    <row r="892" spans="38:62">
      <c r="AL892" s="1"/>
      <c r="AM892" s="1"/>
      <c r="AN892" s="1"/>
      <c r="AO892" s="1"/>
      <c r="AP892" s="1"/>
      <c r="AQ892" s="1"/>
      <c r="AS892" s="1"/>
      <c r="AT892" s="1"/>
      <c r="AU892" s="1"/>
      <c r="BB892" s="1"/>
      <c r="BC892" s="1"/>
      <c r="BD892" s="1"/>
      <c r="BH892" s="1"/>
      <c r="BI892" s="1"/>
      <c r="BJ892" s="1"/>
    </row>
    <row r="893" spans="38:62">
      <c r="AL893" s="1"/>
      <c r="AM893" s="1"/>
      <c r="AN893" s="1"/>
      <c r="AO893" s="1"/>
      <c r="AP893" s="1"/>
      <c r="AQ893" s="1"/>
      <c r="AS893" s="1"/>
      <c r="AT893" s="1"/>
      <c r="AU893" s="1"/>
      <c r="BB893" s="1"/>
      <c r="BC893" s="1"/>
      <c r="BD893" s="1"/>
      <c r="BH893" s="1"/>
      <c r="BI893" s="1"/>
      <c r="BJ893" s="1"/>
    </row>
    <row r="894" spans="38:62">
      <c r="AL894" s="1"/>
      <c r="AM894" s="1"/>
      <c r="AN894" s="1"/>
      <c r="AO894" s="1"/>
      <c r="AP894" s="1"/>
      <c r="AQ894" s="1"/>
      <c r="AS894" s="1"/>
      <c r="AT894" s="1"/>
      <c r="AU894" s="1"/>
      <c r="BB894" s="1"/>
      <c r="BC894" s="1"/>
      <c r="BD894" s="1"/>
      <c r="BH894" s="1"/>
      <c r="BI894" s="1"/>
      <c r="BJ894" s="1"/>
    </row>
    <row r="895" spans="38:62">
      <c r="AL895" s="1"/>
      <c r="AM895" s="1"/>
      <c r="AN895" s="1"/>
      <c r="AO895" s="1"/>
      <c r="AP895" s="1"/>
      <c r="AQ895" s="1"/>
      <c r="AS895" s="1"/>
      <c r="AT895" s="1"/>
      <c r="AU895" s="1"/>
      <c r="BB895" s="1"/>
      <c r="BC895" s="1"/>
      <c r="BD895" s="1"/>
      <c r="BH895" s="1"/>
      <c r="BI895" s="1"/>
      <c r="BJ895" s="1"/>
    </row>
    <row r="896" spans="38:62">
      <c r="AL896" s="1"/>
      <c r="AM896" s="1"/>
      <c r="AN896" s="1"/>
      <c r="AO896" s="1"/>
      <c r="AP896" s="1"/>
      <c r="AQ896" s="1"/>
      <c r="AS896" s="1"/>
      <c r="AT896" s="1"/>
      <c r="AU896" s="1"/>
      <c r="BB896" s="1"/>
      <c r="BC896" s="1"/>
      <c r="BD896" s="1"/>
      <c r="BH896" s="1"/>
      <c r="BI896" s="1"/>
      <c r="BJ896" s="1"/>
    </row>
    <row r="897" spans="38:62">
      <c r="AL897" s="1"/>
      <c r="AM897" s="1"/>
      <c r="AN897" s="1"/>
      <c r="AO897" s="1"/>
      <c r="AP897" s="1"/>
      <c r="AQ897" s="1"/>
      <c r="AS897" s="1"/>
      <c r="AT897" s="1"/>
      <c r="AU897" s="1"/>
      <c r="BB897" s="1"/>
      <c r="BC897" s="1"/>
      <c r="BD897" s="1"/>
      <c r="BH897" s="1"/>
      <c r="BI897" s="1"/>
      <c r="BJ897" s="1"/>
    </row>
    <row r="898" spans="38:62">
      <c r="AL898" s="1"/>
      <c r="AM898" s="1"/>
      <c r="AN898" s="1"/>
      <c r="AO898" s="1"/>
      <c r="AP898" s="1"/>
      <c r="AQ898" s="1"/>
      <c r="AS898" s="1"/>
      <c r="AT898" s="1"/>
      <c r="AU898" s="1"/>
      <c r="BB898" s="1"/>
      <c r="BC898" s="1"/>
      <c r="BD898" s="1"/>
      <c r="BH898" s="1"/>
      <c r="BI898" s="1"/>
      <c r="BJ898" s="1"/>
    </row>
    <row r="899" spans="38:62">
      <c r="AL899" s="1"/>
      <c r="AM899" s="1"/>
      <c r="AN899" s="1"/>
      <c r="AO899" s="1"/>
      <c r="AP899" s="1"/>
      <c r="AQ899" s="1"/>
      <c r="AS899" s="1"/>
      <c r="AT899" s="1"/>
      <c r="AU899" s="1"/>
      <c r="BB899" s="1"/>
      <c r="BC899" s="1"/>
      <c r="BD899" s="1"/>
      <c r="BH899" s="1"/>
      <c r="BI899" s="1"/>
      <c r="BJ899" s="1"/>
    </row>
    <row r="900" spans="38:62">
      <c r="AL900" s="1"/>
      <c r="AM900" s="1"/>
      <c r="AN900" s="1"/>
      <c r="AO900" s="1"/>
      <c r="AP900" s="1"/>
      <c r="AQ900" s="1"/>
      <c r="AS900" s="1"/>
      <c r="AT900" s="1"/>
      <c r="AU900" s="1"/>
      <c r="BB900" s="1"/>
      <c r="BC900" s="1"/>
      <c r="BD900" s="1"/>
      <c r="BH900" s="1"/>
      <c r="BI900" s="1"/>
      <c r="BJ900" s="1"/>
    </row>
    <row r="901" spans="38:62">
      <c r="AL901" s="1"/>
      <c r="AM901" s="1"/>
      <c r="AN901" s="1"/>
      <c r="AO901" s="1"/>
      <c r="AP901" s="1"/>
      <c r="AQ901" s="1"/>
      <c r="AS901" s="1"/>
      <c r="AT901" s="1"/>
      <c r="AU901" s="1"/>
      <c r="BB901" s="1"/>
      <c r="BC901" s="1"/>
      <c r="BD901" s="1"/>
      <c r="BH901" s="1"/>
      <c r="BI901" s="1"/>
      <c r="BJ901" s="1"/>
    </row>
    <row r="902" spans="38:62">
      <c r="AL902" s="1"/>
      <c r="AM902" s="1"/>
      <c r="AN902" s="1"/>
      <c r="AO902" s="1"/>
      <c r="AP902" s="1"/>
      <c r="AQ902" s="1"/>
      <c r="AS902" s="1"/>
      <c r="AT902" s="1"/>
      <c r="AU902" s="1"/>
      <c r="BB902" s="1"/>
      <c r="BC902" s="1"/>
      <c r="BD902" s="1"/>
      <c r="BH902" s="1"/>
      <c r="BI902" s="1"/>
      <c r="BJ902" s="1"/>
    </row>
    <row r="903" spans="38:62">
      <c r="AL903" s="1"/>
      <c r="AM903" s="1"/>
      <c r="AN903" s="1"/>
      <c r="AO903" s="1"/>
      <c r="AP903" s="1"/>
      <c r="AQ903" s="1"/>
      <c r="AS903" s="1"/>
      <c r="AT903" s="1"/>
      <c r="AU903" s="1"/>
      <c r="BB903" s="1"/>
      <c r="BC903" s="1"/>
      <c r="BD903" s="1"/>
      <c r="BH903" s="1"/>
      <c r="BI903" s="1"/>
      <c r="BJ903" s="1"/>
    </row>
    <row r="904" spans="38:62">
      <c r="AL904" s="1"/>
      <c r="AM904" s="1"/>
      <c r="AN904" s="1"/>
      <c r="AO904" s="1"/>
      <c r="AP904" s="1"/>
      <c r="AQ904" s="1"/>
      <c r="AS904" s="1"/>
      <c r="AT904" s="1"/>
      <c r="AU904" s="1"/>
      <c r="BB904" s="1"/>
      <c r="BC904" s="1"/>
      <c r="BD904" s="1"/>
      <c r="BH904" s="1"/>
      <c r="BI904" s="1"/>
      <c r="BJ904" s="1"/>
    </row>
    <row r="905" spans="38:62">
      <c r="AL905" s="1"/>
      <c r="AM905" s="1"/>
      <c r="AN905" s="1"/>
      <c r="AO905" s="1"/>
      <c r="AP905" s="1"/>
      <c r="AQ905" s="1"/>
      <c r="AS905" s="1"/>
      <c r="AT905" s="1"/>
      <c r="AU905" s="1"/>
      <c r="BB905" s="1"/>
      <c r="BC905" s="1"/>
      <c r="BD905" s="1"/>
      <c r="BH905" s="1"/>
      <c r="BI905" s="1"/>
      <c r="BJ905" s="1"/>
    </row>
    <row r="906" spans="38:62">
      <c r="AL906" s="1"/>
      <c r="AM906" s="1"/>
      <c r="AN906" s="1"/>
      <c r="AO906" s="1"/>
      <c r="AP906" s="1"/>
      <c r="AQ906" s="1"/>
      <c r="AS906" s="1"/>
      <c r="AT906" s="1"/>
      <c r="AU906" s="1"/>
      <c r="BB906" s="1"/>
      <c r="BC906" s="1"/>
      <c r="BD906" s="1"/>
      <c r="BH906" s="1"/>
      <c r="BI906" s="1"/>
      <c r="BJ906" s="1"/>
    </row>
    <row r="907" spans="38:62">
      <c r="AL907" s="1"/>
      <c r="AM907" s="1"/>
      <c r="AN907" s="1"/>
      <c r="AO907" s="1"/>
      <c r="AP907" s="1"/>
      <c r="AQ907" s="1"/>
      <c r="AS907" s="1"/>
      <c r="AT907" s="1"/>
      <c r="AU907" s="1"/>
      <c r="BB907" s="1"/>
      <c r="BC907" s="1"/>
      <c r="BD907" s="1"/>
      <c r="BH907" s="1"/>
      <c r="BI907" s="1"/>
      <c r="BJ907" s="1"/>
    </row>
    <row r="908" spans="38:62">
      <c r="AL908" s="1"/>
      <c r="AM908" s="1"/>
      <c r="AN908" s="1"/>
      <c r="AO908" s="1"/>
      <c r="AP908" s="1"/>
      <c r="AQ908" s="1"/>
      <c r="AS908" s="1"/>
      <c r="AT908" s="1"/>
      <c r="AU908" s="1"/>
      <c r="BB908" s="1"/>
      <c r="BC908" s="1"/>
      <c r="BD908" s="1"/>
      <c r="BH908" s="1"/>
      <c r="BI908" s="1"/>
      <c r="BJ908" s="1"/>
    </row>
    <row r="909" spans="38:62">
      <c r="AL909" s="1"/>
      <c r="AM909" s="1"/>
      <c r="AN909" s="1"/>
      <c r="AO909" s="1"/>
      <c r="AP909" s="1"/>
      <c r="AQ909" s="1"/>
      <c r="AS909" s="1"/>
      <c r="AT909" s="1"/>
      <c r="AU909" s="1"/>
      <c r="BB909" s="1"/>
      <c r="BC909" s="1"/>
      <c r="BD909" s="1"/>
      <c r="BH909" s="1"/>
      <c r="BI909" s="1"/>
      <c r="BJ909" s="1"/>
    </row>
    <row r="910" spans="38:62">
      <c r="AL910" s="1"/>
      <c r="AM910" s="1"/>
      <c r="AN910" s="1"/>
      <c r="AO910" s="1"/>
      <c r="AP910" s="1"/>
      <c r="AQ910" s="1"/>
      <c r="AS910" s="1"/>
      <c r="AT910" s="1"/>
      <c r="AU910" s="1"/>
      <c r="BB910" s="1"/>
      <c r="BC910" s="1"/>
      <c r="BD910" s="1"/>
      <c r="BH910" s="1"/>
      <c r="BI910" s="1"/>
      <c r="BJ910" s="1"/>
    </row>
    <row r="911" spans="38:62">
      <c r="AL911" s="1"/>
      <c r="AM911" s="1"/>
      <c r="AN911" s="1"/>
      <c r="AO911" s="1"/>
      <c r="AP911" s="1"/>
      <c r="AQ911" s="1"/>
      <c r="AS911" s="1"/>
      <c r="AT911" s="1"/>
      <c r="AU911" s="1"/>
      <c r="BB911" s="1"/>
      <c r="BC911" s="1"/>
      <c r="BD911" s="1"/>
      <c r="BH911" s="1"/>
      <c r="BI911" s="1"/>
      <c r="BJ911" s="1"/>
    </row>
    <row r="912" spans="38:62">
      <c r="AL912" s="1"/>
      <c r="AM912" s="1"/>
      <c r="AN912" s="1"/>
      <c r="AO912" s="1"/>
      <c r="AP912" s="1"/>
      <c r="AQ912" s="1"/>
      <c r="AS912" s="1"/>
      <c r="AT912" s="1"/>
      <c r="AU912" s="1"/>
      <c r="BB912" s="1"/>
      <c r="BC912" s="1"/>
      <c r="BD912" s="1"/>
      <c r="BH912" s="1"/>
      <c r="BI912" s="1"/>
      <c r="BJ912" s="1"/>
    </row>
    <row r="913" spans="38:62">
      <c r="AL913" s="1"/>
      <c r="AM913" s="1"/>
      <c r="AN913" s="1"/>
      <c r="AO913" s="1"/>
      <c r="AP913" s="1"/>
      <c r="AQ913" s="1"/>
      <c r="AS913" s="1"/>
      <c r="AT913" s="1"/>
      <c r="AU913" s="1"/>
      <c r="BB913" s="1"/>
      <c r="BC913" s="1"/>
      <c r="BD913" s="1"/>
      <c r="BH913" s="1"/>
      <c r="BI913" s="1"/>
      <c r="BJ913" s="1"/>
    </row>
    <row r="914" spans="38:62">
      <c r="AL914" s="1"/>
      <c r="AM914" s="1"/>
      <c r="AN914" s="1"/>
      <c r="AO914" s="1"/>
      <c r="AP914" s="1"/>
      <c r="AQ914" s="1"/>
      <c r="AS914" s="1"/>
      <c r="AT914" s="1"/>
      <c r="AU914" s="1"/>
      <c r="BB914" s="1"/>
      <c r="BC914" s="1"/>
      <c r="BD914" s="1"/>
      <c r="BH914" s="1"/>
      <c r="BI914" s="1"/>
      <c r="BJ914" s="1"/>
    </row>
    <row r="915" spans="38:62">
      <c r="AL915" s="1"/>
      <c r="AM915" s="1"/>
      <c r="AN915" s="1"/>
      <c r="AO915" s="1"/>
      <c r="AP915" s="1"/>
      <c r="AQ915" s="1"/>
      <c r="AS915" s="1"/>
      <c r="AT915" s="1"/>
      <c r="AU915" s="1"/>
      <c r="BB915" s="1"/>
      <c r="BC915" s="1"/>
      <c r="BD915" s="1"/>
      <c r="BH915" s="1"/>
      <c r="BI915" s="1"/>
      <c r="BJ915" s="1"/>
    </row>
    <row r="916" spans="38:62">
      <c r="AL916" s="1"/>
      <c r="AM916" s="1"/>
      <c r="AN916" s="1"/>
      <c r="AO916" s="1"/>
      <c r="AP916" s="1"/>
      <c r="AQ916" s="1"/>
      <c r="AS916" s="1"/>
      <c r="AT916" s="1"/>
      <c r="AU916" s="1"/>
      <c r="BB916" s="1"/>
      <c r="BC916" s="1"/>
      <c r="BD916" s="1"/>
      <c r="BH916" s="1"/>
      <c r="BI916" s="1"/>
      <c r="BJ916" s="1"/>
    </row>
    <row r="917" spans="38:62">
      <c r="AL917" s="1"/>
      <c r="AM917" s="1"/>
      <c r="AN917" s="1"/>
      <c r="AO917" s="1"/>
      <c r="AP917" s="1"/>
      <c r="AQ917" s="1"/>
      <c r="AS917" s="1"/>
      <c r="AT917" s="1"/>
      <c r="AU917" s="1"/>
      <c r="BB917" s="1"/>
      <c r="BC917" s="1"/>
      <c r="BD917" s="1"/>
      <c r="BH917" s="1"/>
      <c r="BI917" s="1"/>
      <c r="BJ917" s="1"/>
    </row>
    <row r="918" spans="38:62">
      <c r="AL918" s="1"/>
      <c r="AM918" s="1"/>
      <c r="AN918" s="1"/>
      <c r="AO918" s="1"/>
      <c r="AP918" s="1"/>
      <c r="AQ918" s="1"/>
      <c r="AS918" s="1"/>
      <c r="AT918" s="1"/>
      <c r="AU918" s="1"/>
      <c r="BB918" s="1"/>
      <c r="BC918" s="1"/>
      <c r="BD918" s="1"/>
      <c r="BH918" s="1"/>
      <c r="BI918" s="1"/>
      <c r="BJ918" s="1"/>
    </row>
    <row r="919" spans="38:62">
      <c r="AL919" s="1"/>
      <c r="AM919" s="1"/>
      <c r="AN919" s="1"/>
      <c r="AO919" s="1"/>
      <c r="AP919" s="1"/>
      <c r="AQ919" s="1"/>
      <c r="AS919" s="1"/>
      <c r="AT919" s="1"/>
      <c r="AU919" s="1"/>
      <c r="BB919" s="1"/>
      <c r="BC919" s="1"/>
      <c r="BD919" s="1"/>
      <c r="BH919" s="1"/>
      <c r="BI919" s="1"/>
      <c r="BJ919" s="1"/>
    </row>
    <row r="920" spans="38:62">
      <c r="AL920" s="1"/>
      <c r="AM920" s="1"/>
      <c r="AN920" s="1"/>
      <c r="AO920" s="1"/>
      <c r="AP920" s="1"/>
      <c r="AQ920" s="1"/>
      <c r="AS920" s="1"/>
      <c r="AT920" s="1"/>
      <c r="AU920" s="1"/>
      <c r="BB920" s="1"/>
      <c r="BC920" s="1"/>
      <c r="BD920" s="1"/>
      <c r="BH920" s="1"/>
      <c r="BI920" s="1"/>
      <c r="BJ920" s="1"/>
    </row>
    <row r="921" spans="38:62">
      <c r="AL921" s="1"/>
      <c r="AM921" s="1"/>
      <c r="AN921" s="1"/>
      <c r="AO921" s="1"/>
      <c r="AP921" s="1"/>
      <c r="AQ921" s="1"/>
      <c r="AS921" s="1"/>
      <c r="AT921" s="1"/>
      <c r="AU921" s="1"/>
      <c r="BB921" s="1"/>
      <c r="BC921" s="1"/>
      <c r="BD921" s="1"/>
      <c r="BH921" s="1"/>
      <c r="BI921" s="1"/>
      <c r="BJ921" s="1"/>
    </row>
    <row r="922" spans="38:62">
      <c r="AL922" s="1"/>
      <c r="AM922" s="1"/>
      <c r="AN922" s="1"/>
      <c r="AO922" s="1"/>
      <c r="AP922" s="1"/>
      <c r="AQ922" s="1"/>
      <c r="AS922" s="1"/>
      <c r="AT922" s="1"/>
      <c r="AU922" s="1"/>
      <c r="BB922" s="1"/>
      <c r="BC922" s="1"/>
      <c r="BD922" s="1"/>
      <c r="BH922" s="1"/>
      <c r="BI922" s="1"/>
      <c r="BJ922" s="1"/>
    </row>
    <row r="923" spans="38:62">
      <c r="AL923" s="1"/>
      <c r="AM923" s="1"/>
      <c r="AN923" s="1"/>
      <c r="AO923" s="1"/>
      <c r="AP923" s="1"/>
      <c r="AQ923" s="1"/>
      <c r="AS923" s="1"/>
      <c r="AT923" s="1"/>
      <c r="AU923" s="1"/>
      <c r="BB923" s="1"/>
      <c r="BC923" s="1"/>
      <c r="BD923" s="1"/>
      <c r="BH923" s="1"/>
      <c r="BI923" s="1"/>
      <c r="BJ923" s="1"/>
    </row>
    <row r="924" spans="38:62">
      <c r="AL924" s="1"/>
      <c r="AM924" s="1"/>
      <c r="AN924" s="1"/>
      <c r="AO924" s="1"/>
      <c r="AP924" s="1"/>
      <c r="AQ924" s="1"/>
      <c r="AS924" s="1"/>
      <c r="AT924" s="1"/>
      <c r="AU924" s="1"/>
      <c r="BB924" s="1"/>
      <c r="BC924" s="1"/>
      <c r="BD924" s="1"/>
      <c r="BH924" s="1"/>
      <c r="BI924" s="1"/>
      <c r="BJ924" s="1"/>
    </row>
    <row r="925" spans="38:62">
      <c r="AL925" s="1"/>
      <c r="AM925" s="1"/>
      <c r="AN925" s="1"/>
      <c r="AO925" s="1"/>
      <c r="AP925" s="1"/>
      <c r="AQ925" s="1"/>
      <c r="AS925" s="1"/>
      <c r="AT925" s="1"/>
      <c r="AU925" s="1"/>
      <c r="BB925" s="1"/>
      <c r="BC925" s="1"/>
      <c r="BD925" s="1"/>
      <c r="BH925" s="1"/>
      <c r="BI925" s="1"/>
      <c r="BJ925" s="1"/>
    </row>
    <row r="926" spans="38:62">
      <c r="AL926" s="1"/>
      <c r="AM926" s="1"/>
      <c r="AN926" s="1"/>
      <c r="AO926" s="1"/>
      <c r="AP926" s="1"/>
      <c r="AQ926" s="1"/>
      <c r="AS926" s="1"/>
      <c r="AT926" s="1"/>
      <c r="AU926" s="1"/>
      <c r="BB926" s="1"/>
      <c r="BC926" s="1"/>
      <c r="BD926" s="1"/>
      <c r="BH926" s="1"/>
      <c r="BI926" s="1"/>
      <c r="BJ926" s="1"/>
    </row>
    <row r="927" spans="38:62">
      <c r="AL927" s="1"/>
      <c r="AM927" s="1"/>
      <c r="AN927" s="1"/>
      <c r="AO927" s="1"/>
      <c r="AP927" s="1"/>
      <c r="AQ927" s="1"/>
      <c r="AS927" s="1"/>
      <c r="AT927" s="1"/>
      <c r="AU927" s="1"/>
      <c r="BB927" s="1"/>
      <c r="BC927" s="1"/>
      <c r="BD927" s="1"/>
      <c r="BH927" s="1"/>
      <c r="BI927" s="1"/>
      <c r="BJ927" s="1"/>
    </row>
    <row r="928" spans="38:62">
      <c r="AL928" s="1"/>
      <c r="AM928" s="1"/>
      <c r="AN928" s="1"/>
      <c r="AO928" s="1"/>
      <c r="AP928" s="1"/>
      <c r="AQ928" s="1"/>
      <c r="AS928" s="1"/>
      <c r="AT928" s="1"/>
      <c r="AU928" s="1"/>
      <c r="BB928" s="1"/>
      <c r="BC928" s="1"/>
      <c r="BD928" s="1"/>
      <c r="BH928" s="1"/>
      <c r="BI928" s="1"/>
      <c r="BJ928" s="1"/>
    </row>
    <row r="929" spans="38:62">
      <c r="AL929" s="1"/>
      <c r="AM929" s="1"/>
      <c r="AN929" s="1"/>
      <c r="AO929" s="1"/>
      <c r="AP929" s="1"/>
      <c r="AQ929" s="1"/>
      <c r="AS929" s="1"/>
      <c r="AT929" s="1"/>
      <c r="AU929" s="1"/>
      <c r="BB929" s="1"/>
      <c r="BC929" s="1"/>
      <c r="BD929" s="1"/>
      <c r="BH929" s="1"/>
      <c r="BI929" s="1"/>
      <c r="BJ929" s="1"/>
    </row>
    <row r="930" spans="38:62">
      <c r="AL930" s="1"/>
      <c r="AM930" s="1"/>
      <c r="AN930" s="1"/>
      <c r="AO930" s="1"/>
      <c r="AP930" s="1"/>
      <c r="AQ930" s="1"/>
      <c r="AS930" s="1"/>
      <c r="AT930" s="1"/>
      <c r="AU930" s="1"/>
      <c r="BB930" s="1"/>
      <c r="BC930" s="1"/>
      <c r="BD930" s="1"/>
      <c r="BH930" s="1"/>
      <c r="BI930" s="1"/>
      <c r="BJ930" s="1"/>
    </row>
    <row r="931" spans="38:62">
      <c r="AL931" s="1"/>
      <c r="AM931" s="1"/>
      <c r="AN931" s="1"/>
      <c r="AO931" s="1"/>
      <c r="AP931" s="1"/>
      <c r="AQ931" s="1"/>
      <c r="AS931" s="1"/>
      <c r="AT931" s="1"/>
      <c r="AU931" s="1"/>
      <c r="BB931" s="1"/>
      <c r="BC931" s="1"/>
      <c r="BD931" s="1"/>
      <c r="BH931" s="1"/>
      <c r="BI931" s="1"/>
      <c r="BJ931" s="1"/>
    </row>
    <row r="932" spans="38:62">
      <c r="AL932" s="1"/>
      <c r="AM932" s="1"/>
      <c r="AN932" s="1"/>
      <c r="AO932" s="1"/>
      <c r="AP932" s="1"/>
      <c r="AQ932" s="1"/>
      <c r="AS932" s="1"/>
      <c r="AT932" s="1"/>
      <c r="AU932" s="1"/>
      <c r="BB932" s="1"/>
      <c r="BC932" s="1"/>
      <c r="BD932" s="1"/>
      <c r="BH932" s="1"/>
      <c r="BI932" s="1"/>
      <c r="BJ932" s="1"/>
    </row>
    <row r="933" spans="38:62">
      <c r="AL933" s="1"/>
      <c r="AM933" s="1"/>
      <c r="AN933" s="1"/>
      <c r="AO933" s="1"/>
      <c r="AP933" s="1"/>
      <c r="AQ933" s="1"/>
      <c r="AS933" s="1"/>
      <c r="AT933" s="1"/>
      <c r="AU933" s="1"/>
      <c r="BB933" s="1"/>
      <c r="BC933" s="1"/>
      <c r="BD933" s="1"/>
      <c r="BH933" s="1"/>
      <c r="BI933" s="1"/>
      <c r="BJ933" s="1"/>
    </row>
    <row r="934" spans="38:62">
      <c r="AL934" s="1"/>
      <c r="AM934" s="1"/>
      <c r="AN934" s="1"/>
      <c r="AO934" s="1"/>
      <c r="AP934" s="1"/>
      <c r="AQ934" s="1"/>
      <c r="AS934" s="1"/>
      <c r="AT934" s="1"/>
      <c r="AU934" s="1"/>
      <c r="BB934" s="1"/>
      <c r="BC934" s="1"/>
      <c r="BD934" s="1"/>
      <c r="BH934" s="1"/>
      <c r="BI934" s="1"/>
      <c r="BJ934" s="1"/>
    </row>
    <row r="935" spans="38:62">
      <c r="AL935" s="1"/>
      <c r="AM935" s="1"/>
      <c r="AN935" s="1"/>
      <c r="AO935" s="1"/>
      <c r="AP935" s="1"/>
      <c r="AQ935" s="1"/>
      <c r="AS935" s="1"/>
      <c r="AT935" s="1"/>
      <c r="AU935" s="1"/>
      <c r="BB935" s="1"/>
      <c r="BC935" s="1"/>
      <c r="BD935" s="1"/>
      <c r="BH935" s="1"/>
      <c r="BI935" s="1"/>
      <c r="BJ935" s="1"/>
    </row>
    <row r="936" spans="38:62">
      <c r="AL936" s="1"/>
      <c r="AM936" s="1"/>
      <c r="AN936" s="1"/>
      <c r="AO936" s="1"/>
      <c r="AP936" s="1"/>
      <c r="AQ936" s="1"/>
      <c r="AS936" s="1"/>
      <c r="AT936" s="1"/>
      <c r="AU936" s="1"/>
      <c r="BB936" s="1"/>
      <c r="BC936" s="1"/>
      <c r="BD936" s="1"/>
      <c r="BH936" s="1"/>
      <c r="BI936" s="1"/>
      <c r="BJ936" s="1"/>
    </row>
    <row r="937" spans="38:62">
      <c r="AL937" s="1"/>
      <c r="AM937" s="1"/>
      <c r="AN937" s="1"/>
      <c r="AO937" s="1"/>
      <c r="AP937" s="1"/>
      <c r="AQ937" s="1"/>
      <c r="AS937" s="1"/>
      <c r="AT937" s="1"/>
      <c r="AU937" s="1"/>
      <c r="BB937" s="1"/>
      <c r="BC937" s="1"/>
      <c r="BD937" s="1"/>
      <c r="BH937" s="1"/>
      <c r="BI937" s="1"/>
      <c r="BJ937" s="1"/>
    </row>
    <row r="938" spans="38:62">
      <c r="AL938" s="1"/>
      <c r="AM938" s="1"/>
      <c r="AN938" s="1"/>
      <c r="AO938" s="1"/>
      <c r="AP938" s="1"/>
      <c r="AQ938" s="1"/>
      <c r="AS938" s="1"/>
      <c r="AT938" s="1"/>
      <c r="AU938" s="1"/>
      <c r="BB938" s="1"/>
      <c r="BC938" s="1"/>
      <c r="BD938" s="1"/>
      <c r="BH938" s="1"/>
      <c r="BI938" s="1"/>
      <c r="BJ938" s="1"/>
    </row>
    <row r="939" spans="38:62">
      <c r="AL939" s="1"/>
      <c r="AM939" s="1"/>
      <c r="AN939" s="1"/>
      <c r="AO939" s="1"/>
      <c r="AP939" s="1"/>
      <c r="AQ939" s="1"/>
      <c r="AS939" s="1"/>
      <c r="AT939" s="1"/>
      <c r="AU939" s="1"/>
      <c r="BB939" s="1"/>
      <c r="BC939" s="1"/>
      <c r="BD939" s="1"/>
      <c r="BH939" s="1"/>
      <c r="BI939" s="1"/>
      <c r="BJ939" s="1"/>
    </row>
    <row r="940" spans="38:62">
      <c r="AL940" s="1"/>
      <c r="AM940" s="1"/>
      <c r="AN940" s="1"/>
      <c r="AO940" s="1"/>
      <c r="AP940" s="1"/>
      <c r="AQ940" s="1"/>
      <c r="AS940" s="1"/>
      <c r="AT940" s="1"/>
      <c r="AU940" s="1"/>
      <c r="BB940" s="1"/>
      <c r="BC940" s="1"/>
      <c r="BD940" s="1"/>
      <c r="BH940" s="1"/>
      <c r="BI940" s="1"/>
      <c r="BJ940" s="1"/>
    </row>
    <row r="941" spans="38:62">
      <c r="AL941" s="1"/>
      <c r="AM941" s="1"/>
      <c r="AN941" s="1"/>
      <c r="AO941" s="1"/>
      <c r="AP941" s="1"/>
      <c r="AQ941" s="1"/>
      <c r="AS941" s="1"/>
      <c r="AT941" s="1"/>
      <c r="AU941" s="1"/>
      <c r="BB941" s="1"/>
      <c r="BC941" s="1"/>
      <c r="BD941" s="1"/>
      <c r="BH941" s="1"/>
      <c r="BI941" s="1"/>
      <c r="BJ941" s="1"/>
    </row>
    <row r="942" spans="38:62">
      <c r="AL942" s="1"/>
      <c r="AM942" s="1"/>
      <c r="AN942" s="1"/>
      <c r="AO942" s="1"/>
      <c r="AP942" s="1"/>
      <c r="AQ942" s="1"/>
      <c r="AS942" s="1"/>
      <c r="AT942" s="1"/>
      <c r="AU942" s="1"/>
      <c r="BB942" s="1"/>
      <c r="BC942" s="1"/>
      <c r="BD942" s="1"/>
      <c r="BH942" s="1"/>
      <c r="BI942" s="1"/>
      <c r="BJ942" s="1"/>
    </row>
    <row r="943" spans="38:62">
      <c r="AL943" s="1"/>
      <c r="AM943" s="1"/>
      <c r="AN943" s="1"/>
      <c r="AO943" s="1"/>
      <c r="AP943" s="1"/>
      <c r="AQ943" s="1"/>
      <c r="AS943" s="1"/>
      <c r="AT943" s="1"/>
      <c r="AU943" s="1"/>
      <c r="BB943" s="1"/>
      <c r="BC943" s="1"/>
      <c r="BD943" s="1"/>
      <c r="BH943" s="1"/>
      <c r="BI943" s="1"/>
      <c r="BJ943" s="1"/>
    </row>
    <row r="944" spans="38:62">
      <c r="AL944" s="1"/>
      <c r="AM944" s="1"/>
      <c r="AN944" s="1"/>
      <c r="AO944" s="1"/>
      <c r="AP944" s="1"/>
      <c r="AQ944" s="1"/>
      <c r="AS944" s="1"/>
      <c r="AT944" s="1"/>
      <c r="AU944" s="1"/>
      <c r="BB944" s="1"/>
      <c r="BC944" s="1"/>
      <c r="BD944" s="1"/>
      <c r="BH944" s="1"/>
      <c r="BI944" s="1"/>
      <c r="BJ944" s="1"/>
    </row>
    <row r="945" spans="38:62">
      <c r="AL945" s="1"/>
      <c r="AM945" s="1"/>
      <c r="AN945" s="1"/>
      <c r="AO945" s="1"/>
      <c r="AP945" s="1"/>
      <c r="AQ945" s="1"/>
      <c r="AS945" s="1"/>
      <c r="AT945" s="1"/>
      <c r="AU945" s="1"/>
      <c r="BB945" s="1"/>
      <c r="BC945" s="1"/>
      <c r="BD945" s="1"/>
      <c r="BH945" s="1"/>
      <c r="BI945" s="1"/>
      <c r="BJ945" s="1"/>
    </row>
    <row r="946" spans="38:62">
      <c r="AL946" s="1"/>
      <c r="AM946" s="1"/>
      <c r="AN946" s="1"/>
      <c r="AO946" s="1"/>
      <c r="AP946" s="1"/>
      <c r="AQ946" s="1"/>
      <c r="AS946" s="1"/>
      <c r="AT946" s="1"/>
      <c r="AU946" s="1"/>
      <c r="BB946" s="1"/>
      <c r="BC946" s="1"/>
      <c r="BD946" s="1"/>
      <c r="BH946" s="1"/>
      <c r="BI946" s="1"/>
      <c r="BJ946" s="1"/>
    </row>
    <row r="947" spans="38:62">
      <c r="AL947" s="1"/>
      <c r="AM947" s="1"/>
      <c r="AN947" s="1"/>
      <c r="AO947" s="1"/>
      <c r="AP947" s="1"/>
      <c r="AQ947" s="1"/>
      <c r="AS947" s="1"/>
      <c r="AT947" s="1"/>
      <c r="AU947" s="1"/>
      <c r="BB947" s="1"/>
      <c r="BC947" s="1"/>
      <c r="BD947" s="1"/>
      <c r="BH947" s="1"/>
      <c r="BI947" s="1"/>
      <c r="BJ947" s="1"/>
    </row>
    <row r="948" spans="38:62">
      <c r="AL948" s="1"/>
      <c r="AM948" s="1"/>
      <c r="AN948" s="1"/>
      <c r="AO948" s="1"/>
      <c r="AP948" s="1"/>
      <c r="AQ948" s="1"/>
      <c r="AS948" s="1"/>
      <c r="AT948" s="1"/>
      <c r="AU948" s="1"/>
      <c r="BB948" s="1"/>
      <c r="BC948" s="1"/>
      <c r="BD948" s="1"/>
      <c r="BH948" s="1"/>
      <c r="BI948" s="1"/>
      <c r="BJ948" s="1"/>
    </row>
    <row r="949" spans="38:62">
      <c r="AL949" s="1"/>
      <c r="AM949" s="1"/>
      <c r="AN949" s="1"/>
      <c r="AO949" s="1"/>
      <c r="AP949" s="1"/>
      <c r="AQ949" s="1"/>
      <c r="AS949" s="1"/>
      <c r="AT949" s="1"/>
      <c r="AU949" s="1"/>
      <c r="BB949" s="1"/>
      <c r="BC949" s="1"/>
      <c r="BD949" s="1"/>
      <c r="BH949" s="1"/>
      <c r="BI949" s="1"/>
      <c r="BJ949" s="1"/>
    </row>
    <row r="950" spans="38:62">
      <c r="AL950" s="1"/>
      <c r="AM950" s="1"/>
      <c r="AN950" s="1"/>
      <c r="AO950" s="1"/>
      <c r="AP950" s="1"/>
      <c r="AQ950" s="1"/>
      <c r="AS950" s="1"/>
      <c r="AT950" s="1"/>
      <c r="AU950" s="1"/>
      <c r="BB950" s="1"/>
      <c r="BC950" s="1"/>
      <c r="BD950" s="1"/>
      <c r="BH950" s="1"/>
      <c r="BI950" s="1"/>
      <c r="BJ950" s="1"/>
    </row>
    <row r="951" spans="38:62">
      <c r="AL951" s="1"/>
      <c r="AM951" s="1"/>
      <c r="AN951" s="1"/>
      <c r="AO951" s="1"/>
      <c r="AP951" s="1"/>
      <c r="AQ951" s="1"/>
      <c r="AS951" s="1"/>
      <c r="AT951" s="1"/>
      <c r="AU951" s="1"/>
      <c r="BB951" s="1"/>
      <c r="BC951" s="1"/>
      <c r="BD951" s="1"/>
      <c r="BH951" s="1"/>
      <c r="BI951" s="1"/>
      <c r="BJ951" s="1"/>
    </row>
    <row r="952" spans="38:62">
      <c r="AL952" s="1"/>
      <c r="AM952" s="1"/>
      <c r="AN952" s="1"/>
      <c r="AO952" s="1"/>
      <c r="AP952" s="1"/>
      <c r="AQ952" s="1"/>
      <c r="AS952" s="1"/>
      <c r="AT952" s="1"/>
      <c r="AU952" s="1"/>
      <c r="BB952" s="1"/>
      <c r="BC952" s="1"/>
      <c r="BD952" s="1"/>
      <c r="BH952" s="1"/>
      <c r="BI952" s="1"/>
      <c r="BJ952" s="1"/>
    </row>
    <row r="953" spans="38:62">
      <c r="AL953" s="1"/>
      <c r="AM953" s="1"/>
      <c r="AN953" s="1"/>
      <c r="AO953" s="1"/>
      <c r="AP953" s="1"/>
      <c r="AQ953" s="1"/>
      <c r="AS953" s="1"/>
      <c r="AT953" s="1"/>
      <c r="AU953" s="1"/>
      <c r="BB953" s="1"/>
      <c r="BC953" s="1"/>
      <c r="BD953" s="1"/>
      <c r="BH953" s="1"/>
      <c r="BI953" s="1"/>
      <c r="BJ953" s="1"/>
    </row>
    <row r="954" spans="38:62">
      <c r="AL954" s="1"/>
      <c r="AM954" s="1"/>
      <c r="AN954" s="1"/>
      <c r="AO954" s="1"/>
      <c r="AP954" s="1"/>
      <c r="AQ954" s="1"/>
      <c r="AS954" s="1"/>
      <c r="AT954" s="1"/>
      <c r="AU954" s="1"/>
      <c r="BB954" s="1"/>
      <c r="BC954" s="1"/>
      <c r="BD954" s="1"/>
      <c r="BH954" s="1"/>
      <c r="BI954" s="1"/>
      <c r="BJ954" s="1"/>
    </row>
    <row r="955" spans="38:62">
      <c r="AL955" s="1"/>
      <c r="AM955" s="1"/>
      <c r="AN955" s="1"/>
      <c r="AO955" s="1"/>
      <c r="AP955" s="1"/>
      <c r="AQ955" s="1"/>
      <c r="AS955" s="1"/>
      <c r="AT955" s="1"/>
      <c r="AU955" s="1"/>
      <c r="BB955" s="1"/>
      <c r="BC955" s="1"/>
      <c r="BD955" s="1"/>
      <c r="BH955" s="1"/>
      <c r="BI955" s="1"/>
      <c r="BJ955" s="1"/>
    </row>
    <row r="956" spans="38:62">
      <c r="AL956" s="1"/>
      <c r="AM956" s="1"/>
      <c r="AN956" s="1"/>
      <c r="AO956" s="1"/>
      <c r="AP956" s="1"/>
      <c r="AQ956" s="1"/>
      <c r="AS956" s="1"/>
      <c r="AT956" s="1"/>
      <c r="AU956" s="1"/>
      <c r="BB956" s="1"/>
      <c r="BC956" s="1"/>
      <c r="BD956" s="1"/>
      <c r="BH956" s="1"/>
      <c r="BI956" s="1"/>
      <c r="BJ956" s="1"/>
    </row>
    <row r="957" spans="38:62">
      <c r="AL957" s="1"/>
      <c r="AM957" s="1"/>
      <c r="AN957" s="1"/>
      <c r="AO957" s="1"/>
      <c r="AP957" s="1"/>
      <c r="AQ957" s="1"/>
      <c r="AS957" s="1"/>
      <c r="AT957" s="1"/>
      <c r="AU957" s="1"/>
      <c r="BB957" s="1"/>
      <c r="BC957" s="1"/>
      <c r="BD957" s="1"/>
      <c r="BH957" s="1"/>
      <c r="BI957" s="1"/>
      <c r="BJ957" s="1"/>
    </row>
    <row r="958" spans="38:62">
      <c r="AL958" s="1"/>
      <c r="AM958" s="1"/>
      <c r="AN958" s="1"/>
      <c r="AO958" s="1"/>
      <c r="AP958" s="1"/>
      <c r="AQ958" s="1"/>
      <c r="AS958" s="1"/>
      <c r="AT958" s="1"/>
      <c r="AU958" s="1"/>
      <c r="BB958" s="1"/>
      <c r="BC958" s="1"/>
      <c r="BD958" s="1"/>
      <c r="BH958" s="1"/>
      <c r="BI958" s="1"/>
      <c r="BJ958" s="1"/>
    </row>
    <row r="959" spans="38:62">
      <c r="AL959" s="1"/>
      <c r="AM959" s="1"/>
      <c r="AN959" s="1"/>
      <c r="AO959" s="1"/>
      <c r="AP959" s="1"/>
      <c r="AQ959" s="1"/>
      <c r="AS959" s="1"/>
      <c r="AT959" s="1"/>
      <c r="AU959" s="1"/>
      <c r="BB959" s="1"/>
      <c r="BC959" s="1"/>
      <c r="BD959" s="1"/>
      <c r="BH959" s="1"/>
      <c r="BI959" s="1"/>
      <c r="BJ959" s="1"/>
    </row>
    <row r="960" spans="38:62">
      <c r="AL960" s="1"/>
      <c r="AM960" s="1"/>
      <c r="AN960" s="1"/>
      <c r="AO960" s="1"/>
      <c r="AP960" s="1"/>
      <c r="AQ960" s="1"/>
      <c r="AS960" s="1"/>
      <c r="AT960" s="1"/>
      <c r="AU960" s="1"/>
      <c r="BB960" s="1"/>
      <c r="BC960" s="1"/>
      <c r="BD960" s="1"/>
      <c r="BH960" s="1"/>
      <c r="BI960" s="1"/>
      <c r="BJ960" s="1"/>
    </row>
    <row r="961" spans="38:62">
      <c r="AL961" s="1"/>
      <c r="AM961" s="1"/>
      <c r="AN961" s="1"/>
      <c r="AO961" s="1"/>
      <c r="AP961" s="1"/>
      <c r="AQ961" s="1"/>
      <c r="AS961" s="1"/>
      <c r="AT961" s="1"/>
      <c r="AU961" s="1"/>
      <c r="BB961" s="1"/>
      <c r="BC961" s="1"/>
      <c r="BD961" s="1"/>
      <c r="BH961" s="1"/>
      <c r="BI961" s="1"/>
      <c r="BJ961" s="1"/>
    </row>
    <row r="962" spans="38:62">
      <c r="AL962" s="1"/>
      <c r="AM962" s="1"/>
      <c r="AN962" s="1"/>
      <c r="AO962" s="1"/>
      <c r="AP962" s="1"/>
      <c r="AQ962" s="1"/>
      <c r="AS962" s="1"/>
      <c r="AT962" s="1"/>
      <c r="AU962" s="1"/>
      <c r="BB962" s="1"/>
      <c r="BC962" s="1"/>
      <c r="BD962" s="1"/>
      <c r="BH962" s="1"/>
      <c r="BI962" s="1"/>
      <c r="BJ962" s="1"/>
    </row>
    <row r="963" spans="38:62">
      <c r="AL963" s="1"/>
      <c r="AM963" s="1"/>
      <c r="AN963" s="1"/>
      <c r="AO963" s="1"/>
      <c r="AP963" s="1"/>
      <c r="AQ963" s="1"/>
      <c r="AS963" s="1"/>
      <c r="AT963" s="1"/>
      <c r="AU963" s="1"/>
      <c r="BB963" s="1"/>
      <c r="BC963" s="1"/>
      <c r="BD963" s="1"/>
      <c r="BH963" s="1"/>
      <c r="BI963" s="1"/>
      <c r="BJ963" s="1"/>
    </row>
    <row r="964" spans="38:62">
      <c r="AL964" s="1"/>
      <c r="AM964" s="1"/>
      <c r="AN964" s="1"/>
      <c r="AO964" s="1"/>
      <c r="AP964" s="1"/>
      <c r="AQ964" s="1"/>
      <c r="AS964" s="1"/>
      <c r="AT964" s="1"/>
      <c r="AU964" s="1"/>
      <c r="BB964" s="1"/>
      <c r="BC964" s="1"/>
      <c r="BD964" s="1"/>
      <c r="BH964" s="1"/>
      <c r="BI964" s="1"/>
      <c r="BJ964" s="1"/>
    </row>
    <row r="965" spans="38:62">
      <c r="AL965" s="1"/>
      <c r="AM965" s="1"/>
      <c r="AN965" s="1"/>
      <c r="AO965" s="1"/>
      <c r="AP965" s="1"/>
      <c r="AQ965" s="1"/>
      <c r="AS965" s="1"/>
      <c r="AT965" s="1"/>
      <c r="AU965" s="1"/>
      <c r="BB965" s="1"/>
      <c r="BC965" s="1"/>
      <c r="BD965" s="1"/>
      <c r="BH965" s="1"/>
      <c r="BI965" s="1"/>
      <c r="BJ965" s="1"/>
    </row>
    <row r="966" spans="38:62">
      <c r="AL966" s="1"/>
      <c r="AM966" s="1"/>
      <c r="AN966" s="1"/>
      <c r="AO966" s="1"/>
      <c r="AP966" s="1"/>
      <c r="AQ966" s="1"/>
      <c r="AS966" s="1"/>
      <c r="AT966" s="1"/>
      <c r="AU966" s="1"/>
      <c r="BB966" s="1"/>
      <c r="BC966" s="1"/>
      <c r="BD966" s="1"/>
      <c r="BH966" s="1"/>
      <c r="BI966" s="1"/>
      <c r="BJ966" s="1"/>
    </row>
    <row r="967" spans="38:62">
      <c r="AL967" s="1"/>
      <c r="AM967" s="1"/>
      <c r="AN967" s="1"/>
      <c r="AO967" s="1"/>
      <c r="AP967" s="1"/>
      <c r="AQ967" s="1"/>
      <c r="AS967" s="1"/>
      <c r="AT967" s="1"/>
      <c r="AU967" s="1"/>
      <c r="BB967" s="1"/>
      <c r="BC967" s="1"/>
      <c r="BD967" s="1"/>
      <c r="BH967" s="1"/>
      <c r="BI967" s="1"/>
      <c r="BJ967" s="1"/>
    </row>
    <row r="968" spans="38:62">
      <c r="AL968" s="1"/>
      <c r="AM968" s="1"/>
      <c r="AN968" s="1"/>
      <c r="AO968" s="1"/>
      <c r="AP968" s="1"/>
      <c r="AQ968" s="1"/>
      <c r="AS968" s="1"/>
      <c r="AT968" s="1"/>
      <c r="AU968" s="1"/>
      <c r="BB968" s="1"/>
      <c r="BC968" s="1"/>
      <c r="BD968" s="1"/>
      <c r="BH968" s="1"/>
      <c r="BI968" s="1"/>
      <c r="BJ968" s="1"/>
    </row>
    <row r="969" spans="38:62">
      <c r="AL969" s="1"/>
      <c r="AM969" s="1"/>
      <c r="AN969" s="1"/>
      <c r="AO969" s="1"/>
      <c r="AP969" s="1"/>
      <c r="AQ969" s="1"/>
      <c r="AS969" s="1"/>
      <c r="AT969" s="1"/>
      <c r="AU969" s="1"/>
      <c r="BB969" s="1"/>
      <c r="BC969" s="1"/>
      <c r="BD969" s="1"/>
      <c r="BH969" s="1"/>
      <c r="BI969" s="1"/>
      <c r="BJ969" s="1"/>
    </row>
    <row r="970" spans="38:62">
      <c r="AL970" s="1"/>
      <c r="AM970" s="1"/>
      <c r="AN970" s="1"/>
      <c r="AO970" s="1"/>
      <c r="AP970" s="1"/>
      <c r="AQ970" s="1"/>
      <c r="AS970" s="1"/>
      <c r="AT970" s="1"/>
      <c r="AU970" s="1"/>
      <c r="BB970" s="1"/>
      <c r="BC970" s="1"/>
      <c r="BD970" s="1"/>
      <c r="BH970" s="1"/>
      <c r="BI970" s="1"/>
      <c r="BJ970" s="1"/>
    </row>
    <row r="971" spans="38:62">
      <c r="AL971" s="1"/>
      <c r="AM971" s="1"/>
      <c r="AN971" s="1"/>
      <c r="AO971" s="1"/>
      <c r="AP971" s="1"/>
      <c r="AQ971" s="1"/>
      <c r="AS971" s="1"/>
      <c r="AT971" s="1"/>
      <c r="AU971" s="1"/>
      <c r="BB971" s="1"/>
      <c r="BC971" s="1"/>
      <c r="BD971" s="1"/>
      <c r="BH971" s="1"/>
      <c r="BI971" s="1"/>
      <c r="BJ971" s="1"/>
    </row>
    <row r="972" spans="38:62">
      <c r="AL972" s="1"/>
      <c r="AM972" s="1"/>
      <c r="AN972" s="1"/>
      <c r="AO972" s="1"/>
      <c r="AP972" s="1"/>
      <c r="AQ972" s="1"/>
      <c r="AS972" s="1"/>
      <c r="AT972" s="1"/>
      <c r="AU972" s="1"/>
      <c r="BB972" s="1"/>
      <c r="BC972" s="1"/>
      <c r="BD972" s="1"/>
      <c r="BH972" s="1"/>
      <c r="BI972" s="1"/>
      <c r="BJ972" s="1"/>
    </row>
    <row r="973" spans="38:62">
      <c r="AL973" s="1"/>
      <c r="AM973" s="1"/>
      <c r="AN973" s="1"/>
      <c r="AO973" s="1"/>
      <c r="AP973" s="1"/>
      <c r="AQ973" s="1"/>
      <c r="AS973" s="1"/>
      <c r="AT973" s="1"/>
      <c r="AU973" s="1"/>
      <c r="BB973" s="1"/>
      <c r="BC973" s="1"/>
      <c r="BD973" s="1"/>
      <c r="BH973" s="1"/>
      <c r="BI973" s="1"/>
      <c r="BJ973" s="1"/>
    </row>
    <row r="974" spans="38:62">
      <c r="AL974" s="1"/>
      <c r="AM974" s="1"/>
      <c r="AN974" s="1"/>
      <c r="AO974" s="1"/>
      <c r="AP974" s="1"/>
      <c r="AQ974" s="1"/>
      <c r="AS974" s="1"/>
      <c r="AT974" s="1"/>
      <c r="AU974" s="1"/>
      <c r="BB974" s="1"/>
      <c r="BC974" s="1"/>
      <c r="BD974" s="1"/>
      <c r="BH974" s="1"/>
      <c r="BI974" s="1"/>
      <c r="BJ974" s="1"/>
    </row>
    <row r="975" spans="38:62">
      <c r="AL975" s="1"/>
      <c r="AM975" s="1"/>
      <c r="AN975" s="1"/>
      <c r="AO975" s="1"/>
      <c r="AP975" s="1"/>
      <c r="AQ975" s="1"/>
      <c r="AS975" s="1"/>
      <c r="AT975" s="1"/>
      <c r="AU975" s="1"/>
      <c r="BB975" s="1"/>
      <c r="BC975" s="1"/>
      <c r="BD975" s="1"/>
      <c r="BH975" s="1"/>
      <c r="BI975" s="1"/>
      <c r="BJ975" s="1"/>
    </row>
    <row r="976" spans="38:62">
      <c r="AL976" s="1"/>
      <c r="AM976" s="1"/>
      <c r="AN976" s="1"/>
      <c r="AO976" s="1"/>
      <c r="AP976" s="1"/>
      <c r="AQ976" s="1"/>
      <c r="AS976" s="1"/>
      <c r="AT976" s="1"/>
      <c r="AU976" s="1"/>
      <c r="BB976" s="1"/>
      <c r="BC976" s="1"/>
      <c r="BD976" s="1"/>
      <c r="BH976" s="1"/>
      <c r="BI976" s="1"/>
      <c r="BJ976" s="1"/>
    </row>
    <row r="977" spans="38:62">
      <c r="AL977" s="1"/>
      <c r="AM977" s="1"/>
      <c r="AN977" s="1"/>
      <c r="AO977" s="1"/>
      <c r="AP977" s="1"/>
      <c r="AQ977" s="1"/>
      <c r="AS977" s="1"/>
      <c r="AT977" s="1"/>
      <c r="AU977" s="1"/>
      <c r="BB977" s="1"/>
      <c r="BC977" s="1"/>
      <c r="BD977" s="1"/>
      <c r="BH977" s="1"/>
      <c r="BI977" s="1"/>
      <c r="BJ977" s="1"/>
    </row>
    <row r="978" spans="38:62">
      <c r="AL978" s="1"/>
      <c r="AM978" s="1"/>
      <c r="AN978" s="1"/>
      <c r="AO978" s="1"/>
      <c r="AP978" s="1"/>
      <c r="AQ978" s="1"/>
      <c r="AS978" s="1"/>
      <c r="AT978" s="1"/>
      <c r="AU978" s="1"/>
      <c r="BB978" s="1"/>
      <c r="BC978" s="1"/>
      <c r="BD978" s="1"/>
      <c r="BH978" s="1"/>
      <c r="BI978" s="1"/>
      <c r="BJ978" s="1"/>
    </row>
    <row r="979" spans="38:62">
      <c r="AL979" s="1"/>
      <c r="AM979" s="1"/>
      <c r="AN979" s="1"/>
      <c r="AO979" s="1"/>
      <c r="AP979" s="1"/>
      <c r="AQ979" s="1"/>
      <c r="AS979" s="1"/>
      <c r="AT979" s="1"/>
      <c r="AU979" s="1"/>
      <c r="BB979" s="1"/>
      <c r="BC979" s="1"/>
      <c r="BD979" s="1"/>
      <c r="BH979" s="1"/>
      <c r="BI979" s="1"/>
      <c r="BJ979" s="1"/>
    </row>
    <row r="980" spans="38:62">
      <c r="AL980" s="1"/>
      <c r="AM980" s="1"/>
      <c r="AN980" s="1"/>
      <c r="AO980" s="1"/>
      <c r="AP980" s="1"/>
      <c r="AQ980" s="1"/>
      <c r="AS980" s="1"/>
      <c r="AT980" s="1"/>
      <c r="AU980" s="1"/>
      <c r="BB980" s="1"/>
      <c r="BC980" s="1"/>
      <c r="BD980" s="1"/>
      <c r="BH980" s="1"/>
      <c r="BI980" s="1"/>
      <c r="BJ980" s="1"/>
    </row>
    <row r="981" spans="38:62">
      <c r="AL981" s="1"/>
      <c r="AM981" s="1"/>
      <c r="AN981" s="1"/>
      <c r="AO981" s="1"/>
      <c r="AP981" s="1"/>
      <c r="AQ981" s="1"/>
      <c r="AS981" s="1"/>
      <c r="AT981" s="1"/>
      <c r="AU981" s="1"/>
      <c r="BB981" s="1"/>
      <c r="BC981" s="1"/>
      <c r="BD981" s="1"/>
      <c r="BH981" s="1"/>
      <c r="BI981" s="1"/>
      <c r="BJ981" s="1"/>
    </row>
    <row r="982" spans="38:62">
      <c r="AL982" s="1"/>
      <c r="AM982" s="1"/>
      <c r="AN982" s="1"/>
      <c r="AO982" s="1"/>
      <c r="AP982" s="1"/>
      <c r="AQ982" s="1"/>
      <c r="AS982" s="1"/>
      <c r="AT982" s="1"/>
      <c r="AU982" s="1"/>
      <c r="BB982" s="1"/>
      <c r="BC982" s="1"/>
      <c r="BD982" s="1"/>
      <c r="BH982" s="1"/>
      <c r="BI982" s="1"/>
      <c r="BJ982" s="1"/>
    </row>
    <row r="983" spans="38:62">
      <c r="AL983" s="1"/>
      <c r="AM983" s="1"/>
      <c r="AN983" s="1"/>
      <c r="AO983" s="1"/>
      <c r="AP983" s="1"/>
      <c r="AQ983" s="1"/>
      <c r="AS983" s="1"/>
      <c r="AT983" s="1"/>
      <c r="AU983" s="1"/>
      <c r="BB983" s="1"/>
      <c r="BC983" s="1"/>
      <c r="BD983" s="1"/>
      <c r="BH983" s="1"/>
      <c r="BI983" s="1"/>
      <c r="BJ983" s="1"/>
    </row>
    <row r="984" spans="38:62">
      <c r="AL984" s="1"/>
      <c r="AM984" s="1"/>
      <c r="AN984" s="1"/>
      <c r="AO984" s="1"/>
      <c r="AP984" s="1"/>
      <c r="AQ984" s="1"/>
      <c r="AS984" s="1"/>
      <c r="AT984" s="1"/>
      <c r="AU984" s="1"/>
      <c r="BB984" s="1"/>
      <c r="BC984" s="1"/>
      <c r="BD984" s="1"/>
      <c r="BH984" s="1"/>
      <c r="BI984" s="1"/>
      <c r="BJ984" s="1"/>
    </row>
    <row r="985" spans="38:62">
      <c r="AL985" s="1"/>
      <c r="AM985" s="1"/>
      <c r="AN985" s="1"/>
      <c r="AO985" s="1"/>
      <c r="AP985" s="1"/>
      <c r="AQ985" s="1"/>
      <c r="AS985" s="1"/>
      <c r="AT985" s="1"/>
      <c r="AU985" s="1"/>
      <c r="BB985" s="1"/>
      <c r="BC985" s="1"/>
      <c r="BD985" s="1"/>
      <c r="BH985" s="1"/>
      <c r="BI985" s="1"/>
      <c r="BJ985" s="1"/>
    </row>
    <row r="986" spans="38:62">
      <c r="AL986" s="1"/>
      <c r="AM986" s="1"/>
      <c r="AN986" s="1"/>
      <c r="AO986" s="1"/>
      <c r="AP986" s="1"/>
      <c r="AQ986" s="1"/>
      <c r="AS986" s="1"/>
      <c r="AT986" s="1"/>
      <c r="AU986" s="1"/>
      <c r="BB986" s="1"/>
      <c r="BC986" s="1"/>
      <c r="BD986" s="1"/>
      <c r="BH986" s="1"/>
      <c r="BI986" s="1"/>
      <c r="BJ986" s="1"/>
    </row>
    <row r="987" spans="38:62">
      <c r="AL987" s="1"/>
      <c r="AM987" s="1"/>
      <c r="AN987" s="1"/>
      <c r="AO987" s="1"/>
      <c r="AP987" s="1"/>
      <c r="AQ987" s="1"/>
      <c r="AS987" s="1"/>
      <c r="AT987" s="1"/>
      <c r="AU987" s="1"/>
      <c r="BB987" s="1"/>
      <c r="BC987" s="1"/>
      <c r="BD987" s="1"/>
      <c r="BH987" s="1"/>
      <c r="BI987" s="1"/>
      <c r="BJ987" s="1"/>
    </row>
    <row r="988" spans="38:62">
      <c r="AL988" s="1"/>
      <c r="AM988" s="1"/>
      <c r="AN988" s="1"/>
      <c r="AO988" s="1"/>
      <c r="AP988" s="1"/>
      <c r="AQ988" s="1"/>
      <c r="AS988" s="1"/>
      <c r="AT988" s="1"/>
      <c r="AU988" s="1"/>
      <c r="BB988" s="1"/>
      <c r="BC988" s="1"/>
      <c r="BD988" s="1"/>
      <c r="BH988" s="1"/>
      <c r="BI988" s="1"/>
      <c r="BJ988" s="1"/>
    </row>
    <row r="989" spans="38:62">
      <c r="AL989" s="1"/>
      <c r="AM989" s="1"/>
      <c r="AN989" s="1"/>
      <c r="AO989" s="1"/>
      <c r="AP989" s="1"/>
      <c r="AQ989" s="1"/>
      <c r="AS989" s="1"/>
      <c r="AT989" s="1"/>
      <c r="AU989" s="1"/>
      <c r="BB989" s="1"/>
      <c r="BC989" s="1"/>
      <c r="BD989" s="1"/>
      <c r="BH989" s="1"/>
      <c r="BI989" s="1"/>
      <c r="BJ989" s="1"/>
    </row>
    <row r="990" spans="38:62">
      <c r="AL990" s="1"/>
      <c r="AM990" s="1"/>
      <c r="AN990" s="1"/>
      <c r="AO990" s="1"/>
      <c r="AP990" s="1"/>
      <c r="AQ990" s="1"/>
      <c r="AS990" s="1"/>
      <c r="AT990" s="1"/>
      <c r="AU990" s="1"/>
      <c r="BB990" s="1"/>
      <c r="BC990" s="1"/>
      <c r="BD990" s="1"/>
      <c r="BH990" s="1"/>
      <c r="BI990" s="1"/>
      <c r="BJ990" s="1"/>
    </row>
    <row r="991" spans="38:62">
      <c r="AL991" s="1"/>
      <c r="AM991" s="1"/>
      <c r="AN991" s="1"/>
      <c r="AO991" s="1"/>
      <c r="AP991" s="1"/>
      <c r="AQ991" s="1"/>
      <c r="AS991" s="1"/>
      <c r="AT991" s="1"/>
      <c r="AU991" s="1"/>
      <c r="BB991" s="1"/>
      <c r="BC991" s="1"/>
      <c r="BD991" s="1"/>
      <c r="BH991" s="1"/>
      <c r="BI991" s="1"/>
      <c r="BJ991" s="1"/>
    </row>
    <row r="992" spans="38:62">
      <c r="AL992" s="1"/>
      <c r="AM992" s="1"/>
      <c r="AN992" s="1"/>
      <c r="AO992" s="1"/>
      <c r="AP992" s="1"/>
      <c r="AQ992" s="1"/>
      <c r="AS992" s="1"/>
      <c r="AT992" s="1"/>
      <c r="AU992" s="1"/>
      <c r="BB992" s="1"/>
      <c r="BC992" s="1"/>
      <c r="BD992" s="1"/>
      <c r="BH992" s="1"/>
      <c r="BI992" s="1"/>
      <c r="BJ992" s="1"/>
    </row>
  </sheetData>
  <mergeCells count="1">
    <mergeCell ref="AA4:AB4"/>
  </mergeCells>
  <phoneticPr fontId="11" type="noConversion"/>
  <conditionalFormatting sqref="Q10:Q61">
    <cfRule type="cellIs" dxfId="185" priority="39" operator="lessThan">
      <formula>0</formula>
    </cfRule>
    <cfRule type="cellIs" dxfId="184" priority="40" operator="greaterThan">
      <formula>0</formula>
    </cfRule>
  </conditionalFormatting>
  <conditionalFormatting sqref="G10:G61">
    <cfRule type="cellIs" dxfId="183" priority="37" operator="lessThan">
      <formula>0</formula>
    </cfRule>
    <cfRule type="cellIs" dxfId="182" priority="38" operator="greaterThan">
      <formula>0</formula>
    </cfRule>
  </conditionalFormatting>
  <conditionalFormatting sqref="W10:W61">
    <cfRule type="cellIs" dxfId="181" priority="33" operator="lessThan">
      <formula>0</formula>
    </cfRule>
    <cfRule type="cellIs" dxfId="180" priority="34" operator="greaterThan">
      <formula>0</formula>
    </cfRule>
    <cfRule type="cellIs" dxfId="179" priority="35" operator="lessThan">
      <formula>0</formula>
    </cfRule>
    <cfRule type="cellIs" dxfId="178" priority="36" operator="greaterThan">
      <formula>0</formula>
    </cfRule>
  </conditionalFormatting>
  <conditionalFormatting sqref="M10:M61">
    <cfRule type="cellIs" dxfId="177" priority="29" operator="lessThan">
      <formula>0</formula>
    </cfRule>
    <cfRule type="cellIs" dxfId="176" priority="30" operator="greaterThan">
      <formula>0</formula>
    </cfRule>
    <cfRule type="cellIs" dxfId="175" priority="31" operator="lessThan">
      <formula>0</formula>
    </cfRule>
    <cfRule type="cellIs" dxfId="174" priority="32" operator="greaterThan">
      <formula>0</formula>
    </cfRule>
  </conditionalFormatting>
  <conditionalFormatting sqref="Z10:Z61">
    <cfRule type="cellIs" dxfId="173" priority="21" operator="lessThan">
      <formula>0</formula>
    </cfRule>
    <cfRule type="cellIs" dxfId="172" priority="22" operator="greaterThan">
      <formula>0</formula>
    </cfRule>
    <cfRule type="cellIs" dxfId="171" priority="23" operator="lessThan">
      <formula>0</formula>
    </cfRule>
    <cfRule type="cellIs" dxfId="170" priority="24" operator="greaterThan">
      <formula>0</formula>
    </cfRule>
  </conditionalFormatting>
  <conditionalFormatting sqref="E10:E61">
    <cfRule type="cellIs" dxfId="169" priority="11" operator="lessThan">
      <formula>0</formula>
    </cfRule>
    <cfRule type="cellIs" dxfId="168" priority="12" operator="greaterThan">
      <formula>0</formula>
    </cfRule>
  </conditionalFormatting>
  <conditionalFormatting sqref="I10:I61">
    <cfRule type="cellIs" dxfId="167" priority="7" operator="lessThan">
      <formula>0</formula>
    </cfRule>
    <cfRule type="cellIs" dxfId="166" priority="8" operator="greaterThan">
      <formula>0</formula>
    </cfRule>
    <cfRule type="cellIs" dxfId="165" priority="9" operator="lessThan">
      <formula>0</formula>
    </cfRule>
    <cfRule type="cellIs" dxfId="164" priority="10" operator="greaterThan">
      <formula>0</formula>
    </cfRule>
  </conditionalFormatting>
  <conditionalFormatting sqref="N10:N61">
    <cfRule type="cellIs" dxfId="163" priority="2" operator="greaterThan">
      <formula>0</formula>
    </cfRule>
  </conditionalFormatting>
  <conditionalFormatting sqref="N63:N114">
    <cfRule type="cellIs" dxfId="162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Y1847"/>
  <sheetViews>
    <sheetView defaultGridColor="0" colorId="22" zoomScale="91" zoomScaleNormal="91" workbookViewId="0">
      <selection activeCell="Y22" sqref="Y22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2" customWidth="1"/>
    <col min="11" max="11" width="7.90625" customWidth="1"/>
    <col min="12" max="12" width="6.6328125" customWidth="1"/>
    <col min="13" max="13" width="5.81640625" customWidth="1"/>
    <col min="14" max="14" width="8.6328125" style="92" customWidth="1"/>
    <col min="15" max="15" width="6.36328125" style="92" customWidth="1"/>
    <col min="16" max="16" width="8.81640625" style="92" customWidth="1"/>
    <col min="17" max="17" width="6.36328125" style="92" customWidth="1"/>
    <col min="18" max="18" width="5.1796875" customWidth="1"/>
    <col min="19" max="19" width="6.90625" customWidth="1"/>
    <col min="20" max="20" width="7.90625" style="92" customWidth="1"/>
    <col min="21" max="21" width="10.1796875" style="92" customWidth="1"/>
    <col min="22" max="22" width="8.54296875" style="92" customWidth="1"/>
    <col min="23" max="23" width="8" customWidth="1"/>
    <col min="24" max="24" width="6.453125" customWidth="1"/>
    <col min="25" max="25" width="10.179687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20:20" customFormat="1"/>
    <row r="34" spans="20:20" customFormat="1"/>
    <row r="35" spans="20:20" customFormat="1"/>
    <row r="36" spans="20:20" customFormat="1"/>
    <row r="37" spans="20:20" customFormat="1"/>
    <row r="38" spans="20:20" customFormat="1"/>
    <row r="39" spans="20:20" customFormat="1"/>
    <row r="40" spans="20:20" customFormat="1"/>
    <row r="41" spans="20:20" customFormat="1"/>
    <row r="42" spans="20:20" customFormat="1"/>
    <row r="43" spans="20:20" customFormat="1"/>
    <row r="44" spans="20:20" customFormat="1">
      <c r="T44">
        <v>0</v>
      </c>
    </row>
    <row r="45" spans="20:20" s="3" customFormat="1"/>
    <row r="46" spans="20:20" s="3" customFormat="1"/>
    <row r="47" spans="20:20" s="3" customFormat="1"/>
    <row r="48" spans="20:20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customFormat="1"/>
    <row r="66" customFormat="1"/>
    <row r="67" customFormat="1"/>
    <row r="68" s="2" customFormat="1" ht="15.6"/>
    <row r="69" s="2" customFormat="1" ht="15.6"/>
    <row r="70" s="3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470" customFormat="1"/>
    <row r="107" s="470" customFormat="1"/>
    <row r="108" s="470" customFormat="1"/>
    <row r="109" s="470" customFormat="1"/>
    <row r="110" s="470" customFormat="1"/>
    <row r="111" s="470" customFormat="1"/>
    <row r="112" s="470" customFormat="1"/>
    <row r="113" s="470" customFormat="1"/>
    <row r="114" s="470" customFormat="1"/>
    <row r="115" s="470" customFormat="1"/>
    <row r="116" s="470" customFormat="1"/>
    <row r="117" s="470" customFormat="1"/>
    <row r="118" s="470" customFormat="1"/>
    <row r="119" s="470" customFormat="1"/>
    <row r="120" s="470" customFormat="1"/>
    <row r="121" s="470" customFormat="1"/>
    <row r="122" s="470" customFormat="1"/>
    <row r="123" s="470" customFormat="1"/>
    <row r="124" s="470" customFormat="1"/>
    <row r="125" s="470" customFormat="1"/>
    <row r="126" s="470" customFormat="1"/>
    <row r="127" s="470" customFormat="1"/>
    <row r="128" s="470" customFormat="1"/>
    <row r="129" s="470" customFormat="1"/>
    <row r="130" s="470" customFormat="1"/>
    <row r="131" s="470" customFormat="1"/>
    <row r="132" s="470" customFormat="1"/>
    <row r="133" s="470" customFormat="1"/>
    <row r="134" s="470" customFormat="1"/>
    <row r="135" s="470" customFormat="1"/>
    <row r="136" s="470" customFormat="1"/>
    <row r="137" s="470" customFormat="1"/>
    <row r="138" s="470" customFormat="1"/>
    <row r="139" s="470" customFormat="1"/>
    <row r="140" s="470" customFormat="1"/>
    <row r="141" s="470" customFormat="1"/>
    <row r="142" s="470" customFormat="1"/>
    <row r="143" s="470" customFormat="1"/>
    <row r="144" s="470" customFormat="1"/>
    <row r="145" s="470" customFormat="1"/>
    <row r="146" s="470" customFormat="1"/>
    <row r="147" s="470" customFormat="1"/>
    <row r="148" s="470" customFormat="1"/>
    <row r="149" s="470" customFormat="1"/>
    <row r="150" s="470" customFormat="1"/>
    <row r="151" s="470" customFormat="1"/>
    <row r="152" s="470" customFormat="1"/>
    <row r="153" s="470" customFormat="1"/>
    <row r="154" s="470" customFormat="1"/>
    <row r="155" s="470" customFormat="1"/>
    <row r="156" s="470" customFormat="1"/>
    <row r="157" s="470" customFormat="1"/>
    <row r="158" s="470" customFormat="1"/>
    <row r="159" s="470" customFormat="1"/>
    <row r="160" s="470" customFormat="1"/>
    <row r="161" s="470" customFormat="1"/>
    <row r="162" s="470" customFormat="1"/>
    <row r="163" s="470" customFormat="1"/>
    <row r="164" s="470" customFormat="1"/>
    <row r="165" s="470" customFormat="1"/>
    <row r="166" s="470" customFormat="1"/>
    <row r="167" s="470" customFormat="1"/>
    <row r="168" s="470" customFormat="1"/>
    <row r="169" s="470" customFormat="1"/>
    <row r="170" s="470" customFormat="1"/>
    <row r="171" s="470" customFormat="1"/>
    <row r="172" s="470" customFormat="1"/>
    <row r="173" s="470" customFormat="1"/>
    <row r="174" s="470" customFormat="1"/>
    <row r="175" s="470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25:25" customFormat="1"/>
    <row r="258" spans="25:25" customFormat="1"/>
    <row r="259" spans="25:25" customFormat="1"/>
    <row r="260" spans="25:25" customFormat="1"/>
    <row r="261" spans="25:25" customFormat="1"/>
    <row r="262" spans="25:25" customFormat="1">
      <c r="Y262" t="s">
        <v>637</v>
      </c>
    </row>
    <row r="263" spans="25:25" customFormat="1"/>
    <row r="264" spans="25:25" customFormat="1"/>
    <row r="265" spans="25:25" customFormat="1"/>
    <row r="266" spans="25:25" customFormat="1"/>
    <row r="267" spans="25:25" customFormat="1"/>
    <row r="268" spans="25:25" customFormat="1"/>
    <row r="269" spans="25:25" customFormat="1"/>
    <row r="270" spans="25:25" customFormat="1"/>
    <row r="271" spans="25:25" customFormat="1"/>
    <row r="272" spans="25:25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25:25" customFormat="1"/>
    <row r="290" spans="25:25" customFormat="1"/>
    <row r="291" spans="25:25" customFormat="1"/>
    <row r="292" spans="25:25" customFormat="1"/>
    <row r="293" spans="25:25" customFormat="1"/>
    <row r="294" spans="25:25" customFormat="1">
      <c r="Y294" s="3"/>
    </row>
    <row r="295" spans="25:25" customFormat="1"/>
    <row r="296" spans="25:25" customFormat="1"/>
    <row r="297" spans="25:25" customFormat="1"/>
    <row r="298" spans="25:25" customFormat="1"/>
    <row r="299" spans="25:25" customFormat="1"/>
    <row r="300" spans="25:25" customFormat="1"/>
    <row r="301" spans="25:25" customFormat="1"/>
    <row r="302" spans="25:25" customFormat="1"/>
    <row r="303" spans="25:25" customFormat="1"/>
    <row r="304" spans="25:25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s="17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J1126"/>
      <c r="N1126"/>
      <c r="O1126"/>
      <c r="P1126"/>
      <c r="Q1126"/>
      <c r="T1126"/>
      <c r="U1126"/>
      <c r="V1126"/>
    </row>
    <row r="1127" spans="4:25">
      <c r="J1127"/>
      <c r="N1127"/>
      <c r="O1127"/>
      <c r="P1127"/>
      <c r="Q1127"/>
      <c r="T1127"/>
      <c r="U1127"/>
      <c r="V1127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  <row r="1846" spans="4:25">
      <c r="D1846" s="1"/>
      <c r="E1846" s="1"/>
      <c r="F1846" s="1"/>
      <c r="G1846" s="1"/>
      <c r="H1846" s="1"/>
      <c r="I1846" s="1"/>
      <c r="K1846" s="1"/>
      <c r="L1846" s="1"/>
      <c r="M1846" s="1"/>
      <c r="R1846" s="1"/>
      <c r="S1846" s="1"/>
      <c r="W1846" s="1"/>
      <c r="X1846" s="1"/>
      <c r="Y1846" s="1"/>
    </row>
    <row r="1847" spans="4:25">
      <c r="D1847" s="1"/>
      <c r="E1847" s="1"/>
      <c r="F1847" s="1"/>
      <c r="G1847" s="1"/>
      <c r="H1847" s="1"/>
      <c r="I1847" s="1"/>
      <c r="K1847" s="1"/>
      <c r="L1847" s="1"/>
      <c r="M1847" s="1"/>
      <c r="R1847" s="1"/>
      <c r="S1847" s="1"/>
      <c r="W1847" s="1"/>
      <c r="X1847" s="1"/>
      <c r="Y184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G330"/>
  <sheetViews>
    <sheetView zoomScale="96" zoomScaleNormal="96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H20" sqref="H20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5.1796875" customWidth="1"/>
    <col min="7" max="7" width="7.54296875" customWidth="1"/>
    <col min="8" max="8" width="4.90625" style="420" customWidth="1"/>
    <col min="9" max="9" width="6" style="92" customWidth="1"/>
    <col min="10" max="10" width="4.08984375" style="92" customWidth="1"/>
    <col min="11" max="11" width="5.54296875" style="92" customWidth="1"/>
    <col min="12" max="12" width="1.26953125" style="92" customWidth="1"/>
    <col min="13" max="13" width="6.90625" customWidth="1"/>
    <col min="14" max="14" width="5.1796875" customWidth="1"/>
    <col min="15" max="15" width="2" style="447" customWidth="1"/>
    <col min="16" max="16" width="6.54296875" style="92" customWidth="1"/>
    <col min="17" max="17" width="1.26953125" style="92" customWidth="1"/>
    <col min="18" max="18" width="6.54296875" style="92" customWidth="1"/>
    <col min="19" max="19" width="1.08984375" style="92" customWidth="1"/>
    <col min="20" max="20" width="6.81640625" style="1" customWidth="1"/>
    <col min="21" max="21" width="1.36328125" style="92" customWidth="1"/>
    <col min="22" max="22" width="6.1796875" style="1" customWidth="1"/>
    <col min="23" max="23" width="5.1796875" customWidth="1"/>
    <col min="24" max="24" width="7.54296875" customWidth="1"/>
    <col min="25" max="25" width="5" customWidth="1"/>
    <col min="26" max="26" width="6.54296875" style="92" customWidth="1"/>
    <col min="27" max="27" width="4.90625" style="92" customWidth="1"/>
    <col min="28" max="28" width="5.08984375" style="11" customWidth="1"/>
    <col min="29" max="29" width="5" style="11" customWidth="1"/>
    <col min="30" max="30" width="5.08984375" style="92" customWidth="1"/>
    <col min="31" max="31" width="5.6328125" customWidth="1"/>
    <col min="32" max="32" width="5.36328125" customWidth="1"/>
    <col min="33" max="33" width="5.453125" customWidth="1"/>
    <col min="34" max="34" width="7.453125" customWidth="1"/>
    <col min="35" max="35" width="8.1796875" style="11" customWidth="1"/>
    <col min="36" max="36" width="9" customWidth="1"/>
    <col min="37" max="38" width="10.6328125" customWidth="1"/>
    <col min="39" max="39" width="9.54296875" customWidth="1"/>
    <col min="40" max="40" width="7.6328125" customWidth="1"/>
    <col min="42" max="42" width="12.453125" customWidth="1"/>
    <col min="43" max="43" width="13.36328125" customWidth="1"/>
  </cols>
  <sheetData>
    <row r="1" spans="1:59">
      <c r="A1" s="47"/>
      <c r="B1" s="47"/>
      <c r="C1" s="47"/>
      <c r="D1" s="47"/>
      <c r="E1" s="47"/>
      <c r="F1" s="47"/>
      <c r="G1" s="47"/>
      <c r="H1" s="72"/>
      <c r="I1" s="90"/>
      <c r="J1" s="90"/>
      <c r="K1" s="90"/>
      <c r="L1" s="90"/>
      <c r="M1" s="47"/>
      <c r="N1" s="47"/>
      <c r="O1" s="47"/>
      <c r="P1" s="90"/>
      <c r="Q1" s="90"/>
      <c r="R1" s="90"/>
      <c r="S1" s="90"/>
      <c r="T1" s="153"/>
      <c r="U1" s="90"/>
      <c r="V1" s="153"/>
      <c r="W1" s="47"/>
      <c r="X1" s="47"/>
      <c r="Y1" s="47"/>
      <c r="Z1" s="90"/>
      <c r="AA1" s="90"/>
      <c r="AB1" s="72"/>
      <c r="AC1" s="72"/>
      <c r="AD1" s="90"/>
      <c r="AE1" s="47"/>
      <c r="AF1" s="47"/>
      <c r="AG1" s="47"/>
      <c r="AH1" s="47"/>
      <c r="AI1" s="72"/>
      <c r="AJ1" s="47"/>
      <c r="AK1" s="22"/>
      <c r="AL1" s="22"/>
      <c r="AM1" s="22"/>
    </row>
    <row r="2" spans="1:59" ht="31.8">
      <c r="A2" s="47"/>
      <c r="B2" s="47"/>
      <c r="C2" s="142" t="s">
        <v>420</v>
      </c>
      <c r="D2" s="142"/>
      <c r="E2" s="142"/>
      <c r="F2" s="142"/>
      <c r="G2" s="142"/>
      <c r="H2" s="168" t="str">
        <f>+År!B2</f>
        <v>VOKSEN GEIT</v>
      </c>
      <c r="I2" s="90"/>
      <c r="J2" s="90"/>
      <c r="K2" s="90"/>
      <c r="L2" s="90"/>
      <c r="M2" s="47"/>
      <c r="N2" s="47"/>
      <c r="O2" s="47"/>
      <c r="P2" s="90"/>
      <c r="Q2" s="90"/>
      <c r="R2" s="90"/>
      <c r="S2" s="90"/>
      <c r="T2" s="153"/>
      <c r="U2" s="90"/>
      <c r="V2" s="153"/>
      <c r="W2" s="47"/>
      <c r="X2" s="47"/>
      <c r="Y2" s="47"/>
      <c r="Z2" s="90"/>
      <c r="AA2" s="90"/>
      <c r="AB2" s="72"/>
      <c r="AC2" s="72"/>
      <c r="AD2" s="90"/>
      <c r="AE2" s="47"/>
      <c r="AF2" s="47"/>
      <c r="AG2" s="47"/>
      <c r="AH2" s="47"/>
      <c r="AI2" s="72"/>
      <c r="AJ2" s="47"/>
      <c r="AK2" s="22"/>
      <c r="AL2" s="22"/>
      <c r="AM2" s="22"/>
    </row>
    <row r="3" spans="1:59" ht="19.5" customHeight="1">
      <c r="A3" s="47"/>
      <c r="B3" s="47"/>
      <c r="C3" s="142"/>
      <c r="D3" s="142"/>
      <c r="E3" s="142"/>
      <c r="F3" s="142"/>
      <c r="G3" s="142"/>
      <c r="H3" s="168"/>
      <c r="I3" s="90"/>
      <c r="J3" s="90"/>
      <c r="K3" s="90"/>
      <c r="L3" s="90"/>
      <c r="M3" s="47"/>
      <c r="N3" s="47"/>
      <c r="O3" s="47"/>
      <c r="P3" s="90"/>
      <c r="Q3" s="90"/>
      <c r="R3" s="90"/>
      <c r="S3" s="90"/>
      <c r="T3" s="153"/>
      <c r="U3" s="90"/>
      <c r="V3" s="153"/>
      <c r="W3" s="47"/>
      <c r="X3" s="47"/>
      <c r="Y3" s="47"/>
      <c r="Z3" s="90"/>
      <c r="AA3" s="90"/>
      <c r="AB3" s="72"/>
      <c r="AC3" s="72"/>
      <c r="AD3" s="90"/>
      <c r="AE3" s="47"/>
      <c r="AF3" s="47"/>
      <c r="AG3" s="47"/>
      <c r="AH3" s="47"/>
      <c r="AI3" s="72"/>
      <c r="AJ3" s="47"/>
      <c r="AK3" s="22"/>
      <c r="AL3" s="22"/>
      <c r="AM3" s="22"/>
    </row>
    <row r="4" spans="1:59">
      <c r="A4" s="47"/>
      <c r="B4" s="47"/>
      <c r="C4" s="47"/>
      <c r="D4" s="47"/>
      <c r="E4" s="47"/>
      <c r="F4" s="47"/>
      <c r="G4" s="47"/>
      <c r="H4" s="72"/>
      <c r="I4" s="90"/>
      <c r="J4" s="90"/>
      <c r="K4" s="90"/>
      <c r="L4" s="90"/>
      <c r="M4" s="47"/>
      <c r="N4" s="47"/>
      <c r="O4" s="47"/>
      <c r="P4" s="90"/>
      <c r="Q4" s="90"/>
      <c r="R4" s="90"/>
      <c r="S4" s="90"/>
      <c r="T4" s="153"/>
      <c r="U4" s="90"/>
      <c r="V4" s="153"/>
      <c r="W4" s="47"/>
      <c r="X4" s="47"/>
      <c r="Y4" s="47"/>
      <c r="Z4" s="90"/>
      <c r="AA4" s="90"/>
      <c r="AB4" s="72"/>
      <c r="AC4" s="72"/>
      <c r="AD4" s="90"/>
      <c r="AE4" s="47"/>
      <c r="AF4" s="47"/>
      <c r="AG4" s="47"/>
      <c r="AH4" s="47"/>
      <c r="AI4" s="72"/>
      <c r="AJ4" s="47"/>
      <c r="AK4" s="22"/>
      <c r="AL4" s="22"/>
      <c r="AM4" s="22"/>
    </row>
    <row r="5" spans="1:59" ht="24.6">
      <c r="A5" s="47"/>
      <c r="B5" s="47"/>
      <c r="C5" s="47"/>
      <c r="D5" s="47"/>
      <c r="E5" s="145" t="s">
        <v>5</v>
      </c>
      <c r="F5" s="145"/>
      <c r="G5" s="143">
        <f>+År!P2</f>
        <v>49</v>
      </c>
      <c r="H5" s="169"/>
      <c r="I5" s="147"/>
      <c r="J5" s="148"/>
      <c r="K5" s="148"/>
      <c r="L5" s="148"/>
      <c r="M5" s="144"/>
      <c r="N5" s="144"/>
      <c r="O5" s="144"/>
      <c r="P5" s="147" t="s">
        <v>421</v>
      </c>
      <c r="Q5" s="147"/>
      <c r="R5" s="147"/>
      <c r="S5" s="147"/>
      <c r="T5" s="154"/>
      <c r="U5" s="147"/>
      <c r="V5" s="154"/>
      <c r="W5" s="144"/>
      <c r="X5" s="486">
        <f>SUM(G10:G13)</f>
        <v>9182</v>
      </c>
      <c r="Y5" s="487"/>
      <c r="Z5" s="90"/>
      <c r="AA5" s="90"/>
      <c r="AB5" s="72"/>
      <c r="AC5" s="72"/>
      <c r="AD5" s="90"/>
      <c r="AE5" s="47"/>
      <c r="AF5" s="47"/>
      <c r="AG5" s="72"/>
      <c r="AH5" s="47"/>
      <c r="AI5" s="72"/>
      <c r="AJ5" s="47"/>
      <c r="AK5" s="22"/>
      <c r="AL5" s="22"/>
      <c r="AM5" s="22"/>
      <c r="AO5">
        <v>1</v>
      </c>
      <c r="AP5" s="3" t="s">
        <v>431</v>
      </c>
      <c r="BF5" s="22"/>
      <c r="BG5" s="22"/>
    </row>
    <row r="6" spans="1:59" ht="19.5" customHeight="1">
      <c r="A6" s="47"/>
      <c r="B6" s="47"/>
      <c r="C6" s="47"/>
      <c r="D6" s="48"/>
      <c r="E6" s="48"/>
      <c r="F6" s="48"/>
      <c r="G6" s="48"/>
      <c r="H6" s="199"/>
      <c r="I6" s="149"/>
      <c r="J6" s="149"/>
      <c r="K6" s="149"/>
      <c r="L6" s="149"/>
      <c r="M6" s="47"/>
      <c r="N6" s="47"/>
      <c r="O6" s="47"/>
      <c r="P6" s="149"/>
      <c r="Q6" s="149"/>
      <c r="R6" s="149"/>
      <c r="S6" s="149"/>
      <c r="T6" s="155"/>
      <c r="U6" s="149"/>
      <c r="V6" s="155"/>
      <c r="W6" s="47"/>
      <c r="X6" s="47"/>
      <c r="Y6" s="79"/>
      <c r="Z6" s="90"/>
      <c r="AA6" s="90"/>
      <c r="AB6" s="72"/>
      <c r="AC6" s="72"/>
      <c r="AD6" s="90"/>
      <c r="AE6" s="47"/>
      <c r="AF6" s="47"/>
      <c r="AG6" s="47"/>
      <c r="AH6" s="47"/>
      <c r="AI6" s="72"/>
      <c r="AJ6" s="47"/>
      <c r="AK6" s="22"/>
      <c r="AL6" s="22"/>
      <c r="AM6" s="22"/>
      <c r="AP6">
        <v>2</v>
      </c>
      <c r="AQ6" s="3" t="s">
        <v>106</v>
      </c>
    </row>
    <row r="7" spans="1:59" ht="17.25" customHeight="1">
      <c r="A7" s="47"/>
      <c r="B7" s="46"/>
      <c r="C7" s="46"/>
      <c r="D7" s="46"/>
      <c r="E7" s="98" t="s">
        <v>2</v>
      </c>
      <c r="F7" s="46"/>
      <c r="G7" s="46"/>
      <c r="H7" s="128"/>
      <c r="I7" s="103"/>
      <c r="J7" s="103"/>
      <c r="K7" s="103"/>
      <c r="L7" s="149"/>
      <c r="M7" s="46"/>
      <c r="N7" s="46"/>
      <c r="O7" s="47"/>
      <c r="P7" s="103"/>
      <c r="Q7" s="149"/>
      <c r="R7" s="103"/>
      <c r="S7" s="149"/>
      <c r="T7" s="99" t="s">
        <v>22</v>
      </c>
      <c r="U7" s="149"/>
      <c r="V7" s="98" t="s">
        <v>22</v>
      </c>
      <c r="W7" s="46"/>
      <c r="X7" s="98" t="s">
        <v>22</v>
      </c>
      <c r="Y7" s="46"/>
      <c r="Z7" s="103"/>
      <c r="AA7" s="103"/>
      <c r="AB7" s="105" t="s">
        <v>511</v>
      </c>
      <c r="AC7" s="105"/>
      <c r="AD7" s="100"/>
      <c r="AE7" s="98" t="s">
        <v>409</v>
      </c>
      <c r="AF7" s="46"/>
      <c r="AG7" s="46"/>
      <c r="AH7" s="98" t="s">
        <v>78</v>
      </c>
      <c r="AI7" s="105" t="s">
        <v>2</v>
      </c>
      <c r="AJ7" s="47"/>
      <c r="AK7" s="22"/>
      <c r="AL7" s="22"/>
      <c r="AM7" s="22"/>
      <c r="AP7">
        <v>3</v>
      </c>
      <c r="AQ7" s="3" t="s">
        <v>580</v>
      </c>
    </row>
    <row r="8" spans="1:59" ht="15.6">
      <c r="A8" s="47"/>
      <c r="B8" s="46"/>
      <c r="C8" s="46"/>
      <c r="D8" s="46"/>
      <c r="E8" s="98" t="s">
        <v>480</v>
      </c>
      <c r="F8" s="46"/>
      <c r="G8" s="98" t="s">
        <v>2</v>
      </c>
      <c r="H8" s="128"/>
      <c r="I8" s="100" t="s">
        <v>2</v>
      </c>
      <c r="J8" s="103"/>
      <c r="K8" s="100" t="s">
        <v>1</v>
      </c>
      <c r="L8" s="149"/>
      <c r="M8" s="98" t="s">
        <v>22</v>
      </c>
      <c r="N8" s="46"/>
      <c r="O8" s="47"/>
      <c r="P8" s="100" t="s">
        <v>2</v>
      </c>
      <c r="Q8" s="149"/>
      <c r="R8" s="100" t="s">
        <v>22</v>
      </c>
      <c r="S8" s="149"/>
      <c r="T8" s="99" t="s">
        <v>675</v>
      </c>
      <c r="U8" s="149"/>
      <c r="V8" s="309" t="s">
        <v>478</v>
      </c>
      <c r="W8" s="46"/>
      <c r="X8" s="98" t="s">
        <v>482</v>
      </c>
      <c r="Y8" s="46"/>
      <c r="Z8" s="100" t="s">
        <v>512</v>
      </c>
      <c r="AA8" s="103"/>
      <c r="AB8" s="105" t="s">
        <v>514</v>
      </c>
      <c r="AC8" s="105"/>
      <c r="AD8" s="100"/>
      <c r="AE8" s="98"/>
      <c r="AF8" s="98" t="s">
        <v>478</v>
      </c>
      <c r="AG8" s="98" t="s">
        <v>410</v>
      </c>
      <c r="AH8" s="98" t="s">
        <v>477</v>
      </c>
      <c r="AI8" s="105" t="s">
        <v>426</v>
      </c>
      <c r="AJ8" s="47"/>
      <c r="AK8" s="22"/>
      <c r="AL8" s="22"/>
      <c r="AM8" s="22"/>
      <c r="AP8">
        <v>4</v>
      </c>
      <c r="AQ8" s="3" t="s">
        <v>107</v>
      </c>
    </row>
    <row r="9" spans="1:59" ht="15.6">
      <c r="A9" s="47"/>
      <c r="B9" s="98" t="s">
        <v>86</v>
      </c>
      <c r="C9" s="98" t="s">
        <v>420</v>
      </c>
      <c r="D9" s="310"/>
      <c r="E9" s="311" t="s">
        <v>481</v>
      </c>
      <c r="F9" s="259" t="s">
        <v>483</v>
      </c>
      <c r="G9" s="311" t="s">
        <v>8</v>
      </c>
      <c r="H9" s="430" t="s">
        <v>483</v>
      </c>
      <c r="I9" s="312" t="s">
        <v>400</v>
      </c>
      <c r="J9" s="313" t="s">
        <v>483</v>
      </c>
      <c r="K9" s="312" t="s">
        <v>400</v>
      </c>
      <c r="L9" s="149"/>
      <c r="M9" s="311" t="s">
        <v>44</v>
      </c>
      <c r="N9" s="259" t="s">
        <v>483</v>
      </c>
      <c r="O9" s="47"/>
      <c r="P9" s="313" t="s">
        <v>650</v>
      </c>
      <c r="Q9" s="149"/>
      <c r="R9" s="313" t="s">
        <v>650</v>
      </c>
      <c r="S9" s="149"/>
      <c r="T9" s="99" t="s">
        <v>676</v>
      </c>
      <c r="U9" s="149"/>
      <c r="V9" s="314" t="s">
        <v>479</v>
      </c>
      <c r="W9" s="259" t="s">
        <v>483</v>
      </c>
      <c r="X9" s="311" t="s">
        <v>411</v>
      </c>
      <c r="Y9" s="259" t="s">
        <v>483</v>
      </c>
      <c r="Z9" s="312" t="s">
        <v>485</v>
      </c>
      <c r="AA9" s="313" t="s">
        <v>483</v>
      </c>
      <c r="AB9" s="105" t="s">
        <v>515</v>
      </c>
      <c r="AC9" s="105" t="s">
        <v>516</v>
      </c>
      <c r="AD9" s="100" t="s">
        <v>517</v>
      </c>
      <c r="AE9" s="311" t="s">
        <v>1</v>
      </c>
      <c r="AF9" s="311" t="s">
        <v>479</v>
      </c>
      <c r="AG9" s="311" t="s">
        <v>513</v>
      </c>
      <c r="AH9" s="311" t="s">
        <v>43</v>
      </c>
      <c r="AI9" s="315" t="s">
        <v>538</v>
      </c>
      <c r="AJ9" s="47"/>
      <c r="AK9" s="22"/>
      <c r="AL9" s="22"/>
      <c r="AM9" s="22"/>
      <c r="AT9" s="4"/>
    </row>
    <row r="10" spans="1:59" ht="15.6">
      <c r="A10" s="47"/>
      <c r="B10" s="88">
        <f>+'Ark1'!C171</f>
        <v>2024</v>
      </c>
      <c r="C10" s="88">
        <f>+'Ark1'!G171</f>
        <v>1</v>
      </c>
      <c r="D10" s="89" t="str">
        <f>VLOOKUP(C10,RNR!$I$5:$J$8,2)</f>
        <v>Øst</v>
      </c>
      <c r="E10" s="88">
        <f>+'Ark1'!Q171</f>
        <v>198</v>
      </c>
      <c r="F10" s="97">
        <f>+E10-E15</f>
        <v>-10</v>
      </c>
      <c r="G10" s="88">
        <f>+'Ark1'!R171</f>
        <v>2472</v>
      </c>
      <c r="H10" s="431">
        <f>+G10-G15</f>
        <v>-356</v>
      </c>
      <c r="I10" s="91">
        <f>+'Ark1'!AG171</f>
        <v>26.374792373219456</v>
      </c>
      <c r="J10" s="150">
        <f>+I10-I15</f>
        <v>-4.9752680371028859</v>
      </c>
      <c r="K10" s="91">
        <f>+'Ark1'!AH171</f>
        <v>3.6812297734627841</v>
      </c>
      <c r="L10" s="149"/>
      <c r="M10" s="89">
        <f>+'Ark1'!U171</f>
        <v>20.593527508090624</v>
      </c>
      <c r="N10" s="117">
        <f>+M10-M15</f>
        <v>-0.26181195442699945</v>
      </c>
      <c r="O10" s="47"/>
      <c r="P10" s="127">
        <f>+'Ark1'!AI171</f>
        <v>2437</v>
      </c>
      <c r="Q10" s="149"/>
      <c r="R10" s="122">
        <f>+'Ark1'!AJ171</f>
        <v>108.99388592531812</v>
      </c>
      <c r="S10" s="149"/>
      <c r="T10" s="110">
        <f>+'Ark1'!AK171</f>
        <v>15.749031608646796</v>
      </c>
      <c r="U10" s="149"/>
      <c r="V10" s="89">
        <f>+'Ark1'!S171</f>
        <v>5.2746763754045309</v>
      </c>
      <c r="W10" s="117">
        <f>+V10-V15</f>
        <v>-0.17086817905091412</v>
      </c>
      <c r="X10" s="89">
        <f>+'Ark1'!T171</f>
        <v>5.7063106796116516</v>
      </c>
      <c r="Y10" s="117">
        <f>+X10-X15</f>
        <v>1.9259554249471122E-3</v>
      </c>
      <c r="Z10" s="91">
        <f>+'Ark1'!W171</f>
        <v>5.2993527508090628</v>
      </c>
      <c r="AA10" s="150">
        <f>+Z10-Z15</f>
        <v>-0.92412673999715977</v>
      </c>
      <c r="AB10" s="146">
        <f>+'Ark1'!X171</f>
        <v>80.299352750809049</v>
      </c>
      <c r="AC10" s="146">
        <f>+'Ark1'!Y171</f>
        <v>29.288025889967638</v>
      </c>
      <c r="AD10" s="91">
        <f>+'Ark1'!Z171</f>
        <v>5.9120036016406443</v>
      </c>
      <c r="AE10" s="89">
        <f>+'Ark1'!Z171</f>
        <v>5.9120036016406443</v>
      </c>
      <c r="AF10" s="89">
        <f>+'Ark1'!AA171</f>
        <v>1.6108570179132349</v>
      </c>
      <c r="AG10" s="89">
        <f>+'Ark1'!AB171</f>
        <v>1.7454032964424655</v>
      </c>
      <c r="AH10" s="89">
        <f>+M10/V10</f>
        <v>3.9042257841859054</v>
      </c>
      <c r="AI10" s="146">
        <f>+G10/E10</f>
        <v>12.484848484848484</v>
      </c>
      <c r="AJ10" s="47"/>
      <c r="AK10" s="22"/>
      <c r="AL10" s="22"/>
      <c r="AM10" s="22"/>
      <c r="AT10" s="49"/>
    </row>
    <row r="11" spans="1:59" ht="15.6">
      <c r="A11" s="47"/>
      <c r="B11" s="88">
        <f>+'Ark1'!C172</f>
        <v>2024</v>
      </c>
      <c r="C11" s="88">
        <f>+'Ark1'!G172</f>
        <v>2</v>
      </c>
      <c r="D11" s="89" t="str">
        <f>VLOOKUP(C11,RNR!$I$5:$J$8,2)</f>
        <v>Vest</v>
      </c>
      <c r="E11" s="88">
        <f>+'Ark1'!Q172</f>
        <v>256</v>
      </c>
      <c r="F11" s="97">
        <f>+E11-E16</f>
        <v>20</v>
      </c>
      <c r="G11" s="88">
        <f>+'Ark1'!R172</f>
        <v>2968</v>
      </c>
      <c r="H11" s="431">
        <f>+G11-G16</f>
        <v>265</v>
      </c>
      <c r="I11" s="91">
        <f>+'Ark1'!AG172</f>
        <v>30.994028431009877</v>
      </c>
      <c r="J11" s="150">
        <f>+I11-I16</f>
        <v>2.4706820871765238</v>
      </c>
      <c r="K11" s="91">
        <f>+'Ark1'!AH172</f>
        <v>0.64016172506738545</v>
      </c>
      <c r="L11" s="149"/>
      <c r="M11" s="89">
        <f>+'Ark1'!U172</f>
        <v>20.155997304582211</v>
      </c>
      <c r="N11" s="117">
        <f>+M11-M16</f>
        <v>0.30361106706833141</v>
      </c>
      <c r="O11" s="47"/>
      <c r="P11" s="127">
        <f>+'Ark1'!AI172</f>
        <v>2869</v>
      </c>
      <c r="Q11" s="149"/>
      <c r="R11" s="122">
        <f>+'Ark1'!AJ172</f>
        <v>107.88668525618688</v>
      </c>
      <c r="S11" s="149"/>
      <c r="T11" s="110">
        <f>+'Ark1'!AK172</f>
        <v>15.562621133189724</v>
      </c>
      <c r="U11" s="149"/>
      <c r="V11" s="89">
        <f>+'Ark1'!S172</f>
        <v>4.953167115902966</v>
      </c>
      <c r="W11" s="117">
        <f>+V11-V16</f>
        <v>-0.22811294329052245</v>
      </c>
      <c r="X11" s="89">
        <f>+'Ark1'!T172</f>
        <v>5.2695417789757428</v>
      </c>
      <c r="Y11" s="117">
        <f>+X11-X16</f>
        <v>-0.12927435124993281</v>
      </c>
      <c r="Z11" s="91">
        <f>+'Ark1'!W172</f>
        <v>3.6051212938005399</v>
      </c>
      <c r="AA11" s="150">
        <f>+Z11-Z16</f>
        <v>1.6073410496273992</v>
      </c>
      <c r="AB11" s="146">
        <f>+'Ark1'!X172</f>
        <v>74.629380053908349</v>
      </c>
      <c r="AC11" s="146">
        <f>+'Ark1'!Y172</f>
        <v>27.998652291105124</v>
      </c>
      <c r="AD11" s="91">
        <f>+'Ark1'!Z172</f>
        <v>6.3572351243185485</v>
      </c>
      <c r="AE11" s="89">
        <f>+'Ark1'!Z172</f>
        <v>6.3572351243185485</v>
      </c>
      <c r="AF11" s="89">
        <f>+'Ark1'!AA172</f>
        <v>1.7570123492032907</v>
      </c>
      <c r="AG11" s="89">
        <f>+'Ark1'!AB172</f>
        <v>1.8778721557018152</v>
      </c>
      <c r="AH11" s="89">
        <f>+M11/V11</f>
        <v>4.0693150125841777</v>
      </c>
      <c r="AI11" s="146">
        <f>+G11/E11</f>
        <v>11.59375</v>
      </c>
      <c r="AJ11" s="47"/>
      <c r="AK11" s="22"/>
      <c r="AL11" s="22"/>
      <c r="AM11" s="22"/>
      <c r="AT11" s="49"/>
    </row>
    <row r="12" spans="1:59" ht="15.6">
      <c r="A12" s="47"/>
      <c r="B12" s="88">
        <f>+'Ark1'!C173</f>
        <v>2024</v>
      </c>
      <c r="C12" s="88">
        <f>+'Ark1'!G173</f>
        <v>3</v>
      </c>
      <c r="D12" s="89" t="str">
        <f>VLOOKUP(C12,RNR!$I$5:$J$8,2)</f>
        <v xml:space="preserve">Midt </v>
      </c>
      <c r="E12" s="88">
        <f>+'Ark1'!Q173</f>
        <v>120</v>
      </c>
      <c r="F12" s="97">
        <f>+E12-E17</f>
        <v>9</v>
      </c>
      <c r="G12" s="88">
        <f>+'Ark1'!R173</f>
        <v>1262</v>
      </c>
      <c r="H12" s="431">
        <f>+G12-G17</f>
        <v>98</v>
      </c>
      <c r="I12" s="91">
        <f>+'Ark1'!AG173</f>
        <v>13.97329528439818</v>
      </c>
      <c r="J12" s="150">
        <f>+I12-I17</f>
        <v>0.95698370002118871</v>
      </c>
      <c r="K12" s="91">
        <f>+'Ark1'!AH173</f>
        <v>1.9017432646592711</v>
      </c>
      <c r="L12" s="149"/>
      <c r="M12" s="89">
        <f>+'Ark1'!U173</f>
        <v>21.371236133122036</v>
      </c>
      <c r="N12" s="117">
        <f>+M12-M17</f>
        <v>0.33377908844847681</v>
      </c>
      <c r="O12" s="47"/>
      <c r="P12" s="127">
        <f>+'Ark1'!AI173</f>
        <v>916</v>
      </c>
      <c r="Q12" s="149"/>
      <c r="R12" s="122">
        <f>+'Ark1'!AJ173</f>
        <v>108.11310043668144</v>
      </c>
      <c r="S12" s="149"/>
      <c r="T12" s="110">
        <f>+'Ark1'!AK173</f>
        <v>16.272784479702477</v>
      </c>
      <c r="U12" s="149"/>
      <c r="V12" s="89">
        <f>+'Ark1'!S173</f>
        <v>5.419175911251978</v>
      </c>
      <c r="W12" s="117">
        <f>+V12-V17</f>
        <v>0.14512092843410773</v>
      </c>
      <c r="X12" s="89">
        <f>+'Ark1'!T173</f>
        <v>5.6893819334389857</v>
      </c>
      <c r="Y12" s="117">
        <f>+X12-X17</f>
        <v>-7.0068238382321901E-2</v>
      </c>
      <c r="Z12" s="91">
        <f>+'Ark1'!W173</f>
        <v>4.8335974643423132</v>
      </c>
      <c r="AA12" s="150">
        <f>+Z12-Z17</f>
        <v>0.96761808289901419</v>
      </c>
      <c r="AB12" s="146">
        <f>+'Ark1'!X173</f>
        <v>80.824088748019022</v>
      </c>
      <c r="AC12" s="146">
        <f>+'Ark1'!Y173</f>
        <v>32.88431061806655</v>
      </c>
      <c r="AD12" s="91">
        <f>+'Ark1'!Z173</f>
        <v>6.5591291959782119</v>
      </c>
      <c r="AE12" s="89">
        <f>+'Ark1'!Z173</f>
        <v>6.5591291959782119</v>
      </c>
      <c r="AF12" s="89">
        <f>+'Ark1'!AA173</f>
        <v>1.5544160146342003</v>
      </c>
      <c r="AG12" s="89">
        <f>+'Ark1'!AB173</f>
        <v>1.9356194350624576</v>
      </c>
      <c r="AH12" s="89">
        <f>+M12/V12</f>
        <v>3.9436321099575995</v>
      </c>
      <c r="AI12" s="146">
        <f>+G12/E12</f>
        <v>10.516666666666667</v>
      </c>
      <c r="AJ12" s="47"/>
      <c r="AK12" s="22"/>
      <c r="AL12" s="22"/>
      <c r="AM12" s="22"/>
      <c r="AT12" s="49"/>
    </row>
    <row r="13" spans="1:59" ht="15.6">
      <c r="A13" s="47"/>
      <c r="B13" s="88">
        <f>+'Ark1'!C174</f>
        <v>2024</v>
      </c>
      <c r="C13" s="88">
        <f>+'Ark1'!G174</f>
        <v>4</v>
      </c>
      <c r="D13" s="89" t="str">
        <f>VLOOKUP(C13,RNR!$I$5:$J$8,2)</f>
        <v>Nord</v>
      </c>
      <c r="E13" s="88">
        <f>+'Ark1'!Q174</f>
        <v>99</v>
      </c>
      <c r="F13" s="97">
        <f>+E13-E18</f>
        <v>10</v>
      </c>
      <c r="G13" s="88">
        <f>+'Ark1'!R174</f>
        <v>2480</v>
      </c>
      <c r="H13" s="431">
        <f>+G13-G18</f>
        <v>95</v>
      </c>
      <c r="I13" s="91">
        <f>+'Ark1'!AG174</f>
        <v>28.657883911372487</v>
      </c>
      <c r="J13" s="150">
        <f>+I13-I18</f>
        <v>1.5476022499051822</v>
      </c>
      <c r="K13" s="91">
        <f>+'Ark1'!AH174</f>
        <v>0.52419354838709675</v>
      </c>
      <c r="L13" s="149"/>
      <c r="M13" s="89">
        <f>+'Ark1'!U174</f>
        <v>22.303991935483847</v>
      </c>
      <c r="N13" s="117">
        <f>+M13-M18</f>
        <v>0.91925398999114805</v>
      </c>
      <c r="O13" s="47"/>
      <c r="P13" s="127">
        <f>+'Ark1'!AI174</f>
        <v>1699</v>
      </c>
      <c r="Q13" s="149"/>
      <c r="R13" s="122">
        <f>+'Ark1'!AJ174</f>
        <v>110.47333725721006</v>
      </c>
      <c r="S13" s="149"/>
      <c r="T13" s="110">
        <f>+'Ark1'!AK174</f>
        <v>16.346075935996438</v>
      </c>
      <c r="U13" s="149"/>
      <c r="V13" s="89">
        <f>+'Ark1'!S174</f>
        <v>5.4201612903225804</v>
      </c>
      <c r="W13" s="117">
        <f>+V13-V18</f>
        <v>0.28682795698924579</v>
      </c>
      <c r="X13" s="89">
        <f>+'Ark1'!T174</f>
        <v>5.7778225806451609</v>
      </c>
      <c r="Y13" s="117">
        <f>+X13-X18</f>
        <v>0.16524396429295951</v>
      </c>
      <c r="Z13" s="91">
        <f>+'Ark1'!W174</f>
        <v>5.7661290322580632</v>
      </c>
      <c r="AA13" s="150">
        <f>+Z13-Z18</f>
        <v>2.1183302901196974</v>
      </c>
      <c r="AB13" s="146">
        <f>+'Ark1'!X174</f>
        <v>89.274193548387103</v>
      </c>
      <c r="AC13" s="146">
        <f>+'Ark1'!Y174</f>
        <v>40.725806451612897</v>
      </c>
      <c r="AD13" s="91">
        <f>+'Ark1'!Z174</f>
        <v>5.5897360748995606</v>
      </c>
      <c r="AE13" s="89">
        <f>+'Ark1'!Z174</f>
        <v>5.5897360748995606</v>
      </c>
      <c r="AF13" s="89">
        <f>+'Ark1'!AA174</f>
        <v>1.62517889033741</v>
      </c>
      <c r="AG13" s="89">
        <f>+'Ark1'!AB174</f>
        <v>2.0294783456886538</v>
      </c>
      <c r="AH13" s="89">
        <f>+M13/V13</f>
        <v>4.1150052075583945</v>
      </c>
      <c r="AI13" s="146">
        <f>+G13/E13</f>
        <v>25.050505050505052</v>
      </c>
      <c r="AJ13" s="47"/>
      <c r="AK13" s="22"/>
      <c r="AL13" s="22"/>
      <c r="AM13" s="22"/>
      <c r="AT13" s="49"/>
    </row>
    <row r="14" spans="1:59" s="447" customFormat="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22"/>
      <c r="AL14" s="22"/>
      <c r="AM14" s="22"/>
      <c r="AT14" s="49"/>
    </row>
    <row r="15" spans="1:59" ht="15.6">
      <c r="A15" s="47"/>
      <c r="B15" s="88">
        <f>+'Ark1'!C175</f>
        <v>2023</v>
      </c>
      <c r="C15" s="88">
        <f>+'Ark1'!G175</f>
        <v>1</v>
      </c>
      <c r="D15" s="89" t="str">
        <f>VLOOKUP(C15,RNR!$I$5:$J$8,2)</f>
        <v>Øst</v>
      </c>
      <c r="E15" s="88">
        <f>+'Ark1'!Q175</f>
        <v>208</v>
      </c>
      <c r="F15" s="97">
        <f>+E15-E20</f>
        <v>32</v>
      </c>
      <c r="G15" s="88">
        <f>+'Ark1'!R175</f>
        <v>2828</v>
      </c>
      <c r="H15" s="431">
        <f>+G15-G20</f>
        <v>255</v>
      </c>
      <c r="I15" s="91">
        <f>+'Ark1'!AG175</f>
        <v>31.350060410322342</v>
      </c>
      <c r="J15" s="150">
        <f>+I15-I20</f>
        <v>1.3422088016502229</v>
      </c>
      <c r="K15" s="91">
        <f>+'Ark1'!AH175</f>
        <v>3.7835926449787847</v>
      </c>
      <c r="L15" s="149"/>
      <c r="M15" s="89">
        <f>+'Ark1'!U175</f>
        <v>20.855339462517623</v>
      </c>
      <c r="N15" s="117">
        <f>+M15-M20</f>
        <v>-0.60389100775050508</v>
      </c>
      <c r="O15" s="47"/>
      <c r="P15" s="127">
        <f>+'Ark1'!AI175</f>
        <v>1342</v>
      </c>
      <c r="Q15" s="149"/>
      <c r="R15" s="122">
        <f>+'Ark1'!AJ175</f>
        <v>108.80588673621462</v>
      </c>
      <c r="S15" s="149"/>
      <c r="T15" s="110">
        <f>+'Ark1'!AK175</f>
        <v>15.750937854354724</v>
      </c>
      <c r="U15" s="149"/>
      <c r="V15" s="89">
        <f>+'Ark1'!S175</f>
        <v>5.4455445544554451</v>
      </c>
      <c r="W15" s="117">
        <f>+V15-V20</f>
        <v>1.5307477113820411E-2</v>
      </c>
      <c r="X15" s="89">
        <f>+'Ark1'!T175</f>
        <v>5.7043847241867045</v>
      </c>
      <c r="Y15" s="117">
        <f>+X15-X20</f>
        <v>-0.14481854048488341</v>
      </c>
      <c r="Z15" s="91">
        <f>+'Ark1'!W175</f>
        <v>6.2234794908062225</v>
      </c>
      <c r="AA15" s="150">
        <f>+Z15-Z20</f>
        <v>1.3264721064300069</v>
      </c>
      <c r="AB15" s="146">
        <f>+'Ark1'!X175</f>
        <v>79.8090523338048</v>
      </c>
      <c r="AC15" s="146">
        <f>+'Ark1'!Y175</f>
        <v>29.349363507779351</v>
      </c>
      <c r="AD15" s="91">
        <f>+'Ark1'!Z175</f>
        <v>6.2230689754467905</v>
      </c>
      <c r="AE15" s="89">
        <f>+'Ark1'!Z175</f>
        <v>6.2230689754467905</v>
      </c>
      <c r="AF15" s="89">
        <f>+'Ark1'!AA175</f>
        <v>1.8911890788686012</v>
      </c>
      <c r="AG15" s="89">
        <f>+'Ark1'!AB175</f>
        <v>2.1093569434279886</v>
      </c>
      <c r="AH15" s="89">
        <f>+M15/V15</f>
        <v>3.8297987012986909</v>
      </c>
      <c r="AI15" s="146">
        <f>+G15/E15</f>
        <v>13.596153846153847</v>
      </c>
      <c r="AJ15" s="47"/>
      <c r="AK15" s="22"/>
      <c r="AL15" s="22"/>
      <c r="AM15" s="22"/>
      <c r="AT15" s="49"/>
    </row>
    <row r="16" spans="1:59" ht="15.6">
      <c r="A16" s="47"/>
      <c r="B16" s="88">
        <f>+'Ark1'!C176</f>
        <v>2023</v>
      </c>
      <c r="C16" s="88">
        <f>+'Ark1'!G176</f>
        <v>2</v>
      </c>
      <c r="D16" s="89" t="str">
        <f>VLOOKUP(C16,RNR!$I$5:$J$8,2)</f>
        <v>Vest</v>
      </c>
      <c r="E16" s="88">
        <f>+'Ark1'!Q176</f>
        <v>236</v>
      </c>
      <c r="F16" s="97">
        <f>+E16-E21</f>
        <v>33</v>
      </c>
      <c r="G16" s="88">
        <f>+'Ark1'!R176</f>
        <v>2703</v>
      </c>
      <c r="H16" s="431">
        <f>+G16-G21</f>
        <v>119</v>
      </c>
      <c r="I16" s="91">
        <f>+'Ark1'!AG176</f>
        <v>28.523346343833353</v>
      </c>
      <c r="J16" s="150">
        <f>+I16-I21</f>
        <v>-1.2574243725086944</v>
      </c>
      <c r="K16" s="91">
        <f>+'Ark1'!AH176</f>
        <v>7.399186089530152E-2</v>
      </c>
      <c r="L16" s="149"/>
      <c r="M16" s="89">
        <f>+'Ark1'!U176</f>
        <v>19.85238623751388</v>
      </c>
      <c r="N16" s="117">
        <f>+M16-M21</f>
        <v>-1.3537941030433913</v>
      </c>
      <c r="O16" s="47"/>
      <c r="P16" s="127">
        <f>+'Ark1'!AI176</f>
        <v>136</v>
      </c>
      <c r="Q16" s="149"/>
      <c r="R16" s="122">
        <f>+'Ark1'!AJ176</f>
        <v>104.88308823529415</v>
      </c>
      <c r="S16" s="149"/>
      <c r="T16" s="110">
        <f>+'Ark1'!AK176</f>
        <v>16.355982286835111</v>
      </c>
      <c r="U16" s="149"/>
      <c r="V16" s="89">
        <f>+'Ark1'!S176</f>
        <v>5.1812800591934884</v>
      </c>
      <c r="W16" s="117">
        <f>+V16-V21</f>
        <v>-1.10574021068226E-2</v>
      </c>
      <c r="X16" s="89">
        <f>+'Ark1'!T176</f>
        <v>5.3988161302256756</v>
      </c>
      <c r="Y16" s="117">
        <f>+X16-X21</f>
        <v>-5.3196253675253047E-2</v>
      </c>
      <c r="Z16" s="91">
        <f>+'Ark1'!W176</f>
        <v>1.9977802441731407</v>
      </c>
      <c r="AA16" s="150">
        <f>+Z16-Z21</f>
        <v>-9.2003037560605572E-2</v>
      </c>
      <c r="AB16" s="146">
        <f>+'Ark1'!X176</f>
        <v>75.434702182759878</v>
      </c>
      <c r="AC16" s="146">
        <f>+'Ark1'!Y176</f>
        <v>24.787273399926008</v>
      </c>
      <c r="AD16" s="91">
        <f>+'Ark1'!Z176</f>
        <v>5.8490716955665212</v>
      </c>
      <c r="AE16" s="89">
        <f>+'Ark1'!Z176</f>
        <v>5.8490716955665212</v>
      </c>
      <c r="AF16" s="89">
        <f>+'Ark1'!AA176</f>
        <v>1.5080463397569412</v>
      </c>
      <c r="AG16" s="89">
        <f>+'Ark1'!AB176</f>
        <v>2.1136832203655835</v>
      </c>
      <c r="AH16" s="89">
        <f>+M16/V16</f>
        <v>3.8315601570867561</v>
      </c>
      <c r="AI16" s="146">
        <f>+G16/E16</f>
        <v>11.453389830508474</v>
      </c>
      <c r="AJ16" s="47"/>
      <c r="AK16" s="22"/>
      <c r="AL16" s="22"/>
      <c r="AM16" s="22"/>
      <c r="AT16" s="49"/>
    </row>
    <row r="17" spans="1:46" ht="15.6">
      <c r="A17" s="47"/>
      <c r="B17" s="88">
        <f>+'Ark1'!C177</f>
        <v>2023</v>
      </c>
      <c r="C17" s="88">
        <f>+'Ark1'!G177</f>
        <v>3</v>
      </c>
      <c r="D17" s="89" t="str">
        <f>VLOOKUP(C17,RNR!$I$5:$J$8,2)</f>
        <v xml:space="preserve">Midt </v>
      </c>
      <c r="E17" s="88">
        <f>+'Ark1'!Q177</f>
        <v>111</v>
      </c>
      <c r="F17" s="97">
        <f>+E17-E22</f>
        <v>11</v>
      </c>
      <c r="G17" s="88">
        <f>+'Ark1'!R177</f>
        <v>1164</v>
      </c>
      <c r="H17" s="431">
        <f>+G17-G22</f>
        <v>4</v>
      </c>
      <c r="I17" s="91">
        <f>+'Ark1'!AG177</f>
        <v>13.016311584376991</v>
      </c>
      <c r="J17" s="150">
        <f>+I17-I22</f>
        <v>-0.19442897280949722</v>
      </c>
      <c r="K17" s="91">
        <f>+'Ark1'!AH177</f>
        <v>0.25773195876288663</v>
      </c>
      <c r="L17" s="149"/>
      <c r="M17" s="89">
        <f>+'Ark1'!U177</f>
        <v>21.037457044673559</v>
      </c>
      <c r="N17" s="117">
        <f>+M17-M22</f>
        <v>8.2431182604619124E-2</v>
      </c>
      <c r="O17" s="47"/>
      <c r="P17" s="127">
        <f>+'Ark1'!AI177</f>
        <v>0</v>
      </c>
      <c r="Q17" s="149"/>
      <c r="R17" s="122">
        <f>+'Ark1'!AJ177</f>
        <v>0</v>
      </c>
      <c r="S17" s="149"/>
      <c r="T17" s="110">
        <f>+'Ark1'!AK177</f>
        <v>0</v>
      </c>
      <c r="U17" s="149"/>
      <c r="V17" s="89">
        <f>+'Ark1'!S177</f>
        <v>5.2740549828178702</v>
      </c>
      <c r="W17" s="117">
        <f>+V17-V22</f>
        <v>0.36457222419717894</v>
      </c>
      <c r="X17" s="89">
        <f>+'Ark1'!T177</f>
        <v>5.7594501718213076</v>
      </c>
      <c r="Y17" s="117">
        <f>+X17-X22</f>
        <v>0.30255362009717057</v>
      </c>
      <c r="Z17" s="91">
        <f>+'Ark1'!W177</f>
        <v>3.865979381443299</v>
      </c>
      <c r="AA17" s="150">
        <f>+Z17-Z22</f>
        <v>0.84873800213295469</v>
      </c>
      <c r="AB17" s="146">
        <f>+'Ark1'!X177</f>
        <v>79.209621993127158</v>
      </c>
      <c r="AC17" s="146">
        <f>+'Ark1'!Y177</f>
        <v>34.192439862542962</v>
      </c>
      <c r="AD17" s="91">
        <f>+'Ark1'!Z177</f>
        <v>6.4418324424985709</v>
      </c>
      <c r="AE17" s="89">
        <f>+'Ark1'!Z177</f>
        <v>6.4418324424985709</v>
      </c>
      <c r="AF17" s="89">
        <f>+'Ark1'!AA177</f>
        <v>1.7818231860632801</v>
      </c>
      <c r="AG17" s="89">
        <f>+'Ark1'!AB177</f>
        <v>2.2099132417760097</v>
      </c>
      <c r="AH17" s="89">
        <f>+M17/V17</f>
        <v>3.988858120215022</v>
      </c>
      <c r="AI17" s="146">
        <f>+G17/E17</f>
        <v>10.486486486486486</v>
      </c>
      <c r="AJ17" s="47"/>
      <c r="AK17" s="22"/>
      <c r="AL17" s="22"/>
      <c r="AM17" s="22"/>
      <c r="AT17" s="49"/>
    </row>
    <row r="18" spans="1:46" ht="15.6">
      <c r="A18" s="47"/>
      <c r="B18" s="88">
        <f>+'Ark1'!C178</f>
        <v>2023</v>
      </c>
      <c r="C18" s="88">
        <f>+'Ark1'!G178</f>
        <v>4</v>
      </c>
      <c r="D18" s="89" t="str">
        <f>VLOOKUP(C18,RNR!$I$5:$J$8,2)</f>
        <v>Nord</v>
      </c>
      <c r="E18" s="88">
        <f>+'Ark1'!Q178</f>
        <v>89</v>
      </c>
      <c r="F18" s="97">
        <f>+E18-E23</f>
        <v>-10</v>
      </c>
      <c r="G18" s="88">
        <f>+'Ark1'!R178</f>
        <v>2385</v>
      </c>
      <c r="H18" s="431">
        <f>+G18-G23</f>
        <v>82</v>
      </c>
      <c r="I18" s="91">
        <f>+'Ark1'!AG178</f>
        <v>27.110281661467305</v>
      </c>
      <c r="J18" s="150">
        <f>+I18-I23</f>
        <v>0.10964454366797582</v>
      </c>
      <c r="K18" s="91">
        <f>+'Ark1'!AH178</f>
        <v>0</v>
      </c>
      <c r="L18" s="149"/>
      <c r="M18" s="89">
        <f>+'Ark1'!U178</f>
        <v>21.384737945492699</v>
      </c>
      <c r="N18" s="117">
        <f>+M18-M23</f>
        <v>-0.18769366544956512</v>
      </c>
      <c r="O18" s="47"/>
      <c r="P18" s="127">
        <f>+'Ark1'!AI178</f>
        <v>0</v>
      </c>
      <c r="Q18" s="149"/>
      <c r="R18" s="122">
        <f>+'Ark1'!AJ178</f>
        <v>0</v>
      </c>
      <c r="S18" s="149"/>
      <c r="T18" s="110">
        <f>+'Ark1'!AK178</f>
        <v>0</v>
      </c>
      <c r="U18" s="149"/>
      <c r="V18" s="89">
        <f>+'Ark1'!S178</f>
        <v>5.1333333333333346</v>
      </c>
      <c r="W18" s="117">
        <f>+V18-V23</f>
        <v>8.9738022868957046E-4</v>
      </c>
      <c r="X18" s="89">
        <f>+'Ark1'!T178</f>
        <v>5.6125786163522013</v>
      </c>
      <c r="Y18" s="117">
        <f>+X18-X23</f>
        <v>0.16316480827577884</v>
      </c>
      <c r="Z18" s="91">
        <f>+'Ark1'!W178</f>
        <v>3.6477987421383657</v>
      </c>
      <c r="AA18" s="150">
        <f>+Z18-Z23</f>
        <v>-4.3039295204231109E-2</v>
      </c>
      <c r="AB18" s="146">
        <f>+'Ark1'!X178</f>
        <v>83.522012578616355</v>
      </c>
      <c r="AC18" s="146">
        <f>+'Ark1'!Y178</f>
        <v>34.800838574423487</v>
      </c>
      <c r="AD18" s="91">
        <f>+'Ark1'!Z178</f>
        <v>5.6471311230432484</v>
      </c>
      <c r="AE18" s="89">
        <f>+'Ark1'!Z178</f>
        <v>5.6471311230432484</v>
      </c>
      <c r="AF18" s="89">
        <f>+'Ark1'!AA178</f>
        <v>1.5082720895172621</v>
      </c>
      <c r="AG18" s="89">
        <f>+'Ark1'!AB178</f>
        <v>2.159278418325119</v>
      </c>
      <c r="AH18" s="89">
        <f>+M18/V18</f>
        <v>4.165858041329745</v>
      </c>
      <c r="AI18" s="146">
        <f>+G18/E18</f>
        <v>26.797752808988765</v>
      </c>
      <c r="AJ18" s="47"/>
      <c r="AK18" s="22"/>
      <c r="AL18" s="22"/>
      <c r="AM18" s="22"/>
      <c r="AT18" s="49"/>
    </row>
    <row r="19" spans="1:46" s="468" customFormat="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22"/>
      <c r="AL19" s="22"/>
      <c r="AM19" s="22"/>
      <c r="AT19" s="49"/>
    </row>
    <row r="20" spans="1:46" ht="15.6">
      <c r="A20" s="47"/>
      <c r="B20" s="88">
        <f>+'Ark1'!C179</f>
        <v>2022</v>
      </c>
      <c r="C20" s="88">
        <f>+'Ark1'!G179</f>
        <v>1</v>
      </c>
      <c r="D20" s="89" t="str">
        <f>VLOOKUP(C20,RNR!$I$5:$J$8,2)</f>
        <v>Øst</v>
      </c>
      <c r="E20" s="88">
        <f>+'Ark1'!Q179</f>
        <v>176</v>
      </c>
      <c r="F20" s="97">
        <f t="shared" ref="F20:F35" si="0">+E20-E25</f>
        <v>6</v>
      </c>
      <c r="G20" s="88">
        <f>+'Ark1'!R179</f>
        <v>2573</v>
      </c>
      <c r="H20" s="431">
        <f t="shared" ref="H20:H35" si="1">+G20-G25</f>
        <v>227</v>
      </c>
      <c r="I20" s="91">
        <f>+'Ark1'!AG179</f>
        <v>30.007851608672119</v>
      </c>
      <c r="J20" s="150">
        <f t="shared" ref="J20:J35" si="2">+I20-I25</f>
        <v>3.3231277145962466</v>
      </c>
      <c r="K20" s="91">
        <f>+'Ark1'!AH179</f>
        <v>3.0703458997279442</v>
      </c>
      <c r="L20" s="149"/>
      <c r="M20" s="89">
        <f>+'Ark1'!U179</f>
        <v>21.459230470268128</v>
      </c>
      <c r="N20" s="117">
        <f t="shared" ref="N20:N35" si="3">+M20-M25</f>
        <v>-0.51816935922886742</v>
      </c>
      <c r="O20" s="47"/>
      <c r="P20" s="127">
        <f>+'Ark1'!AI179</f>
        <v>10</v>
      </c>
      <c r="Q20" s="149"/>
      <c r="R20" s="122">
        <f>+'Ark1'!AJ179</f>
        <v>95.51</v>
      </c>
      <c r="S20" s="149"/>
      <c r="T20" s="110">
        <f>+'Ark1'!AK179</f>
        <v>17.482644859414886</v>
      </c>
      <c r="U20" s="149"/>
      <c r="V20" s="89">
        <f>+'Ark1'!S179</f>
        <v>5.4302370773416246</v>
      </c>
      <c r="W20" s="117">
        <f t="shared" ref="W20:W35" si="4">+V20-V25</f>
        <v>9.1362397034719045E-2</v>
      </c>
      <c r="X20" s="89">
        <f>+'Ark1'!T179</f>
        <v>5.8492032646715879</v>
      </c>
      <c r="Y20" s="117">
        <f t="shared" ref="Y20:Y35" si="5">+X20-X25</f>
        <v>0.10112142323936002</v>
      </c>
      <c r="Z20" s="91">
        <f>+'Ark1'!W179</f>
        <v>4.8970073843762156</v>
      </c>
      <c r="AA20" s="150">
        <f t="shared" ref="AA20:AA35" si="6">+Z20-Z25</f>
        <v>0.89018726502412804</v>
      </c>
      <c r="AB20" s="146">
        <f>+'Ark1'!X179</f>
        <v>82.510687912942075</v>
      </c>
      <c r="AC20" s="146">
        <f>+'Ark1'!Y179</f>
        <v>33.579479207151181</v>
      </c>
      <c r="AD20" s="91">
        <f>+'Ark1'!Z179</f>
        <v>6.3800180337742614</v>
      </c>
      <c r="AE20" s="89">
        <f>+'Ark1'!Z179</f>
        <v>6.3800180337742614</v>
      </c>
      <c r="AF20" s="89">
        <f>+'Ark1'!AA179</f>
        <v>1.9089992408554797</v>
      </c>
      <c r="AG20" s="89">
        <f>+'Ark1'!AB179</f>
        <v>2.228275600513367</v>
      </c>
      <c r="AH20" s="89">
        <f>+M20/V20</f>
        <v>3.9518036072144214</v>
      </c>
      <c r="AI20" s="146">
        <f>+G20/E20</f>
        <v>14.619318181818182</v>
      </c>
      <c r="AJ20" s="47"/>
      <c r="AK20" s="22"/>
      <c r="AL20" s="22"/>
      <c r="AM20" s="22"/>
      <c r="AT20" s="49"/>
    </row>
    <row r="21" spans="1:46" ht="15.6">
      <c r="A21" s="47"/>
      <c r="B21" s="88">
        <f>+'Ark1'!C180</f>
        <v>2022</v>
      </c>
      <c r="C21" s="88">
        <f>+'Ark1'!G180</f>
        <v>2</v>
      </c>
      <c r="D21" s="89" t="str">
        <f>VLOOKUP(C21,RNR!$I$5:$J$8,2)</f>
        <v>Vest</v>
      </c>
      <c r="E21" s="88">
        <f>+'Ark1'!Q180</f>
        <v>203</v>
      </c>
      <c r="F21" s="97">
        <f t="shared" ref="F21:F23" si="7">+E21-E26</f>
        <v>6</v>
      </c>
      <c r="G21" s="88">
        <f>+'Ark1'!R180</f>
        <v>2584</v>
      </c>
      <c r="H21" s="431">
        <f t="shared" ref="H21:H23" si="8">+G21-G26</f>
        <v>-51</v>
      </c>
      <c r="I21" s="91">
        <f>+'Ark1'!AG180</f>
        <v>29.780770716342047</v>
      </c>
      <c r="J21" s="150">
        <f t="shared" ref="J21:J23" si="9">+I21-I26</f>
        <v>0.81965924351592179</v>
      </c>
      <c r="K21" s="91">
        <f>+'Ark1'!AH180</f>
        <v>0.3482972136222911</v>
      </c>
      <c r="L21" s="149"/>
      <c r="M21" s="89">
        <f>+'Ark1'!U180</f>
        <v>21.206180340557271</v>
      </c>
      <c r="N21" s="117">
        <f t="shared" ref="N21:N23" si="10">+M21-M26</f>
        <v>-2.9990437431351324E-2</v>
      </c>
      <c r="O21" s="47"/>
      <c r="P21" s="127">
        <f>+'Ark1'!AI180</f>
        <v>152</v>
      </c>
      <c r="Q21" s="149"/>
      <c r="R21" s="122">
        <f>+'Ark1'!AJ180</f>
        <v>107.93223684210518</v>
      </c>
      <c r="S21" s="149"/>
      <c r="T21" s="110">
        <f>+'Ark1'!AK180</f>
        <v>14.393817919396019</v>
      </c>
      <c r="U21" s="149"/>
      <c r="V21" s="89">
        <f>+'Ark1'!S180</f>
        <v>5.192337461300311</v>
      </c>
      <c r="W21" s="117">
        <f t="shared" ref="W21:W23" si="11">+V21-V26</f>
        <v>-3.157145710576259E-2</v>
      </c>
      <c r="X21" s="89">
        <f>+'Ark1'!T180</f>
        <v>5.4520123839009287</v>
      </c>
      <c r="Y21" s="117">
        <f t="shared" ref="Y21:Y23" si="12">+X21-X26</f>
        <v>0.10931788674722842</v>
      </c>
      <c r="Z21" s="91">
        <f>+'Ark1'!W180</f>
        <v>2.0897832817337463</v>
      </c>
      <c r="AA21" s="150">
        <f t="shared" ref="AA21:AA23" si="13">+Z21-Z26</f>
        <v>-7.340457405372991E-2</v>
      </c>
      <c r="AB21" s="146">
        <f>+'Ark1'!X180</f>
        <v>84.210526315789508</v>
      </c>
      <c r="AC21" s="146">
        <f>+'Ark1'!Y180</f>
        <v>31.3467492260062</v>
      </c>
      <c r="AD21" s="91">
        <f>+'Ark1'!Z180</f>
        <v>5.6317395813424991</v>
      </c>
      <c r="AE21" s="89">
        <f>+'Ark1'!Z180</f>
        <v>5.6317395813424991</v>
      </c>
      <c r="AF21" s="89">
        <f>+'Ark1'!AA180</f>
        <v>1.5351163318699141</v>
      </c>
      <c r="AG21" s="89">
        <f>+'Ark1'!AB180</f>
        <v>1.9222553445767188</v>
      </c>
      <c r="AH21" s="89">
        <f>+M21/V21</f>
        <v>4.0841298352835933</v>
      </c>
      <c r="AI21" s="146">
        <f>+G21/E21</f>
        <v>12.729064039408867</v>
      </c>
      <c r="AJ21" s="47"/>
      <c r="AK21" s="22"/>
      <c r="AL21" s="22"/>
      <c r="AM21" s="22"/>
      <c r="AT21" s="49"/>
    </row>
    <row r="22" spans="1:46" ht="15.6">
      <c r="A22" s="47"/>
      <c r="B22" s="88">
        <f>+'Ark1'!C181</f>
        <v>2022</v>
      </c>
      <c r="C22" s="88">
        <f>+'Ark1'!G181</f>
        <v>3</v>
      </c>
      <c r="D22" s="89" t="str">
        <f>VLOOKUP(C22,RNR!$I$5:$J$8,2)</f>
        <v xml:space="preserve">Midt </v>
      </c>
      <c r="E22" s="88">
        <f>+'Ark1'!Q181</f>
        <v>100</v>
      </c>
      <c r="F22" s="97">
        <f t="shared" si="7"/>
        <v>-16</v>
      </c>
      <c r="G22" s="88">
        <f>+'Ark1'!R181</f>
        <v>1160</v>
      </c>
      <c r="H22" s="431">
        <f t="shared" si="8"/>
        <v>-281</v>
      </c>
      <c r="I22" s="91">
        <f>+'Ark1'!AG181</f>
        <v>13.210740557186488</v>
      </c>
      <c r="J22" s="150">
        <f t="shared" si="9"/>
        <v>-2.6733657461743068</v>
      </c>
      <c r="K22" s="91">
        <f>+'Ark1'!AH181</f>
        <v>0</v>
      </c>
      <c r="L22" s="149"/>
      <c r="M22" s="89">
        <f>+'Ark1'!U181</f>
        <v>20.95502586206894</v>
      </c>
      <c r="N22" s="117">
        <f t="shared" si="10"/>
        <v>-0.34305186173396507</v>
      </c>
      <c r="O22" s="47"/>
      <c r="P22" s="127">
        <f>+'Ark1'!AI181</f>
        <v>0</v>
      </c>
      <c r="Q22" s="149"/>
      <c r="R22" s="122">
        <f>+'Ark1'!AJ181</f>
        <v>0</v>
      </c>
      <c r="S22" s="149"/>
      <c r="T22" s="110">
        <f>+'Ark1'!AK181</f>
        <v>0</v>
      </c>
      <c r="U22" s="149"/>
      <c r="V22" s="89">
        <f>+'Ark1'!S181</f>
        <v>4.9094827586206913</v>
      </c>
      <c r="W22" s="117">
        <f t="shared" si="11"/>
        <v>-0.13562480557084111</v>
      </c>
      <c r="X22" s="89">
        <f>+'Ark1'!T181</f>
        <v>5.456896551724137</v>
      </c>
      <c r="Y22" s="117">
        <f t="shared" si="12"/>
        <v>-0.29050108880327485</v>
      </c>
      <c r="Z22" s="91">
        <f>+'Ark1'!W181</f>
        <v>3.0172413793103443</v>
      </c>
      <c r="AA22" s="150">
        <f t="shared" si="13"/>
        <v>-2.465062576276055</v>
      </c>
      <c r="AB22" s="146">
        <f>+'Ark1'!X181</f>
        <v>81.982758620689637</v>
      </c>
      <c r="AC22" s="146">
        <f>+'Ark1'!Y181</f>
        <v>34.396551724137929</v>
      </c>
      <c r="AD22" s="91">
        <f>+'Ark1'!Z181</f>
        <v>6.4202917002714388</v>
      </c>
      <c r="AE22" s="89">
        <f>+'Ark1'!Z181</f>
        <v>6.4202917002714388</v>
      </c>
      <c r="AF22" s="89">
        <f>+'Ark1'!AA181</f>
        <v>1.641985680157007</v>
      </c>
      <c r="AG22" s="89">
        <f>+'Ark1'!AB181</f>
        <v>2.171493373707845</v>
      </c>
      <c r="AH22" s="89">
        <f>+M22/V22</f>
        <v>4.2682756804214153</v>
      </c>
      <c r="AI22" s="146">
        <f>+G22/E22</f>
        <v>11.6</v>
      </c>
      <c r="AJ22" s="47"/>
      <c r="AK22" s="22"/>
      <c r="AL22" s="22"/>
      <c r="AM22" s="22"/>
      <c r="AT22" s="49"/>
    </row>
    <row r="23" spans="1:46" ht="15.6">
      <c r="A23" s="47"/>
      <c r="B23" s="88">
        <f>+'Ark1'!C182</f>
        <v>2022</v>
      </c>
      <c r="C23" s="88">
        <f>+'Ark1'!G182</f>
        <v>4</v>
      </c>
      <c r="D23" s="89" t="str">
        <f>VLOOKUP(C23,RNR!$I$5:$J$8,2)</f>
        <v>Nord</v>
      </c>
      <c r="E23" s="88">
        <f>+'Ark1'!Q182</f>
        <v>99</v>
      </c>
      <c r="F23" s="97">
        <f t="shared" si="7"/>
        <v>5</v>
      </c>
      <c r="G23" s="88">
        <f>+'Ark1'!R182</f>
        <v>2303</v>
      </c>
      <c r="H23" s="431">
        <f t="shared" si="8"/>
        <v>-138</v>
      </c>
      <c r="I23" s="91">
        <f>+'Ark1'!AG182</f>
        <v>27.000637117799329</v>
      </c>
      <c r="J23" s="150">
        <f t="shared" si="9"/>
        <v>-1.4694212119378633</v>
      </c>
      <c r="K23" s="91">
        <f>+'Ark1'!AH182</f>
        <v>0</v>
      </c>
      <c r="L23" s="149"/>
      <c r="M23" s="89">
        <f>+'Ark1'!U182</f>
        <v>21.572431610942264</v>
      </c>
      <c r="N23" s="117">
        <f t="shared" si="10"/>
        <v>-0.96280804493648731</v>
      </c>
      <c r="O23" s="47"/>
      <c r="P23" s="127">
        <f>+'Ark1'!AI182</f>
        <v>0</v>
      </c>
      <c r="Q23" s="149"/>
      <c r="R23" s="122">
        <f>+'Ark1'!AJ182</f>
        <v>0</v>
      </c>
      <c r="S23" s="149"/>
      <c r="T23" s="110">
        <f>+'Ark1'!AK182</f>
        <v>0</v>
      </c>
      <c r="U23" s="149"/>
      <c r="V23" s="89">
        <f>+'Ark1'!S182</f>
        <v>5.1324359531046451</v>
      </c>
      <c r="W23" s="117">
        <f t="shared" si="11"/>
        <v>-0.18628588220874853</v>
      </c>
      <c r="X23" s="89">
        <f>+'Ark1'!T182</f>
        <v>5.4494138080764225</v>
      </c>
      <c r="Y23" s="117">
        <f t="shared" si="12"/>
        <v>-0.15894342256675476</v>
      </c>
      <c r="Z23" s="91">
        <f>+'Ark1'!W182</f>
        <v>3.6908380373425969</v>
      </c>
      <c r="AA23" s="150">
        <f t="shared" si="13"/>
        <v>-1.7167817905967722</v>
      </c>
      <c r="AB23" s="146">
        <f>+'Ark1'!X182</f>
        <v>86.105080330004355</v>
      </c>
      <c r="AC23" s="146">
        <f>+'Ark1'!Y182</f>
        <v>35.562310030395146</v>
      </c>
      <c r="AD23" s="91">
        <f>+'Ark1'!Z182</f>
        <v>5.3806632035647262</v>
      </c>
      <c r="AE23" s="89">
        <f>+'Ark1'!Z182</f>
        <v>5.3806632035647262</v>
      </c>
      <c r="AF23" s="89">
        <f>+'Ark1'!AA182</f>
        <v>1.5641732252378757</v>
      </c>
      <c r="AG23" s="89">
        <f>+'Ark1'!AB182</f>
        <v>2.2007239077262142</v>
      </c>
      <c r="AH23" s="89">
        <f>+M23/V23</f>
        <v>4.2031565143824068</v>
      </c>
      <c r="AI23" s="146">
        <f>+G23/E23</f>
        <v>23.262626262626263</v>
      </c>
      <c r="AJ23" s="47"/>
      <c r="AK23" s="22"/>
      <c r="AL23" s="22"/>
      <c r="AM23" s="22"/>
      <c r="AT23" s="49"/>
    </row>
    <row r="24" spans="1:46">
      <c r="A24" s="47"/>
      <c r="B24" s="47"/>
      <c r="C24" s="47"/>
      <c r="D24" s="47"/>
      <c r="E24" s="47"/>
      <c r="F24" s="47"/>
      <c r="G24" s="47"/>
      <c r="H24" s="72"/>
      <c r="I24" s="47"/>
      <c r="J24" s="47"/>
      <c r="K24" s="47"/>
      <c r="L24" s="149"/>
      <c r="M24" s="47"/>
      <c r="N24" s="47"/>
      <c r="O24" s="47"/>
      <c r="P24" s="47"/>
      <c r="Q24" s="149"/>
      <c r="R24" s="90"/>
      <c r="S24" s="149"/>
      <c r="T24" s="155"/>
      <c r="U24" s="149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22"/>
      <c r="AL24" s="22"/>
      <c r="AM24" s="22"/>
      <c r="AT24" s="49"/>
    </row>
    <row r="25" spans="1:46" ht="15.6">
      <c r="A25" s="47"/>
      <c r="B25" s="88">
        <f>+'Ark1'!C183</f>
        <v>2021</v>
      </c>
      <c r="C25" s="88">
        <f>+'Ark1'!G183</f>
        <v>1</v>
      </c>
      <c r="D25" s="89" t="str">
        <f>VLOOKUP(C25,RNR!$I$5:$J$8,2)</f>
        <v>Øst</v>
      </c>
      <c r="E25" s="88">
        <f>+'Ark1'!Q183</f>
        <v>170</v>
      </c>
      <c r="F25" s="97">
        <f t="shared" si="0"/>
        <v>-3</v>
      </c>
      <c r="G25" s="88">
        <f>+'Ark1'!R183</f>
        <v>2346</v>
      </c>
      <c r="H25" s="431">
        <f t="shared" si="1"/>
        <v>44</v>
      </c>
      <c r="I25" s="91">
        <f>+'Ark1'!AG183</f>
        <v>26.684723894075873</v>
      </c>
      <c r="J25" s="150">
        <f t="shared" si="2"/>
        <v>0.84448829193689434</v>
      </c>
      <c r="K25" s="91">
        <f>+'Ark1'!AH183</f>
        <v>1.8755328218243812</v>
      </c>
      <c r="L25" s="149"/>
      <c r="M25" s="89">
        <f>+'Ark1'!U183</f>
        <v>21.977399829496996</v>
      </c>
      <c r="N25" s="117">
        <f t="shared" si="3"/>
        <v>0.30986724913211816</v>
      </c>
      <c r="O25" s="47"/>
      <c r="P25" s="47"/>
      <c r="Q25" s="149"/>
      <c r="R25" s="90"/>
      <c r="S25" s="149"/>
      <c r="T25" s="155"/>
      <c r="U25" s="149"/>
      <c r="V25" s="89">
        <f>+'Ark1'!S183</f>
        <v>5.3388746803069056</v>
      </c>
      <c r="W25" s="117">
        <f t="shared" si="4"/>
        <v>0.3254081294815343</v>
      </c>
      <c r="X25" s="89">
        <f>+'Ark1'!T183</f>
        <v>5.7480818414322279</v>
      </c>
      <c r="Y25" s="117">
        <f t="shared" si="5"/>
        <v>-0.11334300652606988</v>
      </c>
      <c r="Z25" s="91">
        <f>+'Ark1'!W183</f>
        <v>4.0068201193520876</v>
      </c>
      <c r="AA25" s="150">
        <f t="shared" si="6"/>
        <v>-1.9445265357304482</v>
      </c>
      <c r="AB25" s="146">
        <f>+'Ark1'!X183</f>
        <v>85.720375106564347</v>
      </c>
      <c r="AC25" s="146">
        <f>+'Ark1'!Y183</f>
        <v>37.76641091219097</v>
      </c>
      <c r="AD25" s="91">
        <f>+'Ark1'!Z183</f>
        <v>6.2286036874690076</v>
      </c>
      <c r="AE25" s="89">
        <f>+'Ark1'!Z183</f>
        <v>6.2286036874690076</v>
      </c>
      <c r="AF25" s="89">
        <f>+'Ark1'!AA183</f>
        <v>2.0989579102743243</v>
      </c>
      <c r="AG25" s="89">
        <f>+'Ark1'!AB183</f>
        <v>2.2901356694760087</v>
      </c>
      <c r="AH25" s="89">
        <f>+M25/V25</f>
        <v>4.1164854291417123</v>
      </c>
      <c r="AI25" s="146">
        <f>+G25/E25</f>
        <v>13.8</v>
      </c>
      <c r="AJ25" s="47"/>
      <c r="AK25" s="22"/>
      <c r="AL25" s="22"/>
      <c r="AM25" s="22"/>
      <c r="AT25" s="49"/>
    </row>
    <row r="26" spans="1:46" ht="15.6">
      <c r="A26" s="47"/>
      <c r="B26" s="88">
        <f>+'Ark1'!C184</f>
        <v>2021</v>
      </c>
      <c r="C26" s="88">
        <f>+'Ark1'!G184</f>
        <v>2</v>
      </c>
      <c r="D26" s="89" t="str">
        <f>VLOOKUP(C26,RNR!$I$5:$J$8,2)</f>
        <v>Vest</v>
      </c>
      <c r="E26" s="88">
        <f>+'Ark1'!Q184</f>
        <v>197</v>
      </c>
      <c r="F26" s="97">
        <f t="shared" si="0"/>
        <v>0</v>
      </c>
      <c r="G26" s="88">
        <f>+'Ark1'!R184</f>
        <v>2635</v>
      </c>
      <c r="H26" s="431">
        <f t="shared" ref="H26:H28" si="14">+G26-G31</f>
        <v>2</v>
      </c>
      <c r="I26" s="91">
        <f>+'Ark1'!AG184</f>
        <v>28.961111472826126</v>
      </c>
      <c r="J26" s="150">
        <f t="shared" ref="J26:J28" si="15">+I26-I31</f>
        <v>0.72924290265480707</v>
      </c>
      <c r="K26" s="91">
        <f>+'Ark1'!AH184</f>
        <v>0.60721062618595822</v>
      </c>
      <c r="L26" s="149"/>
      <c r="M26" s="89">
        <f>+'Ark1'!U184</f>
        <v>21.236170777988622</v>
      </c>
      <c r="N26" s="117">
        <f t="shared" ref="N26:N28" si="16">+M26-M31</f>
        <v>0.53918634957996758</v>
      </c>
      <c r="O26" s="47"/>
      <c r="P26" s="47"/>
      <c r="Q26" s="47"/>
      <c r="R26" s="90"/>
      <c r="S26" s="90"/>
      <c r="T26" s="155"/>
      <c r="U26" s="149"/>
      <c r="V26" s="89">
        <f>+'Ark1'!S184</f>
        <v>5.2239089184060736</v>
      </c>
      <c r="W26" s="117">
        <f t="shared" ref="W26:W28" si="17">+V26-V31</f>
        <v>0.48786638137606886</v>
      </c>
      <c r="X26" s="89">
        <f>+'Ark1'!T184</f>
        <v>5.3426944971537003</v>
      </c>
      <c r="Y26" s="117">
        <f t="shared" ref="Y26:Y28" si="18">+X26-X31</f>
        <v>0.14292237410014952</v>
      </c>
      <c r="Z26" s="91">
        <f>+'Ark1'!W184</f>
        <v>2.1631878557874762</v>
      </c>
      <c r="AA26" s="150">
        <f t="shared" ref="AA26:AA28" si="19">+Z26-Z31</f>
        <v>0.18825431989685693</v>
      </c>
      <c r="AB26" s="146">
        <f>+'Ark1'!X184</f>
        <v>82.656546489563581</v>
      </c>
      <c r="AC26" s="146">
        <f>+'Ark1'!Y184</f>
        <v>31.688804554079692</v>
      </c>
      <c r="AD26" s="91">
        <f>+'Ark1'!Z184</f>
        <v>5.7106917888359954</v>
      </c>
      <c r="AE26" s="89">
        <f>+'Ark1'!Z184</f>
        <v>5.7106917888359954</v>
      </c>
      <c r="AF26" s="89">
        <f>+'Ark1'!AA184</f>
        <v>1.5302011796323276</v>
      </c>
      <c r="AG26" s="89">
        <f>+'Ark1'!AB184</f>
        <v>1.9459047513572996</v>
      </c>
      <c r="AH26" s="89">
        <f>+M26/V26</f>
        <v>4.0651877951325828</v>
      </c>
      <c r="AI26" s="146">
        <f>+G26/E26</f>
        <v>13.375634517766498</v>
      </c>
      <c r="AJ26" s="47"/>
      <c r="AK26" s="22"/>
      <c r="AL26" s="22"/>
      <c r="AM26" s="22"/>
      <c r="AT26" s="19"/>
    </row>
    <row r="27" spans="1:46" ht="15.6">
      <c r="A27" s="47"/>
      <c r="B27" s="88">
        <f>+'Ark1'!C185</f>
        <v>2021</v>
      </c>
      <c r="C27" s="88">
        <f>+'Ark1'!G185</f>
        <v>3</v>
      </c>
      <c r="D27" s="89" t="str">
        <f>VLOOKUP(C27,RNR!$I$5:$J$8,2)</f>
        <v xml:space="preserve">Midt </v>
      </c>
      <c r="E27" s="88">
        <f>+'Ark1'!Q185</f>
        <v>116</v>
      </c>
      <c r="F27" s="97">
        <f t="shared" si="0"/>
        <v>16</v>
      </c>
      <c r="G27" s="88">
        <f>+'Ark1'!R185</f>
        <v>1441</v>
      </c>
      <c r="H27" s="431">
        <f t="shared" si="14"/>
        <v>3</v>
      </c>
      <c r="I27" s="91">
        <f>+'Ark1'!AG185</f>
        <v>15.884106303360795</v>
      </c>
      <c r="J27" s="150">
        <f t="shared" si="15"/>
        <v>0.10221949999932001</v>
      </c>
      <c r="K27" s="91">
        <f>+'Ark1'!AH185</f>
        <v>0</v>
      </c>
      <c r="L27" s="149"/>
      <c r="M27" s="89">
        <f>+'Ark1'!U185</f>
        <v>21.298077723802905</v>
      </c>
      <c r="N27" s="117">
        <f t="shared" si="16"/>
        <v>0.11357146511027238</v>
      </c>
      <c r="O27" s="47"/>
      <c r="P27" s="47"/>
      <c r="Q27" s="47"/>
      <c r="R27" s="90"/>
      <c r="S27" s="90"/>
      <c r="T27" s="155"/>
      <c r="U27" s="149"/>
      <c r="V27" s="89">
        <f>+'Ark1'!S185</f>
        <v>5.0451075641915324</v>
      </c>
      <c r="W27" s="117">
        <f t="shared" si="17"/>
        <v>-0.15934306167773027</v>
      </c>
      <c r="X27" s="89">
        <f>+'Ark1'!T185</f>
        <v>5.7473976405274119</v>
      </c>
      <c r="Y27" s="117">
        <f t="shared" si="18"/>
        <v>0.10066606890015173</v>
      </c>
      <c r="Z27" s="91">
        <f>+'Ark1'!W185</f>
        <v>5.4823039555863993</v>
      </c>
      <c r="AA27" s="150">
        <f t="shared" si="19"/>
        <v>0.61443191108014172</v>
      </c>
      <c r="AB27" s="146">
        <f>+'Ark1'!X185</f>
        <v>80.499653018736993</v>
      </c>
      <c r="AC27" s="146">
        <f>+'Ark1'!Y185</f>
        <v>32.893823733518381</v>
      </c>
      <c r="AD27" s="91">
        <f>+'Ark1'!Z185</f>
        <v>6.3766494008802512</v>
      </c>
      <c r="AE27" s="89">
        <f>+'Ark1'!Z185</f>
        <v>6.3766494008802512</v>
      </c>
      <c r="AF27" s="89">
        <f>+'Ark1'!AA185</f>
        <v>1.8274011246730484</v>
      </c>
      <c r="AG27" s="89">
        <f>+'Ark1'!AB185</f>
        <v>2.3729409045609402</v>
      </c>
      <c r="AH27" s="89">
        <f>+M27/V27</f>
        <v>4.2215309491059134</v>
      </c>
      <c r="AI27" s="146">
        <f>+G27/E27</f>
        <v>12.422413793103448</v>
      </c>
      <c r="AJ27" s="47"/>
      <c r="AK27" s="22"/>
      <c r="AL27" s="22"/>
      <c r="AM27" s="22"/>
      <c r="AT27" s="19"/>
    </row>
    <row r="28" spans="1:46" ht="15.6">
      <c r="A28" s="47"/>
      <c r="B28" s="88">
        <f>+'Ark1'!C186</f>
        <v>2021</v>
      </c>
      <c r="C28" s="88">
        <f>+'Ark1'!G186</f>
        <v>4</v>
      </c>
      <c r="D28" s="89" t="str">
        <f>VLOOKUP(C28,RNR!$I$5:$J$8,2)</f>
        <v>Nord</v>
      </c>
      <c r="E28" s="88">
        <f>+'Ark1'!Q186</f>
        <v>94</v>
      </c>
      <c r="F28" s="97">
        <f t="shared" si="0"/>
        <v>-4</v>
      </c>
      <c r="G28" s="88">
        <f>+'Ark1'!R186</f>
        <v>2441</v>
      </c>
      <c r="H28" s="431">
        <f t="shared" si="14"/>
        <v>-158</v>
      </c>
      <c r="I28" s="91">
        <f>+'Ark1'!AG186</f>
        <v>28.470058329737192</v>
      </c>
      <c r="J28" s="150">
        <f t="shared" si="15"/>
        <v>-1.6759506945910516</v>
      </c>
      <c r="K28" s="91">
        <f>+'Ark1'!AH186</f>
        <v>0</v>
      </c>
      <c r="L28" s="149"/>
      <c r="M28" s="89">
        <f>+'Ark1'!U186</f>
        <v>22.535239655878751</v>
      </c>
      <c r="N28" s="117">
        <f t="shared" si="16"/>
        <v>0.14587066780643099</v>
      </c>
      <c r="O28" s="47"/>
      <c r="P28" s="47"/>
      <c r="Q28" s="47"/>
      <c r="R28" s="90"/>
      <c r="S28" s="90"/>
      <c r="T28" s="155"/>
      <c r="U28" s="149"/>
      <c r="V28" s="89">
        <f>+'Ark1'!S186</f>
        <v>5.3187218353133936</v>
      </c>
      <c r="W28" s="117">
        <f t="shared" si="17"/>
        <v>4.092268179280989E-2</v>
      </c>
      <c r="X28" s="89">
        <f>+'Ark1'!T186</f>
        <v>5.6083572306431773</v>
      </c>
      <c r="Y28" s="117">
        <f t="shared" si="18"/>
        <v>-0.17117335804478184</v>
      </c>
      <c r="Z28" s="91">
        <f>+'Ark1'!W186</f>
        <v>5.407619827939369</v>
      </c>
      <c r="AA28" s="150">
        <f t="shared" si="19"/>
        <v>0.82893571866657201</v>
      </c>
      <c r="AB28" s="146">
        <f>+'Ark1'!X186</f>
        <v>89.389594428512893</v>
      </c>
      <c r="AC28" s="146">
        <f>+'Ark1'!Y186</f>
        <v>42.646456370340005</v>
      </c>
      <c r="AD28" s="91">
        <f>+'Ark1'!Z186</f>
        <v>5.7002650378165276</v>
      </c>
      <c r="AE28" s="89">
        <f>+'Ark1'!Z186</f>
        <v>5.7002650378165276</v>
      </c>
      <c r="AF28" s="89">
        <f>+'Ark1'!AA186</f>
        <v>1.617199952716178</v>
      </c>
      <c r="AG28" s="89">
        <f>+'Ark1'!AB186</f>
        <v>2.4803686006565329</v>
      </c>
      <c r="AH28" s="89">
        <f>+M28/V28</f>
        <v>4.236965262266045</v>
      </c>
      <c r="AI28" s="146">
        <f>+G28/E28</f>
        <v>25.968085106382979</v>
      </c>
      <c r="AJ28" s="47"/>
      <c r="AK28" s="22"/>
      <c r="AL28" s="22"/>
      <c r="AM28" s="22"/>
      <c r="AT28" s="19"/>
    </row>
    <row r="29" spans="1:46">
      <c r="A29" s="47"/>
      <c r="B29" s="47"/>
      <c r="C29" s="47"/>
      <c r="D29" s="47"/>
      <c r="E29" s="47"/>
      <c r="F29" s="47"/>
      <c r="G29" s="47"/>
      <c r="H29" s="72"/>
      <c r="I29" s="47"/>
      <c r="J29" s="47"/>
      <c r="K29" s="47"/>
      <c r="L29" s="149"/>
      <c r="M29" s="47"/>
      <c r="N29" s="47"/>
      <c r="O29" s="47"/>
      <c r="P29" s="47"/>
      <c r="Q29" s="47"/>
      <c r="R29" s="90"/>
      <c r="S29" s="90"/>
      <c r="T29" s="155"/>
      <c r="U29" s="149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22"/>
      <c r="AL29" s="22"/>
      <c r="AM29" s="22"/>
      <c r="AT29" s="19"/>
    </row>
    <row r="30" spans="1:46" ht="15.6">
      <c r="A30" s="47"/>
      <c r="B30" s="88">
        <f>+'Ark1'!C187</f>
        <v>2020</v>
      </c>
      <c r="C30" s="88">
        <f>+'Ark1'!G187</f>
        <v>1</v>
      </c>
      <c r="D30" s="89" t="str">
        <f>VLOOKUP(C30,RNR!$I$5:$J$8,2)</f>
        <v>Øst</v>
      </c>
      <c r="E30" s="88">
        <f>+'Ark1'!Q187</f>
        <v>173</v>
      </c>
      <c r="F30" s="97">
        <f t="shared" si="0"/>
        <v>13</v>
      </c>
      <c r="G30" s="88">
        <f>+'Ark1'!R187</f>
        <v>2302</v>
      </c>
      <c r="H30" s="431">
        <f t="shared" si="1"/>
        <v>-37</v>
      </c>
      <c r="I30" s="91">
        <f>+'Ark1'!AG187</f>
        <v>25.840235602138979</v>
      </c>
      <c r="J30" s="150">
        <f t="shared" si="2"/>
        <v>-1.5238178478235014</v>
      </c>
      <c r="K30" s="91">
        <f>+'Ark1'!AH187</f>
        <v>0.99913119026933106</v>
      </c>
      <c r="L30" s="149"/>
      <c r="M30" s="89">
        <f>+'Ark1'!U187</f>
        <v>21.667532580364878</v>
      </c>
      <c r="N30" s="117">
        <f t="shared" si="3"/>
        <v>-0.40380987367525734</v>
      </c>
      <c r="O30" s="47"/>
      <c r="P30" s="47"/>
      <c r="Q30" s="47"/>
      <c r="R30" s="90"/>
      <c r="S30" s="90"/>
      <c r="T30" s="155"/>
      <c r="U30" s="149"/>
      <c r="V30" s="89">
        <f>+'Ark1'!S187</f>
        <v>5.0134665508253713</v>
      </c>
      <c r="W30" s="117">
        <f t="shared" si="4"/>
        <v>-0.18619142266757382</v>
      </c>
      <c r="X30" s="89">
        <f>+'Ark1'!T187</f>
        <v>5.8614248479582978</v>
      </c>
      <c r="Y30" s="117">
        <f t="shared" si="5"/>
        <v>0.12093746018574425</v>
      </c>
      <c r="Z30" s="91">
        <f>+'Ark1'!W187</f>
        <v>5.9513466550825358</v>
      </c>
      <c r="AA30" s="150">
        <f t="shared" si="6"/>
        <v>1.3767421232313186</v>
      </c>
      <c r="AB30" s="146">
        <f>+'Ark1'!X187</f>
        <v>85.838401390095598</v>
      </c>
      <c r="AC30" s="146">
        <f>+'Ark1'!Y187</f>
        <v>34.05734144222415</v>
      </c>
      <c r="AD30" s="91">
        <f>+'Ark1'!Z187</f>
        <v>6.1001274710392561</v>
      </c>
      <c r="AE30" s="89">
        <f>+'Ark1'!Z187</f>
        <v>6.1001274710392561</v>
      </c>
      <c r="AF30" s="89">
        <f>+'Ark1'!AA187</f>
        <v>2.1214823736575172</v>
      </c>
      <c r="AG30" s="89">
        <f>+'Ark1'!AB187</f>
        <v>2.3901399802784025</v>
      </c>
      <c r="AH30" s="89">
        <f>+M30/V30</f>
        <v>4.3218663893943265</v>
      </c>
      <c r="AI30" s="146">
        <f>+G30/E30</f>
        <v>13.306358381502891</v>
      </c>
      <c r="AJ30" s="47"/>
      <c r="AK30" s="22"/>
      <c r="AL30" s="22"/>
      <c r="AM30" s="22"/>
      <c r="AT30" s="19"/>
    </row>
    <row r="31" spans="1:46" ht="15.6">
      <c r="A31" s="47"/>
      <c r="B31" s="88">
        <f>+'Ark1'!C188</f>
        <v>2020</v>
      </c>
      <c r="C31" s="88">
        <f>+'Ark1'!G188</f>
        <v>2</v>
      </c>
      <c r="D31" s="89" t="str">
        <f>VLOOKUP(C31,RNR!$I$5:$J$8,2)</f>
        <v>Vest</v>
      </c>
      <c r="E31" s="88">
        <f>+'Ark1'!Q188</f>
        <v>197</v>
      </c>
      <c r="F31" s="97">
        <f t="shared" si="0"/>
        <v>-17</v>
      </c>
      <c r="G31" s="88">
        <f>+'Ark1'!R188</f>
        <v>2633</v>
      </c>
      <c r="H31" s="431">
        <f t="shared" ref="H31:H33" si="20">+G31-G36</f>
        <v>-131</v>
      </c>
      <c r="I31" s="91">
        <f>+'Ark1'!AG188</f>
        <v>28.231868570171319</v>
      </c>
      <c r="J31" s="150">
        <f t="shared" ref="J31:J33" si="21">+I31-I36</f>
        <v>-2.12671830997634</v>
      </c>
      <c r="K31" s="91">
        <f>+'Ark1'!AH188</f>
        <v>0.18989745537409797</v>
      </c>
      <c r="L31" s="149"/>
      <c r="M31" s="89">
        <f>+'Ark1'!U188</f>
        <v>20.696984428408655</v>
      </c>
      <c r="N31" s="117">
        <f t="shared" ref="N31:N33" si="22">+M31-M36</f>
        <v>-2.4556816164434281E-2</v>
      </c>
      <c r="O31" s="47"/>
      <c r="P31" s="47"/>
      <c r="Q31" s="47"/>
      <c r="R31" s="90"/>
      <c r="S31" s="90"/>
      <c r="T31" s="155"/>
      <c r="U31" s="149"/>
      <c r="V31" s="89">
        <f>+'Ark1'!S188</f>
        <v>4.7360425370300048</v>
      </c>
      <c r="W31" s="117">
        <f t="shared" ref="W31:W33" si="23">+V31-V36</f>
        <v>1.1729946581380268E-2</v>
      </c>
      <c r="X31" s="89">
        <f>+'Ark1'!T188</f>
        <v>5.1997721230535507</v>
      </c>
      <c r="Y31" s="117">
        <f t="shared" ref="Y31:Y33" si="24">+X31-X36</f>
        <v>1.9598461693202118E-2</v>
      </c>
      <c r="Z31" s="91">
        <f>+'Ark1'!W188</f>
        <v>1.9749335358906193</v>
      </c>
      <c r="AA31" s="150">
        <f t="shared" ref="AA31:AA33" si="25">+Z31-Z36</f>
        <v>9.3602132127956761E-2</v>
      </c>
      <c r="AB31" s="146">
        <f>+'Ark1'!X188</f>
        <v>81.048233953665019</v>
      </c>
      <c r="AC31" s="146">
        <f>+'Ark1'!Y188</f>
        <v>28.484618306114697</v>
      </c>
      <c r="AD31" s="91">
        <f>+'Ark1'!Z188</f>
        <v>5.9624971909538651</v>
      </c>
      <c r="AE31" s="89">
        <f>+'Ark1'!Z188</f>
        <v>5.9624971909538651</v>
      </c>
      <c r="AF31" s="89">
        <f>+'Ark1'!AA188</f>
        <v>1.5347041939310886</v>
      </c>
      <c r="AG31" s="89">
        <f>+'Ark1'!AB188</f>
        <v>2.1037394466587278</v>
      </c>
      <c r="AH31" s="89">
        <f>+M31/V31</f>
        <v>4.3701010425020028</v>
      </c>
      <c r="AI31" s="146">
        <f>+G31/E31</f>
        <v>13.365482233502538</v>
      </c>
      <c r="AJ31" s="47"/>
      <c r="AK31" s="22"/>
      <c r="AL31" s="22"/>
      <c r="AM31" s="22"/>
      <c r="AT31" s="19"/>
    </row>
    <row r="32" spans="1:46" ht="15.6">
      <c r="A32" s="47"/>
      <c r="B32" s="88">
        <f>+'Ark1'!C189</f>
        <v>2020</v>
      </c>
      <c r="C32" s="88">
        <f>+'Ark1'!G189</f>
        <v>3</v>
      </c>
      <c r="D32" s="89" t="str">
        <f>VLOOKUP(C32,RNR!$I$5:$J$8,2)</f>
        <v xml:space="preserve">Midt </v>
      </c>
      <c r="E32" s="88">
        <f>+'Ark1'!Q189</f>
        <v>100</v>
      </c>
      <c r="F32" s="97">
        <f t="shared" si="0"/>
        <v>20</v>
      </c>
      <c r="G32" s="88">
        <f>+'Ark1'!R189</f>
        <v>1438</v>
      </c>
      <c r="H32" s="431">
        <f t="shared" si="20"/>
        <v>170</v>
      </c>
      <c r="I32" s="91">
        <f>+'Ark1'!AG189</f>
        <v>15.781886803361475</v>
      </c>
      <c r="J32" s="150">
        <f t="shared" si="21"/>
        <v>1.0551495672072733</v>
      </c>
      <c r="K32" s="91">
        <f>+'Ark1'!AH189</f>
        <v>0</v>
      </c>
      <c r="L32" s="149"/>
      <c r="M32" s="89">
        <f>+'Ark1'!U189</f>
        <v>21.184506258692632</v>
      </c>
      <c r="N32" s="117">
        <f t="shared" si="22"/>
        <v>-0.72667670660704076</v>
      </c>
      <c r="O32" s="47"/>
      <c r="P32" s="47"/>
      <c r="Q32" s="47"/>
      <c r="R32" s="90"/>
      <c r="S32" s="90"/>
      <c r="T32" s="155"/>
      <c r="U32" s="149"/>
      <c r="V32" s="89">
        <f>+'Ark1'!S189</f>
        <v>5.2044506258692627</v>
      </c>
      <c r="W32" s="117">
        <f t="shared" si="23"/>
        <v>0.34877239243077796</v>
      </c>
      <c r="X32" s="89">
        <f>+'Ark1'!T189</f>
        <v>5.6467315716272601</v>
      </c>
      <c r="Y32" s="117">
        <f t="shared" si="24"/>
        <v>-0.28071322332541992</v>
      </c>
      <c r="Z32" s="91">
        <f>+'Ark1'!W189</f>
        <v>4.8678720445062575</v>
      </c>
      <c r="AA32" s="150">
        <f t="shared" si="25"/>
        <v>-0.25831092079342621</v>
      </c>
      <c r="AB32" s="146">
        <f>+'Ark1'!X189</f>
        <v>81.154381084840068</v>
      </c>
      <c r="AC32" s="146">
        <f>+'Ark1'!Y189</f>
        <v>33.866481223922115</v>
      </c>
      <c r="AD32" s="91">
        <f>+'Ark1'!Z189</f>
        <v>6.3618407448657042</v>
      </c>
      <c r="AE32" s="89">
        <f>+'Ark1'!Z189</f>
        <v>6.3618407448657042</v>
      </c>
      <c r="AF32" s="89">
        <f>+'Ark1'!AA189</f>
        <v>1.6798510423056838</v>
      </c>
      <c r="AG32" s="89">
        <f>+'Ark1'!AB189</f>
        <v>2.2807990386680377</v>
      </c>
      <c r="AH32" s="89">
        <f>+M32/V32</f>
        <v>4.0704596472474623</v>
      </c>
      <c r="AI32" s="146">
        <f>+G32/E32</f>
        <v>14.38</v>
      </c>
      <c r="AJ32" s="47"/>
      <c r="AK32" s="22"/>
      <c r="AL32" s="22"/>
      <c r="AM32" s="22"/>
      <c r="AT32" s="19"/>
    </row>
    <row r="33" spans="1:46" ht="15.6">
      <c r="A33" s="47"/>
      <c r="B33" s="88">
        <f>+'Ark1'!C190</f>
        <v>2020</v>
      </c>
      <c r="C33" s="88">
        <f>+'Ark1'!G190</f>
        <v>4</v>
      </c>
      <c r="D33" s="89" t="str">
        <f>VLOOKUP(C33,RNR!$I$5:$J$8,2)</f>
        <v>Nord</v>
      </c>
      <c r="E33" s="88">
        <f>+'Ark1'!Q190</f>
        <v>98</v>
      </c>
      <c r="F33" s="97">
        <f t="shared" si="0"/>
        <v>-4</v>
      </c>
      <c r="G33" s="88">
        <f>+'Ark1'!R190</f>
        <v>2599</v>
      </c>
      <c r="H33" s="431">
        <f t="shared" si="20"/>
        <v>192</v>
      </c>
      <c r="I33" s="91">
        <f>+'Ark1'!AG190</f>
        <v>30.146009024328244</v>
      </c>
      <c r="J33" s="150">
        <f t="shared" si="21"/>
        <v>2.5953865905925966</v>
      </c>
      <c r="K33" s="91">
        <f>+'Ark1'!AH190</f>
        <v>0</v>
      </c>
      <c r="L33" s="149"/>
      <c r="M33" s="89">
        <f>+'Ark1'!U190</f>
        <v>22.38936898807232</v>
      </c>
      <c r="N33" s="117">
        <f t="shared" si="22"/>
        <v>0.79533076621938292</v>
      </c>
      <c r="O33" s="47"/>
      <c r="P33" s="47"/>
      <c r="Q33" s="47"/>
      <c r="R33" s="90"/>
      <c r="S33" s="90"/>
      <c r="T33" s="155"/>
      <c r="U33" s="149"/>
      <c r="V33" s="89">
        <f>+'Ark1'!S190</f>
        <v>5.2777991535205837</v>
      </c>
      <c r="W33" s="117">
        <f t="shared" si="23"/>
        <v>5.8438954102221885E-2</v>
      </c>
      <c r="X33" s="89">
        <f>+'Ark1'!T190</f>
        <v>5.7795305886879591</v>
      </c>
      <c r="Y33" s="117">
        <f t="shared" si="24"/>
        <v>-3.3099240975521305E-2</v>
      </c>
      <c r="Z33" s="91">
        <f>+'Ark1'!W190</f>
        <v>4.578684109272797</v>
      </c>
      <c r="AA33" s="150">
        <f t="shared" si="25"/>
        <v>-2.0270491686665464</v>
      </c>
      <c r="AB33" s="146">
        <f>+'Ark1'!X190</f>
        <v>89.72681800692574</v>
      </c>
      <c r="AC33" s="146">
        <f>+'Ark1'!Y190</f>
        <v>40.361677568295505</v>
      </c>
      <c r="AD33" s="91">
        <f>+'Ark1'!Z190</f>
        <v>5.5115131156365855</v>
      </c>
      <c r="AE33" s="89">
        <f>+'Ark1'!Z190</f>
        <v>5.5115131156365855</v>
      </c>
      <c r="AF33" s="89">
        <f>+'Ark1'!AA190</f>
        <v>1.4860424123269067</v>
      </c>
      <c r="AG33" s="89">
        <f>+'Ark1'!AB190</f>
        <v>2.2083362843537797</v>
      </c>
      <c r="AH33" s="89">
        <f>+M33/V33</f>
        <v>4.2421790478967685</v>
      </c>
      <c r="AI33" s="146">
        <f>+G33/E33</f>
        <v>26.520408163265305</v>
      </c>
      <c r="AJ33" s="47"/>
      <c r="AK33" s="22"/>
      <c r="AL33" s="22"/>
      <c r="AM33" s="22"/>
      <c r="AT33" s="19"/>
    </row>
    <row r="34" spans="1:46" ht="15.6">
      <c r="A34" s="47"/>
      <c r="B34" s="47"/>
      <c r="C34" s="47"/>
      <c r="D34" s="89" t="e">
        <f>VLOOKUP(C34,RNR!$I$5:$J$8,2)</f>
        <v>#N/A</v>
      </c>
      <c r="E34" s="47"/>
      <c r="F34" s="47"/>
      <c r="G34" s="47"/>
      <c r="H34" s="72"/>
      <c r="I34" s="47"/>
      <c r="J34" s="47"/>
      <c r="K34" s="47"/>
      <c r="L34" s="149"/>
      <c r="M34" s="47"/>
      <c r="N34" s="47"/>
      <c r="O34" s="47"/>
      <c r="P34" s="47"/>
      <c r="Q34" s="47"/>
      <c r="R34" s="90"/>
      <c r="S34" s="90"/>
      <c r="T34" s="155"/>
      <c r="U34" s="149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22"/>
      <c r="AL34" s="22"/>
      <c r="AM34" s="22"/>
      <c r="AT34" s="19"/>
    </row>
    <row r="35" spans="1:46" ht="15.6">
      <c r="A35" s="47"/>
      <c r="B35" s="88">
        <f>+'Ark1'!C191</f>
        <v>2019</v>
      </c>
      <c r="C35" s="88">
        <f>+'Ark1'!G191</f>
        <v>1</v>
      </c>
      <c r="D35" s="89" t="str">
        <f>VLOOKUP(C35,RNR!$I$5:$J$8,2)</f>
        <v>Øst</v>
      </c>
      <c r="E35" s="88">
        <f>+'Ark1'!Q191</f>
        <v>160</v>
      </c>
      <c r="F35" s="97">
        <f t="shared" si="0"/>
        <v>-41</v>
      </c>
      <c r="G35" s="88">
        <f>+'Ark1'!R191</f>
        <v>2339</v>
      </c>
      <c r="H35" s="431">
        <f t="shared" si="1"/>
        <v>-717</v>
      </c>
      <c r="I35" s="91">
        <f>+'Ark1'!AG191</f>
        <v>27.36405344996248</v>
      </c>
      <c r="J35" s="150">
        <f t="shared" si="2"/>
        <v>-4.2877219149533197</v>
      </c>
      <c r="K35" s="91">
        <f>+'Ark1'!AH191</f>
        <v>0.72680632749038065</v>
      </c>
      <c r="L35" s="149"/>
      <c r="M35" s="89">
        <f>+'Ark1'!U191</f>
        <v>22.071342454040135</v>
      </c>
      <c r="N35" s="117">
        <f t="shared" si="3"/>
        <v>1.5959301503752599</v>
      </c>
      <c r="O35" s="47"/>
      <c r="P35" s="47"/>
      <c r="Q35" s="47"/>
      <c r="R35" s="90"/>
      <c r="S35" s="90"/>
      <c r="T35" s="155"/>
      <c r="U35" s="149"/>
      <c r="V35" s="89">
        <f>+'Ark1'!S191</f>
        <v>5.1996579734929451</v>
      </c>
      <c r="W35" s="117">
        <f t="shared" si="4"/>
        <v>0.3181134708751463</v>
      </c>
      <c r="X35" s="89">
        <f>+'Ark1'!T191</f>
        <v>5.7404873877725535</v>
      </c>
      <c r="Y35" s="117">
        <f t="shared" si="5"/>
        <v>0.30462351342700256</v>
      </c>
      <c r="Z35" s="91">
        <f>+'Ark1'!W191</f>
        <v>4.5746045318512172</v>
      </c>
      <c r="AA35" s="150">
        <f t="shared" si="6"/>
        <v>0.28795531719153011</v>
      </c>
      <c r="AB35" s="146">
        <f>+'Ark1'!X191</f>
        <v>87.601539119281739</v>
      </c>
      <c r="AC35" s="146">
        <f>+'Ark1'!Y191</f>
        <v>35.014963659683623</v>
      </c>
      <c r="AD35" s="91">
        <f>+'Ark1'!Z191</f>
        <v>6.2030862756862488</v>
      </c>
      <c r="AE35" s="89">
        <f>+'Ark1'!Z191</f>
        <v>6.2030862756862488</v>
      </c>
      <c r="AF35" s="89">
        <f>+'Ark1'!AA191</f>
        <v>2.2433941531460153</v>
      </c>
      <c r="AG35" s="89">
        <f>+'Ark1'!AB191</f>
        <v>2.2959223519271368</v>
      </c>
      <c r="AH35" s="89">
        <f>+M35/V35</f>
        <v>4.2447681302417264</v>
      </c>
      <c r="AI35" s="146">
        <f>+G35/E35</f>
        <v>14.61875</v>
      </c>
      <c r="AJ35" s="47"/>
      <c r="AK35" s="22"/>
      <c r="AL35" s="22"/>
      <c r="AM35" s="22"/>
      <c r="AT35" s="50"/>
    </row>
    <row r="36" spans="1:46" ht="15.6">
      <c r="A36" s="47"/>
      <c r="B36" s="88">
        <f>+'Ark1'!C192</f>
        <v>2019</v>
      </c>
      <c r="C36" s="88">
        <f>+'Ark1'!G192</f>
        <v>2</v>
      </c>
      <c r="D36" s="89" t="str">
        <f>VLOOKUP(C36,RNR!$I$5:$J$8,2)</f>
        <v>Vest</v>
      </c>
      <c r="E36" s="88">
        <f>+'Ark1'!Q192</f>
        <v>214</v>
      </c>
      <c r="F36" s="97">
        <f t="shared" ref="F36:F38" si="26">+E36-E41</f>
        <v>-29</v>
      </c>
      <c r="G36" s="88">
        <f>+'Ark1'!R192</f>
        <v>2764</v>
      </c>
      <c r="H36" s="431">
        <f t="shared" ref="H36:H38" si="27">+G36-G41</f>
        <v>-247</v>
      </c>
      <c r="I36" s="91">
        <f>+'Ark1'!AG192</f>
        <v>30.358586880147659</v>
      </c>
      <c r="J36" s="150">
        <f t="shared" ref="J36:J38" si="28">+I36-I41</f>
        <v>0.16254453193706553</v>
      </c>
      <c r="K36" s="91">
        <f>+'Ark1'!AH192</f>
        <v>0.43415340086830673</v>
      </c>
      <c r="L36" s="149"/>
      <c r="M36" s="89">
        <f>+'Ark1'!U192</f>
        <v>20.721541244573089</v>
      </c>
      <c r="N36" s="117">
        <f t="shared" ref="N36:N38" si="29">+M36-M41</f>
        <v>0.89590192208886776</v>
      </c>
      <c r="O36" s="47"/>
      <c r="P36" s="47"/>
      <c r="Q36" s="47"/>
      <c r="R36" s="90"/>
      <c r="S36" s="90"/>
      <c r="T36" s="155"/>
      <c r="U36" s="149"/>
      <c r="V36" s="89">
        <f>+'Ark1'!S192</f>
        <v>4.7243125904486245</v>
      </c>
      <c r="W36" s="117">
        <f t="shared" ref="W36:W38" si="30">+V36-V41</f>
        <v>4.9502523549680433E-3</v>
      </c>
      <c r="X36" s="89">
        <f>+'Ark1'!T192</f>
        <v>5.1801736613603486</v>
      </c>
      <c r="Y36" s="117">
        <f t="shared" ref="Y36:Y38" si="31">+X36-X41</f>
        <v>0.18283058597011337</v>
      </c>
      <c r="Z36" s="91">
        <f>+'Ark1'!W192</f>
        <v>1.8813314037626625</v>
      </c>
      <c r="AA36" s="150">
        <f t="shared" ref="AA36:AA38" si="32">+Z36-Z41</f>
        <v>-0.24420828404869677</v>
      </c>
      <c r="AB36" s="146">
        <f>+'Ark1'!X192</f>
        <v>81.910274963820555</v>
      </c>
      <c r="AC36" s="146">
        <f>+'Ark1'!Y192</f>
        <v>28.437047756874097</v>
      </c>
      <c r="AD36" s="91">
        <f>+'Ark1'!Z192</f>
        <v>5.7782928237859688</v>
      </c>
      <c r="AE36" s="89">
        <f>+'Ark1'!Z192</f>
        <v>5.7782928237859688</v>
      </c>
      <c r="AF36" s="89">
        <f>+'Ark1'!AA192</f>
        <v>1.5879801533426736</v>
      </c>
      <c r="AG36" s="89">
        <f>+'Ark1'!AB192</f>
        <v>2.1332487400484803</v>
      </c>
      <c r="AH36" s="89">
        <f>+M36/V36</f>
        <v>4.3861494869045812</v>
      </c>
      <c r="AI36" s="146">
        <f>+G36/E36</f>
        <v>12.915887850467289</v>
      </c>
      <c r="AJ36" s="47"/>
      <c r="AK36" s="22"/>
      <c r="AL36" s="22"/>
      <c r="AM36" s="22"/>
      <c r="AQ36" s="1"/>
      <c r="AR36" s="1"/>
      <c r="AS36" s="1"/>
    </row>
    <row r="37" spans="1:46" ht="15.6">
      <c r="A37" s="47"/>
      <c r="B37" s="88">
        <f>+'Ark1'!C193</f>
        <v>2019</v>
      </c>
      <c r="C37" s="88">
        <f>+'Ark1'!G193</f>
        <v>3</v>
      </c>
      <c r="D37" s="89" t="str">
        <f>VLOOKUP(C37,RNR!$I$5:$J$8,2)</f>
        <v xml:space="preserve">Midt </v>
      </c>
      <c r="E37" s="88">
        <f>+'Ark1'!Q193</f>
        <v>80</v>
      </c>
      <c r="F37" s="97">
        <f t="shared" si="26"/>
        <v>-3</v>
      </c>
      <c r="G37" s="88">
        <f>+'Ark1'!R193</f>
        <v>1268</v>
      </c>
      <c r="H37" s="431">
        <f t="shared" si="27"/>
        <v>249</v>
      </c>
      <c r="I37" s="91">
        <f>+'Ark1'!AG193</f>
        <v>14.726737236154202</v>
      </c>
      <c r="J37" s="150">
        <f t="shared" si="28"/>
        <v>3.6465879510079997</v>
      </c>
      <c r="K37" s="91">
        <f>+'Ark1'!AH193</f>
        <v>0</v>
      </c>
      <c r="L37" s="149"/>
      <c r="M37" s="89">
        <f>+'Ark1'!U193</f>
        <v>21.911182965299673</v>
      </c>
      <c r="N37" s="117">
        <f t="shared" si="29"/>
        <v>0.4150985688325477</v>
      </c>
      <c r="O37" s="47"/>
      <c r="P37" s="47"/>
      <c r="Q37" s="47"/>
      <c r="R37" s="90"/>
      <c r="S37" s="90"/>
      <c r="T37" s="155"/>
      <c r="U37" s="149"/>
      <c r="V37" s="89">
        <f>+'Ark1'!S193</f>
        <v>4.8556782334384847</v>
      </c>
      <c r="W37" s="117">
        <f t="shared" si="30"/>
        <v>-0.21497927392167249</v>
      </c>
      <c r="X37" s="89">
        <f>+'Ark1'!T193</f>
        <v>5.9274447949526801</v>
      </c>
      <c r="Y37" s="117">
        <f t="shared" si="31"/>
        <v>0.38475588425591845</v>
      </c>
      <c r="Z37" s="91">
        <f>+'Ark1'!W193</f>
        <v>5.1261829652996838</v>
      </c>
      <c r="AA37" s="150">
        <f t="shared" si="32"/>
        <v>-1.3507552093813766</v>
      </c>
      <c r="AB37" s="146">
        <f>+'Ark1'!X193</f>
        <v>83.83280757097792</v>
      </c>
      <c r="AC37" s="146">
        <f>+'Ark1'!Y193</f>
        <v>36.198738170346999</v>
      </c>
      <c r="AD37" s="91">
        <f>+'Ark1'!Z193</f>
        <v>6.3883759670587246</v>
      </c>
      <c r="AE37" s="89">
        <f>+'Ark1'!Z193</f>
        <v>6.3883759670587246</v>
      </c>
      <c r="AF37" s="89">
        <f>+'Ark1'!AA193</f>
        <v>1.7592901486297388</v>
      </c>
      <c r="AG37" s="89">
        <f>+'Ark1'!AB193</f>
        <v>2.3176944041554219</v>
      </c>
      <c r="AH37" s="89">
        <f>+M37/V37</f>
        <v>4.5124866006171827</v>
      </c>
      <c r="AI37" s="146">
        <f>+G37/E37</f>
        <v>15.85</v>
      </c>
      <c r="AJ37" s="47"/>
      <c r="AK37" s="22"/>
      <c r="AL37" s="22"/>
      <c r="AM37" s="22"/>
    </row>
    <row r="38" spans="1:46" ht="15.6">
      <c r="A38" s="47"/>
      <c r="B38" s="88">
        <f>+'Ark1'!C194</f>
        <v>2019</v>
      </c>
      <c r="C38" s="88">
        <f>+'Ark1'!G194</f>
        <v>4</v>
      </c>
      <c r="D38" s="89" t="str">
        <f>VLOOKUP(C38,RNR!$I$5:$J$8,2)</f>
        <v>Nord</v>
      </c>
      <c r="E38" s="88">
        <f>+'Ark1'!Q194</f>
        <v>102</v>
      </c>
      <c r="F38" s="97">
        <f t="shared" si="26"/>
        <v>-2</v>
      </c>
      <c r="G38" s="88">
        <f>+'Ark1'!R194</f>
        <v>2407</v>
      </c>
      <c r="H38" s="431">
        <f t="shared" si="27"/>
        <v>-98</v>
      </c>
      <c r="I38" s="91">
        <f>+'Ark1'!AG194</f>
        <v>27.550622433735647</v>
      </c>
      <c r="J38" s="150">
        <f t="shared" si="28"/>
        <v>0.47858943200823845</v>
      </c>
      <c r="K38" s="91">
        <f>+'Ark1'!AH194</f>
        <v>4.1545492314083929E-2</v>
      </c>
      <c r="L38" s="149"/>
      <c r="M38" s="89">
        <f>+'Ark1'!U194</f>
        <v>21.594038221852937</v>
      </c>
      <c r="N38" s="117">
        <f t="shared" si="29"/>
        <v>0.22912804221221705</v>
      </c>
      <c r="O38" s="47"/>
      <c r="P38" s="47"/>
      <c r="Q38" s="47"/>
      <c r="R38" s="90"/>
      <c r="S38" s="90"/>
      <c r="T38" s="155"/>
      <c r="U38" s="149"/>
      <c r="V38" s="89">
        <f>+'Ark1'!S194</f>
        <v>5.2193601994183618</v>
      </c>
      <c r="W38" s="117">
        <f t="shared" si="30"/>
        <v>0.29081728524670591</v>
      </c>
      <c r="X38" s="89">
        <f>+'Ark1'!T194</f>
        <v>5.8126298296634804</v>
      </c>
      <c r="Y38" s="117">
        <f t="shared" si="31"/>
        <v>0.12280947038204459</v>
      </c>
      <c r="Z38" s="91">
        <f>+'Ark1'!W194</f>
        <v>6.6057332779393434</v>
      </c>
      <c r="AA38" s="150">
        <f t="shared" si="32"/>
        <v>1.6955536372207805</v>
      </c>
      <c r="AB38" s="146">
        <f>+'Ark1'!X194</f>
        <v>84.586622351474858</v>
      </c>
      <c r="AC38" s="146">
        <f>+'Ark1'!Y194</f>
        <v>36.019941836310757</v>
      </c>
      <c r="AD38" s="91">
        <f>+'Ark1'!Z194</f>
        <v>5.7330476225994049</v>
      </c>
      <c r="AE38" s="89">
        <f>+'Ark1'!Z194</f>
        <v>5.7330476225994049</v>
      </c>
      <c r="AF38" s="89">
        <f>+'Ark1'!AA194</f>
        <v>1.5997737966797203</v>
      </c>
      <c r="AG38" s="89">
        <f>+'Ark1'!AB194</f>
        <v>2.388215080894617</v>
      </c>
      <c r="AH38" s="89">
        <f>+M38/V38</f>
        <v>4.1372960280187883</v>
      </c>
      <c r="AI38" s="146">
        <f>+G38/E38</f>
        <v>23.598039215686274</v>
      </c>
      <c r="AJ38" s="47"/>
      <c r="AK38" s="22"/>
      <c r="AL38" s="22"/>
      <c r="AM38" s="22"/>
    </row>
    <row r="39" spans="1:46" ht="15.6">
      <c r="A39" s="47"/>
      <c r="B39" s="47"/>
      <c r="C39" s="47"/>
      <c r="D39" s="89" t="e">
        <f>VLOOKUP(C39,RNR!$I$5:$J$8,2)</f>
        <v>#N/A</v>
      </c>
      <c r="E39" s="47"/>
      <c r="F39" s="47"/>
      <c r="G39" s="47"/>
      <c r="H39" s="72"/>
      <c r="I39" s="47"/>
      <c r="J39" s="47"/>
      <c r="K39" s="47"/>
      <c r="L39" s="149"/>
      <c r="M39" s="47"/>
      <c r="N39" s="47"/>
      <c r="O39" s="47"/>
      <c r="P39" s="47"/>
      <c r="Q39" s="47"/>
      <c r="R39" s="90"/>
      <c r="S39" s="90"/>
      <c r="T39" s="155"/>
      <c r="U39" s="149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22"/>
      <c r="AL39" s="22"/>
      <c r="AM39" s="22"/>
    </row>
    <row r="40" spans="1:46" ht="15.6">
      <c r="A40" s="47"/>
      <c r="B40" s="88">
        <f>+'Ark1'!C195</f>
        <v>2018</v>
      </c>
      <c r="C40" s="88">
        <f>+'Ark1'!G195</f>
        <v>1</v>
      </c>
      <c r="D40" s="89" t="str">
        <f>VLOOKUP(C40,RNR!$I$5:$J$8,2)</f>
        <v>Øst</v>
      </c>
      <c r="E40" s="88">
        <f>+'Ark1'!Q195</f>
        <v>201</v>
      </c>
      <c r="F40" s="97">
        <f>+E40-E45</f>
        <v>1</v>
      </c>
      <c r="G40" s="88">
        <f>+'Ark1'!R195</f>
        <v>3056</v>
      </c>
      <c r="H40" s="431">
        <f>+G40-G45</f>
        <v>-182</v>
      </c>
      <c r="I40" s="91">
        <f>+'Ark1'!AG195</f>
        <v>31.6517753649158</v>
      </c>
      <c r="J40" s="150">
        <f>+I40-I45</f>
        <v>1.2591521009020532</v>
      </c>
      <c r="K40" s="91">
        <f>+'Ark1'!AH195</f>
        <v>0.75261780104712017</v>
      </c>
      <c r="L40" s="149"/>
      <c r="M40" s="89">
        <f>+'Ark1'!U195</f>
        <v>20.475412303664875</v>
      </c>
      <c r="N40" s="117">
        <f>+M40-M45</f>
        <v>0.62683293368336024</v>
      </c>
      <c r="O40" s="47"/>
      <c r="P40" s="47"/>
      <c r="Q40" s="47"/>
      <c r="R40" s="90"/>
      <c r="S40" s="90"/>
      <c r="T40" s="155"/>
      <c r="U40" s="149"/>
      <c r="V40" s="89">
        <f>+'Ark1'!S195</f>
        <v>4.8815445026177988</v>
      </c>
      <c r="W40" s="117">
        <f>+V40-V45</f>
        <v>-5.4218313935630036E-2</v>
      </c>
      <c r="X40" s="89">
        <f>+'Ark1'!T195</f>
        <v>5.435863874345551</v>
      </c>
      <c r="Y40" s="117">
        <f>+X40-X45</f>
        <v>0.18540062542646485</v>
      </c>
      <c r="Z40" s="91">
        <f>+'Ark1'!W195</f>
        <v>4.2866492146596871</v>
      </c>
      <c r="AA40" s="150">
        <f>+Z40-Z45</f>
        <v>0.9203737359691373</v>
      </c>
      <c r="AB40" s="146">
        <f>+'Ark1'!X195</f>
        <v>77.421465968586404</v>
      </c>
      <c r="AC40" s="146">
        <f>+'Ark1'!Y195</f>
        <v>27.61780104712042</v>
      </c>
      <c r="AD40" s="91">
        <f>+'Ark1'!Z195</f>
        <v>6.400242445723249</v>
      </c>
      <c r="AE40" s="89">
        <f>+'Ark1'!Z195</f>
        <v>6.400242445723249</v>
      </c>
      <c r="AF40" s="89">
        <f>+'Ark1'!AA195</f>
        <v>1.8647950133290223</v>
      </c>
      <c r="AG40" s="89">
        <f>+'Ark1'!AB195</f>
        <v>2.2953850039913419</v>
      </c>
      <c r="AH40" s="89">
        <f>+M40/V40</f>
        <v>4.194453680117971</v>
      </c>
      <c r="AI40" s="146">
        <f>+G40/E40</f>
        <v>15.203980099502488</v>
      </c>
      <c r="AJ40" s="47"/>
      <c r="AK40" s="22"/>
      <c r="AL40" s="22"/>
      <c r="AM40" s="22"/>
    </row>
    <row r="41" spans="1:46" ht="15.6">
      <c r="A41" s="47"/>
      <c r="B41" s="88">
        <f>+'Ark1'!C196</f>
        <v>2018</v>
      </c>
      <c r="C41" s="88">
        <f>+'Ark1'!G196</f>
        <v>2</v>
      </c>
      <c r="D41" s="89" t="str">
        <f>VLOOKUP(C41,RNR!$I$5:$J$8,2)</f>
        <v>Vest</v>
      </c>
      <c r="E41" s="88">
        <f>+'Ark1'!Q196</f>
        <v>243</v>
      </c>
      <c r="F41" s="97">
        <f t="shared" ref="F41:F43" si="33">+E41-E46</f>
        <v>20</v>
      </c>
      <c r="G41" s="88">
        <f>+'Ark1'!R196</f>
        <v>3011</v>
      </c>
      <c r="H41" s="431">
        <f t="shared" ref="H41:H43" si="34">+G41-G46</f>
        <v>-86</v>
      </c>
      <c r="I41" s="91">
        <f>+'Ark1'!AG196</f>
        <v>30.196042348210593</v>
      </c>
      <c r="J41" s="150">
        <f t="shared" ref="J41:J43" si="35">+I41-I46</f>
        <v>0.47804672908159418</v>
      </c>
      <c r="K41" s="91">
        <f>+'Ark1'!AH196</f>
        <v>0.63101959481899694</v>
      </c>
      <c r="L41" s="149"/>
      <c r="M41" s="89">
        <f>+'Ark1'!U196</f>
        <v>19.825639322484221</v>
      </c>
      <c r="N41" s="117">
        <f t="shared" ref="N41:N43" si="36">+M41-M46</f>
        <v>-0.46596545633394371</v>
      </c>
      <c r="O41" s="47"/>
      <c r="P41" s="47"/>
      <c r="Q41" s="47"/>
      <c r="R41" s="90"/>
      <c r="S41" s="90"/>
      <c r="T41" s="155"/>
      <c r="U41" s="149"/>
      <c r="V41" s="89">
        <f>+'Ark1'!S196</f>
        <v>4.7193623380936565</v>
      </c>
      <c r="W41" s="117">
        <f t="shared" ref="W41:W43" si="37">+V41-V46</f>
        <v>-5.7195621221811876E-2</v>
      </c>
      <c r="X41" s="89">
        <f>+'Ark1'!T196</f>
        <v>4.9973430753902353</v>
      </c>
      <c r="Y41" s="117">
        <f t="shared" ref="Y41:Y43" si="38">+X41-X46</f>
        <v>-6.465240410605233E-2</v>
      </c>
      <c r="Z41" s="91">
        <f>+'Ark1'!W196</f>
        <v>2.1255396878113593</v>
      </c>
      <c r="AA41" s="150">
        <f t="shared" ref="AA41:AA43" si="39">+Z41-Z46</f>
        <v>-0.74820910133943208</v>
      </c>
      <c r="AB41" s="146">
        <f>+'Ark1'!X196</f>
        <v>74.759216207240129</v>
      </c>
      <c r="AC41" s="146">
        <f>+'Ark1'!Y196</f>
        <v>25.572899368980408</v>
      </c>
      <c r="AD41" s="91">
        <f>+'Ark1'!Z196</f>
        <v>5.765199270778532</v>
      </c>
      <c r="AE41" s="89">
        <f>+'Ark1'!Z196</f>
        <v>5.765199270778532</v>
      </c>
      <c r="AF41" s="89">
        <f>+'Ark1'!AA196</f>
        <v>1.6837138868888628</v>
      </c>
      <c r="AG41" s="89">
        <f>+'Ark1'!AB196</f>
        <v>2.1751577964803399</v>
      </c>
      <c r="AH41" s="89">
        <f>+M41/V41</f>
        <v>4.2009148486980994</v>
      </c>
      <c r="AI41" s="146">
        <f>+G41/E41</f>
        <v>12.390946502057613</v>
      </c>
      <c r="AJ41" s="47"/>
      <c r="AK41" s="22"/>
      <c r="AL41" s="22"/>
      <c r="AM41" s="22"/>
    </row>
    <row r="42" spans="1:46" ht="15.6">
      <c r="A42" s="47"/>
      <c r="B42" s="88">
        <f>+'Ark1'!C197</f>
        <v>2018</v>
      </c>
      <c r="C42" s="88">
        <f>+'Ark1'!G197</f>
        <v>3</v>
      </c>
      <c r="D42" s="89" t="str">
        <f>VLOOKUP(C42,RNR!$I$5:$J$8,2)</f>
        <v xml:space="preserve">Midt </v>
      </c>
      <c r="E42" s="88">
        <f>+'Ark1'!Q197</f>
        <v>83</v>
      </c>
      <c r="F42" s="97">
        <f t="shared" si="33"/>
        <v>11</v>
      </c>
      <c r="G42" s="88">
        <f>+'Ark1'!R197</f>
        <v>1019</v>
      </c>
      <c r="H42" s="431">
        <f t="shared" si="34"/>
        <v>-335</v>
      </c>
      <c r="I42" s="91">
        <f>+'Ark1'!AG197</f>
        <v>11.080149285146202</v>
      </c>
      <c r="J42" s="150">
        <f t="shared" si="35"/>
        <v>-3.0680682905448684</v>
      </c>
      <c r="K42" s="91">
        <f>+'Ark1'!AH197</f>
        <v>0.49067713444553479</v>
      </c>
      <c r="L42" s="149"/>
      <c r="M42" s="89">
        <f>+'Ark1'!U197</f>
        <v>21.496084396467126</v>
      </c>
      <c r="N42" s="117">
        <f t="shared" si="36"/>
        <v>-0.60029669659046192</v>
      </c>
      <c r="O42" s="47"/>
      <c r="P42" s="47"/>
      <c r="Q42" s="47"/>
      <c r="R42" s="90"/>
      <c r="S42" s="90"/>
      <c r="T42" s="155"/>
      <c r="U42" s="149"/>
      <c r="V42" s="89">
        <f>+'Ark1'!S197</f>
        <v>5.0706575073601572</v>
      </c>
      <c r="W42" s="117">
        <f t="shared" si="37"/>
        <v>-8.591560933112774E-2</v>
      </c>
      <c r="X42" s="89">
        <f>+'Ark1'!T197</f>
        <v>5.5426889106967616</v>
      </c>
      <c r="Y42" s="117">
        <f t="shared" si="38"/>
        <v>-0.21654299476852756</v>
      </c>
      <c r="Z42" s="91">
        <f>+'Ark1'!W197</f>
        <v>6.4769381746810604</v>
      </c>
      <c r="AA42" s="150">
        <f t="shared" si="39"/>
        <v>-0.24388900404862746</v>
      </c>
      <c r="AB42" s="146">
        <f>+'Ark1'!X197</f>
        <v>82.139352306182559</v>
      </c>
      <c r="AC42" s="146">
        <f>+'Ark1'!Y197</f>
        <v>35.328753680078506</v>
      </c>
      <c r="AD42" s="91">
        <f>+'Ark1'!Z197</f>
        <v>6.4495940851606166</v>
      </c>
      <c r="AE42" s="89">
        <f>+'Ark1'!Z197</f>
        <v>6.4495940851606166</v>
      </c>
      <c r="AF42" s="89">
        <f>+'Ark1'!AA197</f>
        <v>2.0299312458976804</v>
      </c>
      <c r="AG42" s="89">
        <f>+'Ark1'!AB197</f>
        <v>2.5207466984891127</v>
      </c>
      <c r="AH42" s="89">
        <f>+M42/V42</f>
        <v>4.2393090768337531</v>
      </c>
      <c r="AI42" s="146">
        <f>+G42/E42</f>
        <v>12.27710843373494</v>
      </c>
      <c r="AJ42" s="47"/>
      <c r="AK42" s="22"/>
      <c r="AL42" s="22"/>
      <c r="AM42" s="22"/>
    </row>
    <row r="43" spans="1:46" ht="15.6">
      <c r="A43" s="47"/>
      <c r="B43" s="88">
        <f>+'Ark1'!C198</f>
        <v>2018</v>
      </c>
      <c r="C43" s="88">
        <f>+'Ark1'!G198</f>
        <v>4</v>
      </c>
      <c r="D43" s="89" t="str">
        <f>VLOOKUP(C43,RNR!$I$5:$J$8,2)</f>
        <v>Nord</v>
      </c>
      <c r="E43" s="88">
        <f>+'Ark1'!Q198</f>
        <v>104</v>
      </c>
      <c r="F43" s="97">
        <f t="shared" si="33"/>
        <v>7</v>
      </c>
      <c r="G43" s="88">
        <f>+'Ark1'!R198</f>
        <v>2505</v>
      </c>
      <c r="H43" s="431">
        <f t="shared" si="34"/>
        <v>-94</v>
      </c>
      <c r="I43" s="91">
        <f>+'Ark1'!AG198</f>
        <v>27.072033001727409</v>
      </c>
      <c r="J43" s="150">
        <f t="shared" si="35"/>
        <v>1.3308694605612175</v>
      </c>
      <c r="K43" s="91">
        <f>+'Ark1'!AH198</f>
        <v>0</v>
      </c>
      <c r="L43" s="149"/>
      <c r="M43" s="89">
        <f>+'Ark1'!U198</f>
        <v>21.36491017964072</v>
      </c>
      <c r="N43" s="117">
        <f t="shared" si="36"/>
        <v>0.42089325005241562</v>
      </c>
      <c r="O43" s="47"/>
      <c r="P43" s="47"/>
      <c r="Q43" s="47"/>
      <c r="R43" s="90"/>
      <c r="S43" s="90"/>
      <c r="T43" s="155"/>
      <c r="U43" s="149"/>
      <c r="V43" s="89">
        <f>+'Ark1'!S198</f>
        <v>4.9285429141716559</v>
      </c>
      <c r="W43" s="117">
        <f t="shared" si="37"/>
        <v>0.44374106730747709</v>
      </c>
      <c r="X43" s="89">
        <f>+'Ark1'!T198</f>
        <v>5.6898203592814358</v>
      </c>
      <c r="Y43" s="117">
        <f t="shared" si="38"/>
        <v>0.2411862692468052</v>
      </c>
      <c r="Z43" s="91">
        <f>+'Ark1'!W198</f>
        <v>4.9101796407185629</v>
      </c>
      <c r="AA43" s="150">
        <f t="shared" si="39"/>
        <v>-5.3267839081363455E-2</v>
      </c>
      <c r="AB43" s="146">
        <f>+'Ark1'!X198</f>
        <v>85.588822355289437</v>
      </c>
      <c r="AC43" s="146">
        <f>+'Ark1'!Y198</f>
        <v>32.215568862275447</v>
      </c>
      <c r="AD43" s="91">
        <f>+'Ark1'!Z198</f>
        <v>5.5616180246230389</v>
      </c>
      <c r="AE43" s="89">
        <f>+'Ark1'!Z198</f>
        <v>5.5616180246230389</v>
      </c>
      <c r="AF43" s="89">
        <f>+'Ark1'!AA198</f>
        <v>1.6502838540858891</v>
      </c>
      <c r="AG43" s="89">
        <f>+'Ark1'!AB198</f>
        <v>2.2789490888927606</v>
      </c>
      <c r="AH43" s="89">
        <f>+M43/V43</f>
        <v>4.3349343917058167</v>
      </c>
      <c r="AI43" s="146">
        <f>+G43/E43</f>
        <v>24.08653846153846</v>
      </c>
      <c r="AJ43" s="47"/>
      <c r="AK43" s="22"/>
      <c r="AL43" s="22"/>
      <c r="AM43" s="22"/>
    </row>
    <row r="44" spans="1:46" ht="15.6">
      <c r="A44" s="47"/>
      <c r="B44" s="47"/>
      <c r="C44" s="47"/>
      <c r="D44" s="89" t="e">
        <f>VLOOKUP(C44,RNR!$I$5:$J$8,2)</f>
        <v>#N/A</v>
      </c>
      <c r="E44" s="47"/>
      <c r="F44" s="47"/>
      <c r="G44" s="47"/>
      <c r="H44" s="72"/>
      <c r="I44" s="47"/>
      <c r="J44" s="47"/>
      <c r="K44" s="47"/>
      <c r="L44" s="149"/>
      <c r="M44" s="47"/>
      <c r="N44" s="47"/>
      <c r="O44" s="47"/>
      <c r="P44" s="47"/>
      <c r="Q44" s="47"/>
      <c r="R44" s="90"/>
      <c r="S44" s="90"/>
      <c r="T44" s="155"/>
      <c r="U44" s="149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22"/>
      <c r="AL44" s="22"/>
      <c r="AM44" s="22"/>
    </row>
    <row r="45" spans="1:46" ht="15.6">
      <c r="A45" s="47"/>
      <c r="B45" s="88">
        <f>+'Ark1'!C199</f>
        <v>2017</v>
      </c>
      <c r="C45" s="88">
        <f>+'Ark1'!G199</f>
        <v>1</v>
      </c>
      <c r="D45" s="89" t="str">
        <f>VLOOKUP(C45,RNR!$I$5:$J$8,2)</f>
        <v>Øst</v>
      </c>
      <c r="E45" s="88">
        <f>+'Ark1'!Q199</f>
        <v>200</v>
      </c>
      <c r="F45" s="97">
        <f>+E45-E50</f>
        <v>15</v>
      </c>
      <c r="G45" s="88">
        <f>+'Ark1'!R199</f>
        <v>3238</v>
      </c>
      <c r="H45" s="431">
        <f>+G45-G50</f>
        <v>902</v>
      </c>
      <c r="I45" s="91">
        <f>+'Ark1'!AG199</f>
        <v>30.392623264013746</v>
      </c>
      <c r="J45" s="150">
        <f>+I45-I50</f>
        <v>2.806025270845506</v>
      </c>
      <c r="K45" s="91">
        <f>+'Ark1'!AH199</f>
        <v>1.1735639283508339</v>
      </c>
      <c r="L45" s="149"/>
      <c r="M45" s="89">
        <f>+'Ark1'!U199</f>
        <v>19.848579369981515</v>
      </c>
      <c r="N45" s="117">
        <f>+M45-M50</f>
        <v>-1.392345287552736</v>
      </c>
      <c r="O45" s="117"/>
      <c r="P45" s="47"/>
      <c r="Q45" s="47"/>
      <c r="R45" s="90"/>
      <c r="S45" s="90"/>
      <c r="T45" s="155"/>
      <c r="U45" s="149"/>
      <c r="V45" s="89">
        <f>+'Ark1'!S199</f>
        <v>4.9357628165534289</v>
      </c>
      <c r="W45" s="117">
        <f>+V45-V50</f>
        <v>-0.2680043067342428</v>
      </c>
      <c r="X45" s="89">
        <f>+'Ark1'!T199</f>
        <v>5.2504632489190861</v>
      </c>
      <c r="Y45" s="117">
        <f>+X45-X50</f>
        <v>-0.38737921683433818</v>
      </c>
      <c r="Z45" s="91">
        <f>+'Ark1'!W199</f>
        <v>3.3662754786905498</v>
      </c>
      <c r="AA45" s="150">
        <f>+Z45-Z50</f>
        <v>-1.3854368500765744</v>
      </c>
      <c r="AB45" s="146">
        <f>+'Ark1'!X199</f>
        <v>73.409512044471924</v>
      </c>
      <c r="AC45" s="146">
        <f>+'Ark1'!Y199</f>
        <v>24.583075972822726</v>
      </c>
      <c r="AD45" s="91">
        <f>+'Ark1'!Z199</f>
        <v>6.0942638626429266</v>
      </c>
      <c r="AE45" s="89">
        <f>+'Ark1'!Z199</f>
        <v>6.0942638626429266</v>
      </c>
      <c r="AF45" s="89">
        <f>+'Ark1'!AA199</f>
        <v>1.8352998978934965</v>
      </c>
      <c r="AG45" s="89">
        <f>+'Ark1'!AB199</f>
        <v>2.220119294181587</v>
      </c>
      <c r="AH45" s="89">
        <f>+M45/V45</f>
        <v>4.0213803028407042</v>
      </c>
      <c r="AI45" s="146">
        <f>+G45/E45</f>
        <v>16.190000000000001</v>
      </c>
      <c r="AJ45" s="47"/>
      <c r="AK45" s="22"/>
      <c r="AL45" s="22"/>
      <c r="AM45" s="22"/>
    </row>
    <row r="46" spans="1:46" ht="15.6">
      <c r="A46" s="47"/>
      <c r="B46" s="88">
        <f>+'Ark1'!C200</f>
        <v>2017</v>
      </c>
      <c r="C46" s="88">
        <f>+'Ark1'!G200</f>
        <v>2</v>
      </c>
      <c r="D46" s="89" t="str">
        <f>VLOOKUP(C46,RNR!$I$5:$J$8,2)</f>
        <v>Vest</v>
      </c>
      <c r="E46" s="88">
        <f>+'Ark1'!Q200</f>
        <v>223</v>
      </c>
      <c r="F46" s="97">
        <f>+E46-E51</f>
        <v>-24</v>
      </c>
      <c r="G46" s="88">
        <f>+'Ark1'!R200</f>
        <v>3097</v>
      </c>
      <c r="H46" s="431">
        <f t="shared" ref="H46:H48" si="40">+G46-G51</f>
        <v>133</v>
      </c>
      <c r="I46" s="91">
        <f>+'Ark1'!AG200</f>
        <v>29.717995619128999</v>
      </c>
      <c r="J46" s="150">
        <f t="shared" ref="J46:J48" si="41">+I46-I51</f>
        <v>-3.8338897886421677</v>
      </c>
      <c r="K46" s="91">
        <f>+'Ark1'!AH200</f>
        <v>0.41976105908944145</v>
      </c>
      <c r="L46" s="149"/>
      <c r="M46" s="89">
        <f>+'Ark1'!U200</f>
        <v>20.291604778818165</v>
      </c>
      <c r="N46" s="117">
        <f t="shared" ref="N46:N48" si="42">+M46-M51</f>
        <v>-6.8820322396422995E-2</v>
      </c>
      <c r="O46" s="117"/>
      <c r="P46" s="47"/>
      <c r="Q46" s="47"/>
      <c r="R46" s="90"/>
      <c r="S46" s="90"/>
      <c r="T46" s="155"/>
      <c r="U46" s="149"/>
      <c r="V46" s="89">
        <f>+'Ark1'!S200</f>
        <v>4.7765579593154683</v>
      </c>
      <c r="W46" s="117">
        <f t="shared" ref="W46:W48" si="43">+V46-V51</f>
        <v>-0.1256012849490391</v>
      </c>
      <c r="X46" s="89">
        <f>+'Ark1'!T200</f>
        <v>5.0619954794962876</v>
      </c>
      <c r="Y46" s="117">
        <f t="shared" ref="Y46:Y48" si="44">+X46-X51</f>
        <v>2.9944197445006537E-2</v>
      </c>
      <c r="Z46" s="91">
        <f>+'Ark1'!W200</f>
        <v>2.8737487891507913</v>
      </c>
      <c r="AA46" s="150">
        <f t="shared" ref="AA46:AA48" si="45">+Z46-Z51</f>
        <v>1.3555301656690102</v>
      </c>
      <c r="AB46" s="146">
        <f>+'Ark1'!X200</f>
        <v>76.654827252179501</v>
      </c>
      <c r="AC46" s="146">
        <f>+'Ark1'!Y200</f>
        <v>26.315789473684205</v>
      </c>
      <c r="AD46" s="91">
        <f>+'Ark1'!Z200</f>
        <v>5.9853022467463859</v>
      </c>
      <c r="AE46" s="89">
        <f>+'Ark1'!Z200</f>
        <v>5.9853022467463859</v>
      </c>
      <c r="AF46" s="89">
        <f>+'Ark1'!AA200</f>
        <v>1.5703683848105081</v>
      </c>
      <c r="AG46" s="89">
        <f>+'Ark1'!AB200</f>
        <v>2.2921928726223824</v>
      </c>
      <c r="AH46" s="89">
        <f>+M46/V46</f>
        <v>4.2481646724802156</v>
      </c>
      <c r="AI46" s="146">
        <f>+G46/E46</f>
        <v>13.887892376681615</v>
      </c>
      <c r="AJ46" s="47"/>
      <c r="AK46" s="22"/>
      <c r="AL46" s="22"/>
      <c r="AM46" s="22"/>
    </row>
    <row r="47" spans="1:46" ht="15.6">
      <c r="A47" s="47"/>
      <c r="B47" s="88">
        <f>+'Ark1'!C201</f>
        <v>2017</v>
      </c>
      <c r="C47" s="88">
        <f>+'Ark1'!G201</f>
        <v>3</v>
      </c>
      <c r="D47" s="89" t="str">
        <f>VLOOKUP(C47,RNR!$I$5:$J$8,2)</f>
        <v xml:space="preserve">Midt </v>
      </c>
      <c r="E47" s="88">
        <f>+'Ark1'!Q201</f>
        <v>72</v>
      </c>
      <c r="F47" s="97">
        <f>+E47-E52</f>
        <v>-2</v>
      </c>
      <c r="G47" s="88">
        <f>+'Ark1'!R201</f>
        <v>1354</v>
      </c>
      <c r="H47" s="431">
        <f t="shared" si="40"/>
        <v>364</v>
      </c>
      <c r="I47" s="91">
        <f>+'Ark1'!AG201</f>
        <v>14.148217575691071</v>
      </c>
      <c r="J47" s="150">
        <f t="shared" si="41"/>
        <v>1.8568733720189989</v>
      </c>
      <c r="K47" s="91">
        <f>+'Ark1'!AH201</f>
        <v>0.22156573116691283</v>
      </c>
      <c r="L47" s="149"/>
      <c r="M47" s="89">
        <f>+'Ark1'!U201</f>
        <v>22.096381093057587</v>
      </c>
      <c r="N47" s="117">
        <f t="shared" si="42"/>
        <v>-0.23483102815452384</v>
      </c>
      <c r="O47" s="117"/>
      <c r="P47" s="47"/>
      <c r="Q47" s="47"/>
      <c r="R47" s="90"/>
      <c r="S47" s="90"/>
      <c r="T47" s="155"/>
      <c r="U47" s="149"/>
      <c r="V47" s="89">
        <f>+'Ark1'!S201</f>
        <v>5.1565731166912849</v>
      </c>
      <c r="W47" s="117">
        <f t="shared" si="43"/>
        <v>-9.4942034823866095E-2</v>
      </c>
      <c r="X47" s="89">
        <f>+'Ark1'!T201</f>
        <v>5.7592319054652892</v>
      </c>
      <c r="Y47" s="117">
        <f t="shared" si="44"/>
        <v>0.27741372364710859</v>
      </c>
      <c r="Z47" s="91">
        <f>+'Ark1'!W201</f>
        <v>6.7208271787296878</v>
      </c>
      <c r="AA47" s="150">
        <f t="shared" si="45"/>
        <v>3.4885039464064551</v>
      </c>
      <c r="AB47" s="146">
        <f>+'Ark1'!X201</f>
        <v>86.63220088626295</v>
      </c>
      <c r="AC47" s="146">
        <f>+'Ark1'!Y201</f>
        <v>36.706056129985221</v>
      </c>
      <c r="AD47" s="91">
        <f>+'Ark1'!Z201</f>
        <v>5.9517652674344044</v>
      </c>
      <c r="AE47" s="89">
        <f>+'Ark1'!Z201</f>
        <v>5.9517652674344044</v>
      </c>
      <c r="AF47" s="89">
        <f>+'Ark1'!AA201</f>
        <v>1.7047172580902128</v>
      </c>
      <c r="AG47" s="89">
        <f>+'Ark1'!AB201</f>
        <v>2.4829566167566206</v>
      </c>
      <c r="AH47" s="89">
        <f>+M47/V47</f>
        <v>4.2850902320252038</v>
      </c>
      <c r="AI47" s="146">
        <f>+G47/E47</f>
        <v>18.805555555555557</v>
      </c>
      <c r="AJ47" s="47"/>
      <c r="AK47" s="22"/>
      <c r="AL47" s="22"/>
      <c r="AM47" s="22"/>
    </row>
    <row r="48" spans="1:46" ht="15.6">
      <c r="A48" s="47"/>
      <c r="B48" s="88">
        <f>+'Ark1'!C202</f>
        <v>2017</v>
      </c>
      <c r="C48" s="88">
        <f>+'Ark1'!G202</f>
        <v>4</v>
      </c>
      <c r="D48" s="89" t="str">
        <f>VLOOKUP(C48,RNR!$I$5:$J$8,2)</f>
        <v>Nord</v>
      </c>
      <c r="E48" s="88">
        <f>+'Ark1'!Q202</f>
        <v>97</v>
      </c>
      <c r="F48" s="97">
        <f>+E48-E53</f>
        <v>0</v>
      </c>
      <c r="G48" s="88">
        <f>+'Ark1'!R202</f>
        <v>2599</v>
      </c>
      <c r="H48" s="431">
        <f t="shared" si="40"/>
        <v>423</v>
      </c>
      <c r="I48" s="91">
        <f>+'Ark1'!AG202</f>
        <v>25.741163541166191</v>
      </c>
      <c r="J48" s="150">
        <f t="shared" si="41"/>
        <v>-0.82900885422231241</v>
      </c>
      <c r="K48" s="91">
        <f>+'Ark1'!AH202</f>
        <v>7.6952674105425181E-2</v>
      </c>
      <c r="L48" s="149"/>
      <c r="M48" s="89">
        <f>+'Ark1'!U202</f>
        <v>20.944016929588305</v>
      </c>
      <c r="N48" s="117">
        <f t="shared" si="42"/>
        <v>-1.0185749821763572</v>
      </c>
      <c r="O48" s="117"/>
      <c r="P48" s="47"/>
      <c r="Q48" s="47"/>
      <c r="R48" s="90"/>
      <c r="S48" s="90"/>
      <c r="T48" s="155"/>
      <c r="U48" s="149"/>
      <c r="V48" s="89">
        <f>+'Ark1'!S202</f>
        <v>4.4848018468641788</v>
      </c>
      <c r="W48" s="117">
        <f t="shared" si="43"/>
        <v>-0.26565771195935106</v>
      </c>
      <c r="X48" s="89">
        <f>+'Ark1'!T202</f>
        <v>5.4486340900346306</v>
      </c>
      <c r="Y48" s="117">
        <f t="shared" si="44"/>
        <v>-0.23656811584772175</v>
      </c>
      <c r="Z48" s="91">
        <f>+'Ark1'!W202</f>
        <v>4.9634474797999264</v>
      </c>
      <c r="AA48" s="150">
        <f t="shared" si="45"/>
        <v>-2.7571407554941922</v>
      </c>
      <c r="AB48" s="146">
        <f>+'Ark1'!X202</f>
        <v>82.531742978068507</v>
      </c>
      <c r="AC48" s="146">
        <f>+'Ark1'!Y202</f>
        <v>30.858022316275488</v>
      </c>
      <c r="AD48" s="91">
        <f>+'Ark1'!Z202</f>
        <v>5.575142864027069</v>
      </c>
      <c r="AE48" s="89">
        <f>+'Ark1'!Z202</f>
        <v>5.575142864027069</v>
      </c>
      <c r="AF48" s="89">
        <f>+'Ark1'!AA202</f>
        <v>1.8349718919242404</v>
      </c>
      <c r="AG48" s="89">
        <f>+'Ark1'!AB202</f>
        <v>2.4736310512154729</v>
      </c>
      <c r="AH48" s="89">
        <f>+M48/V48</f>
        <v>4.6699982841455041</v>
      </c>
      <c r="AI48" s="146">
        <f>+G48/E48</f>
        <v>26.793814432989691</v>
      </c>
      <c r="AJ48" s="47"/>
      <c r="AK48" s="22"/>
      <c r="AL48" s="22"/>
      <c r="AM48" s="22"/>
    </row>
    <row r="49" spans="1:39" ht="15.6">
      <c r="A49" s="47"/>
      <c r="B49" s="47"/>
      <c r="C49" s="47"/>
      <c r="D49" s="89" t="e">
        <f>VLOOKUP(C49,RNR!$I$5:$J$8,2)</f>
        <v>#N/A</v>
      </c>
      <c r="E49" s="47"/>
      <c r="F49" s="47"/>
      <c r="G49" s="47"/>
      <c r="H49" s="72"/>
      <c r="I49" s="47"/>
      <c r="J49" s="47"/>
      <c r="K49" s="47"/>
      <c r="L49" s="149"/>
      <c r="M49" s="47"/>
      <c r="N49" s="47"/>
      <c r="O49" s="47"/>
      <c r="P49" s="47"/>
      <c r="Q49" s="47"/>
      <c r="R49" s="90"/>
      <c r="S49" s="90"/>
      <c r="T49" s="155"/>
      <c r="U49" s="149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22"/>
      <c r="AL49" s="22"/>
      <c r="AM49" s="22"/>
    </row>
    <row r="50" spans="1:39" ht="15.6">
      <c r="A50" s="47"/>
      <c r="B50" s="88">
        <f>+'Ark1'!C203</f>
        <v>2016</v>
      </c>
      <c r="C50" s="88">
        <f>+'Ark1'!G203</f>
        <v>1</v>
      </c>
      <c r="D50" s="89" t="str">
        <f>VLOOKUP(C50,RNR!$I$5:$J$8,2)</f>
        <v>Øst</v>
      </c>
      <c r="E50" s="88">
        <f>+'Ark1'!Q203</f>
        <v>185</v>
      </c>
      <c r="F50" s="97">
        <f>+E50-E55</f>
        <v>12</v>
      </c>
      <c r="G50" s="88">
        <f>+'Ark1'!R203</f>
        <v>2336</v>
      </c>
      <c r="H50" s="431">
        <f>+G50-G55</f>
        <v>63</v>
      </c>
      <c r="I50" s="91">
        <f>+'Ark1'!AG203</f>
        <v>27.58659799316824</v>
      </c>
      <c r="J50" s="150">
        <f>+I50-I55</f>
        <v>-1.4790329292973929</v>
      </c>
      <c r="K50" s="91">
        <f>+'Ark1'!AH203</f>
        <v>0.47089041095890416</v>
      </c>
      <c r="L50" s="149"/>
      <c r="M50" s="89">
        <f>+'Ark1'!U203</f>
        <v>21.240924657534251</v>
      </c>
      <c r="N50" s="117">
        <f>+M50-M55</f>
        <v>-0.33008282156826496</v>
      </c>
      <c r="O50" s="117"/>
      <c r="P50" s="47"/>
      <c r="Q50" s="47"/>
      <c r="R50" s="90"/>
      <c r="S50" s="90"/>
      <c r="T50" s="155"/>
      <c r="U50" s="149"/>
      <c r="V50" s="89">
        <f>+'Ark1'!S203</f>
        <v>5.2037671232876717</v>
      </c>
      <c r="W50" s="117">
        <f>+V50-V55</f>
        <v>-0.11563454851171251</v>
      </c>
      <c r="X50" s="89">
        <f>+'Ark1'!T203</f>
        <v>5.6378424657534243</v>
      </c>
      <c r="Y50" s="117">
        <f>+X50-X55</f>
        <v>7.9549460914003944E-2</v>
      </c>
      <c r="Z50" s="91">
        <f>+'Ark1'!W203</f>
        <v>4.7517123287671241</v>
      </c>
      <c r="AA50" s="150">
        <f>+Z50-Z55</f>
        <v>0.96816635428406173</v>
      </c>
      <c r="AB50" s="146">
        <f>+'Ark1'!X203</f>
        <v>80.479452054794521</v>
      </c>
      <c r="AC50" s="146">
        <f>+'Ark1'!Y203</f>
        <v>32.448630136986303</v>
      </c>
      <c r="AD50" s="91">
        <f>+'Ark1'!Z203</f>
        <v>6.4147834529115517</v>
      </c>
      <c r="AE50" s="89">
        <f>+'Ark1'!Z203</f>
        <v>6.4147834529115517</v>
      </c>
      <c r="AF50" s="89">
        <f>+'Ark1'!AA203</f>
        <v>1.892329375747356</v>
      </c>
      <c r="AG50" s="89">
        <f>+'Ark1'!AB203</f>
        <v>2.3290540151142798</v>
      </c>
      <c r="AH50" s="89">
        <f>+M50/V50</f>
        <v>4.081836130306022</v>
      </c>
      <c r="AI50" s="146">
        <f>+G50/E50</f>
        <v>12.627027027027028</v>
      </c>
      <c r="AJ50" s="47"/>
      <c r="AK50" s="22"/>
      <c r="AL50" s="22"/>
      <c r="AM50" s="22"/>
    </row>
    <row r="51" spans="1:39" ht="15.6">
      <c r="A51" s="47"/>
      <c r="B51" s="88">
        <f>+'Ark1'!C204</f>
        <v>2016</v>
      </c>
      <c r="C51" s="88">
        <f>+'Ark1'!G204</f>
        <v>2</v>
      </c>
      <c r="D51" s="89" t="str">
        <f>VLOOKUP(C51,RNR!$I$5:$J$8,2)</f>
        <v>Vest</v>
      </c>
      <c r="E51" s="88">
        <f>+'Ark1'!Q204</f>
        <v>247</v>
      </c>
      <c r="F51" s="97">
        <f t="shared" ref="F51:F53" si="46">+E51-E56</f>
        <v>18</v>
      </c>
      <c r="G51" s="88">
        <f>+'Ark1'!R204</f>
        <v>2964</v>
      </c>
      <c r="H51" s="431">
        <f t="shared" ref="H51:H53" si="47">+G51-G56</f>
        <v>450</v>
      </c>
      <c r="I51" s="91">
        <f>+'Ark1'!AG204</f>
        <v>33.551885407771167</v>
      </c>
      <c r="J51" s="150">
        <f t="shared" ref="J51:J53" si="48">+I51-I56</f>
        <v>3.063825335556011</v>
      </c>
      <c r="K51" s="91">
        <f>+'Ark1'!AH204</f>
        <v>0.70850202429149811</v>
      </c>
      <c r="L51" s="149"/>
      <c r="M51" s="89">
        <f>+'Ark1'!U204</f>
        <v>20.360425101214588</v>
      </c>
      <c r="N51" s="117">
        <f t="shared" ref="N51:N53" si="49">+M51-M56</f>
        <v>-9.7172353041550252E-2</v>
      </c>
      <c r="O51" s="117"/>
      <c r="P51" s="47"/>
      <c r="Q51" s="47"/>
      <c r="R51" s="90"/>
      <c r="S51" s="90"/>
      <c r="T51" s="155"/>
      <c r="U51" s="149"/>
      <c r="V51" s="89">
        <f>+'Ark1'!S204</f>
        <v>4.9021592442645074</v>
      </c>
      <c r="W51" s="117">
        <f t="shared" ref="W51:W53" si="50">+V51-V56</f>
        <v>0.17741779637270128</v>
      </c>
      <c r="X51" s="89">
        <f>+'Ark1'!T204</f>
        <v>5.032051282051281</v>
      </c>
      <c r="Y51" s="117">
        <f t="shared" ref="Y51:Y53" si="51">+X51-X56</f>
        <v>4.8757725965361765E-2</v>
      </c>
      <c r="Z51" s="91">
        <f>+'Ark1'!W204</f>
        <v>1.5182186234817812</v>
      </c>
      <c r="AA51" s="150">
        <f t="shared" ref="AA51:AA53" si="52">+Z51-Z56</f>
        <v>0.16579221138949807</v>
      </c>
      <c r="AB51" s="146">
        <f>+'Ark1'!X204</f>
        <v>78.340080971659901</v>
      </c>
      <c r="AC51" s="146">
        <f>+'Ark1'!Y204</f>
        <v>26.518218623481779</v>
      </c>
      <c r="AD51" s="91">
        <f>+'Ark1'!Z204</f>
        <v>5.8325575307623554</v>
      </c>
      <c r="AE51" s="89">
        <f>+'Ark1'!Z204</f>
        <v>5.8325575307623554</v>
      </c>
      <c r="AF51" s="89">
        <f>+'Ark1'!AA204</f>
        <v>1.6155062317730859</v>
      </c>
      <c r="AG51" s="89">
        <f>+'Ark1'!AB204</f>
        <v>2.0116022383963719</v>
      </c>
      <c r="AH51" s="89">
        <f>+M51/V51</f>
        <v>4.1533585684790113</v>
      </c>
      <c r="AI51" s="146">
        <f>+G51/E51</f>
        <v>12</v>
      </c>
      <c r="AJ51" s="47"/>
      <c r="AK51" s="22"/>
      <c r="AL51" s="22"/>
      <c r="AM51" s="22"/>
    </row>
    <row r="52" spans="1:39" ht="15.6">
      <c r="A52" s="47"/>
      <c r="B52" s="88">
        <f>+'Ark1'!C205</f>
        <v>2016</v>
      </c>
      <c r="C52" s="88">
        <f>+'Ark1'!G205</f>
        <v>3</v>
      </c>
      <c r="D52" s="89" t="str">
        <f>VLOOKUP(C52,RNR!$I$5:$J$8,2)</f>
        <v xml:space="preserve">Midt </v>
      </c>
      <c r="E52" s="88">
        <f>+'Ark1'!Q205</f>
        <v>74</v>
      </c>
      <c r="F52" s="97">
        <f t="shared" si="46"/>
        <v>12</v>
      </c>
      <c r="G52" s="88">
        <f>+'Ark1'!R205</f>
        <v>990</v>
      </c>
      <c r="H52" s="431">
        <f t="shared" si="47"/>
        <v>99</v>
      </c>
      <c r="I52" s="91">
        <f>+'Ark1'!AG205</f>
        <v>12.291344203672072</v>
      </c>
      <c r="J52" s="150">
        <f t="shared" si="48"/>
        <v>1.1965153960879942</v>
      </c>
      <c r="K52" s="91">
        <f>+'Ark1'!AH205</f>
        <v>0</v>
      </c>
      <c r="L52" s="149"/>
      <c r="M52" s="89">
        <f>+'Ark1'!U205</f>
        <v>22.331212121212111</v>
      </c>
      <c r="N52" s="117">
        <f t="shared" si="49"/>
        <v>1.3257126823793541</v>
      </c>
      <c r="O52" s="117"/>
      <c r="P52" s="47"/>
      <c r="Q52" s="47"/>
      <c r="R52" s="90"/>
      <c r="S52" s="90"/>
      <c r="T52" s="155"/>
      <c r="U52" s="149"/>
      <c r="V52" s="89">
        <f>+'Ark1'!S205</f>
        <v>5.251515151515151</v>
      </c>
      <c r="W52" s="117">
        <f t="shared" si="50"/>
        <v>0.3603815937149264</v>
      </c>
      <c r="X52" s="89">
        <f>+'Ark1'!T205</f>
        <v>5.4818181818181806</v>
      </c>
      <c r="Y52" s="117">
        <f t="shared" si="51"/>
        <v>0.37407407407407156</v>
      </c>
      <c r="Z52" s="91">
        <f>+'Ark1'!W205</f>
        <v>3.2323232323232327</v>
      </c>
      <c r="AA52" s="150">
        <f t="shared" si="52"/>
        <v>-0.13468013468013451</v>
      </c>
      <c r="AB52" s="146">
        <f>+'Ark1'!X205</f>
        <v>86.262626262626256</v>
      </c>
      <c r="AC52" s="146">
        <f>+'Ark1'!Y205</f>
        <v>40.808080808080803</v>
      </c>
      <c r="AD52" s="91">
        <f>+'Ark1'!Z205</f>
        <v>6.1757578805721884</v>
      </c>
      <c r="AE52" s="89">
        <f>+'Ark1'!Z205</f>
        <v>6.1757578805721884</v>
      </c>
      <c r="AF52" s="89">
        <f>+'Ark1'!AA205</f>
        <v>1.6225596212521436</v>
      </c>
      <c r="AG52" s="89">
        <f>+'Ark1'!AB205</f>
        <v>2.2929784625173459</v>
      </c>
      <c r="AH52" s="89">
        <f>+M52/V52</f>
        <v>4.2523369878822832</v>
      </c>
      <c r="AI52" s="146">
        <f>+G52/E52</f>
        <v>13.378378378378379</v>
      </c>
      <c r="AJ52" s="47"/>
      <c r="AK52" s="22"/>
      <c r="AL52" s="22"/>
      <c r="AM52" s="22"/>
    </row>
    <row r="53" spans="1:39" ht="15.6">
      <c r="A53" s="47"/>
      <c r="B53" s="88">
        <f>+'Ark1'!C206</f>
        <v>2016</v>
      </c>
      <c r="C53" s="88">
        <f>+'Ark1'!G206</f>
        <v>4</v>
      </c>
      <c r="D53" s="89" t="str">
        <f>VLOOKUP(C53,RNR!$I$5:$J$8,2)</f>
        <v>Nord</v>
      </c>
      <c r="E53" s="88">
        <f>+'Ark1'!Q206</f>
        <v>97</v>
      </c>
      <c r="F53" s="97">
        <f t="shared" si="46"/>
        <v>-13</v>
      </c>
      <c r="G53" s="88">
        <f>+'Ark1'!R206</f>
        <v>2176</v>
      </c>
      <c r="H53" s="431">
        <f t="shared" si="47"/>
        <v>-209</v>
      </c>
      <c r="I53" s="91">
        <f>+'Ark1'!AG206</f>
        <v>26.570172395388504</v>
      </c>
      <c r="J53" s="150">
        <f t="shared" si="48"/>
        <v>-2.7813078023466389</v>
      </c>
      <c r="K53" s="91">
        <f>+'Ark1'!AH206</f>
        <v>0</v>
      </c>
      <c r="L53" s="149"/>
      <c r="M53" s="89">
        <f>+'Ark1'!U206</f>
        <v>21.962591911764662</v>
      </c>
      <c r="N53" s="117">
        <f t="shared" si="49"/>
        <v>1.2023822681587966</v>
      </c>
      <c r="O53" s="117"/>
      <c r="P53" s="47"/>
      <c r="Q53" s="47"/>
      <c r="R53" s="90"/>
      <c r="S53" s="90"/>
      <c r="T53" s="155"/>
      <c r="U53" s="149"/>
      <c r="V53" s="89">
        <f>+'Ark1'!S206</f>
        <v>4.7504595588235299</v>
      </c>
      <c r="W53" s="117">
        <f t="shared" si="50"/>
        <v>0.27331071186336153</v>
      </c>
      <c r="X53" s="89">
        <f>+'Ark1'!T206</f>
        <v>5.6852022058823524</v>
      </c>
      <c r="Y53" s="117">
        <f t="shared" si="51"/>
        <v>0.1896047216056207</v>
      </c>
      <c r="Z53" s="91">
        <f>+'Ark1'!W206</f>
        <v>7.7205882352941186</v>
      </c>
      <c r="AA53" s="150">
        <f t="shared" si="52"/>
        <v>5.1629362436798623</v>
      </c>
      <c r="AB53" s="146">
        <f>+'Ark1'!X206</f>
        <v>86.580882352941146</v>
      </c>
      <c r="AC53" s="146">
        <f>+'Ark1'!Y206</f>
        <v>38.051470588235304</v>
      </c>
      <c r="AD53" s="91">
        <f>+'Ark1'!Z206</f>
        <v>5.5783760131207591</v>
      </c>
      <c r="AE53" s="89">
        <f>+'Ark1'!Z206</f>
        <v>5.5783760131207591</v>
      </c>
      <c r="AF53" s="89">
        <f>+'Ark1'!AA206</f>
        <v>1.8413025306543001</v>
      </c>
      <c r="AG53" s="89">
        <f>+'Ark1'!AB206</f>
        <v>2.6277439712099846</v>
      </c>
      <c r="AH53" s="89">
        <f>+M53/V53</f>
        <v>4.6232562639063461</v>
      </c>
      <c r="AI53" s="146">
        <f>+G53/E53</f>
        <v>22.432989690721648</v>
      </c>
      <c r="AJ53" s="47"/>
      <c r="AK53" s="22"/>
      <c r="AL53" s="22"/>
      <c r="AM53" s="22"/>
    </row>
    <row r="54" spans="1:39" ht="15.6">
      <c r="A54" s="47"/>
      <c r="B54" s="47"/>
      <c r="C54" s="47"/>
      <c r="D54" s="89" t="e">
        <f>VLOOKUP(C54,RNR!$I$5:$J$8,2)</f>
        <v>#N/A</v>
      </c>
      <c r="E54" s="47"/>
      <c r="F54" s="47"/>
      <c r="G54" s="47"/>
      <c r="H54" s="72"/>
      <c r="I54" s="47"/>
      <c r="J54" s="47"/>
      <c r="K54" s="47"/>
      <c r="L54" s="149"/>
      <c r="M54" s="47"/>
      <c r="N54" s="47"/>
      <c r="O54" s="47"/>
      <c r="P54" s="47"/>
      <c r="Q54" s="47"/>
      <c r="R54" s="90"/>
      <c r="S54" s="90"/>
      <c r="T54" s="155"/>
      <c r="U54" s="149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22"/>
      <c r="AL54" s="22"/>
      <c r="AM54" s="22"/>
    </row>
    <row r="55" spans="1:39" ht="15.6">
      <c r="A55" s="47"/>
      <c r="B55" s="88">
        <f>+'Ark1'!C207</f>
        <v>2015</v>
      </c>
      <c r="C55" s="88">
        <f>+'Ark1'!G207</f>
        <v>1</v>
      </c>
      <c r="D55" s="89" t="str">
        <f>VLOOKUP(C55,RNR!$I$5:$J$8,2)</f>
        <v>Øst</v>
      </c>
      <c r="E55" s="88">
        <f>+'Ark1'!Q207</f>
        <v>173</v>
      </c>
      <c r="F55" s="97">
        <f>+E55-E60</f>
        <v>-16</v>
      </c>
      <c r="G55" s="88">
        <f>+'Ark1'!R207</f>
        <v>2273</v>
      </c>
      <c r="H55" s="431">
        <f>+G55-G60</f>
        <v>-415</v>
      </c>
      <c r="I55" s="91">
        <f>+'Ark1'!AG207</f>
        <v>29.065630922465633</v>
      </c>
      <c r="J55" s="150">
        <f>+I55-I60</f>
        <v>2.0608612250121361</v>
      </c>
      <c r="K55" s="91">
        <f>+'Ark1'!AH207</f>
        <v>0.39595248570171593</v>
      </c>
      <c r="L55" s="149"/>
      <c r="M55" s="89">
        <f>+'Ark1'!U207</f>
        <v>21.571007479102516</v>
      </c>
      <c r="N55" s="117">
        <f>+M55-M60</f>
        <v>1.434772360054918</v>
      </c>
      <c r="O55" s="117"/>
      <c r="P55" s="47"/>
      <c r="Q55" s="47"/>
      <c r="R55" s="90"/>
      <c r="S55" s="90"/>
      <c r="T55" s="155"/>
      <c r="U55" s="149"/>
      <c r="V55" s="89">
        <f>+'Ark1'!S207</f>
        <v>5.3194016717993842</v>
      </c>
      <c r="W55" s="117">
        <f>+V55-V60</f>
        <v>0.15608321941843073</v>
      </c>
      <c r="X55" s="89">
        <f>+'Ark1'!T207</f>
        <v>5.5582930048394203</v>
      </c>
      <c r="Y55" s="117">
        <f>+X55-X60</f>
        <v>0.2822513381727525</v>
      </c>
      <c r="Z55" s="91">
        <f>+'Ark1'!W207</f>
        <v>3.7835459744830624</v>
      </c>
      <c r="AA55" s="150">
        <f>+Z55-Z60</f>
        <v>1.2537840697211582</v>
      </c>
      <c r="AB55" s="146">
        <f>+'Ark1'!X207</f>
        <v>83.369995600527929</v>
      </c>
      <c r="AC55" s="146">
        <f>+'Ark1'!Y207</f>
        <v>35.635723713154441</v>
      </c>
      <c r="AD55" s="91">
        <f>+'Ark1'!Z207</f>
        <v>6.3560371166258482</v>
      </c>
      <c r="AE55" s="89">
        <f>+'Ark1'!Z207</f>
        <v>6.3560371166258482</v>
      </c>
      <c r="AF55" s="89">
        <f>+'Ark1'!AA207</f>
        <v>1.80872821347774</v>
      </c>
      <c r="AG55" s="89">
        <f>+'Ark1'!AB207</f>
        <v>2.2962053067529862</v>
      </c>
      <c r="AH55" s="89">
        <f>+M55/V55</f>
        <v>4.0551567281449028</v>
      </c>
      <c r="AI55" s="146">
        <f>+G55/E55</f>
        <v>13.138728323699421</v>
      </c>
      <c r="AJ55" s="47"/>
      <c r="AK55" s="22"/>
      <c r="AL55" s="22"/>
      <c r="AM55" s="22"/>
    </row>
    <row r="56" spans="1:39" ht="15.6">
      <c r="A56" s="47"/>
      <c r="B56" s="88">
        <f>+'Ark1'!C208</f>
        <v>2015</v>
      </c>
      <c r="C56" s="88">
        <f>+'Ark1'!G208</f>
        <v>2</v>
      </c>
      <c r="D56" s="89" t="str">
        <f>VLOOKUP(C56,RNR!$I$5:$J$8,2)</f>
        <v>Vest</v>
      </c>
      <c r="E56" s="88">
        <f>+'Ark1'!Q208</f>
        <v>229</v>
      </c>
      <c r="F56" s="97">
        <f>+E56-E61</f>
        <v>-15</v>
      </c>
      <c r="G56" s="88">
        <f>+'Ark1'!R208</f>
        <v>2514</v>
      </c>
      <c r="H56" s="431">
        <f t="shared" ref="H56:H58" si="53">+G56-G61</f>
        <v>272</v>
      </c>
      <c r="I56" s="91">
        <f>+'Ark1'!AG208</f>
        <v>30.488060072215156</v>
      </c>
      <c r="J56" s="150">
        <f t="shared" ref="J56:J58" si="54">+I56-I61</f>
        <v>8.6338651332832193</v>
      </c>
      <c r="K56" s="91">
        <f>+'Ark1'!AH208</f>
        <v>0.19888623707239456</v>
      </c>
      <c r="L56" s="149"/>
      <c r="M56" s="89">
        <f>+'Ark1'!U208</f>
        <v>20.457597454256138</v>
      </c>
      <c r="N56" s="117">
        <f t="shared" ref="N56:N58" si="55">+M56-M61</f>
        <v>0.92022011259689052</v>
      </c>
      <c r="O56" s="117"/>
      <c r="P56" s="47"/>
      <c r="Q56" s="47"/>
      <c r="R56" s="90"/>
      <c r="S56" s="90"/>
      <c r="T56" s="155"/>
      <c r="U56" s="149"/>
      <c r="V56" s="89">
        <f>+'Ark1'!S208</f>
        <v>4.7247414478918062</v>
      </c>
      <c r="W56" s="117">
        <f t="shared" ref="W56:W58" si="56">+V56-V61</f>
        <v>0.13508935154925528</v>
      </c>
      <c r="X56" s="89">
        <f>+'Ark1'!T208</f>
        <v>4.9832935560859193</v>
      </c>
      <c r="Y56" s="117">
        <f t="shared" ref="Y56:Y58" si="57">+X56-X61</f>
        <v>0.21612138837851624</v>
      </c>
      <c r="Z56" s="91">
        <f>+'Ark1'!W208</f>
        <v>1.3524264120922831</v>
      </c>
      <c r="AA56" s="150">
        <f t="shared" ref="AA56:AA58" si="58">+Z56-Z61</f>
        <v>0.32655665294866143</v>
      </c>
      <c r="AB56" s="146">
        <f>+'Ark1'!X208</f>
        <v>78.838504375497223</v>
      </c>
      <c r="AC56" s="146">
        <f>+'Ark1'!Y208</f>
        <v>28.082736674622119</v>
      </c>
      <c r="AD56" s="91">
        <f>+'Ark1'!Z208</f>
        <v>5.6799883150232739</v>
      </c>
      <c r="AE56" s="89">
        <f>+'Ark1'!Z208</f>
        <v>5.6799883150232739</v>
      </c>
      <c r="AF56" s="89">
        <f>+'Ark1'!AA208</f>
        <v>1.5927342338489101</v>
      </c>
      <c r="AG56" s="89">
        <f>+'Ark1'!AB208</f>
        <v>2.0246392303983303</v>
      </c>
      <c r="AH56" s="89">
        <f>+M56/V56</f>
        <v>4.3298871863950099</v>
      </c>
      <c r="AI56" s="146">
        <f>+G56/E56</f>
        <v>10.978165938864629</v>
      </c>
      <c r="AJ56" s="47"/>
      <c r="AK56" s="22"/>
      <c r="AL56" s="22"/>
      <c r="AM56" s="22"/>
    </row>
    <row r="57" spans="1:39" ht="15.6">
      <c r="A57" s="47"/>
      <c r="B57" s="88">
        <f>+'Ark1'!C209</f>
        <v>2015</v>
      </c>
      <c r="C57" s="88">
        <f>+'Ark1'!G209</f>
        <v>3</v>
      </c>
      <c r="D57" s="89" t="str">
        <f>VLOOKUP(C57,RNR!$I$5:$J$8,2)</f>
        <v xml:space="preserve">Midt </v>
      </c>
      <c r="E57" s="88">
        <f>+'Ark1'!Q209</f>
        <v>62</v>
      </c>
      <c r="F57" s="97">
        <f>+E57-E62</f>
        <v>-6</v>
      </c>
      <c r="G57" s="88">
        <f>+'Ark1'!R209</f>
        <v>891</v>
      </c>
      <c r="H57" s="431">
        <f t="shared" si="53"/>
        <v>-478</v>
      </c>
      <c r="I57" s="91">
        <f>+'Ark1'!AG209</f>
        <v>11.094828807584078</v>
      </c>
      <c r="J57" s="150">
        <f t="shared" si="54"/>
        <v>-2.7238229047173661</v>
      </c>
      <c r="K57" s="91">
        <f>+'Ark1'!AH209</f>
        <v>0.11223344556677892</v>
      </c>
      <c r="L57" s="149"/>
      <c r="M57" s="89">
        <f>+'Ark1'!U209</f>
        <v>21.005499438832757</v>
      </c>
      <c r="N57" s="117">
        <f t="shared" si="55"/>
        <v>0.77394355862822195</v>
      </c>
      <c r="O57" s="117"/>
      <c r="P57" s="47"/>
      <c r="Q57" s="47"/>
      <c r="R57" s="90"/>
      <c r="S57" s="90"/>
      <c r="T57" s="155"/>
      <c r="U57" s="149"/>
      <c r="V57" s="89">
        <f>+'Ark1'!S209</f>
        <v>4.8911335578002246</v>
      </c>
      <c r="W57" s="117">
        <f t="shared" si="56"/>
        <v>3.5034215214396092E-2</v>
      </c>
      <c r="X57" s="89">
        <f>+'Ark1'!T209</f>
        <v>5.107744107744109</v>
      </c>
      <c r="Y57" s="117">
        <f t="shared" si="57"/>
        <v>-0.12819453359993904</v>
      </c>
      <c r="Z57" s="91">
        <f>+'Ark1'!W209</f>
        <v>3.3670033670033672</v>
      </c>
      <c r="AA57" s="150">
        <f t="shared" si="58"/>
        <v>0.2990705693408402</v>
      </c>
      <c r="AB57" s="146">
        <f>+'Ark1'!X209</f>
        <v>81.930415263748614</v>
      </c>
      <c r="AC57" s="146">
        <f>+'Ark1'!Y209</f>
        <v>31.313131313131304</v>
      </c>
      <c r="AD57" s="91">
        <f>+'Ark1'!Z209</f>
        <v>6.0882937713991403</v>
      </c>
      <c r="AE57" s="89">
        <f>+'Ark1'!Z209</f>
        <v>6.0882937713991403</v>
      </c>
      <c r="AF57" s="89">
        <f>+'Ark1'!AA209</f>
        <v>1.7810701694465263</v>
      </c>
      <c r="AG57" s="89">
        <f>+'Ark1'!AB209</f>
        <v>2.2937128154966775</v>
      </c>
      <c r="AH57" s="89">
        <f>+M57/V57</f>
        <v>4.2946076181734707</v>
      </c>
      <c r="AI57" s="146">
        <f>+G57/E57</f>
        <v>14.370967741935484</v>
      </c>
      <c r="AJ57" s="47"/>
      <c r="AK57" s="22"/>
      <c r="AL57" s="22"/>
      <c r="AM57" s="22"/>
    </row>
    <row r="58" spans="1:39" ht="15.6">
      <c r="A58" s="47"/>
      <c r="B58" s="88">
        <f>+'Ark1'!C210</f>
        <v>2015</v>
      </c>
      <c r="C58" s="88">
        <f>+'Ark1'!G210</f>
        <v>4</v>
      </c>
      <c r="D58" s="89" t="str">
        <f>VLOOKUP(C58,RNR!$I$5:$J$8,2)</f>
        <v>Nord</v>
      </c>
      <c r="E58" s="88">
        <f>+'Ark1'!Q210</f>
        <v>110</v>
      </c>
      <c r="F58" s="97">
        <f>+E58-E63</f>
        <v>2</v>
      </c>
      <c r="G58" s="88">
        <f>+'Ark1'!R210</f>
        <v>2385</v>
      </c>
      <c r="H58" s="431">
        <f t="shared" si="53"/>
        <v>-1211</v>
      </c>
      <c r="I58" s="91">
        <f>+'Ark1'!AG210</f>
        <v>29.351480197735142</v>
      </c>
      <c r="J58" s="150">
        <f t="shared" si="54"/>
        <v>-7.9709034535779821</v>
      </c>
      <c r="K58" s="91">
        <f>+'Ark1'!AH210</f>
        <v>0</v>
      </c>
      <c r="L58" s="149"/>
      <c r="M58" s="89">
        <f>+'Ark1'!U210</f>
        <v>20.760209643605865</v>
      </c>
      <c r="N58" s="117">
        <f t="shared" si="55"/>
        <v>-4.2348754614348394E-2</v>
      </c>
      <c r="O58" s="117"/>
      <c r="P58" s="47"/>
      <c r="Q58" s="47"/>
      <c r="R58" s="90"/>
      <c r="S58" s="90"/>
      <c r="T58" s="155"/>
      <c r="U58" s="149"/>
      <c r="V58" s="89">
        <f>+'Ark1'!S210</f>
        <v>4.4771488469601683</v>
      </c>
      <c r="W58" s="117">
        <f t="shared" si="56"/>
        <v>-0.23503135326230051</v>
      </c>
      <c r="X58" s="89">
        <f>+'Ark1'!T210</f>
        <v>5.4955974842767317</v>
      </c>
      <c r="Y58" s="117">
        <f t="shared" si="57"/>
        <v>-0.48104322762538221</v>
      </c>
      <c r="Z58" s="91">
        <f>+'Ark1'!W210</f>
        <v>2.5576519916142559</v>
      </c>
      <c r="AA58" s="150">
        <f t="shared" si="58"/>
        <v>-1.9751622464280119</v>
      </c>
      <c r="AB58" s="146">
        <f>+'Ark1'!X210</f>
        <v>80.922431865828116</v>
      </c>
      <c r="AC58" s="146">
        <f>+'Ark1'!Y210</f>
        <v>30.020964360587001</v>
      </c>
      <c r="AD58" s="91">
        <f>+'Ark1'!Z210</f>
        <v>5.6573646884485136</v>
      </c>
      <c r="AE58" s="89">
        <f>+'Ark1'!Z210</f>
        <v>5.6573646884485136</v>
      </c>
      <c r="AF58" s="89">
        <f>+'Ark1'!AA210</f>
        <v>1.8611108483924097</v>
      </c>
      <c r="AG58" s="89">
        <f>+'Ark1'!AB210</f>
        <v>2.3057856111360344</v>
      </c>
      <c r="AH58" s="89">
        <f>+M58/V58</f>
        <v>4.6369263907098688</v>
      </c>
      <c r="AI58" s="146">
        <f>+G58/E58</f>
        <v>21.681818181818183</v>
      </c>
      <c r="AJ58" s="47"/>
      <c r="AK58" s="22"/>
      <c r="AL58" s="22"/>
      <c r="AM58" s="22"/>
    </row>
    <row r="59" spans="1:39" ht="15.6">
      <c r="A59" s="47"/>
      <c r="B59" s="47"/>
      <c r="C59" s="47"/>
      <c r="D59" s="89" t="e">
        <f>VLOOKUP(C59,RNR!$I$5:$J$8,2)</f>
        <v>#N/A</v>
      </c>
      <c r="E59" s="47"/>
      <c r="F59" s="47"/>
      <c r="G59" s="47"/>
      <c r="H59" s="72"/>
      <c r="I59" s="47"/>
      <c r="J59" s="47"/>
      <c r="K59" s="47"/>
      <c r="L59" s="149"/>
      <c r="M59" s="47"/>
      <c r="N59" s="47"/>
      <c r="O59" s="47"/>
      <c r="P59" s="47"/>
      <c r="Q59" s="47"/>
      <c r="R59" s="90"/>
      <c r="S59" s="90"/>
      <c r="T59" s="155"/>
      <c r="U59" s="149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22"/>
      <c r="AL59" s="22"/>
      <c r="AM59" s="22"/>
    </row>
    <row r="60" spans="1:39" ht="15.6">
      <c r="A60" s="47"/>
      <c r="B60" s="88">
        <f>+'Ark1'!C211</f>
        <v>2014</v>
      </c>
      <c r="C60" s="88">
        <f>+'Ark1'!G211</f>
        <v>1</v>
      </c>
      <c r="D60" s="89" t="str">
        <f>VLOOKUP(C60,RNR!$I$5:$J$8,2)</f>
        <v>Øst</v>
      </c>
      <c r="E60" s="88">
        <f>+'Ark1'!Q211</f>
        <v>189</v>
      </c>
      <c r="F60" s="97">
        <f>+E60-E65</f>
        <v>-1</v>
      </c>
      <c r="G60" s="88">
        <f>+'Ark1'!R211</f>
        <v>2688</v>
      </c>
      <c r="H60" s="431">
        <f>+G60-G65</f>
        <v>-662</v>
      </c>
      <c r="I60" s="91">
        <f>+'Ark1'!AG211</f>
        <v>27.004769697453497</v>
      </c>
      <c r="J60" s="150">
        <f>+I60-I65</f>
        <v>3.0669995869288904</v>
      </c>
      <c r="K60" s="91">
        <f>+'Ark1'!AH211</f>
        <v>0.93005952380952417</v>
      </c>
      <c r="L60" s="149"/>
      <c r="M60" s="89">
        <f>+'Ark1'!U211</f>
        <v>20.136235119047598</v>
      </c>
      <c r="N60" s="117">
        <f>+M60-M65</f>
        <v>0.95020526830138152</v>
      </c>
      <c r="O60" s="117"/>
      <c r="P60" s="47"/>
      <c r="Q60" s="47"/>
      <c r="R60" s="90"/>
      <c r="S60" s="90"/>
      <c r="T60" s="155"/>
      <c r="U60" s="149"/>
      <c r="V60" s="89">
        <f>+'Ark1'!S211</f>
        <v>5.1633184523809534</v>
      </c>
      <c r="W60" s="117">
        <f>+V60-V65</f>
        <v>0.13824382551528114</v>
      </c>
      <c r="X60" s="89">
        <f>+'Ark1'!T211</f>
        <v>5.2760416666666679</v>
      </c>
      <c r="Y60" s="117">
        <f>+X60-X65</f>
        <v>5.3056592039801842E-2</v>
      </c>
      <c r="Z60" s="91">
        <f>+'Ark1'!W211</f>
        <v>2.5297619047619042</v>
      </c>
      <c r="AA60" s="150">
        <f>+Z60-Z65</f>
        <v>-0.8433724235963056</v>
      </c>
      <c r="AB60" s="146">
        <f>+'Ark1'!X211</f>
        <v>78.422619047619051</v>
      </c>
      <c r="AC60" s="146">
        <f>+'Ark1'!Y211</f>
        <v>25.074404761904756</v>
      </c>
      <c r="AD60" s="91">
        <f>+'Ark1'!Z211</f>
        <v>5.745279205321574</v>
      </c>
      <c r="AE60" s="89">
        <f>+'Ark1'!Z211</f>
        <v>5.745279205321574</v>
      </c>
      <c r="AF60" s="89">
        <f>+'Ark1'!AA211</f>
        <v>1.8062086211487012</v>
      </c>
      <c r="AG60" s="89">
        <f>+'Ark1'!AB211</f>
        <v>2.1850051319929018</v>
      </c>
      <c r="AH60" s="89">
        <f>+M60/V60</f>
        <v>3.8998631025289958</v>
      </c>
      <c r="AI60" s="146">
        <f>+G60/E60</f>
        <v>14.222222222222221</v>
      </c>
      <c r="AJ60" s="47"/>
      <c r="AK60" s="22"/>
      <c r="AL60" s="22"/>
      <c r="AM60" s="22"/>
    </row>
    <row r="61" spans="1:39" ht="15.6">
      <c r="A61" s="47"/>
      <c r="B61" s="88">
        <f>+'Ark1'!C212</f>
        <v>2014</v>
      </c>
      <c r="C61" s="88">
        <f>+'Ark1'!G212</f>
        <v>2</v>
      </c>
      <c r="D61" s="89" t="str">
        <f>VLOOKUP(C61,RNR!$I$5:$J$8,2)</f>
        <v>Vest</v>
      </c>
      <c r="E61" s="88">
        <f>+'Ark1'!Q212</f>
        <v>244</v>
      </c>
      <c r="F61" s="97">
        <f>+E61-E66</f>
        <v>-1</v>
      </c>
      <c r="G61" s="88">
        <f>+'Ark1'!R212</f>
        <v>2242</v>
      </c>
      <c r="H61" s="431">
        <f t="shared" ref="H61:H63" si="59">+G61-G66</f>
        <v>-2657</v>
      </c>
      <c r="I61" s="91">
        <f>+'Ark1'!AG212</f>
        <v>21.854194938931936</v>
      </c>
      <c r="J61" s="150">
        <f t="shared" ref="J61:J63" si="60">+I61-I66</f>
        <v>-12.610790692417236</v>
      </c>
      <c r="K61" s="91">
        <f>+'Ark1'!AH212</f>
        <v>0.44603033006244425</v>
      </c>
      <c r="L61" s="149"/>
      <c r="M61" s="89">
        <f>+'Ark1'!U212</f>
        <v>19.537377341659248</v>
      </c>
      <c r="N61" s="117">
        <f t="shared" ref="N61:N63" si="61">+M61-M66</f>
        <v>0.64803257742166664</v>
      </c>
      <c r="O61" s="117"/>
      <c r="P61" s="47"/>
      <c r="Q61" s="47"/>
      <c r="R61" s="90"/>
      <c r="S61" s="90"/>
      <c r="T61" s="155"/>
      <c r="U61" s="149"/>
      <c r="V61" s="89">
        <f>+'Ark1'!S212</f>
        <v>4.5896520963425509</v>
      </c>
      <c r="W61" s="117">
        <f t="shared" ref="W61:W63" si="62">+V61-V66</f>
        <v>0.22978273524844983</v>
      </c>
      <c r="X61" s="89">
        <f>+'Ark1'!T212</f>
        <v>4.767172167707403</v>
      </c>
      <c r="Y61" s="117">
        <f t="shared" ref="Y61:Y63" si="63">+X61-X66</f>
        <v>0.13071574802991481</v>
      </c>
      <c r="Z61" s="91">
        <f>+'Ark1'!W212</f>
        <v>1.0258697591436217</v>
      </c>
      <c r="AA61" s="150">
        <f t="shared" ref="AA61:AA63" si="64">+Z61-Z66</f>
        <v>0.3522629006010618</v>
      </c>
      <c r="AB61" s="146">
        <f>+'Ark1'!X212</f>
        <v>71.855486173059759</v>
      </c>
      <c r="AC61" s="146">
        <f>+'Ark1'!Y212</f>
        <v>23.416592328278323</v>
      </c>
      <c r="AD61" s="91">
        <f>+'Ark1'!Z212</f>
        <v>5.8367666291165614</v>
      </c>
      <c r="AE61" s="89">
        <f>+'Ark1'!Z212</f>
        <v>5.8367666291165614</v>
      </c>
      <c r="AF61" s="89">
        <f>+'Ark1'!AA212</f>
        <v>1.6893537564604588</v>
      </c>
      <c r="AG61" s="89">
        <f>+'Ark1'!AB212</f>
        <v>1.9751425689057711</v>
      </c>
      <c r="AH61" s="89">
        <f>+M61/V61</f>
        <v>4.2568318756073893</v>
      </c>
      <c r="AI61" s="146">
        <f>+G61/E61</f>
        <v>9.1885245901639347</v>
      </c>
      <c r="AJ61" s="47"/>
      <c r="AK61" s="22"/>
      <c r="AL61" s="22"/>
      <c r="AM61" s="22"/>
    </row>
    <row r="62" spans="1:39" ht="15.6">
      <c r="A62" s="47"/>
      <c r="B62" s="88">
        <f>+'Ark1'!C213</f>
        <v>2014</v>
      </c>
      <c r="C62" s="88">
        <f>+'Ark1'!G213</f>
        <v>3</v>
      </c>
      <c r="D62" s="89" t="str">
        <f>VLOOKUP(C62,RNR!$I$5:$J$8,2)</f>
        <v xml:space="preserve">Midt </v>
      </c>
      <c r="E62" s="88">
        <f>+'Ark1'!Q213</f>
        <v>68</v>
      </c>
      <c r="F62" s="97">
        <f>+E62-E67</f>
        <v>-16</v>
      </c>
      <c r="G62" s="88">
        <f>+'Ark1'!R213</f>
        <v>1369</v>
      </c>
      <c r="H62" s="431">
        <f t="shared" si="59"/>
        <v>-690</v>
      </c>
      <c r="I62" s="91">
        <f>+'Ark1'!AG213</f>
        <v>13.818651712301444</v>
      </c>
      <c r="J62" s="150">
        <f t="shared" si="60"/>
        <v>-0.77923462861621573</v>
      </c>
      <c r="K62" s="91">
        <f>+'Ark1'!AH213</f>
        <v>0</v>
      </c>
      <c r="L62" s="149"/>
      <c r="M62" s="89">
        <f>+'Ark1'!U213</f>
        <v>20.231555880204535</v>
      </c>
      <c r="N62" s="117">
        <f t="shared" si="61"/>
        <v>1.1953732672856638</v>
      </c>
      <c r="O62" s="117"/>
      <c r="P62" s="47"/>
      <c r="Q62" s="47"/>
      <c r="R62" s="90"/>
      <c r="S62" s="90"/>
      <c r="T62" s="155"/>
      <c r="U62" s="149"/>
      <c r="V62" s="89">
        <f>+'Ark1'!S213</f>
        <v>4.8560993425858285</v>
      </c>
      <c r="W62" s="117">
        <f t="shared" si="62"/>
        <v>0.30388953199816449</v>
      </c>
      <c r="X62" s="89">
        <f>+'Ark1'!T213</f>
        <v>5.2359386413440481</v>
      </c>
      <c r="Y62" s="117">
        <f t="shared" si="63"/>
        <v>0.35055738830859262</v>
      </c>
      <c r="Z62" s="91">
        <f>+'Ark1'!W213</f>
        <v>3.067932797662527</v>
      </c>
      <c r="AA62" s="150">
        <f t="shared" si="64"/>
        <v>1.6594820934371755</v>
      </c>
      <c r="AB62" s="146">
        <f>+'Ark1'!X213</f>
        <v>79.620160701241787</v>
      </c>
      <c r="AC62" s="146">
        <f>+'Ark1'!Y213</f>
        <v>24.39737034331629</v>
      </c>
      <c r="AD62" s="91">
        <f>+'Ark1'!Z213</f>
        <v>5.5796769901858871</v>
      </c>
      <c r="AE62" s="89">
        <f>+'Ark1'!Z213</f>
        <v>5.5796769901858871</v>
      </c>
      <c r="AF62" s="89">
        <f>+'Ark1'!AA213</f>
        <v>1.6226689344329763</v>
      </c>
      <c r="AG62" s="89">
        <f>+'Ark1'!AB213</f>
        <v>2.0374133579781946</v>
      </c>
      <c r="AH62" s="89">
        <f>+M62/V62</f>
        <v>4.1662154031287626</v>
      </c>
      <c r="AI62" s="146">
        <f>+G62/E62</f>
        <v>20.132352941176471</v>
      </c>
      <c r="AJ62" s="47"/>
      <c r="AK62" s="22"/>
      <c r="AL62" s="22"/>
      <c r="AM62" s="22"/>
    </row>
    <row r="63" spans="1:39" ht="15.6">
      <c r="A63" s="47"/>
      <c r="B63" s="88">
        <f>+'Ark1'!C214</f>
        <v>2014</v>
      </c>
      <c r="C63" s="88">
        <f>+'Ark1'!G214</f>
        <v>4</v>
      </c>
      <c r="D63" s="89" t="str">
        <f>VLOOKUP(C63,RNR!$I$5:$J$8,2)</f>
        <v>Nord</v>
      </c>
      <c r="E63" s="88">
        <f>+'Ark1'!Q214</f>
        <v>108</v>
      </c>
      <c r="F63" s="97">
        <f>+E63-E68</f>
        <v>-19</v>
      </c>
      <c r="G63" s="88">
        <f>+'Ark1'!R214</f>
        <v>3596</v>
      </c>
      <c r="H63" s="431">
        <f t="shared" si="59"/>
        <v>-36</v>
      </c>
      <c r="I63" s="91">
        <f>+'Ark1'!AG214</f>
        <v>37.322383651313125</v>
      </c>
      <c r="J63" s="150">
        <f t="shared" si="60"/>
        <v>10.323025734104569</v>
      </c>
      <c r="K63" s="91">
        <f>+'Ark1'!AH214</f>
        <v>0</v>
      </c>
      <c r="L63" s="149"/>
      <c r="M63" s="89">
        <f>+'Ark1'!U214</f>
        <v>20.802558398220214</v>
      </c>
      <c r="N63" s="117">
        <f t="shared" si="61"/>
        <v>0.84286676826429385</v>
      </c>
      <c r="O63" s="117"/>
      <c r="P63" s="47"/>
      <c r="Q63" s="47"/>
      <c r="R63" s="90"/>
      <c r="S63" s="90"/>
      <c r="T63" s="155"/>
      <c r="U63" s="149"/>
      <c r="V63" s="89">
        <f>+'Ark1'!S214</f>
        <v>4.7121802002224689</v>
      </c>
      <c r="W63" s="117">
        <f t="shared" si="62"/>
        <v>0.17032997995815258</v>
      </c>
      <c r="X63" s="89">
        <f>+'Ark1'!T214</f>
        <v>5.9766407119021139</v>
      </c>
      <c r="Y63" s="117">
        <f t="shared" si="63"/>
        <v>0.41166273833383205</v>
      </c>
      <c r="Z63" s="91">
        <f>+'Ark1'!W214</f>
        <v>4.5328142380422678</v>
      </c>
      <c r="AA63" s="150">
        <f t="shared" si="64"/>
        <v>-9.2736422750684611E-2</v>
      </c>
      <c r="AB63" s="146">
        <f>+'Ark1'!X214</f>
        <v>84.427141268075644</v>
      </c>
      <c r="AC63" s="146">
        <f>+'Ark1'!Y214</f>
        <v>28.531701890989996</v>
      </c>
      <c r="AD63" s="91">
        <f>+'Ark1'!Z214</f>
        <v>5.0732366225466805</v>
      </c>
      <c r="AE63" s="89">
        <f>+'Ark1'!Z214</f>
        <v>5.0732366225466805</v>
      </c>
      <c r="AF63" s="89">
        <f>+'Ark1'!AA214</f>
        <v>1.7106538592121241</v>
      </c>
      <c r="AG63" s="89">
        <f>+'Ark1'!AB214</f>
        <v>2.1767068673511547</v>
      </c>
      <c r="AH63" s="89">
        <f>+M63/V63</f>
        <v>4.4146355857184947</v>
      </c>
      <c r="AI63" s="146">
        <f>+G63/E63</f>
        <v>33.296296296296298</v>
      </c>
      <c r="AJ63" s="47"/>
      <c r="AK63" s="22"/>
      <c r="AL63" s="22"/>
      <c r="AM63" s="22"/>
    </row>
    <row r="64" spans="1:39" ht="15.6">
      <c r="A64" s="47"/>
      <c r="B64" s="47"/>
      <c r="C64" s="47"/>
      <c r="D64" s="89" t="e">
        <f>VLOOKUP(C64,RNR!$I$5:$J$8,2)</f>
        <v>#N/A</v>
      </c>
      <c r="E64" s="47"/>
      <c r="F64" s="47"/>
      <c r="G64" s="47"/>
      <c r="H64" s="72"/>
      <c r="I64" s="47"/>
      <c r="J64" s="47"/>
      <c r="K64" s="47"/>
      <c r="L64" s="149"/>
      <c r="M64" s="47"/>
      <c r="N64" s="47"/>
      <c r="O64" s="47"/>
      <c r="P64" s="47"/>
      <c r="Q64" s="47"/>
      <c r="R64" s="90"/>
      <c r="S64" s="90"/>
      <c r="T64" s="155"/>
      <c r="U64" s="149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22"/>
      <c r="AL64" s="22"/>
      <c r="AM64" s="22"/>
    </row>
    <row r="65" spans="1:39" ht="15.6">
      <c r="A65" s="47"/>
      <c r="B65" s="88">
        <f>+'Ark1'!C215</f>
        <v>2013</v>
      </c>
      <c r="C65" s="88">
        <f>+'Ark1'!G215</f>
        <v>1</v>
      </c>
      <c r="D65" s="89" t="str">
        <f>VLOOKUP(C65,RNR!$I$5:$J$8,2)</f>
        <v>Øst</v>
      </c>
      <c r="E65" s="88">
        <f>+'Ark1'!Q215</f>
        <v>190</v>
      </c>
      <c r="F65" s="97">
        <f>+E65-E70</f>
        <v>-12</v>
      </c>
      <c r="G65" s="88">
        <f>+'Ark1'!R215</f>
        <v>3350</v>
      </c>
      <c r="H65" s="431">
        <f>+G65-G70</f>
        <v>503</v>
      </c>
      <c r="I65" s="91">
        <f>+'Ark1'!AG215</f>
        <v>23.937770110524607</v>
      </c>
      <c r="J65" s="150">
        <f>+I65-I70</f>
        <v>-0.36776832826171812</v>
      </c>
      <c r="K65" s="91">
        <f>+'Ark1'!AH215</f>
        <v>0.80597014925373134</v>
      </c>
      <c r="L65" s="149"/>
      <c r="M65" s="89">
        <f>+'Ark1'!U215</f>
        <v>19.186029850746216</v>
      </c>
      <c r="N65" s="117">
        <f>+M65-M70</f>
        <v>0.82870635232681167</v>
      </c>
      <c r="O65" s="117"/>
      <c r="P65" s="47"/>
      <c r="Q65" s="47"/>
      <c r="R65" s="90"/>
      <c r="S65" s="90"/>
      <c r="T65" s="155"/>
      <c r="U65" s="149"/>
      <c r="V65" s="89">
        <f>+'Ark1'!S215</f>
        <v>5.0250746268656723</v>
      </c>
      <c r="W65" s="117">
        <f>+V65-V70</f>
        <v>0.21720669571006912</v>
      </c>
      <c r="X65" s="89">
        <f>+'Ark1'!T215</f>
        <v>5.222985074626866</v>
      </c>
      <c r="Y65" s="117">
        <f>+X65-X70</f>
        <v>0.3171192509528229</v>
      </c>
      <c r="Z65" s="91">
        <f>+'Ark1'!W215</f>
        <v>3.3731343283582098</v>
      </c>
      <c r="AA65" s="150">
        <f>+Z65-Z70</f>
        <v>1.3359021541397342</v>
      </c>
      <c r="AB65" s="146">
        <f>+'Ark1'!X215</f>
        <v>69.641791044776141</v>
      </c>
      <c r="AC65" s="146">
        <f>+'Ark1'!Y215</f>
        <v>21.074626865671636</v>
      </c>
      <c r="AD65" s="91">
        <f>+'Ark1'!Z215</f>
        <v>5.6834377392935078</v>
      </c>
      <c r="AE65" s="89">
        <f>+'Ark1'!Z215</f>
        <v>5.6834377392935078</v>
      </c>
      <c r="AF65" s="89">
        <f>+'Ark1'!AA215</f>
        <v>1.7213231400988576</v>
      </c>
      <c r="AG65" s="89">
        <f>+'Ark1'!AB215</f>
        <v>2.2229756948909127</v>
      </c>
      <c r="AH65" s="89">
        <f>+M65/V65</f>
        <v>3.8180586907449099</v>
      </c>
      <c r="AI65" s="146">
        <f>+G65/E65</f>
        <v>17.631578947368421</v>
      </c>
      <c r="AJ65" s="47"/>
      <c r="AK65" s="22"/>
      <c r="AL65" s="22"/>
      <c r="AM65" s="22"/>
    </row>
    <row r="66" spans="1:39" ht="15.6">
      <c r="A66" s="47"/>
      <c r="B66" s="88">
        <f>+'Ark1'!C216</f>
        <v>2013</v>
      </c>
      <c r="C66" s="88">
        <f>+'Ark1'!G216</f>
        <v>2</v>
      </c>
      <c r="D66" s="89" t="str">
        <f>VLOOKUP(C66,RNR!$I$5:$J$8,2)</f>
        <v>Vest</v>
      </c>
      <c r="E66" s="88">
        <f>+'Ark1'!Q216</f>
        <v>245</v>
      </c>
      <c r="F66" s="97">
        <f>+E66-E71</f>
        <v>17</v>
      </c>
      <c r="G66" s="88">
        <f>+'Ark1'!R216</f>
        <v>4899</v>
      </c>
      <c r="H66" s="431">
        <f t="shared" ref="H66:H68" si="65">+G66-G71</f>
        <v>1797</v>
      </c>
      <c r="I66" s="91">
        <f>+'Ark1'!AG216</f>
        <v>34.464985631349172</v>
      </c>
      <c r="J66" s="150">
        <f t="shared" ref="J66:J68" si="66">+I66-I71</f>
        <v>7.5545100290624205</v>
      </c>
      <c r="K66" s="91">
        <f>+'Ark1'!AH216</f>
        <v>0.28577260665441928</v>
      </c>
      <c r="L66" s="149"/>
      <c r="M66" s="89">
        <f>+'Ark1'!U216</f>
        <v>18.889344764237581</v>
      </c>
      <c r="N66" s="117">
        <f t="shared" ref="N66:N68" si="67">+M66-M71</f>
        <v>0.23537958048517993</v>
      </c>
      <c r="O66" s="117"/>
      <c r="P66" s="47"/>
      <c r="Q66" s="47"/>
      <c r="R66" s="90"/>
      <c r="S66" s="90"/>
      <c r="T66" s="155"/>
      <c r="U66" s="149"/>
      <c r="V66" s="89">
        <f>+'Ark1'!S216</f>
        <v>4.3598693610941011</v>
      </c>
      <c r="W66" s="117">
        <f t="shared" ref="W66:W68" si="68">+V66-V71</f>
        <v>-0.21073025205870355</v>
      </c>
      <c r="X66" s="89">
        <f>+'Ark1'!T216</f>
        <v>4.6364564196774882</v>
      </c>
      <c r="Y66" s="117">
        <f t="shared" ref="Y66:Y68" si="69">+X66-X71</f>
        <v>0.18062147448083898</v>
      </c>
      <c r="Z66" s="91">
        <f>+'Ark1'!W216</f>
        <v>0.67360685854255986</v>
      </c>
      <c r="AA66" s="150">
        <f t="shared" ref="AA66:AA68" si="70">+Z66-Z71</f>
        <v>0.44794599458382356</v>
      </c>
      <c r="AB66" s="146">
        <f>+'Ark1'!X216</f>
        <v>70.85119412124925</v>
      </c>
      <c r="AC66" s="146">
        <f>+'Ark1'!Y216</f>
        <v>17.819963257807711</v>
      </c>
      <c r="AD66" s="91">
        <f>+'Ark1'!Z216</f>
        <v>5.0490042712183696</v>
      </c>
      <c r="AE66" s="89">
        <f>+'Ark1'!Z216</f>
        <v>5.0490042712183696</v>
      </c>
      <c r="AF66" s="89">
        <f>+'Ark1'!AA216</f>
        <v>1.8312426786725151</v>
      </c>
      <c r="AG66" s="89">
        <f>+'Ark1'!AB216</f>
        <v>1.9291136995887848</v>
      </c>
      <c r="AH66" s="89">
        <f>+M66/V66</f>
        <v>4.3325483402780982</v>
      </c>
      <c r="AI66" s="146">
        <f>+G66/E66</f>
        <v>19.995918367346938</v>
      </c>
      <c r="AJ66" s="47"/>
      <c r="AK66" s="22"/>
      <c r="AL66" s="22"/>
      <c r="AM66" s="22"/>
    </row>
    <row r="67" spans="1:39" ht="15.6">
      <c r="A67" s="47"/>
      <c r="B67" s="88">
        <f>+'Ark1'!C217</f>
        <v>2013</v>
      </c>
      <c r="C67" s="88">
        <f>+'Ark1'!G217</f>
        <v>3</v>
      </c>
      <c r="D67" s="89" t="str">
        <f>VLOOKUP(C67,RNR!$I$5:$J$8,2)</f>
        <v xml:space="preserve">Midt </v>
      </c>
      <c r="E67" s="88">
        <f>+'Ark1'!Q217</f>
        <v>84</v>
      </c>
      <c r="F67" s="97">
        <f>+E67-E72</f>
        <v>-6</v>
      </c>
      <c r="G67" s="88">
        <f>+'Ark1'!R217</f>
        <v>2059</v>
      </c>
      <c r="H67" s="431">
        <f t="shared" si="65"/>
        <v>-47</v>
      </c>
      <c r="I67" s="91">
        <f>+'Ark1'!AG217</f>
        <v>14.597886340917659</v>
      </c>
      <c r="J67" s="150">
        <f t="shared" si="66"/>
        <v>-3.9881656908570431</v>
      </c>
      <c r="K67" s="91">
        <f>+'Ark1'!AH217</f>
        <v>3.2054395337542494</v>
      </c>
      <c r="L67" s="149"/>
      <c r="M67" s="89">
        <f>+'Ark1'!U217</f>
        <v>19.036182612918871</v>
      </c>
      <c r="N67" s="117">
        <f t="shared" si="67"/>
        <v>5.9496952899873889E-2</v>
      </c>
      <c r="O67" s="117"/>
      <c r="P67" s="47"/>
      <c r="Q67" s="47"/>
      <c r="R67" s="90"/>
      <c r="S67" s="90"/>
      <c r="T67" s="155"/>
      <c r="U67" s="149"/>
      <c r="V67" s="89">
        <f>+'Ark1'!S217</f>
        <v>4.5522098105876641</v>
      </c>
      <c r="W67" s="117">
        <f t="shared" si="68"/>
        <v>-1.2367587323066864E-2</v>
      </c>
      <c r="X67" s="89">
        <f>+'Ark1'!T217</f>
        <v>4.8853812530354555</v>
      </c>
      <c r="Y67" s="117">
        <f t="shared" si="69"/>
        <v>8.1487615808486069E-2</v>
      </c>
      <c r="Z67" s="91">
        <f>+'Ark1'!W217</f>
        <v>1.4084507042253516</v>
      </c>
      <c r="AA67" s="150">
        <f t="shared" si="70"/>
        <v>0.36381632625764038</v>
      </c>
      <c r="AB67" s="146">
        <f>+'Ark1'!X217</f>
        <v>70.568237008256432</v>
      </c>
      <c r="AC67" s="146">
        <f>+'Ark1'!Y217</f>
        <v>19.718309859154925</v>
      </c>
      <c r="AD67" s="91">
        <f>+'Ark1'!Z217</f>
        <v>5.5989363797448108</v>
      </c>
      <c r="AE67" s="89">
        <f>+'Ark1'!Z217</f>
        <v>5.5989363797448108</v>
      </c>
      <c r="AF67" s="89">
        <f>+'Ark1'!AA217</f>
        <v>1.7301061632920705</v>
      </c>
      <c r="AG67" s="89">
        <f>+'Ark1'!AB217</f>
        <v>2.0831372714147398</v>
      </c>
      <c r="AH67" s="89">
        <f>+M67/V67</f>
        <v>4.1817454390269875</v>
      </c>
      <c r="AI67" s="146">
        <f>+G67/E67</f>
        <v>24.511904761904763</v>
      </c>
      <c r="AJ67" s="47"/>
      <c r="AK67" s="22"/>
      <c r="AL67" s="22"/>
      <c r="AM67" s="22"/>
    </row>
    <row r="68" spans="1:39" ht="15.6">
      <c r="A68" s="47"/>
      <c r="B68" s="88">
        <f>+'Ark1'!C218</f>
        <v>2013</v>
      </c>
      <c r="C68" s="88">
        <f>+'Ark1'!G218</f>
        <v>4</v>
      </c>
      <c r="D68" s="89" t="str">
        <f>VLOOKUP(C68,RNR!$I$5:$J$8,2)</f>
        <v>Nord</v>
      </c>
      <c r="E68" s="88">
        <f>+'Ark1'!Q218</f>
        <v>127</v>
      </c>
      <c r="F68" s="97">
        <f>+E68-E73</f>
        <v>-2</v>
      </c>
      <c r="G68" s="88">
        <f>+'Ark1'!R218</f>
        <v>3632</v>
      </c>
      <c r="H68" s="431">
        <f t="shared" si="65"/>
        <v>494</v>
      </c>
      <c r="I68" s="91">
        <f>+'Ark1'!AG218</f>
        <v>26.999357917208556</v>
      </c>
      <c r="J68" s="150">
        <f t="shared" si="66"/>
        <v>-3.1985760099436611</v>
      </c>
      <c r="K68" s="91">
        <f>+'Ark1'!AH218</f>
        <v>0</v>
      </c>
      <c r="L68" s="149"/>
      <c r="M68" s="89">
        <f>+'Ark1'!U218</f>
        <v>19.95969162995592</v>
      </c>
      <c r="N68" s="117">
        <f t="shared" si="67"/>
        <v>-0.73294699337109748</v>
      </c>
      <c r="O68" s="117"/>
      <c r="P68" s="47"/>
      <c r="Q68" s="47"/>
      <c r="R68" s="90"/>
      <c r="S68" s="90"/>
      <c r="T68" s="155"/>
      <c r="U68" s="149"/>
      <c r="V68" s="89">
        <f>+'Ark1'!S218</f>
        <v>4.5418502202643163</v>
      </c>
      <c r="W68" s="117">
        <f t="shared" si="68"/>
        <v>-0.34024028324110134</v>
      </c>
      <c r="X68" s="89">
        <f>+'Ark1'!T218</f>
        <v>5.5649779735682818</v>
      </c>
      <c r="Y68" s="117">
        <f t="shared" si="69"/>
        <v>-0.23361985944637809</v>
      </c>
      <c r="Z68" s="91">
        <f>+'Ark1'!W218</f>
        <v>4.6255506607929524</v>
      </c>
      <c r="AA68" s="150">
        <f t="shared" si="70"/>
        <v>1.4069400808056987</v>
      </c>
      <c r="AB68" s="146">
        <f>+'Ark1'!X218</f>
        <v>78.689427312775351</v>
      </c>
      <c r="AC68" s="146">
        <f>+'Ark1'!Y218</f>
        <v>22.742290748898679</v>
      </c>
      <c r="AD68" s="91">
        <f>+'Ark1'!Z218</f>
        <v>5.0944774143354223</v>
      </c>
      <c r="AE68" s="89">
        <f>+'Ark1'!Z218</f>
        <v>5.0944774143354223</v>
      </c>
      <c r="AF68" s="89">
        <f>+'Ark1'!AA218</f>
        <v>1.8678563450071977</v>
      </c>
      <c r="AG68" s="89">
        <f>+'Ark1'!AB218</f>
        <v>2.315235475688139</v>
      </c>
      <c r="AH68" s="89">
        <f>+M68/V68</f>
        <v>4.3946168768186178</v>
      </c>
      <c r="AI68" s="146">
        <f>+G68/E68</f>
        <v>28.598425196850393</v>
      </c>
      <c r="AJ68" s="47"/>
      <c r="AK68" s="22"/>
      <c r="AL68" s="22"/>
      <c r="AM68" s="22"/>
    </row>
    <row r="69" spans="1:39" ht="15.6">
      <c r="A69" s="47"/>
      <c r="B69" s="47"/>
      <c r="C69" s="47"/>
      <c r="D69" s="89" t="e">
        <f>VLOOKUP(C69,RNR!$I$5:$J$8,2)</f>
        <v>#N/A</v>
      </c>
      <c r="E69" s="47"/>
      <c r="F69" s="47"/>
      <c r="G69" s="47"/>
      <c r="H69" s="72"/>
      <c r="I69" s="47"/>
      <c r="J69" s="47"/>
      <c r="K69" s="47"/>
      <c r="L69" s="149"/>
      <c r="M69" s="47"/>
      <c r="N69" s="47"/>
      <c r="O69" s="47"/>
      <c r="P69" s="47"/>
      <c r="Q69" s="47"/>
      <c r="R69" s="90"/>
      <c r="S69" s="90"/>
      <c r="T69" s="155"/>
      <c r="U69" s="149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22"/>
      <c r="AL69" s="22"/>
      <c r="AM69" s="22"/>
    </row>
    <row r="70" spans="1:39" ht="15.6">
      <c r="A70" s="47"/>
      <c r="B70" s="88">
        <f>+'Ark1'!C219</f>
        <v>2012</v>
      </c>
      <c r="C70" s="88">
        <f>+'Ark1'!G219</f>
        <v>1</v>
      </c>
      <c r="D70" s="89" t="str">
        <f>VLOOKUP(C70,RNR!$I$5:$J$8,2)</f>
        <v>Øst</v>
      </c>
      <c r="E70" s="88">
        <f>+'Ark1'!Q219</f>
        <v>202</v>
      </c>
      <c r="F70" s="97">
        <f>+E70-E75</f>
        <v>5</v>
      </c>
      <c r="G70" s="88">
        <f>+'Ark1'!R219</f>
        <v>2847</v>
      </c>
      <c r="H70" s="431">
        <f>+G70-G75</f>
        <v>370</v>
      </c>
      <c r="I70" s="91">
        <f>+'Ark1'!AG219</f>
        <v>24.305538438786325</v>
      </c>
      <c r="J70" s="150">
        <f>+I70-I75</f>
        <v>-0.7405463615307184</v>
      </c>
      <c r="K70" s="91">
        <f>+'Ark1'!AH219</f>
        <v>0.45662100456621008</v>
      </c>
      <c r="L70" s="149"/>
      <c r="M70" s="89">
        <f>+'Ark1'!U219</f>
        <v>18.357323498419404</v>
      </c>
      <c r="N70" s="117">
        <f>+M70-M75</f>
        <v>-0.52289450723257147</v>
      </c>
      <c r="O70" s="117"/>
      <c r="P70" s="47"/>
      <c r="Q70" s="47"/>
      <c r="R70" s="90"/>
      <c r="S70" s="90"/>
      <c r="T70" s="155"/>
      <c r="U70" s="149"/>
      <c r="V70" s="89">
        <f>+'Ark1'!S219</f>
        <v>4.8078679311556032</v>
      </c>
      <c r="W70" s="117">
        <f>+V70-V75</f>
        <v>0.13770240834575365</v>
      </c>
      <c r="X70" s="89">
        <f>+'Ark1'!T219</f>
        <v>4.9058658236740431</v>
      </c>
      <c r="Y70" s="117">
        <f>+X70-X75</f>
        <v>0.14002004248712296</v>
      </c>
      <c r="Z70" s="91">
        <f>+'Ark1'!W219</f>
        <v>2.0372321742184756</v>
      </c>
      <c r="AA70" s="150">
        <f>+Z70-Z75</f>
        <v>-0.99062410353687413</v>
      </c>
      <c r="AB70" s="146">
        <f>+'Ark1'!X219</f>
        <v>62.943449244819121</v>
      </c>
      <c r="AC70" s="146">
        <f>+'Ark1'!Y219</f>
        <v>17.983842641376889</v>
      </c>
      <c r="AD70" s="91">
        <f>+'Ark1'!Z219</f>
        <v>5.7967841333877299</v>
      </c>
      <c r="AE70" s="89">
        <f>+'Ark1'!Z219</f>
        <v>5.7967841333877299</v>
      </c>
      <c r="AF70" s="89">
        <f>+'Ark1'!AA219</f>
        <v>1.7605025065697173</v>
      </c>
      <c r="AG70" s="89">
        <f>+'Ark1'!AB219</f>
        <v>2.1132970926011065</v>
      </c>
      <c r="AH70" s="89">
        <f>+M70/V70</f>
        <v>3.8181838106370569</v>
      </c>
      <c r="AI70" s="146">
        <f>+G70/E70</f>
        <v>14.094059405940595</v>
      </c>
      <c r="AJ70" s="47"/>
      <c r="AK70" s="22"/>
      <c r="AL70" s="22"/>
      <c r="AM70" s="22"/>
    </row>
    <row r="71" spans="1:39" ht="15.6">
      <c r="A71" s="47"/>
      <c r="B71" s="88">
        <f>+'Ark1'!C220</f>
        <v>2012</v>
      </c>
      <c r="C71" s="88">
        <f>+'Ark1'!G220</f>
        <v>2</v>
      </c>
      <c r="D71" s="89" t="str">
        <f>VLOOKUP(C71,RNR!$I$5:$J$8,2)</f>
        <v>Vest</v>
      </c>
      <c r="E71" s="88">
        <f>+'Ark1'!Q220</f>
        <v>228</v>
      </c>
      <c r="F71" s="97">
        <f>+E71-E76</f>
        <v>-7</v>
      </c>
      <c r="G71" s="88">
        <f>+'Ark1'!R220</f>
        <v>3102</v>
      </c>
      <c r="H71" s="431">
        <f t="shared" ref="H71:H73" si="71">+G71-G76</f>
        <v>523</v>
      </c>
      <c r="I71" s="91">
        <f>+'Ark1'!AG220</f>
        <v>26.910475602286752</v>
      </c>
      <c r="J71" s="150">
        <f t="shared" ref="J71:J73" si="72">+I71-I76</f>
        <v>1.2440535072893475</v>
      </c>
      <c r="K71" s="91">
        <f>+'Ark1'!AH220</f>
        <v>0.64474532559638931</v>
      </c>
      <c r="L71" s="149"/>
      <c r="M71" s="89">
        <f>+'Ark1'!U220</f>
        <v>18.653965183752401</v>
      </c>
      <c r="N71" s="117">
        <f t="shared" ref="N71:N73" si="73">+M71-M76</f>
        <v>7.1336257812081527E-2</v>
      </c>
      <c r="O71" s="117"/>
      <c r="P71" s="47"/>
      <c r="Q71" s="47"/>
      <c r="R71" s="90"/>
      <c r="S71" s="90"/>
      <c r="T71" s="155"/>
      <c r="U71" s="149"/>
      <c r="V71" s="89">
        <f>+'Ark1'!S220</f>
        <v>4.5705996131528046</v>
      </c>
      <c r="W71" s="117">
        <f t="shared" ref="W71:W73" si="74">+V71-V76</f>
        <v>0.4108477713536578</v>
      </c>
      <c r="X71" s="89">
        <f>+'Ark1'!T220</f>
        <v>4.4558349451966492</v>
      </c>
      <c r="Y71" s="117">
        <f t="shared" ref="Y71:Y73" si="75">+X71-X76</f>
        <v>0.18479966020246419</v>
      </c>
      <c r="Z71" s="91">
        <f>+'Ark1'!W220</f>
        <v>0.22566086395873633</v>
      </c>
      <c r="AA71" s="150">
        <f t="shared" ref="AA71:AA73" si="76">+Z71-Z76</f>
        <v>-0.16208632487414462</v>
      </c>
      <c r="AB71" s="146">
        <f>+'Ark1'!X220</f>
        <v>66.344294003868484</v>
      </c>
      <c r="AC71" s="146">
        <f>+'Ark1'!Y220</f>
        <v>16.602192134107028</v>
      </c>
      <c r="AD71" s="91">
        <f>+'Ark1'!Z220</f>
        <v>5.3589975145669442</v>
      </c>
      <c r="AE71" s="89">
        <f>+'Ark1'!Z220</f>
        <v>5.3589975145669442</v>
      </c>
      <c r="AF71" s="89">
        <f>+'Ark1'!AA220</f>
        <v>1.73205440760273</v>
      </c>
      <c r="AG71" s="89">
        <f>+'Ark1'!AB220</f>
        <v>1.7907500515415451</v>
      </c>
      <c r="AH71" s="89">
        <f>+M71/V71</f>
        <v>4.081294964028773</v>
      </c>
      <c r="AI71" s="146">
        <f t="shared" ref="AI71:AI73" si="77">+G71/E71</f>
        <v>13.605263157894736</v>
      </c>
      <c r="AJ71" s="47"/>
      <c r="AK71" s="22"/>
      <c r="AL71" s="22"/>
      <c r="AM71" s="22"/>
    </row>
    <row r="72" spans="1:39" ht="15.6">
      <c r="A72" s="47"/>
      <c r="B72" s="88">
        <f>+'Ark1'!C221</f>
        <v>2012</v>
      </c>
      <c r="C72" s="88">
        <f>+'Ark1'!G221</f>
        <v>3</v>
      </c>
      <c r="D72" s="89" t="str">
        <f>VLOOKUP(C72,RNR!$I$5:$J$8,2)</f>
        <v xml:space="preserve">Midt </v>
      </c>
      <c r="E72" s="88">
        <f>+'Ark1'!Q221</f>
        <v>90</v>
      </c>
      <c r="F72" s="97">
        <f>+E72-E77</f>
        <v>4</v>
      </c>
      <c r="G72" s="88">
        <f>+'Ark1'!R221</f>
        <v>2106</v>
      </c>
      <c r="H72" s="431">
        <f t="shared" si="71"/>
        <v>120</v>
      </c>
      <c r="I72" s="91">
        <f>+'Ark1'!AG221</f>
        <v>18.586052031774702</v>
      </c>
      <c r="J72" s="150">
        <f t="shared" si="72"/>
        <v>-1.4595239880623865</v>
      </c>
      <c r="K72" s="91">
        <f>+'Ark1'!AH221</f>
        <v>0</v>
      </c>
      <c r="L72" s="149"/>
      <c r="M72" s="89">
        <f>+'Ark1'!U221</f>
        <v>18.976685660018997</v>
      </c>
      <c r="N72" s="117">
        <f t="shared" si="73"/>
        <v>0.13010962779343416</v>
      </c>
      <c r="O72" s="117"/>
      <c r="P72" s="47"/>
      <c r="Q72" s="47"/>
      <c r="R72" s="90"/>
      <c r="S72" s="90"/>
      <c r="T72" s="155"/>
      <c r="U72" s="149"/>
      <c r="V72" s="89">
        <f>+'Ark1'!S221</f>
        <v>4.5645773979107309</v>
      </c>
      <c r="W72" s="117">
        <f t="shared" si="74"/>
        <v>9.0760680891596834E-2</v>
      </c>
      <c r="X72" s="89">
        <f>+'Ark1'!T221</f>
        <v>4.8038936372269694</v>
      </c>
      <c r="Y72" s="117">
        <f t="shared" si="75"/>
        <v>0.34971438244348452</v>
      </c>
      <c r="Z72" s="91">
        <f>+'Ark1'!W221</f>
        <v>1.0446343779677112</v>
      </c>
      <c r="AA72" s="150">
        <f t="shared" si="76"/>
        <v>0.13828996709157837</v>
      </c>
      <c r="AB72" s="146">
        <f>+'Ark1'!X221</f>
        <v>69.848053181386476</v>
      </c>
      <c r="AC72" s="146">
        <f>+'Ark1'!Y221</f>
        <v>19.848053181386518</v>
      </c>
      <c r="AD72" s="91">
        <f>+'Ark1'!Z221</f>
        <v>5.4725502208051404</v>
      </c>
      <c r="AE72" s="89">
        <f>+'Ark1'!Z221</f>
        <v>5.4725502208051404</v>
      </c>
      <c r="AF72" s="89">
        <f>+'Ark1'!AA221</f>
        <v>1.7001923629901581</v>
      </c>
      <c r="AG72" s="89">
        <f>+'Ark1'!AB221</f>
        <v>2.086451577731395</v>
      </c>
      <c r="AH72" s="89">
        <f>+M72/V72</f>
        <v>4.1573806303963394</v>
      </c>
      <c r="AI72" s="146">
        <f t="shared" si="77"/>
        <v>23.4</v>
      </c>
      <c r="AJ72" s="47"/>
      <c r="AK72" s="22"/>
      <c r="AL72" s="22"/>
      <c r="AM72" s="22"/>
    </row>
    <row r="73" spans="1:39" ht="15.6">
      <c r="A73" s="47"/>
      <c r="B73" s="88">
        <f>+'Ark1'!C222</f>
        <v>2012</v>
      </c>
      <c r="C73" s="88">
        <f>+'Ark1'!G222</f>
        <v>4</v>
      </c>
      <c r="D73" s="89" t="str">
        <f>VLOOKUP(C73,RNR!$I$5:$J$8,2)</f>
        <v>Nord</v>
      </c>
      <c r="E73" s="88">
        <f>+'Ark1'!Q222</f>
        <v>129</v>
      </c>
      <c r="F73" s="97">
        <f>+E73-E78</f>
        <v>-10</v>
      </c>
      <c r="G73" s="88">
        <f>+'Ark1'!R222</f>
        <v>3138</v>
      </c>
      <c r="H73" s="431">
        <f t="shared" si="71"/>
        <v>425</v>
      </c>
      <c r="I73" s="91">
        <f>+'Ark1'!AG222</f>
        <v>30.197933927152217</v>
      </c>
      <c r="J73" s="150">
        <f t="shared" si="72"/>
        <v>0.95601684230376094</v>
      </c>
      <c r="K73" s="91">
        <f>+'Ark1'!AH222</f>
        <v>0</v>
      </c>
      <c r="L73" s="149"/>
      <c r="M73" s="89">
        <f>+'Ark1'!U222</f>
        <v>20.692638623327017</v>
      </c>
      <c r="N73" s="117">
        <f t="shared" si="73"/>
        <v>0.56702122561237189</v>
      </c>
      <c r="O73" s="117"/>
      <c r="P73" s="47"/>
      <c r="Q73" s="47"/>
      <c r="R73" s="90"/>
      <c r="S73" s="90"/>
      <c r="T73" s="155"/>
      <c r="U73" s="149"/>
      <c r="V73" s="89">
        <f>+'Ark1'!S222</f>
        <v>4.8820905035054176</v>
      </c>
      <c r="W73" s="117">
        <f t="shared" si="74"/>
        <v>0.26321840619616843</v>
      </c>
      <c r="X73" s="89">
        <f>+'Ark1'!T222</f>
        <v>5.7985978330146599</v>
      </c>
      <c r="Y73" s="117">
        <f t="shared" si="75"/>
        <v>0.39609138259077348</v>
      </c>
      <c r="Z73" s="91">
        <f>+'Ark1'!W222</f>
        <v>3.2186105799872538</v>
      </c>
      <c r="AA73" s="150">
        <f t="shared" si="76"/>
        <v>1.080755806673579</v>
      </c>
      <c r="AB73" s="146">
        <f>+'Ark1'!X222</f>
        <v>81.166347992351803</v>
      </c>
      <c r="AC73" s="146">
        <f>+'Ark1'!Y222</f>
        <v>29.509241555130664</v>
      </c>
      <c r="AD73" s="91">
        <f>+'Ark1'!Z222</f>
        <v>5.4317886172015193</v>
      </c>
      <c r="AE73" s="89">
        <f>+'Ark1'!Z222</f>
        <v>5.4317886172015193</v>
      </c>
      <c r="AF73" s="89">
        <f>+'Ark1'!AA222</f>
        <v>2.0369729011058806</v>
      </c>
      <c r="AG73" s="89">
        <f>+'Ark1'!AB222</f>
        <v>2.1107568313381222</v>
      </c>
      <c r="AH73" s="89">
        <f>+M73/V73</f>
        <v>4.2384791122715519</v>
      </c>
      <c r="AI73" s="146">
        <f t="shared" si="77"/>
        <v>24.325581395348838</v>
      </c>
      <c r="AJ73" s="47"/>
      <c r="AK73" s="22"/>
      <c r="AL73" s="22"/>
      <c r="AM73" s="22"/>
    </row>
    <row r="74" spans="1:39" ht="15.6">
      <c r="A74" s="47"/>
      <c r="B74" s="47"/>
      <c r="C74" s="47"/>
      <c r="D74" s="89" t="e">
        <f>VLOOKUP(C74,RNR!$I$5:$J$8,2)</f>
        <v>#N/A</v>
      </c>
      <c r="E74" s="47"/>
      <c r="F74" s="47"/>
      <c r="G74" s="47"/>
      <c r="H74" s="72"/>
      <c r="I74" s="47"/>
      <c r="J74" s="47"/>
      <c r="K74" s="47"/>
      <c r="L74" s="149"/>
      <c r="M74" s="47"/>
      <c r="N74" s="47"/>
      <c r="O74" s="47"/>
      <c r="P74" s="47"/>
      <c r="Q74" s="47"/>
      <c r="R74" s="90"/>
      <c r="S74" s="90"/>
      <c r="T74" s="155"/>
      <c r="U74" s="149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22"/>
      <c r="AL74" s="22"/>
      <c r="AM74" s="22"/>
    </row>
    <row r="75" spans="1:39" ht="15.6">
      <c r="A75" s="47"/>
      <c r="B75" s="88">
        <f>+'Ark1'!C223</f>
        <v>2011</v>
      </c>
      <c r="C75" s="88">
        <f>+'Ark1'!G223</f>
        <v>1</v>
      </c>
      <c r="D75" s="89" t="str">
        <f>VLOOKUP(C75,RNR!$I$5:$J$8,2)</f>
        <v>Øst</v>
      </c>
      <c r="E75" s="88">
        <f>+'Ark1'!Q223</f>
        <v>197</v>
      </c>
      <c r="F75" s="97">
        <f>+E75-E80</f>
        <v>-18</v>
      </c>
      <c r="G75" s="88">
        <f>+'Ark1'!R223</f>
        <v>2477</v>
      </c>
      <c r="H75" s="431">
        <f>+G75-G80</f>
        <v>-544</v>
      </c>
      <c r="I75" s="91">
        <f>+'Ark1'!AG223</f>
        <v>25.046084800317043</v>
      </c>
      <c r="J75" s="150">
        <f>+I75-I80</f>
        <v>0.30330727314595407</v>
      </c>
      <c r="K75" s="91">
        <f>+'Ark1'!AH223</f>
        <v>0.24222850222042797</v>
      </c>
      <c r="L75" s="149"/>
      <c r="M75" s="89">
        <f>+'Ark1'!U223</f>
        <v>18.880218005651976</v>
      </c>
      <c r="N75" s="117">
        <f>+M75-M80</f>
        <v>0.45135339128587759</v>
      </c>
      <c r="O75" s="117"/>
      <c r="P75" s="47"/>
      <c r="Q75" s="47"/>
      <c r="R75" s="90"/>
      <c r="S75" s="90"/>
      <c r="T75" s="155"/>
      <c r="U75" s="149"/>
      <c r="V75" s="89">
        <f>+'Ark1'!S223</f>
        <v>4.6701655228098495</v>
      </c>
      <c r="W75" s="117">
        <f>+V75-V80</f>
        <v>0.24315459927459493</v>
      </c>
      <c r="X75" s="89">
        <f>+'Ark1'!T223</f>
        <v>4.7658457811869201</v>
      </c>
      <c r="Y75" s="117">
        <f>+X75-X80</f>
        <v>0.20311820753581245</v>
      </c>
      <c r="Z75" s="91">
        <f>+'Ark1'!W223</f>
        <v>3.0278562777553497</v>
      </c>
      <c r="AA75" s="150">
        <f>+Z75-Z80</f>
        <v>1.5051816666994078</v>
      </c>
      <c r="AB75" s="146">
        <f>+'Ark1'!X223</f>
        <v>66.451352442470736</v>
      </c>
      <c r="AC75" s="146">
        <f>+'Ark1'!Y223</f>
        <v>21.033508276140498</v>
      </c>
      <c r="AD75" s="91">
        <f>+'Ark1'!Z223</f>
        <v>6.1556106491213844</v>
      </c>
      <c r="AE75" s="89">
        <f>+'Ark1'!Z223</f>
        <v>6.1556106491213844</v>
      </c>
      <c r="AF75" s="89">
        <f>+'Ark1'!AA223</f>
        <v>1.8884436212158844</v>
      </c>
      <c r="AG75" s="89">
        <f>+'Ark1'!AB223</f>
        <v>2.3260813055965239</v>
      </c>
      <c r="AH75" s="89">
        <f>+M75/V75</f>
        <v>4.0427299446749618</v>
      </c>
      <c r="AI75" s="146">
        <f>+G75/E75</f>
        <v>12.573604060913706</v>
      </c>
      <c r="AJ75" s="47"/>
      <c r="AK75" s="22"/>
      <c r="AL75" s="22"/>
      <c r="AM75" s="22"/>
    </row>
    <row r="76" spans="1:39" ht="15.6">
      <c r="A76" s="47"/>
      <c r="B76" s="88">
        <f>+'Ark1'!C224</f>
        <v>2011</v>
      </c>
      <c r="C76" s="88">
        <f>+'Ark1'!G224</f>
        <v>2</v>
      </c>
      <c r="D76" s="89" t="str">
        <f>VLOOKUP(C76,RNR!$I$5:$J$8,2)</f>
        <v>Vest</v>
      </c>
      <c r="E76" s="88">
        <f>+'Ark1'!Q224</f>
        <v>235</v>
      </c>
      <c r="F76" s="97">
        <f>+E76-E81</f>
        <v>-24</v>
      </c>
      <c r="G76" s="88">
        <f>+'Ark1'!R224</f>
        <v>2579</v>
      </c>
      <c r="H76" s="431">
        <f>+G76-G81</f>
        <v>-1031</v>
      </c>
      <c r="I76" s="91">
        <f>+'Ark1'!AG224</f>
        <v>25.666422094997404</v>
      </c>
      <c r="J76" s="150">
        <f>+I76-I81</f>
        <v>-3.9124623521037059</v>
      </c>
      <c r="K76" s="91">
        <f>+'Ark1'!AH224</f>
        <v>0.4265219077161691</v>
      </c>
      <c r="L76" s="149"/>
      <c r="M76" s="89">
        <f>+'Ark1'!U224</f>
        <v>18.58262892594032</v>
      </c>
      <c r="N76" s="117">
        <f>+M76-M81</f>
        <v>0.14625773480459969</v>
      </c>
      <c r="O76" s="117"/>
      <c r="P76" s="47"/>
      <c r="Q76" s="47"/>
      <c r="R76" s="90"/>
      <c r="S76" s="90"/>
      <c r="T76" s="155"/>
      <c r="U76" s="149"/>
      <c r="V76" s="89">
        <f>+'Ark1'!S224</f>
        <v>4.1597518417991468</v>
      </c>
      <c r="W76" s="117">
        <f>+V76-V81</f>
        <v>-1.7256468450160156E-2</v>
      </c>
      <c r="X76" s="89">
        <f>+'Ark1'!T224</f>
        <v>4.2710352849941851</v>
      </c>
      <c r="Y76" s="117">
        <f>+X76-X81</f>
        <v>0.19707406615762046</v>
      </c>
      <c r="Z76" s="91">
        <f>+'Ark1'!W224</f>
        <v>0.38774718883288095</v>
      </c>
      <c r="AA76" s="150">
        <f>+Z76-Z81</f>
        <v>0.11073887858357351</v>
      </c>
      <c r="AB76" s="146">
        <f>+'Ark1'!X224</f>
        <v>65.994571539356357</v>
      </c>
      <c r="AC76" s="146">
        <f>+'Ark1'!Y224</f>
        <v>17.487398216362926</v>
      </c>
      <c r="AD76" s="91">
        <f>+'Ark1'!Z224</f>
        <v>5.4675645428469855</v>
      </c>
      <c r="AE76" s="89">
        <f>+'Ark1'!Z224</f>
        <v>5.4675645428469855</v>
      </c>
      <c r="AF76" s="89">
        <f>+'Ark1'!AA224</f>
        <v>1.6937013805539638</v>
      </c>
      <c r="AG76" s="89">
        <f>+'Ark1'!AB224</f>
        <v>1.8008169202825002</v>
      </c>
      <c r="AH76" s="89">
        <f>+M76/V76</f>
        <v>4.4672445935868836</v>
      </c>
      <c r="AI76" s="146">
        <f t="shared" ref="AI76:AI133" si="78">+G76/E76</f>
        <v>10.974468085106382</v>
      </c>
      <c r="AJ76" s="47"/>
      <c r="AK76" s="22"/>
      <c r="AL76" s="22"/>
      <c r="AM76" s="22"/>
    </row>
    <row r="77" spans="1:39" ht="15.6">
      <c r="A77" s="47"/>
      <c r="B77" s="88">
        <f>+'Ark1'!C225</f>
        <v>2011</v>
      </c>
      <c r="C77" s="88">
        <f>+'Ark1'!G225</f>
        <v>3</v>
      </c>
      <c r="D77" s="89" t="str">
        <f>VLOOKUP(C77,RNR!$I$5:$J$8,2)</f>
        <v xml:space="preserve">Midt </v>
      </c>
      <c r="E77" s="88">
        <f>+'Ark1'!Q225</f>
        <v>86</v>
      </c>
      <c r="F77" s="97">
        <f>+E77-E82</f>
        <v>-8</v>
      </c>
      <c r="G77" s="88">
        <f>+'Ark1'!R225</f>
        <v>1986</v>
      </c>
      <c r="H77" s="431">
        <f>+G77-G82</f>
        <v>237.36999999999966</v>
      </c>
      <c r="I77" s="91">
        <f>+'Ark1'!AG225</f>
        <v>20.045576019837089</v>
      </c>
      <c r="J77" s="150">
        <f>+I77-I82</f>
        <v>5.5022789590463361</v>
      </c>
      <c r="K77" s="91">
        <f>+'Ark1'!AH225</f>
        <v>0.25176233635448142</v>
      </c>
      <c r="L77" s="149"/>
      <c r="M77" s="89">
        <f>+'Ark1'!U225</f>
        <v>18.846576032225563</v>
      </c>
      <c r="N77" s="117">
        <f>+M77-M82</f>
        <v>0.13261138561652785</v>
      </c>
      <c r="O77" s="117"/>
      <c r="P77" s="47"/>
      <c r="Q77" s="47"/>
      <c r="R77" s="90"/>
      <c r="S77" s="90"/>
      <c r="T77" s="155"/>
      <c r="U77" s="149"/>
      <c r="V77" s="89">
        <f>+'Ark1'!S225</f>
        <v>4.4738167170191341</v>
      </c>
      <c r="W77" s="117">
        <f>+V77-V82</f>
        <v>0.20060854833850961</v>
      </c>
      <c r="X77" s="89">
        <f>+'Ark1'!T225</f>
        <v>4.4541792547834849</v>
      </c>
      <c r="Y77" s="117">
        <f>+X77-X82</f>
        <v>1.9738139526621623E-3</v>
      </c>
      <c r="Z77" s="91">
        <f>+'Ark1'!W225</f>
        <v>0.90634441087613282</v>
      </c>
      <c r="AA77" s="150">
        <f>+Z77-Z82</f>
        <v>-0.35178338059490433</v>
      </c>
      <c r="AB77" s="146">
        <f>+'Ark1'!X225</f>
        <v>69.838872104733142</v>
      </c>
      <c r="AC77" s="146">
        <f>+'Ark1'!Y225</f>
        <v>17.774420946626378</v>
      </c>
      <c r="AD77" s="91">
        <f>+'Ark1'!Z225</f>
        <v>5.2780169666468444</v>
      </c>
      <c r="AE77" s="89">
        <f>+'Ark1'!Z225</f>
        <v>5.2780169666468444</v>
      </c>
      <c r="AF77" s="89">
        <f>+'Ark1'!AA225</f>
        <v>1.7843363551304381</v>
      </c>
      <c r="AG77" s="89">
        <f>+'Ark1'!AB225</f>
        <v>2.1511759720047001</v>
      </c>
      <c r="AH77" s="89">
        <f>+M77/V77</f>
        <v>4.2126392796848586</v>
      </c>
      <c r="AI77" s="146">
        <f t="shared" si="78"/>
        <v>23.093023255813954</v>
      </c>
      <c r="AJ77" s="47"/>
      <c r="AK77" s="22"/>
      <c r="AL77" s="22"/>
      <c r="AM77" s="22"/>
    </row>
    <row r="78" spans="1:39" ht="15.6">
      <c r="A78" s="47"/>
      <c r="B78" s="88">
        <f>+'Ark1'!C226</f>
        <v>2011</v>
      </c>
      <c r="C78" s="88">
        <f>+'Ark1'!G226</f>
        <v>4</v>
      </c>
      <c r="D78" s="89" t="str">
        <f>VLOOKUP(C78,RNR!$I$5:$J$8,2)</f>
        <v>Nord</v>
      </c>
      <c r="E78" s="88">
        <f>+'Ark1'!Q226</f>
        <v>139</v>
      </c>
      <c r="F78" s="97">
        <f>+E78-E83</f>
        <v>-14</v>
      </c>
      <c r="G78" s="88">
        <f>+'Ark1'!R226</f>
        <v>2713</v>
      </c>
      <c r="H78" s="431">
        <f>+G78-G83</f>
        <v>-669</v>
      </c>
      <c r="I78" s="91">
        <f>+'Ark1'!AG226</f>
        <v>29.241917084848456</v>
      </c>
      <c r="J78" s="150">
        <f>+I78-I83</f>
        <v>-1.8931238800886092</v>
      </c>
      <c r="K78" s="91">
        <f>+'Ark1'!AH226</f>
        <v>0</v>
      </c>
      <c r="L78" s="149"/>
      <c r="M78" s="89">
        <f>+'Ark1'!U226</f>
        <v>20.125617397714645</v>
      </c>
      <c r="N78" s="117">
        <f>+M78-M83</f>
        <v>-0.58898934385839041</v>
      </c>
      <c r="O78" s="117"/>
      <c r="P78" s="47"/>
      <c r="Q78" s="47"/>
      <c r="R78" s="90"/>
      <c r="S78" s="90"/>
      <c r="T78" s="155"/>
      <c r="U78" s="149"/>
      <c r="V78" s="89">
        <f>+'Ark1'!S226</f>
        <v>4.6188720973092492</v>
      </c>
      <c r="W78" s="117">
        <f>+V78-V83</f>
        <v>2.6914675665252297E-2</v>
      </c>
      <c r="X78" s="89">
        <f>+'Ark1'!T226</f>
        <v>5.4025064504238864</v>
      </c>
      <c r="Y78" s="117">
        <f>+X78-X83</f>
        <v>-6.1420220185221197E-2</v>
      </c>
      <c r="Z78" s="91">
        <f>+'Ark1'!W226</f>
        <v>2.1378547733136748</v>
      </c>
      <c r="AA78" s="150">
        <f>+Z78-Z83</f>
        <v>-2.0608442213640301</v>
      </c>
      <c r="AB78" s="146">
        <f>+'Ark1'!X226</f>
        <v>75.598967932178397</v>
      </c>
      <c r="AC78" s="146">
        <f>+'Ark1'!Y226</f>
        <v>26.649465536306671</v>
      </c>
      <c r="AD78" s="91">
        <f>+'Ark1'!Z226</f>
        <v>5.6017087590599264</v>
      </c>
      <c r="AE78" s="89">
        <f>+'Ark1'!Z226</f>
        <v>5.6017087590599264</v>
      </c>
      <c r="AF78" s="89">
        <f>+'Ark1'!AA226</f>
        <v>1.9075493363359579</v>
      </c>
      <c r="AG78" s="89">
        <f>+'Ark1'!AB226</f>
        <v>2.1124368841305032</v>
      </c>
      <c r="AH78" s="89">
        <f>+M78/V78</f>
        <v>4.3572580001595931</v>
      </c>
      <c r="AI78" s="146">
        <f t="shared" si="78"/>
        <v>19.517985611510792</v>
      </c>
      <c r="AJ78" s="47"/>
      <c r="AK78" s="22"/>
      <c r="AL78" s="22"/>
      <c r="AM78" s="22"/>
    </row>
    <row r="79" spans="1:39" ht="15.6">
      <c r="A79" s="47"/>
      <c r="B79" s="47"/>
      <c r="C79" s="47"/>
      <c r="D79" s="89" t="e">
        <f>VLOOKUP(C79,RNR!$I$5:$J$8,2)</f>
        <v>#N/A</v>
      </c>
      <c r="E79" s="47"/>
      <c r="F79" s="47"/>
      <c r="G79" s="47"/>
      <c r="H79" s="72"/>
      <c r="I79" s="47"/>
      <c r="J79" s="47"/>
      <c r="K79" s="47"/>
      <c r="L79" s="149"/>
      <c r="M79" s="47"/>
      <c r="N79" s="47"/>
      <c r="O79" s="47"/>
      <c r="P79" s="47"/>
      <c r="Q79" s="47"/>
      <c r="R79" s="90"/>
      <c r="S79" s="90"/>
      <c r="T79" s="155"/>
      <c r="U79" s="149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22"/>
      <c r="AL79" s="22"/>
      <c r="AM79" s="22"/>
    </row>
    <row r="80" spans="1:39" ht="15.6">
      <c r="A80" s="47"/>
      <c r="B80" s="88">
        <f>+'Ark1'!C227</f>
        <v>2010</v>
      </c>
      <c r="C80" s="88">
        <f>+'Ark1'!G227</f>
        <v>1</v>
      </c>
      <c r="D80" s="89" t="str">
        <f>VLOOKUP(C80,RNR!$I$5:$J$8,2)</f>
        <v>Øst</v>
      </c>
      <c r="E80" s="88">
        <f>+'Ark1'!Q227</f>
        <v>215</v>
      </c>
      <c r="F80" s="97">
        <f>+E80-E85</f>
        <v>-10</v>
      </c>
      <c r="G80" s="88">
        <f>+'Ark1'!R227</f>
        <v>3021</v>
      </c>
      <c r="H80" s="431">
        <f>+G80-G85</f>
        <v>-309</v>
      </c>
      <c r="I80" s="91">
        <f>+'Ark1'!AG227</f>
        <v>24.742777527171089</v>
      </c>
      <c r="J80" s="150">
        <f>+I80-I85</f>
        <v>-3.770317064596906</v>
      </c>
      <c r="K80" s="91">
        <f>+'Ark1'!AH227</f>
        <v>0.19860973187686204</v>
      </c>
      <c r="L80" s="149"/>
      <c r="M80" s="89">
        <f>+'Ark1'!U227</f>
        <v>18.428864614366098</v>
      </c>
      <c r="N80" s="117">
        <f>+M80-M85</f>
        <v>0.21297872848019495</v>
      </c>
      <c r="O80" s="117"/>
      <c r="P80" s="47"/>
      <c r="Q80" s="47"/>
      <c r="R80" s="90"/>
      <c r="S80" s="90"/>
      <c r="T80" s="155"/>
      <c r="U80" s="149"/>
      <c r="V80" s="89">
        <f>+'Ark1'!S227</f>
        <v>4.4270109235352546</v>
      </c>
      <c r="W80" s="117">
        <f>+V80-V85</f>
        <v>0.13752143404576511</v>
      </c>
      <c r="X80" s="89">
        <f>+'Ark1'!T227</f>
        <v>4.5627275736511077</v>
      </c>
      <c r="Y80" s="117">
        <f>+X80-X85</f>
        <v>-0.32405921313567809</v>
      </c>
      <c r="Z80" s="91">
        <f>+'Ark1'!W227</f>
        <v>1.5226746110559419</v>
      </c>
      <c r="AA80" s="150">
        <f>+Z80-Z85</f>
        <v>-0.81966773128640136</v>
      </c>
      <c r="AB80" s="146">
        <f>+'Ark1'!X227</f>
        <v>65.541211519364452</v>
      </c>
      <c r="AC80" s="146">
        <f>+'Ark1'!Y227</f>
        <v>16.948030453492219</v>
      </c>
      <c r="AD80" s="91">
        <f>+'Ark1'!Z227</f>
        <v>5.4940605589338354</v>
      </c>
      <c r="AE80" s="89">
        <f>+'Ark1'!Z227</f>
        <v>5.4940605589338354</v>
      </c>
      <c r="AF80" s="89">
        <f>+'Ark1'!AA227</f>
        <v>1.6482420101866624</v>
      </c>
      <c r="AG80" s="89">
        <f>+'Ark1'!AB227</f>
        <v>2.0878871613843639</v>
      </c>
      <c r="AH80" s="89">
        <f>+M80/V80</f>
        <v>4.1628233886645702</v>
      </c>
      <c r="AI80" s="146">
        <f t="shared" si="78"/>
        <v>14.051162790697674</v>
      </c>
      <c r="AJ80" s="47"/>
      <c r="AK80" s="22"/>
      <c r="AL80" s="22"/>
      <c r="AM80" s="22"/>
    </row>
    <row r="81" spans="1:39" ht="15.6">
      <c r="A81" s="47"/>
      <c r="B81" s="88">
        <f>+'Ark1'!C228</f>
        <v>2010</v>
      </c>
      <c r="C81" s="88">
        <f>+'Ark1'!G228</f>
        <v>2</v>
      </c>
      <c r="D81" s="89" t="str">
        <f>VLOOKUP(C81,RNR!$I$5:$J$8,2)</f>
        <v>Vest</v>
      </c>
      <c r="E81" s="88">
        <f>+'Ark1'!Q228</f>
        <v>259</v>
      </c>
      <c r="F81" s="97">
        <f>+E81-E86</f>
        <v>15</v>
      </c>
      <c r="G81" s="88">
        <f>+'Ark1'!R228</f>
        <v>3610</v>
      </c>
      <c r="H81" s="431">
        <f>+G81-G86</f>
        <v>833</v>
      </c>
      <c r="I81" s="91">
        <f>+'Ark1'!AG228</f>
        <v>29.57888444710111</v>
      </c>
      <c r="J81" s="150">
        <f>+I81-I86</f>
        <v>5.0605158242954218</v>
      </c>
      <c r="K81" s="91">
        <f>+'Ark1'!AH228</f>
        <v>1.0526315789473681</v>
      </c>
      <c r="L81" s="149"/>
      <c r="M81" s="89">
        <f>+'Ark1'!U228</f>
        <v>18.43637119113572</v>
      </c>
      <c r="N81" s="117">
        <f>+M81-M86</f>
        <v>-0.34666805985449756</v>
      </c>
      <c r="O81" s="117"/>
      <c r="P81" s="47"/>
      <c r="Q81" s="47"/>
      <c r="R81" s="90"/>
      <c r="S81" s="90"/>
      <c r="T81" s="155"/>
      <c r="U81" s="149"/>
      <c r="V81" s="89">
        <f>+'Ark1'!S228</f>
        <v>4.177008310249307</v>
      </c>
      <c r="W81" s="117">
        <f>+V81-V86</f>
        <v>0.18745123426803278</v>
      </c>
      <c r="X81" s="89">
        <f>+'Ark1'!T228</f>
        <v>4.0739612188365646</v>
      </c>
      <c r="Y81" s="117">
        <f>+X81-X86</f>
        <v>7.3425656136612005E-3</v>
      </c>
      <c r="Z81" s="91">
        <f>+'Ark1'!W228</f>
        <v>0.27700831024930744</v>
      </c>
      <c r="AA81" s="150">
        <f>+Z81-Z86</f>
        <v>9.6957896133355009E-2</v>
      </c>
      <c r="AB81" s="146">
        <f>+'Ark1'!X228</f>
        <v>67.50692520775624</v>
      </c>
      <c r="AC81" s="146">
        <f>+'Ark1'!Y228</f>
        <v>14.875346260387811</v>
      </c>
      <c r="AD81" s="91">
        <f>+'Ark1'!Z228</f>
        <v>4.9754592895527372</v>
      </c>
      <c r="AE81" s="89">
        <f>+'Ark1'!Z228</f>
        <v>4.9754592895527372</v>
      </c>
      <c r="AF81" s="89">
        <f>+'Ark1'!AA228</f>
        <v>1.5554293873005955</v>
      </c>
      <c r="AG81" s="89">
        <f>+'Ark1'!AB228</f>
        <v>1.8248251428068705</v>
      </c>
      <c r="AH81" s="89">
        <f>+M81/V81</f>
        <v>4.4137741229524474</v>
      </c>
      <c r="AI81" s="146">
        <f t="shared" si="78"/>
        <v>13.938223938223938</v>
      </c>
      <c r="AJ81" s="47"/>
      <c r="AK81" s="22"/>
      <c r="AL81" s="22"/>
      <c r="AM81" s="22"/>
    </row>
    <row r="82" spans="1:39" ht="15.6">
      <c r="A82" s="47"/>
      <c r="B82" s="88">
        <f>+'Ark1'!C229</f>
        <v>2010</v>
      </c>
      <c r="C82" s="88">
        <f>+'Ark1'!G229</f>
        <v>3</v>
      </c>
      <c r="D82" s="89" t="str">
        <f>VLOOKUP(C82,RNR!$I$5:$J$8,2)</f>
        <v xml:space="preserve">Midt </v>
      </c>
      <c r="E82" s="88">
        <f>+'Ark1'!Q229</f>
        <v>94</v>
      </c>
      <c r="F82" s="97">
        <f>+E82-E87</f>
        <v>5</v>
      </c>
      <c r="G82" s="88">
        <f>+'Ark1'!R229</f>
        <v>1748.6300000000003</v>
      </c>
      <c r="H82" s="431">
        <f>+G82-G87</f>
        <v>215.63000000000034</v>
      </c>
      <c r="I82" s="91">
        <f>+'Ark1'!AG229</f>
        <v>14.543297060790753</v>
      </c>
      <c r="J82" s="150">
        <f>+I82-I87</f>
        <v>0.81121501717422539</v>
      </c>
      <c r="K82" s="91">
        <f>+'Ark1'!AH229</f>
        <v>0</v>
      </c>
      <c r="L82" s="149"/>
      <c r="M82" s="89">
        <f>+'Ark1'!U229</f>
        <v>18.713964646609035</v>
      </c>
      <c r="N82" s="117">
        <f>+M82-M87</f>
        <v>-0.34259112638507005</v>
      </c>
      <c r="O82" s="117"/>
      <c r="P82" s="47"/>
      <c r="Q82" s="47"/>
      <c r="R82" s="90"/>
      <c r="S82" s="90"/>
      <c r="T82" s="155"/>
      <c r="U82" s="149"/>
      <c r="V82" s="89">
        <f>+'Ark1'!S229</f>
        <v>4.2732081686806245</v>
      </c>
      <c r="W82" s="117">
        <f>+V82-V87</f>
        <v>9.5125976899802289E-2</v>
      </c>
      <c r="X82" s="89">
        <f>+'Ark1'!T229</f>
        <v>4.4522054408308227</v>
      </c>
      <c r="Y82" s="117">
        <f>+X82-X87</f>
        <v>-0.19293480704915211</v>
      </c>
      <c r="Z82" s="91">
        <f>+'Ark1'!W229</f>
        <v>1.2581277914710371</v>
      </c>
      <c r="AA82" s="150">
        <f>+Z82-Z87</f>
        <v>0.21442263817684282</v>
      </c>
      <c r="AB82" s="146">
        <f>+'Ark1'!X229</f>
        <v>64.164517365022903</v>
      </c>
      <c r="AC82" s="146">
        <f>+'Ark1'!Y229</f>
        <v>19.729731275341265</v>
      </c>
      <c r="AD82" s="91">
        <f>+'Ark1'!Z229</f>
        <v>5.7891425640157799</v>
      </c>
      <c r="AE82" s="89">
        <f>+'Ark1'!Z229</f>
        <v>5.7891425640157799</v>
      </c>
      <c r="AF82" s="89">
        <f>+'Ark1'!AA229</f>
        <v>1.9132638563691129</v>
      </c>
      <c r="AG82" s="89">
        <f>+'Ark1'!AB229</f>
        <v>2.070309174484986</v>
      </c>
      <c r="AH82" s="89">
        <f>+M82/V82</f>
        <v>4.379371167491489</v>
      </c>
      <c r="AI82" s="146">
        <f t="shared" si="78"/>
        <v>18.602446808510642</v>
      </c>
      <c r="AJ82" s="47"/>
      <c r="AK82" s="22"/>
      <c r="AL82" s="22"/>
      <c r="AM82" s="22"/>
    </row>
    <row r="83" spans="1:39" ht="15.6">
      <c r="A83" s="47"/>
      <c r="B83" s="88">
        <f>+'Ark1'!C230</f>
        <v>2010</v>
      </c>
      <c r="C83" s="88">
        <f>+'Ark1'!G230</f>
        <v>4</v>
      </c>
      <c r="D83" s="89" t="str">
        <f>VLOOKUP(C83,RNR!$I$5:$J$8,2)</f>
        <v>Nord</v>
      </c>
      <c r="E83" s="88">
        <f>+'Ark1'!Q230</f>
        <v>153</v>
      </c>
      <c r="F83" s="97">
        <f>+E83-E88</f>
        <v>-9</v>
      </c>
      <c r="G83" s="88">
        <f>+'Ark1'!R230</f>
        <v>3382</v>
      </c>
      <c r="H83" s="431">
        <f>+G83-G88</f>
        <v>-148</v>
      </c>
      <c r="I83" s="91">
        <f>+'Ark1'!AG230</f>
        <v>31.135040964937065</v>
      </c>
      <c r="J83" s="150">
        <f>+I83-I88</f>
        <v>-2.1014137768727359</v>
      </c>
      <c r="K83" s="91">
        <f>+'Ark1'!AH230</f>
        <v>0</v>
      </c>
      <c r="L83" s="149"/>
      <c r="M83" s="89">
        <f>+'Ark1'!U230</f>
        <v>20.714606741573036</v>
      </c>
      <c r="N83" s="117">
        <f>+M83-M88</f>
        <v>0.68418181239463038</v>
      </c>
      <c r="O83" s="117"/>
      <c r="P83" s="47"/>
      <c r="Q83" s="47"/>
      <c r="R83" s="90"/>
      <c r="S83" s="90"/>
      <c r="T83" s="155"/>
      <c r="U83" s="149"/>
      <c r="V83" s="89">
        <f>+'Ark1'!S230</f>
        <v>4.5919574216439969</v>
      </c>
      <c r="W83" s="117">
        <f>+V83-V88</f>
        <v>0.29988943297544157</v>
      </c>
      <c r="X83" s="89">
        <f>+'Ark1'!T230</f>
        <v>5.4639266706091076</v>
      </c>
      <c r="Y83" s="117">
        <f>+X83-X88</f>
        <v>0.14098049497171417</v>
      </c>
      <c r="Z83" s="91">
        <f>+'Ark1'!W230</f>
        <v>4.1986989946777049</v>
      </c>
      <c r="AA83" s="150">
        <f>+Z83-Z88</f>
        <v>-0.19223584951493145</v>
      </c>
      <c r="AB83" s="146">
        <f>+'Ark1'!X230</f>
        <v>80.839739798935526</v>
      </c>
      <c r="AC83" s="146">
        <f>+'Ark1'!Y230</f>
        <v>29.716144293317569</v>
      </c>
      <c r="AD83" s="91">
        <f>+'Ark1'!Z230</f>
        <v>5.6961459582713427</v>
      </c>
      <c r="AE83" s="89">
        <f>+'Ark1'!Z230</f>
        <v>5.6961459582713427</v>
      </c>
      <c r="AF83" s="89">
        <f>+'Ark1'!AA230</f>
        <v>1.7455613424672305</v>
      </c>
      <c r="AG83" s="89">
        <f>+'Ark1'!AB230</f>
        <v>2.3531437164002118</v>
      </c>
      <c r="AH83" s="89">
        <f>+M83/V83</f>
        <v>4.5110624597553137</v>
      </c>
      <c r="AI83" s="146">
        <f t="shared" si="78"/>
        <v>22.104575163398692</v>
      </c>
      <c r="AJ83" s="47"/>
      <c r="AK83" s="22"/>
      <c r="AL83" s="22"/>
      <c r="AM83" s="22"/>
    </row>
    <row r="84" spans="1:39" ht="15.6">
      <c r="A84" s="47"/>
      <c r="B84" s="47"/>
      <c r="C84" s="47"/>
      <c r="D84" s="89" t="e">
        <f>VLOOKUP(C84,RNR!$I$5:$J$8,2)</f>
        <v>#N/A</v>
      </c>
      <c r="E84" s="47"/>
      <c r="F84" s="47"/>
      <c r="G84" s="47"/>
      <c r="H84" s="72"/>
      <c r="I84" s="47"/>
      <c r="J84" s="47"/>
      <c r="K84" s="47"/>
      <c r="L84" s="149"/>
      <c r="M84" s="47"/>
      <c r="N84" s="47"/>
      <c r="O84" s="47"/>
      <c r="P84" s="47"/>
      <c r="Q84" s="47"/>
      <c r="R84" s="90"/>
      <c r="S84" s="90"/>
      <c r="T84" s="155"/>
      <c r="U84" s="149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22"/>
      <c r="AL84" s="22"/>
      <c r="AM84" s="22"/>
    </row>
    <row r="85" spans="1:39" ht="15.6">
      <c r="A85" s="47"/>
      <c r="B85" s="88">
        <f>+'Ark1'!C231</f>
        <v>2009</v>
      </c>
      <c r="C85" s="88">
        <f>+'Ark1'!G231</f>
        <v>1</v>
      </c>
      <c r="D85" s="89" t="str">
        <f>VLOOKUP(C85,RNR!$I$5:$J$8,2)</f>
        <v>Øst</v>
      </c>
      <c r="E85" s="88">
        <f>+'Ark1'!Q231</f>
        <v>225</v>
      </c>
      <c r="F85" s="97">
        <f>+E85-E90</f>
        <v>4</v>
      </c>
      <c r="G85" s="88">
        <f>+'Ark1'!R231</f>
        <v>3330</v>
      </c>
      <c r="H85" s="431">
        <f>+G85-G90</f>
        <v>483</v>
      </c>
      <c r="I85" s="91">
        <f>+'Ark1'!AG231</f>
        <v>28.513094591767995</v>
      </c>
      <c r="J85" s="150">
        <f>+I85-I90</f>
        <v>6.6171031797833137</v>
      </c>
      <c r="K85" s="91">
        <f>+'Ark1'!AH231</f>
        <v>0</v>
      </c>
      <c r="L85" s="149"/>
      <c r="M85" s="89">
        <f>+'Ark1'!U231</f>
        <v>18.215885885885903</v>
      </c>
      <c r="N85" s="117">
        <f>+M85-M90</f>
        <v>0.36959154096144076</v>
      </c>
      <c r="O85" s="117"/>
      <c r="P85" s="47"/>
      <c r="Q85" s="47"/>
      <c r="R85" s="90"/>
      <c r="S85" s="90"/>
      <c r="T85" s="155"/>
      <c r="U85" s="149"/>
      <c r="V85" s="89">
        <f>+'Ark1'!S231</f>
        <v>4.2894894894894895</v>
      </c>
      <c r="W85" s="117">
        <f>+V85-V90</f>
        <v>0.36290009714667359</v>
      </c>
      <c r="X85" s="89">
        <f>+'Ark1'!T231</f>
        <v>4.8867867867867858</v>
      </c>
      <c r="Y85" s="117">
        <f>+X85-X90</f>
        <v>0.56363961432454524</v>
      </c>
      <c r="Z85" s="91">
        <f>+'Ark1'!W231</f>
        <v>2.3423423423423433</v>
      </c>
      <c r="AA85" s="150">
        <f>+Z85-Z90</f>
        <v>0.58610770939538126</v>
      </c>
      <c r="AB85" s="146">
        <f>+'Ark1'!X231</f>
        <v>60.870870870870888</v>
      </c>
      <c r="AC85" s="146">
        <f>+'Ark1'!Y231</f>
        <v>17.657657657657658</v>
      </c>
      <c r="AD85" s="91">
        <f>+'Ark1'!Z231</f>
        <v>6.0478941719333399</v>
      </c>
      <c r="AE85" s="89">
        <f>+'Ark1'!Z231</f>
        <v>6.0478941719333399</v>
      </c>
      <c r="AF85" s="89">
        <f>+'Ark1'!AA231</f>
        <v>1.7442253184727148</v>
      </c>
      <c r="AG85" s="89">
        <f>+'Ark1'!AB231</f>
        <v>2.1351005221828343</v>
      </c>
      <c r="AH85" s="89">
        <f>+M85/V85</f>
        <v>4.2466325959115139</v>
      </c>
      <c r="AI85" s="146">
        <f t="shared" si="78"/>
        <v>14.8</v>
      </c>
      <c r="AJ85" s="47"/>
      <c r="AK85" s="22"/>
      <c r="AL85" s="22"/>
      <c r="AM85" s="22"/>
    </row>
    <row r="86" spans="1:39" ht="15.6">
      <c r="A86" s="47"/>
      <c r="B86" s="88">
        <f>+'Ark1'!C232</f>
        <v>2009</v>
      </c>
      <c r="C86" s="88">
        <f>+'Ark1'!G232</f>
        <v>2</v>
      </c>
      <c r="D86" s="89" t="str">
        <f>VLOOKUP(C86,RNR!$I$5:$J$8,2)</f>
        <v>Vest</v>
      </c>
      <c r="E86" s="88">
        <f>+'Ark1'!Q232</f>
        <v>244</v>
      </c>
      <c r="F86" s="97">
        <f>+E86-E91</f>
        <v>-21</v>
      </c>
      <c r="G86" s="88">
        <f>+'Ark1'!R232</f>
        <v>2777</v>
      </c>
      <c r="H86" s="431">
        <f>+G86-G91</f>
        <v>-663</v>
      </c>
      <c r="I86" s="91">
        <f>+'Ark1'!AG232</f>
        <v>24.518368622805689</v>
      </c>
      <c r="J86" s="150">
        <f>+I86-I91</f>
        <v>-2.0054891060848128</v>
      </c>
      <c r="K86" s="91">
        <f>+'Ark1'!AH232</f>
        <v>0.64818149081742871</v>
      </c>
      <c r="L86" s="149"/>
      <c r="M86" s="89">
        <f>+'Ark1'!U232</f>
        <v>18.783039250990218</v>
      </c>
      <c r="N86" s="117">
        <f>+M86-M91</f>
        <v>0.89144041378096617</v>
      </c>
      <c r="O86" s="117"/>
      <c r="P86" s="47"/>
      <c r="Q86" s="47"/>
      <c r="R86" s="90"/>
      <c r="S86" s="90"/>
      <c r="T86" s="155"/>
      <c r="U86" s="149"/>
      <c r="V86" s="89">
        <f>+'Ark1'!S232</f>
        <v>3.9895570759812742</v>
      </c>
      <c r="W86" s="117">
        <f>+V86-V91</f>
        <v>0.15496405272546143</v>
      </c>
      <c r="X86" s="89">
        <f>+'Ark1'!T232</f>
        <v>4.0666186532229034</v>
      </c>
      <c r="Y86" s="117">
        <f>+X86-X91</f>
        <v>0.17592097880429947</v>
      </c>
      <c r="Z86" s="91">
        <f>+'Ark1'!W232</f>
        <v>0.18005041411595243</v>
      </c>
      <c r="AA86" s="150">
        <f>+Z86-Z91</f>
        <v>-2.3437957977070795E-2</v>
      </c>
      <c r="AB86" s="146">
        <f>+'Ark1'!X232</f>
        <v>67.55491537630536</v>
      </c>
      <c r="AC86" s="146">
        <f>+'Ark1'!Y232</f>
        <v>17.716960749009722</v>
      </c>
      <c r="AD86" s="91">
        <f>+'Ark1'!Z232</f>
        <v>5.4796277412971763</v>
      </c>
      <c r="AE86" s="89">
        <f>+'Ark1'!Z232</f>
        <v>5.4796277412971763</v>
      </c>
      <c r="AF86" s="89">
        <f>+'Ark1'!AA232</f>
        <v>1.6160761901915226</v>
      </c>
      <c r="AG86" s="89">
        <f>+'Ark1'!AB232</f>
        <v>1.7906928939342619</v>
      </c>
      <c r="AH86" s="89">
        <f>+M86/V86</f>
        <v>4.7080512681649829</v>
      </c>
      <c r="AI86" s="146">
        <f t="shared" si="78"/>
        <v>11.381147540983607</v>
      </c>
      <c r="AJ86" s="47"/>
      <c r="AK86" s="22"/>
      <c r="AL86" s="22"/>
      <c r="AM86" s="22"/>
    </row>
    <row r="87" spans="1:39" ht="15.6">
      <c r="A87" s="47"/>
      <c r="B87" s="88">
        <f>+'Ark1'!C233</f>
        <v>2009</v>
      </c>
      <c r="C87" s="88">
        <f>+'Ark1'!G233</f>
        <v>3</v>
      </c>
      <c r="D87" s="89" t="str">
        <f>VLOOKUP(C87,RNR!$I$5:$J$8,2)</f>
        <v xml:space="preserve">Midt </v>
      </c>
      <c r="E87" s="88">
        <f>+'Ark1'!Q233</f>
        <v>89</v>
      </c>
      <c r="F87" s="97">
        <f>+E87-E92</f>
        <v>-2</v>
      </c>
      <c r="G87" s="88">
        <f>+'Ark1'!R233</f>
        <v>1533</v>
      </c>
      <c r="H87" s="431">
        <f>+G87-G92</f>
        <v>-217</v>
      </c>
      <c r="I87" s="91">
        <f>+'Ark1'!AG233</f>
        <v>13.732082043616527</v>
      </c>
      <c r="J87" s="150">
        <f>+I87-I92</f>
        <v>-0.29575660615855703</v>
      </c>
      <c r="K87" s="91">
        <f>+'Ark1'!AH233</f>
        <v>6.5231572080887146E-2</v>
      </c>
      <c r="L87" s="149"/>
      <c r="M87" s="89">
        <f>+'Ark1'!U233</f>
        <v>19.056555772994106</v>
      </c>
      <c r="N87" s="117">
        <f>+M87-M92</f>
        <v>0.45609863013694252</v>
      </c>
      <c r="O87" s="117"/>
      <c r="P87" s="47"/>
      <c r="Q87" s="47"/>
      <c r="R87" s="90"/>
      <c r="S87" s="90"/>
      <c r="T87" s="155"/>
      <c r="U87" s="149"/>
      <c r="V87" s="89">
        <f>+'Ark1'!S233</f>
        <v>4.1780821917808222</v>
      </c>
      <c r="W87" s="117">
        <f>+V87-V92</f>
        <v>0.1197964774951048</v>
      </c>
      <c r="X87" s="89">
        <f>+'Ark1'!T233</f>
        <v>4.6451402478799748</v>
      </c>
      <c r="Y87" s="117">
        <f>+X87-X92</f>
        <v>-7.1431180691450713E-2</v>
      </c>
      <c r="Z87" s="91">
        <f>+'Ark1'!W233</f>
        <v>1.0437051532941943</v>
      </c>
      <c r="AA87" s="150">
        <f>+Z87-Z92</f>
        <v>0.24370515329419429</v>
      </c>
      <c r="AB87" s="146">
        <f>+'Ark1'!X233</f>
        <v>70.254403131115438</v>
      </c>
      <c r="AC87" s="146">
        <f>+'Ark1'!Y233</f>
        <v>19.308545335942597</v>
      </c>
      <c r="AD87" s="91">
        <f>+'Ark1'!Z233</f>
        <v>5.2965795689412962</v>
      </c>
      <c r="AE87" s="89">
        <f>+'Ark1'!Z233</f>
        <v>5.2965795689412962</v>
      </c>
      <c r="AF87" s="89">
        <f>+'Ark1'!AA233</f>
        <v>1.827595878150198</v>
      </c>
      <c r="AG87" s="89">
        <f>+'Ark1'!AB233</f>
        <v>1.9932953985519215</v>
      </c>
      <c r="AH87" s="89">
        <f>+M87/V87</f>
        <v>4.5610772833723594</v>
      </c>
      <c r="AI87" s="146">
        <f t="shared" si="78"/>
        <v>17.224719101123597</v>
      </c>
      <c r="AJ87" s="47"/>
      <c r="AK87" s="22"/>
      <c r="AL87" s="22"/>
      <c r="AM87" s="22"/>
    </row>
    <row r="88" spans="1:39" ht="15.6">
      <c r="A88" s="47"/>
      <c r="B88" s="88">
        <f>+'Ark1'!C234</f>
        <v>2009</v>
      </c>
      <c r="C88" s="88">
        <f>+'Ark1'!G234</f>
        <v>4</v>
      </c>
      <c r="D88" s="89" t="str">
        <f>VLOOKUP(C88,RNR!$I$5:$J$8,2)</f>
        <v>Nord</v>
      </c>
      <c r="E88" s="88">
        <f>+'Ark1'!Q234</f>
        <v>162</v>
      </c>
      <c r="F88" s="97">
        <f>+E88-E93</f>
        <v>-16</v>
      </c>
      <c r="G88" s="88">
        <f>+'Ark1'!R234</f>
        <v>3530</v>
      </c>
      <c r="H88" s="431">
        <f>+G88-G93</f>
        <v>-940</v>
      </c>
      <c r="I88" s="91">
        <f>+'Ark1'!AG234</f>
        <v>33.236454741809801</v>
      </c>
      <c r="J88" s="150">
        <f>+I88-I93</f>
        <v>-4.3158574675399493</v>
      </c>
      <c r="K88" s="91">
        <f>+'Ark1'!AH234</f>
        <v>0</v>
      </c>
      <c r="L88" s="149"/>
      <c r="M88" s="89">
        <f>+'Ark1'!U234</f>
        <v>20.030424929178405</v>
      </c>
      <c r="N88" s="117">
        <f>+M88-M93</f>
        <v>0.53646519763474032</v>
      </c>
      <c r="O88" s="117"/>
      <c r="P88" s="47"/>
      <c r="Q88" s="47"/>
      <c r="R88" s="90"/>
      <c r="S88" s="90"/>
      <c r="T88" s="155"/>
      <c r="U88" s="149"/>
      <c r="V88" s="89">
        <f>+'Ark1'!S234</f>
        <v>4.2920679886685553</v>
      </c>
      <c r="W88" s="117">
        <f>+V88-V93</f>
        <v>4.9338682180860793E-2</v>
      </c>
      <c r="X88" s="89">
        <f>+'Ark1'!T234</f>
        <v>5.3229461756373935</v>
      </c>
      <c r="Y88" s="117">
        <f>+X88-X93</f>
        <v>5.0686667807416264E-2</v>
      </c>
      <c r="Z88" s="91">
        <f>+'Ark1'!W234</f>
        <v>4.3909348441926364</v>
      </c>
      <c r="AA88" s="150">
        <f>+Z88-Z93</f>
        <v>-0.53076537952101077</v>
      </c>
      <c r="AB88" s="146">
        <f>+'Ark1'!X234</f>
        <v>75.297450424929181</v>
      </c>
      <c r="AC88" s="146">
        <f>+'Ark1'!Y234</f>
        <v>27.422096317280459</v>
      </c>
      <c r="AD88" s="91">
        <f>+'Ark1'!Z234</f>
        <v>5.6599120195219852</v>
      </c>
      <c r="AE88" s="89">
        <f>+'Ark1'!Z234</f>
        <v>5.6599120195219852</v>
      </c>
      <c r="AF88" s="89">
        <f>+'Ark1'!AA234</f>
        <v>1.9085225515186248</v>
      </c>
      <c r="AG88" s="89">
        <f>+'Ark1'!AB234</f>
        <v>2.3960449801032544</v>
      </c>
      <c r="AH88" s="89">
        <f>+M88/V88</f>
        <v>4.6668470728004596</v>
      </c>
      <c r="AI88" s="146">
        <f t="shared" si="78"/>
        <v>21.790123456790123</v>
      </c>
      <c r="AJ88" s="47"/>
      <c r="AK88" s="22"/>
      <c r="AL88" s="22"/>
      <c r="AM88" s="22"/>
    </row>
    <row r="89" spans="1:39" ht="15.6">
      <c r="A89" s="47"/>
      <c r="B89" s="47"/>
      <c r="C89" s="47"/>
      <c r="D89" s="89" t="e">
        <f>VLOOKUP(C89,RNR!$I$5:$J$8,2)</f>
        <v>#N/A</v>
      </c>
      <c r="E89" s="47"/>
      <c r="F89" s="47"/>
      <c r="G89" s="47"/>
      <c r="H89" s="72"/>
      <c r="I89" s="47"/>
      <c r="J89" s="47"/>
      <c r="K89" s="47"/>
      <c r="L89" s="149"/>
      <c r="M89" s="47"/>
      <c r="N89" s="47"/>
      <c r="O89" s="47"/>
      <c r="P89" s="47"/>
      <c r="Q89" s="47"/>
      <c r="R89" s="90"/>
      <c r="S89" s="90"/>
      <c r="T89" s="155"/>
      <c r="U89" s="149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22"/>
      <c r="AL89" s="22"/>
      <c r="AM89" s="22"/>
    </row>
    <row r="90" spans="1:39" ht="15.6">
      <c r="A90" s="47"/>
      <c r="B90" s="88">
        <f>+'Ark1'!C235</f>
        <v>2008</v>
      </c>
      <c r="C90" s="88">
        <f>+'Ark1'!G235</f>
        <v>1</v>
      </c>
      <c r="D90" s="89" t="str">
        <f>VLOOKUP(C90,RNR!$I$5:$J$8,2)</f>
        <v>Øst</v>
      </c>
      <c r="E90" s="88">
        <f>+'Ark1'!Q235</f>
        <v>221</v>
      </c>
      <c r="F90" s="97">
        <f>+E90-E95</f>
        <v>-1</v>
      </c>
      <c r="G90" s="88">
        <f>+'Ark1'!R235</f>
        <v>2847</v>
      </c>
      <c r="H90" s="431">
        <f>+G90-G95</f>
        <v>-159</v>
      </c>
      <c r="I90" s="91">
        <f>+'Ark1'!AG235</f>
        <v>21.895991411984681</v>
      </c>
      <c r="J90" s="150">
        <f>+I90-I95</f>
        <v>-2.8312821656845735</v>
      </c>
      <c r="K90" s="91">
        <f>+'Ark1'!AH235</f>
        <v>0.59711977520196713</v>
      </c>
      <c r="L90" s="149"/>
      <c r="M90" s="89">
        <f>+'Ark1'!U235</f>
        <v>17.846294344924463</v>
      </c>
      <c r="N90" s="117">
        <f>+M90-M95</f>
        <v>0.25883592842414771</v>
      </c>
      <c r="O90" s="117"/>
      <c r="P90" s="47"/>
      <c r="Q90" s="47"/>
      <c r="R90" s="90"/>
      <c r="S90" s="90"/>
      <c r="T90" s="155"/>
      <c r="U90" s="149"/>
      <c r="V90" s="89">
        <f>+'Ark1'!S235</f>
        <v>3.9265893923428159</v>
      </c>
      <c r="W90" s="117">
        <f>+V90-V95</f>
        <v>7.2963311171824863E-2</v>
      </c>
      <c r="X90" s="89">
        <f>+'Ark1'!T235</f>
        <v>4.3231471724622406</v>
      </c>
      <c r="Y90" s="117">
        <f>+X90-X95</f>
        <v>5.2688090625912842E-2</v>
      </c>
      <c r="Z90" s="91">
        <f>+'Ark1'!W235</f>
        <v>1.756234632946962</v>
      </c>
      <c r="AA90" s="150">
        <f>+Z90-Z95</f>
        <v>0.25922864492300968</v>
      </c>
      <c r="AB90" s="146">
        <f>+'Ark1'!X235</f>
        <v>59.571478749560946</v>
      </c>
      <c r="AC90" s="146">
        <f>+'Ark1'!Y235</f>
        <v>14.36599929750615</v>
      </c>
      <c r="AD90" s="91">
        <f>+'Ark1'!Z235</f>
        <v>5.4781277393280279</v>
      </c>
      <c r="AE90" s="89">
        <f>+'Ark1'!Z235</f>
        <v>5.4781277393280279</v>
      </c>
      <c r="AF90" s="89">
        <f>+'Ark1'!AA235</f>
        <v>1.7820926734610438</v>
      </c>
      <c r="AG90" s="89">
        <f>+'Ark1'!AB235</f>
        <v>2.2639882159246563</v>
      </c>
      <c r="AH90" s="89">
        <f>+M90/V90</f>
        <v>4.5449861347168765</v>
      </c>
      <c r="AI90" s="146">
        <f t="shared" si="78"/>
        <v>12.882352941176471</v>
      </c>
      <c r="AJ90" s="47"/>
      <c r="AK90" s="22"/>
      <c r="AL90" s="22"/>
      <c r="AM90" s="22"/>
    </row>
    <row r="91" spans="1:39" ht="15.6">
      <c r="A91" s="47"/>
      <c r="B91" s="88">
        <f>+'Ark1'!C236</f>
        <v>2008</v>
      </c>
      <c r="C91" s="88">
        <f>+'Ark1'!G236</f>
        <v>2</v>
      </c>
      <c r="D91" s="89" t="str">
        <f>VLOOKUP(C91,RNR!$I$5:$J$8,2)</f>
        <v>Vest</v>
      </c>
      <c r="E91" s="88">
        <f>+'Ark1'!Q236</f>
        <v>265</v>
      </c>
      <c r="F91" s="97">
        <f>+E91-E96</f>
        <v>10</v>
      </c>
      <c r="G91" s="88">
        <f>+'Ark1'!R236</f>
        <v>3440</v>
      </c>
      <c r="H91" s="431">
        <f>+G91-G96</f>
        <v>-202</v>
      </c>
      <c r="I91" s="91">
        <f>+'Ark1'!AG236</f>
        <v>26.523857728890501</v>
      </c>
      <c r="J91" s="150">
        <f>+I91-I96</f>
        <v>-3.2555196447788219</v>
      </c>
      <c r="K91" s="91">
        <f>+'Ark1'!AH236</f>
        <v>0.377906976744186</v>
      </c>
      <c r="L91" s="149"/>
      <c r="M91" s="89">
        <f>+'Ark1'!U236</f>
        <v>17.891598837209251</v>
      </c>
      <c r="N91" s="117">
        <f>+M91-M96</f>
        <v>0.40958346104231325</v>
      </c>
      <c r="O91" s="117"/>
      <c r="P91" s="47"/>
      <c r="Q91" s="47"/>
      <c r="R91" s="90"/>
      <c r="S91" s="90"/>
      <c r="T91" s="155"/>
      <c r="U91" s="149"/>
      <c r="V91" s="89">
        <f>+'Ark1'!S236</f>
        <v>3.8345930232558127</v>
      </c>
      <c r="W91" s="117">
        <f>+V91-V96</f>
        <v>0.20060071133928314</v>
      </c>
      <c r="X91" s="89">
        <f>+'Ark1'!T236</f>
        <v>3.8906976744186039</v>
      </c>
      <c r="Y91" s="117">
        <f>+X91-X96</f>
        <v>7.960486826813673E-2</v>
      </c>
      <c r="Z91" s="91">
        <f>+'Ark1'!W236</f>
        <v>0.20348837209302323</v>
      </c>
      <c r="AA91" s="150">
        <f>+Z91-Z96</f>
        <v>1.1286285327509776E-2</v>
      </c>
      <c r="AB91" s="146">
        <f>+'Ark1'!X236</f>
        <v>62.441860465116264</v>
      </c>
      <c r="AC91" s="146">
        <f>+'Ark1'!Y236</f>
        <v>12.994186046511624</v>
      </c>
      <c r="AD91" s="91">
        <f>+'Ark1'!Z236</f>
        <v>4.9284487159801804</v>
      </c>
      <c r="AE91" s="89">
        <f>+'Ark1'!Z236</f>
        <v>4.9284487159801804</v>
      </c>
      <c r="AF91" s="89">
        <f>+'Ark1'!AA236</f>
        <v>1.4991163511782299</v>
      </c>
      <c r="AG91" s="89">
        <f>+'Ark1'!AB236</f>
        <v>1.8496465977332588</v>
      </c>
      <c r="AH91" s="89">
        <f>+M91/V91</f>
        <v>4.6658403456902313</v>
      </c>
      <c r="AI91" s="146">
        <f t="shared" si="78"/>
        <v>12.981132075471699</v>
      </c>
      <c r="AJ91" s="47"/>
      <c r="AK91" s="22"/>
      <c r="AL91" s="22"/>
      <c r="AM91" s="22"/>
    </row>
    <row r="92" spans="1:39" ht="15.6">
      <c r="A92" s="47"/>
      <c r="B92" s="88">
        <f>+'Ark1'!C237</f>
        <v>2008</v>
      </c>
      <c r="C92" s="88">
        <f>+'Ark1'!G237</f>
        <v>3</v>
      </c>
      <c r="D92" s="89" t="str">
        <f>VLOOKUP(C92,RNR!$I$5:$J$8,2)</f>
        <v xml:space="preserve">Midt </v>
      </c>
      <c r="E92" s="88">
        <f>+'Ark1'!Q237</f>
        <v>91</v>
      </c>
      <c r="F92" s="97">
        <f>+E92-E97</f>
        <v>-13</v>
      </c>
      <c r="G92" s="88">
        <f>+'Ark1'!R237</f>
        <v>1750</v>
      </c>
      <c r="H92" s="431">
        <f>+G92-G97</f>
        <v>27</v>
      </c>
      <c r="I92" s="91">
        <f>+'Ark1'!AG237</f>
        <v>14.027838649775084</v>
      </c>
      <c r="J92" s="150">
        <f>+I92-I97</f>
        <v>-0.34443689231020613</v>
      </c>
      <c r="K92" s="91">
        <f>+'Ark1'!AH237</f>
        <v>0</v>
      </c>
      <c r="L92" s="149"/>
      <c r="M92" s="89">
        <f>+'Ark1'!U237</f>
        <v>18.600457142857163</v>
      </c>
      <c r="N92" s="117">
        <f>+M92-M97</f>
        <v>0.76615650443579142</v>
      </c>
      <c r="O92" s="117"/>
      <c r="P92" s="47"/>
      <c r="Q92" s="47"/>
      <c r="R92" s="90"/>
      <c r="S92" s="90"/>
      <c r="T92" s="155"/>
      <c r="U92" s="149"/>
      <c r="V92" s="89">
        <f>+'Ark1'!S237</f>
        <v>4.0582857142857174</v>
      </c>
      <c r="W92" s="117">
        <f>+V92-V97</f>
        <v>0.36240643396070205</v>
      </c>
      <c r="X92" s="89">
        <f>+'Ark1'!T237</f>
        <v>4.7165714285714255</v>
      </c>
      <c r="Y92" s="117">
        <f>+X92-X97</f>
        <v>0.2493630710554644</v>
      </c>
      <c r="Z92" s="91">
        <f>+'Ark1'!W237</f>
        <v>0.8</v>
      </c>
      <c r="AA92" s="150">
        <f>+Z92-Z97</f>
        <v>-2.276030179918747</v>
      </c>
      <c r="AB92" s="146">
        <f>+'Ark1'!X237</f>
        <v>67.14285714285711</v>
      </c>
      <c r="AC92" s="146">
        <f>+'Ark1'!Y237</f>
        <v>17.542857142857148</v>
      </c>
      <c r="AD92" s="91">
        <f>+'Ark1'!Z237</f>
        <v>5.5935176580591115</v>
      </c>
      <c r="AE92" s="89">
        <f>+'Ark1'!Z237</f>
        <v>5.5935176580591115</v>
      </c>
      <c r="AF92" s="89">
        <f>+'Ark1'!AA237</f>
        <v>1.5982230949477878</v>
      </c>
      <c r="AG92" s="89">
        <f>+'Ark1'!AB237</f>
        <v>1.9769268255222263</v>
      </c>
      <c r="AH92" s="89">
        <f>+M92/V92</f>
        <v>4.5833286398197703</v>
      </c>
      <c r="AI92" s="146">
        <f t="shared" si="78"/>
        <v>19.23076923076923</v>
      </c>
      <c r="AJ92" s="47"/>
      <c r="AK92" s="22"/>
      <c r="AL92" s="22"/>
      <c r="AM92" s="22"/>
    </row>
    <row r="93" spans="1:39" ht="15.6">
      <c r="A93" s="47"/>
      <c r="B93" s="88">
        <f>+'Ark1'!C238</f>
        <v>2008</v>
      </c>
      <c r="C93" s="88">
        <f>+'Ark1'!G238</f>
        <v>4</v>
      </c>
      <c r="D93" s="89" t="str">
        <f>VLOOKUP(C93,RNR!$I$5:$J$8,2)</f>
        <v>Nord</v>
      </c>
      <c r="E93" s="88">
        <f>+'Ark1'!Q238</f>
        <v>178</v>
      </c>
      <c r="F93" s="97">
        <f>+E93-E98</f>
        <v>-3</v>
      </c>
      <c r="G93" s="88">
        <f>+'Ark1'!R238</f>
        <v>4470</v>
      </c>
      <c r="H93" s="431">
        <f>+G93-G98</f>
        <v>916</v>
      </c>
      <c r="I93" s="91">
        <f>+'Ark1'!AG238</f>
        <v>37.552312209349751</v>
      </c>
      <c r="J93" s="150">
        <f>+I93-I98</f>
        <v>6.4312387027736335</v>
      </c>
      <c r="K93" s="91">
        <f>+'Ark1'!AH238</f>
        <v>4.474272930648767E-2</v>
      </c>
      <c r="L93" s="149"/>
      <c r="M93" s="89">
        <f>+'Ark1'!U238</f>
        <v>19.493959731543665</v>
      </c>
      <c r="N93" s="117">
        <f>+M93-M98</f>
        <v>0.77192821775639331</v>
      </c>
      <c r="O93" s="117"/>
      <c r="P93" s="47"/>
      <c r="Q93" s="47"/>
      <c r="R93" s="90"/>
      <c r="S93" s="90"/>
      <c r="T93" s="155"/>
      <c r="U93" s="149"/>
      <c r="V93" s="89">
        <f>+'Ark1'!S238</f>
        <v>4.2427293064876945</v>
      </c>
      <c r="W93" s="117">
        <f>+V93-V98</f>
        <v>0.10401236782702927</v>
      </c>
      <c r="X93" s="89">
        <f>+'Ark1'!T238</f>
        <v>5.2722595078299772</v>
      </c>
      <c r="Y93" s="117">
        <f>+X93-X98</f>
        <v>0.11694155622614932</v>
      </c>
      <c r="Z93" s="91">
        <f>+'Ark1'!W238</f>
        <v>4.9217002237136471</v>
      </c>
      <c r="AA93" s="150">
        <f>+Z93-Z98</f>
        <v>-0.7620364110640665</v>
      </c>
      <c r="AB93" s="146">
        <f>+'Ark1'!X238</f>
        <v>73.042505592841181</v>
      </c>
      <c r="AC93" s="146">
        <f>+'Ark1'!Y238</f>
        <v>22.975391498881439</v>
      </c>
      <c r="AD93" s="91">
        <f>+'Ark1'!Z238</f>
        <v>5.428408102000672</v>
      </c>
      <c r="AE93" s="89">
        <f>+'Ark1'!Z238</f>
        <v>5.428408102000672</v>
      </c>
      <c r="AF93" s="89">
        <f>+'Ark1'!AA238</f>
        <v>1.8554978288708035</v>
      </c>
      <c r="AG93" s="89">
        <f>+'Ark1'!AB238</f>
        <v>2.5032265612149498</v>
      </c>
      <c r="AH93" s="89">
        <f>+M93/V93</f>
        <v>4.5946744002109261</v>
      </c>
      <c r="AI93" s="146">
        <f t="shared" si="78"/>
        <v>25.112359550561798</v>
      </c>
      <c r="AJ93" s="47"/>
      <c r="AK93" s="22"/>
      <c r="AL93" s="22"/>
      <c r="AM93" s="22"/>
    </row>
    <row r="94" spans="1:39" ht="15.6">
      <c r="A94" s="47"/>
      <c r="B94" s="47"/>
      <c r="C94" s="47"/>
      <c r="D94" s="89" t="e">
        <f>VLOOKUP(C94,RNR!$I$5:$J$8,2)</f>
        <v>#N/A</v>
      </c>
      <c r="E94" s="47"/>
      <c r="F94" s="47"/>
      <c r="G94" s="47"/>
      <c r="H94" s="72"/>
      <c r="I94" s="47"/>
      <c r="J94" s="47"/>
      <c r="K94" s="47"/>
      <c r="L94" s="149"/>
      <c r="M94" s="47"/>
      <c r="N94" s="47"/>
      <c r="O94" s="47"/>
      <c r="P94" s="47"/>
      <c r="Q94" s="47"/>
      <c r="R94" s="90"/>
      <c r="S94" s="90"/>
      <c r="T94" s="155"/>
      <c r="U94" s="149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22"/>
      <c r="AL94" s="22"/>
      <c r="AM94" s="22"/>
    </row>
    <row r="95" spans="1:39" ht="15.6">
      <c r="A95" s="47"/>
      <c r="B95" s="88">
        <f>+'Ark1'!C239</f>
        <v>2007</v>
      </c>
      <c r="C95" s="88">
        <f>+'Ark1'!G239</f>
        <v>1</v>
      </c>
      <c r="D95" s="89" t="str">
        <f>VLOOKUP(C95,RNR!$I$5:$J$8,2)</f>
        <v>Øst</v>
      </c>
      <c r="E95" s="88">
        <f>+'Ark1'!Q239</f>
        <v>222</v>
      </c>
      <c r="F95" s="97">
        <f>+E95-E100</f>
        <v>-22</v>
      </c>
      <c r="G95" s="88">
        <f>+'Ark1'!R239</f>
        <v>3006</v>
      </c>
      <c r="H95" s="431">
        <f>+G95-G100</f>
        <v>-320</v>
      </c>
      <c r="I95" s="91">
        <f>+'Ark1'!AG239</f>
        <v>24.727273577669255</v>
      </c>
      <c r="J95" s="150">
        <f>+I95-I100</f>
        <v>0.47517006595450439</v>
      </c>
      <c r="K95" s="91">
        <f>+'Ark1'!AH239</f>
        <v>0.43246839654025271</v>
      </c>
      <c r="L95" s="149"/>
      <c r="M95" s="89">
        <f>+'Ark1'!U239</f>
        <v>17.587458416500315</v>
      </c>
      <c r="N95" s="117">
        <f>+M95-M100</f>
        <v>0.3385107315935123</v>
      </c>
      <c r="O95" s="117"/>
      <c r="P95" s="47"/>
      <c r="Q95" s="47"/>
      <c r="R95" s="90"/>
      <c r="S95" s="90"/>
      <c r="T95" s="155"/>
      <c r="U95" s="149"/>
      <c r="V95" s="89">
        <f>+'Ark1'!S239</f>
        <v>3.853626081170991</v>
      </c>
      <c r="W95" s="117">
        <f>+V95-V100</f>
        <v>0.31634406072601307</v>
      </c>
      <c r="X95" s="89">
        <f>+'Ark1'!T239</f>
        <v>4.2704590818363277</v>
      </c>
      <c r="Y95" s="117">
        <f>+X95-X100</f>
        <v>0.30834242519170996</v>
      </c>
      <c r="Z95" s="91">
        <f>+'Ark1'!W239</f>
        <v>1.4970059880239523</v>
      </c>
      <c r="AA95" s="150">
        <f>+Z95-Z100</f>
        <v>-6.6433579023551959E-2</v>
      </c>
      <c r="AB95" s="146">
        <f>+'Ark1'!X239</f>
        <v>57.385229540918161</v>
      </c>
      <c r="AC95" s="146">
        <f>+'Ark1'!Y239</f>
        <v>14.138389886892879</v>
      </c>
      <c r="AD95" s="91">
        <f>+'Ark1'!Z239</f>
        <v>5.5376500363347283</v>
      </c>
      <c r="AE95" s="89">
        <f>+'Ark1'!Z239</f>
        <v>5.5376500363347283</v>
      </c>
      <c r="AF95" s="89">
        <f>+'Ark1'!AA239</f>
        <v>1.7539609651027597</v>
      </c>
      <c r="AG95" s="89">
        <f>+'Ark1'!AB239</f>
        <v>2.1333705060436423</v>
      </c>
      <c r="AH95" s="89">
        <f>+M95/V95</f>
        <v>4.5638725828729241</v>
      </c>
      <c r="AI95" s="146">
        <f t="shared" si="78"/>
        <v>13.54054054054054</v>
      </c>
      <c r="AJ95" s="47"/>
      <c r="AK95" s="22"/>
      <c r="AL95" s="22"/>
      <c r="AM95" s="22"/>
    </row>
    <row r="96" spans="1:39" ht="15.6">
      <c r="A96" s="47"/>
      <c r="B96" s="88">
        <f>+'Ark1'!C240</f>
        <v>2007</v>
      </c>
      <c r="C96" s="88">
        <f>+'Ark1'!G240</f>
        <v>2</v>
      </c>
      <c r="D96" s="89" t="str">
        <f>VLOOKUP(C96,RNR!$I$5:$J$8,2)</f>
        <v>Vest</v>
      </c>
      <c r="E96" s="88">
        <f>+'Ark1'!Q240</f>
        <v>255</v>
      </c>
      <c r="F96" s="97">
        <f>+E96-E101</f>
        <v>-7</v>
      </c>
      <c r="G96" s="88">
        <f>+'Ark1'!R240</f>
        <v>3642</v>
      </c>
      <c r="H96" s="431">
        <f>+G96-G101</f>
        <v>-234</v>
      </c>
      <c r="I96" s="91">
        <f>+'Ark1'!AG240</f>
        <v>29.779377373669323</v>
      </c>
      <c r="J96" s="150">
        <f>+I96-I101</f>
        <v>1.6062282610670984</v>
      </c>
      <c r="K96" s="91">
        <f>+'Ark1'!AH240</f>
        <v>1.6749038989566176</v>
      </c>
      <c r="L96" s="149"/>
      <c r="M96" s="89">
        <f>+'Ark1'!U240</f>
        <v>17.482015376166938</v>
      </c>
      <c r="N96" s="117">
        <f>+M96-M101</f>
        <v>0.28761393137845204</v>
      </c>
      <c r="O96" s="117"/>
      <c r="P96" s="47"/>
      <c r="Q96" s="47"/>
      <c r="R96" s="90"/>
      <c r="S96" s="90"/>
      <c r="T96" s="155"/>
      <c r="U96" s="149"/>
      <c r="V96" s="89">
        <f>+'Ark1'!S240</f>
        <v>3.6339923119165296</v>
      </c>
      <c r="W96" s="117">
        <f>+V96-V101</f>
        <v>0.34297064008990441</v>
      </c>
      <c r="X96" s="89">
        <f>+'Ark1'!T240</f>
        <v>3.8110928061504672</v>
      </c>
      <c r="Y96" s="117">
        <f>+X96-X101</f>
        <v>0.23782139232177846</v>
      </c>
      <c r="Z96" s="91">
        <f>+'Ark1'!W240</f>
        <v>0.19220208676551345</v>
      </c>
      <c r="AA96" s="150">
        <f>+Z96-Z101</f>
        <v>6.3203118757257482E-2</v>
      </c>
      <c r="AB96" s="146">
        <f>+'Ark1'!X240</f>
        <v>58.319604612850085</v>
      </c>
      <c r="AC96" s="146">
        <f>+'Ark1'!Y240</f>
        <v>11.751784733662822</v>
      </c>
      <c r="AD96" s="91">
        <f>+'Ark1'!Z240</f>
        <v>4.7520564642029992</v>
      </c>
      <c r="AE96" s="89">
        <f>+'Ark1'!Z240</f>
        <v>4.7520564642029992</v>
      </c>
      <c r="AF96" s="89">
        <f>+'Ark1'!AA240</f>
        <v>1.5088164615727779</v>
      </c>
      <c r="AG96" s="89">
        <f>+'Ark1'!AB240</f>
        <v>1.8676728958125273</v>
      </c>
      <c r="AH96" s="89">
        <f>+M96/V96</f>
        <v>4.8106913486966363</v>
      </c>
      <c r="AI96" s="146">
        <f t="shared" si="78"/>
        <v>14.282352941176471</v>
      </c>
      <c r="AJ96" s="47"/>
      <c r="AK96" s="22"/>
      <c r="AL96" s="22"/>
      <c r="AM96" s="22"/>
    </row>
    <row r="97" spans="1:47" ht="15.6">
      <c r="A97" s="47"/>
      <c r="B97" s="88">
        <f>+'Ark1'!C241</f>
        <v>2007</v>
      </c>
      <c r="C97" s="88">
        <f>+'Ark1'!G241</f>
        <v>3</v>
      </c>
      <c r="D97" s="89" t="str">
        <f>VLOOKUP(C97,RNR!$I$5:$J$8,2)</f>
        <v xml:space="preserve">Midt </v>
      </c>
      <c r="E97" s="88">
        <f>+'Ark1'!Q241</f>
        <v>104</v>
      </c>
      <c r="F97" s="97">
        <f>+E97-E102</f>
        <v>2</v>
      </c>
      <c r="G97" s="88">
        <f>+'Ark1'!R241</f>
        <v>1723</v>
      </c>
      <c r="H97" s="431">
        <f>+G97-G102</f>
        <v>94</v>
      </c>
      <c r="I97" s="91">
        <f>+'Ark1'!AG241</f>
        <v>14.372275542085291</v>
      </c>
      <c r="J97" s="150">
        <f>+I97-I102</f>
        <v>1.7140471588809234</v>
      </c>
      <c r="K97" s="91">
        <f>+'Ark1'!AH241</f>
        <v>0.11607661056297158</v>
      </c>
      <c r="L97" s="149"/>
      <c r="M97" s="89">
        <f>+'Ark1'!U241</f>
        <v>17.834300638421372</v>
      </c>
      <c r="N97" s="117">
        <f>+M97-M102</f>
        <v>-0.54746731737972709</v>
      </c>
      <c r="O97" s="117"/>
      <c r="P97" s="47"/>
      <c r="Q97" s="47"/>
      <c r="R97" s="90"/>
      <c r="S97" s="90"/>
      <c r="T97" s="155"/>
      <c r="U97" s="149"/>
      <c r="V97" s="89">
        <f>+'Ark1'!S241</f>
        <v>3.6958792803250153</v>
      </c>
      <c r="W97" s="117">
        <f>+V97-V102</f>
        <v>-6.102679702305025E-2</v>
      </c>
      <c r="X97" s="89">
        <f>+'Ark1'!T241</f>
        <v>4.4672083575159611</v>
      </c>
      <c r="Y97" s="117">
        <f>+X97-X102</f>
        <v>-0.38177875113965509</v>
      </c>
      <c r="Z97" s="91">
        <f>+'Ark1'!W241</f>
        <v>3.0760301799187468</v>
      </c>
      <c r="AA97" s="150">
        <f>+Z97-Z102</f>
        <v>6.6624696670594119E-3</v>
      </c>
      <c r="AB97" s="146">
        <f>+'Ark1'!X241</f>
        <v>60.185722576900737</v>
      </c>
      <c r="AC97" s="146">
        <f>+'Ark1'!Y241</f>
        <v>14.509576320371449</v>
      </c>
      <c r="AD97" s="91">
        <f>+'Ark1'!Z241</f>
        <v>5.4123750011243876</v>
      </c>
      <c r="AE97" s="89">
        <f>+'Ark1'!Z241</f>
        <v>5.4123750011243876</v>
      </c>
      <c r="AF97" s="89">
        <f>+'Ark1'!AA241</f>
        <v>1.6425566370138371</v>
      </c>
      <c r="AG97" s="89">
        <f>+'Ark1'!AB241</f>
        <v>2.4312839758952376</v>
      </c>
      <c r="AH97" s="89">
        <f>+M97/V97</f>
        <v>4.8254554020100526</v>
      </c>
      <c r="AI97" s="146">
        <f t="shared" si="78"/>
        <v>16.567307692307693</v>
      </c>
      <c r="AJ97" s="47"/>
      <c r="AK97" s="22"/>
      <c r="AL97" s="22"/>
      <c r="AM97" s="22"/>
    </row>
    <row r="98" spans="1:47" ht="15.6">
      <c r="A98" s="47"/>
      <c r="B98" s="88">
        <f>+'Ark1'!C242</f>
        <v>2007</v>
      </c>
      <c r="C98" s="88">
        <f>+'Ark1'!G242</f>
        <v>4</v>
      </c>
      <c r="D98" s="89" t="str">
        <f>VLOOKUP(C98,RNR!$I$5:$J$8,2)</f>
        <v>Nord</v>
      </c>
      <c r="E98" s="88">
        <f>+'Ark1'!Q242</f>
        <v>181</v>
      </c>
      <c r="F98" s="97">
        <f>+E98-E103</f>
        <v>-12</v>
      </c>
      <c r="G98" s="88">
        <f>+'Ark1'!R242</f>
        <v>3554</v>
      </c>
      <c r="H98" s="431">
        <f>+G98-G103</f>
        <v>-919</v>
      </c>
      <c r="I98" s="91">
        <f>+'Ark1'!AG242</f>
        <v>31.121073506576117</v>
      </c>
      <c r="J98" s="150">
        <f>+I98-I103</f>
        <v>-3.7954454859025333</v>
      </c>
      <c r="K98" s="91">
        <f>+'Ark1'!AH242</f>
        <v>0</v>
      </c>
      <c r="L98" s="149"/>
      <c r="M98" s="89">
        <f>+'Ark1'!U242</f>
        <v>18.722031513787272</v>
      </c>
      <c r="N98" s="117">
        <f>+M98-M103</f>
        <v>0.25625910153605247</v>
      </c>
      <c r="O98" s="117"/>
      <c r="P98" s="47"/>
      <c r="Q98" s="47"/>
      <c r="R98" s="90"/>
      <c r="S98" s="90"/>
      <c r="T98" s="155"/>
      <c r="U98" s="149"/>
      <c r="V98" s="89">
        <f>+'Ark1'!S242</f>
        <v>4.1387169386606653</v>
      </c>
      <c r="W98" s="117">
        <f>+V98-V103</f>
        <v>0.4235369699595708</v>
      </c>
      <c r="X98" s="89">
        <f>+'Ark1'!T242</f>
        <v>5.1553179516038279</v>
      </c>
      <c r="Y98" s="117">
        <f>+X98-X103</f>
        <v>0.1483874798846232</v>
      </c>
      <c r="Z98" s="91">
        <f>+'Ark1'!W242</f>
        <v>5.6837366347777136</v>
      </c>
      <c r="AA98" s="150">
        <f>+Z98-Z103</f>
        <v>0.83240643133483427</v>
      </c>
      <c r="AB98" s="146">
        <f>+'Ark1'!X242</f>
        <v>67.276308384918394</v>
      </c>
      <c r="AC98" s="146">
        <f>+'Ark1'!Y242</f>
        <v>18.317388857625222</v>
      </c>
      <c r="AD98" s="91">
        <f>+'Ark1'!Z242</f>
        <v>5.4087333485483029</v>
      </c>
      <c r="AE98" s="89">
        <f>+'Ark1'!Z242</f>
        <v>5.4087333485483029</v>
      </c>
      <c r="AF98" s="89">
        <f>+'Ark1'!AA242</f>
        <v>1.8220351800418544</v>
      </c>
      <c r="AG98" s="89">
        <f>+'Ark1'!AB242</f>
        <v>2.6420405567517875</v>
      </c>
      <c r="AH98" s="89">
        <f>+M98/V98</f>
        <v>4.5236317900605032</v>
      </c>
      <c r="AI98" s="146">
        <f t="shared" si="78"/>
        <v>19.635359116022098</v>
      </c>
      <c r="AJ98" s="47"/>
      <c r="AK98" s="22"/>
      <c r="AL98" s="22"/>
      <c r="AM98" s="22"/>
    </row>
    <row r="99" spans="1:47" ht="15.6">
      <c r="A99" s="47"/>
      <c r="B99" s="47"/>
      <c r="C99" s="47"/>
      <c r="D99" s="89" t="e">
        <f>VLOOKUP(C99,RNR!$I$5:$J$8,2)</f>
        <v>#N/A</v>
      </c>
      <c r="E99" s="47"/>
      <c r="F99" s="47"/>
      <c r="G99" s="47"/>
      <c r="H99" s="72"/>
      <c r="I99" s="47"/>
      <c r="J99" s="47"/>
      <c r="K99" s="47"/>
      <c r="L99" s="149"/>
      <c r="M99" s="47"/>
      <c r="N99" s="47"/>
      <c r="O99" s="47"/>
      <c r="P99" s="47"/>
      <c r="Q99" s="47"/>
      <c r="R99" s="90"/>
      <c r="S99" s="90"/>
      <c r="T99" s="155"/>
      <c r="U99" s="149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22"/>
      <c r="AL99" s="22"/>
      <c r="AM99" s="22"/>
    </row>
    <row r="100" spans="1:47" ht="15.6">
      <c r="A100" s="47"/>
      <c r="B100" s="88">
        <f>+'Ark1'!C243</f>
        <v>2006</v>
      </c>
      <c r="C100" s="88">
        <f>+'Ark1'!G243</f>
        <v>1</v>
      </c>
      <c r="D100" s="89" t="str">
        <f>VLOOKUP(C100,RNR!$I$5:$J$8,2)</f>
        <v>Øst</v>
      </c>
      <c r="E100" s="88">
        <f>+'Ark1'!Q243</f>
        <v>244</v>
      </c>
      <c r="F100" s="97">
        <f>+E100-E105</f>
        <v>13</v>
      </c>
      <c r="G100" s="88">
        <f>+'Ark1'!R243</f>
        <v>3326</v>
      </c>
      <c r="H100" s="431">
        <f>+G100-G105</f>
        <v>616</v>
      </c>
      <c r="I100" s="91">
        <f>+'Ark1'!AG243</f>
        <v>24.252103511714751</v>
      </c>
      <c r="J100" s="150">
        <f>+I100-I105</f>
        <v>1.9784816159201064</v>
      </c>
      <c r="K100" s="91">
        <f>+'Ark1'!AH243</f>
        <v>3.0066145520144312E-2</v>
      </c>
      <c r="L100" s="149"/>
      <c r="M100" s="89">
        <f>+'Ark1'!U243</f>
        <v>17.248947684906803</v>
      </c>
      <c r="N100" s="117">
        <f>+M100-M105</f>
        <v>-0.37787888335885711</v>
      </c>
      <c r="O100" s="117"/>
      <c r="P100" s="47"/>
      <c r="Q100" s="47"/>
      <c r="R100" s="90"/>
      <c r="S100" s="90"/>
      <c r="T100" s="155"/>
      <c r="U100" s="149"/>
      <c r="V100" s="89">
        <f>+'Ark1'!S243</f>
        <v>3.537282020444978</v>
      </c>
      <c r="W100" s="117">
        <f>+V100-V105</f>
        <v>-0.13799473232254833</v>
      </c>
      <c r="X100" s="89">
        <f>+'Ark1'!T243</f>
        <v>3.9621166566446178</v>
      </c>
      <c r="Y100" s="117">
        <f>+X100-X105</f>
        <v>6.8758723065280858E-2</v>
      </c>
      <c r="Z100" s="91">
        <f>+'Ark1'!W243</f>
        <v>1.5634395670475043</v>
      </c>
      <c r="AA100" s="150">
        <f>+Z100-Z105</f>
        <v>0.64093034195525345</v>
      </c>
      <c r="AB100" s="146">
        <f>+'Ark1'!X243</f>
        <v>55.802766085387837</v>
      </c>
      <c r="AC100" s="146">
        <f>+'Ark1'!Y243</f>
        <v>11.455201443174984</v>
      </c>
      <c r="AD100" s="91">
        <f>+'Ark1'!Z243</f>
        <v>5.1142030224355617</v>
      </c>
      <c r="AE100" s="89">
        <f>+'Ark1'!Z243</f>
        <v>5.1142030224355617</v>
      </c>
      <c r="AF100" s="89">
        <f>+'Ark1'!AA243</f>
        <v>1.646154525927185</v>
      </c>
      <c r="AG100" s="89">
        <f>+'Ark1'!AB243</f>
        <v>2.1900959692216335</v>
      </c>
      <c r="AH100" s="89">
        <f>+M100/V100</f>
        <v>4.876328091797709</v>
      </c>
      <c r="AI100" s="146">
        <f t="shared" si="78"/>
        <v>13.631147540983607</v>
      </c>
      <c r="AJ100" s="47"/>
      <c r="AK100" s="22"/>
      <c r="AL100" s="22"/>
      <c r="AM100" s="22"/>
    </row>
    <row r="101" spans="1:47" ht="15.6">
      <c r="A101" s="47"/>
      <c r="B101" s="88">
        <f>+'Ark1'!C244</f>
        <v>2006</v>
      </c>
      <c r="C101" s="88">
        <f>+'Ark1'!G244</f>
        <v>2</v>
      </c>
      <c r="D101" s="89" t="str">
        <f>VLOOKUP(C101,RNR!$I$5:$J$8,2)</f>
        <v>Vest</v>
      </c>
      <c r="E101" s="88">
        <f>+'Ark1'!Q244</f>
        <v>262</v>
      </c>
      <c r="F101" s="97">
        <f>+E101-E106</f>
        <v>12</v>
      </c>
      <c r="G101" s="88">
        <f>+'Ark1'!R244</f>
        <v>3876</v>
      </c>
      <c r="H101" s="431">
        <f>+G101-G106</f>
        <v>803</v>
      </c>
      <c r="I101" s="91">
        <f>+'Ark1'!AG244</f>
        <v>28.173149112602225</v>
      </c>
      <c r="J101" s="150">
        <f>+I101-I106</f>
        <v>2.8310739490892409</v>
      </c>
      <c r="K101" s="91">
        <f>+'Ark1'!AH244</f>
        <v>0.79979360165118707</v>
      </c>
      <c r="L101" s="149"/>
      <c r="M101" s="89">
        <f>+'Ark1'!U244</f>
        <v>17.194401444788486</v>
      </c>
      <c r="N101" s="117">
        <f>+M101-M106</f>
        <v>-0.49170333881061268</v>
      </c>
      <c r="O101" s="117"/>
      <c r="P101" s="47"/>
      <c r="Q101" s="47"/>
      <c r="R101" s="90"/>
      <c r="S101" s="90"/>
      <c r="T101" s="155"/>
      <c r="U101" s="149"/>
      <c r="V101" s="89">
        <f>+'Ark1'!S244</f>
        <v>3.2910216718266252</v>
      </c>
      <c r="W101" s="117">
        <f>+V101-V106</f>
        <v>0.15272033762551729</v>
      </c>
      <c r="X101" s="89">
        <f>+'Ark1'!T244</f>
        <v>3.5732714138286887</v>
      </c>
      <c r="Y101" s="117">
        <f>+X101-X106</f>
        <v>1.1920125921114355E-3</v>
      </c>
      <c r="Z101" s="91">
        <f>+'Ark1'!W244</f>
        <v>0.12899896800825597</v>
      </c>
      <c r="AA101" s="150">
        <f>+Z101-Z106</f>
        <v>6.3915987207735336E-2</v>
      </c>
      <c r="AB101" s="146">
        <f>+'Ark1'!X244</f>
        <v>55.417956656346739</v>
      </c>
      <c r="AC101" s="146">
        <f>+'Ark1'!Y244</f>
        <v>9.90712074303406</v>
      </c>
      <c r="AD101" s="91">
        <f>+'Ark1'!Z244</f>
        <v>4.7792661638422063</v>
      </c>
      <c r="AE101" s="89">
        <f>+'Ark1'!Z244</f>
        <v>4.7792661638422063</v>
      </c>
      <c r="AF101" s="89">
        <f>+'Ark1'!AA244</f>
        <v>1.3859950725452099</v>
      </c>
      <c r="AG101" s="89">
        <f>+'Ark1'!AB244</f>
        <v>1.8417942662841011</v>
      </c>
      <c r="AH101" s="89">
        <f>+M101/V101</f>
        <v>5.2246393853872828</v>
      </c>
      <c r="AI101" s="146">
        <f t="shared" si="78"/>
        <v>14.793893129770993</v>
      </c>
      <c r="AJ101" s="47"/>
      <c r="AK101" s="22"/>
      <c r="AL101" s="22"/>
      <c r="AM101" s="22"/>
      <c r="AU101" s="1"/>
    </row>
    <row r="102" spans="1:47" ht="15.6">
      <c r="A102" s="47"/>
      <c r="B102" s="88">
        <f>+'Ark1'!C245</f>
        <v>2006</v>
      </c>
      <c r="C102" s="88">
        <f>+'Ark1'!G245</f>
        <v>3</v>
      </c>
      <c r="D102" s="89" t="str">
        <f>VLOOKUP(C102,RNR!$I$5:$J$8,2)</f>
        <v xml:space="preserve">Midt </v>
      </c>
      <c r="E102" s="88">
        <f>+'Ark1'!Q245</f>
        <v>102</v>
      </c>
      <c r="F102" s="97">
        <f>+E102-E107</f>
        <v>-9</v>
      </c>
      <c r="G102" s="88">
        <f>+'Ark1'!R245</f>
        <v>1629</v>
      </c>
      <c r="H102" s="431">
        <f>+G102-G107</f>
        <v>-545</v>
      </c>
      <c r="I102" s="91">
        <f>+'Ark1'!AG245</f>
        <v>12.658228383204367</v>
      </c>
      <c r="J102" s="150">
        <f>+I102-I107</f>
        <v>-4.6007313166228059</v>
      </c>
      <c r="K102" s="91">
        <f>+'Ark1'!AH245</f>
        <v>1.0435850214855744</v>
      </c>
      <c r="L102" s="149"/>
      <c r="M102" s="89">
        <f>+'Ark1'!U245</f>
        <v>18.381767955801099</v>
      </c>
      <c r="N102" s="117">
        <f>+M102-M107</f>
        <v>1.3559629879997992</v>
      </c>
      <c r="O102" s="117"/>
      <c r="P102" s="47"/>
      <c r="Q102" s="47"/>
      <c r="R102" s="90"/>
      <c r="S102" s="90"/>
      <c r="T102" s="155"/>
      <c r="U102" s="149"/>
      <c r="V102" s="89">
        <f>+'Ark1'!S245</f>
        <v>3.7569060773480656</v>
      </c>
      <c r="W102" s="117">
        <f>+V102-V107</f>
        <v>0.44733846005275657</v>
      </c>
      <c r="X102" s="89">
        <f>+'Ark1'!T245</f>
        <v>4.8489871086556162</v>
      </c>
      <c r="Y102" s="117">
        <f>+X102-X107</f>
        <v>0.40970467995276483</v>
      </c>
      <c r="Z102" s="91">
        <f>+'Ark1'!W245</f>
        <v>3.0693677102516874</v>
      </c>
      <c r="AA102" s="150">
        <f>+Z102-Z107</f>
        <v>1.275439467381402</v>
      </c>
      <c r="AB102" s="146">
        <f>+'Ark1'!X245</f>
        <v>65.991405770411319</v>
      </c>
      <c r="AC102" s="146">
        <f>+'Ark1'!Y245</f>
        <v>17.311233885819526</v>
      </c>
      <c r="AD102" s="91">
        <f>+'Ark1'!Z245</f>
        <v>5.3897265179960243</v>
      </c>
      <c r="AE102" s="89">
        <f>+'Ark1'!Z245</f>
        <v>5.3897265179960243</v>
      </c>
      <c r="AF102" s="89">
        <f>+'Ark1'!AA245</f>
        <v>1.4573399261327795</v>
      </c>
      <c r="AG102" s="89">
        <f>+'Ark1'!AB245</f>
        <v>2.4365302076667312</v>
      </c>
      <c r="AH102" s="89">
        <f>+M102/V102</f>
        <v>4.8927941176470577</v>
      </c>
      <c r="AI102" s="146">
        <f t="shared" si="78"/>
        <v>15.970588235294118</v>
      </c>
      <c r="AJ102" s="47"/>
      <c r="AK102" s="22"/>
      <c r="AL102" s="22"/>
      <c r="AM102" s="22"/>
      <c r="AU102" s="1"/>
    </row>
    <row r="103" spans="1:47" ht="15.6">
      <c r="A103" s="47"/>
      <c r="B103" s="88">
        <f>+'Ark1'!C246</f>
        <v>2006</v>
      </c>
      <c r="C103" s="88">
        <f>+'Ark1'!G246</f>
        <v>4</v>
      </c>
      <c r="D103" s="89" t="str">
        <f>VLOOKUP(C103,RNR!$I$5:$J$8,2)</f>
        <v>Nord</v>
      </c>
      <c r="E103" s="88">
        <f>+'Ark1'!Q246</f>
        <v>193</v>
      </c>
      <c r="F103" s="97">
        <f>+E103-E108</f>
        <v>-12</v>
      </c>
      <c r="G103" s="88">
        <f>+'Ark1'!R246</f>
        <v>4473</v>
      </c>
      <c r="H103" s="431">
        <f>+G103-G108</f>
        <v>530</v>
      </c>
      <c r="I103" s="91">
        <f>+'Ark1'!AG246</f>
        <v>34.91651899247865</v>
      </c>
      <c r="J103" s="150">
        <f>+I103-I108</f>
        <v>-0.20882424838652724</v>
      </c>
      <c r="K103" s="91">
        <f>+'Ark1'!AH246</f>
        <v>0</v>
      </c>
      <c r="L103" s="149"/>
      <c r="M103" s="89">
        <f>+'Ark1'!U246</f>
        <v>18.465772412251219</v>
      </c>
      <c r="N103" s="117">
        <f>+M103-M108</f>
        <v>-0.63919842213882561</v>
      </c>
      <c r="O103" s="117"/>
      <c r="P103" s="47"/>
      <c r="Q103" s="47"/>
      <c r="R103" s="90"/>
      <c r="S103" s="90"/>
      <c r="T103" s="155"/>
      <c r="U103" s="149"/>
      <c r="V103" s="89">
        <f>+'Ark1'!S246</f>
        <v>3.7151799687010945</v>
      </c>
      <c r="W103" s="117">
        <f>+V103-V108</f>
        <v>-0.55872315075110013</v>
      </c>
      <c r="X103" s="89">
        <f>+'Ark1'!T246</f>
        <v>5.0069304717192047</v>
      </c>
      <c r="Y103" s="117">
        <f>+X103-X108</f>
        <v>-0.39479410347734678</v>
      </c>
      <c r="Z103" s="91">
        <f>+'Ark1'!W246</f>
        <v>4.8513302034428794</v>
      </c>
      <c r="AA103" s="150">
        <f>+Z103-Z108</f>
        <v>3.2664213080211724E-2</v>
      </c>
      <c r="AB103" s="146">
        <f>+'Ark1'!X246</f>
        <v>65.392354124748493</v>
      </c>
      <c r="AC103" s="146">
        <f>+'Ark1'!Y246</f>
        <v>16.208361278783812</v>
      </c>
      <c r="AD103" s="91">
        <f>+'Ark1'!Z246</f>
        <v>5.1357866426820689</v>
      </c>
      <c r="AE103" s="89">
        <f>+'Ark1'!Z246</f>
        <v>5.1357866426820689</v>
      </c>
      <c r="AF103" s="89">
        <f>+'Ark1'!AA246</f>
        <v>1.8057425896429276</v>
      </c>
      <c r="AG103" s="89">
        <f>+'Ark1'!AB246</f>
        <v>2.5903216809443887</v>
      </c>
      <c r="AH103" s="89">
        <f>+M103/V103</f>
        <v>4.9703574437356917</v>
      </c>
      <c r="AI103" s="146">
        <f t="shared" si="78"/>
        <v>23.176165803108809</v>
      </c>
      <c r="AJ103" s="47"/>
      <c r="AK103" s="22"/>
      <c r="AL103" s="22"/>
      <c r="AM103" s="22"/>
      <c r="AU103" s="1"/>
    </row>
    <row r="104" spans="1:47" ht="15.6">
      <c r="A104" s="47"/>
      <c r="B104" s="47"/>
      <c r="C104" s="47"/>
      <c r="D104" s="89" t="e">
        <f>VLOOKUP(C104,RNR!$I$5:$J$8,2)</f>
        <v>#N/A</v>
      </c>
      <c r="E104" s="47"/>
      <c r="F104" s="47"/>
      <c r="G104" s="47"/>
      <c r="H104" s="72"/>
      <c r="I104" s="47"/>
      <c r="J104" s="47"/>
      <c r="K104" s="47"/>
      <c r="L104" s="149"/>
      <c r="M104" s="47"/>
      <c r="N104" s="47"/>
      <c r="O104" s="47"/>
      <c r="P104" s="47"/>
      <c r="Q104" s="47"/>
      <c r="R104" s="90"/>
      <c r="S104" s="90"/>
      <c r="T104" s="155"/>
      <c r="U104" s="149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22"/>
      <c r="AL104" s="22"/>
      <c r="AM104" s="22"/>
    </row>
    <row r="105" spans="1:47" ht="15.6">
      <c r="A105" s="47"/>
      <c r="B105" s="88">
        <f>+'Ark1'!C247</f>
        <v>2005</v>
      </c>
      <c r="C105" s="88">
        <f>+'Ark1'!G247</f>
        <v>1</v>
      </c>
      <c r="D105" s="89" t="str">
        <f>VLOOKUP(C105,RNR!$I$5:$J$8,2)</f>
        <v>Øst</v>
      </c>
      <c r="E105" s="88">
        <f>+'Ark1'!Q247</f>
        <v>231</v>
      </c>
      <c r="F105" s="97">
        <f>+E105-E110</f>
        <v>-4</v>
      </c>
      <c r="G105" s="88">
        <f>+'Ark1'!R247</f>
        <v>2710</v>
      </c>
      <c r="H105" s="431">
        <f>+G105-G110</f>
        <v>179</v>
      </c>
      <c r="I105" s="91">
        <f>+'Ark1'!AG247</f>
        <v>22.273621895794644</v>
      </c>
      <c r="J105" s="150">
        <f>+I105-I110</f>
        <v>-1.8640106939478329</v>
      </c>
      <c r="K105" s="91">
        <f>+'Ark1'!AH247</f>
        <v>0.14760147601476012</v>
      </c>
      <c r="L105" s="149"/>
      <c r="M105" s="89">
        <f>+'Ark1'!U247</f>
        <v>17.62682656826566</v>
      </c>
      <c r="N105" s="117">
        <f>+M105-M110</f>
        <v>0.21687002934827859</v>
      </c>
      <c r="O105" s="117"/>
      <c r="P105" s="47"/>
      <c r="Q105" s="47"/>
      <c r="R105" s="90"/>
      <c r="S105" s="90"/>
      <c r="T105" s="155"/>
      <c r="U105" s="149"/>
      <c r="V105" s="89">
        <f>+'Ark1'!S247</f>
        <v>3.6752767527675263</v>
      </c>
      <c r="W105" s="117">
        <f>+V105-V110</f>
        <v>-1.2988754936939184E-2</v>
      </c>
      <c r="X105" s="89">
        <f>+'Ark1'!T247</f>
        <v>3.8933579335793369</v>
      </c>
      <c r="Y105" s="117">
        <f>+X105-X110</f>
        <v>0.1410861042628615</v>
      </c>
      <c r="Z105" s="91">
        <f>+'Ark1'!W247</f>
        <v>0.92250922509225086</v>
      </c>
      <c r="AA105" s="150">
        <f>+Z105-Z110</f>
        <v>0.21132787384768359</v>
      </c>
      <c r="AB105" s="146">
        <f>+'Ark1'!X247</f>
        <v>58.708487084870811</v>
      </c>
      <c r="AC105" s="146">
        <f>+'Ark1'!Y247</f>
        <v>14.095940959409598</v>
      </c>
      <c r="AD105" s="91">
        <f>+'Ark1'!Z247</f>
        <v>5.4685906125129993</v>
      </c>
      <c r="AE105" s="89">
        <f>+'Ark1'!Z247</f>
        <v>5.4685906125129993</v>
      </c>
      <c r="AF105" s="89">
        <f>+'Ark1'!AA247</f>
        <v>1.5915185190473395</v>
      </c>
      <c r="AG105" s="89">
        <f>+'Ark1'!AB247</f>
        <v>2.218854167477665</v>
      </c>
      <c r="AH105" s="89">
        <f>+M105/V105</f>
        <v>4.7960542168674651</v>
      </c>
      <c r="AI105" s="146">
        <f t="shared" si="78"/>
        <v>11.731601731601732</v>
      </c>
      <c r="AJ105" s="47"/>
      <c r="AK105" s="22"/>
      <c r="AL105" s="22"/>
      <c r="AM105" s="22"/>
      <c r="AU105" s="1"/>
    </row>
    <row r="106" spans="1:47" ht="15.6">
      <c r="A106" s="47"/>
      <c r="B106" s="88">
        <f>+'Ark1'!C248</f>
        <v>2005</v>
      </c>
      <c r="C106" s="88">
        <f>+'Ark1'!G248</f>
        <v>2</v>
      </c>
      <c r="D106" s="89" t="str">
        <f>VLOOKUP(C106,RNR!$I$5:$J$8,2)</f>
        <v>Vest</v>
      </c>
      <c r="E106" s="88">
        <f>+'Ark1'!Q248</f>
        <v>250</v>
      </c>
      <c r="F106" s="97">
        <f>+E106-E111</f>
        <v>-23</v>
      </c>
      <c r="G106" s="88">
        <f>+'Ark1'!R248</f>
        <v>3073</v>
      </c>
      <c r="H106" s="431">
        <f>+G106-G111</f>
        <v>226</v>
      </c>
      <c r="I106" s="91">
        <f>+'Ark1'!AG248</f>
        <v>25.342075163512984</v>
      </c>
      <c r="J106" s="150">
        <f>+I106-I111</f>
        <v>-1.7192146572320191</v>
      </c>
      <c r="K106" s="91">
        <f>+'Ark1'!AH248</f>
        <v>1.2365766352098924</v>
      </c>
      <c r="L106" s="149"/>
      <c r="M106" s="89">
        <f>+'Ark1'!U248</f>
        <v>17.686104783599099</v>
      </c>
      <c r="N106" s="117">
        <f>+M106-M111</f>
        <v>0.33383924092260386</v>
      </c>
      <c r="O106" s="117"/>
      <c r="P106" s="47"/>
      <c r="Q106" s="47"/>
      <c r="R106" s="90"/>
      <c r="S106" s="90"/>
      <c r="T106" s="155"/>
      <c r="U106" s="149"/>
      <c r="V106" s="89">
        <f>+'Ark1'!S248</f>
        <v>3.1383013342011079</v>
      </c>
      <c r="W106" s="117">
        <f>+V106-V111</f>
        <v>-5.945068546872001E-2</v>
      </c>
      <c r="X106" s="89">
        <f>+'Ark1'!T248</f>
        <v>3.5720794012365773</v>
      </c>
      <c r="Y106" s="117">
        <f>+X106-X111</f>
        <v>-2.0122916993138507E-2</v>
      </c>
      <c r="Z106" s="91">
        <f>+'Ark1'!W248</f>
        <v>6.5082980800520635E-2</v>
      </c>
      <c r="AA106" s="150">
        <f>+Z106-Z111</f>
        <v>-7.5415789835236335E-2</v>
      </c>
      <c r="AB106" s="146">
        <f>+'Ark1'!X248</f>
        <v>60.104132769280845</v>
      </c>
      <c r="AC106" s="146">
        <f>+'Ark1'!Y248</f>
        <v>10.803774812886431</v>
      </c>
      <c r="AD106" s="91">
        <f>+'Ark1'!Z248</f>
        <v>4.6994719214469916</v>
      </c>
      <c r="AE106" s="89">
        <f>+'Ark1'!Z248</f>
        <v>4.6994719214469916</v>
      </c>
      <c r="AF106" s="89">
        <f>+'Ark1'!AA248</f>
        <v>1.3458571900364595</v>
      </c>
      <c r="AG106" s="89">
        <f>+'Ark1'!AB248</f>
        <v>1.77650395190235</v>
      </c>
      <c r="AH106" s="89">
        <f>+M106/V106</f>
        <v>5.6355661551223566</v>
      </c>
      <c r="AI106" s="146">
        <f t="shared" si="78"/>
        <v>12.292</v>
      </c>
      <c r="AJ106" s="47"/>
      <c r="AK106" s="22"/>
      <c r="AL106" s="22"/>
      <c r="AM106" s="22"/>
      <c r="AU106" s="1"/>
    </row>
    <row r="107" spans="1:47" ht="15.6">
      <c r="A107" s="47"/>
      <c r="B107" s="88">
        <f>+'Ark1'!C249</f>
        <v>2005</v>
      </c>
      <c r="C107" s="88">
        <f>+'Ark1'!G249</f>
        <v>3</v>
      </c>
      <c r="D107" s="89" t="str">
        <f>VLOOKUP(C107,RNR!$I$5:$J$8,2)</f>
        <v xml:space="preserve">Midt </v>
      </c>
      <c r="E107" s="88">
        <f>+'Ark1'!Q249</f>
        <v>111</v>
      </c>
      <c r="F107" s="97">
        <f>+E107-E112</f>
        <v>0</v>
      </c>
      <c r="G107" s="88">
        <f>+'Ark1'!R249</f>
        <v>2174</v>
      </c>
      <c r="H107" s="431">
        <f>+G107-G112</f>
        <v>700</v>
      </c>
      <c r="I107" s="91">
        <f>+'Ark1'!AG249</f>
        <v>17.258959699827173</v>
      </c>
      <c r="J107" s="150">
        <f>+I107-I112</f>
        <v>3.2452016995247686</v>
      </c>
      <c r="K107" s="91">
        <f>+'Ark1'!AH249</f>
        <v>0.87396504139834419</v>
      </c>
      <c r="L107" s="149"/>
      <c r="M107" s="89">
        <f>+'Ark1'!U249</f>
        <v>17.025804967801299</v>
      </c>
      <c r="N107" s="117">
        <f>+M107-M112</f>
        <v>-0.33030086666277825</v>
      </c>
      <c r="O107" s="117"/>
      <c r="P107" s="47"/>
      <c r="Q107" s="47"/>
      <c r="R107" s="90"/>
      <c r="S107" s="90"/>
      <c r="T107" s="155"/>
      <c r="U107" s="149"/>
      <c r="V107" s="89">
        <f>+'Ark1'!S249</f>
        <v>3.309567617295309</v>
      </c>
      <c r="W107" s="117">
        <f>+V107-V112</f>
        <v>-0.4360226133695484</v>
      </c>
      <c r="X107" s="89">
        <f>+'Ark1'!T249</f>
        <v>4.4392824287028514</v>
      </c>
      <c r="Y107" s="117">
        <f>+X107-X112</f>
        <v>1.3230868322930966E-2</v>
      </c>
      <c r="Z107" s="91">
        <f>+'Ark1'!W249</f>
        <v>1.7939282428702854</v>
      </c>
      <c r="AA107" s="150">
        <f>+Z107-Z112</f>
        <v>0.43707613974952575</v>
      </c>
      <c r="AB107" s="146">
        <f>+'Ark1'!X249</f>
        <v>53.81784728610856</v>
      </c>
      <c r="AC107" s="146">
        <f>+'Ark1'!Y249</f>
        <v>10.809567617295306</v>
      </c>
      <c r="AD107" s="91">
        <f>+'Ark1'!Z249</f>
        <v>5.1157144814399915</v>
      </c>
      <c r="AE107" s="89">
        <f>+'Ark1'!Z249</f>
        <v>5.1157144814399915</v>
      </c>
      <c r="AF107" s="89">
        <f>+'Ark1'!AA249</f>
        <v>1.4729484967054221</v>
      </c>
      <c r="AG107" s="89">
        <f>+'Ark1'!AB249</f>
        <v>2.2397148426011255</v>
      </c>
      <c r="AH107" s="89">
        <f>+M107/V107</f>
        <v>5.1444197359277295</v>
      </c>
      <c r="AI107" s="146">
        <f t="shared" si="78"/>
        <v>19.585585585585587</v>
      </c>
      <c r="AJ107" s="47"/>
      <c r="AK107" s="22"/>
      <c r="AL107" s="22"/>
      <c r="AM107" s="22"/>
      <c r="AU107" s="1"/>
    </row>
    <row r="108" spans="1:47" ht="15.6">
      <c r="A108" s="47"/>
      <c r="B108" s="88">
        <f>+'Ark1'!C250</f>
        <v>2005</v>
      </c>
      <c r="C108" s="88">
        <f>+'Ark1'!G250</f>
        <v>4</v>
      </c>
      <c r="D108" s="89" t="str">
        <f>VLOOKUP(C108,RNR!$I$5:$J$8,2)</f>
        <v>Nord</v>
      </c>
      <c r="E108" s="88">
        <f>+'Ark1'!Q250</f>
        <v>205</v>
      </c>
      <c r="F108" s="97">
        <f>+E108-E113</f>
        <v>-13</v>
      </c>
      <c r="G108" s="88">
        <f>+'Ark1'!R250</f>
        <v>3943</v>
      </c>
      <c r="H108" s="431">
        <f>+G108-G113</f>
        <v>557</v>
      </c>
      <c r="I108" s="91">
        <f>+'Ark1'!AG250</f>
        <v>35.125343240865178</v>
      </c>
      <c r="J108" s="150">
        <f>+I108-I113</f>
        <v>0.33802365165509229</v>
      </c>
      <c r="K108" s="91">
        <f>+'Ark1'!AH250</f>
        <v>0</v>
      </c>
      <c r="L108" s="149"/>
      <c r="M108" s="89">
        <f>+'Ark1'!U250</f>
        <v>19.104970834390045</v>
      </c>
      <c r="N108" s="117">
        <f>+M108-M113</f>
        <v>0.34944809369304863</v>
      </c>
      <c r="O108" s="117"/>
      <c r="P108" s="47"/>
      <c r="Q108" s="47"/>
      <c r="R108" s="90"/>
      <c r="S108" s="90"/>
      <c r="T108" s="155"/>
      <c r="U108" s="149"/>
      <c r="V108" s="89">
        <f>+'Ark1'!S250</f>
        <v>4.2739031194521946</v>
      </c>
      <c r="W108" s="117">
        <f>+V108-V113</f>
        <v>4.9449486847350954E-2</v>
      </c>
      <c r="X108" s="89">
        <f>+'Ark1'!T250</f>
        <v>5.4017245751965515</v>
      </c>
      <c r="Y108" s="117">
        <f>+X108-X113</f>
        <v>0.25730638263896122</v>
      </c>
      <c r="Z108" s="91">
        <f>+'Ark1'!W250</f>
        <v>4.8186659903626676</v>
      </c>
      <c r="AA108" s="150">
        <f>+Z108-Z113</f>
        <v>1.1269944014672149</v>
      </c>
      <c r="AB108" s="146">
        <f>+'Ark1'!X250</f>
        <v>71.74740045650519</v>
      </c>
      <c r="AC108" s="146">
        <f>+'Ark1'!Y250</f>
        <v>19.579000760841996</v>
      </c>
      <c r="AD108" s="91">
        <f>+'Ark1'!Z250</f>
        <v>5.2145104362675712</v>
      </c>
      <c r="AE108" s="89">
        <f>+'Ark1'!Z250</f>
        <v>5.2145104362675712</v>
      </c>
      <c r="AF108" s="89">
        <f>+'Ark1'!AA250</f>
        <v>1.8331481986690128</v>
      </c>
      <c r="AG108" s="89">
        <f>+'Ark1'!AB250</f>
        <v>2.5305472444815265</v>
      </c>
      <c r="AH108" s="89">
        <f>+M108/V108</f>
        <v>4.470145976738662</v>
      </c>
      <c r="AI108" s="146">
        <f t="shared" si="78"/>
        <v>19.234146341463415</v>
      </c>
      <c r="AJ108" s="47"/>
      <c r="AK108" s="22"/>
      <c r="AL108" s="22"/>
      <c r="AM108" s="22"/>
      <c r="AU108" s="1"/>
    </row>
    <row r="109" spans="1:47" ht="15.6">
      <c r="A109" s="47"/>
      <c r="B109" s="47"/>
      <c r="C109" s="47"/>
      <c r="D109" s="89" t="e">
        <f>VLOOKUP(C109,RNR!$I$5:$J$8,2)</f>
        <v>#N/A</v>
      </c>
      <c r="E109" s="47"/>
      <c r="F109" s="47"/>
      <c r="G109" s="47"/>
      <c r="H109" s="72"/>
      <c r="I109" s="47"/>
      <c r="J109" s="47"/>
      <c r="K109" s="47"/>
      <c r="L109" s="149"/>
      <c r="M109" s="47"/>
      <c r="N109" s="47"/>
      <c r="O109" s="47"/>
      <c r="P109" s="47"/>
      <c r="Q109" s="47"/>
      <c r="R109" s="90"/>
      <c r="S109" s="90"/>
      <c r="T109" s="155"/>
      <c r="U109" s="14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22"/>
      <c r="AL109" s="22"/>
      <c r="AM109" s="22"/>
      <c r="AU109" s="1"/>
    </row>
    <row r="110" spans="1:47" ht="15.6">
      <c r="A110" s="47"/>
      <c r="B110" s="88">
        <f>+'Ark1'!C251</f>
        <v>2004</v>
      </c>
      <c r="C110" s="88">
        <f>+'Ark1'!G251</f>
        <v>1</v>
      </c>
      <c r="D110" s="89" t="str">
        <f>VLOOKUP(C110,RNR!$I$5:$J$8,2)</f>
        <v>Øst</v>
      </c>
      <c r="E110" s="88">
        <f>+'Ark1'!Q251</f>
        <v>235</v>
      </c>
      <c r="F110" s="97">
        <f>+E110-E115</f>
        <v>-28</v>
      </c>
      <c r="G110" s="88">
        <f>+'Ark1'!R251</f>
        <v>2531</v>
      </c>
      <c r="H110" s="431">
        <f>+G110-G115</f>
        <v>-302</v>
      </c>
      <c r="I110" s="91">
        <f>+'Ark1'!AG251</f>
        <v>24.137632589742477</v>
      </c>
      <c r="J110" s="150">
        <f>+I110-I115</f>
        <v>0.87793467075045228</v>
      </c>
      <c r="K110" s="91">
        <f>+'Ark1'!AH251</f>
        <v>0.1185302252074279</v>
      </c>
      <c r="L110" s="149"/>
      <c r="M110" s="89">
        <f>+'Ark1'!U251</f>
        <v>17.409956538917381</v>
      </c>
      <c r="N110" s="117">
        <f>+M110-M115</f>
        <v>0.67582311145534391</v>
      </c>
      <c r="O110" s="117"/>
      <c r="P110" s="47"/>
      <c r="Q110" s="47"/>
      <c r="R110" s="90"/>
      <c r="S110" s="90"/>
      <c r="T110" s="155"/>
      <c r="U110" s="149"/>
      <c r="V110" s="89">
        <f>+'Ark1'!S251</f>
        <v>3.6882655077044655</v>
      </c>
      <c r="W110" s="117">
        <f>+V110-V115</f>
        <v>0.14502512648314569</v>
      </c>
      <c r="X110" s="89">
        <f>+'Ark1'!T251</f>
        <v>3.7522718293164754</v>
      </c>
      <c r="Y110" s="117">
        <f>+X110-X115</f>
        <v>-0.22513727763728397</v>
      </c>
      <c r="Z110" s="91">
        <f>+'Ark1'!W251</f>
        <v>0.71118135124456727</v>
      </c>
      <c r="AA110" s="150">
        <f>+Z110-Z115</f>
        <v>-0.45366157145222052</v>
      </c>
      <c r="AB110" s="146">
        <f>+'Ark1'!X251</f>
        <v>57.013038324772801</v>
      </c>
      <c r="AC110" s="146">
        <f>+'Ark1'!Y251</f>
        <v>12.445673646779923</v>
      </c>
      <c r="AD110" s="91">
        <f>+'Ark1'!Z251</f>
        <v>5.3041521160482334</v>
      </c>
      <c r="AE110" s="89">
        <f>+'Ark1'!Z251</f>
        <v>5.3041521160482334</v>
      </c>
      <c r="AF110" s="89">
        <f>+'Ark1'!AA251</f>
        <v>1.5356994406004261</v>
      </c>
      <c r="AG110" s="89">
        <f>+'Ark1'!AB251</f>
        <v>2.2194565842628391</v>
      </c>
      <c r="AH110" s="89">
        <f>+M110/V110</f>
        <v>4.7203642206748668</v>
      </c>
      <c r="AI110" s="146">
        <f t="shared" si="78"/>
        <v>10.770212765957448</v>
      </c>
      <c r="AJ110" s="47"/>
      <c r="AK110" s="22"/>
      <c r="AL110" s="22"/>
      <c r="AM110" s="22"/>
      <c r="AU110" s="1"/>
    </row>
    <row r="111" spans="1:47" ht="15.6">
      <c r="A111" s="47"/>
      <c r="B111" s="88">
        <f>+'Ark1'!C252</f>
        <v>2004</v>
      </c>
      <c r="C111" s="88">
        <f>+'Ark1'!G252</f>
        <v>2</v>
      </c>
      <c r="D111" s="89" t="str">
        <f>VLOOKUP(C111,RNR!$I$5:$J$8,2)</f>
        <v>Vest</v>
      </c>
      <c r="E111" s="88">
        <f>+'Ark1'!Q252</f>
        <v>273</v>
      </c>
      <c r="F111" s="97">
        <f>+E111-E116</f>
        <v>-17</v>
      </c>
      <c r="G111" s="88">
        <f>+'Ark1'!R252</f>
        <v>2847</v>
      </c>
      <c r="H111" s="431">
        <f>+G111-G116</f>
        <v>156</v>
      </c>
      <c r="I111" s="91">
        <f>+'Ark1'!AG252</f>
        <v>27.061289820745003</v>
      </c>
      <c r="J111" s="150">
        <f>+I111-I116</f>
        <v>4.4906329405152512</v>
      </c>
      <c r="K111" s="91">
        <f>+'Ark1'!AH252</f>
        <v>3.3719704952581675</v>
      </c>
      <c r="L111" s="149"/>
      <c r="M111" s="89">
        <f>+'Ark1'!U252</f>
        <v>17.352265542676495</v>
      </c>
      <c r="N111" s="117">
        <f>+M111-M116</f>
        <v>0.25698497783075425</v>
      </c>
      <c r="O111" s="117"/>
      <c r="P111" s="47"/>
      <c r="Q111" s="47"/>
      <c r="R111" s="90"/>
      <c r="S111" s="90"/>
      <c r="T111" s="155"/>
      <c r="U111" s="149"/>
      <c r="V111" s="89">
        <f>+'Ark1'!S252</f>
        <v>3.1977520196698279</v>
      </c>
      <c r="W111" s="117">
        <f>+V111-V116</f>
        <v>0.12343020621758072</v>
      </c>
      <c r="X111" s="89">
        <f>+'Ark1'!T252</f>
        <v>3.5922023182297158</v>
      </c>
      <c r="Y111" s="117">
        <f>+X111-X116</f>
        <v>9.7962258772264388E-2</v>
      </c>
      <c r="Z111" s="91">
        <f>+'Ark1'!W252</f>
        <v>0.14049877063575697</v>
      </c>
      <c r="AA111" s="150">
        <f>+Z111-Z116</f>
        <v>0.10333786390963284</v>
      </c>
      <c r="AB111" s="146">
        <f>+'Ark1'!X252</f>
        <v>57.744994731296089</v>
      </c>
      <c r="AC111" s="146">
        <f>+'Ark1'!Y252</f>
        <v>10.537407797681775</v>
      </c>
      <c r="AD111" s="91">
        <f>+'Ark1'!Z252</f>
        <v>4.7822255676028629</v>
      </c>
      <c r="AE111" s="89">
        <f>+'Ark1'!Z252</f>
        <v>4.7822255676028629</v>
      </c>
      <c r="AF111" s="89">
        <f>+'Ark1'!AA252</f>
        <v>1.319075366266756</v>
      </c>
      <c r="AG111" s="89">
        <f>+'Ark1'!AB252</f>
        <v>1.7749720500690749</v>
      </c>
      <c r="AH111" s="89">
        <f>+M111/V111</f>
        <v>5.4263949912126517</v>
      </c>
      <c r="AI111" s="146">
        <f t="shared" si="78"/>
        <v>10.428571428571429</v>
      </c>
      <c r="AJ111" s="47"/>
      <c r="AK111" s="22"/>
      <c r="AL111" s="22"/>
      <c r="AM111" s="22"/>
      <c r="AU111" s="1"/>
    </row>
    <row r="112" spans="1:47" ht="15.6">
      <c r="A112" s="47"/>
      <c r="B112" s="88">
        <f>+'Ark1'!C253</f>
        <v>2004</v>
      </c>
      <c r="C112" s="88">
        <f>+'Ark1'!G253</f>
        <v>3</v>
      </c>
      <c r="D112" s="89" t="str">
        <f>VLOOKUP(C112,RNR!$I$5:$J$8,2)</f>
        <v xml:space="preserve">Midt </v>
      </c>
      <c r="E112" s="88">
        <f>+'Ark1'!Q253</f>
        <v>111</v>
      </c>
      <c r="F112" s="97">
        <f>+E112-E117</f>
        <v>-17</v>
      </c>
      <c r="G112" s="88">
        <f>+'Ark1'!R253</f>
        <v>1474</v>
      </c>
      <c r="H112" s="431">
        <f>+G112-G117</f>
        <v>-276</v>
      </c>
      <c r="I112" s="91">
        <f>+'Ark1'!AG253</f>
        <v>14.013758000302404</v>
      </c>
      <c r="J112" s="150">
        <f>+I112-I117</f>
        <v>-0.74856846993229631</v>
      </c>
      <c r="K112" s="91">
        <f>+'Ark1'!AH253</f>
        <v>0.74626865671641807</v>
      </c>
      <c r="L112" s="149"/>
      <c r="M112" s="89">
        <f>+'Ark1'!U253</f>
        <v>17.356105834464078</v>
      </c>
      <c r="N112" s="117">
        <f>+M112-M117</f>
        <v>0.16267726303549068</v>
      </c>
      <c r="O112" s="117"/>
      <c r="P112" s="47"/>
      <c r="Q112" s="47"/>
      <c r="R112" s="90"/>
      <c r="S112" s="90"/>
      <c r="T112" s="155"/>
      <c r="U112" s="149"/>
      <c r="V112" s="89">
        <f>+'Ark1'!S253</f>
        <v>3.7455902306648574</v>
      </c>
      <c r="W112" s="117">
        <f>+V112-V117</f>
        <v>0.2473045163791423</v>
      </c>
      <c r="X112" s="89">
        <f>+'Ark1'!T253</f>
        <v>4.4260515603799204</v>
      </c>
      <c r="Y112" s="117">
        <f>+X112-X117</f>
        <v>-0.41966272533436744</v>
      </c>
      <c r="Z112" s="91">
        <f>+'Ark1'!W253</f>
        <v>1.3568521031207597</v>
      </c>
      <c r="AA112" s="150">
        <f>+Z112-Z117</f>
        <v>-1.2717193254506685</v>
      </c>
      <c r="AB112" s="146">
        <f>+'Ark1'!X253</f>
        <v>57.259158751696049</v>
      </c>
      <c r="AC112" s="146">
        <f>+'Ark1'!Y253</f>
        <v>12.754409769335144</v>
      </c>
      <c r="AD112" s="91">
        <f>+'Ark1'!Z253</f>
        <v>5.2691216706500734</v>
      </c>
      <c r="AE112" s="89">
        <f>+'Ark1'!Z253</f>
        <v>5.2691216706500734</v>
      </c>
      <c r="AF112" s="89">
        <f>+'Ark1'!AA253</f>
        <v>1.5881165586525978</v>
      </c>
      <c r="AG112" s="89">
        <f>+'Ark1'!AB253</f>
        <v>2.1795957108468076</v>
      </c>
      <c r="AH112" s="89">
        <f>+M112/V112</f>
        <v>4.6337438869770065</v>
      </c>
      <c r="AI112" s="146">
        <f t="shared" si="78"/>
        <v>13.27927927927928</v>
      </c>
      <c r="AJ112" s="47"/>
      <c r="AK112" s="22"/>
      <c r="AL112" s="22"/>
      <c r="AM112" s="22"/>
      <c r="AU112" s="1"/>
    </row>
    <row r="113" spans="1:58" ht="15.6">
      <c r="A113" s="47"/>
      <c r="B113" s="88">
        <f>+'Ark1'!C254</f>
        <v>2004</v>
      </c>
      <c r="C113" s="88">
        <f>+'Ark1'!G254</f>
        <v>4</v>
      </c>
      <c r="D113" s="89" t="str">
        <f>VLOOKUP(C113,RNR!$I$5:$J$8,2)</f>
        <v>Nord</v>
      </c>
      <c r="E113" s="88">
        <f>+'Ark1'!Q254</f>
        <v>218</v>
      </c>
      <c r="F113" s="97">
        <f>+E113-E118</f>
        <v>-14</v>
      </c>
      <c r="G113" s="88">
        <f>+'Ark1'!R254</f>
        <v>3386</v>
      </c>
      <c r="H113" s="431">
        <f>+G113-G118</f>
        <v>-955</v>
      </c>
      <c r="I113" s="91">
        <f>+'Ark1'!AG254</f>
        <v>34.787319589210085</v>
      </c>
      <c r="J113" s="150">
        <f>+I113-I118</f>
        <v>-4.6199991413334303</v>
      </c>
      <c r="K113" s="91">
        <f>+'Ark1'!AH254</f>
        <v>0</v>
      </c>
      <c r="L113" s="149"/>
      <c r="M113" s="89">
        <f>+'Ark1'!U254</f>
        <v>18.755522740696996</v>
      </c>
      <c r="N113" s="117">
        <f>+M113-M118</f>
        <v>0.25291965385060777</v>
      </c>
      <c r="O113" s="117"/>
      <c r="P113" s="47"/>
      <c r="Q113" s="47"/>
      <c r="R113" s="90"/>
      <c r="S113" s="90"/>
      <c r="T113" s="155"/>
      <c r="U113" s="149"/>
      <c r="V113" s="89">
        <f>+'Ark1'!S254</f>
        <v>4.2244536326048436</v>
      </c>
      <c r="W113" s="117">
        <f>+V113-V118</f>
        <v>3.6478511664968849E-2</v>
      </c>
      <c r="X113" s="89">
        <f>+'Ark1'!T254</f>
        <v>5.1444181925575903</v>
      </c>
      <c r="Y113" s="117">
        <f>+X113-X118</f>
        <v>-0.21010841421504178</v>
      </c>
      <c r="Z113" s="91">
        <f>+'Ark1'!W254</f>
        <v>3.6916715888954528</v>
      </c>
      <c r="AA113" s="150">
        <f>+Z113-Z118</f>
        <v>0.85822307472820958</v>
      </c>
      <c r="AB113" s="146">
        <f>+'Ark1'!X254</f>
        <v>67.867690490254006</v>
      </c>
      <c r="AC113" s="146">
        <f>+'Ark1'!Y254</f>
        <v>17.80862374483166</v>
      </c>
      <c r="AD113" s="91">
        <f>+'Ark1'!Z254</f>
        <v>5.282109965120255</v>
      </c>
      <c r="AE113" s="89">
        <f>+'Ark1'!Z254</f>
        <v>5.282109965120255</v>
      </c>
      <c r="AF113" s="89">
        <f>+'Ark1'!AA254</f>
        <v>1.8782662230086211</v>
      </c>
      <c r="AG113" s="89">
        <f>+'Ark1'!AB254</f>
        <v>2.4385162172823471</v>
      </c>
      <c r="AH113" s="89">
        <f>+M113/V113</f>
        <v>4.4397511185682346</v>
      </c>
      <c r="AI113" s="146">
        <f t="shared" si="78"/>
        <v>15.532110091743119</v>
      </c>
      <c r="AJ113" s="47"/>
      <c r="AK113" s="22"/>
      <c r="AL113" s="22"/>
      <c r="AM113" s="22"/>
      <c r="AU113" s="1"/>
    </row>
    <row r="114" spans="1:58">
      <c r="A114" s="47"/>
      <c r="B114" s="47"/>
      <c r="C114" s="47"/>
      <c r="D114" s="47"/>
      <c r="E114" s="47"/>
      <c r="F114" s="47"/>
      <c r="G114" s="47"/>
      <c r="H114" s="72"/>
      <c r="I114" s="47"/>
      <c r="J114" s="47"/>
      <c r="K114" s="47"/>
      <c r="L114" s="149"/>
      <c r="M114" s="47"/>
      <c r="N114" s="47"/>
      <c r="O114" s="47"/>
      <c r="P114" s="47"/>
      <c r="Q114" s="47"/>
      <c r="R114" s="90"/>
      <c r="S114" s="90"/>
      <c r="T114" s="155"/>
      <c r="U114" s="149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22"/>
      <c r="AL114" s="22"/>
      <c r="AM114" s="22"/>
      <c r="AU114" s="1"/>
    </row>
    <row r="115" spans="1:58" ht="15.6">
      <c r="A115" s="47"/>
      <c r="B115" s="88">
        <f>+'Ark1'!C255</f>
        <v>2003</v>
      </c>
      <c r="C115" s="88">
        <f>+'Ark1'!G255</f>
        <v>1</v>
      </c>
      <c r="D115" s="89" t="str">
        <f>VLOOKUP(C115,RNR!$I$5:$J$8,2)</f>
        <v>Øst</v>
      </c>
      <c r="E115" s="88">
        <f>+'Ark1'!Q255</f>
        <v>263</v>
      </c>
      <c r="F115" s="97">
        <f>+E115-E120</f>
        <v>-12</v>
      </c>
      <c r="G115" s="88">
        <f>+'Ark1'!R255</f>
        <v>2833</v>
      </c>
      <c r="H115" s="431">
        <f>+G115-G120</f>
        <v>400</v>
      </c>
      <c r="I115" s="91">
        <f>+'Ark1'!AG255</f>
        <v>23.259697918992025</v>
      </c>
      <c r="J115" s="150">
        <f>+I115-I120</f>
        <v>2.9494625419318439</v>
      </c>
      <c r="K115" s="91">
        <f>+'Ark1'!AH255</f>
        <v>0.31768443346276037</v>
      </c>
      <c r="L115" s="149"/>
      <c r="M115" s="89">
        <f>+'Ark1'!U255</f>
        <v>16.734133427462037</v>
      </c>
      <c r="N115" s="117">
        <f>+M115-M120</f>
        <v>0.18086585656191545</v>
      </c>
      <c r="O115" s="117"/>
      <c r="P115" s="47"/>
      <c r="Q115" s="47"/>
      <c r="R115" s="90"/>
      <c r="S115" s="90"/>
      <c r="T115" s="155"/>
      <c r="U115" s="149"/>
      <c r="V115" s="89">
        <f>+'Ark1'!S255</f>
        <v>3.5432403812213198</v>
      </c>
      <c r="W115" s="117">
        <f>+V115-V120</f>
        <v>0.29622024147614878</v>
      </c>
      <c r="X115" s="89">
        <f>+'Ark1'!T255</f>
        <v>3.9774091069537594</v>
      </c>
      <c r="Y115" s="117">
        <f>+X115-X120</f>
        <v>0.16894219367796914</v>
      </c>
      <c r="Z115" s="91">
        <f>+'Ark1'!W255</f>
        <v>1.1648429226967878</v>
      </c>
      <c r="AA115" s="150">
        <f>+Z115-Z120</f>
        <v>0.17840642454635647</v>
      </c>
      <c r="AB115" s="146">
        <f>+'Ark1'!X255</f>
        <v>51.288386869043407</v>
      </c>
      <c r="AC115" s="146">
        <f>+'Ark1'!Y255</f>
        <v>10.589481115425341</v>
      </c>
      <c r="AD115" s="91">
        <f>+'Ark1'!Z255</f>
        <v>5.4486956472271721</v>
      </c>
      <c r="AE115" s="89">
        <f>+'Ark1'!Z255</f>
        <v>5.4486956472271721</v>
      </c>
      <c r="AF115" s="89">
        <f>+'Ark1'!AA255</f>
        <v>1.453473395406462</v>
      </c>
      <c r="AG115" s="89">
        <f>+'Ark1'!AB255</f>
        <v>2.1482763991305753</v>
      </c>
      <c r="AH115" s="89">
        <f>+M115/V115</f>
        <v>4.7228332337118903</v>
      </c>
      <c r="AI115" s="146">
        <f t="shared" si="78"/>
        <v>10.771863117870723</v>
      </c>
      <c r="AJ115" s="47"/>
      <c r="AK115" s="22"/>
      <c r="AL115" s="22"/>
      <c r="AM115" s="22"/>
      <c r="AU115" s="1"/>
    </row>
    <row r="116" spans="1:58" ht="15.6">
      <c r="A116" s="47"/>
      <c r="B116" s="88">
        <f>+'Ark1'!C256</f>
        <v>2003</v>
      </c>
      <c r="C116" s="88">
        <f>+'Ark1'!G256</f>
        <v>2</v>
      </c>
      <c r="D116" s="89" t="str">
        <f>VLOOKUP(C116,RNR!$I$5:$J$8,2)</f>
        <v>Vest</v>
      </c>
      <c r="E116" s="88">
        <f>+'Ark1'!Q256</f>
        <v>290</v>
      </c>
      <c r="F116" s="97">
        <f>+E116-E121</f>
        <v>-16</v>
      </c>
      <c r="G116" s="88">
        <f>+'Ark1'!R256</f>
        <v>2691</v>
      </c>
      <c r="H116" s="431">
        <f>+G116-G121</f>
        <v>-566</v>
      </c>
      <c r="I116" s="91">
        <f>+'Ark1'!AG256</f>
        <v>22.570656880229752</v>
      </c>
      <c r="J116" s="150">
        <f>+I116-I121</f>
        <v>-5.4494707480567044</v>
      </c>
      <c r="K116" s="91">
        <f>+'Ark1'!AH256</f>
        <v>2.0066889632107019</v>
      </c>
      <c r="L116" s="149"/>
      <c r="M116" s="89">
        <f>+'Ark1'!U256</f>
        <v>17.095280564845741</v>
      </c>
      <c r="N116" s="117">
        <f>+M116-M121</f>
        <v>3.5900767486161556E-2</v>
      </c>
      <c r="O116" s="117"/>
      <c r="P116" s="47"/>
      <c r="Q116" s="47"/>
      <c r="R116" s="90"/>
      <c r="S116" s="90"/>
      <c r="T116" s="155"/>
      <c r="U116" s="149"/>
      <c r="V116" s="89">
        <f>+'Ark1'!S256</f>
        <v>3.0743218134522472</v>
      </c>
      <c r="W116" s="117">
        <f>+V116-V121</f>
        <v>0.15230769002578182</v>
      </c>
      <c r="X116" s="89">
        <f>+'Ark1'!T256</f>
        <v>3.4942400594574514</v>
      </c>
      <c r="Y116" s="117">
        <f>+X116-X121</f>
        <v>-0.12596258100923574</v>
      </c>
      <c r="Z116" s="91">
        <f>+'Ark1'!W256</f>
        <v>3.7160906726124127E-2</v>
      </c>
      <c r="AA116" s="150">
        <f>+Z116-Z121</f>
        <v>-0.26987010340589934</v>
      </c>
      <c r="AB116" s="146">
        <f>+'Ark1'!X256</f>
        <v>57.26495726495726</v>
      </c>
      <c r="AC116" s="146">
        <f>+'Ark1'!Y256</f>
        <v>8.8442958008175445</v>
      </c>
      <c r="AD116" s="91">
        <f>+'Ark1'!Z256</f>
        <v>4.8063352401203137</v>
      </c>
      <c r="AE116" s="89">
        <f>+'Ark1'!Z256</f>
        <v>4.8063352401203137</v>
      </c>
      <c r="AF116" s="89">
        <f>+'Ark1'!AA256</f>
        <v>1.365707257298671</v>
      </c>
      <c r="AG116" s="89">
        <f>+'Ark1'!AB256</f>
        <v>1.7373699589267655</v>
      </c>
      <c r="AH116" s="89">
        <f>+M116/V116</f>
        <v>5.5606672307506226</v>
      </c>
      <c r="AI116" s="146">
        <f t="shared" si="78"/>
        <v>9.2793103448275858</v>
      </c>
      <c r="AJ116" s="47"/>
      <c r="AK116" s="22"/>
      <c r="AL116" s="22"/>
      <c r="AM116" s="22"/>
      <c r="AU116" s="1"/>
    </row>
    <row r="117" spans="1:58" ht="15.6">
      <c r="A117" s="47"/>
      <c r="B117" s="88">
        <f>+'Ark1'!C257</f>
        <v>2003</v>
      </c>
      <c r="C117" s="88">
        <f>+'Ark1'!G257</f>
        <v>3</v>
      </c>
      <c r="D117" s="89" t="str">
        <f>VLOOKUP(C117,RNR!$I$5:$J$8,2)</f>
        <v xml:space="preserve">Midt </v>
      </c>
      <c r="E117" s="88">
        <f>+'Ark1'!Q257</f>
        <v>128</v>
      </c>
      <c r="F117" s="97">
        <f>+E117-E122</f>
        <v>-18</v>
      </c>
      <c r="G117" s="88">
        <f>+'Ark1'!R257</f>
        <v>1750</v>
      </c>
      <c r="H117" s="431">
        <f>+G117-G122</f>
        <v>23</v>
      </c>
      <c r="I117" s="91">
        <f>+'Ark1'!AG257</f>
        <v>14.762326470234701</v>
      </c>
      <c r="J117" s="150">
        <f>+I117-I122</f>
        <v>6.6565718303005283E-2</v>
      </c>
      <c r="K117" s="91">
        <f>+'Ark1'!AH257</f>
        <v>1.714285714285714</v>
      </c>
      <c r="L117" s="149"/>
      <c r="M117" s="89">
        <f>+'Ark1'!U257</f>
        <v>17.193428571428587</v>
      </c>
      <c r="N117" s="117">
        <f>+M117-M122</f>
        <v>0.31971693274882185</v>
      </c>
      <c r="O117" s="117"/>
      <c r="P117" s="47"/>
      <c r="Q117" s="47"/>
      <c r="R117" s="90"/>
      <c r="S117" s="90"/>
      <c r="T117" s="155"/>
      <c r="U117" s="149"/>
      <c r="V117" s="89">
        <f>+'Ark1'!S257</f>
        <v>3.4982857142857151</v>
      </c>
      <c r="W117" s="117">
        <f>+V117-V122</f>
        <v>0.21687285962445291</v>
      </c>
      <c r="X117" s="89">
        <f>+'Ark1'!T257</f>
        <v>4.8457142857142879</v>
      </c>
      <c r="Y117" s="117">
        <f>+X117-X122</f>
        <v>0.20587641657705458</v>
      </c>
      <c r="Z117" s="91">
        <f>+'Ark1'!W257</f>
        <v>2.6285714285714281</v>
      </c>
      <c r="AA117" s="150">
        <f>+Z117-Z122</f>
        <v>0.94935892133344257</v>
      </c>
      <c r="AB117" s="146">
        <f>+'Ark1'!X257</f>
        <v>58</v>
      </c>
      <c r="AC117" s="146">
        <f>+'Ark1'!Y257</f>
        <v>11.428571428571431</v>
      </c>
      <c r="AD117" s="91">
        <f>+'Ark1'!Z257</f>
        <v>5.5887419963745213</v>
      </c>
      <c r="AE117" s="89">
        <f>+'Ark1'!Z257</f>
        <v>5.5887419963745213</v>
      </c>
      <c r="AF117" s="89">
        <f>+'Ark1'!AA257</f>
        <v>1.3534600858841876</v>
      </c>
      <c r="AG117" s="89">
        <f>+'Ark1'!AB257</f>
        <v>2.2186988280963047</v>
      </c>
      <c r="AH117" s="89">
        <f>+M117/V117</f>
        <v>4.9148154197974554</v>
      </c>
      <c r="AI117" s="146">
        <f t="shared" si="78"/>
        <v>13.671875</v>
      </c>
      <c r="AJ117" s="47"/>
      <c r="AK117" s="22"/>
      <c r="AL117" s="22"/>
      <c r="AM117" s="22"/>
      <c r="AU117" s="1"/>
    </row>
    <row r="118" spans="1:58" ht="15.6">
      <c r="A118" s="47"/>
      <c r="B118" s="88">
        <f>+'Ark1'!C258</f>
        <v>2003</v>
      </c>
      <c r="C118" s="88">
        <f>+'Ark1'!G258</f>
        <v>4</v>
      </c>
      <c r="D118" s="89" t="str">
        <f>VLOOKUP(C118,RNR!$I$5:$J$8,2)</f>
        <v>Nord</v>
      </c>
      <c r="E118" s="88">
        <f>+'Ark1'!Q258</f>
        <v>232</v>
      </c>
      <c r="F118" s="97">
        <f>+E118-E123</f>
        <v>-16</v>
      </c>
      <c r="G118" s="88">
        <f>+'Ark1'!R258</f>
        <v>4341</v>
      </c>
      <c r="H118" s="431">
        <f>+G118-G123</f>
        <v>129</v>
      </c>
      <c r="I118" s="91">
        <f>+'Ark1'!AG258</f>
        <v>39.407318730543516</v>
      </c>
      <c r="J118" s="150">
        <f>+I118-I123</f>
        <v>2.4334424878218428</v>
      </c>
      <c r="K118" s="91">
        <f>+'Ark1'!AH258</f>
        <v>0</v>
      </c>
      <c r="L118" s="149"/>
      <c r="M118" s="89">
        <f>+'Ark1'!U258</f>
        <v>18.502603086846388</v>
      </c>
      <c r="N118" s="117">
        <f>+M118-M123</f>
        <v>1.0958604467704234</v>
      </c>
      <c r="O118" s="117"/>
      <c r="P118" s="47"/>
      <c r="Q118" s="47"/>
      <c r="R118" s="90"/>
      <c r="S118" s="90"/>
      <c r="T118" s="155"/>
      <c r="U118" s="149"/>
      <c r="V118" s="89">
        <f>+'Ark1'!S258</f>
        <v>4.1879751209398748</v>
      </c>
      <c r="W118" s="117">
        <f>+V118-V123</f>
        <v>0.79528756158564873</v>
      </c>
      <c r="X118" s="89">
        <f>+'Ark1'!T258</f>
        <v>5.354526606772632</v>
      </c>
      <c r="Y118" s="117">
        <f>+X118-X123</f>
        <v>0.80633097524366715</v>
      </c>
      <c r="Z118" s="91">
        <f>+'Ark1'!W258</f>
        <v>2.8334485141672432</v>
      </c>
      <c r="AA118" s="150">
        <f>+Z118-Z123</f>
        <v>1.6226223033410323</v>
      </c>
      <c r="AB118" s="146">
        <f>+'Ark1'!X258</f>
        <v>66.321124164938965</v>
      </c>
      <c r="AC118" s="146">
        <f>+'Ark1'!Y258</f>
        <v>17.69177608845888</v>
      </c>
      <c r="AD118" s="91">
        <f>+'Ark1'!Z258</f>
        <v>5.3003205534559683</v>
      </c>
      <c r="AE118" s="89">
        <f>+'Ark1'!Z258</f>
        <v>5.3003205534559683</v>
      </c>
      <c r="AF118" s="89">
        <f>+'Ark1'!AA258</f>
        <v>1.8926872391731735</v>
      </c>
      <c r="AG118" s="89">
        <f>+'Ark1'!AB258</f>
        <v>2.2849014931697313</v>
      </c>
      <c r="AH118" s="89">
        <f>+M118/V118</f>
        <v>4.4180308030803186</v>
      </c>
      <c r="AI118" s="146">
        <f t="shared" si="78"/>
        <v>18.711206896551722</v>
      </c>
      <c r="AJ118" s="47"/>
      <c r="AK118" s="22"/>
      <c r="AL118" s="22"/>
      <c r="AM118" s="22"/>
      <c r="AU118" s="1"/>
    </row>
    <row r="119" spans="1:58">
      <c r="A119" s="47"/>
      <c r="B119" s="47"/>
      <c r="C119" s="47"/>
      <c r="D119" s="47"/>
      <c r="E119" s="47"/>
      <c r="F119" s="47"/>
      <c r="G119" s="47"/>
      <c r="H119" s="72"/>
      <c r="I119" s="47"/>
      <c r="J119" s="47"/>
      <c r="K119" s="47"/>
      <c r="L119" s="149"/>
      <c r="M119" s="47"/>
      <c r="N119" s="47"/>
      <c r="O119" s="47"/>
      <c r="P119" s="47"/>
      <c r="Q119" s="47"/>
      <c r="R119" s="90"/>
      <c r="S119" s="90"/>
      <c r="T119" s="155"/>
      <c r="U119" s="149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22"/>
      <c r="AL119" s="22"/>
      <c r="AM119" s="22"/>
      <c r="AU119" s="1"/>
    </row>
    <row r="120" spans="1:58" ht="15.6">
      <c r="A120" s="47"/>
      <c r="B120" s="88">
        <f>+'Ark1'!C259</f>
        <v>2002</v>
      </c>
      <c r="C120" s="88">
        <f>+'Ark1'!G259</f>
        <v>1</v>
      </c>
      <c r="D120" s="89" t="str">
        <f>VLOOKUP(C120,RNR!$I$5:$J$8,2)</f>
        <v>Øst</v>
      </c>
      <c r="E120" s="88">
        <f>+'Ark1'!Q259</f>
        <v>275</v>
      </c>
      <c r="F120" s="97">
        <f>+E120-E125</f>
        <v>17</v>
      </c>
      <c r="G120" s="88">
        <f>+'Ark1'!R259</f>
        <v>2433</v>
      </c>
      <c r="H120" s="431">
        <f>+G120-G125</f>
        <v>193</v>
      </c>
      <c r="I120" s="91">
        <f>+'Ark1'!AG259</f>
        <v>20.310235377060181</v>
      </c>
      <c r="J120" s="150">
        <f>+I120-I125</f>
        <v>1.5238418538158527</v>
      </c>
      <c r="K120" s="91">
        <f>+'Ark1'!AH259</f>
        <v>0.12330456226880392</v>
      </c>
      <c r="L120" s="149"/>
      <c r="M120" s="89">
        <f>+'Ark1'!U259</f>
        <v>16.553267570900122</v>
      </c>
      <c r="N120" s="117">
        <f>+M120-M125</f>
        <v>0.31826757090014013</v>
      </c>
      <c r="O120" s="117"/>
      <c r="P120" s="47"/>
      <c r="Q120" s="47"/>
      <c r="R120" s="90"/>
      <c r="S120" s="90"/>
      <c r="T120" s="155"/>
      <c r="U120" s="149"/>
      <c r="V120" s="89">
        <f>+'Ark1'!S259</f>
        <v>3.247020139745171</v>
      </c>
      <c r="W120" s="117">
        <f>+V120-V125</f>
        <v>-2.1283431683400966E-2</v>
      </c>
      <c r="X120" s="89">
        <f>+'Ark1'!T259</f>
        <v>3.8084669132757902</v>
      </c>
      <c r="Y120" s="117">
        <f>+X120-X125</f>
        <v>-0.15760451529563779</v>
      </c>
      <c r="Z120" s="91">
        <f>+'Ark1'!W259</f>
        <v>0.98643649815043133</v>
      </c>
      <c r="AA120" s="150">
        <f>+Z120-Z125</f>
        <v>-4.034921613528264E-2</v>
      </c>
      <c r="AB120" s="146">
        <f>+'Ark1'!X259</f>
        <v>50.71927661323469</v>
      </c>
      <c r="AC120" s="146">
        <f>+'Ark1'!Y259</f>
        <v>12.412659268392931</v>
      </c>
      <c r="AD120" s="91">
        <f>+'Ark1'!Z259</f>
        <v>5.8709276455393553</v>
      </c>
      <c r="AE120" s="89">
        <f>+'Ark1'!Z259</f>
        <v>5.8709276455393553</v>
      </c>
      <c r="AF120" s="89">
        <f>+'Ark1'!AA259</f>
        <v>1.4102176749265911</v>
      </c>
      <c r="AG120" s="89">
        <f>+'Ark1'!AB259</f>
        <v>2.0637940852069097</v>
      </c>
      <c r="AH120" s="89">
        <f>+M120/V120</f>
        <v>5.0979873417721508</v>
      </c>
      <c r="AI120" s="146">
        <f t="shared" si="78"/>
        <v>8.8472727272727276</v>
      </c>
      <c r="AJ120" s="47"/>
      <c r="AK120" s="22"/>
      <c r="AL120" s="22"/>
      <c r="AM120" s="22"/>
      <c r="AU120" s="1"/>
    </row>
    <row r="121" spans="1:58" ht="15.6">
      <c r="A121" s="47"/>
      <c r="B121" s="88">
        <f>+'Ark1'!C260</f>
        <v>2002</v>
      </c>
      <c r="C121" s="88">
        <f>+'Ark1'!G260</f>
        <v>2</v>
      </c>
      <c r="D121" s="89" t="str">
        <f>VLOOKUP(C121,RNR!$I$5:$J$8,2)</f>
        <v>Vest</v>
      </c>
      <c r="E121" s="88">
        <f>+'Ark1'!Q260</f>
        <v>306</v>
      </c>
      <c r="F121" s="97">
        <f>+E121-E126</f>
        <v>-8</v>
      </c>
      <c r="G121" s="88">
        <f>+'Ark1'!R260</f>
        <v>3257</v>
      </c>
      <c r="H121" s="431">
        <f>+G121-G126</f>
        <v>139</v>
      </c>
      <c r="I121" s="91">
        <f>+'Ark1'!AG260</f>
        <v>28.020127628286456</v>
      </c>
      <c r="J121" s="150">
        <f>+I121-I126</f>
        <v>0.41028066188944834</v>
      </c>
      <c r="K121" s="91">
        <f>+'Ark1'!AH260</f>
        <v>2.0878108688977588</v>
      </c>
      <c r="L121" s="149"/>
      <c r="M121" s="89">
        <f>+'Ark1'!U260</f>
        <v>17.059379797359579</v>
      </c>
      <c r="N121" s="117">
        <f>+M121-M126</f>
        <v>-8.1960805590970409E-2</v>
      </c>
      <c r="O121" s="117"/>
      <c r="P121" s="47"/>
      <c r="Q121" s="47"/>
      <c r="R121" s="90"/>
      <c r="S121" s="90"/>
      <c r="T121" s="155"/>
      <c r="U121" s="149"/>
      <c r="V121" s="89">
        <f>+'Ark1'!S260</f>
        <v>2.9220141234264654</v>
      </c>
      <c r="W121" s="117">
        <f>+V121-V126</f>
        <v>-0.35925592147411178</v>
      </c>
      <c r="X121" s="89">
        <f>+'Ark1'!T260</f>
        <v>3.6202026404666872</v>
      </c>
      <c r="Y121" s="117">
        <f>+X121-X126</f>
        <v>-0.18223481944351194</v>
      </c>
      <c r="Z121" s="91">
        <f>+'Ark1'!W260</f>
        <v>0.30703101013202344</v>
      </c>
      <c r="AA121" s="150">
        <f>+Z121-Z126</f>
        <v>0.17874364643734736</v>
      </c>
      <c r="AB121" s="146">
        <f>+'Ark1'!X260</f>
        <v>55.29628492477741</v>
      </c>
      <c r="AC121" s="146">
        <f>+'Ark1'!Y260</f>
        <v>9.7328830211851383</v>
      </c>
      <c r="AD121" s="91">
        <f>+'Ark1'!Z260</f>
        <v>4.8305685348015777</v>
      </c>
      <c r="AE121" s="89">
        <f>+'Ark1'!Z260</f>
        <v>4.8305685348015777</v>
      </c>
      <c r="AF121" s="89">
        <f>+'Ark1'!AA260</f>
        <v>1.2290855922624959</v>
      </c>
      <c r="AG121" s="89">
        <f>+'Ark1'!AB260</f>
        <v>1.7979955634354736</v>
      </c>
      <c r="AH121" s="89">
        <f>+M121/V121</f>
        <v>5.8382263318272738</v>
      </c>
      <c r="AI121" s="146">
        <f t="shared" si="78"/>
        <v>10.643790849673202</v>
      </c>
      <c r="AJ121" s="47"/>
      <c r="AK121" s="3"/>
      <c r="AL121" s="3"/>
      <c r="AM121" s="22"/>
      <c r="AN121" s="3"/>
      <c r="AO121" s="3"/>
      <c r="AP121" s="3"/>
      <c r="AQ121" s="3"/>
      <c r="AR121" s="3"/>
      <c r="AS121" s="3"/>
      <c r="AV121" s="22"/>
      <c r="AW121" s="22"/>
      <c r="AX121" s="22"/>
      <c r="BF121" s="1"/>
    </row>
    <row r="122" spans="1:58" ht="15.6">
      <c r="A122" s="47"/>
      <c r="B122" s="88">
        <f>+'Ark1'!C261</f>
        <v>2002</v>
      </c>
      <c r="C122" s="88">
        <f>+'Ark1'!G261</f>
        <v>3</v>
      </c>
      <c r="D122" s="89" t="str">
        <f>VLOOKUP(C122,RNR!$I$5:$J$8,2)</f>
        <v xml:space="preserve">Midt </v>
      </c>
      <c r="E122" s="88">
        <f>+'Ark1'!Q261</f>
        <v>146</v>
      </c>
      <c r="F122" s="97">
        <f>+E122-E127</f>
        <v>-8</v>
      </c>
      <c r="G122" s="88">
        <f>+'Ark1'!R261</f>
        <v>1727</v>
      </c>
      <c r="H122" s="431">
        <f>+G122-G127</f>
        <v>-140</v>
      </c>
      <c r="I122" s="91">
        <f>+'Ark1'!AG261</f>
        <v>14.695760751931696</v>
      </c>
      <c r="J122" s="150">
        <f>+I122-I127</f>
        <v>-1.9339355364972111</v>
      </c>
      <c r="K122" s="91">
        <f>+'Ark1'!AH261</f>
        <v>1.215981470758541</v>
      </c>
      <c r="L122" s="149"/>
      <c r="M122" s="89">
        <f>+'Ark1'!U261</f>
        <v>16.873711638679765</v>
      </c>
      <c r="N122" s="117">
        <f>+M122-M127</f>
        <v>-0.36865579570698159</v>
      </c>
      <c r="O122" s="117"/>
      <c r="P122" s="47"/>
      <c r="Q122" s="47"/>
      <c r="R122" s="90"/>
      <c r="S122" s="90"/>
      <c r="T122" s="155"/>
      <c r="U122" s="149"/>
      <c r="V122" s="89">
        <f>+'Ark1'!S261</f>
        <v>3.2814128546612622</v>
      </c>
      <c r="W122" s="117">
        <f>+V122-V127</f>
        <v>0.10733679681444919</v>
      </c>
      <c r="X122" s="89">
        <f>+'Ark1'!T261</f>
        <v>4.6398378691372333</v>
      </c>
      <c r="Y122" s="117">
        <f>+X122-X127</f>
        <v>0.21134295751430887</v>
      </c>
      <c r="Z122" s="91">
        <f>+'Ark1'!W261</f>
        <v>1.6792125072379855</v>
      </c>
      <c r="AA122" s="150">
        <f>+Z122-Z127</f>
        <v>0.76866082003927061</v>
      </c>
      <c r="AB122" s="146">
        <f>+'Ark1'!X261</f>
        <v>54.082223508975112</v>
      </c>
      <c r="AC122" s="146">
        <f>+'Ark1'!Y261</f>
        <v>11.059640995946731</v>
      </c>
      <c r="AD122" s="91">
        <f>+'Ark1'!Z261</f>
        <v>5.3376337286037057</v>
      </c>
      <c r="AE122" s="89">
        <f>+'Ark1'!Z261</f>
        <v>5.3376337286037057</v>
      </c>
      <c r="AF122" s="89">
        <f>+'Ark1'!AA261</f>
        <v>1.2432174651616863</v>
      </c>
      <c r="AG122" s="89">
        <f>+'Ark1'!AB261</f>
        <v>2.1387833959850031</v>
      </c>
      <c r="AH122" s="89">
        <f>+M122/V122</f>
        <v>5.1422092818069443</v>
      </c>
      <c r="AI122" s="146">
        <f t="shared" si="78"/>
        <v>11.828767123287671</v>
      </c>
      <c r="AJ122" s="47"/>
      <c r="AK122" s="3"/>
      <c r="AL122" s="3"/>
      <c r="AM122" s="22"/>
      <c r="AN122" s="3"/>
      <c r="AO122" s="3"/>
      <c r="AP122" s="3"/>
      <c r="AQ122" s="3"/>
      <c r="AR122" s="3"/>
      <c r="AS122" s="3"/>
      <c r="AV122" s="22"/>
      <c r="AW122" s="22"/>
      <c r="AX122" s="22"/>
      <c r="BF122" s="1"/>
    </row>
    <row r="123" spans="1:58" ht="15.6">
      <c r="A123" s="47"/>
      <c r="B123" s="88">
        <f>+'Ark1'!C262</f>
        <v>2002</v>
      </c>
      <c r="C123" s="88">
        <f>+'Ark1'!G262</f>
        <v>4</v>
      </c>
      <c r="D123" s="89" t="str">
        <f>VLOOKUP(C123,RNR!$I$5:$J$8,2)</f>
        <v>Nord</v>
      </c>
      <c r="E123" s="88">
        <f>+'Ark1'!Q262</f>
        <v>248</v>
      </c>
      <c r="F123" s="97">
        <f>+E123-E128</f>
        <v>-23</v>
      </c>
      <c r="G123" s="88">
        <f>+'Ark1'!R262</f>
        <v>4212</v>
      </c>
      <c r="H123" s="431">
        <f>+G123-G128</f>
        <v>48</v>
      </c>
      <c r="I123" s="91">
        <f>+'Ark1'!AG262</f>
        <v>36.973876242721673</v>
      </c>
      <c r="J123" s="150">
        <f>+I123-I128</f>
        <v>-1.869792080739785E-4</v>
      </c>
      <c r="K123" s="91">
        <f>+'Ark1'!AH262</f>
        <v>0.37986704653371345</v>
      </c>
      <c r="L123" s="149"/>
      <c r="M123" s="89">
        <f>+'Ark1'!U262</f>
        <v>17.406742640075965</v>
      </c>
      <c r="N123" s="117">
        <f>+M123-M128</f>
        <v>0.21802986389921131</v>
      </c>
      <c r="O123" s="117"/>
      <c r="P123" s="47"/>
      <c r="Q123" s="47"/>
      <c r="R123" s="90"/>
      <c r="S123" s="90"/>
      <c r="T123" s="155"/>
      <c r="U123" s="149"/>
      <c r="V123" s="89">
        <f>+'Ark1'!S262</f>
        <v>3.3926875593542261</v>
      </c>
      <c r="W123" s="117">
        <f>+V123-V128</f>
        <v>-0.22546806024231625</v>
      </c>
      <c r="X123" s="89">
        <f>+'Ark1'!T262</f>
        <v>4.5481956315289649</v>
      </c>
      <c r="Y123" s="117">
        <f>+X123-X128</f>
        <v>-5.8912917942695486E-2</v>
      </c>
      <c r="Z123" s="91">
        <f>+'Ark1'!W262</f>
        <v>1.2108262108262109</v>
      </c>
      <c r="AA123" s="150">
        <f>+Z123-Z128</f>
        <v>-8.6003760355345404E-2</v>
      </c>
      <c r="AB123" s="146">
        <f>+'Ark1'!X262</f>
        <v>58.547008547008552</v>
      </c>
      <c r="AC123" s="146">
        <f>+'Ark1'!Y262</f>
        <v>11.82336182336182</v>
      </c>
      <c r="AD123" s="91">
        <f>+'Ark1'!Z262</f>
        <v>4.9043362334806391</v>
      </c>
      <c r="AE123" s="89">
        <f>+'Ark1'!Z262</f>
        <v>4.9043362334806391</v>
      </c>
      <c r="AF123" s="89">
        <f>+'Ark1'!AA262</f>
        <v>1.5976073320065629</v>
      </c>
      <c r="AG123" s="89">
        <f>+'Ark1'!AB262</f>
        <v>2.200492924080145</v>
      </c>
      <c r="AH123" s="89">
        <f>+M123/V123</f>
        <v>5.1306648005598294</v>
      </c>
      <c r="AI123" s="146">
        <f t="shared" si="78"/>
        <v>16.983870967741936</v>
      </c>
      <c r="AJ123" s="47"/>
      <c r="AK123" s="3"/>
      <c r="AL123" s="3"/>
      <c r="AM123" s="22"/>
      <c r="AN123" s="3"/>
      <c r="AO123" s="3"/>
      <c r="AP123" s="3"/>
      <c r="AQ123" s="3"/>
      <c r="AR123" s="3"/>
      <c r="AS123" s="3"/>
      <c r="AV123" s="22"/>
      <c r="AW123" s="22"/>
      <c r="AX123" s="22"/>
      <c r="BF123" s="1"/>
    </row>
    <row r="124" spans="1:58">
      <c r="A124" s="47"/>
      <c r="B124" s="47"/>
      <c r="C124" s="47"/>
      <c r="D124" s="47"/>
      <c r="E124" s="47"/>
      <c r="F124" s="47"/>
      <c r="G124" s="47"/>
      <c r="H124" s="72"/>
      <c r="I124" s="47"/>
      <c r="J124" s="47"/>
      <c r="K124" s="47"/>
      <c r="L124" s="149"/>
      <c r="M124" s="47"/>
      <c r="N124" s="47"/>
      <c r="O124" s="47"/>
      <c r="P124" s="47"/>
      <c r="Q124" s="47"/>
      <c r="R124" s="90"/>
      <c r="S124" s="90"/>
      <c r="T124" s="155"/>
      <c r="U124" s="149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3"/>
      <c r="AL124" s="3"/>
      <c r="AM124" s="22"/>
      <c r="AN124" s="3"/>
      <c r="AO124" s="3"/>
      <c r="AP124" s="3"/>
      <c r="AQ124" s="3"/>
      <c r="AR124" s="3"/>
      <c r="AS124" s="3"/>
      <c r="BF124" s="1"/>
    </row>
    <row r="125" spans="1:58" ht="15.6">
      <c r="A125" s="47"/>
      <c r="B125" s="88">
        <f>+'Ark1'!C263</f>
        <v>2001</v>
      </c>
      <c r="C125" s="88">
        <f>+'Ark1'!G263</f>
        <v>1</v>
      </c>
      <c r="D125" s="89" t="str">
        <f>VLOOKUP(C125,RNR!$I$5:$J$8,2)</f>
        <v>Øst</v>
      </c>
      <c r="E125" s="88">
        <f>+'Ark1'!Q263</f>
        <v>258</v>
      </c>
      <c r="F125" s="97">
        <f>+E125-E130</f>
        <v>-27</v>
      </c>
      <c r="G125" s="88">
        <f>+'Ark1'!R263</f>
        <v>2240</v>
      </c>
      <c r="H125" s="431">
        <f>+G125-G130</f>
        <v>-284</v>
      </c>
      <c r="I125" s="91">
        <f>+'Ark1'!AG263</f>
        <v>18.786393523244328</v>
      </c>
      <c r="J125" s="150">
        <f>+I125-I130</f>
        <v>-1.8170313865976446</v>
      </c>
      <c r="K125" s="91">
        <f>+'Ark1'!AH263</f>
        <v>0.35714285714285721</v>
      </c>
      <c r="L125" s="149"/>
      <c r="M125" s="89">
        <f>+'Ark1'!U263</f>
        <v>16.234999999999982</v>
      </c>
      <c r="N125" s="117">
        <f>+M125-M130</f>
        <v>-0.54000000000003823</v>
      </c>
      <c r="O125" s="117"/>
      <c r="P125" s="47"/>
      <c r="Q125" s="47"/>
      <c r="R125" s="90"/>
      <c r="S125" s="90"/>
      <c r="T125" s="155"/>
      <c r="U125" s="149"/>
      <c r="V125" s="89">
        <f>+'Ark1'!S263</f>
        <v>3.268303571428572</v>
      </c>
      <c r="W125" s="117">
        <f>+V125-V130</f>
        <v>-1.9335097351142583E-2</v>
      </c>
      <c r="X125" s="89">
        <f>+'Ark1'!T263</f>
        <v>3.966071428571428</v>
      </c>
      <c r="Y125" s="117">
        <f>+X125-X130</f>
        <v>-0.36673364274394649</v>
      </c>
      <c r="Z125" s="91">
        <f>+'Ark1'!W263</f>
        <v>1.026785714285714</v>
      </c>
      <c r="AA125" s="150">
        <f>+Z125-Z130</f>
        <v>-1.1126754584559655</v>
      </c>
      <c r="AB125" s="146">
        <f>+'Ark1'!X263</f>
        <v>49.464285714285722</v>
      </c>
      <c r="AC125" s="146">
        <f>+'Ark1'!Y263</f>
        <v>9.9553571428571388</v>
      </c>
      <c r="AD125" s="91">
        <f>+'Ark1'!Z263</f>
        <v>5.5449267353140526</v>
      </c>
      <c r="AE125" s="89">
        <f>+'Ark1'!Z263</f>
        <v>5.5449267353140526</v>
      </c>
      <c r="AF125" s="89">
        <f>+'Ark1'!AA263</f>
        <v>1.4204736310174204</v>
      </c>
      <c r="AG125" s="89">
        <f>+'Ark1'!AB263</f>
        <v>2.1902198834261153</v>
      </c>
      <c r="AH125" s="89">
        <f>+M125/V125</f>
        <v>4.9674088239311507</v>
      </c>
      <c r="AI125" s="146">
        <f t="shared" si="78"/>
        <v>8.6821705426356584</v>
      </c>
      <c r="AJ125" s="47"/>
      <c r="AK125" s="3"/>
      <c r="AL125" s="3"/>
      <c r="AM125" s="22"/>
      <c r="AN125" s="3"/>
      <c r="AO125" s="3"/>
      <c r="AP125" s="3"/>
      <c r="AQ125" s="3"/>
      <c r="AR125" s="3"/>
      <c r="AS125" s="3"/>
      <c r="BF125" s="1"/>
    </row>
    <row r="126" spans="1:58" ht="15.6">
      <c r="A126" s="47"/>
      <c r="B126" s="88">
        <f>+'Ark1'!C264</f>
        <v>2001</v>
      </c>
      <c r="C126" s="88">
        <f>+'Ark1'!G264</f>
        <v>2</v>
      </c>
      <c r="D126" s="89" t="str">
        <f>VLOOKUP(C126,RNR!$I$5:$J$8,2)</f>
        <v>Vest</v>
      </c>
      <c r="E126" s="88">
        <f>+'Ark1'!Q264</f>
        <v>314</v>
      </c>
      <c r="F126" s="97">
        <f>+E126-E131</f>
        <v>-60</v>
      </c>
      <c r="G126" s="88">
        <f>+'Ark1'!R264</f>
        <v>3118</v>
      </c>
      <c r="H126" s="431">
        <f>+G126-G131</f>
        <v>-170</v>
      </c>
      <c r="I126" s="91">
        <f>+'Ark1'!AG264</f>
        <v>27.609846966397008</v>
      </c>
      <c r="J126" s="150">
        <f>+I126-I131</f>
        <v>0.22302563328943137</v>
      </c>
      <c r="K126" s="91">
        <f>+'Ark1'!AH264</f>
        <v>2.1808851828094937</v>
      </c>
      <c r="L126" s="149"/>
      <c r="M126" s="89">
        <f>+'Ark1'!U264</f>
        <v>17.14134060295055</v>
      </c>
      <c r="N126" s="117">
        <f>+M126-M131</f>
        <v>2.4552281782625585E-2</v>
      </c>
      <c r="O126" s="117"/>
      <c r="P126" s="47"/>
      <c r="Q126" s="47"/>
      <c r="R126" s="90"/>
      <c r="S126" s="90"/>
      <c r="T126" s="155"/>
      <c r="U126" s="149"/>
      <c r="V126" s="89">
        <f>+'Ark1'!S264</f>
        <v>3.2812700449005772</v>
      </c>
      <c r="W126" s="117">
        <f>+V126-V131</f>
        <v>2.4883183586709379E-2</v>
      </c>
      <c r="X126" s="89">
        <f>+'Ark1'!T264</f>
        <v>3.8024374599101991</v>
      </c>
      <c r="Y126" s="117">
        <f>+X126-X131</f>
        <v>-0.11149198047909525</v>
      </c>
      <c r="Z126" s="91">
        <f>+'Ark1'!W264</f>
        <v>0.12828736369467608</v>
      </c>
      <c r="AA126" s="150">
        <f>+Z126-Z131</f>
        <v>6.6328624781310658E-3</v>
      </c>
      <c r="AB126" s="146">
        <f>+'Ark1'!X264</f>
        <v>57.119948685054545</v>
      </c>
      <c r="AC126" s="146">
        <f>+'Ark1'!Y264</f>
        <v>10.230917254650414</v>
      </c>
      <c r="AD126" s="91">
        <f>+'Ark1'!Z264</f>
        <v>5.0241316699160228</v>
      </c>
      <c r="AE126" s="89">
        <f>+'Ark1'!Z264</f>
        <v>5.0241316699160228</v>
      </c>
      <c r="AF126" s="89">
        <f>+'Ark1'!AA264</f>
        <v>1.375158299899548</v>
      </c>
      <c r="AG126" s="89">
        <f>+'Ark1'!AB264</f>
        <v>1.788020635214111</v>
      </c>
      <c r="AH126" s="89">
        <f>+M126/V126</f>
        <v>5.2239956993451093</v>
      </c>
      <c r="AI126" s="146">
        <f t="shared" si="78"/>
        <v>9.9299363057324843</v>
      </c>
      <c r="AJ126" s="47"/>
      <c r="AK126" s="3"/>
      <c r="AL126" s="3"/>
      <c r="AM126" s="22"/>
      <c r="AN126" s="3"/>
      <c r="AO126" s="3"/>
      <c r="AP126" s="3"/>
      <c r="AQ126" s="3"/>
      <c r="AR126" s="3"/>
      <c r="AS126" s="3"/>
      <c r="BF126" s="1"/>
    </row>
    <row r="127" spans="1:58" ht="15.6">
      <c r="A127" s="47"/>
      <c r="B127" s="88">
        <f>+'Ark1'!C265</f>
        <v>2001</v>
      </c>
      <c r="C127" s="88">
        <f>+'Ark1'!G265</f>
        <v>3</v>
      </c>
      <c r="D127" s="89" t="str">
        <f>VLOOKUP(C127,RNR!$I$5:$J$8,2)</f>
        <v xml:space="preserve">Midt </v>
      </c>
      <c r="E127" s="88">
        <f>+'Ark1'!Q265</f>
        <v>154</v>
      </c>
      <c r="F127" s="97">
        <f>+E127-E132</f>
        <v>-27</v>
      </c>
      <c r="G127" s="88">
        <f>+'Ark1'!R265</f>
        <v>1867</v>
      </c>
      <c r="H127" s="431">
        <f>+G127-G132</f>
        <v>-17</v>
      </c>
      <c r="I127" s="91">
        <f>+'Ark1'!AG265</f>
        <v>16.629696288428907</v>
      </c>
      <c r="J127" s="150">
        <f>+I127-I132</f>
        <v>0.93886761323965295</v>
      </c>
      <c r="K127" s="91">
        <f>+'Ark1'!AH265</f>
        <v>0.74986609534011806</v>
      </c>
      <c r="L127" s="149"/>
      <c r="M127" s="89">
        <f>+'Ark1'!U265</f>
        <v>17.242367434386747</v>
      </c>
      <c r="N127" s="117">
        <f>+M127-M132</f>
        <v>0.12734620296424026</v>
      </c>
      <c r="O127" s="117"/>
      <c r="P127" s="47"/>
      <c r="Q127" s="47"/>
      <c r="R127" s="90"/>
      <c r="S127" s="90"/>
      <c r="T127" s="155"/>
      <c r="U127" s="149"/>
      <c r="V127" s="89">
        <f>+'Ark1'!S265</f>
        <v>3.174076057846813</v>
      </c>
      <c r="W127" s="117">
        <f>+V127-V132</f>
        <v>9.5325334306775034E-3</v>
      </c>
      <c r="X127" s="89">
        <f>+'Ark1'!T265</f>
        <v>4.4284949116229244</v>
      </c>
      <c r="Y127" s="117">
        <f>+X127-X132</f>
        <v>-0.21534797585053678</v>
      </c>
      <c r="Z127" s="91">
        <f>+'Ark1'!W265</f>
        <v>0.91055168719871493</v>
      </c>
      <c r="AA127" s="150">
        <f>+Z127-Z132</f>
        <v>-0.68180500069937477</v>
      </c>
      <c r="AB127" s="146">
        <f>+'Ark1'!X265</f>
        <v>57.953936797000551</v>
      </c>
      <c r="AC127" s="146">
        <f>+'Ark1'!Y265</f>
        <v>10.337439742903053</v>
      </c>
      <c r="AD127" s="91">
        <f>+'Ark1'!Z265</f>
        <v>4.9863197282912282</v>
      </c>
      <c r="AE127" s="89">
        <f>+'Ark1'!Z265</f>
        <v>4.9863197282912282</v>
      </c>
      <c r="AF127" s="89">
        <f>+'Ark1'!AA265</f>
        <v>1.19954135164721</v>
      </c>
      <c r="AG127" s="89">
        <f>+'Ark1'!AB265</f>
        <v>2.1396359073737314</v>
      </c>
      <c r="AH127" s="89">
        <f>+M127/V127</f>
        <v>5.4322477219034857</v>
      </c>
      <c r="AI127" s="146">
        <f t="shared" si="78"/>
        <v>12.123376623376624</v>
      </c>
      <c r="AJ127" s="47"/>
      <c r="AK127" s="3"/>
      <c r="AL127" s="3"/>
      <c r="AM127" s="22"/>
      <c r="AN127" s="3"/>
      <c r="AO127" s="3"/>
      <c r="AP127" s="3"/>
      <c r="AQ127" s="3"/>
      <c r="AR127" s="3"/>
      <c r="AS127" s="3"/>
      <c r="BF127" s="1"/>
    </row>
    <row r="128" spans="1:58" ht="15.6">
      <c r="A128" s="47"/>
      <c r="B128" s="88">
        <f>+'Ark1'!C266</f>
        <v>2001</v>
      </c>
      <c r="C128" s="88">
        <f>+'Ark1'!G266</f>
        <v>4</v>
      </c>
      <c r="D128" s="89" t="str">
        <f>VLOOKUP(C128,RNR!$I$5:$J$8,2)</f>
        <v>Nord</v>
      </c>
      <c r="E128" s="88">
        <f>+'Ark1'!Q266</f>
        <v>271</v>
      </c>
      <c r="F128" s="97">
        <f>+E128-E133</f>
        <v>-29</v>
      </c>
      <c r="G128" s="88">
        <f>+'Ark1'!R266</f>
        <v>4164</v>
      </c>
      <c r="H128" s="431">
        <f>+G128-G133</f>
        <v>-301</v>
      </c>
      <c r="I128" s="91">
        <f>+'Ark1'!AG266</f>
        <v>36.974063221929747</v>
      </c>
      <c r="J128" s="150">
        <f>+I128-I133</f>
        <v>0.65513814006854432</v>
      </c>
      <c r="K128" s="91">
        <f>+'Ark1'!AH266</f>
        <v>0.14409221902017288</v>
      </c>
      <c r="L128" s="149"/>
      <c r="M128" s="89">
        <f>+'Ark1'!U266</f>
        <v>17.188712776176754</v>
      </c>
      <c r="N128" s="117">
        <f>+M128-M133</f>
        <v>0.47303528457538135</v>
      </c>
      <c r="O128" s="117"/>
      <c r="P128" s="47"/>
      <c r="Q128" s="47"/>
      <c r="R128" s="90"/>
      <c r="S128" s="90"/>
      <c r="T128" s="155"/>
      <c r="U128" s="149"/>
      <c r="V128" s="89">
        <f>+'Ark1'!S266</f>
        <v>3.6181556195965423</v>
      </c>
      <c r="W128" s="117">
        <f>+V128-V133</f>
        <v>0.10102236091792971</v>
      </c>
      <c r="X128" s="89">
        <f>+'Ark1'!T266</f>
        <v>4.6071085494716604</v>
      </c>
      <c r="Y128" s="117">
        <f>+X128-X133</f>
        <v>0.15604471968442724</v>
      </c>
      <c r="Z128" s="91">
        <f>+'Ark1'!W266</f>
        <v>1.2968299711815563</v>
      </c>
      <c r="AA128" s="150">
        <f>+Z128-Z133</f>
        <v>-0.36050485524621534</v>
      </c>
      <c r="AB128" s="146">
        <f>+'Ark1'!X266</f>
        <v>57.132564841498549</v>
      </c>
      <c r="AC128" s="146">
        <f>+'Ark1'!Y266</f>
        <v>11.959654178674356</v>
      </c>
      <c r="AD128" s="91">
        <f>+'Ark1'!Z266</f>
        <v>5.2159395449267638</v>
      </c>
      <c r="AE128" s="89">
        <f>+'Ark1'!Z266</f>
        <v>5.2159395449267638</v>
      </c>
      <c r="AF128" s="89">
        <f>+'Ark1'!AA266</f>
        <v>1.7124499919185745</v>
      </c>
      <c r="AG128" s="89">
        <f>+'Ark1'!AB266</f>
        <v>2.2376370557810152</v>
      </c>
      <c r="AH128" s="89">
        <f>+M128/V128</f>
        <v>4.7506836585689625</v>
      </c>
      <c r="AI128" s="146">
        <f t="shared" si="78"/>
        <v>15.365313653136532</v>
      </c>
      <c r="AJ128" s="47"/>
      <c r="AK128" s="3"/>
      <c r="AL128" s="3"/>
      <c r="AM128" s="22"/>
      <c r="AN128" s="3"/>
      <c r="AO128" s="3"/>
      <c r="AP128" s="3"/>
      <c r="AQ128" s="3"/>
      <c r="AR128" s="3"/>
      <c r="AS128" s="3"/>
      <c r="BF128" s="1"/>
    </row>
    <row r="129" spans="1:45">
      <c r="A129" s="47"/>
      <c r="B129" s="47"/>
      <c r="C129" s="47"/>
      <c r="D129" s="47"/>
      <c r="E129" s="47"/>
      <c r="F129" s="47"/>
      <c r="G129" s="47"/>
      <c r="H129" s="72"/>
      <c r="I129" s="47"/>
      <c r="J129" s="47"/>
      <c r="K129" s="47"/>
      <c r="L129" s="149"/>
      <c r="M129" s="47"/>
      <c r="N129" s="47"/>
      <c r="O129" s="47"/>
      <c r="P129" s="47"/>
      <c r="Q129" s="47"/>
      <c r="R129" s="90"/>
      <c r="S129" s="90"/>
      <c r="T129" s="155"/>
      <c r="U129" s="149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3"/>
      <c r="AL129" s="3"/>
      <c r="AM129" s="22"/>
      <c r="AN129" s="3"/>
      <c r="AO129" s="3"/>
      <c r="AP129" s="3"/>
      <c r="AQ129" s="3"/>
      <c r="AR129" s="3"/>
      <c r="AS129" s="3"/>
    </row>
    <row r="130" spans="1:45" ht="15.6">
      <c r="A130" s="47"/>
      <c r="B130" s="88">
        <f>+'Ark1'!C267</f>
        <v>2000</v>
      </c>
      <c r="C130" s="88">
        <f>+'Ark1'!G267</f>
        <v>1</v>
      </c>
      <c r="D130" s="89" t="str">
        <f>VLOOKUP(C130,RNR!$I$5:$J$8,2)</f>
        <v>Øst</v>
      </c>
      <c r="E130" s="88">
        <f>+'Ark1'!Q267</f>
        <v>285</v>
      </c>
      <c r="F130" s="47"/>
      <c r="G130" s="88">
        <f>+'Ark1'!R267</f>
        <v>2524</v>
      </c>
      <c r="H130" s="72"/>
      <c r="I130" s="91">
        <f>+'Ark1'!AG267</f>
        <v>20.603424909841973</v>
      </c>
      <c r="J130" s="47"/>
      <c r="K130" s="91">
        <f>+'Ark1'!AH267</f>
        <v>0.27733755942947702</v>
      </c>
      <c r="L130" s="149"/>
      <c r="M130" s="89">
        <f>+'Ark1'!U267</f>
        <v>16.77500000000002</v>
      </c>
      <c r="N130" s="47"/>
      <c r="O130" s="47"/>
      <c r="P130" s="47"/>
      <c r="Q130" s="47"/>
      <c r="R130" s="90"/>
      <c r="S130" s="90"/>
      <c r="T130" s="155"/>
      <c r="U130" s="149"/>
      <c r="V130" s="89">
        <f>+'Ark1'!S267</f>
        <v>3.2876386687797146</v>
      </c>
      <c r="W130" s="47"/>
      <c r="X130" s="89">
        <f>+'Ark1'!T267</f>
        <v>4.3328050713153745</v>
      </c>
      <c r="Y130" s="47"/>
      <c r="Z130" s="91">
        <f>+'Ark1'!W267</f>
        <v>2.1394611727416795</v>
      </c>
      <c r="AA130" s="47"/>
      <c r="AB130" s="146">
        <f>+'Ark1'!X267</f>
        <v>51.545166402535642</v>
      </c>
      <c r="AC130" s="146">
        <f>+'Ark1'!Y267</f>
        <v>11.925515055467512</v>
      </c>
      <c r="AD130" s="91">
        <f>+'Ark1'!Z267</f>
        <v>5.3868321468601508</v>
      </c>
      <c r="AE130" s="89">
        <f>+'Ark1'!Z267</f>
        <v>5.3868321468601508</v>
      </c>
      <c r="AF130" s="89">
        <f>+'Ark1'!AA267</f>
        <v>1.4377156458474512</v>
      </c>
      <c r="AG130" s="89">
        <f>+'Ark1'!AB267</f>
        <v>2.22794203897661</v>
      </c>
      <c r="AH130" s="89">
        <f>+M130/V130</f>
        <v>5.102446372619915</v>
      </c>
      <c r="AI130" s="146">
        <f t="shared" si="78"/>
        <v>8.8561403508771939</v>
      </c>
      <c r="AJ130" s="47"/>
      <c r="AK130" s="3"/>
      <c r="AL130" s="3"/>
      <c r="AM130" s="22"/>
      <c r="AN130" s="3"/>
      <c r="AO130" s="3"/>
      <c r="AP130" s="3"/>
      <c r="AQ130" s="3"/>
      <c r="AR130" s="3"/>
      <c r="AS130" s="3"/>
    </row>
    <row r="131" spans="1:45" ht="15.6">
      <c r="A131" s="47"/>
      <c r="B131" s="88">
        <f>+'Ark1'!C268</f>
        <v>2000</v>
      </c>
      <c r="C131" s="88">
        <f>+'Ark1'!G268</f>
        <v>2</v>
      </c>
      <c r="D131" s="89" t="str">
        <f>VLOOKUP(C131,RNR!$I$5:$J$8,2)</f>
        <v>Vest</v>
      </c>
      <c r="E131" s="88">
        <f>+'Ark1'!Q268</f>
        <v>374</v>
      </c>
      <c r="F131" s="47"/>
      <c r="G131" s="88">
        <f>+'Ark1'!R268</f>
        <v>3288</v>
      </c>
      <c r="H131" s="72"/>
      <c r="I131" s="91">
        <f>+'Ark1'!AG268</f>
        <v>27.386821333107576</v>
      </c>
      <c r="J131" s="47"/>
      <c r="K131" s="91">
        <f>+'Ark1'!AH268</f>
        <v>1.2469586374695862</v>
      </c>
      <c r="L131" s="149"/>
      <c r="M131" s="89">
        <f>+'Ark1'!U268</f>
        <v>17.116788321167924</v>
      </c>
      <c r="N131" s="47"/>
      <c r="O131" s="47"/>
      <c r="P131" s="47"/>
      <c r="Q131" s="47"/>
      <c r="R131" s="90"/>
      <c r="S131" s="90"/>
      <c r="T131" s="155"/>
      <c r="U131" s="149"/>
      <c r="V131" s="89">
        <f>+'Ark1'!S268</f>
        <v>3.2563868613138678</v>
      </c>
      <c r="W131" s="47"/>
      <c r="X131" s="89">
        <f>+'Ark1'!T268</f>
        <v>3.9139294403892944</v>
      </c>
      <c r="Y131" s="47"/>
      <c r="Z131" s="91">
        <f>+'Ark1'!W268</f>
        <v>0.12165450121654502</v>
      </c>
      <c r="AA131" s="47"/>
      <c r="AB131" s="146">
        <f>+'Ark1'!X268</f>
        <v>56.87347931873478</v>
      </c>
      <c r="AC131" s="146">
        <f>+'Ark1'!Y268</f>
        <v>10.188564476885643</v>
      </c>
      <c r="AD131" s="91">
        <f>+'Ark1'!Z268</f>
        <v>4.7635609113523438</v>
      </c>
      <c r="AE131" s="89">
        <f>+'Ark1'!Z268</f>
        <v>4.7635609113523438</v>
      </c>
      <c r="AF131" s="89">
        <f>+'Ark1'!AA268</f>
        <v>1.3496041002706229</v>
      </c>
      <c r="AG131" s="89">
        <f>+'Ark1'!AB268</f>
        <v>1.7752901506821173</v>
      </c>
      <c r="AH131" s="89">
        <f>+M131/V131</f>
        <v>5.2563743345475062</v>
      </c>
      <c r="AI131" s="146">
        <f t="shared" si="78"/>
        <v>8.7914438502673793</v>
      </c>
      <c r="AJ131" s="47"/>
      <c r="AK131" s="3"/>
      <c r="AL131" s="3"/>
      <c r="AM131" s="22"/>
      <c r="AN131" s="3"/>
      <c r="AO131" s="3"/>
      <c r="AP131" s="3"/>
      <c r="AQ131" s="3"/>
      <c r="AR131" s="3"/>
      <c r="AS131" s="3"/>
    </row>
    <row r="132" spans="1:45" ht="15.6">
      <c r="A132" s="47"/>
      <c r="B132" s="88">
        <f>+'Ark1'!C269</f>
        <v>2000</v>
      </c>
      <c r="C132" s="88">
        <f>+'Ark1'!G269</f>
        <v>3</v>
      </c>
      <c r="D132" s="89" t="str">
        <f>VLOOKUP(C132,RNR!$I$5:$J$8,2)</f>
        <v xml:space="preserve">Midt </v>
      </c>
      <c r="E132" s="88">
        <f>+'Ark1'!Q269</f>
        <v>181</v>
      </c>
      <c r="F132" s="47"/>
      <c r="G132" s="88">
        <f>+'Ark1'!R269</f>
        <v>1884</v>
      </c>
      <c r="H132" s="72"/>
      <c r="I132" s="91">
        <f>+'Ark1'!AG269</f>
        <v>15.690828675189254</v>
      </c>
      <c r="J132" s="47"/>
      <c r="K132" s="91">
        <f>+'Ark1'!AH269</f>
        <v>1.0615711252653928</v>
      </c>
      <c r="L132" s="149"/>
      <c r="M132" s="89">
        <f>+'Ark1'!U269</f>
        <v>17.115021231422507</v>
      </c>
      <c r="N132" s="47"/>
      <c r="O132" s="47"/>
      <c r="P132" s="47"/>
      <c r="Q132" s="47"/>
      <c r="R132" s="90"/>
      <c r="S132" s="90"/>
      <c r="T132" s="155"/>
      <c r="U132" s="149"/>
      <c r="V132" s="89">
        <f>+'Ark1'!S269</f>
        <v>3.1645435244161355</v>
      </c>
      <c r="W132" s="47"/>
      <c r="X132" s="89">
        <f>+'Ark1'!T269</f>
        <v>4.6438428874734612</v>
      </c>
      <c r="Y132" s="47"/>
      <c r="Z132" s="91">
        <f>+'Ark1'!W269</f>
        <v>1.5923566878980897</v>
      </c>
      <c r="AA132" s="47"/>
      <c r="AB132" s="146">
        <f>+'Ark1'!X269</f>
        <v>55.626326963906557</v>
      </c>
      <c r="AC132" s="146">
        <f>+'Ark1'!Y269</f>
        <v>11.305732484076437</v>
      </c>
      <c r="AD132" s="91">
        <f>+'Ark1'!Z269</f>
        <v>5.0777774918215508</v>
      </c>
      <c r="AE132" s="89">
        <f>+'Ark1'!Z269</f>
        <v>5.0777774918215508</v>
      </c>
      <c r="AF132" s="89">
        <f>+'Ark1'!AA269</f>
        <v>1.2583039480190457</v>
      </c>
      <c r="AG132" s="89">
        <f>+'Ark1'!AB269</f>
        <v>2.3018061054019201</v>
      </c>
      <c r="AH132" s="89">
        <f>+M132/V132</f>
        <v>5.4083696746058383</v>
      </c>
      <c r="AI132" s="146">
        <f t="shared" si="78"/>
        <v>10.408839779005525</v>
      </c>
      <c r="AJ132" s="47"/>
      <c r="AK132" s="3"/>
      <c r="AL132" s="3"/>
      <c r="AM132" s="22"/>
      <c r="AN132" s="3"/>
      <c r="AO132" s="3"/>
      <c r="AP132" s="3"/>
      <c r="AQ132" s="3"/>
      <c r="AR132" s="3"/>
      <c r="AS132" s="3"/>
    </row>
    <row r="133" spans="1:45" ht="15.6">
      <c r="A133" s="47"/>
      <c r="B133" s="88">
        <f>+'Ark1'!C270</f>
        <v>2000</v>
      </c>
      <c r="C133" s="88">
        <f>+'Ark1'!G270</f>
        <v>4</v>
      </c>
      <c r="D133" s="89" t="str">
        <f>VLOOKUP(C133,RNR!$I$5:$J$8,2)</f>
        <v>Nord</v>
      </c>
      <c r="E133" s="88">
        <f>+'Ark1'!Q270</f>
        <v>300</v>
      </c>
      <c r="F133" s="47"/>
      <c r="G133" s="88">
        <f>+'Ark1'!R270</f>
        <v>4465</v>
      </c>
      <c r="H133" s="72"/>
      <c r="I133" s="91">
        <f>+'Ark1'!AG270</f>
        <v>36.318925081861202</v>
      </c>
      <c r="J133" s="47"/>
      <c r="K133" s="91">
        <f>+'Ark1'!AH270</f>
        <v>8.9585666293393054E-2</v>
      </c>
      <c r="L133" s="149"/>
      <c r="M133" s="89">
        <f>+'Ark1'!U270</f>
        <v>16.715677491601372</v>
      </c>
      <c r="N133" s="47"/>
      <c r="O133" s="47"/>
      <c r="P133" s="47"/>
      <c r="Q133" s="47"/>
      <c r="R133" s="90"/>
      <c r="S133" s="90"/>
      <c r="T133" s="155"/>
      <c r="U133" s="149"/>
      <c r="V133" s="89">
        <f>+'Ark1'!S270</f>
        <v>3.5171332586786126</v>
      </c>
      <c r="W133" s="47"/>
      <c r="X133" s="89">
        <f>+'Ark1'!T270</f>
        <v>4.4510638297872331</v>
      </c>
      <c r="Y133" s="47"/>
      <c r="Z133" s="91">
        <f>+'Ark1'!W270</f>
        <v>1.6573348264277716</v>
      </c>
      <c r="AA133" s="47"/>
      <c r="AB133" s="146">
        <f>+'Ark1'!X270</f>
        <v>52.945128779395297</v>
      </c>
      <c r="AC133" s="146">
        <f>+'Ark1'!Y270</f>
        <v>9.9664053751399759</v>
      </c>
      <c r="AD133" s="91">
        <f>+'Ark1'!Z270</f>
        <v>5.1718192063050799</v>
      </c>
      <c r="AE133" s="89">
        <f>+'Ark1'!Z270</f>
        <v>5.1718192063050799</v>
      </c>
      <c r="AF133" s="89">
        <f>+'Ark1'!AA270</f>
        <v>1.7255694683439637</v>
      </c>
      <c r="AG133" s="89">
        <f>+'Ark1'!AB270</f>
        <v>2.2957947557034477</v>
      </c>
      <c r="AH133" s="89">
        <f>+M133/V133</f>
        <v>4.7526426388181422</v>
      </c>
      <c r="AI133" s="146">
        <f t="shared" si="78"/>
        <v>14.883333333333333</v>
      </c>
      <c r="AJ133" s="47"/>
      <c r="AK133" s="3"/>
      <c r="AL133" s="3"/>
      <c r="AM133" s="22"/>
      <c r="AN133" s="3"/>
      <c r="AO133" s="3"/>
      <c r="AP133" s="3"/>
      <c r="AQ133" s="3"/>
      <c r="AR133" s="3"/>
      <c r="AS133" s="3"/>
    </row>
    <row r="134" spans="1:45">
      <c r="A134" s="47"/>
      <c r="B134" s="47"/>
      <c r="C134" s="47"/>
      <c r="D134" s="47"/>
      <c r="E134" s="47"/>
      <c r="F134" s="47"/>
      <c r="G134" s="47"/>
      <c r="H134" s="72"/>
      <c r="I134" s="47"/>
      <c r="J134" s="47"/>
      <c r="K134" s="47"/>
      <c r="L134" s="149"/>
      <c r="M134" s="47"/>
      <c r="N134" s="47"/>
      <c r="O134" s="47"/>
      <c r="P134" s="47"/>
      <c r="Q134" s="47"/>
      <c r="R134" s="90"/>
      <c r="S134" s="90"/>
      <c r="T134" s="155"/>
      <c r="U134" s="149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3"/>
      <c r="AL134" s="3"/>
      <c r="AM134" s="22"/>
      <c r="AN134" s="3"/>
      <c r="AO134" s="3"/>
      <c r="AP134" s="3"/>
      <c r="AQ134" s="3"/>
      <c r="AR134" s="3"/>
      <c r="AS134" s="3"/>
    </row>
    <row r="135" spans="1:45">
      <c r="A135" s="47"/>
      <c r="B135" s="47"/>
      <c r="C135" s="47"/>
      <c r="D135" s="47"/>
      <c r="E135" s="47"/>
      <c r="F135" s="47"/>
      <c r="G135" s="47"/>
      <c r="H135" s="72"/>
      <c r="I135" s="47"/>
      <c r="J135" s="47"/>
      <c r="K135" s="47"/>
      <c r="L135" s="149"/>
      <c r="M135" s="47"/>
      <c r="N135" s="47"/>
      <c r="O135" s="47"/>
      <c r="P135" s="47"/>
      <c r="Q135" s="47"/>
      <c r="R135" s="90"/>
      <c r="S135" s="90"/>
      <c r="T135" s="155"/>
      <c r="U135" s="149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3"/>
      <c r="AL135" s="3"/>
      <c r="AM135" s="22"/>
      <c r="AN135" s="3"/>
      <c r="AO135" s="3"/>
      <c r="AP135" s="3"/>
      <c r="AQ135" s="3"/>
      <c r="AR135" s="3"/>
      <c r="AS135" s="3"/>
    </row>
    <row r="136" spans="1:45">
      <c r="A136" s="3"/>
      <c r="B136" s="3"/>
      <c r="C136" s="3"/>
      <c r="D136" s="3"/>
      <c r="E136" s="3"/>
      <c r="F136" s="3"/>
      <c r="G136" s="3"/>
      <c r="H136" s="16"/>
      <c r="I136" s="3"/>
      <c r="J136" s="3"/>
      <c r="K136" s="3"/>
      <c r="L136" s="3"/>
      <c r="M136" s="3"/>
      <c r="N136" s="3"/>
      <c r="O136" s="3"/>
      <c r="P136" s="3"/>
      <c r="Q136" s="3"/>
      <c r="R136" s="58"/>
      <c r="S136" s="58"/>
      <c r="T136" s="1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22"/>
      <c r="AN136" s="3"/>
      <c r="AO136" s="3"/>
      <c r="AP136" s="3"/>
      <c r="AQ136" s="3"/>
      <c r="AR136" s="3"/>
      <c r="AS136" s="3"/>
    </row>
    <row r="137" spans="1:45">
      <c r="A137" s="3"/>
      <c r="I137"/>
      <c r="J137"/>
      <c r="K137"/>
      <c r="L137"/>
      <c r="P137"/>
      <c r="Q137" s="447"/>
      <c r="U137" s="447"/>
      <c r="V137"/>
      <c r="Z137"/>
      <c r="AA137"/>
      <c r="AB137"/>
      <c r="AC137"/>
      <c r="AD137"/>
      <c r="AI137"/>
      <c r="AL137" s="3"/>
      <c r="AM137" s="22"/>
      <c r="AN137" s="3"/>
      <c r="AO137" s="3"/>
      <c r="AP137" s="3"/>
      <c r="AQ137" s="3"/>
      <c r="AR137" s="3"/>
      <c r="AS137" s="3"/>
    </row>
    <row r="138" spans="1:45">
      <c r="I138"/>
      <c r="J138"/>
      <c r="K138"/>
      <c r="L138"/>
      <c r="P138"/>
      <c r="Q138" s="447"/>
      <c r="U138" s="447"/>
      <c r="V138"/>
      <c r="Z138"/>
      <c r="AA138"/>
      <c r="AB138"/>
      <c r="AC138"/>
      <c r="AD138"/>
      <c r="AI138"/>
      <c r="AL138" s="3"/>
      <c r="AM138" s="22"/>
      <c r="AN138" s="3"/>
      <c r="AO138" s="3"/>
      <c r="AP138" s="3"/>
      <c r="AQ138" s="3"/>
      <c r="AR138" s="3"/>
      <c r="AS138" s="3"/>
    </row>
    <row r="139" spans="1:45">
      <c r="I139"/>
      <c r="J139"/>
      <c r="K139"/>
      <c r="L139"/>
      <c r="P139"/>
      <c r="Q139" s="447"/>
      <c r="U139" s="447"/>
      <c r="V139"/>
      <c r="Z139"/>
      <c r="AA139"/>
      <c r="AB139"/>
      <c r="AC139"/>
      <c r="AD139"/>
      <c r="AI139"/>
      <c r="AL139" s="3"/>
      <c r="AM139" s="22"/>
      <c r="AN139" s="3"/>
      <c r="AO139" s="3"/>
      <c r="AP139" s="3"/>
      <c r="AQ139" s="3"/>
      <c r="AR139" s="3"/>
      <c r="AS139" s="3"/>
    </row>
    <row r="140" spans="1:45">
      <c r="I140"/>
      <c r="J140"/>
      <c r="K140"/>
      <c r="L140"/>
      <c r="P140"/>
      <c r="Q140" s="447"/>
      <c r="U140" s="447"/>
      <c r="V140"/>
      <c r="Z140"/>
      <c r="AA140"/>
      <c r="AB140"/>
      <c r="AC140"/>
      <c r="AD140"/>
      <c r="AI140"/>
      <c r="AL140" s="3"/>
      <c r="AM140" s="22"/>
      <c r="AN140" s="3"/>
      <c r="AO140" s="3"/>
      <c r="AP140" s="3"/>
      <c r="AQ140" s="3"/>
      <c r="AR140" s="3"/>
      <c r="AS140" s="3"/>
    </row>
    <row r="141" spans="1:45">
      <c r="I141"/>
      <c r="J141"/>
      <c r="K141"/>
      <c r="L141"/>
      <c r="P141"/>
      <c r="Q141" s="447"/>
      <c r="U141" s="447"/>
      <c r="V141"/>
      <c r="Z141"/>
      <c r="AA141"/>
      <c r="AB141"/>
      <c r="AC141"/>
      <c r="AD141"/>
      <c r="AI141"/>
      <c r="AL141" s="3"/>
      <c r="AM141" s="22"/>
      <c r="AN141" s="3"/>
      <c r="AO141" s="3"/>
      <c r="AP141" s="3"/>
      <c r="AQ141" s="3"/>
      <c r="AR141" s="3"/>
      <c r="AS141" s="3"/>
    </row>
    <row r="142" spans="1:45">
      <c r="I142"/>
      <c r="J142"/>
      <c r="K142"/>
      <c r="L142"/>
      <c r="P142"/>
      <c r="Q142" s="447"/>
      <c r="U142" s="447"/>
      <c r="V142"/>
      <c r="Z142"/>
      <c r="AA142"/>
      <c r="AB142"/>
      <c r="AC142"/>
      <c r="AD142"/>
      <c r="AI142"/>
      <c r="AL142" s="3"/>
      <c r="AM142" s="22"/>
      <c r="AN142" s="3"/>
      <c r="AO142" s="3"/>
      <c r="AP142" s="3"/>
      <c r="AQ142" s="3"/>
      <c r="AR142" s="3"/>
      <c r="AS142" s="3"/>
    </row>
    <row r="143" spans="1:45">
      <c r="M143" s="3"/>
      <c r="N143" s="3"/>
      <c r="O143" s="3"/>
      <c r="W143" s="3"/>
      <c r="X143" s="3"/>
      <c r="Y143" s="3"/>
      <c r="Z143" s="58"/>
      <c r="AA143" s="58"/>
      <c r="AB143" s="16"/>
      <c r="AC143" s="16"/>
      <c r="AD143" s="58"/>
      <c r="AE143" s="3"/>
      <c r="AF143" s="3"/>
      <c r="AG143" s="3"/>
      <c r="AH143" s="3"/>
      <c r="AI143" s="16"/>
      <c r="AJ143" s="3"/>
      <c r="AK143" s="3"/>
      <c r="AL143" s="3"/>
      <c r="AM143" s="22"/>
      <c r="AN143" s="3"/>
      <c r="AO143" s="3"/>
      <c r="AP143" s="3"/>
      <c r="AQ143" s="3"/>
      <c r="AR143" s="3"/>
      <c r="AS143" s="3"/>
    </row>
    <row r="144" spans="1:45">
      <c r="M144" s="3"/>
      <c r="N144" s="3"/>
      <c r="O144" s="3"/>
      <c r="W144" s="3"/>
      <c r="X144" s="3"/>
      <c r="Y144" s="3"/>
      <c r="Z144" s="58"/>
      <c r="AA144" s="58"/>
      <c r="AB144" s="16"/>
      <c r="AC144" s="16"/>
      <c r="AD144" s="58"/>
      <c r="AE144" s="3"/>
      <c r="AF144" s="3"/>
      <c r="AG144" s="3"/>
      <c r="AH144" s="3"/>
      <c r="AI144" s="16"/>
      <c r="AJ144" s="3"/>
      <c r="AK144" s="3"/>
      <c r="AL144" s="3"/>
      <c r="AM144" s="22"/>
      <c r="AN144" s="3"/>
      <c r="AO144" s="3"/>
      <c r="AP144" s="3"/>
      <c r="AQ144" s="3"/>
      <c r="AR144" s="3"/>
      <c r="AS144" s="3"/>
    </row>
    <row r="145" spans="13:45">
      <c r="M145" s="3"/>
      <c r="N145" s="3"/>
      <c r="O145" s="3"/>
      <c r="W145" s="3"/>
      <c r="X145" s="3"/>
      <c r="Y145" s="3"/>
      <c r="Z145" s="58"/>
      <c r="AA145" s="58"/>
      <c r="AB145" s="16"/>
      <c r="AC145" s="16"/>
      <c r="AD145" s="58"/>
      <c r="AE145" s="3"/>
      <c r="AF145" s="3"/>
      <c r="AG145" s="3"/>
      <c r="AH145" s="3"/>
      <c r="AI145" s="16"/>
      <c r="AJ145" s="3"/>
      <c r="AK145" s="3"/>
      <c r="AL145" s="3"/>
      <c r="AM145" s="22"/>
      <c r="AN145" s="3"/>
      <c r="AO145" s="3"/>
      <c r="AP145" s="3"/>
      <c r="AQ145" s="3"/>
      <c r="AR145" s="3"/>
      <c r="AS145" s="3"/>
    </row>
    <row r="146" spans="13:45">
      <c r="M146" s="3"/>
      <c r="N146" s="3"/>
      <c r="O146" s="3"/>
      <c r="W146" s="3"/>
      <c r="X146" s="3"/>
      <c r="Y146" s="3"/>
      <c r="Z146" s="58"/>
      <c r="AA146" s="58"/>
      <c r="AB146" s="16"/>
      <c r="AC146" s="16"/>
      <c r="AD146" s="58"/>
      <c r="AE146" s="3"/>
      <c r="AF146" s="3"/>
      <c r="AG146" s="3"/>
      <c r="AH146" s="3"/>
      <c r="AI146" s="16"/>
      <c r="AJ146" s="3"/>
      <c r="AK146" s="3"/>
      <c r="AL146" s="3"/>
      <c r="AM146" s="22"/>
      <c r="AN146" s="3"/>
      <c r="AO146" s="3"/>
      <c r="AP146" s="3"/>
      <c r="AQ146" s="3"/>
      <c r="AR146" s="3"/>
      <c r="AS146" s="3"/>
    </row>
    <row r="147" spans="13:45">
      <c r="M147" s="3"/>
      <c r="N147" s="3"/>
      <c r="O147" s="3"/>
      <c r="W147" s="3"/>
      <c r="X147" s="3"/>
      <c r="Y147" s="3"/>
      <c r="Z147" s="58"/>
      <c r="AA147" s="58"/>
      <c r="AB147" s="16"/>
      <c r="AC147" s="16"/>
      <c r="AD147" s="58"/>
      <c r="AE147" s="3"/>
      <c r="AF147" s="3"/>
      <c r="AG147" s="3"/>
      <c r="AH147" s="3"/>
      <c r="AI147" s="16"/>
      <c r="AJ147" s="3"/>
      <c r="AK147" s="3"/>
      <c r="AL147" s="3"/>
      <c r="AM147" s="22"/>
      <c r="AN147" s="3"/>
      <c r="AO147" s="3"/>
      <c r="AP147" s="3"/>
      <c r="AQ147" s="3"/>
      <c r="AR147" s="3"/>
      <c r="AS147" s="3"/>
    </row>
    <row r="148" spans="13:45">
      <c r="M148" s="3"/>
      <c r="N148" s="3"/>
      <c r="O148" s="3"/>
      <c r="W148" s="3"/>
      <c r="X148" s="3"/>
      <c r="Y148" s="3"/>
      <c r="Z148" s="58"/>
      <c r="AA148" s="58"/>
      <c r="AB148" s="16"/>
      <c r="AC148" s="16"/>
      <c r="AD148" s="58"/>
      <c r="AE148" s="3"/>
      <c r="AF148" s="3"/>
      <c r="AG148" s="3"/>
      <c r="AH148" s="3"/>
      <c r="AI148" s="16"/>
      <c r="AJ148" s="3"/>
      <c r="AK148" s="3"/>
      <c r="AL148" s="3"/>
      <c r="AM148" s="22"/>
      <c r="AN148" s="3"/>
      <c r="AO148" s="3"/>
      <c r="AP148" s="3"/>
      <c r="AQ148" s="3"/>
      <c r="AR148" s="3"/>
      <c r="AS148" s="3"/>
    </row>
    <row r="149" spans="13:45">
      <c r="M149" s="3"/>
      <c r="N149" s="3"/>
      <c r="O149" s="3"/>
      <c r="W149" s="3"/>
      <c r="X149" s="3"/>
      <c r="Y149" s="3"/>
      <c r="Z149" s="58"/>
      <c r="AA149" s="58"/>
      <c r="AB149" s="16"/>
      <c r="AC149" s="16"/>
      <c r="AD149" s="58"/>
      <c r="AE149" s="3"/>
      <c r="AF149" s="3"/>
      <c r="AG149" s="3"/>
      <c r="AH149" s="3"/>
      <c r="AI149" s="16"/>
      <c r="AJ149" s="3"/>
      <c r="AK149" s="3"/>
      <c r="AL149" s="3"/>
      <c r="AM149" s="22"/>
      <c r="AN149" s="3"/>
      <c r="AO149" s="3"/>
      <c r="AP149" s="3"/>
      <c r="AQ149" s="3"/>
      <c r="AR149" s="3"/>
      <c r="AS149" s="3"/>
    </row>
    <row r="150" spans="13:45">
      <c r="M150" s="3"/>
      <c r="N150" s="3"/>
      <c r="O150" s="3"/>
      <c r="W150" s="3"/>
      <c r="X150" s="3"/>
      <c r="Y150" s="3"/>
      <c r="Z150" s="58"/>
      <c r="AA150" s="58"/>
      <c r="AB150" s="16"/>
      <c r="AC150" s="16"/>
      <c r="AD150" s="58"/>
      <c r="AE150" s="3"/>
      <c r="AF150" s="3"/>
      <c r="AG150" s="3"/>
      <c r="AH150" s="3"/>
      <c r="AI150" s="16"/>
      <c r="AJ150" s="3"/>
      <c r="AK150" s="3"/>
      <c r="AL150" s="3"/>
      <c r="AM150" s="22"/>
      <c r="AN150" s="3"/>
      <c r="AO150" s="3"/>
      <c r="AP150" s="3"/>
      <c r="AQ150" s="3"/>
      <c r="AR150" s="3"/>
      <c r="AS150" s="3"/>
    </row>
    <row r="151" spans="13:45">
      <c r="M151" s="3"/>
      <c r="N151" s="3"/>
      <c r="O151" s="3"/>
      <c r="W151" s="3"/>
      <c r="X151" s="3"/>
      <c r="Y151" s="3"/>
      <c r="Z151" s="58"/>
      <c r="AA151" s="58"/>
      <c r="AB151" s="16"/>
      <c r="AC151" s="16"/>
      <c r="AD151" s="58"/>
      <c r="AE151" s="3"/>
      <c r="AF151" s="3"/>
      <c r="AG151" s="3"/>
      <c r="AH151" s="3"/>
      <c r="AI151" s="16"/>
      <c r="AJ151" s="3"/>
      <c r="AK151" s="3"/>
      <c r="AL151" s="3"/>
      <c r="AM151" s="22"/>
      <c r="AN151" s="3"/>
      <c r="AO151" s="3"/>
      <c r="AP151" s="3"/>
      <c r="AQ151" s="3"/>
      <c r="AR151" s="3"/>
      <c r="AS151" s="3"/>
    </row>
    <row r="152" spans="13:45">
      <c r="M152" s="3"/>
      <c r="N152" s="3"/>
      <c r="O152" s="3"/>
      <c r="W152" s="3"/>
      <c r="X152" s="3"/>
      <c r="Y152" s="3"/>
      <c r="Z152" s="58"/>
      <c r="AA152" s="58"/>
      <c r="AB152" s="16"/>
      <c r="AC152" s="16"/>
      <c r="AD152" s="58"/>
      <c r="AE152" s="3"/>
      <c r="AF152" s="3"/>
      <c r="AG152" s="3"/>
      <c r="AH152" s="3"/>
      <c r="AI152" s="16"/>
      <c r="AJ152" s="3"/>
      <c r="AK152" s="3"/>
      <c r="AL152" s="3"/>
      <c r="AM152" s="22"/>
      <c r="AN152" s="3"/>
      <c r="AO152" s="3"/>
      <c r="AP152" s="3"/>
      <c r="AQ152" s="3"/>
      <c r="AR152" s="3"/>
      <c r="AS152" s="3"/>
    </row>
    <row r="153" spans="13:45">
      <c r="M153" s="3"/>
      <c r="N153" s="3"/>
      <c r="O153" s="3"/>
      <c r="W153" s="3"/>
      <c r="X153" s="3"/>
      <c r="Y153" s="3"/>
      <c r="Z153" s="58"/>
      <c r="AA153" s="58"/>
      <c r="AB153" s="16"/>
      <c r="AC153" s="16"/>
      <c r="AD153" s="58"/>
      <c r="AE153" s="3"/>
      <c r="AF153" s="3"/>
      <c r="AG153" s="3"/>
      <c r="AH153" s="3"/>
      <c r="AI153" s="16"/>
      <c r="AJ153" s="3"/>
      <c r="AK153" s="3"/>
      <c r="AL153" s="3"/>
      <c r="AM153" s="22"/>
      <c r="AN153" s="3"/>
      <c r="AO153" s="3"/>
      <c r="AP153" s="3"/>
      <c r="AQ153" s="3"/>
      <c r="AR153" s="3"/>
      <c r="AS153" s="3"/>
    </row>
    <row r="154" spans="13:45">
      <c r="M154" s="3"/>
      <c r="N154" s="3"/>
      <c r="O154" s="3"/>
      <c r="W154" s="3"/>
      <c r="X154" s="3"/>
      <c r="Y154" s="3"/>
      <c r="Z154" s="58"/>
      <c r="AA154" s="58"/>
      <c r="AB154" s="16"/>
      <c r="AC154" s="16"/>
      <c r="AD154" s="58"/>
      <c r="AE154" s="3"/>
      <c r="AF154" s="3"/>
      <c r="AG154" s="3"/>
      <c r="AH154" s="3"/>
      <c r="AI154" s="16"/>
      <c r="AJ154" s="3"/>
      <c r="AK154" s="3"/>
      <c r="AL154" s="3"/>
      <c r="AM154" s="22"/>
      <c r="AN154" s="3"/>
      <c r="AO154" s="3"/>
      <c r="AP154" s="3"/>
      <c r="AQ154" s="3"/>
      <c r="AR154" s="3"/>
      <c r="AS154" s="3"/>
    </row>
    <row r="155" spans="13:45">
      <c r="M155" s="3"/>
      <c r="N155" s="3"/>
      <c r="O155" s="3"/>
      <c r="W155" s="3"/>
      <c r="X155" s="3"/>
      <c r="Y155" s="3"/>
      <c r="Z155" s="58"/>
      <c r="AA155" s="58"/>
      <c r="AB155" s="16"/>
      <c r="AC155" s="16"/>
      <c r="AD155" s="58"/>
      <c r="AE155" s="3"/>
      <c r="AF155" s="3"/>
      <c r="AG155" s="3"/>
      <c r="AH155" s="3"/>
      <c r="AI155" s="16"/>
      <c r="AJ155" s="3"/>
      <c r="AK155" s="3"/>
      <c r="AL155" s="3"/>
      <c r="AM155" s="22"/>
      <c r="AN155" s="3"/>
      <c r="AO155" s="3"/>
      <c r="AP155" s="3"/>
      <c r="AQ155" s="3"/>
      <c r="AR155" s="3"/>
      <c r="AS155" s="3"/>
    </row>
    <row r="156" spans="13:45">
      <c r="M156" s="3"/>
      <c r="N156" s="3"/>
      <c r="O156" s="3"/>
      <c r="W156" s="3"/>
      <c r="X156" s="3"/>
      <c r="Y156" s="3"/>
      <c r="Z156" s="58"/>
      <c r="AA156" s="58"/>
      <c r="AB156" s="16"/>
      <c r="AC156" s="16"/>
      <c r="AD156" s="58"/>
      <c r="AE156" s="3"/>
      <c r="AF156" s="3"/>
      <c r="AG156" s="3"/>
      <c r="AH156" s="3"/>
      <c r="AI156" s="16"/>
      <c r="AJ156" s="3"/>
      <c r="AK156" s="3"/>
      <c r="AL156" s="3"/>
      <c r="AM156" s="22"/>
      <c r="AN156" s="3"/>
      <c r="AO156" s="3"/>
      <c r="AP156" s="3"/>
      <c r="AQ156" s="3"/>
      <c r="AR156" s="3"/>
      <c r="AS156" s="3"/>
    </row>
    <row r="157" spans="13:45">
      <c r="M157" s="3"/>
      <c r="N157" s="3"/>
      <c r="O157" s="3"/>
      <c r="W157" s="3"/>
      <c r="X157" s="3"/>
      <c r="Y157" s="3"/>
      <c r="Z157" s="58"/>
      <c r="AA157" s="58"/>
      <c r="AB157" s="16"/>
      <c r="AC157" s="16"/>
      <c r="AD157" s="58"/>
      <c r="AE157" s="3"/>
      <c r="AF157" s="3"/>
      <c r="AG157" s="3"/>
      <c r="AH157" s="3"/>
      <c r="AI157" s="16"/>
      <c r="AJ157" s="3"/>
      <c r="AK157" s="3"/>
      <c r="AL157" s="3"/>
      <c r="AM157" s="22"/>
      <c r="AN157" s="3"/>
      <c r="AO157" s="3"/>
      <c r="AP157" s="3"/>
      <c r="AQ157" s="3"/>
      <c r="AR157" s="3"/>
      <c r="AS157" s="3"/>
    </row>
    <row r="158" spans="13:45">
      <c r="M158" s="3"/>
      <c r="N158" s="3"/>
      <c r="O158" s="3"/>
      <c r="W158" s="3"/>
      <c r="X158" s="3"/>
      <c r="Y158" s="3"/>
      <c r="Z158" s="58"/>
      <c r="AA158" s="58"/>
      <c r="AB158" s="16"/>
      <c r="AC158" s="16"/>
      <c r="AD158" s="58"/>
      <c r="AE158" s="3"/>
      <c r="AF158" s="3"/>
      <c r="AG158" s="3"/>
      <c r="AH158" s="3"/>
      <c r="AI158" s="16"/>
      <c r="AJ158" s="3"/>
      <c r="AK158" s="3"/>
      <c r="AL158" s="3"/>
      <c r="AM158" s="22"/>
      <c r="AN158" s="3"/>
      <c r="AO158" s="3"/>
      <c r="AP158" s="3"/>
      <c r="AQ158" s="3"/>
      <c r="AR158" s="3"/>
      <c r="AS158" s="3"/>
    </row>
    <row r="159" spans="13:45">
      <c r="M159" s="3"/>
      <c r="N159" s="3"/>
      <c r="O159" s="3"/>
      <c r="W159" s="3"/>
      <c r="X159" s="3"/>
      <c r="Y159" s="3"/>
      <c r="Z159" s="58"/>
      <c r="AA159" s="58"/>
      <c r="AB159" s="16"/>
      <c r="AC159" s="16"/>
      <c r="AD159" s="58"/>
      <c r="AE159" s="3"/>
      <c r="AF159" s="3"/>
      <c r="AG159" s="3"/>
      <c r="AH159" s="3"/>
      <c r="AI159" s="16"/>
      <c r="AJ159" s="3"/>
      <c r="AK159" s="3"/>
      <c r="AL159" s="3"/>
      <c r="AM159" s="22"/>
      <c r="AN159" s="3"/>
      <c r="AO159" s="3"/>
      <c r="AP159" s="3"/>
      <c r="AQ159" s="3"/>
      <c r="AR159" s="3"/>
      <c r="AS159" s="3"/>
    </row>
    <row r="160" spans="13:45">
      <c r="M160" s="3"/>
      <c r="N160" s="3"/>
      <c r="O160" s="3"/>
      <c r="W160" s="3"/>
      <c r="X160" s="3"/>
      <c r="Y160" s="3"/>
      <c r="Z160" s="58"/>
      <c r="AA160" s="58"/>
      <c r="AB160" s="16"/>
      <c r="AC160" s="16"/>
      <c r="AD160" s="58"/>
      <c r="AE160" s="3"/>
      <c r="AF160" s="3"/>
      <c r="AG160" s="3"/>
      <c r="AH160" s="3"/>
      <c r="AI160" s="16"/>
      <c r="AJ160" s="3"/>
      <c r="AK160" s="3"/>
      <c r="AL160" s="3"/>
      <c r="AM160" s="22"/>
      <c r="AN160" s="3"/>
      <c r="AO160" s="3"/>
      <c r="AP160" s="3"/>
      <c r="AQ160" s="3"/>
      <c r="AR160" s="3"/>
      <c r="AS160" s="3"/>
    </row>
    <row r="161" spans="13:45">
      <c r="M161" s="3"/>
      <c r="N161" s="3"/>
      <c r="O161" s="3"/>
      <c r="W161" s="3"/>
      <c r="X161" s="3"/>
      <c r="Y161" s="3"/>
      <c r="Z161" s="58"/>
      <c r="AA161" s="58"/>
      <c r="AB161" s="16"/>
      <c r="AC161" s="16"/>
      <c r="AD161" s="58"/>
      <c r="AE161" s="3"/>
      <c r="AF161" s="3"/>
      <c r="AG161" s="3"/>
      <c r="AH161" s="3"/>
      <c r="AI161" s="16"/>
      <c r="AJ161" s="3"/>
      <c r="AK161" s="3"/>
      <c r="AL161" s="3"/>
      <c r="AM161" s="22"/>
      <c r="AN161" s="3"/>
      <c r="AO161" s="3"/>
      <c r="AP161" s="3"/>
      <c r="AQ161" s="3"/>
      <c r="AR161" s="3"/>
      <c r="AS161" s="3"/>
    </row>
    <row r="162" spans="13:45">
      <c r="M162" s="3"/>
      <c r="N162" s="3"/>
      <c r="O162" s="3"/>
      <c r="W162" s="3"/>
      <c r="X162" s="3"/>
      <c r="Y162" s="3"/>
      <c r="Z162" s="58"/>
      <c r="AA162" s="58"/>
      <c r="AB162" s="16"/>
      <c r="AC162" s="16"/>
      <c r="AD162" s="58"/>
      <c r="AE162" s="3"/>
      <c r="AF162" s="3"/>
      <c r="AG162" s="3"/>
      <c r="AH162" s="3"/>
      <c r="AI162" s="16"/>
      <c r="AJ162" s="3"/>
      <c r="AK162" s="3"/>
      <c r="AL162" s="3"/>
      <c r="AM162" s="22"/>
      <c r="AN162" s="3"/>
      <c r="AO162" s="3"/>
      <c r="AP162" s="3"/>
      <c r="AQ162" s="3"/>
      <c r="AR162" s="3"/>
      <c r="AS162" s="3"/>
    </row>
    <row r="163" spans="13:45">
      <c r="M163" s="3"/>
      <c r="N163" s="3"/>
      <c r="O163" s="3"/>
      <c r="W163" s="3"/>
      <c r="X163" s="3"/>
      <c r="Y163" s="3"/>
      <c r="Z163" s="58"/>
      <c r="AA163" s="58"/>
      <c r="AB163" s="16"/>
      <c r="AC163" s="16"/>
      <c r="AD163" s="58"/>
      <c r="AE163" s="3"/>
      <c r="AF163" s="3"/>
      <c r="AG163" s="3"/>
      <c r="AH163" s="3"/>
      <c r="AI163" s="16"/>
      <c r="AJ163" s="3"/>
      <c r="AK163" s="3"/>
      <c r="AL163" s="3"/>
      <c r="AM163" s="22"/>
      <c r="AN163" s="3"/>
      <c r="AO163" s="3"/>
      <c r="AP163" s="3"/>
      <c r="AQ163" s="3"/>
      <c r="AR163" s="3"/>
      <c r="AS163" s="3"/>
    </row>
    <row r="164" spans="13:45">
      <c r="M164" s="3"/>
      <c r="N164" s="3"/>
      <c r="O164" s="3"/>
      <c r="W164" s="3"/>
      <c r="X164" s="3"/>
      <c r="Y164" s="3"/>
      <c r="Z164" s="58"/>
      <c r="AA164" s="58"/>
      <c r="AB164" s="16"/>
      <c r="AC164" s="16"/>
      <c r="AD164" s="58"/>
      <c r="AE164" s="3"/>
      <c r="AF164" s="3"/>
      <c r="AG164" s="3"/>
      <c r="AH164" s="3"/>
      <c r="AI164" s="16"/>
      <c r="AJ164" s="3"/>
      <c r="AK164" s="3"/>
      <c r="AL164" s="3"/>
      <c r="AM164" s="22"/>
      <c r="AN164" s="3"/>
      <c r="AO164" s="3"/>
      <c r="AP164" s="3"/>
      <c r="AQ164" s="3"/>
      <c r="AR164" s="3"/>
      <c r="AS164" s="3"/>
    </row>
    <row r="165" spans="13:45">
      <c r="M165" s="3"/>
      <c r="N165" s="3"/>
      <c r="O165" s="3"/>
      <c r="W165" s="3"/>
      <c r="X165" s="3"/>
      <c r="Y165" s="3"/>
      <c r="Z165" s="58"/>
      <c r="AA165" s="58"/>
      <c r="AB165" s="16"/>
      <c r="AC165" s="16"/>
      <c r="AD165" s="58"/>
      <c r="AE165" s="3"/>
      <c r="AF165" s="3"/>
      <c r="AG165" s="3"/>
      <c r="AH165" s="3"/>
      <c r="AI165" s="16"/>
      <c r="AJ165" s="3"/>
      <c r="AK165" s="3"/>
      <c r="AL165" s="3"/>
      <c r="AM165" s="22"/>
      <c r="AN165" s="3"/>
      <c r="AO165" s="3"/>
      <c r="AP165" s="3"/>
      <c r="AQ165" s="3"/>
      <c r="AR165" s="3"/>
      <c r="AS165" s="3"/>
    </row>
    <row r="166" spans="13:45">
      <c r="M166" s="3"/>
      <c r="N166" s="3"/>
      <c r="O166" s="3"/>
      <c r="W166" s="3"/>
      <c r="X166" s="3"/>
      <c r="Y166" s="3"/>
      <c r="Z166" s="58"/>
      <c r="AA166" s="58"/>
      <c r="AB166" s="16"/>
      <c r="AC166" s="16"/>
      <c r="AD166" s="58"/>
      <c r="AE166" s="3"/>
      <c r="AF166" s="3"/>
      <c r="AG166" s="3"/>
      <c r="AH166" s="3"/>
      <c r="AI166" s="16"/>
      <c r="AJ166" s="3"/>
      <c r="AK166" s="3"/>
      <c r="AL166" s="3"/>
      <c r="AM166" s="22"/>
      <c r="AN166" s="3"/>
      <c r="AO166" s="3"/>
      <c r="AP166" s="3"/>
      <c r="AQ166" s="3"/>
      <c r="AR166" s="3"/>
      <c r="AS166" s="3"/>
    </row>
    <row r="167" spans="13:45">
      <c r="M167" s="3"/>
      <c r="N167" s="3"/>
      <c r="O167" s="3"/>
      <c r="W167" s="3"/>
      <c r="X167" s="3"/>
      <c r="Y167" s="3"/>
      <c r="Z167" s="58"/>
      <c r="AA167" s="58"/>
      <c r="AB167" s="16"/>
      <c r="AC167" s="16"/>
      <c r="AD167" s="58"/>
      <c r="AE167" s="3"/>
      <c r="AF167" s="3"/>
      <c r="AG167" s="3"/>
      <c r="AH167" s="3"/>
      <c r="AI167" s="16"/>
      <c r="AJ167" s="3"/>
      <c r="AK167" s="3"/>
      <c r="AL167" s="3"/>
      <c r="AM167" s="22"/>
      <c r="AN167" s="3"/>
      <c r="AO167" s="3"/>
      <c r="AP167" s="3"/>
      <c r="AQ167" s="3"/>
      <c r="AR167" s="3"/>
      <c r="AS167" s="3"/>
    </row>
    <row r="168" spans="13:45">
      <c r="M168" s="3"/>
      <c r="N168" s="3"/>
      <c r="O168" s="3"/>
      <c r="W168" s="3"/>
      <c r="X168" s="3"/>
      <c r="Y168" s="3"/>
      <c r="Z168" s="58"/>
      <c r="AA168" s="58"/>
      <c r="AB168" s="16"/>
      <c r="AC168" s="16"/>
      <c r="AD168" s="58"/>
      <c r="AE168" s="3"/>
      <c r="AF168" s="3"/>
      <c r="AG168" s="3"/>
      <c r="AH168" s="3"/>
      <c r="AI168" s="16"/>
      <c r="AJ168" s="3"/>
      <c r="AK168" s="3"/>
      <c r="AL168" s="3"/>
      <c r="AM168" s="22"/>
      <c r="AN168" s="3"/>
      <c r="AO168" s="3"/>
      <c r="AP168" s="3"/>
      <c r="AQ168" s="3"/>
      <c r="AR168" s="3"/>
      <c r="AS168" s="3"/>
    </row>
    <row r="169" spans="13:45">
      <c r="M169" s="3"/>
      <c r="N169" s="3"/>
      <c r="O169" s="3"/>
      <c r="W169" s="3"/>
      <c r="X169" s="3"/>
      <c r="Y169" s="3"/>
      <c r="Z169" s="58"/>
      <c r="AA169" s="58"/>
      <c r="AB169" s="16"/>
      <c r="AC169" s="16"/>
      <c r="AD169" s="58"/>
      <c r="AE169" s="3"/>
      <c r="AF169" s="3"/>
      <c r="AG169" s="3"/>
      <c r="AH169" s="3"/>
      <c r="AI169" s="16"/>
      <c r="AJ169" s="3"/>
      <c r="AK169" s="3"/>
      <c r="AL169" s="3"/>
      <c r="AM169" s="22"/>
      <c r="AN169" s="3"/>
      <c r="AO169" s="3"/>
      <c r="AP169" s="3"/>
      <c r="AQ169" s="3"/>
      <c r="AR169" s="3"/>
      <c r="AS169" s="3"/>
    </row>
    <row r="170" spans="13:45">
      <c r="M170" s="3"/>
      <c r="N170" s="3"/>
      <c r="O170" s="3"/>
      <c r="W170" s="3"/>
      <c r="X170" s="3"/>
      <c r="Y170" s="3"/>
      <c r="Z170" s="58"/>
      <c r="AA170" s="58"/>
      <c r="AB170" s="16"/>
      <c r="AC170" s="16"/>
      <c r="AD170" s="58"/>
      <c r="AE170" s="3"/>
      <c r="AF170" s="3"/>
      <c r="AG170" s="3"/>
      <c r="AH170" s="3"/>
      <c r="AI170" s="16"/>
      <c r="AJ170" s="3"/>
      <c r="AK170" s="3"/>
      <c r="AL170" s="3"/>
      <c r="AM170" s="22"/>
      <c r="AN170" s="3"/>
      <c r="AO170" s="3"/>
      <c r="AP170" s="3"/>
      <c r="AQ170" s="3"/>
      <c r="AR170" s="3"/>
      <c r="AS170" s="3"/>
    </row>
    <row r="171" spans="13:45">
      <c r="M171" s="3"/>
      <c r="N171" s="3"/>
      <c r="O171" s="3"/>
      <c r="W171" s="3"/>
      <c r="X171" s="3"/>
      <c r="Y171" s="3"/>
      <c r="Z171" s="58"/>
      <c r="AA171" s="58"/>
      <c r="AB171" s="16"/>
      <c r="AC171" s="16"/>
      <c r="AD171" s="58"/>
      <c r="AE171" s="3"/>
      <c r="AF171" s="3"/>
      <c r="AG171" s="3"/>
      <c r="AH171" s="3"/>
      <c r="AI171" s="16"/>
      <c r="AJ171" s="3"/>
      <c r="AK171" s="3"/>
      <c r="AL171" s="3"/>
      <c r="AM171" s="22"/>
      <c r="AN171" s="3"/>
      <c r="AO171" s="3"/>
      <c r="AP171" s="3"/>
      <c r="AQ171" s="3"/>
      <c r="AR171" s="3"/>
      <c r="AS171" s="3"/>
    </row>
    <row r="172" spans="13:45">
      <c r="M172" s="3"/>
      <c r="N172" s="3"/>
      <c r="O172" s="3"/>
      <c r="W172" s="3"/>
      <c r="X172" s="3"/>
      <c r="Y172" s="3"/>
      <c r="Z172" s="58"/>
      <c r="AA172" s="58"/>
      <c r="AB172" s="16"/>
      <c r="AC172" s="16"/>
      <c r="AD172" s="58"/>
      <c r="AE172" s="3"/>
      <c r="AF172" s="3"/>
      <c r="AG172" s="3"/>
      <c r="AH172" s="3"/>
      <c r="AI172" s="16"/>
      <c r="AJ172" s="3"/>
      <c r="AK172" s="3"/>
      <c r="AL172" s="3"/>
      <c r="AM172" s="22"/>
      <c r="AN172" s="3"/>
      <c r="AO172" s="3"/>
      <c r="AP172" s="3"/>
      <c r="AQ172" s="3"/>
      <c r="AR172" s="3"/>
      <c r="AS172" s="3"/>
    </row>
    <row r="173" spans="13:45">
      <c r="M173" s="3"/>
      <c r="N173" s="3"/>
      <c r="O173" s="3"/>
      <c r="W173" s="3"/>
      <c r="X173" s="3"/>
      <c r="Y173" s="3"/>
      <c r="Z173" s="58"/>
      <c r="AA173" s="58"/>
      <c r="AB173" s="16"/>
      <c r="AC173" s="16"/>
      <c r="AD173" s="58"/>
      <c r="AE173" s="3"/>
      <c r="AF173" s="3"/>
      <c r="AG173" s="3"/>
      <c r="AH173" s="3"/>
      <c r="AI173" s="16"/>
      <c r="AJ173" s="3"/>
      <c r="AK173" s="3"/>
      <c r="AL173" s="3"/>
      <c r="AM173" s="22"/>
      <c r="AN173" s="3"/>
      <c r="AO173" s="3"/>
      <c r="AP173" s="3"/>
      <c r="AQ173" s="3"/>
      <c r="AR173" s="3"/>
      <c r="AS173" s="3"/>
    </row>
    <row r="174" spans="13:45">
      <c r="M174" s="3"/>
      <c r="N174" s="3"/>
      <c r="O174" s="3"/>
      <c r="W174" s="3"/>
      <c r="X174" s="3"/>
      <c r="Y174" s="3"/>
      <c r="Z174" s="58"/>
      <c r="AA174" s="58"/>
      <c r="AB174" s="16"/>
      <c r="AC174" s="16"/>
      <c r="AD174" s="58"/>
      <c r="AE174" s="3"/>
      <c r="AF174" s="3"/>
      <c r="AG174" s="3"/>
      <c r="AH174" s="3"/>
      <c r="AI174" s="16"/>
      <c r="AJ174" s="3"/>
      <c r="AK174" s="3"/>
      <c r="AL174" s="3"/>
      <c r="AM174" s="22"/>
      <c r="AN174" s="3"/>
      <c r="AO174" s="3"/>
      <c r="AP174" s="3"/>
      <c r="AQ174" s="3"/>
      <c r="AR174" s="3"/>
      <c r="AS174" s="3"/>
    </row>
    <row r="175" spans="13:45">
      <c r="M175" s="3"/>
      <c r="N175" s="3"/>
      <c r="O175" s="3"/>
      <c r="W175" s="3"/>
      <c r="X175" s="3"/>
      <c r="Y175" s="3"/>
      <c r="Z175" s="58"/>
      <c r="AA175" s="58"/>
      <c r="AB175" s="16"/>
      <c r="AC175" s="16"/>
      <c r="AD175" s="58"/>
      <c r="AE175" s="3"/>
      <c r="AF175" s="3"/>
      <c r="AG175" s="3"/>
      <c r="AH175" s="3"/>
      <c r="AI175" s="16"/>
      <c r="AJ175" s="3"/>
      <c r="AK175" s="3"/>
      <c r="AL175" s="3"/>
      <c r="AM175" s="22"/>
      <c r="AN175" s="3"/>
      <c r="AO175" s="3"/>
      <c r="AP175" s="3"/>
      <c r="AQ175" s="3"/>
      <c r="AR175" s="3"/>
      <c r="AS175" s="3"/>
    </row>
    <row r="176" spans="13:45">
      <c r="M176" s="3"/>
      <c r="N176" s="3"/>
      <c r="O176" s="3"/>
      <c r="W176" s="3"/>
      <c r="X176" s="3"/>
      <c r="Y176" s="3"/>
      <c r="Z176" s="58"/>
      <c r="AA176" s="58"/>
      <c r="AB176" s="16"/>
      <c r="AC176" s="16"/>
      <c r="AD176" s="58"/>
      <c r="AE176" s="3"/>
      <c r="AF176" s="3"/>
      <c r="AG176" s="3"/>
      <c r="AH176" s="3"/>
      <c r="AI176" s="16"/>
      <c r="AJ176" s="3"/>
      <c r="AK176" s="3"/>
      <c r="AL176" s="3"/>
      <c r="AM176" s="22"/>
      <c r="AN176" s="3"/>
      <c r="AO176" s="3"/>
      <c r="AP176" s="3"/>
      <c r="AQ176" s="3"/>
      <c r="AR176" s="3"/>
      <c r="AS176" s="3"/>
    </row>
    <row r="177" spans="13:47">
      <c r="M177" s="3"/>
      <c r="N177" s="3"/>
      <c r="O177" s="3"/>
      <c r="W177" s="3"/>
      <c r="X177" s="3"/>
      <c r="Y177" s="3"/>
      <c r="Z177" s="58"/>
      <c r="AA177" s="58"/>
      <c r="AB177" s="16"/>
      <c r="AC177" s="16"/>
      <c r="AD177" s="58"/>
      <c r="AE177" s="3"/>
      <c r="AF177" s="3"/>
      <c r="AG177" s="3"/>
      <c r="AH177" s="3"/>
      <c r="AI177" s="16"/>
      <c r="AJ177" s="3"/>
      <c r="AK177" s="3"/>
      <c r="AL177" s="3"/>
      <c r="AM177" s="22"/>
      <c r="AN177" s="3"/>
      <c r="AO177" s="3"/>
      <c r="AP177" s="3"/>
      <c r="AQ177" s="3"/>
      <c r="AR177" s="3"/>
      <c r="AS177" s="3"/>
    </row>
    <row r="178" spans="13:47">
      <c r="M178" s="3"/>
      <c r="N178" s="3"/>
      <c r="O178" s="3"/>
      <c r="W178" s="3"/>
      <c r="X178" s="3"/>
      <c r="Y178" s="3"/>
      <c r="Z178" s="58"/>
      <c r="AA178" s="58"/>
      <c r="AB178" s="16"/>
      <c r="AC178" s="16"/>
      <c r="AD178" s="58"/>
      <c r="AE178" s="3"/>
      <c r="AF178" s="3"/>
      <c r="AG178" s="3"/>
      <c r="AH178" s="3"/>
      <c r="AI178" s="16"/>
      <c r="AJ178" s="3"/>
      <c r="AK178" s="3"/>
      <c r="AL178" s="3"/>
      <c r="AM178" s="22"/>
      <c r="AN178" s="3"/>
      <c r="AO178" s="3"/>
      <c r="AP178" s="3"/>
      <c r="AQ178" s="3"/>
      <c r="AR178" s="3"/>
      <c r="AS178" s="3"/>
    </row>
    <row r="179" spans="13:47">
      <c r="M179" s="3"/>
      <c r="N179" s="3"/>
      <c r="O179" s="3"/>
      <c r="W179" s="3"/>
      <c r="X179" s="3"/>
      <c r="Y179" s="3"/>
      <c r="Z179" s="58"/>
      <c r="AA179" s="58"/>
      <c r="AB179" s="16"/>
      <c r="AC179" s="16"/>
      <c r="AD179" s="58"/>
      <c r="AE179" s="3"/>
      <c r="AF179" s="3"/>
      <c r="AG179" s="3"/>
      <c r="AH179" s="3"/>
      <c r="AI179" s="16"/>
      <c r="AJ179" s="3"/>
      <c r="AK179" s="3"/>
      <c r="AL179" s="3"/>
      <c r="AM179" s="22"/>
      <c r="AN179" s="3"/>
      <c r="AO179" s="3"/>
      <c r="AP179" s="3"/>
      <c r="AQ179" s="3"/>
      <c r="AR179" s="3"/>
      <c r="AS179" s="3"/>
    </row>
    <row r="180" spans="13:47">
      <c r="M180" s="3"/>
      <c r="N180" s="3"/>
      <c r="O180" s="3"/>
      <c r="W180" s="3"/>
      <c r="X180" s="3"/>
      <c r="Y180" s="3"/>
      <c r="Z180" s="58"/>
      <c r="AA180" s="58"/>
      <c r="AB180" s="16"/>
      <c r="AC180" s="16"/>
      <c r="AD180" s="58"/>
      <c r="AE180" s="3"/>
      <c r="AF180" s="3"/>
      <c r="AG180" s="3"/>
      <c r="AH180" s="3"/>
      <c r="AI180" s="16"/>
      <c r="AJ180" s="3"/>
      <c r="AK180" s="3"/>
      <c r="AL180" s="3"/>
      <c r="AM180" s="22"/>
      <c r="AN180" s="3"/>
      <c r="AO180" s="3"/>
      <c r="AP180" s="3"/>
      <c r="AQ180" s="3"/>
      <c r="AR180" s="3"/>
      <c r="AS180" s="3"/>
      <c r="AU180" s="22"/>
    </row>
    <row r="181" spans="13:47">
      <c r="M181" s="3"/>
      <c r="N181" s="3"/>
      <c r="O181" s="3"/>
      <c r="W181" s="3"/>
      <c r="X181" s="3"/>
      <c r="Y181" s="3"/>
      <c r="Z181" s="58"/>
      <c r="AA181" s="58"/>
      <c r="AB181" s="16"/>
      <c r="AC181" s="16"/>
      <c r="AD181" s="58"/>
      <c r="AE181" s="3"/>
      <c r="AF181" s="3"/>
      <c r="AG181" s="3"/>
      <c r="AH181" s="3"/>
      <c r="AI181" s="16"/>
      <c r="AJ181" s="3"/>
      <c r="AK181" s="3"/>
      <c r="AL181" s="3"/>
      <c r="AM181" s="22"/>
      <c r="AN181" s="3"/>
      <c r="AO181" s="3"/>
      <c r="AP181" s="3"/>
      <c r="AQ181" s="3"/>
      <c r="AR181" s="3"/>
      <c r="AS181" s="3"/>
      <c r="AU181" s="22"/>
    </row>
    <row r="182" spans="13:47" ht="12.75" customHeight="1">
      <c r="M182" s="3"/>
      <c r="N182" s="3"/>
      <c r="O182" s="3"/>
      <c r="W182" s="3"/>
      <c r="X182" s="3"/>
      <c r="Y182" s="3"/>
      <c r="Z182" s="58"/>
      <c r="AA182" s="58"/>
      <c r="AB182" s="16"/>
      <c r="AC182" s="16"/>
      <c r="AD182" s="58"/>
      <c r="AE182" s="3"/>
      <c r="AF182" s="3"/>
      <c r="AG182" s="3"/>
      <c r="AH182" s="3"/>
      <c r="AI182" s="16"/>
      <c r="AJ182" s="3"/>
      <c r="AK182" s="3"/>
      <c r="AL182" s="3"/>
      <c r="AM182" s="22"/>
      <c r="AN182" s="3"/>
      <c r="AO182" s="3"/>
      <c r="AP182" s="3"/>
      <c r="AQ182" s="3"/>
      <c r="AR182" s="3"/>
      <c r="AS182" s="3"/>
      <c r="AU182" s="22"/>
    </row>
    <row r="183" spans="13:47">
      <c r="M183" s="3"/>
      <c r="N183" s="3"/>
      <c r="O183" s="3"/>
      <c r="W183" s="3"/>
      <c r="X183" s="3"/>
      <c r="Y183" s="3"/>
      <c r="Z183" s="58"/>
      <c r="AA183" s="58"/>
      <c r="AB183" s="16"/>
      <c r="AC183" s="16"/>
      <c r="AD183" s="58"/>
      <c r="AE183" s="3"/>
      <c r="AF183" s="3"/>
      <c r="AG183" s="3"/>
      <c r="AH183" s="3"/>
      <c r="AI183" s="16"/>
      <c r="AJ183" s="3"/>
      <c r="AK183" s="3"/>
      <c r="AL183" s="3"/>
      <c r="AM183" s="22"/>
      <c r="AN183" s="3"/>
      <c r="AO183" s="3"/>
      <c r="AP183" s="3"/>
      <c r="AQ183" s="3"/>
      <c r="AR183" s="3"/>
      <c r="AS183" s="3"/>
      <c r="AU183" s="22"/>
    </row>
    <row r="184" spans="13:47">
      <c r="M184" s="3"/>
      <c r="N184" s="3"/>
      <c r="O184" s="3"/>
      <c r="W184" s="3"/>
      <c r="X184" s="3"/>
      <c r="Y184" s="3"/>
      <c r="Z184" s="58"/>
      <c r="AA184" s="58"/>
      <c r="AB184" s="16"/>
      <c r="AC184" s="16"/>
      <c r="AD184" s="58"/>
      <c r="AE184" s="3"/>
      <c r="AF184" s="3"/>
      <c r="AG184" s="3"/>
      <c r="AH184" s="3"/>
      <c r="AI184" s="16"/>
      <c r="AJ184" s="3"/>
      <c r="AK184" s="3"/>
      <c r="AL184" s="3"/>
      <c r="AM184" s="22"/>
      <c r="AN184" s="3"/>
      <c r="AO184" s="3"/>
      <c r="AP184" s="3"/>
      <c r="AQ184" s="3"/>
      <c r="AR184" s="3"/>
      <c r="AS184" s="3"/>
      <c r="AU184" s="22"/>
    </row>
    <row r="185" spans="13:47">
      <c r="M185" s="3"/>
      <c r="N185" s="3"/>
      <c r="O185" s="3"/>
      <c r="W185" s="3"/>
      <c r="X185" s="3"/>
      <c r="Y185" s="3"/>
      <c r="Z185" s="58"/>
      <c r="AA185" s="58"/>
      <c r="AB185" s="16"/>
      <c r="AC185" s="16"/>
      <c r="AD185" s="58"/>
      <c r="AE185" s="3"/>
      <c r="AF185" s="3"/>
      <c r="AG185" s="3"/>
      <c r="AH185" s="3"/>
      <c r="AI185" s="16"/>
      <c r="AJ185" s="3"/>
      <c r="AK185" s="3"/>
      <c r="AL185" s="3"/>
      <c r="AM185" s="22"/>
      <c r="AN185" s="3"/>
      <c r="AO185" s="3"/>
      <c r="AP185" s="3"/>
      <c r="AQ185" s="3"/>
      <c r="AR185" s="3"/>
      <c r="AS185" s="3"/>
      <c r="AU185" s="22"/>
    </row>
    <row r="186" spans="13:47">
      <c r="M186" s="3"/>
      <c r="N186" s="3"/>
      <c r="O186" s="3"/>
      <c r="W186" s="3"/>
      <c r="X186" s="3"/>
      <c r="Y186" s="3"/>
      <c r="Z186" s="58"/>
      <c r="AA186" s="58"/>
      <c r="AB186" s="16"/>
      <c r="AC186" s="16"/>
      <c r="AD186" s="58"/>
      <c r="AE186" s="3"/>
      <c r="AF186" s="3"/>
      <c r="AG186" s="3"/>
      <c r="AH186" s="3"/>
      <c r="AI186" s="16"/>
      <c r="AJ186" s="3"/>
      <c r="AK186" s="3"/>
      <c r="AL186" s="3"/>
      <c r="AM186" s="22"/>
      <c r="AN186" s="3"/>
      <c r="AO186" s="3"/>
      <c r="AP186" s="3"/>
      <c r="AQ186" s="3"/>
      <c r="AR186" s="3"/>
      <c r="AS186" s="3"/>
      <c r="AU186" s="22"/>
    </row>
    <row r="187" spans="13:47">
      <c r="M187" s="3"/>
      <c r="N187" s="3"/>
      <c r="O187" s="3"/>
      <c r="W187" s="3"/>
      <c r="X187" s="3"/>
      <c r="Y187" s="3"/>
      <c r="Z187" s="58"/>
      <c r="AA187" s="58"/>
      <c r="AB187" s="16"/>
      <c r="AC187" s="16"/>
      <c r="AD187" s="58"/>
      <c r="AE187" s="3"/>
      <c r="AF187" s="3"/>
      <c r="AG187" s="3"/>
      <c r="AH187" s="3"/>
      <c r="AI187" s="16"/>
      <c r="AJ187" s="3"/>
      <c r="AK187" s="3"/>
      <c r="AL187" s="3"/>
      <c r="AM187" s="22"/>
      <c r="AN187" s="3"/>
      <c r="AO187" s="3"/>
      <c r="AP187" s="3"/>
      <c r="AQ187" s="3"/>
      <c r="AR187" s="3"/>
      <c r="AS187" s="3"/>
      <c r="AU187" s="22"/>
    </row>
    <row r="188" spans="13:47">
      <c r="M188" s="3"/>
      <c r="N188" s="3"/>
      <c r="O188" s="3"/>
      <c r="W188" s="3"/>
      <c r="X188" s="3"/>
      <c r="Y188" s="3"/>
      <c r="Z188" s="58"/>
      <c r="AA188" s="58"/>
      <c r="AB188" s="16"/>
      <c r="AC188" s="16"/>
      <c r="AD188" s="58"/>
      <c r="AE188" s="3"/>
      <c r="AF188" s="3"/>
      <c r="AG188" s="3"/>
      <c r="AH188" s="3"/>
      <c r="AI188" s="16"/>
      <c r="AJ188" s="3"/>
      <c r="AK188" s="3"/>
      <c r="AL188" s="3"/>
      <c r="AM188" s="22"/>
      <c r="AN188" s="3"/>
      <c r="AO188" s="3"/>
      <c r="AP188" s="3"/>
      <c r="AQ188" s="3"/>
      <c r="AR188" s="3"/>
      <c r="AS188" s="3"/>
      <c r="AU188" s="22"/>
    </row>
    <row r="189" spans="13:47">
      <c r="M189" s="3"/>
      <c r="N189" s="3"/>
      <c r="O189" s="3"/>
      <c r="W189" s="3"/>
      <c r="X189" s="3"/>
      <c r="Y189" s="3"/>
      <c r="Z189" s="58"/>
      <c r="AA189" s="58"/>
      <c r="AB189" s="16"/>
      <c r="AC189" s="16"/>
      <c r="AD189" s="58"/>
      <c r="AE189" s="3"/>
      <c r="AF189" s="3"/>
      <c r="AG189" s="3"/>
      <c r="AH189" s="3"/>
      <c r="AI189" s="16"/>
      <c r="AJ189" s="3"/>
      <c r="AK189" s="3"/>
      <c r="AL189" s="3"/>
      <c r="AM189" s="22"/>
      <c r="AN189" s="3"/>
      <c r="AO189" s="3"/>
      <c r="AP189" s="3"/>
      <c r="AQ189" s="3"/>
      <c r="AR189" s="3"/>
      <c r="AS189" s="3"/>
      <c r="AU189" s="22"/>
    </row>
    <row r="190" spans="13:47">
      <c r="M190" s="3"/>
      <c r="N190" s="3"/>
      <c r="O190" s="3"/>
      <c r="W190" s="3"/>
      <c r="X190" s="3"/>
      <c r="Y190" s="3"/>
      <c r="Z190" s="58"/>
      <c r="AA190" s="58"/>
      <c r="AB190" s="16"/>
      <c r="AC190" s="16"/>
      <c r="AD190" s="58"/>
      <c r="AE190" s="3"/>
      <c r="AF190" s="3"/>
      <c r="AG190" s="3"/>
      <c r="AH190" s="3"/>
      <c r="AI190" s="16"/>
      <c r="AJ190" s="3"/>
      <c r="AK190" s="3"/>
      <c r="AL190" s="3"/>
      <c r="AM190" s="22"/>
      <c r="AN190" s="3"/>
      <c r="AO190" s="3"/>
      <c r="AP190" s="3"/>
      <c r="AQ190" s="3"/>
      <c r="AR190" s="3"/>
      <c r="AS190" s="3"/>
      <c r="AU190" s="22"/>
    </row>
    <row r="191" spans="13:47">
      <c r="M191" s="3"/>
      <c r="N191" s="3"/>
      <c r="O191" s="3"/>
      <c r="W191" s="3"/>
      <c r="X191" s="3"/>
      <c r="Y191" s="3"/>
      <c r="Z191" s="58"/>
      <c r="AA191" s="58"/>
      <c r="AB191" s="16"/>
      <c r="AC191" s="16"/>
      <c r="AD191" s="58"/>
      <c r="AE191" s="3"/>
      <c r="AF191" s="3"/>
      <c r="AG191" s="3"/>
      <c r="AH191" s="3"/>
      <c r="AI191" s="16"/>
      <c r="AJ191" s="3"/>
      <c r="AK191" s="3"/>
      <c r="AL191" s="3"/>
      <c r="AM191" s="22"/>
      <c r="AN191" s="3"/>
      <c r="AO191" s="3"/>
      <c r="AP191" s="3"/>
      <c r="AQ191" s="3"/>
      <c r="AR191" s="3"/>
      <c r="AS191" s="3"/>
      <c r="AU191" s="22"/>
    </row>
    <row r="192" spans="13:47">
      <c r="M192" s="3"/>
      <c r="N192" s="3"/>
      <c r="O192" s="3"/>
      <c r="W192" s="3"/>
      <c r="X192" s="3"/>
      <c r="Y192" s="3"/>
      <c r="Z192" s="58"/>
      <c r="AA192" s="58"/>
      <c r="AB192" s="16"/>
      <c r="AC192" s="16"/>
      <c r="AD192" s="58"/>
      <c r="AE192" s="3"/>
      <c r="AF192" s="3"/>
      <c r="AG192" s="3"/>
      <c r="AH192" s="3"/>
      <c r="AI192" s="16"/>
      <c r="AJ192" s="3"/>
      <c r="AK192" s="3"/>
      <c r="AL192" s="3"/>
      <c r="AM192" s="22"/>
      <c r="AN192" s="3"/>
      <c r="AO192" s="3"/>
      <c r="AP192" s="3"/>
      <c r="AQ192" s="3"/>
      <c r="AR192" s="3"/>
      <c r="AS192" s="3"/>
      <c r="AU192" s="22"/>
    </row>
    <row r="193" spans="13:47">
      <c r="M193" s="3"/>
      <c r="N193" s="3"/>
      <c r="O193" s="3"/>
      <c r="W193" s="3"/>
      <c r="X193" s="3"/>
      <c r="Y193" s="3"/>
      <c r="Z193" s="58"/>
      <c r="AA193" s="58"/>
      <c r="AB193" s="16"/>
      <c r="AC193" s="16"/>
      <c r="AD193" s="58"/>
      <c r="AE193" s="3"/>
      <c r="AF193" s="3"/>
      <c r="AG193" s="3"/>
      <c r="AH193" s="3"/>
      <c r="AI193" s="16"/>
      <c r="AJ193" s="3"/>
      <c r="AK193" s="3"/>
      <c r="AL193" s="3"/>
      <c r="AM193" s="22"/>
      <c r="AN193" s="3"/>
      <c r="AO193" s="3"/>
      <c r="AP193" s="3"/>
      <c r="AQ193" s="3"/>
      <c r="AR193" s="3"/>
      <c r="AS193" s="3"/>
      <c r="AU193" s="22"/>
    </row>
    <row r="194" spans="13:47">
      <c r="M194" s="3"/>
      <c r="N194" s="3"/>
      <c r="O194" s="3"/>
      <c r="W194" s="3"/>
      <c r="X194" s="3"/>
      <c r="Y194" s="3"/>
      <c r="Z194" s="58"/>
      <c r="AA194" s="58"/>
      <c r="AB194" s="16"/>
      <c r="AC194" s="16"/>
      <c r="AD194" s="58"/>
      <c r="AE194" s="3"/>
      <c r="AF194" s="3"/>
      <c r="AG194" s="3"/>
      <c r="AH194" s="3"/>
      <c r="AI194" s="16"/>
      <c r="AJ194" s="3"/>
      <c r="AK194" s="3"/>
      <c r="AL194" s="3"/>
      <c r="AM194" s="22"/>
      <c r="AN194" s="3"/>
      <c r="AO194" s="3"/>
      <c r="AP194" s="3"/>
      <c r="AQ194" s="3"/>
      <c r="AR194" s="3"/>
      <c r="AS194" s="3"/>
      <c r="AU194" s="22"/>
    </row>
    <row r="195" spans="13:47">
      <c r="M195" s="3"/>
      <c r="N195" s="3"/>
      <c r="O195" s="3"/>
      <c r="W195" s="3"/>
      <c r="X195" s="3"/>
      <c r="Y195" s="3"/>
      <c r="Z195" s="58"/>
      <c r="AA195" s="58"/>
      <c r="AB195" s="16"/>
      <c r="AC195" s="16"/>
      <c r="AD195" s="58"/>
      <c r="AE195" s="3"/>
      <c r="AF195" s="3"/>
      <c r="AG195" s="3"/>
      <c r="AH195" s="3"/>
      <c r="AI195" s="16"/>
      <c r="AJ195" s="3"/>
      <c r="AK195" s="3"/>
      <c r="AL195" s="3"/>
      <c r="AM195" s="22"/>
      <c r="AN195" s="3"/>
      <c r="AO195" s="3"/>
      <c r="AP195" s="3"/>
      <c r="AQ195" s="3"/>
      <c r="AR195" s="3"/>
      <c r="AS195" s="3"/>
      <c r="AU195" s="22"/>
    </row>
    <row r="196" spans="13:47">
      <c r="M196" s="3"/>
      <c r="N196" s="3"/>
      <c r="O196" s="3"/>
      <c r="W196" s="3"/>
      <c r="X196" s="3"/>
      <c r="Y196" s="3"/>
      <c r="Z196" s="58"/>
      <c r="AA196" s="58"/>
      <c r="AB196" s="16"/>
      <c r="AC196" s="16"/>
      <c r="AD196" s="58"/>
      <c r="AE196" s="3"/>
      <c r="AF196" s="3"/>
      <c r="AG196" s="3"/>
      <c r="AH196" s="3"/>
      <c r="AI196" s="16"/>
      <c r="AJ196" s="3"/>
      <c r="AK196" s="3"/>
      <c r="AL196" s="3"/>
      <c r="AM196" s="22"/>
      <c r="AN196" s="3"/>
      <c r="AO196" s="3"/>
      <c r="AP196" s="3"/>
      <c r="AQ196" s="3"/>
      <c r="AR196" s="3"/>
      <c r="AS196" s="3"/>
      <c r="AU196" s="22"/>
    </row>
    <row r="197" spans="13:47">
      <c r="M197" s="3"/>
      <c r="N197" s="3"/>
      <c r="O197" s="3"/>
      <c r="W197" s="3"/>
      <c r="X197" s="3"/>
      <c r="Y197" s="3"/>
      <c r="Z197" s="58"/>
      <c r="AA197" s="58"/>
      <c r="AB197" s="16"/>
      <c r="AC197" s="16"/>
      <c r="AD197" s="58"/>
      <c r="AE197" s="3"/>
      <c r="AF197" s="3"/>
      <c r="AG197" s="3"/>
      <c r="AH197" s="3"/>
      <c r="AI197" s="16"/>
      <c r="AJ197" s="3"/>
      <c r="AK197" s="3"/>
      <c r="AL197" s="3"/>
      <c r="AM197" s="22"/>
      <c r="AN197" s="3"/>
      <c r="AO197" s="3"/>
      <c r="AP197" s="3"/>
      <c r="AQ197" s="3"/>
      <c r="AR197" s="3"/>
      <c r="AS197" s="3"/>
      <c r="AU197" s="22"/>
    </row>
    <row r="198" spans="13:47">
      <c r="M198" s="3"/>
      <c r="N198" s="3"/>
      <c r="O198" s="3"/>
      <c r="W198" s="3"/>
      <c r="X198" s="3"/>
      <c r="Y198" s="3"/>
      <c r="Z198" s="58"/>
      <c r="AA198" s="58"/>
      <c r="AB198" s="16"/>
      <c r="AC198" s="16"/>
      <c r="AD198" s="58"/>
      <c r="AE198" s="3"/>
      <c r="AF198" s="3"/>
      <c r="AG198" s="3"/>
      <c r="AH198" s="3"/>
      <c r="AI198" s="16"/>
      <c r="AJ198" s="3"/>
      <c r="AK198" s="3"/>
      <c r="AL198" s="3"/>
      <c r="AM198" s="22"/>
      <c r="AN198" s="3"/>
      <c r="AO198" s="3"/>
      <c r="AP198" s="3"/>
      <c r="AQ198" s="3"/>
      <c r="AR198" s="3"/>
      <c r="AS198" s="3"/>
      <c r="AU198" s="22"/>
    </row>
    <row r="199" spans="13:47">
      <c r="M199" s="3"/>
      <c r="N199" s="3"/>
      <c r="O199" s="3"/>
      <c r="W199" s="3"/>
      <c r="X199" s="3"/>
      <c r="Y199" s="3"/>
      <c r="Z199" s="58"/>
      <c r="AA199" s="58"/>
      <c r="AB199" s="16"/>
      <c r="AC199" s="16"/>
      <c r="AD199" s="58"/>
      <c r="AE199" s="3"/>
      <c r="AF199" s="3"/>
      <c r="AG199" s="3"/>
      <c r="AH199" s="3"/>
      <c r="AI199" s="16"/>
      <c r="AJ199" s="3"/>
      <c r="AK199" s="3"/>
      <c r="AL199" s="3"/>
      <c r="AM199" s="22"/>
      <c r="AN199" s="3"/>
      <c r="AO199" s="3"/>
      <c r="AP199" s="3"/>
      <c r="AQ199" s="3"/>
      <c r="AR199" s="3"/>
      <c r="AS199" s="3"/>
      <c r="AU199" s="22"/>
    </row>
    <row r="200" spans="13:47">
      <c r="M200" s="3"/>
      <c r="N200" s="3"/>
      <c r="O200" s="3"/>
      <c r="W200" s="3"/>
      <c r="X200" s="3"/>
      <c r="Y200" s="3"/>
      <c r="Z200" s="58"/>
      <c r="AA200" s="58"/>
      <c r="AB200" s="16"/>
      <c r="AC200" s="16"/>
      <c r="AD200" s="58"/>
      <c r="AE200" s="3"/>
      <c r="AF200" s="3"/>
      <c r="AG200" s="3"/>
      <c r="AH200" s="3"/>
      <c r="AI200" s="16"/>
      <c r="AJ200" s="3"/>
      <c r="AK200" s="3"/>
      <c r="AL200" s="3"/>
      <c r="AM200" s="22"/>
      <c r="AN200" s="3"/>
      <c r="AO200" s="3"/>
      <c r="AP200" s="3"/>
      <c r="AQ200" s="3"/>
      <c r="AR200" s="3"/>
      <c r="AS200" s="3"/>
      <c r="AU200" s="22"/>
    </row>
    <row r="201" spans="13:47">
      <c r="M201" s="3"/>
      <c r="N201" s="3"/>
      <c r="O201" s="3"/>
      <c r="W201" s="3"/>
      <c r="X201" s="3"/>
      <c r="Y201" s="3"/>
      <c r="Z201" s="58"/>
      <c r="AA201" s="58"/>
      <c r="AB201" s="16"/>
      <c r="AC201" s="16"/>
      <c r="AD201" s="58"/>
      <c r="AE201" s="3"/>
      <c r="AF201" s="3"/>
      <c r="AG201" s="3"/>
      <c r="AH201" s="3"/>
      <c r="AI201" s="16"/>
      <c r="AJ201" s="3"/>
      <c r="AK201" s="3"/>
      <c r="AL201" s="3"/>
      <c r="AM201" s="22"/>
      <c r="AN201" s="3"/>
      <c r="AO201" s="3"/>
      <c r="AP201" s="3"/>
      <c r="AQ201" s="3"/>
      <c r="AR201" s="3"/>
      <c r="AS201" s="3"/>
      <c r="AU201" s="22"/>
    </row>
    <row r="202" spans="13:47">
      <c r="M202" s="3"/>
      <c r="N202" s="3"/>
      <c r="O202" s="3"/>
      <c r="W202" s="3"/>
      <c r="X202" s="3"/>
      <c r="Y202" s="3"/>
      <c r="Z202" s="58"/>
      <c r="AA202" s="58"/>
      <c r="AB202" s="16"/>
      <c r="AC202" s="16"/>
      <c r="AD202" s="58"/>
      <c r="AE202" s="3"/>
      <c r="AF202" s="3"/>
      <c r="AG202" s="3"/>
      <c r="AH202" s="3"/>
      <c r="AI202" s="16"/>
      <c r="AJ202" s="3"/>
      <c r="AK202" s="3"/>
      <c r="AL202" s="3"/>
      <c r="AM202" s="22"/>
      <c r="AN202" s="3"/>
      <c r="AO202" s="3"/>
      <c r="AP202" s="3"/>
      <c r="AQ202" s="3"/>
      <c r="AR202" s="3"/>
      <c r="AS202" s="3"/>
      <c r="AU202" s="22"/>
    </row>
    <row r="203" spans="13:47">
      <c r="M203" s="3"/>
      <c r="N203" s="3"/>
      <c r="O203" s="3"/>
      <c r="W203" s="3"/>
      <c r="X203" s="3"/>
      <c r="Y203" s="3"/>
      <c r="Z203" s="58"/>
      <c r="AA203" s="58"/>
      <c r="AB203" s="16"/>
      <c r="AC203" s="16"/>
      <c r="AD203" s="58"/>
      <c r="AE203" s="3"/>
      <c r="AF203" s="3"/>
      <c r="AG203" s="3"/>
      <c r="AH203" s="3"/>
      <c r="AI203" s="16"/>
      <c r="AJ203" s="3"/>
      <c r="AK203" s="3"/>
      <c r="AL203" s="3"/>
      <c r="AM203" s="22"/>
      <c r="AN203" s="3"/>
      <c r="AO203" s="3"/>
      <c r="AP203" s="3"/>
      <c r="AQ203" s="3"/>
      <c r="AR203" s="3"/>
      <c r="AS203" s="3"/>
      <c r="AU203" s="22"/>
    </row>
    <row r="204" spans="13:47">
      <c r="M204" s="3"/>
      <c r="N204" s="3"/>
      <c r="O204" s="3"/>
      <c r="W204" s="3"/>
      <c r="X204" s="3"/>
      <c r="Y204" s="3"/>
      <c r="Z204" s="58"/>
      <c r="AA204" s="58"/>
      <c r="AB204" s="16"/>
      <c r="AC204" s="16"/>
      <c r="AD204" s="58"/>
      <c r="AE204" s="3"/>
      <c r="AF204" s="3"/>
      <c r="AG204" s="3"/>
      <c r="AH204" s="3"/>
      <c r="AI204" s="16"/>
      <c r="AJ204" s="3"/>
      <c r="AK204" s="3"/>
      <c r="AL204" s="3"/>
      <c r="AM204" s="22"/>
      <c r="AN204" s="3"/>
      <c r="AO204" s="3"/>
      <c r="AP204" s="3"/>
      <c r="AQ204" s="3"/>
      <c r="AR204" s="3"/>
      <c r="AS204" s="3"/>
      <c r="AU204" s="22"/>
    </row>
    <row r="205" spans="13:47">
      <c r="M205" s="3"/>
      <c r="N205" s="3"/>
      <c r="O205" s="3"/>
      <c r="W205" s="3"/>
      <c r="X205" s="3"/>
      <c r="Y205" s="3"/>
      <c r="Z205" s="58"/>
      <c r="AA205" s="58"/>
      <c r="AB205" s="16"/>
      <c r="AC205" s="16"/>
      <c r="AD205" s="58"/>
      <c r="AE205" s="3"/>
      <c r="AF205" s="3"/>
      <c r="AG205" s="3"/>
      <c r="AH205" s="3"/>
      <c r="AI205" s="16"/>
      <c r="AJ205" s="3"/>
      <c r="AK205" s="3"/>
      <c r="AL205" s="3"/>
      <c r="AM205" s="22"/>
      <c r="AN205" s="3"/>
      <c r="AO205" s="3"/>
      <c r="AP205" s="3"/>
      <c r="AQ205" s="3"/>
      <c r="AR205" s="3"/>
      <c r="AS205" s="3"/>
      <c r="AU205" s="22"/>
    </row>
    <row r="206" spans="13:47">
      <c r="M206" s="3"/>
      <c r="N206" s="3"/>
      <c r="O206" s="3"/>
      <c r="W206" s="3"/>
      <c r="X206" s="3"/>
      <c r="Y206" s="3"/>
      <c r="Z206" s="58"/>
      <c r="AA206" s="58"/>
      <c r="AB206" s="16"/>
      <c r="AC206" s="16"/>
      <c r="AD206" s="58"/>
      <c r="AE206" s="3"/>
      <c r="AF206" s="3"/>
      <c r="AG206" s="3"/>
      <c r="AH206" s="3"/>
      <c r="AI206" s="16"/>
      <c r="AJ206" s="3"/>
      <c r="AK206" s="3"/>
      <c r="AL206" s="3"/>
      <c r="AM206" s="22"/>
      <c r="AN206" s="3"/>
      <c r="AO206" s="3"/>
      <c r="AP206" s="3"/>
      <c r="AQ206" s="3"/>
      <c r="AR206" s="3"/>
      <c r="AS206" s="3"/>
      <c r="AU206" s="22"/>
    </row>
    <row r="207" spans="13:47">
      <c r="M207" s="3"/>
      <c r="N207" s="3"/>
      <c r="O207" s="3"/>
      <c r="W207" s="3"/>
      <c r="X207" s="3"/>
      <c r="Y207" s="3"/>
      <c r="Z207" s="58"/>
      <c r="AA207" s="58"/>
      <c r="AB207" s="16"/>
      <c r="AC207" s="16"/>
      <c r="AD207" s="58"/>
      <c r="AE207" s="3"/>
      <c r="AF207" s="3"/>
      <c r="AG207" s="3"/>
      <c r="AH207" s="3"/>
      <c r="AI207" s="16"/>
      <c r="AJ207" s="3"/>
      <c r="AK207" s="3"/>
      <c r="AL207" s="3"/>
      <c r="AM207" s="22"/>
      <c r="AN207" s="3"/>
      <c r="AO207" s="3"/>
      <c r="AP207" s="3"/>
      <c r="AQ207" s="3"/>
      <c r="AR207" s="3"/>
      <c r="AS207" s="3"/>
      <c r="AU207" s="22"/>
    </row>
    <row r="208" spans="13:47">
      <c r="M208" s="3"/>
      <c r="N208" s="3"/>
      <c r="O208" s="3"/>
      <c r="W208" s="3"/>
      <c r="X208" s="3"/>
      <c r="Y208" s="3"/>
      <c r="Z208" s="58"/>
      <c r="AA208" s="58"/>
      <c r="AB208" s="16"/>
      <c r="AC208" s="16"/>
      <c r="AD208" s="58"/>
      <c r="AE208" s="3"/>
      <c r="AF208" s="3"/>
      <c r="AG208" s="3"/>
      <c r="AH208" s="3"/>
      <c r="AI208" s="16"/>
      <c r="AJ208" s="3"/>
      <c r="AK208" s="3"/>
      <c r="AL208" s="3"/>
      <c r="AM208" s="22"/>
      <c r="AN208" s="3"/>
      <c r="AO208" s="3"/>
      <c r="AP208" s="3"/>
      <c r="AQ208" s="3"/>
      <c r="AR208" s="3"/>
      <c r="AS208" s="3"/>
      <c r="AU208" s="22"/>
    </row>
    <row r="209" spans="13:47">
      <c r="M209" s="3"/>
      <c r="N209" s="3"/>
      <c r="O209" s="3"/>
      <c r="W209" s="3"/>
      <c r="X209" s="3"/>
      <c r="Y209" s="3"/>
      <c r="Z209" s="58"/>
      <c r="AA209" s="58"/>
      <c r="AB209" s="16"/>
      <c r="AC209" s="16"/>
      <c r="AD209" s="58"/>
      <c r="AE209" s="3"/>
      <c r="AF209" s="3"/>
      <c r="AG209" s="3"/>
      <c r="AH209" s="3"/>
      <c r="AI209" s="16"/>
      <c r="AJ209" s="3"/>
      <c r="AK209" s="3"/>
      <c r="AL209" s="3"/>
      <c r="AM209" s="22"/>
      <c r="AN209" s="3"/>
      <c r="AO209" s="3"/>
      <c r="AP209" s="3"/>
      <c r="AQ209" s="3"/>
      <c r="AR209" s="3"/>
      <c r="AS209" s="3"/>
      <c r="AU209" s="22"/>
    </row>
    <row r="210" spans="13:47">
      <c r="M210" s="3"/>
      <c r="N210" s="3"/>
      <c r="O210" s="3"/>
      <c r="W210" s="3"/>
      <c r="X210" s="3"/>
      <c r="Y210" s="3"/>
      <c r="Z210" s="58"/>
      <c r="AA210" s="58"/>
      <c r="AB210" s="16"/>
      <c r="AC210" s="16"/>
      <c r="AD210" s="58"/>
      <c r="AE210" s="3"/>
      <c r="AF210" s="3"/>
      <c r="AG210" s="3"/>
      <c r="AH210" s="3"/>
      <c r="AI210" s="16"/>
      <c r="AJ210" s="3"/>
      <c r="AK210" s="3"/>
      <c r="AL210" s="3"/>
      <c r="AM210" s="22"/>
      <c r="AN210" s="3"/>
      <c r="AO210" s="3"/>
      <c r="AP210" s="3"/>
      <c r="AQ210" s="3"/>
      <c r="AR210" s="3"/>
      <c r="AS210" s="3"/>
      <c r="AU210" s="22"/>
    </row>
    <row r="211" spans="13:47">
      <c r="M211" s="3"/>
      <c r="N211" s="3"/>
      <c r="O211" s="3"/>
      <c r="W211" s="3"/>
      <c r="X211" s="3"/>
      <c r="Y211" s="3"/>
      <c r="Z211" s="58"/>
      <c r="AA211" s="58"/>
      <c r="AB211" s="16"/>
      <c r="AC211" s="16"/>
      <c r="AD211" s="58"/>
      <c r="AE211" s="3"/>
      <c r="AF211" s="3"/>
      <c r="AG211" s="3"/>
      <c r="AH211" s="3"/>
      <c r="AI211" s="16"/>
      <c r="AJ211" s="3"/>
      <c r="AK211" s="3"/>
      <c r="AL211" s="3"/>
      <c r="AM211" s="22"/>
      <c r="AN211" s="3"/>
      <c r="AO211" s="3"/>
      <c r="AP211" s="3"/>
      <c r="AQ211" s="3"/>
      <c r="AR211" s="3"/>
      <c r="AS211" s="3"/>
      <c r="AU211" s="22"/>
    </row>
    <row r="212" spans="13:47">
      <c r="M212" s="3"/>
      <c r="N212" s="3"/>
      <c r="O212" s="3"/>
      <c r="W212" s="3"/>
      <c r="X212" s="3"/>
      <c r="Y212" s="3"/>
      <c r="Z212" s="58"/>
      <c r="AA212" s="58"/>
      <c r="AB212" s="16"/>
      <c r="AC212" s="16"/>
      <c r="AD212" s="58"/>
      <c r="AE212" s="3"/>
      <c r="AF212" s="3"/>
      <c r="AG212" s="3"/>
      <c r="AH212" s="3"/>
      <c r="AI212" s="16"/>
      <c r="AJ212" s="3"/>
      <c r="AK212" s="3"/>
      <c r="AL212" s="3"/>
      <c r="AM212" s="22"/>
      <c r="AN212" s="3"/>
      <c r="AO212" s="3"/>
      <c r="AP212" s="3"/>
      <c r="AQ212" s="3"/>
      <c r="AR212" s="3"/>
      <c r="AS212" s="3"/>
      <c r="AU212" s="22"/>
    </row>
    <row r="213" spans="13:47">
      <c r="M213" s="3"/>
      <c r="N213" s="3"/>
      <c r="O213" s="3"/>
      <c r="W213" s="3"/>
      <c r="X213" s="3"/>
      <c r="Y213" s="3"/>
      <c r="Z213" s="58"/>
      <c r="AA213" s="58"/>
      <c r="AB213" s="16"/>
      <c r="AC213" s="16"/>
      <c r="AD213" s="58"/>
      <c r="AE213" s="3"/>
      <c r="AF213" s="3"/>
      <c r="AG213" s="3"/>
      <c r="AH213" s="3"/>
      <c r="AI213" s="16"/>
      <c r="AJ213" s="3"/>
      <c r="AK213" s="3"/>
      <c r="AL213" s="3"/>
      <c r="AM213" s="22"/>
      <c r="AN213" s="3"/>
      <c r="AO213" s="3"/>
      <c r="AP213" s="3"/>
      <c r="AQ213" s="3"/>
      <c r="AR213" s="3"/>
      <c r="AS213" s="3"/>
      <c r="AU213" s="22"/>
    </row>
    <row r="214" spans="13:47">
      <c r="M214" s="3"/>
      <c r="N214" s="3"/>
      <c r="O214" s="3"/>
      <c r="W214" s="3"/>
      <c r="X214" s="3"/>
      <c r="Y214" s="3"/>
      <c r="Z214" s="58"/>
      <c r="AA214" s="58"/>
      <c r="AB214" s="16"/>
      <c r="AC214" s="16"/>
      <c r="AD214" s="58"/>
      <c r="AE214" s="3"/>
      <c r="AF214" s="3"/>
      <c r="AG214" s="3"/>
      <c r="AH214" s="3"/>
      <c r="AI214" s="16"/>
      <c r="AJ214" s="3"/>
      <c r="AK214" s="3"/>
      <c r="AL214" s="3"/>
      <c r="AM214" s="22"/>
      <c r="AN214" s="3"/>
      <c r="AO214" s="3"/>
      <c r="AP214" s="3"/>
      <c r="AQ214" s="3"/>
      <c r="AR214" s="3"/>
      <c r="AS214" s="3"/>
      <c r="AU214" s="22"/>
    </row>
    <row r="215" spans="13:47">
      <c r="M215" s="3"/>
      <c r="N215" s="3"/>
      <c r="O215" s="3"/>
      <c r="W215" s="3"/>
      <c r="X215" s="3"/>
      <c r="Y215" s="3"/>
      <c r="Z215" s="58"/>
      <c r="AA215" s="58"/>
      <c r="AB215" s="16"/>
      <c r="AC215" s="16"/>
      <c r="AD215" s="58"/>
      <c r="AE215" s="3"/>
      <c r="AF215" s="3"/>
      <c r="AG215" s="3"/>
      <c r="AH215" s="3"/>
      <c r="AI215" s="16"/>
      <c r="AJ215" s="3"/>
      <c r="AK215" s="3"/>
      <c r="AL215" s="3"/>
      <c r="AM215" s="22"/>
      <c r="AN215" s="3"/>
      <c r="AO215" s="3"/>
      <c r="AP215" s="3"/>
      <c r="AQ215" s="3"/>
      <c r="AR215" s="3"/>
      <c r="AS215" s="3"/>
      <c r="AU215" s="22"/>
    </row>
    <row r="216" spans="13:47">
      <c r="M216" s="3"/>
      <c r="N216" s="3"/>
      <c r="O216" s="3"/>
      <c r="W216" s="3"/>
      <c r="X216" s="3"/>
      <c r="Y216" s="3"/>
      <c r="Z216" s="58"/>
      <c r="AA216" s="58"/>
      <c r="AB216" s="16"/>
      <c r="AC216" s="16"/>
      <c r="AD216" s="58"/>
      <c r="AE216" s="3"/>
      <c r="AF216" s="3"/>
      <c r="AG216" s="3"/>
      <c r="AH216" s="3"/>
      <c r="AI216" s="16"/>
      <c r="AJ216" s="3"/>
      <c r="AK216" s="3"/>
      <c r="AL216" s="3"/>
      <c r="AM216" s="22"/>
      <c r="AN216" s="3"/>
      <c r="AO216" s="3"/>
      <c r="AP216" s="3"/>
      <c r="AQ216" s="3"/>
      <c r="AR216" s="3"/>
      <c r="AS216" s="3"/>
      <c r="AU216" s="22"/>
    </row>
    <row r="217" spans="13:47">
      <c r="M217" s="3"/>
      <c r="N217" s="3"/>
      <c r="O217" s="3"/>
      <c r="W217" s="3"/>
      <c r="X217" s="3"/>
      <c r="Y217" s="3"/>
      <c r="Z217" s="58"/>
      <c r="AA217" s="58"/>
      <c r="AB217" s="16"/>
      <c r="AC217" s="16"/>
      <c r="AD217" s="58"/>
      <c r="AE217" s="3"/>
      <c r="AF217" s="3"/>
      <c r="AG217" s="3"/>
      <c r="AH217" s="3"/>
      <c r="AI217" s="16"/>
      <c r="AJ217" s="3"/>
      <c r="AK217" s="3"/>
      <c r="AL217" s="3"/>
      <c r="AM217" s="22"/>
      <c r="AN217" s="3"/>
      <c r="AO217" s="3"/>
      <c r="AP217" s="3"/>
      <c r="AQ217" s="3"/>
      <c r="AR217" s="3"/>
      <c r="AS217" s="3"/>
      <c r="AU217" s="22"/>
    </row>
    <row r="218" spans="13:47">
      <c r="M218" s="3"/>
      <c r="N218" s="3"/>
      <c r="O218" s="3"/>
      <c r="W218" s="3"/>
      <c r="X218" s="3"/>
      <c r="Y218" s="3"/>
      <c r="Z218" s="58"/>
      <c r="AA218" s="58"/>
      <c r="AB218" s="16"/>
      <c r="AC218" s="16"/>
      <c r="AD218" s="58"/>
      <c r="AE218" s="3"/>
      <c r="AF218" s="3"/>
      <c r="AG218" s="3"/>
      <c r="AH218" s="3"/>
      <c r="AI218" s="16"/>
      <c r="AJ218" s="3"/>
      <c r="AK218" s="3"/>
      <c r="AL218" s="3"/>
      <c r="AM218" s="22"/>
      <c r="AN218" s="3"/>
      <c r="AO218" s="3"/>
      <c r="AP218" s="3"/>
      <c r="AQ218" s="3"/>
      <c r="AR218" s="3"/>
      <c r="AS218" s="3"/>
      <c r="AU218" s="22"/>
    </row>
    <row r="219" spans="13:47">
      <c r="M219" s="3"/>
      <c r="N219" s="3"/>
      <c r="O219" s="3"/>
      <c r="W219" s="3"/>
      <c r="X219" s="3"/>
      <c r="Y219" s="3"/>
      <c r="Z219" s="58"/>
      <c r="AA219" s="58"/>
      <c r="AB219" s="16"/>
      <c r="AC219" s="16"/>
      <c r="AD219" s="58"/>
      <c r="AE219" s="3"/>
      <c r="AF219" s="3"/>
      <c r="AG219" s="3"/>
      <c r="AH219" s="3"/>
      <c r="AI219" s="16"/>
      <c r="AJ219" s="3"/>
      <c r="AK219" s="3"/>
      <c r="AL219" s="3"/>
      <c r="AM219" s="22"/>
      <c r="AN219" s="3"/>
      <c r="AO219" s="3"/>
      <c r="AP219" s="3"/>
      <c r="AQ219" s="3"/>
      <c r="AR219" s="3"/>
      <c r="AS219" s="3"/>
      <c r="AU219" s="22"/>
    </row>
    <row r="220" spans="13:47">
      <c r="M220" s="3"/>
      <c r="N220" s="3"/>
      <c r="O220" s="3"/>
      <c r="W220" s="3"/>
      <c r="X220" s="3"/>
      <c r="Y220" s="3"/>
      <c r="Z220" s="58"/>
      <c r="AA220" s="58"/>
      <c r="AB220" s="16"/>
      <c r="AC220" s="16"/>
      <c r="AD220" s="58"/>
      <c r="AE220" s="3"/>
      <c r="AF220" s="3"/>
      <c r="AG220" s="3"/>
      <c r="AH220" s="3"/>
      <c r="AI220" s="16"/>
      <c r="AJ220" s="3"/>
      <c r="AK220" s="3"/>
      <c r="AL220" s="3"/>
      <c r="AM220" s="22"/>
      <c r="AN220" s="3"/>
      <c r="AO220" s="3"/>
      <c r="AP220" s="3"/>
      <c r="AQ220" s="3"/>
      <c r="AR220" s="3"/>
      <c r="AS220" s="3"/>
      <c r="AU220" s="22"/>
    </row>
    <row r="221" spans="13:47">
      <c r="M221" s="3"/>
      <c r="N221" s="3"/>
      <c r="O221" s="3"/>
      <c r="W221" s="3"/>
      <c r="X221" s="3"/>
      <c r="Y221" s="3"/>
      <c r="Z221" s="58"/>
      <c r="AA221" s="58"/>
      <c r="AB221" s="16"/>
      <c r="AC221" s="16"/>
      <c r="AD221" s="58"/>
      <c r="AE221" s="3"/>
      <c r="AF221" s="3"/>
      <c r="AG221" s="3"/>
      <c r="AH221" s="3"/>
      <c r="AI221" s="16"/>
      <c r="AJ221" s="3"/>
      <c r="AK221" s="3"/>
      <c r="AL221" s="3"/>
      <c r="AM221" s="22"/>
      <c r="AN221" s="3"/>
      <c r="AO221" s="3"/>
      <c r="AP221" s="3"/>
      <c r="AQ221" s="3"/>
      <c r="AR221" s="3"/>
      <c r="AS221" s="3"/>
      <c r="AU221" s="22"/>
    </row>
    <row r="222" spans="13:47">
      <c r="M222" s="3"/>
      <c r="N222" s="3"/>
      <c r="O222" s="3"/>
      <c r="W222" s="3"/>
      <c r="X222" s="3"/>
      <c r="Y222" s="3"/>
      <c r="Z222" s="58"/>
      <c r="AA222" s="58"/>
      <c r="AB222" s="16"/>
      <c r="AC222" s="16"/>
      <c r="AD222" s="58"/>
      <c r="AE222" s="3"/>
      <c r="AF222" s="3"/>
      <c r="AG222" s="3"/>
      <c r="AH222" s="3"/>
      <c r="AI222" s="16"/>
      <c r="AJ222" s="3"/>
      <c r="AK222" s="3"/>
      <c r="AL222" s="3"/>
      <c r="AM222" s="22"/>
      <c r="AN222" s="3"/>
      <c r="AO222" s="3"/>
      <c r="AP222" s="3"/>
      <c r="AQ222" s="3"/>
      <c r="AR222" s="3"/>
      <c r="AS222" s="3"/>
      <c r="AU222" s="22"/>
    </row>
    <row r="223" spans="13:47">
      <c r="M223" s="3"/>
      <c r="N223" s="3"/>
      <c r="O223" s="3"/>
      <c r="W223" s="3"/>
      <c r="X223" s="3"/>
      <c r="Y223" s="3"/>
      <c r="Z223" s="58"/>
      <c r="AA223" s="58"/>
      <c r="AB223" s="16"/>
      <c r="AC223" s="16"/>
      <c r="AD223" s="58"/>
      <c r="AE223" s="3"/>
      <c r="AF223" s="3"/>
      <c r="AG223" s="3"/>
      <c r="AH223" s="3"/>
      <c r="AI223" s="16"/>
      <c r="AJ223" s="3"/>
      <c r="AK223" s="3"/>
      <c r="AL223" s="3"/>
      <c r="AM223" s="22"/>
      <c r="AN223" s="3"/>
      <c r="AO223" s="3"/>
      <c r="AP223" s="3"/>
      <c r="AQ223" s="3"/>
      <c r="AR223" s="3"/>
      <c r="AS223" s="3"/>
      <c r="AU223" s="22"/>
    </row>
    <row r="224" spans="13:47">
      <c r="M224" s="3"/>
      <c r="N224" s="3"/>
      <c r="O224" s="3"/>
      <c r="W224" s="3"/>
      <c r="X224" s="3"/>
      <c r="Y224" s="3"/>
      <c r="Z224" s="58"/>
      <c r="AA224" s="58"/>
      <c r="AB224" s="16"/>
      <c r="AC224" s="16"/>
      <c r="AD224" s="58"/>
      <c r="AE224" s="3"/>
      <c r="AF224" s="3"/>
      <c r="AG224" s="3"/>
      <c r="AH224" s="3"/>
      <c r="AI224" s="16"/>
      <c r="AJ224" s="3"/>
      <c r="AK224" s="3"/>
      <c r="AL224" s="3"/>
      <c r="AM224" s="22"/>
      <c r="AN224" s="3"/>
      <c r="AO224" s="3"/>
      <c r="AP224" s="3"/>
      <c r="AQ224" s="3"/>
      <c r="AR224" s="3"/>
      <c r="AS224" s="3"/>
      <c r="AU224" s="22"/>
    </row>
    <row r="225" spans="10:47">
      <c r="M225" s="3"/>
      <c r="N225" s="3"/>
      <c r="O225" s="3"/>
      <c r="W225" s="3"/>
      <c r="X225" s="3"/>
      <c r="Y225" s="3"/>
      <c r="Z225" s="58"/>
      <c r="AA225" s="58"/>
      <c r="AB225" s="16"/>
      <c r="AC225" s="16"/>
      <c r="AD225" s="58"/>
      <c r="AE225" s="3"/>
      <c r="AF225" s="3"/>
      <c r="AG225" s="3"/>
      <c r="AH225" s="3"/>
      <c r="AI225" s="16"/>
      <c r="AJ225" s="3"/>
      <c r="AK225" s="3"/>
      <c r="AL225" s="3"/>
      <c r="AM225" s="22"/>
      <c r="AN225" s="3"/>
      <c r="AO225" s="3"/>
      <c r="AP225" s="3"/>
      <c r="AQ225" s="3"/>
      <c r="AR225" s="3"/>
      <c r="AS225" s="3"/>
      <c r="AU225" s="22"/>
    </row>
    <row r="226" spans="10:47">
      <c r="M226" s="3"/>
      <c r="N226" s="3"/>
      <c r="O226" s="3"/>
      <c r="W226" s="3"/>
      <c r="X226" s="3"/>
      <c r="Y226" s="3"/>
      <c r="Z226" s="58"/>
      <c r="AA226" s="58"/>
      <c r="AB226" s="16"/>
      <c r="AC226" s="16"/>
      <c r="AD226" s="58"/>
      <c r="AE226" s="3"/>
      <c r="AF226" s="3"/>
      <c r="AG226" s="3"/>
      <c r="AH226" s="3"/>
      <c r="AI226" s="16"/>
      <c r="AJ226" s="3"/>
      <c r="AK226" s="3"/>
      <c r="AL226" s="3"/>
      <c r="AM226" s="22"/>
      <c r="AN226" s="3"/>
      <c r="AO226" s="3"/>
      <c r="AP226" s="3"/>
      <c r="AQ226" s="3"/>
      <c r="AR226" s="3"/>
      <c r="AS226" s="3"/>
      <c r="AU226" s="22"/>
    </row>
    <row r="227" spans="10:47">
      <c r="M227" s="3"/>
      <c r="N227" s="3"/>
      <c r="O227" s="3"/>
      <c r="W227" s="3"/>
      <c r="X227" s="3"/>
      <c r="Y227" s="3"/>
      <c r="Z227" s="58"/>
      <c r="AA227" s="58"/>
      <c r="AB227" s="16"/>
      <c r="AC227" s="16"/>
      <c r="AD227" s="58"/>
      <c r="AE227" s="3"/>
      <c r="AF227" s="3"/>
      <c r="AG227" s="3"/>
      <c r="AH227" s="3"/>
      <c r="AI227" s="16"/>
      <c r="AJ227" s="3"/>
      <c r="AK227" s="3"/>
      <c r="AL227" s="3"/>
      <c r="AM227" s="22"/>
      <c r="AN227" s="3"/>
      <c r="AO227" s="3"/>
      <c r="AP227" s="3"/>
      <c r="AQ227" s="3"/>
      <c r="AR227" s="3"/>
      <c r="AS227" s="3"/>
      <c r="AU227" s="22"/>
    </row>
    <row r="228" spans="10:47">
      <c r="M228" s="3"/>
      <c r="N228" s="3"/>
      <c r="O228" s="3"/>
      <c r="W228" s="3"/>
      <c r="X228" s="3"/>
      <c r="Y228" s="3"/>
      <c r="Z228" s="58"/>
      <c r="AA228" s="58"/>
      <c r="AB228" s="16"/>
      <c r="AC228" s="16"/>
      <c r="AD228" s="58"/>
      <c r="AE228" s="3"/>
      <c r="AF228" s="3"/>
      <c r="AG228" s="3"/>
      <c r="AH228" s="3"/>
      <c r="AI228" s="16"/>
      <c r="AJ228" s="3"/>
      <c r="AK228" s="3"/>
      <c r="AL228" s="3"/>
      <c r="AM228" s="22"/>
      <c r="AN228" s="3"/>
      <c r="AO228" s="3"/>
      <c r="AP228" s="3"/>
      <c r="AQ228" s="3"/>
      <c r="AR228" s="3"/>
      <c r="AS228" s="3"/>
      <c r="AU228" s="22"/>
    </row>
    <row r="229" spans="10:47">
      <c r="M229" s="3"/>
      <c r="N229" s="3"/>
      <c r="O229" s="3"/>
      <c r="W229" s="3"/>
      <c r="X229" s="3"/>
      <c r="Y229" s="3"/>
      <c r="Z229" s="58"/>
      <c r="AA229" s="58"/>
      <c r="AB229" s="16"/>
      <c r="AC229" s="16"/>
      <c r="AD229" s="58"/>
      <c r="AE229" s="3"/>
      <c r="AF229" s="3"/>
      <c r="AG229" s="3"/>
      <c r="AH229" s="3"/>
      <c r="AI229" s="16"/>
      <c r="AJ229" s="3"/>
      <c r="AK229" s="3"/>
      <c r="AL229" s="3"/>
      <c r="AM229" s="22"/>
      <c r="AN229" s="3"/>
      <c r="AO229" s="3"/>
      <c r="AP229" s="3"/>
      <c r="AQ229" s="3"/>
      <c r="AR229" s="3"/>
      <c r="AS229" s="3"/>
      <c r="AU229" s="22"/>
    </row>
    <row r="230" spans="10:47">
      <c r="M230" s="3"/>
      <c r="N230" s="3"/>
      <c r="O230" s="3"/>
      <c r="W230" s="3"/>
      <c r="X230" s="3"/>
      <c r="Y230" s="3"/>
      <c r="Z230" s="58"/>
      <c r="AA230" s="58"/>
      <c r="AB230" s="16"/>
      <c r="AC230" s="16"/>
      <c r="AD230" s="58"/>
      <c r="AE230" s="3"/>
      <c r="AF230" s="3"/>
      <c r="AG230" s="3"/>
      <c r="AH230" s="3"/>
      <c r="AI230" s="16"/>
      <c r="AJ230" s="3"/>
      <c r="AK230" s="3"/>
      <c r="AL230" s="3"/>
      <c r="AM230" s="22"/>
      <c r="AN230" s="3"/>
      <c r="AO230" s="3"/>
      <c r="AP230" s="3"/>
      <c r="AQ230" s="3"/>
      <c r="AR230" s="3"/>
      <c r="AS230" s="3"/>
      <c r="AU230" s="22"/>
    </row>
    <row r="231" spans="10:47">
      <c r="M231" s="3"/>
      <c r="N231" s="3"/>
      <c r="O231" s="3"/>
      <c r="W231" s="3"/>
      <c r="X231" s="3"/>
      <c r="Y231" s="3"/>
      <c r="Z231" s="58"/>
      <c r="AA231" s="58"/>
      <c r="AB231" s="16"/>
      <c r="AC231" s="16"/>
      <c r="AD231" s="58"/>
      <c r="AE231" s="3"/>
      <c r="AF231" s="3"/>
      <c r="AG231" s="3"/>
      <c r="AH231" s="3"/>
      <c r="AI231" s="16"/>
      <c r="AJ231" s="3"/>
      <c r="AK231" s="3"/>
      <c r="AL231" s="3"/>
      <c r="AM231" s="22"/>
      <c r="AN231" s="3"/>
      <c r="AO231" s="3"/>
      <c r="AP231" s="3"/>
      <c r="AQ231" s="3"/>
      <c r="AR231" s="3"/>
      <c r="AS231" s="3"/>
      <c r="AU231" s="22"/>
    </row>
    <row r="232" spans="10:47">
      <c r="M232" s="3"/>
      <c r="N232" s="3"/>
      <c r="O232" s="3"/>
      <c r="W232" s="3"/>
      <c r="X232" s="3"/>
      <c r="Y232" s="3"/>
      <c r="Z232" s="58"/>
      <c r="AA232" s="58"/>
      <c r="AB232" s="16"/>
      <c r="AC232" s="16"/>
      <c r="AD232" s="58"/>
      <c r="AE232" s="3"/>
      <c r="AF232" s="3"/>
      <c r="AG232" s="3"/>
      <c r="AH232" s="3"/>
      <c r="AI232" s="16"/>
      <c r="AJ232" s="3"/>
      <c r="AK232" s="3"/>
      <c r="AL232" s="3"/>
      <c r="AM232" s="22"/>
      <c r="AN232" s="3"/>
      <c r="AO232" s="3"/>
      <c r="AP232" s="3"/>
      <c r="AQ232" s="3"/>
      <c r="AR232" s="3"/>
      <c r="AS232" s="3"/>
      <c r="AT232" s="22"/>
      <c r="AU232" s="22"/>
    </row>
    <row r="233" spans="10:47">
      <c r="M233" s="3"/>
      <c r="N233" s="3"/>
      <c r="O233" s="3"/>
      <c r="W233" s="3"/>
      <c r="X233" s="3"/>
      <c r="Y233" s="3"/>
      <c r="Z233" s="58"/>
      <c r="AA233" s="58"/>
      <c r="AB233" s="16"/>
      <c r="AC233" s="16"/>
      <c r="AD233" s="58"/>
      <c r="AE233" s="3"/>
      <c r="AF233" s="3"/>
      <c r="AG233" s="3"/>
      <c r="AH233" s="3"/>
      <c r="AI233" s="16"/>
      <c r="AJ233" s="3"/>
      <c r="AK233" s="3"/>
      <c r="AL233" s="3"/>
      <c r="AM233" s="22"/>
      <c r="AN233" s="3"/>
      <c r="AO233" s="3"/>
      <c r="AP233" s="3"/>
      <c r="AQ233" s="3"/>
      <c r="AR233" s="3"/>
      <c r="AS233" s="3"/>
      <c r="AT233" s="22"/>
      <c r="AU233" s="22"/>
    </row>
    <row r="234" spans="10:47">
      <c r="M234" s="3"/>
      <c r="N234" s="3"/>
      <c r="O234" s="3"/>
      <c r="W234" s="3"/>
      <c r="X234" s="3"/>
      <c r="Y234" s="3"/>
      <c r="Z234" s="58"/>
      <c r="AA234" s="58"/>
      <c r="AB234" s="16"/>
      <c r="AC234" s="16"/>
      <c r="AD234" s="58"/>
      <c r="AE234" s="3"/>
      <c r="AF234" s="3"/>
      <c r="AG234" s="3"/>
      <c r="AH234" s="3"/>
      <c r="AI234" s="16"/>
      <c r="AJ234" s="3"/>
      <c r="AK234" s="3"/>
      <c r="AL234" s="3"/>
      <c r="AM234" s="22"/>
      <c r="AN234" s="3"/>
      <c r="AO234" s="3"/>
      <c r="AP234" s="3"/>
      <c r="AQ234" s="3"/>
      <c r="AR234" s="3"/>
      <c r="AS234" s="3"/>
      <c r="AT234" s="22"/>
      <c r="AU234" s="22"/>
    </row>
    <row r="235" spans="10:47">
      <c r="M235" s="3"/>
      <c r="N235" s="3"/>
      <c r="O235" s="3"/>
      <c r="W235" s="3"/>
      <c r="X235" s="3"/>
      <c r="Y235" s="3"/>
      <c r="Z235" s="58"/>
      <c r="AA235" s="58"/>
      <c r="AB235" s="16"/>
      <c r="AC235" s="16"/>
      <c r="AD235" s="58"/>
      <c r="AE235" s="3"/>
      <c r="AF235" s="3"/>
      <c r="AG235" s="3"/>
      <c r="AH235" s="3"/>
      <c r="AI235" s="16"/>
      <c r="AJ235" s="3"/>
      <c r="AK235" s="3"/>
      <c r="AL235" s="3"/>
      <c r="AM235" s="22"/>
      <c r="AN235" s="3"/>
      <c r="AO235" s="3"/>
      <c r="AP235" s="3"/>
      <c r="AQ235" s="3"/>
      <c r="AR235" s="3"/>
      <c r="AS235" s="3"/>
      <c r="AT235" s="22"/>
      <c r="AU235" s="22"/>
    </row>
    <row r="236" spans="10:47">
      <c r="M236" s="3"/>
      <c r="N236" s="3"/>
      <c r="O236" s="3"/>
      <c r="W236" s="3"/>
      <c r="X236" s="3"/>
      <c r="Y236" s="3"/>
      <c r="Z236" s="58"/>
      <c r="AA236" s="58"/>
      <c r="AB236" s="16"/>
      <c r="AC236" s="16"/>
      <c r="AD236" s="58"/>
      <c r="AE236" s="3"/>
      <c r="AF236" s="3"/>
      <c r="AG236" s="3"/>
      <c r="AH236" s="3"/>
      <c r="AI236" s="16"/>
      <c r="AJ236" s="3"/>
      <c r="AK236" s="3"/>
      <c r="AL236" s="3"/>
      <c r="AM236" s="22"/>
      <c r="AN236" s="3"/>
      <c r="AO236" s="3"/>
      <c r="AP236" s="3"/>
      <c r="AQ236" s="3"/>
      <c r="AR236" s="3"/>
      <c r="AS236" s="3"/>
      <c r="AT236" s="22"/>
      <c r="AU236" s="22"/>
    </row>
    <row r="237" spans="10:47">
      <c r="J237" s="151"/>
      <c r="K237" s="152"/>
      <c r="L237" s="152"/>
      <c r="M237" s="3"/>
      <c r="N237" s="3"/>
      <c r="O237" s="3"/>
      <c r="P237" s="152"/>
      <c r="Q237" s="152"/>
      <c r="R237" s="152"/>
      <c r="S237" s="152"/>
      <c r="T237" s="22"/>
      <c r="U237" s="152"/>
      <c r="V237" s="22"/>
      <c r="W237" s="3"/>
      <c r="X237" s="3"/>
      <c r="Y237" s="3"/>
      <c r="Z237" s="58"/>
      <c r="AA237" s="58"/>
      <c r="AB237" s="16"/>
      <c r="AC237" s="16"/>
      <c r="AD237" s="58"/>
      <c r="AE237" s="3"/>
      <c r="AF237" s="3"/>
      <c r="AG237" s="3"/>
      <c r="AH237" s="3"/>
      <c r="AI237" s="16"/>
      <c r="AJ237" s="3"/>
      <c r="AK237" s="3"/>
      <c r="AL237" s="3"/>
      <c r="AM237" s="22"/>
      <c r="AN237" s="3"/>
      <c r="AO237" s="3"/>
      <c r="AP237" s="3"/>
      <c r="AQ237" s="3"/>
      <c r="AR237" s="3"/>
      <c r="AS237" s="3"/>
      <c r="AT237" s="22"/>
      <c r="AU237" s="22"/>
    </row>
    <row r="238" spans="10:47">
      <c r="J238" s="151"/>
      <c r="K238" s="152"/>
      <c r="L238" s="152"/>
      <c r="M238" s="3"/>
      <c r="N238" s="3"/>
      <c r="O238" s="3"/>
      <c r="P238" s="152"/>
      <c r="Q238" s="152"/>
      <c r="R238" s="152"/>
      <c r="S238" s="152"/>
      <c r="T238" s="22"/>
      <c r="U238" s="152"/>
      <c r="V238" s="22"/>
      <c r="W238" s="3"/>
      <c r="X238" s="3"/>
      <c r="Y238" s="3"/>
      <c r="Z238" s="58"/>
      <c r="AA238" s="58"/>
      <c r="AB238" s="16"/>
      <c r="AC238" s="16"/>
      <c r="AD238" s="58"/>
      <c r="AE238" s="3"/>
      <c r="AF238" s="3"/>
      <c r="AG238" s="3"/>
      <c r="AH238" s="3"/>
      <c r="AI238" s="16"/>
      <c r="AJ238" s="3"/>
      <c r="AK238" s="3"/>
      <c r="AL238" s="3"/>
      <c r="AM238" s="22"/>
      <c r="AN238" s="3"/>
      <c r="AO238" s="3"/>
      <c r="AP238" s="3"/>
      <c r="AQ238" s="3"/>
      <c r="AR238" s="3"/>
      <c r="AS238" s="3"/>
      <c r="AT238" s="22"/>
      <c r="AU238" s="22"/>
    </row>
    <row r="239" spans="10:47">
      <c r="J239" s="151"/>
      <c r="K239" s="152"/>
      <c r="L239" s="152"/>
      <c r="M239" s="3"/>
      <c r="N239" s="3"/>
      <c r="O239" s="3"/>
      <c r="P239" s="152"/>
      <c r="Q239" s="152"/>
      <c r="R239" s="152"/>
      <c r="S239" s="152"/>
      <c r="T239" s="22"/>
      <c r="U239" s="152"/>
      <c r="V239" s="22"/>
      <c r="W239" s="3"/>
      <c r="X239" s="3"/>
      <c r="Y239" s="3"/>
      <c r="Z239" s="58"/>
      <c r="AA239" s="58"/>
      <c r="AB239" s="16"/>
      <c r="AC239" s="16"/>
      <c r="AD239" s="58"/>
      <c r="AE239" s="3"/>
      <c r="AF239" s="3"/>
      <c r="AG239" s="3"/>
      <c r="AH239" s="3"/>
      <c r="AI239" s="16"/>
      <c r="AJ239" s="3"/>
      <c r="AK239" s="3"/>
      <c r="AL239" s="3"/>
      <c r="AM239" s="22"/>
      <c r="AN239" s="3"/>
      <c r="AO239" s="3"/>
      <c r="AP239" s="3"/>
      <c r="AQ239" s="3"/>
      <c r="AR239" s="3"/>
      <c r="AS239" s="3"/>
      <c r="AT239" s="22"/>
      <c r="AU239" s="22"/>
    </row>
    <row r="240" spans="10:47">
      <c r="J240" s="151"/>
      <c r="K240" s="152"/>
      <c r="L240" s="152"/>
      <c r="M240" s="3"/>
      <c r="N240" s="3"/>
      <c r="O240" s="3"/>
      <c r="P240" s="152"/>
      <c r="Q240" s="152"/>
      <c r="R240" s="152"/>
      <c r="S240" s="152"/>
      <c r="T240" s="22"/>
      <c r="U240" s="152"/>
      <c r="V240" s="22"/>
      <c r="W240" s="3"/>
      <c r="X240" s="3"/>
      <c r="Y240" s="3"/>
      <c r="Z240" s="58"/>
      <c r="AA240" s="58"/>
      <c r="AB240" s="16"/>
      <c r="AC240" s="16"/>
      <c r="AD240" s="58"/>
      <c r="AE240" s="3"/>
      <c r="AF240" s="3"/>
      <c r="AG240" s="3"/>
      <c r="AH240" s="3"/>
      <c r="AI240" s="16"/>
      <c r="AJ240" s="3"/>
      <c r="AK240" s="3"/>
      <c r="AL240" s="3"/>
      <c r="AM240" s="22"/>
      <c r="AN240" s="3"/>
      <c r="AO240" s="3"/>
      <c r="AP240" s="3"/>
      <c r="AQ240" s="3"/>
      <c r="AR240" s="3"/>
      <c r="AS240" s="3"/>
      <c r="AT240" s="22"/>
      <c r="AU240" s="22"/>
    </row>
    <row r="241" spans="10:47">
      <c r="J241" s="151"/>
      <c r="K241" s="152"/>
      <c r="L241" s="152"/>
      <c r="M241" s="3"/>
      <c r="N241" s="3"/>
      <c r="O241" s="3"/>
      <c r="P241" s="152"/>
      <c r="Q241" s="152"/>
      <c r="R241" s="152"/>
      <c r="S241" s="152"/>
      <c r="T241" s="22"/>
      <c r="U241" s="152"/>
      <c r="V241" s="22"/>
      <c r="W241" s="3"/>
      <c r="X241" s="3"/>
      <c r="Y241" s="3"/>
      <c r="Z241" s="58"/>
      <c r="AA241" s="58"/>
      <c r="AB241" s="16"/>
      <c r="AC241" s="16"/>
      <c r="AD241" s="58"/>
      <c r="AE241" s="3"/>
      <c r="AF241" s="3"/>
      <c r="AG241" s="3"/>
      <c r="AH241" s="3"/>
      <c r="AI241" s="16"/>
      <c r="AJ241" s="3"/>
      <c r="AK241" s="3"/>
      <c r="AL241" s="3"/>
      <c r="AM241" s="22"/>
      <c r="AN241" s="3"/>
      <c r="AO241" s="3"/>
      <c r="AP241" s="3"/>
      <c r="AQ241" s="3"/>
      <c r="AR241" s="3"/>
      <c r="AS241" s="3"/>
      <c r="AT241" s="22"/>
      <c r="AU241" s="22"/>
    </row>
    <row r="242" spans="10:47">
      <c r="J242" s="151"/>
      <c r="K242" s="152"/>
      <c r="L242" s="152"/>
      <c r="M242" s="3"/>
      <c r="N242" s="3"/>
      <c r="O242" s="3"/>
      <c r="P242" s="152"/>
      <c r="Q242" s="152"/>
      <c r="R242" s="152"/>
      <c r="S242" s="152"/>
      <c r="T242" s="22"/>
      <c r="U242" s="152"/>
      <c r="V242" s="22"/>
      <c r="W242" s="3"/>
      <c r="X242" s="3"/>
      <c r="Y242" s="3"/>
      <c r="Z242" s="58"/>
      <c r="AA242" s="58"/>
      <c r="AB242" s="16"/>
      <c r="AC242" s="16"/>
      <c r="AD242" s="58"/>
      <c r="AE242" s="3"/>
      <c r="AF242" s="3"/>
      <c r="AG242" s="3"/>
      <c r="AH242" s="3"/>
      <c r="AI242" s="16"/>
      <c r="AJ242" s="3"/>
      <c r="AK242" s="3"/>
      <c r="AL242" s="3"/>
      <c r="AM242" s="22"/>
      <c r="AN242" s="3"/>
      <c r="AO242" s="3"/>
      <c r="AP242" s="3"/>
      <c r="AQ242" s="3"/>
      <c r="AR242" s="3"/>
      <c r="AS242" s="3"/>
      <c r="AT242" s="22"/>
      <c r="AU242" s="22"/>
    </row>
    <row r="243" spans="10:47">
      <c r="J243" s="151"/>
      <c r="K243" s="152"/>
      <c r="L243" s="152"/>
      <c r="M243" s="3"/>
      <c r="N243" s="3"/>
      <c r="O243" s="3"/>
      <c r="P243" s="152"/>
      <c r="Q243" s="152"/>
      <c r="R243" s="152"/>
      <c r="S243" s="152"/>
      <c r="T243" s="22"/>
      <c r="U243" s="152"/>
      <c r="V243" s="22"/>
      <c r="W243" s="3"/>
      <c r="X243" s="3"/>
      <c r="Y243" s="3"/>
      <c r="Z243" s="58"/>
      <c r="AA243" s="58"/>
      <c r="AB243" s="16"/>
      <c r="AC243" s="16"/>
      <c r="AD243" s="58"/>
      <c r="AE243" s="3"/>
      <c r="AF243" s="3"/>
      <c r="AG243" s="3"/>
      <c r="AH243" s="3"/>
      <c r="AI243" s="16"/>
      <c r="AJ243" s="3"/>
      <c r="AK243" s="3"/>
      <c r="AL243" s="3"/>
      <c r="AM243" s="22"/>
      <c r="AN243" s="3"/>
      <c r="AO243" s="3"/>
      <c r="AP243" s="3"/>
      <c r="AQ243" s="3"/>
      <c r="AR243" s="3"/>
      <c r="AS243" s="3"/>
      <c r="AT243" s="22"/>
      <c r="AU243" s="22"/>
    </row>
    <row r="244" spans="10:47">
      <c r="J244" s="151"/>
      <c r="K244" s="152"/>
      <c r="L244" s="152"/>
      <c r="M244" s="3"/>
      <c r="N244" s="3"/>
      <c r="O244" s="3"/>
      <c r="P244" s="152"/>
      <c r="Q244" s="152"/>
      <c r="R244" s="152"/>
      <c r="S244" s="152"/>
      <c r="T244" s="22"/>
      <c r="U244" s="152"/>
      <c r="V244" s="22"/>
      <c r="W244" s="3"/>
      <c r="X244" s="3"/>
      <c r="Y244" s="3"/>
      <c r="Z244" s="58"/>
      <c r="AA244" s="58"/>
      <c r="AB244" s="16"/>
      <c r="AC244" s="16"/>
      <c r="AD244" s="58"/>
      <c r="AE244" s="3"/>
      <c r="AF244" s="3"/>
      <c r="AG244" s="3"/>
      <c r="AH244" s="3"/>
      <c r="AI244" s="16"/>
      <c r="AJ244" s="3"/>
      <c r="AK244" s="3"/>
      <c r="AL244" s="3"/>
      <c r="AM244" s="22"/>
      <c r="AN244" s="3"/>
      <c r="AO244" s="3"/>
      <c r="AP244" s="3"/>
      <c r="AQ244" s="3"/>
      <c r="AR244" s="3"/>
      <c r="AS244" s="3"/>
      <c r="AT244" s="22"/>
      <c r="AU244" s="22"/>
    </row>
    <row r="245" spans="10:47">
      <c r="J245" s="151"/>
      <c r="K245" s="152"/>
      <c r="L245" s="152"/>
      <c r="M245" s="3"/>
      <c r="N245" s="3"/>
      <c r="O245" s="3"/>
      <c r="P245" s="152"/>
      <c r="Q245" s="152"/>
      <c r="R245" s="152"/>
      <c r="S245" s="152"/>
      <c r="T245" s="22"/>
      <c r="U245" s="152"/>
      <c r="V245" s="22"/>
      <c r="W245" s="3"/>
      <c r="X245" s="3"/>
      <c r="Y245" s="3"/>
      <c r="Z245" s="58"/>
      <c r="AA245" s="58"/>
      <c r="AB245" s="16"/>
      <c r="AC245" s="16"/>
      <c r="AD245" s="58"/>
      <c r="AE245" s="3"/>
      <c r="AF245" s="3"/>
      <c r="AG245" s="3"/>
      <c r="AH245" s="3"/>
      <c r="AI245" s="16"/>
      <c r="AJ245" s="3"/>
      <c r="AK245" s="3"/>
      <c r="AL245" s="3"/>
      <c r="AM245" s="22"/>
      <c r="AN245" s="3"/>
      <c r="AO245" s="3"/>
      <c r="AP245" s="3"/>
      <c r="AQ245" s="3"/>
      <c r="AR245" s="3"/>
      <c r="AS245" s="3"/>
      <c r="AT245" s="22"/>
      <c r="AU245" s="22"/>
    </row>
    <row r="246" spans="10:47">
      <c r="J246" s="151"/>
      <c r="K246" s="152"/>
      <c r="L246" s="152"/>
      <c r="M246" s="3"/>
      <c r="N246" s="3"/>
      <c r="O246" s="3"/>
      <c r="P246" s="152"/>
      <c r="Q246" s="152"/>
      <c r="R246" s="152"/>
      <c r="S246" s="152"/>
      <c r="T246" s="22"/>
      <c r="U246" s="152"/>
      <c r="V246" s="22"/>
      <c r="W246" s="3"/>
      <c r="X246" s="3"/>
      <c r="Y246" s="3"/>
      <c r="Z246" s="58"/>
      <c r="AA246" s="58"/>
      <c r="AB246" s="16"/>
      <c r="AC246" s="16"/>
      <c r="AD246" s="58"/>
      <c r="AE246" s="3"/>
      <c r="AF246" s="3"/>
      <c r="AG246" s="3"/>
      <c r="AH246" s="3"/>
      <c r="AI246" s="16"/>
      <c r="AJ246" s="3"/>
      <c r="AK246" s="3"/>
      <c r="AL246" s="3"/>
      <c r="AM246" s="22"/>
      <c r="AN246" s="3"/>
      <c r="AO246" s="3"/>
      <c r="AP246" s="3"/>
      <c r="AQ246" s="3"/>
      <c r="AR246" s="3"/>
      <c r="AS246" s="3"/>
      <c r="AT246" s="22"/>
      <c r="AU246" s="22"/>
    </row>
    <row r="247" spans="10:47">
      <c r="J247" s="151"/>
      <c r="K247" s="152"/>
      <c r="L247" s="152"/>
      <c r="M247" s="3"/>
      <c r="N247" s="3"/>
      <c r="O247" s="3"/>
      <c r="P247" s="152"/>
      <c r="Q247" s="152"/>
      <c r="R247" s="152"/>
      <c r="S247" s="152"/>
      <c r="T247" s="22"/>
      <c r="U247" s="152"/>
      <c r="V247" s="22"/>
      <c r="W247" s="3"/>
      <c r="X247" s="3"/>
      <c r="Y247" s="3"/>
      <c r="Z247" s="58"/>
      <c r="AA247" s="58"/>
      <c r="AB247" s="16"/>
      <c r="AC247" s="16"/>
      <c r="AD247" s="58"/>
      <c r="AE247" s="3"/>
      <c r="AF247" s="3"/>
      <c r="AG247" s="3"/>
      <c r="AH247" s="3"/>
      <c r="AI247" s="16"/>
      <c r="AJ247" s="3"/>
      <c r="AK247" s="3"/>
      <c r="AL247" s="3"/>
      <c r="AM247" s="22"/>
      <c r="AN247" s="3"/>
      <c r="AO247" s="3"/>
      <c r="AP247" s="3"/>
      <c r="AQ247" s="3"/>
      <c r="AR247" s="3"/>
      <c r="AS247" s="3"/>
      <c r="AT247" s="22"/>
      <c r="AU247" s="22"/>
    </row>
    <row r="248" spans="10:47">
      <c r="J248" s="151"/>
      <c r="K248" s="152"/>
      <c r="L248" s="152"/>
      <c r="M248" s="3"/>
      <c r="N248" s="3"/>
      <c r="O248" s="3"/>
      <c r="P248" s="152"/>
      <c r="Q248" s="152"/>
      <c r="R248" s="152"/>
      <c r="S248" s="152"/>
      <c r="T248" s="22"/>
      <c r="U248" s="152"/>
      <c r="V248" s="22"/>
      <c r="W248" s="3"/>
      <c r="X248" s="3"/>
      <c r="Y248" s="3"/>
      <c r="Z248" s="58"/>
      <c r="AA248" s="58"/>
      <c r="AB248" s="16"/>
      <c r="AC248" s="16"/>
      <c r="AD248" s="58"/>
      <c r="AE248" s="3"/>
      <c r="AF248" s="3"/>
      <c r="AG248" s="3"/>
      <c r="AH248" s="3"/>
      <c r="AI248" s="16"/>
      <c r="AJ248" s="3"/>
      <c r="AK248" s="3"/>
      <c r="AL248" s="3"/>
      <c r="AM248" s="22"/>
      <c r="AN248" s="3"/>
      <c r="AO248" s="3"/>
      <c r="AP248" s="3"/>
      <c r="AQ248" s="3"/>
      <c r="AR248" s="3"/>
      <c r="AS248" s="3"/>
      <c r="AT248" s="22"/>
      <c r="AU248" s="22"/>
    </row>
    <row r="249" spans="10:47">
      <c r="J249" s="151"/>
      <c r="K249" s="152"/>
      <c r="L249" s="152"/>
      <c r="M249" s="3"/>
      <c r="N249" s="3"/>
      <c r="O249" s="3"/>
      <c r="P249" s="152"/>
      <c r="Q249" s="152"/>
      <c r="R249" s="152"/>
      <c r="S249" s="152"/>
      <c r="T249" s="22"/>
      <c r="U249" s="152"/>
      <c r="V249" s="22"/>
      <c r="W249" s="3"/>
      <c r="X249" s="3"/>
      <c r="Y249" s="3"/>
      <c r="Z249" s="58"/>
      <c r="AA249" s="58"/>
      <c r="AB249" s="16"/>
      <c r="AC249" s="16"/>
      <c r="AD249" s="58"/>
      <c r="AE249" s="3"/>
      <c r="AF249" s="3"/>
      <c r="AG249" s="3"/>
      <c r="AH249" s="3"/>
      <c r="AI249" s="16"/>
      <c r="AJ249" s="3"/>
      <c r="AK249" s="3"/>
      <c r="AL249" s="3"/>
      <c r="AM249" s="22"/>
      <c r="AN249" s="3"/>
      <c r="AO249" s="3"/>
      <c r="AP249" s="3"/>
      <c r="AQ249" s="3"/>
      <c r="AR249" s="3"/>
      <c r="AS249" s="3"/>
      <c r="AT249" s="22"/>
      <c r="AU249" s="22"/>
    </row>
    <row r="250" spans="10:47">
      <c r="J250" s="151"/>
      <c r="K250" s="152"/>
      <c r="L250" s="152"/>
      <c r="M250" s="3"/>
      <c r="N250" s="3"/>
      <c r="O250" s="3"/>
      <c r="P250" s="152"/>
      <c r="Q250" s="152"/>
      <c r="R250" s="152"/>
      <c r="S250" s="152"/>
      <c r="T250" s="22"/>
      <c r="U250" s="152"/>
      <c r="V250" s="22"/>
      <c r="W250" s="3"/>
      <c r="X250" s="3"/>
      <c r="Y250" s="3"/>
      <c r="Z250" s="58"/>
      <c r="AA250" s="58"/>
      <c r="AB250" s="16"/>
      <c r="AC250" s="16"/>
      <c r="AD250" s="58"/>
      <c r="AE250" s="3"/>
      <c r="AF250" s="3"/>
      <c r="AG250" s="3"/>
      <c r="AH250" s="3"/>
      <c r="AI250" s="16"/>
      <c r="AJ250" s="3"/>
      <c r="AK250" s="3"/>
      <c r="AL250" s="3"/>
      <c r="AM250" s="22"/>
      <c r="AN250" s="3"/>
      <c r="AO250" s="3"/>
      <c r="AP250" s="3"/>
      <c r="AQ250" s="3"/>
      <c r="AR250" s="3"/>
      <c r="AS250" s="3"/>
      <c r="AT250" s="22"/>
      <c r="AU250" s="22"/>
    </row>
    <row r="251" spans="10:47">
      <c r="J251" s="151"/>
      <c r="K251" s="152"/>
      <c r="L251" s="152"/>
      <c r="M251" s="3"/>
      <c r="N251" s="3"/>
      <c r="O251" s="3"/>
      <c r="P251" s="152"/>
      <c r="Q251" s="152"/>
      <c r="R251" s="152"/>
      <c r="S251" s="152"/>
      <c r="T251" s="22"/>
      <c r="U251" s="152"/>
      <c r="V251" s="22"/>
      <c r="W251" s="3"/>
      <c r="X251" s="3"/>
      <c r="Y251" s="3"/>
      <c r="Z251" s="58"/>
      <c r="AA251" s="58"/>
      <c r="AB251" s="16"/>
      <c r="AC251" s="16"/>
      <c r="AD251" s="58"/>
      <c r="AE251" s="3"/>
      <c r="AF251" s="3"/>
      <c r="AG251" s="3"/>
      <c r="AH251" s="3"/>
      <c r="AI251" s="16"/>
      <c r="AJ251" s="3"/>
      <c r="AK251" s="3"/>
      <c r="AL251" s="3"/>
      <c r="AM251" s="22"/>
      <c r="AN251" s="3"/>
      <c r="AO251" s="3"/>
      <c r="AP251" s="3"/>
      <c r="AQ251" s="3"/>
      <c r="AR251" s="3"/>
      <c r="AS251" s="3"/>
      <c r="AT251" s="22"/>
      <c r="AU251" s="22"/>
    </row>
    <row r="252" spans="10:47">
      <c r="J252" s="151"/>
      <c r="K252" s="152"/>
      <c r="L252" s="152"/>
      <c r="M252" s="3"/>
      <c r="N252" s="3"/>
      <c r="O252" s="3"/>
      <c r="P252" s="152"/>
      <c r="Q252" s="152"/>
      <c r="R252" s="152"/>
      <c r="S252" s="152"/>
      <c r="T252" s="22"/>
      <c r="U252" s="152"/>
      <c r="V252" s="22"/>
      <c r="W252" s="3"/>
      <c r="X252" s="3"/>
      <c r="Y252" s="3"/>
      <c r="Z252" s="58"/>
      <c r="AA252" s="58"/>
      <c r="AB252" s="16"/>
      <c r="AC252" s="16"/>
      <c r="AD252" s="58"/>
      <c r="AE252" s="3"/>
      <c r="AF252" s="3"/>
      <c r="AG252" s="3"/>
      <c r="AH252" s="3"/>
      <c r="AI252" s="16"/>
      <c r="AJ252" s="3"/>
      <c r="AK252" s="3"/>
      <c r="AL252" s="3"/>
      <c r="AM252" s="22"/>
      <c r="AN252" s="3"/>
      <c r="AO252" s="3"/>
      <c r="AP252" s="3"/>
      <c r="AQ252" s="3"/>
      <c r="AR252" s="3"/>
      <c r="AS252" s="3"/>
      <c r="AT252" s="22"/>
      <c r="AU252" s="22"/>
    </row>
    <row r="253" spans="10:47">
      <c r="J253" s="151"/>
      <c r="K253" s="152"/>
      <c r="L253" s="152"/>
      <c r="M253" s="3"/>
      <c r="N253" s="3"/>
      <c r="O253" s="3"/>
      <c r="P253" s="152"/>
      <c r="Q253" s="152"/>
      <c r="R253" s="152"/>
      <c r="S253" s="152"/>
      <c r="T253" s="22"/>
      <c r="U253" s="152"/>
      <c r="V253" s="22"/>
      <c r="W253" s="3"/>
      <c r="X253" s="3"/>
      <c r="Y253" s="3"/>
      <c r="Z253" s="58"/>
      <c r="AA253" s="58"/>
      <c r="AB253" s="16"/>
      <c r="AC253" s="16"/>
      <c r="AD253" s="58"/>
      <c r="AE253" s="3"/>
      <c r="AF253" s="3"/>
      <c r="AG253" s="3"/>
      <c r="AH253" s="3"/>
      <c r="AI253" s="16"/>
      <c r="AJ253" s="3"/>
      <c r="AK253" s="3"/>
      <c r="AL253" s="3"/>
      <c r="AM253" s="22"/>
      <c r="AN253" s="3"/>
      <c r="AO253" s="3"/>
      <c r="AP253" s="3"/>
      <c r="AQ253" s="3"/>
      <c r="AR253" s="3"/>
      <c r="AS253" s="3"/>
      <c r="AT253" s="22"/>
      <c r="AU253" s="22"/>
    </row>
    <row r="254" spans="10:47">
      <c r="J254" s="151"/>
      <c r="K254" s="152"/>
      <c r="L254" s="152"/>
      <c r="M254" s="3"/>
      <c r="N254" s="3"/>
      <c r="O254" s="3"/>
      <c r="P254" s="152"/>
      <c r="Q254" s="152"/>
      <c r="R254" s="152"/>
      <c r="S254" s="152"/>
      <c r="T254" s="22"/>
      <c r="U254" s="152"/>
      <c r="V254" s="22"/>
      <c r="W254" s="3"/>
      <c r="X254" s="3"/>
      <c r="Y254" s="3"/>
      <c r="Z254" s="58"/>
      <c r="AA254" s="58"/>
      <c r="AB254" s="16"/>
      <c r="AC254" s="16"/>
      <c r="AD254" s="58"/>
      <c r="AE254" s="3"/>
      <c r="AF254" s="3"/>
      <c r="AG254" s="3"/>
      <c r="AH254" s="3"/>
      <c r="AI254" s="16"/>
      <c r="AJ254" s="3"/>
      <c r="AK254" s="3"/>
      <c r="AL254" s="3"/>
      <c r="AM254" s="22"/>
      <c r="AN254" s="3"/>
      <c r="AO254" s="3"/>
      <c r="AP254" s="3"/>
      <c r="AQ254" s="3"/>
      <c r="AR254" s="3"/>
      <c r="AS254" s="3"/>
      <c r="AT254" s="22"/>
      <c r="AU254" s="22"/>
    </row>
    <row r="255" spans="10:47">
      <c r="J255" s="151"/>
      <c r="K255" s="152"/>
      <c r="L255" s="152"/>
      <c r="M255" s="3"/>
      <c r="N255" s="3"/>
      <c r="O255" s="3"/>
      <c r="P255" s="152"/>
      <c r="Q255" s="152"/>
      <c r="R255" s="152"/>
      <c r="S255" s="152"/>
      <c r="T255" s="22"/>
      <c r="U255" s="152"/>
      <c r="V255" s="22"/>
      <c r="W255" s="3"/>
      <c r="X255" s="3"/>
      <c r="Y255" s="3"/>
      <c r="Z255" s="58"/>
      <c r="AA255" s="58"/>
      <c r="AB255" s="16"/>
      <c r="AC255" s="16"/>
      <c r="AD255" s="58"/>
      <c r="AE255" s="3"/>
      <c r="AF255" s="3"/>
      <c r="AG255" s="3"/>
      <c r="AH255" s="3"/>
      <c r="AI255" s="16"/>
      <c r="AJ255" s="3"/>
      <c r="AK255" s="3"/>
      <c r="AL255" s="3"/>
      <c r="AM255" s="22"/>
      <c r="AN255" s="3"/>
      <c r="AO255" s="3"/>
      <c r="AP255" s="3"/>
      <c r="AQ255" s="3"/>
      <c r="AR255" s="3"/>
      <c r="AS255" s="3"/>
      <c r="AT255" s="22"/>
      <c r="AU255" s="22"/>
    </row>
    <row r="256" spans="10:47">
      <c r="J256" s="151"/>
      <c r="K256" s="152"/>
      <c r="L256" s="152"/>
      <c r="M256" s="3"/>
      <c r="N256" s="3"/>
      <c r="O256" s="3"/>
      <c r="P256" s="152"/>
      <c r="Q256" s="152"/>
      <c r="R256" s="152"/>
      <c r="S256" s="152"/>
      <c r="T256" s="22"/>
      <c r="U256" s="152"/>
      <c r="V256" s="22"/>
      <c r="W256" s="3"/>
      <c r="X256" s="3"/>
      <c r="Y256" s="3"/>
      <c r="Z256" s="58"/>
      <c r="AA256" s="58"/>
      <c r="AB256" s="16"/>
      <c r="AC256" s="16"/>
      <c r="AD256" s="58"/>
      <c r="AE256" s="3"/>
      <c r="AF256" s="3"/>
      <c r="AG256" s="3"/>
      <c r="AH256" s="3"/>
      <c r="AI256" s="16"/>
      <c r="AJ256" s="3"/>
      <c r="AK256" s="3"/>
      <c r="AL256" s="3"/>
      <c r="AM256" s="22"/>
      <c r="AN256" s="3"/>
      <c r="AO256" s="3"/>
      <c r="AP256" s="3"/>
      <c r="AQ256" s="3"/>
      <c r="AR256" s="3"/>
      <c r="AS256" s="3"/>
      <c r="AT256" s="22"/>
      <c r="AU256" s="22"/>
    </row>
    <row r="257" spans="10:47">
      <c r="J257" s="151"/>
      <c r="K257" s="152"/>
      <c r="L257" s="152"/>
      <c r="M257" s="3"/>
      <c r="N257" s="3"/>
      <c r="O257" s="3"/>
      <c r="P257" s="152"/>
      <c r="Q257" s="152"/>
      <c r="R257" s="152"/>
      <c r="S257" s="152"/>
      <c r="T257" s="22"/>
      <c r="U257" s="152"/>
      <c r="V257" s="22"/>
      <c r="W257" s="3"/>
      <c r="X257" s="3"/>
      <c r="Y257" s="3"/>
      <c r="Z257" s="58"/>
      <c r="AA257" s="58"/>
      <c r="AB257" s="16"/>
      <c r="AC257" s="16"/>
      <c r="AD257" s="58"/>
      <c r="AE257" s="3"/>
      <c r="AF257" s="3"/>
      <c r="AG257" s="3"/>
      <c r="AH257" s="3"/>
      <c r="AI257" s="16"/>
      <c r="AJ257" s="3"/>
      <c r="AK257" s="3"/>
      <c r="AL257" s="3"/>
      <c r="AM257" s="22"/>
      <c r="AN257" s="3"/>
      <c r="AO257" s="3"/>
      <c r="AP257" s="3"/>
      <c r="AQ257" s="3"/>
      <c r="AR257" s="3"/>
      <c r="AS257" s="3"/>
      <c r="AT257" s="22"/>
      <c r="AU257" s="22"/>
    </row>
    <row r="258" spans="10:47">
      <c r="J258" s="151"/>
      <c r="K258" s="152"/>
      <c r="L258" s="152"/>
      <c r="M258" s="3"/>
      <c r="N258" s="3"/>
      <c r="O258" s="3"/>
      <c r="P258" s="152"/>
      <c r="Q258" s="152"/>
      <c r="R258" s="152"/>
      <c r="S258" s="152"/>
      <c r="T258" s="22"/>
      <c r="U258" s="152"/>
      <c r="V258" s="22"/>
      <c r="W258" s="3"/>
      <c r="X258" s="3"/>
      <c r="Y258" s="3"/>
      <c r="Z258" s="58"/>
      <c r="AA258" s="58"/>
      <c r="AB258" s="16"/>
      <c r="AC258" s="16"/>
      <c r="AD258" s="58"/>
      <c r="AE258" s="3"/>
      <c r="AF258" s="3"/>
      <c r="AG258" s="3"/>
      <c r="AH258" s="3"/>
      <c r="AI258" s="16"/>
      <c r="AJ258" s="3"/>
      <c r="AK258" s="3"/>
      <c r="AL258" s="3"/>
      <c r="AM258" s="22"/>
      <c r="AN258" s="3"/>
      <c r="AO258" s="3"/>
      <c r="AP258" s="3"/>
      <c r="AQ258" s="3"/>
      <c r="AR258" s="3"/>
      <c r="AS258" s="3"/>
      <c r="AT258" s="22"/>
      <c r="AU258" s="22"/>
    </row>
    <row r="259" spans="10:47">
      <c r="J259" s="151"/>
      <c r="K259" s="152"/>
      <c r="L259" s="152"/>
      <c r="M259" s="3"/>
      <c r="N259" s="3"/>
      <c r="O259" s="3"/>
      <c r="P259" s="152"/>
      <c r="Q259" s="152"/>
      <c r="R259" s="152"/>
      <c r="S259" s="152"/>
      <c r="T259" s="22"/>
      <c r="U259" s="152"/>
      <c r="V259" s="22"/>
      <c r="W259" s="3"/>
      <c r="X259" s="3"/>
      <c r="Y259" s="3"/>
      <c r="Z259" s="58"/>
      <c r="AA259" s="58"/>
      <c r="AB259" s="16"/>
      <c r="AC259" s="16"/>
      <c r="AD259" s="58"/>
      <c r="AE259" s="3"/>
      <c r="AF259" s="3"/>
      <c r="AG259" s="3"/>
      <c r="AH259" s="3"/>
      <c r="AI259" s="16"/>
      <c r="AJ259" s="3"/>
      <c r="AK259" s="3"/>
      <c r="AL259" s="3"/>
      <c r="AM259" s="22"/>
      <c r="AN259" s="3"/>
      <c r="AO259" s="3"/>
      <c r="AP259" s="3"/>
      <c r="AQ259" s="3"/>
      <c r="AR259" s="3"/>
      <c r="AS259" s="3"/>
      <c r="AT259" s="22"/>
      <c r="AU259" s="22"/>
    </row>
    <row r="260" spans="10:47">
      <c r="J260" s="151"/>
      <c r="K260" s="152"/>
      <c r="L260" s="152"/>
      <c r="M260" s="3"/>
      <c r="N260" s="3"/>
      <c r="O260" s="3"/>
      <c r="P260" s="152"/>
      <c r="Q260" s="152"/>
      <c r="R260" s="152"/>
      <c r="S260" s="152"/>
      <c r="T260" s="22"/>
      <c r="U260" s="152"/>
      <c r="V260" s="22"/>
      <c r="W260" s="3"/>
      <c r="X260" s="3"/>
      <c r="Y260" s="3"/>
      <c r="Z260" s="58"/>
      <c r="AA260" s="58"/>
      <c r="AB260" s="16"/>
      <c r="AC260" s="16"/>
      <c r="AD260" s="58"/>
      <c r="AE260" s="3"/>
      <c r="AF260" s="3"/>
      <c r="AG260" s="3"/>
      <c r="AH260" s="3"/>
      <c r="AI260" s="16"/>
      <c r="AJ260" s="3"/>
      <c r="AK260" s="3"/>
      <c r="AL260" s="3"/>
      <c r="AM260" s="22"/>
      <c r="AN260" s="3"/>
      <c r="AO260" s="3"/>
      <c r="AP260" s="3"/>
      <c r="AQ260" s="3"/>
      <c r="AR260" s="3"/>
      <c r="AS260" s="3"/>
      <c r="AT260" s="22"/>
      <c r="AU260" s="22"/>
    </row>
    <row r="261" spans="10:47">
      <c r="J261" s="151"/>
      <c r="K261" s="152"/>
      <c r="L261" s="152"/>
      <c r="M261" s="3"/>
      <c r="N261" s="3"/>
      <c r="O261" s="3"/>
      <c r="P261" s="152"/>
      <c r="Q261" s="152"/>
      <c r="R261" s="152"/>
      <c r="S261" s="152"/>
      <c r="T261" s="22"/>
      <c r="U261" s="152"/>
      <c r="V261" s="22"/>
      <c r="W261" s="3"/>
      <c r="X261" s="3"/>
      <c r="Y261" s="3"/>
      <c r="Z261" s="58"/>
      <c r="AA261" s="58"/>
      <c r="AB261" s="16"/>
      <c r="AC261" s="16"/>
      <c r="AD261" s="58"/>
      <c r="AE261" s="3"/>
      <c r="AF261" s="3"/>
      <c r="AG261" s="3"/>
      <c r="AH261" s="3"/>
      <c r="AI261" s="16"/>
      <c r="AJ261" s="3"/>
      <c r="AK261" s="3"/>
      <c r="AL261" s="3"/>
      <c r="AM261" s="22"/>
      <c r="AN261" s="3"/>
      <c r="AO261" s="3"/>
      <c r="AP261" s="3"/>
      <c r="AQ261" s="3"/>
      <c r="AR261" s="3"/>
      <c r="AS261" s="3"/>
      <c r="AT261" s="22"/>
      <c r="AU261" s="22"/>
    </row>
    <row r="262" spans="10:47">
      <c r="J262" s="151"/>
      <c r="K262" s="152"/>
      <c r="L262" s="152"/>
      <c r="M262" s="3"/>
      <c r="N262" s="3"/>
      <c r="O262" s="3"/>
      <c r="P262" s="152"/>
      <c r="Q262" s="152"/>
      <c r="R262" s="152"/>
      <c r="S262" s="152"/>
      <c r="T262" s="22"/>
      <c r="U262" s="152"/>
      <c r="V262" s="22"/>
      <c r="W262" s="3"/>
      <c r="X262" s="3"/>
      <c r="Y262" s="3"/>
      <c r="Z262" s="58"/>
      <c r="AA262" s="58"/>
      <c r="AB262" s="16"/>
      <c r="AC262" s="16"/>
      <c r="AD262" s="58"/>
      <c r="AE262" s="3"/>
      <c r="AF262" s="3"/>
      <c r="AG262" s="3"/>
      <c r="AH262" s="3"/>
      <c r="AI262" s="16"/>
      <c r="AJ262" s="3"/>
      <c r="AK262" s="3"/>
      <c r="AL262" s="3"/>
      <c r="AM262" s="22"/>
      <c r="AN262" s="3"/>
      <c r="AO262" s="3"/>
      <c r="AP262" s="3"/>
      <c r="AQ262" s="3"/>
      <c r="AR262" s="3"/>
      <c r="AS262" s="3"/>
      <c r="AT262" s="22"/>
      <c r="AU262" s="22"/>
    </row>
    <row r="263" spans="10:47">
      <c r="J263" s="151"/>
      <c r="K263" s="152"/>
      <c r="L263" s="152"/>
      <c r="M263" s="3"/>
      <c r="N263" s="3"/>
      <c r="O263" s="3"/>
      <c r="P263" s="152"/>
      <c r="Q263" s="152"/>
      <c r="R263" s="152"/>
      <c r="S263" s="152"/>
      <c r="T263" s="22"/>
      <c r="U263" s="152"/>
      <c r="V263" s="22"/>
      <c r="W263" s="3"/>
      <c r="X263" s="3"/>
      <c r="Y263" s="3"/>
      <c r="Z263" s="58"/>
      <c r="AA263" s="58"/>
      <c r="AB263" s="16"/>
      <c r="AC263" s="16"/>
      <c r="AD263" s="58"/>
      <c r="AE263" s="3"/>
      <c r="AF263" s="3"/>
      <c r="AG263" s="3"/>
      <c r="AH263" s="3"/>
      <c r="AI263" s="16"/>
      <c r="AJ263" s="3"/>
      <c r="AK263" s="3"/>
      <c r="AL263" s="3"/>
      <c r="AM263" s="22"/>
      <c r="AN263" s="3"/>
      <c r="AO263" s="3"/>
      <c r="AP263" s="3"/>
      <c r="AQ263" s="3"/>
      <c r="AR263" s="3"/>
      <c r="AS263" s="3"/>
      <c r="AT263" s="22"/>
      <c r="AU263" s="22"/>
    </row>
    <row r="264" spans="10:47">
      <c r="J264" s="151"/>
      <c r="K264" s="152"/>
      <c r="L264" s="152"/>
      <c r="M264" s="3"/>
      <c r="N264" s="3"/>
      <c r="O264" s="3"/>
      <c r="P264" s="152"/>
      <c r="Q264" s="152"/>
      <c r="R264" s="152"/>
      <c r="S264" s="152"/>
      <c r="T264" s="22"/>
      <c r="U264" s="152"/>
      <c r="V264" s="22"/>
      <c r="W264" s="3"/>
      <c r="X264" s="3"/>
      <c r="Y264" s="3"/>
      <c r="Z264" s="58"/>
      <c r="AA264" s="58"/>
      <c r="AB264" s="16"/>
      <c r="AC264" s="16"/>
      <c r="AD264" s="58"/>
      <c r="AE264" s="3"/>
      <c r="AF264" s="3"/>
      <c r="AG264" s="3"/>
      <c r="AH264" s="3"/>
      <c r="AI264" s="16"/>
      <c r="AJ264" s="3"/>
      <c r="AK264" s="3"/>
      <c r="AL264" s="3"/>
      <c r="AM264" s="22"/>
      <c r="AN264" s="3"/>
      <c r="AO264" s="3"/>
      <c r="AP264" s="3"/>
      <c r="AQ264" s="3"/>
      <c r="AR264" s="3"/>
      <c r="AS264" s="3"/>
      <c r="AT264" s="22"/>
      <c r="AU264" s="22"/>
    </row>
    <row r="265" spans="10:47">
      <c r="J265" s="151"/>
      <c r="K265" s="152"/>
      <c r="L265" s="152"/>
      <c r="M265" s="3"/>
      <c r="N265" s="3"/>
      <c r="O265" s="3"/>
      <c r="P265" s="152"/>
      <c r="Q265" s="152"/>
      <c r="R265" s="152"/>
      <c r="S265" s="152"/>
      <c r="T265" s="22"/>
      <c r="U265" s="152"/>
      <c r="V265" s="22"/>
      <c r="W265" s="3"/>
      <c r="X265" s="3"/>
      <c r="Y265" s="3"/>
      <c r="Z265" s="58"/>
      <c r="AA265" s="58"/>
      <c r="AB265" s="16"/>
      <c r="AC265" s="16"/>
      <c r="AD265" s="58"/>
      <c r="AE265" s="3"/>
      <c r="AF265" s="3"/>
      <c r="AG265" s="3"/>
      <c r="AH265" s="3"/>
      <c r="AI265" s="16"/>
      <c r="AJ265" s="3"/>
      <c r="AK265" s="3"/>
      <c r="AL265" s="3"/>
      <c r="AM265" s="22"/>
      <c r="AN265" s="3"/>
      <c r="AO265" s="3"/>
      <c r="AP265" s="3"/>
      <c r="AQ265" s="3"/>
      <c r="AR265" s="3"/>
      <c r="AS265" s="3"/>
      <c r="AT265" s="22"/>
      <c r="AU265" s="22"/>
    </row>
    <row r="266" spans="10:47">
      <c r="J266" s="151"/>
      <c r="K266" s="152"/>
      <c r="L266" s="152"/>
      <c r="M266" s="3"/>
      <c r="N266" s="3"/>
      <c r="O266" s="3"/>
      <c r="P266" s="152"/>
      <c r="Q266" s="152"/>
      <c r="R266" s="152"/>
      <c r="S266" s="152"/>
      <c r="T266" s="22"/>
      <c r="U266" s="152"/>
      <c r="V266" s="22"/>
      <c r="W266" s="3"/>
      <c r="X266" s="3"/>
      <c r="Y266" s="3"/>
      <c r="Z266" s="58"/>
      <c r="AA266" s="58"/>
      <c r="AB266" s="16"/>
      <c r="AC266" s="16"/>
      <c r="AD266" s="58"/>
      <c r="AE266" s="3"/>
      <c r="AF266" s="3"/>
      <c r="AG266" s="3"/>
      <c r="AH266" s="3"/>
      <c r="AI266" s="16"/>
      <c r="AJ266" s="3"/>
      <c r="AK266" s="3"/>
      <c r="AL266" s="3"/>
      <c r="AM266" s="22"/>
      <c r="AN266" s="3"/>
      <c r="AO266" s="3"/>
      <c r="AP266" s="3"/>
      <c r="AQ266" s="3"/>
      <c r="AR266" s="3"/>
      <c r="AS266" s="3"/>
      <c r="AT266" s="22"/>
      <c r="AU266" s="22"/>
    </row>
    <row r="267" spans="10:47">
      <c r="J267" s="151"/>
      <c r="K267" s="152"/>
      <c r="L267" s="152"/>
      <c r="M267" s="3"/>
      <c r="N267" s="3"/>
      <c r="O267" s="3"/>
      <c r="P267" s="152"/>
      <c r="Q267" s="152"/>
      <c r="R267" s="152"/>
      <c r="S267" s="152"/>
      <c r="T267" s="22"/>
      <c r="U267" s="152"/>
      <c r="V267" s="22"/>
      <c r="W267" s="3"/>
      <c r="X267" s="3"/>
      <c r="Y267" s="3"/>
      <c r="Z267" s="58"/>
      <c r="AA267" s="58"/>
      <c r="AB267" s="16"/>
      <c r="AC267" s="16"/>
      <c r="AD267" s="58"/>
      <c r="AE267" s="3"/>
      <c r="AF267" s="3"/>
      <c r="AG267" s="3"/>
      <c r="AH267" s="3"/>
      <c r="AI267" s="16"/>
      <c r="AJ267" s="3"/>
      <c r="AK267" s="3"/>
      <c r="AL267" s="3"/>
      <c r="AM267" s="22"/>
      <c r="AN267" s="3"/>
      <c r="AO267" s="3"/>
      <c r="AP267" s="3"/>
      <c r="AQ267" s="3"/>
      <c r="AR267" s="3"/>
      <c r="AS267" s="3"/>
      <c r="AT267" s="22"/>
      <c r="AU267" s="22"/>
    </row>
    <row r="268" spans="10:47">
      <c r="J268" s="151"/>
      <c r="K268" s="152"/>
      <c r="L268" s="152"/>
      <c r="M268" s="3"/>
      <c r="N268" s="3"/>
      <c r="O268" s="3"/>
      <c r="P268" s="152"/>
      <c r="Q268" s="152"/>
      <c r="R268" s="152"/>
      <c r="S268" s="152"/>
      <c r="T268" s="22"/>
      <c r="U268" s="152"/>
      <c r="V268" s="22"/>
      <c r="W268" s="3"/>
      <c r="X268" s="3"/>
      <c r="Y268" s="3"/>
      <c r="Z268" s="58"/>
      <c r="AA268" s="58"/>
      <c r="AB268" s="16"/>
      <c r="AC268" s="16"/>
      <c r="AD268" s="58"/>
      <c r="AE268" s="3"/>
      <c r="AF268" s="3"/>
      <c r="AG268" s="3"/>
      <c r="AH268" s="3"/>
      <c r="AI268" s="16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22"/>
      <c r="AU268" s="22"/>
    </row>
    <row r="269" spans="10:47">
      <c r="J269" s="151"/>
      <c r="K269" s="152"/>
      <c r="L269" s="152"/>
      <c r="M269" s="3"/>
      <c r="N269" s="3"/>
      <c r="O269" s="3"/>
      <c r="P269" s="152"/>
      <c r="Q269" s="152"/>
      <c r="R269" s="152"/>
      <c r="S269" s="152"/>
      <c r="T269" s="22"/>
      <c r="U269" s="152"/>
      <c r="V269" s="22"/>
      <c r="W269" s="3"/>
      <c r="X269" s="3"/>
      <c r="Y269" s="3"/>
      <c r="Z269" s="58"/>
      <c r="AA269" s="58"/>
      <c r="AB269" s="16"/>
      <c r="AC269" s="16"/>
      <c r="AD269" s="58"/>
      <c r="AE269" s="3"/>
      <c r="AF269" s="3"/>
      <c r="AG269" s="3"/>
      <c r="AH269" s="3"/>
      <c r="AI269" s="16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22"/>
      <c r="AU269" s="22"/>
    </row>
    <row r="270" spans="10:47">
      <c r="J270" s="151"/>
      <c r="K270" s="152"/>
      <c r="L270" s="152"/>
      <c r="M270" s="3"/>
      <c r="N270" s="3"/>
      <c r="O270" s="3"/>
      <c r="P270" s="152"/>
      <c r="Q270" s="152"/>
      <c r="R270" s="152"/>
      <c r="S270" s="152"/>
      <c r="T270" s="22"/>
      <c r="U270" s="152"/>
      <c r="V270" s="22"/>
      <c r="W270" s="3"/>
      <c r="X270" s="3"/>
      <c r="Y270" s="3"/>
      <c r="Z270" s="58"/>
      <c r="AA270" s="58"/>
      <c r="AB270" s="16"/>
      <c r="AC270" s="16"/>
      <c r="AD270" s="58"/>
      <c r="AE270" s="3"/>
      <c r="AF270" s="3"/>
      <c r="AG270" s="3"/>
      <c r="AH270" s="3"/>
      <c r="AI270" s="16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22"/>
      <c r="AU270" s="22"/>
    </row>
    <row r="271" spans="10:47">
      <c r="J271" s="151"/>
      <c r="K271" s="152"/>
      <c r="L271" s="152"/>
      <c r="M271" s="3"/>
      <c r="N271" s="3"/>
      <c r="O271" s="3"/>
      <c r="P271" s="152"/>
      <c r="Q271" s="152"/>
      <c r="R271" s="152"/>
      <c r="S271" s="152"/>
      <c r="T271" s="22"/>
      <c r="U271" s="152"/>
      <c r="V271" s="22"/>
      <c r="W271" s="3"/>
      <c r="X271" s="3"/>
      <c r="Y271" s="3"/>
      <c r="Z271" s="58"/>
      <c r="AA271" s="58"/>
      <c r="AB271" s="16"/>
      <c r="AC271" s="16"/>
      <c r="AD271" s="58"/>
      <c r="AE271" s="3"/>
      <c r="AF271" s="3"/>
      <c r="AG271" s="3"/>
      <c r="AH271" s="3"/>
      <c r="AI271" s="16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22"/>
      <c r="AU271" s="22"/>
    </row>
    <row r="272" spans="10:47">
      <c r="J272" s="151"/>
      <c r="K272" s="152"/>
      <c r="L272" s="152"/>
      <c r="M272" s="3"/>
      <c r="N272" s="3"/>
      <c r="O272" s="3"/>
      <c r="P272" s="152"/>
      <c r="Q272" s="152"/>
      <c r="R272" s="152"/>
      <c r="S272" s="152"/>
      <c r="T272" s="22"/>
      <c r="U272" s="152"/>
      <c r="V272" s="22"/>
      <c r="W272" s="3"/>
      <c r="X272" s="3"/>
      <c r="Y272" s="3"/>
      <c r="Z272" s="58"/>
      <c r="AA272" s="58"/>
      <c r="AB272" s="16"/>
      <c r="AC272" s="16"/>
      <c r="AD272" s="58"/>
      <c r="AE272" s="3"/>
      <c r="AF272" s="3"/>
      <c r="AG272" s="3"/>
      <c r="AH272" s="3"/>
      <c r="AI272" s="16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22"/>
      <c r="AU272" s="22"/>
    </row>
    <row r="273" spans="10:47">
      <c r="J273" s="151"/>
      <c r="K273" s="152"/>
      <c r="L273" s="152"/>
      <c r="M273" s="3"/>
      <c r="N273" s="3"/>
      <c r="O273" s="3"/>
      <c r="P273" s="152"/>
      <c r="Q273" s="152"/>
      <c r="R273" s="152"/>
      <c r="S273" s="152"/>
      <c r="T273" s="22"/>
      <c r="U273" s="152"/>
      <c r="V273" s="22"/>
      <c r="W273" s="3"/>
      <c r="X273" s="3"/>
      <c r="Y273" s="3"/>
      <c r="Z273" s="58"/>
      <c r="AA273" s="58"/>
      <c r="AB273" s="16"/>
      <c r="AC273" s="16"/>
      <c r="AD273" s="58"/>
      <c r="AE273" s="3"/>
      <c r="AF273" s="3"/>
      <c r="AG273" s="3"/>
      <c r="AH273" s="3"/>
      <c r="AI273" s="16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22"/>
      <c r="AU273" s="22"/>
    </row>
    <row r="274" spans="10:47">
      <c r="J274" s="151"/>
      <c r="K274" s="152"/>
      <c r="L274" s="152"/>
      <c r="M274" s="3"/>
      <c r="N274" s="3"/>
      <c r="O274" s="3"/>
      <c r="P274" s="152"/>
      <c r="Q274" s="152"/>
      <c r="R274" s="152"/>
      <c r="S274" s="152"/>
      <c r="T274" s="22"/>
      <c r="U274" s="152"/>
      <c r="V274" s="22"/>
      <c r="W274" s="3"/>
      <c r="X274" s="3"/>
      <c r="Y274" s="3"/>
      <c r="Z274" s="58"/>
      <c r="AA274" s="58"/>
      <c r="AB274" s="16"/>
      <c r="AC274" s="16"/>
      <c r="AD274" s="58"/>
      <c r="AE274" s="3"/>
      <c r="AF274" s="3"/>
      <c r="AG274" s="3"/>
      <c r="AH274" s="3"/>
      <c r="AI274" s="16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22"/>
      <c r="AU274" s="22"/>
    </row>
    <row r="275" spans="10:47">
      <c r="J275" s="151"/>
      <c r="K275" s="152"/>
      <c r="L275" s="152"/>
      <c r="M275" s="3"/>
      <c r="N275" s="3"/>
      <c r="O275" s="3"/>
      <c r="P275" s="152"/>
      <c r="Q275" s="152"/>
      <c r="R275" s="152"/>
      <c r="S275" s="152"/>
      <c r="T275" s="22"/>
      <c r="U275" s="152"/>
      <c r="V275" s="22"/>
      <c r="W275" s="3"/>
      <c r="X275" s="3"/>
      <c r="Y275" s="3"/>
      <c r="Z275" s="58"/>
      <c r="AA275" s="58"/>
      <c r="AB275" s="16"/>
      <c r="AC275" s="16"/>
      <c r="AD275" s="58"/>
      <c r="AE275" s="3"/>
      <c r="AF275" s="3"/>
      <c r="AG275" s="3"/>
      <c r="AH275" s="3"/>
      <c r="AI275" s="16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22"/>
      <c r="AU275" s="22"/>
    </row>
    <row r="276" spans="10:47">
      <c r="J276" s="151"/>
      <c r="K276" s="152"/>
      <c r="L276" s="152"/>
      <c r="M276" s="3"/>
      <c r="N276" s="3"/>
      <c r="O276" s="3"/>
      <c r="P276" s="152"/>
      <c r="Q276" s="152"/>
      <c r="R276" s="152"/>
      <c r="S276" s="152"/>
      <c r="T276" s="22"/>
      <c r="U276" s="152"/>
      <c r="V276" s="22"/>
      <c r="W276" s="3"/>
      <c r="X276" s="3"/>
      <c r="Y276" s="3"/>
      <c r="Z276" s="58"/>
      <c r="AA276" s="58"/>
      <c r="AB276" s="16"/>
      <c r="AC276" s="16"/>
      <c r="AD276" s="58"/>
      <c r="AE276" s="3"/>
      <c r="AF276" s="3"/>
      <c r="AG276" s="3"/>
      <c r="AH276" s="3"/>
      <c r="AI276" s="16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22"/>
      <c r="AU276" s="22"/>
    </row>
    <row r="277" spans="10:47">
      <c r="J277" s="151"/>
      <c r="K277" s="152"/>
      <c r="L277" s="152"/>
      <c r="M277" s="3"/>
      <c r="N277" s="3"/>
      <c r="O277" s="3"/>
      <c r="P277" s="152"/>
      <c r="Q277" s="152"/>
      <c r="R277" s="152"/>
      <c r="S277" s="152"/>
      <c r="T277" s="22"/>
      <c r="U277" s="152"/>
      <c r="V277" s="22"/>
      <c r="W277" s="3"/>
      <c r="X277" s="3"/>
      <c r="Y277" s="3"/>
      <c r="Z277" s="58"/>
      <c r="AA277" s="58"/>
      <c r="AB277" s="16"/>
      <c r="AC277" s="16"/>
      <c r="AD277" s="58"/>
      <c r="AE277" s="3"/>
      <c r="AF277" s="3"/>
      <c r="AG277" s="3"/>
      <c r="AH277" s="3"/>
      <c r="AI277" s="16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22"/>
      <c r="AU277" s="22"/>
    </row>
    <row r="278" spans="10:47">
      <c r="J278" s="151"/>
      <c r="K278" s="152"/>
      <c r="L278" s="152"/>
      <c r="M278" s="3"/>
      <c r="N278" s="3"/>
      <c r="O278" s="3"/>
      <c r="P278" s="152"/>
      <c r="Q278" s="152"/>
      <c r="R278" s="152"/>
      <c r="S278" s="152"/>
      <c r="T278" s="22"/>
      <c r="U278" s="152"/>
      <c r="V278" s="22"/>
      <c r="W278" s="3"/>
      <c r="X278" s="3"/>
      <c r="Y278" s="3"/>
      <c r="Z278" s="58"/>
      <c r="AA278" s="58"/>
      <c r="AB278" s="16"/>
      <c r="AC278" s="16"/>
      <c r="AD278" s="58"/>
      <c r="AE278" s="3"/>
      <c r="AF278" s="3"/>
      <c r="AG278" s="3"/>
      <c r="AH278" s="3"/>
      <c r="AI278" s="16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22"/>
      <c r="AU278" s="22"/>
    </row>
    <row r="279" spans="10:47">
      <c r="J279" s="151"/>
      <c r="K279" s="152"/>
      <c r="L279" s="152"/>
      <c r="M279" s="3"/>
      <c r="N279" s="3"/>
      <c r="O279" s="3"/>
      <c r="P279" s="152"/>
      <c r="Q279" s="152"/>
      <c r="R279" s="152"/>
      <c r="S279" s="152"/>
      <c r="T279" s="22"/>
      <c r="U279" s="152"/>
      <c r="V279" s="22"/>
      <c r="W279" s="3"/>
      <c r="X279" s="3"/>
      <c r="Y279" s="3"/>
      <c r="Z279" s="58"/>
      <c r="AA279" s="58"/>
      <c r="AB279" s="16"/>
      <c r="AC279" s="16"/>
      <c r="AD279" s="58"/>
      <c r="AE279" s="3"/>
      <c r="AF279" s="3"/>
      <c r="AG279" s="3"/>
      <c r="AH279" s="3"/>
      <c r="AI279" s="16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22"/>
      <c r="AU279" s="22"/>
    </row>
    <row r="280" spans="10:47">
      <c r="J280" s="151"/>
      <c r="K280" s="152"/>
      <c r="L280" s="152"/>
      <c r="M280" s="3"/>
      <c r="N280" s="3"/>
      <c r="O280" s="3"/>
      <c r="P280" s="152"/>
      <c r="Q280" s="152"/>
      <c r="R280" s="152"/>
      <c r="S280" s="152"/>
      <c r="T280" s="22"/>
      <c r="U280" s="152"/>
      <c r="V280" s="22"/>
      <c r="W280" s="3"/>
      <c r="X280" s="3"/>
      <c r="Y280" s="3"/>
      <c r="Z280" s="58"/>
      <c r="AA280" s="58"/>
      <c r="AB280" s="16"/>
      <c r="AC280" s="16"/>
      <c r="AD280" s="58"/>
      <c r="AE280" s="3"/>
      <c r="AF280" s="3"/>
      <c r="AG280" s="3"/>
      <c r="AH280" s="3"/>
      <c r="AI280" s="16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22"/>
    </row>
    <row r="281" spans="10:47">
      <c r="J281" s="151"/>
      <c r="K281" s="152"/>
      <c r="L281" s="152"/>
      <c r="M281" s="3"/>
      <c r="N281" s="3"/>
      <c r="O281" s="3"/>
      <c r="P281" s="152"/>
      <c r="Q281" s="152"/>
      <c r="R281" s="152"/>
      <c r="S281" s="152"/>
      <c r="T281" s="22"/>
      <c r="U281" s="152"/>
      <c r="V281" s="22"/>
      <c r="W281" s="3"/>
      <c r="X281" s="3"/>
      <c r="Y281" s="3"/>
      <c r="Z281" s="58"/>
      <c r="AA281" s="58"/>
      <c r="AB281" s="16"/>
      <c r="AC281" s="16"/>
      <c r="AD281" s="58"/>
      <c r="AE281" s="3"/>
      <c r="AF281" s="3"/>
      <c r="AG281" s="3"/>
      <c r="AH281" s="3"/>
      <c r="AI281" s="16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22"/>
    </row>
    <row r="282" spans="10:47">
      <c r="J282" s="151"/>
      <c r="K282" s="152"/>
      <c r="L282" s="152"/>
      <c r="M282" s="3"/>
      <c r="N282" s="3"/>
      <c r="O282" s="3"/>
      <c r="P282" s="152"/>
      <c r="Q282" s="152"/>
      <c r="R282" s="152"/>
      <c r="S282" s="152"/>
      <c r="T282" s="22"/>
      <c r="U282" s="152"/>
      <c r="V282" s="22"/>
      <c r="W282" s="3"/>
      <c r="X282" s="3"/>
      <c r="Y282" s="3"/>
      <c r="Z282" s="58"/>
      <c r="AA282" s="58"/>
      <c r="AB282" s="16"/>
      <c r="AC282" s="16"/>
      <c r="AD282" s="58"/>
      <c r="AE282" s="3"/>
      <c r="AF282" s="3"/>
      <c r="AG282" s="3"/>
      <c r="AH282" s="3"/>
      <c r="AI282" s="16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22"/>
    </row>
    <row r="283" spans="10:47">
      <c r="J283" s="151"/>
      <c r="K283" s="152"/>
      <c r="L283" s="152"/>
      <c r="M283" s="3"/>
      <c r="N283" s="3"/>
      <c r="O283" s="3"/>
      <c r="P283" s="152"/>
      <c r="Q283" s="152"/>
      <c r="R283" s="152"/>
      <c r="S283" s="152"/>
      <c r="T283" s="22"/>
      <c r="U283" s="152"/>
      <c r="V283" s="22"/>
      <c r="W283" s="3"/>
      <c r="X283" s="3"/>
      <c r="Y283" s="3"/>
      <c r="Z283" s="58"/>
      <c r="AA283" s="58"/>
      <c r="AB283" s="16"/>
      <c r="AC283" s="16"/>
      <c r="AD283" s="58"/>
      <c r="AE283" s="3"/>
      <c r="AF283" s="3"/>
      <c r="AG283" s="3"/>
      <c r="AH283" s="3"/>
      <c r="AI283" s="16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22"/>
    </row>
    <row r="284" spans="10:47">
      <c r="J284" s="151"/>
      <c r="K284" s="152"/>
      <c r="L284" s="152"/>
      <c r="M284" s="3"/>
      <c r="N284" s="3"/>
      <c r="O284" s="3"/>
      <c r="P284" s="152"/>
      <c r="Q284" s="152"/>
      <c r="R284" s="152"/>
      <c r="S284" s="152"/>
      <c r="T284" s="22"/>
      <c r="U284" s="152"/>
      <c r="V284" s="22"/>
      <c r="W284" s="3"/>
      <c r="X284" s="3"/>
      <c r="Y284" s="3"/>
      <c r="Z284" s="58"/>
      <c r="AA284" s="58"/>
      <c r="AB284" s="16"/>
      <c r="AC284" s="16"/>
      <c r="AD284" s="58"/>
      <c r="AE284" s="3"/>
      <c r="AF284" s="3"/>
      <c r="AG284" s="3"/>
      <c r="AH284" s="3"/>
      <c r="AI284" s="16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22"/>
    </row>
    <row r="285" spans="10:47">
      <c r="J285" s="151"/>
      <c r="K285" s="152"/>
      <c r="L285" s="152"/>
      <c r="M285" s="3"/>
      <c r="N285" s="3"/>
      <c r="O285" s="3"/>
      <c r="P285" s="152"/>
      <c r="Q285" s="152"/>
      <c r="R285" s="152"/>
      <c r="S285" s="152"/>
      <c r="T285" s="22"/>
      <c r="U285" s="152"/>
      <c r="V285" s="22"/>
      <c r="W285" s="3"/>
      <c r="X285" s="3"/>
      <c r="Y285" s="3"/>
      <c r="Z285" s="58"/>
      <c r="AA285" s="58"/>
      <c r="AB285" s="16"/>
      <c r="AC285" s="16"/>
      <c r="AD285" s="58"/>
      <c r="AE285" s="3"/>
      <c r="AF285" s="3"/>
      <c r="AG285" s="3"/>
      <c r="AH285" s="3"/>
      <c r="AI285" s="16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22"/>
    </row>
    <row r="286" spans="10:47">
      <c r="J286" s="151"/>
      <c r="K286" s="152"/>
      <c r="L286" s="152"/>
      <c r="M286" s="3"/>
      <c r="N286" s="3"/>
      <c r="O286" s="3"/>
      <c r="P286" s="152"/>
      <c r="Q286" s="152"/>
      <c r="R286" s="152"/>
      <c r="S286" s="152"/>
      <c r="T286" s="22"/>
      <c r="U286" s="152"/>
      <c r="V286" s="22"/>
      <c r="W286" s="3"/>
      <c r="X286" s="3"/>
      <c r="Y286" s="3"/>
      <c r="Z286" s="58"/>
      <c r="AA286" s="58"/>
      <c r="AB286" s="16"/>
      <c r="AC286" s="16"/>
      <c r="AD286" s="58"/>
      <c r="AE286" s="3"/>
      <c r="AF286" s="3"/>
      <c r="AG286" s="3"/>
      <c r="AH286" s="3"/>
      <c r="AI286" s="16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22"/>
    </row>
    <row r="287" spans="10:47">
      <c r="J287" s="151"/>
      <c r="K287" s="152"/>
      <c r="L287" s="152"/>
      <c r="M287" s="3"/>
      <c r="N287" s="3"/>
      <c r="O287" s="3"/>
      <c r="P287" s="152"/>
      <c r="Q287" s="152"/>
      <c r="R287" s="152"/>
      <c r="S287" s="152"/>
      <c r="T287" s="22"/>
      <c r="U287" s="152"/>
      <c r="V287" s="22"/>
      <c r="W287" s="3"/>
      <c r="X287" s="3"/>
      <c r="Y287" s="3"/>
      <c r="Z287" s="58"/>
      <c r="AA287" s="58"/>
      <c r="AB287" s="16"/>
      <c r="AC287" s="16"/>
      <c r="AD287" s="58"/>
      <c r="AE287" s="3"/>
      <c r="AF287" s="3"/>
      <c r="AG287" s="3"/>
      <c r="AH287" s="3"/>
      <c r="AI287" s="16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22"/>
    </row>
    <row r="288" spans="10:47">
      <c r="J288" s="151"/>
      <c r="K288" s="152"/>
      <c r="L288" s="152"/>
      <c r="M288" s="3"/>
      <c r="N288" s="3"/>
      <c r="O288" s="3"/>
      <c r="P288" s="152"/>
      <c r="Q288" s="152"/>
      <c r="R288" s="152"/>
      <c r="S288" s="152"/>
      <c r="T288" s="22"/>
      <c r="U288" s="152"/>
      <c r="V288" s="22"/>
      <c r="W288" s="3"/>
      <c r="X288" s="3"/>
      <c r="Y288" s="3"/>
      <c r="Z288" s="58"/>
      <c r="AA288" s="58"/>
      <c r="AB288" s="16"/>
      <c r="AC288" s="16"/>
      <c r="AD288" s="58"/>
      <c r="AE288" s="3"/>
      <c r="AF288" s="3"/>
      <c r="AG288" s="3"/>
      <c r="AH288" s="3"/>
      <c r="AI288" s="16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22"/>
    </row>
    <row r="289" spans="10:46">
      <c r="J289" s="151"/>
      <c r="K289" s="152"/>
      <c r="L289" s="152"/>
      <c r="M289" s="3"/>
      <c r="N289" s="3"/>
      <c r="O289" s="3"/>
      <c r="P289" s="152"/>
      <c r="Q289" s="152"/>
      <c r="R289" s="152"/>
      <c r="S289" s="152"/>
      <c r="T289" s="22"/>
      <c r="U289" s="152"/>
      <c r="V289" s="22"/>
      <c r="W289" s="3"/>
      <c r="X289" s="3"/>
      <c r="Y289" s="3"/>
      <c r="Z289" s="58"/>
      <c r="AA289" s="58"/>
      <c r="AB289" s="16"/>
      <c r="AC289" s="16"/>
      <c r="AD289" s="58"/>
      <c r="AE289" s="3"/>
      <c r="AF289" s="3"/>
      <c r="AG289" s="3"/>
      <c r="AH289" s="3"/>
      <c r="AI289" s="16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22"/>
    </row>
    <row r="290" spans="10:46">
      <c r="J290" s="151"/>
      <c r="K290" s="152"/>
      <c r="L290" s="152"/>
      <c r="M290" s="3"/>
      <c r="N290" s="3"/>
      <c r="O290" s="3"/>
      <c r="P290" s="152"/>
      <c r="Q290" s="152"/>
      <c r="R290" s="152"/>
      <c r="S290" s="152"/>
      <c r="T290" s="22"/>
      <c r="U290" s="152"/>
      <c r="V290" s="22"/>
      <c r="W290" s="3"/>
      <c r="X290" s="3"/>
      <c r="Y290" s="3"/>
      <c r="Z290" s="58"/>
      <c r="AA290" s="58"/>
      <c r="AB290" s="16"/>
      <c r="AC290" s="16"/>
      <c r="AD290" s="58"/>
      <c r="AE290" s="3"/>
      <c r="AF290" s="3"/>
      <c r="AG290" s="3"/>
      <c r="AH290" s="3"/>
      <c r="AI290" s="16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22"/>
    </row>
    <row r="291" spans="10:46">
      <c r="J291" s="151"/>
      <c r="K291" s="152"/>
      <c r="L291" s="152"/>
      <c r="M291" s="3"/>
      <c r="N291" s="3"/>
      <c r="O291" s="3"/>
      <c r="P291" s="152"/>
      <c r="Q291" s="152"/>
      <c r="R291" s="152"/>
      <c r="S291" s="152"/>
      <c r="T291" s="22"/>
      <c r="U291" s="152"/>
      <c r="V291" s="22"/>
      <c r="W291" s="3"/>
      <c r="X291" s="3"/>
      <c r="Y291" s="3"/>
      <c r="Z291" s="58"/>
      <c r="AA291" s="58"/>
      <c r="AB291" s="16"/>
      <c r="AC291" s="16"/>
      <c r="AD291" s="58"/>
      <c r="AE291" s="3"/>
      <c r="AF291" s="3"/>
      <c r="AG291" s="3"/>
      <c r="AH291" s="3"/>
      <c r="AI291" s="16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22"/>
    </row>
    <row r="292" spans="10:46">
      <c r="J292" s="151"/>
      <c r="K292" s="152"/>
      <c r="L292" s="152"/>
      <c r="M292" s="3"/>
      <c r="N292" s="3"/>
      <c r="O292" s="3"/>
      <c r="P292" s="152"/>
      <c r="Q292" s="152"/>
      <c r="R292" s="152"/>
      <c r="S292" s="152"/>
      <c r="T292" s="22"/>
      <c r="U292" s="152"/>
      <c r="V292" s="22"/>
      <c r="W292" s="3"/>
      <c r="X292" s="3"/>
      <c r="Y292" s="3"/>
      <c r="Z292" s="58"/>
      <c r="AA292" s="58"/>
      <c r="AB292" s="16"/>
      <c r="AC292" s="16"/>
      <c r="AD292" s="58"/>
      <c r="AE292" s="3"/>
      <c r="AF292" s="3"/>
      <c r="AG292" s="3"/>
      <c r="AH292" s="3"/>
      <c r="AI292" s="16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22"/>
    </row>
    <row r="293" spans="10:46">
      <c r="J293" s="151"/>
      <c r="K293" s="152"/>
      <c r="L293" s="152"/>
      <c r="M293" s="3"/>
      <c r="N293" s="3"/>
      <c r="O293" s="3"/>
      <c r="P293" s="152"/>
      <c r="Q293" s="152"/>
      <c r="R293" s="152"/>
      <c r="S293" s="152"/>
      <c r="T293" s="22"/>
      <c r="U293" s="152"/>
      <c r="V293" s="22"/>
      <c r="W293" s="3"/>
      <c r="X293" s="3"/>
      <c r="Y293" s="3"/>
      <c r="Z293" s="58"/>
      <c r="AA293" s="58"/>
      <c r="AB293" s="16"/>
      <c r="AC293" s="16"/>
      <c r="AD293" s="58"/>
      <c r="AE293" s="3"/>
      <c r="AF293" s="3"/>
      <c r="AG293" s="3"/>
      <c r="AH293" s="3"/>
      <c r="AI293" s="16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22"/>
    </row>
    <row r="294" spans="10:46">
      <c r="J294" s="151"/>
      <c r="K294" s="152"/>
      <c r="L294" s="152"/>
      <c r="M294" s="3"/>
      <c r="N294" s="3"/>
      <c r="O294" s="3"/>
      <c r="P294" s="152"/>
      <c r="Q294" s="152"/>
      <c r="R294" s="152"/>
      <c r="S294" s="152"/>
      <c r="T294" s="22"/>
      <c r="U294" s="152"/>
      <c r="V294" s="22"/>
      <c r="W294" s="3"/>
      <c r="X294" s="3"/>
      <c r="Y294" s="3"/>
      <c r="Z294" s="58"/>
      <c r="AA294" s="58"/>
      <c r="AB294" s="16"/>
      <c r="AC294" s="16"/>
      <c r="AD294" s="58"/>
      <c r="AE294" s="3"/>
      <c r="AF294" s="3"/>
      <c r="AG294" s="3"/>
      <c r="AH294" s="3"/>
      <c r="AI294" s="16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22"/>
    </row>
    <row r="295" spans="10:46">
      <c r="J295" s="151"/>
      <c r="K295" s="152"/>
      <c r="L295" s="152"/>
      <c r="M295" s="3"/>
      <c r="N295" s="3"/>
      <c r="O295" s="3"/>
      <c r="P295" s="152"/>
      <c r="Q295" s="152"/>
      <c r="R295" s="152"/>
      <c r="S295" s="152"/>
      <c r="T295" s="22"/>
      <c r="U295" s="152"/>
      <c r="V295" s="22"/>
      <c r="W295" s="3"/>
      <c r="X295" s="3"/>
      <c r="Y295" s="3"/>
      <c r="Z295" s="58"/>
      <c r="AA295" s="58"/>
      <c r="AB295" s="16"/>
      <c r="AC295" s="16"/>
      <c r="AD295" s="58"/>
      <c r="AE295" s="3"/>
      <c r="AF295" s="3"/>
      <c r="AG295" s="3"/>
      <c r="AH295" s="3"/>
      <c r="AI295" s="16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22"/>
    </row>
    <row r="296" spans="10:46">
      <c r="J296" s="151"/>
      <c r="K296" s="152"/>
      <c r="L296" s="152"/>
      <c r="M296" s="3"/>
      <c r="N296" s="3"/>
      <c r="O296" s="3"/>
      <c r="P296" s="152"/>
      <c r="Q296" s="152"/>
      <c r="R296" s="152"/>
      <c r="S296" s="152"/>
      <c r="T296" s="22"/>
      <c r="U296" s="152"/>
      <c r="V296" s="22"/>
      <c r="W296" s="3"/>
      <c r="X296" s="3"/>
      <c r="Y296" s="3"/>
      <c r="Z296" s="58"/>
      <c r="AA296" s="58"/>
      <c r="AB296" s="16"/>
      <c r="AC296" s="16"/>
      <c r="AD296" s="58"/>
      <c r="AE296" s="3"/>
      <c r="AF296" s="3"/>
      <c r="AG296" s="3"/>
      <c r="AH296" s="3"/>
      <c r="AI296" s="16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22"/>
    </row>
    <row r="297" spans="10:46">
      <c r="J297" s="151"/>
      <c r="K297" s="152"/>
      <c r="L297" s="152"/>
      <c r="M297" s="3"/>
      <c r="N297" s="3"/>
      <c r="O297" s="3"/>
      <c r="P297" s="152"/>
      <c r="Q297" s="152"/>
      <c r="R297" s="152"/>
      <c r="S297" s="152"/>
      <c r="T297" s="22"/>
      <c r="U297" s="152"/>
      <c r="V297" s="22"/>
      <c r="W297" s="3"/>
      <c r="X297" s="3"/>
      <c r="Y297" s="3"/>
      <c r="Z297" s="58"/>
      <c r="AA297" s="58"/>
      <c r="AB297" s="16"/>
      <c r="AC297" s="16"/>
      <c r="AD297" s="58"/>
      <c r="AE297" s="3"/>
      <c r="AF297" s="3"/>
      <c r="AG297" s="3"/>
      <c r="AH297" s="3"/>
      <c r="AI297" s="16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22"/>
    </row>
    <row r="298" spans="10:46">
      <c r="J298" s="151"/>
      <c r="K298" s="152"/>
      <c r="L298" s="152"/>
      <c r="M298" s="3"/>
      <c r="N298" s="3"/>
      <c r="O298" s="3"/>
      <c r="P298" s="152"/>
      <c r="Q298" s="152"/>
      <c r="R298" s="152"/>
      <c r="S298" s="152"/>
      <c r="T298" s="22"/>
      <c r="U298" s="152"/>
      <c r="V298" s="22"/>
      <c r="W298" s="3"/>
      <c r="X298" s="3"/>
      <c r="Y298" s="3"/>
      <c r="Z298" s="58"/>
      <c r="AA298" s="58"/>
      <c r="AB298" s="16"/>
      <c r="AC298" s="16"/>
      <c r="AD298" s="58"/>
      <c r="AE298" s="3"/>
      <c r="AF298" s="3"/>
      <c r="AG298" s="3"/>
      <c r="AH298" s="3"/>
      <c r="AI298" s="16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22"/>
    </row>
    <row r="299" spans="10:46">
      <c r="J299" s="151"/>
      <c r="K299" s="152"/>
      <c r="L299" s="152"/>
      <c r="M299" s="3"/>
      <c r="N299" s="3"/>
      <c r="O299" s="3"/>
      <c r="P299" s="152"/>
      <c r="Q299" s="152"/>
      <c r="R299" s="152"/>
      <c r="S299" s="152"/>
      <c r="T299" s="22"/>
      <c r="U299" s="152"/>
      <c r="V299" s="22"/>
      <c r="W299" s="3"/>
      <c r="X299" s="3"/>
      <c r="Y299" s="3"/>
      <c r="Z299" s="58"/>
      <c r="AA299" s="58"/>
      <c r="AB299" s="16"/>
      <c r="AC299" s="16"/>
      <c r="AD299" s="58"/>
      <c r="AE299" s="3"/>
      <c r="AF299" s="3"/>
      <c r="AG299" s="3"/>
      <c r="AH299" s="3"/>
      <c r="AI299" s="16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22"/>
    </row>
    <row r="300" spans="10:46">
      <c r="J300" s="151"/>
      <c r="K300" s="152"/>
      <c r="L300" s="152"/>
      <c r="M300" s="3"/>
      <c r="N300" s="3"/>
      <c r="O300" s="3"/>
      <c r="P300" s="152"/>
      <c r="Q300" s="152"/>
      <c r="R300" s="152"/>
      <c r="S300" s="152"/>
      <c r="T300" s="22"/>
      <c r="U300" s="152"/>
      <c r="V300" s="22"/>
      <c r="W300" s="3"/>
      <c r="X300" s="3"/>
      <c r="Y300" s="3"/>
      <c r="Z300" s="58"/>
      <c r="AA300" s="58"/>
      <c r="AB300" s="16"/>
      <c r="AC300" s="16"/>
      <c r="AD300" s="58"/>
      <c r="AE300" s="3"/>
      <c r="AF300" s="3"/>
      <c r="AG300" s="3"/>
      <c r="AH300" s="3"/>
      <c r="AI300" s="16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22"/>
    </row>
    <row r="301" spans="10:46">
      <c r="J301" s="151"/>
      <c r="K301" s="152"/>
      <c r="L301" s="152"/>
      <c r="M301" s="3"/>
      <c r="N301" s="3"/>
      <c r="O301" s="3"/>
      <c r="P301" s="152"/>
      <c r="Q301" s="152"/>
      <c r="R301" s="152"/>
      <c r="S301" s="152"/>
      <c r="T301" s="22"/>
      <c r="U301" s="152"/>
      <c r="V301" s="22"/>
      <c r="W301" s="3"/>
      <c r="X301" s="3"/>
      <c r="Y301" s="3"/>
      <c r="Z301" s="58"/>
      <c r="AA301" s="58"/>
      <c r="AB301" s="16"/>
      <c r="AC301" s="16"/>
      <c r="AD301" s="58"/>
      <c r="AE301" s="3"/>
      <c r="AF301" s="3"/>
      <c r="AG301" s="3"/>
      <c r="AH301" s="3"/>
      <c r="AI301" s="16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22"/>
    </row>
    <row r="302" spans="10:46">
      <c r="J302" s="151"/>
      <c r="K302" s="152"/>
      <c r="L302" s="152"/>
      <c r="M302" s="3"/>
      <c r="N302" s="3"/>
      <c r="O302" s="3"/>
      <c r="P302" s="152"/>
      <c r="Q302" s="152"/>
      <c r="R302" s="152"/>
      <c r="S302" s="152"/>
      <c r="T302" s="22"/>
      <c r="U302" s="152"/>
      <c r="V302" s="22"/>
      <c r="W302" s="3"/>
      <c r="X302" s="3"/>
      <c r="Y302" s="3"/>
      <c r="Z302" s="58"/>
      <c r="AA302" s="58"/>
      <c r="AB302" s="16"/>
      <c r="AC302" s="16"/>
      <c r="AD302" s="58"/>
      <c r="AE302" s="3"/>
      <c r="AF302" s="3"/>
      <c r="AG302" s="3"/>
      <c r="AH302" s="3"/>
      <c r="AI302" s="16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22"/>
    </row>
    <row r="303" spans="10:46">
      <c r="J303" s="151"/>
      <c r="K303" s="152"/>
      <c r="L303" s="152"/>
      <c r="M303" s="3"/>
      <c r="N303" s="3"/>
      <c r="O303" s="3"/>
      <c r="P303" s="152"/>
      <c r="Q303" s="152"/>
      <c r="R303" s="152"/>
      <c r="S303" s="152"/>
      <c r="T303" s="22"/>
      <c r="U303" s="152"/>
      <c r="V303" s="22"/>
      <c r="W303" s="3"/>
      <c r="X303" s="3"/>
      <c r="Y303" s="3"/>
      <c r="Z303" s="58"/>
      <c r="AA303" s="58"/>
      <c r="AB303" s="16"/>
      <c r="AC303" s="16"/>
      <c r="AD303" s="58"/>
      <c r="AE303" s="3"/>
      <c r="AF303" s="3"/>
      <c r="AG303" s="3"/>
      <c r="AH303" s="3"/>
      <c r="AI303" s="16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22"/>
    </row>
    <row r="304" spans="10:46">
      <c r="J304" s="151"/>
      <c r="K304" s="152"/>
      <c r="L304" s="152"/>
      <c r="M304" s="3"/>
      <c r="N304" s="3"/>
      <c r="O304" s="3"/>
      <c r="P304" s="152"/>
      <c r="Q304" s="152"/>
      <c r="R304" s="152"/>
      <c r="S304" s="152"/>
      <c r="T304" s="22"/>
      <c r="U304" s="152"/>
      <c r="V304" s="22"/>
      <c r="W304" s="3"/>
      <c r="X304" s="3"/>
      <c r="Y304" s="3"/>
      <c r="Z304" s="58"/>
      <c r="AA304" s="58"/>
      <c r="AB304" s="16"/>
      <c r="AC304" s="16"/>
      <c r="AD304" s="58"/>
      <c r="AE304" s="3"/>
      <c r="AF304" s="3"/>
      <c r="AG304" s="3"/>
      <c r="AH304" s="3"/>
      <c r="AI304" s="16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22"/>
    </row>
    <row r="305" spans="10:46">
      <c r="J305" s="151"/>
      <c r="K305" s="152"/>
      <c r="L305" s="152"/>
      <c r="M305" s="3"/>
      <c r="N305" s="3"/>
      <c r="O305" s="3"/>
      <c r="P305" s="152"/>
      <c r="Q305" s="152"/>
      <c r="R305" s="152"/>
      <c r="S305" s="152"/>
      <c r="T305" s="22"/>
      <c r="U305" s="152"/>
      <c r="V305" s="22"/>
      <c r="W305" s="3"/>
      <c r="X305" s="3"/>
      <c r="Y305" s="3"/>
      <c r="Z305" s="58"/>
      <c r="AA305" s="58"/>
      <c r="AB305" s="16"/>
      <c r="AC305" s="16"/>
      <c r="AD305" s="58"/>
      <c r="AE305" s="3"/>
      <c r="AF305" s="3"/>
      <c r="AG305" s="3"/>
      <c r="AH305" s="3"/>
      <c r="AI305" s="16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22"/>
    </row>
    <row r="306" spans="10:46">
      <c r="J306" s="151"/>
      <c r="K306" s="152"/>
      <c r="L306" s="152"/>
      <c r="M306" s="3"/>
      <c r="N306" s="3"/>
      <c r="O306" s="3"/>
      <c r="P306" s="152"/>
      <c r="Q306" s="152"/>
      <c r="R306" s="152"/>
      <c r="S306" s="152"/>
      <c r="T306" s="22"/>
      <c r="U306" s="152"/>
      <c r="V306" s="22"/>
      <c r="W306" s="3"/>
      <c r="X306" s="3"/>
      <c r="Y306" s="3"/>
      <c r="Z306" s="58"/>
      <c r="AA306" s="58"/>
      <c r="AB306" s="16"/>
      <c r="AC306" s="16"/>
      <c r="AD306" s="58"/>
      <c r="AE306" s="3"/>
      <c r="AF306" s="3"/>
      <c r="AG306" s="3"/>
      <c r="AH306" s="3"/>
      <c r="AI306" s="16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22"/>
    </row>
    <row r="307" spans="10:46">
      <c r="J307" s="151"/>
      <c r="K307" s="152"/>
      <c r="L307" s="152"/>
      <c r="M307" s="3"/>
      <c r="N307" s="3"/>
      <c r="O307" s="3"/>
      <c r="P307" s="152"/>
      <c r="Q307" s="152"/>
      <c r="R307" s="152"/>
      <c r="S307" s="152"/>
      <c r="T307" s="22"/>
      <c r="U307" s="152"/>
      <c r="V307" s="22"/>
      <c r="W307" s="3"/>
      <c r="X307" s="3"/>
      <c r="Y307" s="3"/>
      <c r="Z307" s="58"/>
      <c r="AA307" s="58"/>
      <c r="AB307" s="16"/>
      <c r="AC307" s="16"/>
      <c r="AD307" s="58"/>
      <c r="AE307" s="3"/>
      <c r="AF307" s="3"/>
      <c r="AG307" s="3"/>
      <c r="AH307" s="3"/>
      <c r="AI307" s="16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22"/>
    </row>
    <row r="308" spans="10:46">
      <c r="J308" s="151"/>
      <c r="K308" s="152"/>
      <c r="L308" s="152"/>
      <c r="M308" s="3"/>
      <c r="N308" s="3"/>
      <c r="O308" s="3"/>
      <c r="P308" s="152"/>
      <c r="Q308" s="152"/>
      <c r="R308" s="152"/>
      <c r="S308" s="152"/>
      <c r="T308" s="22"/>
      <c r="U308" s="152"/>
      <c r="V308" s="22"/>
      <c r="W308" s="3"/>
      <c r="X308" s="3"/>
      <c r="Y308" s="3"/>
      <c r="Z308" s="58"/>
      <c r="AA308" s="58"/>
      <c r="AB308" s="16"/>
      <c r="AC308" s="16"/>
      <c r="AD308" s="58"/>
      <c r="AE308" s="3"/>
      <c r="AF308" s="3"/>
      <c r="AG308" s="3"/>
      <c r="AH308" s="3"/>
      <c r="AI308" s="16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22"/>
    </row>
    <row r="309" spans="10:46">
      <c r="J309" s="151"/>
      <c r="K309" s="152"/>
      <c r="L309" s="152"/>
      <c r="M309" s="3"/>
      <c r="N309" s="3"/>
      <c r="O309" s="3"/>
      <c r="P309" s="152"/>
      <c r="Q309" s="152"/>
      <c r="R309" s="152"/>
      <c r="S309" s="152"/>
      <c r="T309" s="22"/>
      <c r="U309" s="152"/>
      <c r="V309" s="22"/>
      <c r="W309" s="3"/>
      <c r="X309" s="3"/>
      <c r="Y309" s="3"/>
      <c r="Z309" s="58"/>
      <c r="AA309" s="58"/>
      <c r="AB309" s="16"/>
      <c r="AC309" s="16"/>
      <c r="AD309" s="58"/>
      <c r="AE309" s="3"/>
      <c r="AF309" s="3"/>
      <c r="AG309" s="3"/>
      <c r="AH309" s="3"/>
      <c r="AI309" s="16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22"/>
    </row>
    <row r="310" spans="10:46">
      <c r="J310" s="151"/>
      <c r="K310" s="152"/>
      <c r="L310" s="152"/>
      <c r="M310" s="3"/>
      <c r="N310" s="3"/>
      <c r="O310" s="3"/>
      <c r="P310" s="152"/>
      <c r="Q310" s="152"/>
      <c r="R310" s="152"/>
      <c r="S310" s="152"/>
      <c r="T310" s="22"/>
      <c r="U310" s="152"/>
      <c r="V310" s="22"/>
      <c r="W310" s="3"/>
      <c r="X310" s="3"/>
      <c r="Y310" s="3"/>
      <c r="Z310" s="58"/>
      <c r="AA310" s="58"/>
      <c r="AB310" s="16"/>
      <c r="AC310" s="16"/>
      <c r="AD310" s="58"/>
      <c r="AE310" s="3"/>
      <c r="AF310" s="3"/>
      <c r="AG310" s="3"/>
      <c r="AH310" s="3"/>
      <c r="AI310" s="16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22"/>
    </row>
    <row r="311" spans="10:46">
      <c r="J311" s="151"/>
      <c r="K311" s="152"/>
      <c r="L311" s="152"/>
      <c r="M311" s="3"/>
      <c r="N311" s="3"/>
      <c r="O311" s="3"/>
      <c r="P311" s="152"/>
      <c r="Q311" s="152"/>
      <c r="R311" s="152"/>
      <c r="S311" s="152"/>
      <c r="T311" s="22"/>
      <c r="U311" s="152"/>
      <c r="V311" s="22"/>
      <c r="W311" s="3"/>
      <c r="X311" s="3"/>
      <c r="Y311" s="3"/>
      <c r="Z311" s="58"/>
      <c r="AA311" s="58"/>
      <c r="AB311" s="16"/>
      <c r="AC311" s="16"/>
      <c r="AD311" s="58"/>
      <c r="AE311" s="3"/>
      <c r="AF311" s="3"/>
      <c r="AG311" s="3"/>
      <c r="AH311" s="3"/>
      <c r="AI311" s="16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22"/>
    </row>
    <row r="312" spans="10:46">
      <c r="J312" s="151"/>
      <c r="K312" s="152"/>
      <c r="L312" s="152"/>
      <c r="M312" s="3"/>
      <c r="N312" s="3"/>
      <c r="O312" s="3"/>
      <c r="P312" s="152"/>
      <c r="Q312" s="152"/>
      <c r="R312" s="152"/>
      <c r="S312" s="152"/>
      <c r="T312" s="22"/>
      <c r="U312" s="152"/>
      <c r="V312" s="22"/>
      <c r="W312" s="3"/>
      <c r="X312" s="3"/>
      <c r="Y312" s="3"/>
      <c r="Z312" s="58"/>
      <c r="AA312" s="58"/>
      <c r="AB312" s="16"/>
      <c r="AC312" s="16"/>
      <c r="AD312" s="58"/>
      <c r="AE312" s="3"/>
      <c r="AF312" s="3"/>
      <c r="AG312" s="3"/>
      <c r="AH312" s="3"/>
      <c r="AI312" s="16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22"/>
    </row>
    <row r="313" spans="10:46">
      <c r="J313" s="151"/>
      <c r="K313" s="152"/>
      <c r="L313" s="152"/>
      <c r="M313" s="3"/>
      <c r="N313" s="3"/>
      <c r="O313" s="3"/>
      <c r="P313" s="152"/>
      <c r="Q313" s="152"/>
      <c r="R313" s="152"/>
      <c r="S313" s="152"/>
      <c r="T313" s="22"/>
      <c r="U313" s="152"/>
      <c r="V313" s="22"/>
      <c r="W313" s="3"/>
      <c r="X313" s="3"/>
      <c r="Y313" s="3"/>
      <c r="Z313" s="58"/>
      <c r="AA313" s="58"/>
      <c r="AB313" s="16"/>
      <c r="AC313" s="16"/>
      <c r="AD313" s="58"/>
      <c r="AE313" s="3"/>
      <c r="AF313" s="3"/>
      <c r="AG313" s="3"/>
      <c r="AH313" s="3"/>
      <c r="AI313" s="16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22"/>
    </row>
    <row r="314" spans="10:46">
      <c r="J314" s="151"/>
      <c r="K314" s="152"/>
      <c r="L314" s="152"/>
      <c r="M314" s="3"/>
      <c r="N314" s="3"/>
      <c r="O314" s="3"/>
      <c r="P314" s="152"/>
      <c r="Q314" s="152"/>
      <c r="R314" s="152"/>
      <c r="S314" s="152"/>
      <c r="T314" s="22"/>
      <c r="U314" s="152"/>
      <c r="V314" s="22"/>
      <c r="W314" s="3"/>
      <c r="X314" s="3"/>
      <c r="Y314" s="3"/>
      <c r="Z314" s="58"/>
      <c r="AA314" s="58"/>
      <c r="AB314" s="16"/>
      <c r="AC314" s="16"/>
      <c r="AD314" s="58"/>
      <c r="AE314" s="3"/>
      <c r="AF314" s="3"/>
      <c r="AG314" s="3"/>
      <c r="AH314" s="3"/>
      <c r="AI314" s="16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22"/>
    </row>
    <row r="315" spans="10:46">
      <c r="J315" s="151"/>
      <c r="K315" s="152"/>
      <c r="L315" s="152"/>
      <c r="M315" s="3"/>
      <c r="N315" s="3"/>
      <c r="O315" s="3"/>
      <c r="P315" s="152"/>
      <c r="Q315" s="152"/>
      <c r="R315" s="152"/>
      <c r="S315" s="152"/>
      <c r="T315" s="22"/>
      <c r="U315" s="152"/>
      <c r="V315" s="22"/>
      <c r="W315" s="3"/>
      <c r="X315" s="3"/>
      <c r="Y315" s="3"/>
      <c r="Z315" s="58"/>
      <c r="AA315" s="58"/>
      <c r="AB315" s="16"/>
      <c r="AC315" s="16"/>
      <c r="AD315" s="58"/>
      <c r="AE315" s="3"/>
      <c r="AF315" s="3"/>
      <c r="AG315" s="3"/>
      <c r="AH315" s="3"/>
      <c r="AI315" s="16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22"/>
    </row>
    <row r="316" spans="10:46">
      <c r="J316" s="151"/>
      <c r="K316" s="152"/>
      <c r="L316" s="152"/>
      <c r="M316" s="3"/>
      <c r="N316" s="3"/>
      <c r="O316" s="3"/>
      <c r="P316" s="152"/>
      <c r="Q316" s="152"/>
      <c r="R316" s="152"/>
      <c r="S316" s="152"/>
      <c r="T316" s="22"/>
      <c r="U316" s="152"/>
      <c r="V316" s="22"/>
      <c r="W316" s="3"/>
      <c r="X316" s="3"/>
      <c r="Y316" s="3"/>
      <c r="Z316" s="58"/>
      <c r="AA316" s="58"/>
      <c r="AB316" s="16"/>
      <c r="AC316" s="16"/>
      <c r="AD316" s="58"/>
      <c r="AE316" s="3"/>
      <c r="AF316" s="3"/>
      <c r="AG316" s="3"/>
      <c r="AH316" s="3"/>
      <c r="AI316" s="16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22"/>
    </row>
    <row r="317" spans="10:46">
      <c r="J317" s="151"/>
      <c r="K317" s="152"/>
      <c r="L317" s="152"/>
      <c r="M317" s="3"/>
      <c r="N317" s="3"/>
      <c r="O317" s="3"/>
      <c r="P317" s="152"/>
      <c r="Q317" s="152"/>
      <c r="R317" s="152"/>
      <c r="S317" s="152"/>
      <c r="T317" s="22"/>
      <c r="U317" s="152"/>
      <c r="V317" s="22"/>
      <c r="W317" s="3"/>
      <c r="X317" s="3"/>
      <c r="Y317" s="3"/>
      <c r="Z317" s="58"/>
      <c r="AA317" s="58"/>
      <c r="AB317" s="16"/>
      <c r="AC317" s="16"/>
      <c r="AD317" s="58"/>
      <c r="AE317" s="3"/>
      <c r="AF317" s="3"/>
      <c r="AG317" s="3"/>
      <c r="AH317" s="3"/>
      <c r="AI317" s="16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22"/>
    </row>
    <row r="318" spans="10:46">
      <c r="J318" s="151"/>
      <c r="K318" s="152"/>
      <c r="L318" s="152"/>
      <c r="M318" s="3"/>
      <c r="N318" s="3"/>
      <c r="O318" s="3"/>
      <c r="P318" s="152"/>
      <c r="Q318" s="152"/>
      <c r="R318" s="152"/>
      <c r="S318" s="152"/>
      <c r="T318" s="22"/>
      <c r="U318" s="152"/>
      <c r="V318" s="22"/>
      <c r="W318" s="3"/>
      <c r="X318" s="3"/>
      <c r="Y318" s="3"/>
      <c r="Z318" s="58"/>
      <c r="AA318" s="58"/>
      <c r="AB318" s="16"/>
      <c r="AC318" s="16"/>
      <c r="AD318" s="58"/>
      <c r="AE318" s="3"/>
      <c r="AF318" s="3"/>
      <c r="AG318" s="3"/>
      <c r="AH318" s="3"/>
      <c r="AI318" s="16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22"/>
    </row>
    <row r="319" spans="10:46">
      <c r="J319" s="151"/>
      <c r="K319" s="152"/>
      <c r="L319" s="152"/>
      <c r="M319" s="3"/>
      <c r="N319" s="3"/>
      <c r="O319" s="3"/>
      <c r="P319" s="152"/>
      <c r="Q319" s="152"/>
      <c r="R319" s="152"/>
      <c r="S319" s="152"/>
      <c r="T319" s="22"/>
      <c r="U319" s="152"/>
      <c r="V319" s="22"/>
      <c r="W319" s="3"/>
      <c r="X319" s="3"/>
      <c r="Y319" s="3"/>
      <c r="Z319" s="58"/>
      <c r="AA319" s="58"/>
      <c r="AB319" s="16"/>
      <c r="AC319" s="16"/>
      <c r="AD319" s="58"/>
      <c r="AE319" s="3"/>
      <c r="AF319" s="3"/>
      <c r="AG319" s="3"/>
      <c r="AH319" s="3"/>
      <c r="AI319" s="16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22"/>
    </row>
    <row r="320" spans="10:46">
      <c r="J320" s="151"/>
      <c r="K320" s="152"/>
      <c r="L320" s="152"/>
      <c r="M320" s="3"/>
      <c r="N320" s="3"/>
      <c r="O320" s="3"/>
      <c r="P320" s="152"/>
      <c r="Q320" s="152"/>
      <c r="R320" s="152"/>
      <c r="S320" s="152"/>
      <c r="T320" s="22"/>
      <c r="U320" s="152"/>
      <c r="V320" s="22"/>
      <c r="W320" s="3"/>
      <c r="X320" s="3"/>
      <c r="Y320" s="3"/>
      <c r="Z320" s="58"/>
      <c r="AA320" s="58"/>
      <c r="AB320" s="16"/>
      <c r="AC320" s="16"/>
      <c r="AD320" s="58"/>
      <c r="AE320" s="3"/>
      <c r="AF320" s="3"/>
      <c r="AG320" s="3"/>
      <c r="AH320" s="3"/>
      <c r="AI320" s="16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22"/>
    </row>
    <row r="321" spans="10:46">
      <c r="J321" s="151"/>
      <c r="K321" s="152"/>
      <c r="L321" s="152"/>
      <c r="M321" s="3"/>
      <c r="N321" s="3"/>
      <c r="O321" s="3"/>
      <c r="P321" s="152"/>
      <c r="Q321" s="152"/>
      <c r="R321" s="152"/>
      <c r="S321" s="152"/>
      <c r="T321" s="22"/>
      <c r="U321" s="152"/>
      <c r="V321" s="22"/>
      <c r="W321" s="3"/>
      <c r="X321" s="3"/>
      <c r="Y321" s="3"/>
      <c r="Z321" s="58"/>
      <c r="AA321" s="58"/>
      <c r="AB321" s="16"/>
      <c r="AC321" s="16"/>
      <c r="AD321" s="58"/>
      <c r="AE321" s="3"/>
      <c r="AF321" s="3"/>
      <c r="AG321" s="3"/>
      <c r="AH321" s="3"/>
      <c r="AI321" s="16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22"/>
    </row>
    <row r="322" spans="10:46">
      <c r="J322" s="151"/>
      <c r="K322" s="152"/>
      <c r="L322" s="152"/>
      <c r="M322" s="3"/>
      <c r="N322" s="3"/>
      <c r="O322" s="3"/>
      <c r="P322" s="152"/>
      <c r="Q322" s="152"/>
      <c r="R322" s="152"/>
      <c r="S322" s="152"/>
      <c r="T322" s="22"/>
      <c r="U322" s="152"/>
      <c r="V322" s="22"/>
      <c r="W322" s="3"/>
      <c r="X322" s="3"/>
      <c r="Y322" s="3"/>
      <c r="Z322" s="58"/>
      <c r="AA322" s="58"/>
      <c r="AB322" s="16"/>
      <c r="AC322" s="16"/>
      <c r="AD322" s="58"/>
      <c r="AE322" s="3"/>
      <c r="AF322" s="3"/>
      <c r="AG322" s="3"/>
      <c r="AH322" s="3"/>
      <c r="AI322" s="16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22"/>
    </row>
    <row r="323" spans="10:46">
      <c r="J323" s="151"/>
      <c r="K323" s="152"/>
      <c r="L323" s="152"/>
      <c r="M323" s="3"/>
      <c r="N323" s="3"/>
      <c r="O323" s="3"/>
      <c r="P323" s="152"/>
      <c r="Q323" s="152"/>
      <c r="R323" s="152"/>
      <c r="S323" s="152"/>
      <c r="T323" s="22"/>
      <c r="U323" s="152"/>
      <c r="V323" s="22"/>
      <c r="W323" s="3"/>
      <c r="X323" s="3"/>
      <c r="Y323" s="3"/>
      <c r="Z323" s="58"/>
      <c r="AA323" s="58"/>
      <c r="AB323" s="16"/>
      <c r="AC323" s="16"/>
      <c r="AD323" s="58"/>
      <c r="AE323" s="3"/>
      <c r="AF323" s="3"/>
      <c r="AG323" s="3"/>
      <c r="AH323" s="3"/>
      <c r="AI323" s="16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22"/>
    </row>
    <row r="324" spans="10:46">
      <c r="J324" s="151"/>
      <c r="K324" s="152"/>
      <c r="L324" s="152"/>
      <c r="M324" s="3"/>
      <c r="N324" s="3"/>
      <c r="O324" s="3"/>
      <c r="P324" s="152"/>
      <c r="Q324" s="152"/>
      <c r="R324" s="152"/>
      <c r="S324" s="152"/>
      <c r="T324" s="22"/>
      <c r="U324" s="152"/>
      <c r="V324" s="22"/>
      <c r="W324" s="3"/>
      <c r="X324" s="3"/>
      <c r="Y324" s="3"/>
      <c r="Z324" s="58"/>
      <c r="AA324" s="58"/>
      <c r="AB324" s="16"/>
      <c r="AC324" s="16"/>
      <c r="AD324" s="58"/>
      <c r="AE324" s="3"/>
      <c r="AF324" s="3"/>
      <c r="AG324" s="3"/>
      <c r="AH324" s="3"/>
      <c r="AI324" s="16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22"/>
    </row>
    <row r="325" spans="10:46">
      <c r="J325" s="151"/>
      <c r="K325" s="152"/>
      <c r="L325" s="152"/>
      <c r="M325" s="3"/>
      <c r="N325" s="3"/>
      <c r="O325" s="3"/>
      <c r="P325" s="152"/>
      <c r="Q325" s="152"/>
      <c r="R325" s="152"/>
      <c r="S325" s="152"/>
      <c r="T325" s="22"/>
      <c r="U325" s="152"/>
      <c r="V325" s="22"/>
      <c r="W325" s="3"/>
      <c r="X325" s="3"/>
      <c r="Y325" s="3"/>
      <c r="Z325" s="58"/>
      <c r="AA325" s="58"/>
      <c r="AB325" s="16"/>
      <c r="AC325" s="16"/>
      <c r="AD325" s="58"/>
      <c r="AE325" s="3"/>
      <c r="AF325" s="3"/>
      <c r="AG325" s="3"/>
      <c r="AH325" s="3"/>
      <c r="AI325" s="16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22"/>
    </row>
    <row r="326" spans="10:46">
      <c r="J326" s="151"/>
      <c r="K326" s="152"/>
      <c r="L326" s="152"/>
      <c r="M326" s="3"/>
      <c r="N326" s="3"/>
      <c r="O326" s="3"/>
      <c r="P326" s="152"/>
      <c r="Q326" s="152"/>
      <c r="R326" s="152"/>
      <c r="S326" s="152"/>
      <c r="T326" s="22"/>
      <c r="U326" s="152"/>
      <c r="V326" s="22"/>
      <c r="W326" s="3"/>
      <c r="X326" s="3"/>
      <c r="Y326" s="3"/>
      <c r="Z326" s="58"/>
      <c r="AA326" s="58"/>
      <c r="AB326" s="16"/>
      <c r="AC326" s="16"/>
      <c r="AD326" s="58"/>
      <c r="AE326" s="3"/>
      <c r="AF326" s="3"/>
      <c r="AG326" s="3"/>
      <c r="AH326" s="3"/>
      <c r="AI326" s="16"/>
      <c r="AJ326" s="3"/>
    </row>
    <row r="327" spans="10:46">
      <c r="J327" s="151"/>
      <c r="K327" s="152"/>
      <c r="L327" s="152"/>
      <c r="M327" s="3"/>
      <c r="N327" s="3"/>
      <c r="O327" s="3"/>
      <c r="P327" s="152"/>
      <c r="Q327" s="152"/>
      <c r="R327" s="152"/>
      <c r="S327" s="152"/>
      <c r="T327" s="22"/>
      <c r="U327" s="152"/>
      <c r="V327" s="22"/>
      <c r="W327" s="3"/>
      <c r="X327" s="3"/>
      <c r="Y327" s="3"/>
      <c r="Z327" s="58"/>
      <c r="AA327" s="58"/>
      <c r="AB327" s="16"/>
      <c r="AC327" s="16"/>
      <c r="AD327" s="58"/>
      <c r="AE327" s="3"/>
      <c r="AF327" s="3"/>
      <c r="AG327" s="3"/>
      <c r="AH327" s="3"/>
      <c r="AI327" s="16"/>
      <c r="AJ327" s="3"/>
    </row>
    <row r="328" spans="10:46">
      <c r="J328" s="151"/>
      <c r="K328" s="152"/>
      <c r="L328" s="152"/>
      <c r="M328" s="3"/>
      <c r="N328" s="3"/>
      <c r="O328" s="3"/>
      <c r="P328" s="152"/>
      <c r="Q328" s="152"/>
      <c r="R328" s="152"/>
      <c r="S328" s="152"/>
      <c r="T328" s="22"/>
      <c r="U328" s="152"/>
      <c r="V328" s="22"/>
      <c r="W328" s="3"/>
      <c r="X328" s="3"/>
      <c r="Y328" s="3"/>
      <c r="Z328" s="58"/>
      <c r="AA328" s="58"/>
      <c r="AB328" s="16"/>
      <c r="AC328" s="16"/>
      <c r="AD328" s="58"/>
      <c r="AE328" s="3"/>
      <c r="AF328" s="3"/>
      <c r="AG328" s="3"/>
      <c r="AH328" s="3"/>
      <c r="AI328" s="16"/>
      <c r="AJ328" s="3"/>
    </row>
    <row r="329" spans="10:46">
      <c r="J329" s="151"/>
      <c r="K329" s="152"/>
      <c r="L329" s="152"/>
      <c r="M329" s="3"/>
      <c r="N329" s="3"/>
      <c r="O329" s="3"/>
      <c r="P329" s="152"/>
      <c r="Q329" s="152"/>
      <c r="R329" s="152"/>
      <c r="S329" s="152"/>
      <c r="T329" s="22"/>
      <c r="U329" s="152"/>
      <c r="V329" s="22"/>
      <c r="W329" s="3"/>
      <c r="X329" s="3"/>
      <c r="Y329" s="3"/>
      <c r="Z329" s="58"/>
      <c r="AA329" s="58"/>
      <c r="AB329" s="16"/>
      <c r="AC329" s="16"/>
      <c r="AD329" s="58"/>
      <c r="AE329" s="3"/>
      <c r="AF329" s="3"/>
      <c r="AG329" s="3"/>
      <c r="AH329" s="3"/>
      <c r="AI329" s="16"/>
      <c r="AJ329" s="3"/>
    </row>
    <row r="330" spans="10:46">
      <c r="J330" s="151"/>
      <c r="K330" s="152"/>
      <c r="L330" s="152"/>
      <c r="M330" s="3"/>
      <c r="N330" s="3"/>
      <c r="O330" s="3"/>
      <c r="P330" s="152"/>
      <c r="Q330" s="152"/>
      <c r="R330" s="152"/>
      <c r="S330" s="152"/>
      <c r="T330" s="22"/>
      <c r="U330" s="152"/>
      <c r="V330" s="22"/>
      <c r="W330" s="3"/>
      <c r="X330" s="3"/>
      <c r="Y330" s="3"/>
      <c r="Z330" s="58"/>
      <c r="AA330" s="58"/>
      <c r="AB330" s="16"/>
      <c r="AC330" s="16"/>
      <c r="AD330" s="58"/>
      <c r="AE330" s="3"/>
      <c r="AF330" s="3"/>
      <c r="AG330" s="3"/>
      <c r="AH330" s="3"/>
      <c r="AI330" s="16"/>
      <c r="AJ330" s="3"/>
    </row>
  </sheetData>
  <mergeCells count="1">
    <mergeCell ref="X5:Y5"/>
  </mergeCells>
  <phoneticPr fontId="11" type="noConversion"/>
  <conditionalFormatting sqref="H25:H28 H30:H33 H35:H38 H40:H43 H45:H48 H50:H53 H55:H58 H60:H63 H65:H68 H70:H73 H75:H78 H80:H83 H85:H88 H90:H93 H95:H98 H100:H103 H105:H108 F105:F108 J105:J108 Y105:Y108 N105:O108 AA105:AA108 W105:W108 W110:W113 AA110:AA113 N110:O113 Y110:Y113 J110:J113 F110:F113 H110:H113 H115:H118 F115:F118 J115:J118 Y115:Y118 N115:O118 AA115:AA118 W115:W118 W120:W123 AA120:AA123 N120:O123 Y120:Y123 J120:J123 F120:F123 H120:H123 H125:H128 F125:F128 J125:J128 Y125:Y128 N125:O128 AA125:AA128 W125:W128 H10:H13 H15:H18 H20:H23">
    <cfRule type="cellIs" dxfId="161" priority="17" operator="lessThan">
      <formula>0</formula>
    </cfRule>
    <cfRule type="cellIs" dxfId="160" priority="18" operator="greaterThan">
      <formula>0</formula>
    </cfRule>
  </conditionalFormatting>
  <conditionalFormatting sqref="F25:F28 F30:F33 F40:F43 F45:F48 F55:F58 F35:F38 F50:F53 F60:F63 F65:F68 F70:F73 F75:F78 F80:F83 F85:F88 F90:F93 F95:F98 F100:F103 F10:F13 F15:F18 F20:F23">
    <cfRule type="cellIs" dxfId="159" priority="15" operator="lessThan">
      <formula>0</formula>
    </cfRule>
    <cfRule type="cellIs" dxfId="158" priority="16" operator="greaterThan">
      <formula>0</formula>
    </cfRule>
  </conditionalFormatting>
  <conditionalFormatting sqref="J25:J28 J30:J33 J35:J38 J40:J43 J45:J48 J50:J53 J55:J58 J60:J63 J65:J68 J70:J73 J75:J78 J80:J83 J85:J88 J90:J93 J95:J98 J100:J103 J10:J13 J15:J18 J20:J23">
    <cfRule type="cellIs" dxfId="157" priority="13" operator="lessThan">
      <formula>0</formula>
    </cfRule>
    <cfRule type="cellIs" dxfId="156" priority="14" operator="greaterThan">
      <formula>0</formula>
    </cfRule>
  </conditionalFormatting>
  <conditionalFormatting sqref="Y25:Y28 Y30:Y33 Y35:Y38 Y40:Y43 Y45:Y48 Y50:Y53 Y55:Y58 Y60:Y63 Y65:Y68 Y70:Y73 Y75:Y78 Y80:Y83 Y85:Y88 Y90:Y93 Y95:Y98 Y100:Y103 Y10:Y13 Y15:Y18 Y20:Y23">
    <cfRule type="cellIs" dxfId="155" priority="9" operator="lessThan">
      <formula>0</formula>
    </cfRule>
    <cfRule type="cellIs" dxfId="154" priority="10" operator="greaterThan">
      <formula>0</formula>
    </cfRule>
  </conditionalFormatting>
  <conditionalFormatting sqref="N25:N28 N30:N33 N35:N38 N40:N43 N45:O48 N50:O53 N55:O58 N60:O63 N65:O68 N70:O73 N75:O78 N80:O83 N85:O88 N90:O93 N95:O98 N100:O103 N10:N13 N15:N18 N20:N23">
    <cfRule type="cellIs" dxfId="153" priority="7" operator="lessThan">
      <formula>0</formula>
    </cfRule>
    <cfRule type="cellIs" dxfId="152" priority="8" operator="greaterThan">
      <formula>0</formula>
    </cfRule>
  </conditionalFormatting>
  <conditionalFormatting sqref="AA25:AA28 AA30:AA33 AA35:AA38 AA40:AA43 AA45:AA48 AA50:AA53 AA55:AA58 AA60:AA63 AA65:AA68 AA70:AA73 AA75:AA78 AA80:AA83 AA85:AA88 AA90:AA93 AA95:AA98 AA100:AA103 AA10:AA13 AA15:AA18 AA20:AA23">
    <cfRule type="cellIs" dxfId="151" priority="3" operator="lessThan">
      <formula>0</formula>
    </cfRule>
    <cfRule type="cellIs" dxfId="150" priority="4" operator="greaterThan">
      <formula>0</formula>
    </cfRule>
  </conditionalFormatting>
  <conditionalFormatting sqref="W25:W28 W30:W33 W35:W38 W40:W43 W45:W48 W50:W53 W55:W58 W60:W63 W65:W68 W70:W73 W75:W78 W80:W83 W85:W88 W90:W93 W95:W98 W100:W103 W10:W13 W15:W18 W20:W23">
    <cfRule type="cellIs" dxfId="149" priority="1" operator="lessThan">
      <formula>0</formula>
    </cfRule>
    <cfRule type="cellIs" dxfId="14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P1:CL399"/>
  <sheetViews>
    <sheetView topLeftCell="A128" zoomScale="99" zoomScaleNormal="99" workbookViewId="0">
      <selection activeCell="A132" sqref="A132"/>
    </sheetView>
  </sheetViews>
  <sheetFormatPr baseColWidth="10" defaultRowHeight="15"/>
  <cols>
    <col min="15" max="15" width="7.54296875" customWidth="1"/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2" customWidth="1"/>
    <col min="43" max="43" width="5" style="92" customWidth="1"/>
    <col min="44" max="44" width="5.54296875" style="92" customWidth="1"/>
    <col min="45" max="45" width="4" style="92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2" customWidth="1"/>
    <col min="53" max="53" width="4.453125" style="92" customWidth="1"/>
    <col min="54" max="54" width="6.54296875" style="92" customWidth="1"/>
    <col min="55" max="55" width="4.90625" style="92" customWidth="1"/>
    <col min="56" max="56" width="5.08984375" style="11" customWidth="1"/>
    <col min="57" max="57" width="5" style="11" customWidth="1"/>
    <col min="58" max="58" width="5.08984375" style="92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2"/>
      <c r="BQ1" s="22"/>
      <c r="BR1" s="22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2"/>
      <c r="BQ2" s="22"/>
      <c r="BR2" s="22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2"/>
      <c r="BQ3" s="22"/>
      <c r="BR3" s="22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2"/>
      <c r="BQ4" s="22"/>
      <c r="BR4" s="22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2"/>
      <c r="BQ5" s="22"/>
      <c r="BR5" s="22"/>
      <c r="CK5" s="22"/>
      <c r="CL5" s="22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2"/>
      <c r="BQ6" s="22"/>
      <c r="BR6" s="22"/>
    </row>
    <row r="7" spans="34:90" ht="17.25" customHeight="1">
      <c r="AU7" s="3"/>
      <c r="AV7" s="3"/>
      <c r="AW7" s="3"/>
      <c r="AX7" s="3"/>
      <c r="AY7" s="3"/>
      <c r="AZ7" s="58"/>
      <c r="BA7" s="58"/>
      <c r="BB7" s="58"/>
      <c r="BC7" s="58"/>
      <c r="BD7" s="16"/>
      <c r="BE7" s="16"/>
      <c r="BF7" s="58"/>
      <c r="BG7" s="3"/>
      <c r="BH7" s="3"/>
      <c r="BI7" s="3"/>
      <c r="BJ7" s="16"/>
      <c r="BK7" s="16"/>
      <c r="BL7" s="16"/>
      <c r="BM7" s="3"/>
      <c r="BN7" s="16"/>
      <c r="BO7" s="3"/>
      <c r="BP7" s="22"/>
      <c r="BQ7" s="22"/>
      <c r="BR7" s="22"/>
    </row>
    <row r="8" spans="34:90">
      <c r="AU8" s="3"/>
      <c r="AV8" s="3"/>
      <c r="AW8" s="3"/>
      <c r="AX8" s="3"/>
      <c r="AY8" s="3"/>
      <c r="AZ8" s="58"/>
      <c r="BA8" s="58"/>
      <c r="BB8" s="58"/>
      <c r="BC8" s="58"/>
      <c r="BD8" s="16"/>
      <c r="BE8" s="16"/>
      <c r="BF8" s="58"/>
      <c r="BG8" s="3"/>
      <c r="BH8" s="3"/>
      <c r="BI8" s="3"/>
      <c r="BJ8" s="16"/>
      <c r="BK8" s="16"/>
      <c r="BL8" s="16"/>
      <c r="BM8" s="3"/>
      <c r="BN8" s="16"/>
      <c r="BO8" s="3"/>
      <c r="BP8" s="22"/>
      <c r="BQ8" s="22"/>
      <c r="BR8" s="22"/>
    </row>
    <row r="9" spans="34:90">
      <c r="AU9" s="3"/>
      <c r="AV9" s="3"/>
      <c r="AW9" s="3"/>
      <c r="AX9" s="3"/>
      <c r="AY9" s="3"/>
      <c r="AZ9" s="58"/>
      <c r="BA9" s="58"/>
      <c r="BB9" s="58"/>
      <c r="BC9" s="58"/>
      <c r="BD9" s="16"/>
      <c r="BE9" s="16"/>
      <c r="BF9" s="58"/>
      <c r="BG9" s="3"/>
      <c r="BH9" s="3"/>
      <c r="BI9" s="3"/>
      <c r="BJ9" s="16"/>
      <c r="BK9" s="16"/>
      <c r="BL9" s="16"/>
      <c r="BM9" s="3"/>
      <c r="BN9" s="16"/>
      <c r="BO9" s="3"/>
      <c r="BP9" s="22"/>
      <c r="BQ9" s="22"/>
      <c r="BR9" s="22"/>
      <c r="BY9" s="4"/>
    </row>
    <row r="10" spans="34:90">
      <c r="AU10" s="3"/>
      <c r="AV10" s="3"/>
      <c r="AW10" s="3"/>
      <c r="AX10" s="3"/>
      <c r="AY10" s="3"/>
      <c r="AZ10" s="58"/>
      <c r="BA10" s="58"/>
      <c r="BB10" s="58"/>
      <c r="BC10" s="58"/>
      <c r="BD10" s="16"/>
      <c r="BE10" s="16"/>
      <c r="BF10" s="58"/>
      <c r="BG10" s="3"/>
      <c r="BH10" s="3"/>
      <c r="BI10" s="3"/>
      <c r="BJ10" s="16"/>
      <c r="BK10" s="16"/>
      <c r="BL10" s="16"/>
      <c r="BM10" s="3"/>
      <c r="BN10" s="16"/>
      <c r="BO10" s="3"/>
      <c r="BP10" s="22"/>
      <c r="BQ10" s="22"/>
      <c r="BR10" s="22"/>
      <c r="BS10" s="22"/>
      <c r="BY10" s="49"/>
    </row>
    <row r="11" spans="34:90">
      <c r="AU11" s="3"/>
      <c r="AV11" s="3"/>
      <c r="AW11" s="3"/>
      <c r="AX11" s="3"/>
      <c r="AY11" s="3"/>
      <c r="AZ11" s="58"/>
      <c r="BA11" s="58"/>
      <c r="BB11" s="58"/>
      <c r="BC11" s="58"/>
      <c r="BD11" s="16"/>
      <c r="BE11" s="16"/>
      <c r="BF11" s="58"/>
      <c r="BG11" s="3"/>
      <c r="BH11" s="3"/>
      <c r="BI11" s="3"/>
      <c r="BJ11" s="16"/>
      <c r="BK11" s="16"/>
      <c r="BL11" s="16"/>
      <c r="BM11" s="3"/>
      <c r="BN11" s="16"/>
      <c r="BO11" s="3"/>
      <c r="BP11" s="22"/>
      <c r="BQ11" s="22"/>
      <c r="BR11" s="22"/>
      <c r="BS11" s="22"/>
      <c r="BY11" s="49"/>
    </row>
    <row r="12" spans="34:90">
      <c r="AU12" s="3"/>
      <c r="AV12" s="3"/>
      <c r="AW12" s="3"/>
      <c r="AX12" s="3"/>
      <c r="AY12" s="3"/>
      <c r="AZ12" s="58"/>
      <c r="BA12" s="58"/>
      <c r="BB12" s="58"/>
      <c r="BC12" s="58"/>
      <c r="BD12" s="16"/>
      <c r="BE12" s="16"/>
      <c r="BF12" s="58"/>
      <c r="BG12" s="3"/>
      <c r="BH12" s="3"/>
      <c r="BI12" s="3"/>
      <c r="BJ12" s="16"/>
      <c r="BK12" s="16"/>
      <c r="BL12" s="16"/>
      <c r="BM12" s="3"/>
      <c r="BN12" s="16"/>
      <c r="BO12" s="3"/>
      <c r="BP12" s="22"/>
      <c r="BQ12" s="22"/>
      <c r="BR12" s="22"/>
      <c r="BS12" s="22"/>
      <c r="BY12" s="49"/>
    </row>
    <row r="13" spans="34:90">
      <c r="AU13" s="3"/>
      <c r="AV13" s="3"/>
      <c r="AW13" s="3"/>
      <c r="AX13" s="3"/>
      <c r="AY13" s="3"/>
      <c r="AZ13" s="58"/>
      <c r="BA13" s="58"/>
      <c r="BB13" s="58"/>
      <c r="BC13" s="58"/>
      <c r="BD13" s="16"/>
      <c r="BE13" s="16"/>
      <c r="BF13" s="58"/>
      <c r="BG13" s="3"/>
      <c r="BH13" s="3"/>
      <c r="BI13" s="3"/>
      <c r="BJ13" s="16"/>
      <c r="BK13" s="16"/>
      <c r="BL13" s="16"/>
      <c r="BM13" s="3"/>
      <c r="BN13" s="16"/>
      <c r="BO13" s="3"/>
      <c r="BP13" s="22"/>
      <c r="BQ13" s="22"/>
      <c r="BR13" s="22"/>
      <c r="BS13" s="22"/>
      <c r="BY13" s="49"/>
    </row>
    <row r="14" spans="34:90">
      <c r="AU14" s="3"/>
      <c r="AV14" s="3"/>
      <c r="AW14" s="3"/>
      <c r="AX14" s="3"/>
      <c r="AY14" s="3"/>
      <c r="AZ14" s="58"/>
      <c r="BA14" s="58"/>
      <c r="BB14" s="58"/>
      <c r="BC14" s="58"/>
      <c r="BD14" s="16"/>
      <c r="BE14" s="16"/>
      <c r="BF14" s="58"/>
      <c r="BG14" s="3"/>
      <c r="BH14" s="3"/>
      <c r="BI14" s="3"/>
      <c r="BJ14" s="16"/>
      <c r="BK14" s="16"/>
      <c r="BL14" s="16"/>
      <c r="BM14" s="3"/>
      <c r="BN14" s="16"/>
      <c r="BO14" s="3"/>
      <c r="BP14" s="22"/>
      <c r="BQ14" s="22"/>
      <c r="BR14" s="22"/>
      <c r="BS14" s="22"/>
      <c r="BY14" s="49"/>
    </row>
    <row r="15" spans="34:90">
      <c r="AU15" s="3"/>
      <c r="AV15" s="3"/>
      <c r="AW15" s="3"/>
      <c r="AX15" s="3"/>
      <c r="AY15" s="3"/>
      <c r="AZ15" s="58"/>
      <c r="BA15" s="58"/>
      <c r="BB15" s="58"/>
      <c r="BC15" s="58"/>
      <c r="BD15" s="16"/>
      <c r="BE15" s="16"/>
      <c r="BF15" s="58"/>
      <c r="BG15" s="3"/>
      <c r="BH15" s="3"/>
      <c r="BI15" s="3"/>
      <c r="BJ15" s="16"/>
      <c r="BK15" s="16"/>
      <c r="BL15" s="16"/>
      <c r="BM15" s="3"/>
      <c r="BN15" s="16"/>
      <c r="BO15" s="3"/>
      <c r="BP15" s="22"/>
      <c r="BQ15" s="22"/>
      <c r="BR15" s="22"/>
      <c r="BS15" s="22"/>
      <c r="BY15" s="49"/>
    </row>
    <row r="16" spans="34:90">
      <c r="AU16" s="3"/>
      <c r="AV16" s="3"/>
      <c r="AW16" s="3"/>
      <c r="AX16" s="3"/>
      <c r="AY16" s="3"/>
      <c r="AZ16" s="58"/>
      <c r="BA16" s="58"/>
      <c r="BB16" s="58"/>
      <c r="BC16" s="58"/>
      <c r="BD16" s="16"/>
      <c r="BE16" s="16"/>
      <c r="BF16" s="58"/>
      <c r="BG16" s="3"/>
      <c r="BH16" s="3"/>
      <c r="BI16" s="3"/>
      <c r="BJ16" s="16"/>
      <c r="BK16" s="16"/>
      <c r="BL16" s="16"/>
      <c r="BM16" s="3"/>
      <c r="BN16" s="16"/>
      <c r="BO16" s="3"/>
      <c r="BP16" s="22"/>
      <c r="BQ16" s="22"/>
      <c r="BR16" s="22"/>
      <c r="BS16" s="22"/>
      <c r="BY16" s="49"/>
    </row>
    <row r="17" spans="47:77">
      <c r="AU17" s="3"/>
      <c r="AV17" s="3"/>
      <c r="AW17" s="3"/>
      <c r="AX17" s="3"/>
      <c r="AY17" s="3"/>
      <c r="AZ17" s="58"/>
      <c r="BA17" s="58"/>
      <c r="BB17" s="58"/>
      <c r="BC17" s="58"/>
      <c r="BD17" s="16"/>
      <c r="BE17" s="16"/>
      <c r="BF17" s="58"/>
      <c r="BG17" s="3"/>
      <c r="BH17" s="3"/>
      <c r="BI17" s="3"/>
      <c r="BJ17" s="16"/>
      <c r="BK17" s="16"/>
      <c r="BL17" s="16"/>
      <c r="BM17" s="3"/>
      <c r="BN17" s="16"/>
      <c r="BO17" s="3"/>
      <c r="BP17" s="22"/>
      <c r="BQ17" s="22"/>
      <c r="BR17" s="22"/>
      <c r="BS17" s="22"/>
      <c r="BY17" s="49"/>
    </row>
    <row r="18" spans="47:77">
      <c r="AU18" s="3"/>
      <c r="AV18" s="3"/>
      <c r="AW18" s="3"/>
      <c r="AX18" s="3"/>
      <c r="AY18" s="3"/>
      <c r="AZ18" s="58"/>
      <c r="BA18" s="58"/>
      <c r="BB18" s="58"/>
      <c r="BC18" s="58"/>
      <c r="BD18" s="16"/>
      <c r="BE18" s="16"/>
      <c r="BF18" s="58"/>
      <c r="BG18" s="3"/>
      <c r="BH18" s="3"/>
      <c r="BI18" s="3"/>
      <c r="BJ18" s="16"/>
      <c r="BK18" s="16"/>
      <c r="BL18" s="16"/>
      <c r="BM18" s="3"/>
      <c r="BN18" s="16"/>
      <c r="BO18" s="3"/>
      <c r="BP18" s="22"/>
      <c r="BQ18" s="22"/>
      <c r="BR18" s="22"/>
      <c r="BS18" s="22"/>
      <c r="BY18" s="49"/>
    </row>
    <row r="19" spans="47:77">
      <c r="AU19" s="3"/>
      <c r="AV19" s="3"/>
      <c r="AW19" s="3"/>
      <c r="AX19" s="3"/>
      <c r="AY19" s="3"/>
      <c r="AZ19" s="58"/>
      <c r="BA19" s="58"/>
      <c r="BB19" s="58"/>
      <c r="BC19" s="58"/>
      <c r="BD19" s="16"/>
      <c r="BE19" s="16"/>
      <c r="BF19" s="58"/>
      <c r="BG19" s="3"/>
      <c r="BH19" s="3"/>
      <c r="BI19" s="3"/>
      <c r="BJ19" s="16"/>
      <c r="BK19" s="16"/>
      <c r="BL19" s="16"/>
      <c r="BM19" s="3"/>
      <c r="BN19" s="16"/>
      <c r="BO19" s="3"/>
      <c r="BP19" s="22"/>
      <c r="BQ19" s="22"/>
      <c r="BR19" s="22"/>
      <c r="BY19" s="49"/>
    </row>
    <row r="20" spans="47:77">
      <c r="AU20" s="3"/>
      <c r="AV20" s="3"/>
      <c r="AW20" s="3"/>
      <c r="AX20" s="3"/>
      <c r="AY20" s="3"/>
      <c r="AZ20" s="58"/>
      <c r="BA20" s="58"/>
      <c r="BB20" s="58"/>
      <c r="BC20" s="58"/>
      <c r="BD20" s="16"/>
      <c r="BE20" s="16"/>
      <c r="BF20" s="58"/>
      <c r="BG20" s="3"/>
      <c r="BH20" s="3"/>
      <c r="BI20" s="3"/>
      <c r="BJ20" s="16"/>
      <c r="BK20" s="16"/>
      <c r="BL20" s="16"/>
      <c r="BM20" s="3"/>
      <c r="BN20" s="16"/>
      <c r="BO20" s="3"/>
      <c r="BP20" s="22"/>
      <c r="BQ20" s="22"/>
      <c r="BR20" s="22"/>
      <c r="BY20" s="49"/>
    </row>
    <row r="21" spans="47:77">
      <c r="AU21" s="3"/>
      <c r="AV21" s="3"/>
      <c r="AW21" s="3"/>
      <c r="AX21" s="3"/>
      <c r="AY21" s="3"/>
      <c r="AZ21" s="58"/>
      <c r="BA21" s="58"/>
      <c r="BB21" s="58"/>
      <c r="BC21" s="58"/>
      <c r="BD21" s="16"/>
      <c r="BE21" s="16"/>
      <c r="BF21" s="58"/>
      <c r="BG21" s="3"/>
      <c r="BH21" s="3"/>
      <c r="BI21" s="3"/>
      <c r="BJ21" s="16"/>
      <c r="BK21" s="16"/>
      <c r="BL21" s="16"/>
      <c r="BM21" s="3"/>
      <c r="BN21" s="16"/>
      <c r="BO21" s="3"/>
      <c r="BP21" s="22"/>
      <c r="BQ21" s="22"/>
      <c r="BR21" s="22"/>
      <c r="BY21" s="19"/>
    </row>
    <row r="22" spans="47:77">
      <c r="AU22" s="3"/>
      <c r="AV22" s="3"/>
      <c r="AW22" s="3"/>
      <c r="AX22" s="3"/>
      <c r="AY22" s="3"/>
      <c r="AZ22" s="58"/>
      <c r="BA22" s="58"/>
      <c r="BB22" s="58"/>
      <c r="BC22" s="58"/>
      <c r="BD22" s="16"/>
      <c r="BE22" s="16"/>
      <c r="BF22" s="58"/>
      <c r="BG22" s="3"/>
      <c r="BH22" s="3"/>
      <c r="BI22" s="3"/>
      <c r="BJ22" s="16"/>
      <c r="BK22" s="16"/>
      <c r="BL22" s="16"/>
      <c r="BM22" s="3"/>
      <c r="BN22" s="16"/>
      <c r="BO22" s="3"/>
      <c r="BP22" s="22"/>
      <c r="BQ22" s="22"/>
      <c r="BR22" s="22"/>
      <c r="BY22" s="19"/>
    </row>
    <row r="23" spans="47:77">
      <c r="AU23" s="3"/>
      <c r="AV23" s="3"/>
      <c r="AW23" s="3"/>
      <c r="AX23" s="3"/>
      <c r="AY23" s="3"/>
      <c r="AZ23" s="58"/>
      <c r="BA23" s="58"/>
      <c r="BB23" s="58"/>
      <c r="BC23" s="58"/>
      <c r="BD23" s="16"/>
      <c r="BE23" s="16"/>
      <c r="BF23" s="58"/>
      <c r="BG23" s="3"/>
      <c r="BH23" s="3"/>
      <c r="BI23" s="3"/>
      <c r="BJ23" s="16"/>
      <c r="BK23" s="16"/>
      <c r="BL23" s="16"/>
      <c r="BM23" s="3"/>
      <c r="BN23" s="16"/>
      <c r="BO23" s="3"/>
      <c r="BP23" s="22"/>
      <c r="BQ23" s="22"/>
      <c r="BR23" s="22"/>
      <c r="BY23" s="19"/>
    </row>
    <row r="24" spans="47:77">
      <c r="AU24" s="3"/>
      <c r="AV24" s="3"/>
      <c r="AW24" s="3"/>
      <c r="AX24" s="3"/>
      <c r="AY24" s="3"/>
      <c r="AZ24" s="58"/>
      <c r="BA24" s="58"/>
      <c r="BB24" s="58"/>
      <c r="BC24" s="58"/>
      <c r="BD24" s="16"/>
      <c r="BE24" s="16"/>
      <c r="BF24" s="58"/>
      <c r="BG24" s="3"/>
      <c r="BH24" s="3"/>
      <c r="BI24" s="3"/>
      <c r="BJ24" s="16"/>
      <c r="BK24" s="16"/>
      <c r="BL24" s="16"/>
      <c r="BM24" s="3"/>
      <c r="BN24" s="16"/>
      <c r="BO24" s="3"/>
      <c r="BP24" s="22"/>
      <c r="BQ24" s="22"/>
      <c r="BR24" s="22"/>
      <c r="BY24" s="19"/>
    </row>
    <row r="25" spans="47:77">
      <c r="AU25" s="3"/>
      <c r="AV25" s="3"/>
      <c r="AW25" s="3"/>
      <c r="AX25" s="3"/>
      <c r="AY25" s="3"/>
      <c r="AZ25" s="58"/>
      <c r="BA25" s="58"/>
      <c r="BB25" s="58"/>
      <c r="BC25" s="58"/>
      <c r="BD25" s="16"/>
      <c r="BE25" s="16"/>
      <c r="BF25" s="58"/>
      <c r="BG25" s="3"/>
      <c r="BH25" s="3"/>
      <c r="BI25" s="3"/>
      <c r="BJ25" s="16"/>
      <c r="BK25" s="16"/>
      <c r="BL25" s="16"/>
      <c r="BM25" s="3"/>
      <c r="BN25" s="16"/>
      <c r="BO25" s="3"/>
      <c r="BP25" s="22"/>
      <c r="BQ25" s="22"/>
      <c r="BR25" s="22"/>
      <c r="BY25" s="19"/>
    </row>
    <row r="26" spans="47:77" ht="15.6">
      <c r="AU26" s="3"/>
      <c r="AV26" s="3"/>
      <c r="AW26" s="3"/>
      <c r="AX26" s="3"/>
      <c r="AY26" s="3"/>
      <c r="AZ26" s="58"/>
      <c r="BA26" s="58"/>
      <c r="BB26" s="58"/>
      <c r="BC26" s="58"/>
      <c r="BD26" s="16"/>
      <c r="BE26" s="16"/>
      <c r="BF26" s="58"/>
      <c r="BG26" s="3"/>
      <c r="BH26" s="3"/>
      <c r="BI26" s="3"/>
      <c r="BJ26" s="16"/>
      <c r="BK26" s="16"/>
      <c r="BL26" s="16"/>
      <c r="BM26" s="3"/>
      <c r="BN26" s="16"/>
      <c r="BO26" s="3"/>
      <c r="BP26" s="22"/>
      <c r="BQ26" s="22"/>
      <c r="BR26" s="22"/>
      <c r="BY26" s="50"/>
    </row>
    <row r="27" spans="47:77">
      <c r="AU27" s="3"/>
      <c r="AV27" s="3"/>
      <c r="AW27" s="3"/>
      <c r="AX27" s="3"/>
      <c r="AY27" s="3"/>
      <c r="AZ27" s="58"/>
      <c r="BA27" s="58"/>
      <c r="BB27" s="58"/>
      <c r="BC27" s="58"/>
      <c r="BD27" s="16"/>
      <c r="BE27" s="16"/>
      <c r="BF27" s="58"/>
      <c r="BG27" s="3"/>
      <c r="BH27" s="3"/>
      <c r="BI27" s="3"/>
      <c r="BJ27" s="16"/>
      <c r="BK27" s="16"/>
      <c r="BL27" s="16"/>
      <c r="BM27" s="3"/>
      <c r="BN27" s="16"/>
      <c r="BO27" s="3"/>
      <c r="BP27" s="22"/>
      <c r="BQ27" s="22"/>
      <c r="BR27" s="22"/>
      <c r="BV27" s="1"/>
      <c r="BW27" s="1"/>
      <c r="BX27" s="1"/>
    </row>
    <row r="28" spans="47:77">
      <c r="AU28" s="3"/>
      <c r="AV28" s="3"/>
      <c r="AW28" s="3"/>
      <c r="AX28" s="3"/>
      <c r="AY28" s="3"/>
      <c r="AZ28" s="58"/>
      <c r="BA28" s="58"/>
      <c r="BB28" s="58"/>
      <c r="BC28" s="58"/>
      <c r="BD28" s="16"/>
      <c r="BE28" s="16"/>
      <c r="BF28" s="58"/>
      <c r="BG28" s="3"/>
      <c r="BH28" s="3"/>
      <c r="BI28" s="3"/>
      <c r="BJ28" s="16"/>
      <c r="BK28" s="16"/>
      <c r="BL28" s="16"/>
      <c r="BM28" s="3"/>
      <c r="BN28" s="16"/>
      <c r="BO28" s="3"/>
      <c r="BP28" s="22"/>
      <c r="BQ28" s="22"/>
      <c r="BR28" s="22"/>
    </row>
    <row r="29" spans="47:77">
      <c r="AU29" s="3"/>
      <c r="AV29" s="3"/>
      <c r="AW29" s="3"/>
      <c r="AX29" s="3"/>
      <c r="AY29" s="3"/>
      <c r="AZ29" s="58"/>
      <c r="BA29" s="58"/>
      <c r="BB29" s="58"/>
      <c r="BC29" s="58"/>
      <c r="BD29" s="16"/>
      <c r="BE29" s="16"/>
      <c r="BF29" s="58"/>
      <c r="BG29" s="3"/>
      <c r="BH29" s="3"/>
      <c r="BI29" s="3"/>
      <c r="BJ29" s="16"/>
      <c r="BK29" s="16"/>
      <c r="BL29" s="16"/>
      <c r="BM29" s="3"/>
      <c r="BN29" s="16"/>
      <c r="BO29" s="3"/>
      <c r="BP29" s="22"/>
      <c r="BQ29" s="22"/>
      <c r="BR29" s="22"/>
    </row>
    <row r="30" spans="47:77">
      <c r="AU30" s="3"/>
      <c r="AV30" s="3"/>
      <c r="AW30" s="3"/>
      <c r="AX30" s="3"/>
      <c r="AY30" s="3"/>
      <c r="AZ30" s="58"/>
      <c r="BA30" s="58"/>
      <c r="BB30" s="58"/>
      <c r="BC30" s="58"/>
      <c r="BD30" s="16"/>
      <c r="BE30" s="16"/>
      <c r="BF30" s="58"/>
      <c r="BG30" s="3"/>
      <c r="BH30" s="3"/>
      <c r="BI30" s="3"/>
      <c r="BJ30" s="16"/>
      <c r="BK30" s="16"/>
      <c r="BL30" s="16"/>
      <c r="BM30" s="3"/>
      <c r="BN30" s="16"/>
      <c r="BO30" s="3"/>
      <c r="BP30" s="22"/>
      <c r="BQ30" s="22"/>
      <c r="BR30" s="22"/>
    </row>
    <row r="31" spans="47:77">
      <c r="AU31" s="3"/>
      <c r="AV31" s="3"/>
      <c r="AW31" s="3"/>
      <c r="AX31" s="3"/>
      <c r="AY31" s="3"/>
      <c r="AZ31" s="58"/>
      <c r="BA31" s="58"/>
      <c r="BB31" s="58"/>
      <c r="BC31" s="58"/>
      <c r="BD31" s="16"/>
      <c r="BE31" s="16"/>
      <c r="BF31" s="58"/>
      <c r="BG31" s="3"/>
      <c r="BH31" s="3"/>
      <c r="BI31" s="3"/>
      <c r="BJ31" s="16"/>
      <c r="BK31" s="16"/>
      <c r="BL31" s="16"/>
      <c r="BM31" s="3"/>
      <c r="BN31" s="16"/>
      <c r="BO31" s="3"/>
      <c r="BP31" s="22"/>
      <c r="BQ31" s="22"/>
      <c r="BR31" s="22"/>
    </row>
    <row r="32" spans="47:77">
      <c r="AU32" s="3"/>
      <c r="AV32" s="3"/>
      <c r="AW32" s="3"/>
      <c r="AX32" s="3"/>
      <c r="AY32" s="3"/>
      <c r="AZ32" s="58"/>
      <c r="BA32" s="58"/>
      <c r="BB32" s="58"/>
      <c r="BC32" s="58"/>
      <c r="BD32" s="16"/>
      <c r="BE32" s="16"/>
      <c r="BF32" s="58"/>
      <c r="BG32" s="3"/>
      <c r="BH32" s="3"/>
      <c r="BI32" s="3"/>
      <c r="BJ32" s="16"/>
      <c r="BK32" s="16"/>
      <c r="BL32" s="16"/>
      <c r="BM32" s="3"/>
      <c r="BN32" s="16"/>
      <c r="BO32" s="3"/>
      <c r="BP32" s="22"/>
      <c r="BQ32" s="22"/>
      <c r="BR32" s="22"/>
    </row>
    <row r="33" spans="47:78">
      <c r="AU33" s="3"/>
      <c r="AV33" s="3"/>
      <c r="AW33" s="3"/>
      <c r="AX33" s="3"/>
      <c r="AY33" s="3"/>
      <c r="AZ33" s="58"/>
      <c r="BA33" s="58"/>
      <c r="BB33" s="58"/>
      <c r="BC33" s="58"/>
      <c r="BD33" s="16"/>
      <c r="BE33" s="16"/>
      <c r="BF33" s="58"/>
      <c r="BG33" s="3"/>
      <c r="BH33" s="3"/>
      <c r="BI33" s="3"/>
      <c r="BJ33" s="16"/>
      <c r="BK33" s="16"/>
      <c r="BL33" s="16"/>
      <c r="BM33" s="3"/>
      <c r="BN33" s="16"/>
      <c r="BO33" s="3"/>
      <c r="BP33" s="22"/>
      <c r="BQ33" s="22"/>
      <c r="BR33" s="22"/>
    </row>
    <row r="34" spans="47:78">
      <c r="AU34" s="3"/>
      <c r="AV34" s="3"/>
      <c r="AW34" s="3"/>
      <c r="AX34" s="3"/>
      <c r="AY34" s="3"/>
      <c r="AZ34" s="58"/>
      <c r="BA34" s="58"/>
      <c r="BB34" s="58"/>
      <c r="BC34" s="58"/>
      <c r="BD34" s="16"/>
      <c r="BE34" s="16"/>
      <c r="BF34" s="58"/>
      <c r="BG34" s="3"/>
      <c r="BH34" s="3"/>
      <c r="BI34" s="3"/>
      <c r="BJ34" s="16"/>
      <c r="BK34" s="16"/>
      <c r="BL34" s="16"/>
      <c r="BM34" s="3"/>
      <c r="BN34" s="16"/>
      <c r="BO34" s="3"/>
      <c r="BP34" s="22"/>
      <c r="BQ34" s="22"/>
      <c r="BR34" s="22"/>
    </row>
    <row r="35" spans="47:78">
      <c r="AU35" s="3"/>
      <c r="AV35" s="3"/>
      <c r="AW35" s="3"/>
      <c r="AX35" s="3"/>
      <c r="AY35" s="3"/>
      <c r="AZ35" s="58"/>
      <c r="BA35" s="58"/>
      <c r="BB35" s="58"/>
      <c r="BC35" s="58"/>
      <c r="BD35" s="16"/>
      <c r="BE35" s="16"/>
      <c r="BF35" s="58"/>
      <c r="BG35" s="3"/>
      <c r="BH35" s="3"/>
      <c r="BI35" s="3"/>
      <c r="BJ35" s="16"/>
      <c r="BK35" s="16"/>
      <c r="BL35" s="16"/>
      <c r="BM35" s="3"/>
      <c r="BN35" s="16"/>
      <c r="BO35" s="3"/>
      <c r="BP35" s="22"/>
      <c r="BQ35" s="22"/>
      <c r="BR35" s="22"/>
    </row>
    <row r="36" spans="47:78">
      <c r="AU36" s="3"/>
      <c r="AV36" s="3"/>
      <c r="AW36" s="3"/>
      <c r="AX36" s="3"/>
      <c r="AY36" s="3"/>
      <c r="AZ36" s="58"/>
      <c r="BA36" s="58"/>
      <c r="BB36" s="58"/>
      <c r="BC36" s="58"/>
      <c r="BD36" s="16"/>
      <c r="BE36" s="16"/>
      <c r="BF36" s="58"/>
      <c r="BG36" s="3"/>
      <c r="BH36" s="3"/>
      <c r="BI36" s="3"/>
      <c r="BJ36" s="16"/>
      <c r="BK36" s="16"/>
      <c r="BL36" s="16"/>
      <c r="BM36" s="3"/>
      <c r="BN36" s="16"/>
      <c r="BO36" s="3"/>
      <c r="BP36" s="22"/>
      <c r="BQ36" s="22"/>
      <c r="BR36" s="22"/>
    </row>
    <row r="37" spans="47:78">
      <c r="AU37" s="3"/>
      <c r="AV37" s="3"/>
      <c r="AW37" s="3"/>
      <c r="AX37" s="3"/>
      <c r="AY37" s="3"/>
      <c r="AZ37" s="58"/>
      <c r="BA37" s="58"/>
      <c r="BB37" s="58"/>
      <c r="BC37" s="58"/>
      <c r="BD37" s="16"/>
      <c r="BE37" s="16"/>
      <c r="BF37" s="58"/>
      <c r="BG37" s="3"/>
      <c r="BH37" s="3"/>
      <c r="BI37" s="3"/>
      <c r="BJ37" s="16"/>
      <c r="BK37" s="16"/>
      <c r="BL37" s="16"/>
      <c r="BM37" s="3"/>
      <c r="BN37" s="16"/>
      <c r="BO37" s="3"/>
      <c r="BP37" s="22"/>
      <c r="BQ37" s="22"/>
      <c r="BR37" s="22"/>
    </row>
    <row r="38" spans="47:78">
      <c r="AU38" s="3"/>
      <c r="AV38" s="3"/>
      <c r="AW38" s="3"/>
      <c r="AX38" s="3"/>
      <c r="AY38" s="3"/>
      <c r="AZ38" s="58"/>
      <c r="BA38" s="58"/>
      <c r="BB38" s="58"/>
      <c r="BC38" s="58"/>
      <c r="BD38" s="16"/>
      <c r="BE38" s="16"/>
      <c r="BF38" s="58"/>
      <c r="BG38" s="3"/>
      <c r="BH38" s="3"/>
      <c r="BI38" s="3"/>
      <c r="BJ38" s="16"/>
      <c r="BK38" s="16"/>
      <c r="BL38" s="16"/>
      <c r="BM38" s="3"/>
      <c r="BN38" s="16"/>
      <c r="BO38" s="3"/>
      <c r="BP38" s="22"/>
      <c r="BQ38" s="22"/>
      <c r="BR38" s="22"/>
    </row>
    <row r="39" spans="47:78">
      <c r="AU39" s="3"/>
      <c r="AV39" s="3"/>
      <c r="AW39" s="3"/>
      <c r="AX39" s="3"/>
      <c r="AY39" s="3"/>
      <c r="AZ39" s="58"/>
      <c r="BA39" s="58"/>
      <c r="BB39" s="58"/>
      <c r="BC39" s="58"/>
      <c r="BD39" s="16"/>
      <c r="BE39" s="16"/>
      <c r="BF39" s="58"/>
      <c r="BG39" s="3"/>
      <c r="BH39" s="3"/>
      <c r="BI39" s="3"/>
      <c r="BJ39" s="16"/>
      <c r="BK39" s="16"/>
      <c r="BL39" s="16"/>
      <c r="BM39" s="3"/>
      <c r="BN39" s="16"/>
      <c r="BO39" s="3"/>
      <c r="BP39" s="22"/>
      <c r="BQ39" s="22"/>
      <c r="BR39" s="22"/>
    </row>
    <row r="40" spans="47:78">
      <c r="AU40" s="3"/>
      <c r="AV40" s="3"/>
      <c r="AW40" s="3"/>
      <c r="AX40" s="3"/>
      <c r="AY40" s="3"/>
      <c r="AZ40" s="58"/>
      <c r="BA40" s="58"/>
      <c r="BB40" s="58"/>
      <c r="BC40" s="58"/>
      <c r="BD40" s="16"/>
      <c r="BE40" s="16"/>
      <c r="BF40" s="58"/>
      <c r="BG40" s="3"/>
      <c r="BH40" s="3"/>
      <c r="BI40" s="3"/>
      <c r="BJ40" s="16"/>
      <c r="BK40" s="16"/>
      <c r="BL40" s="16"/>
      <c r="BM40" s="3"/>
      <c r="BN40" s="16"/>
      <c r="BO40" s="3"/>
      <c r="BP40" s="22"/>
      <c r="BQ40" s="22"/>
      <c r="BR40" s="22"/>
    </row>
    <row r="41" spans="47:78">
      <c r="AU41" s="3"/>
      <c r="AV41" s="3"/>
      <c r="AW41" s="3"/>
      <c r="AX41" s="3"/>
      <c r="AY41" s="3"/>
      <c r="AZ41" s="58"/>
      <c r="BA41" s="58"/>
      <c r="BB41" s="58"/>
      <c r="BC41" s="58"/>
      <c r="BD41" s="16"/>
      <c r="BE41" s="16"/>
      <c r="BF41" s="58"/>
      <c r="BG41" s="3"/>
      <c r="BH41" s="3"/>
      <c r="BI41" s="3"/>
      <c r="BJ41" s="16"/>
      <c r="BK41" s="16"/>
      <c r="BL41" s="16"/>
      <c r="BM41" s="3"/>
      <c r="BN41" s="16"/>
      <c r="BO41" s="3"/>
      <c r="BP41" s="22"/>
      <c r="BQ41" s="22"/>
      <c r="BR41" s="22"/>
    </row>
    <row r="42" spans="47:78">
      <c r="AU42" s="3"/>
      <c r="AV42" s="3"/>
      <c r="AW42" s="3"/>
      <c r="AX42" s="3"/>
      <c r="AY42" s="3"/>
      <c r="AZ42" s="58"/>
      <c r="BA42" s="58"/>
      <c r="BB42" s="58"/>
      <c r="BC42" s="58"/>
      <c r="BD42" s="16"/>
      <c r="BE42" s="16"/>
      <c r="BF42" s="58"/>
      <c r="BG42" s="3"/>
      <c r="BH42" s="3"/>
      <c r="BI42" s="3"/>
      <c r="BJ42" s="16"/>
      <c r="BK42" s="16"/>
      <c r="BL42" s="16"/>
      <c r="BM42" s="3"/>
      <c r="BN42" s="16"/>
      <c r="BO42" s="3"/>
      <c r="BP42" s="22"/>
      <c r="BQ42" s="22"/>
      <c r="BR42" s="22"/>
    </row>
    <row r="43" spans="47:78">
      <c r="AU43" s="3"/>
      <c r="AV43" s="3"/>
      <c r="AW43" s="3"/>
      <c r="AX43" s="3"/>
      <c r="AY43" s="3"/>
      <c r="AZ43" s="58"/>
      <c r="BA43" s="58"/>
      <c r="BB43" s="58"/>
      <c r="BC43" s="58"/>
      <c r="BD43" s="16"/>
      <c r="BE43" s="16"/>
      <c r="BF43" s="58"/>
      <c r="BG43" s="3"/>
      <c r="BH43" s="3"/>
      <c r="BI43" s="3"/>
      <c r="BJ43" s="16"/>
      <c r="BK43" s="16"/>
      <c r="BL43" s="16"/>
      <c r="BM43" s="3"/>
      <c r="BN43" s="16"/>
      <c r="BO43" s="3"/>
      <c r="BP43" s="22"/>
      <c r="BQ43" s="22"/>
      <c r="BR43" s="22"/>
    </row>
    <row r="44" spans="47:78">
      <c r="AU44" s="3"/>
      <c r="AV44" s="3"/>
      <c r="AW44" s="3"/>
      <c r="AX44" s="3"/>
      <c r="AY44" s="3"/>
      <c r="AZ44" s="58"/>
      <c r="BA44" s="58"/>
      <c r="BB44" s="58"/>
      <c r="BC44" s="58"/>
      <c r="BD44" s="16"/>
      <c r="BE44" s="16"/>
      <c r="BF44" s="58"/>
      <c r="BG44" s="3"/>
      <c r="BH44" s="3"/>
      <c r="BI44" s="3"/>
      <c r="BJ44" s="16"/>
      <c r="BK44" s="16"/>
      <c r="BL44" s="16"/>
      <c r="BM44" s="3"/>
      <c r="BN44" s="16"/>
      <c r="BO44" s="3"/>
      <c r="BP44" s="22"/>
      <c r="BQ44" s="22"/>
      <c r="BR44" s="22"/>
    </row>
    <row r="45" spans="47:78">
      <c r="AU45" s="3"/>
      <c r="AV45" s="3"/>
      <c r="AW45" s="3"/>
      <c r="AX45" s="3"/>
      <c r="AY45" s="3"/>
      <c r="AZ45" s="58"/>
      <c r="BA45" s="58"/>
      <c r="BB45" s="58"/>
      <c r="BC45" s="58"/>
      <c r="BD45" s="16"/>
      <c r="BE45" s="16"/>
      <c r="BF45" s="58"/>
      <c r="BG45" s="3"/>
      <c r="BH45" s="3"/>
      <c r="BI45" s="3"/>
      <c r="BJ45" s="16"/>
      <c r="BK45" s="16"/>
      <c r="BL45" s="16"/>
      <c r="BM45" s="3"/>
      <c r="BN45" s="16"/>
      <c r="BO45" s="3"/>
      <c r="BP45" s="22"/>
      <c r="BQ45" s="22"/>
      <c r="BR45" s="22"/>
      <c r="BZ45" s="1"/>
    </row>
    <row r="46" spans="47:78">
      <c r="AU46" s="3"/>
      <c r="AV46" s="3"/>
      <c r="AW46" s="3"/>
      <c r="AX46" s="3"/>
      <c r="AY46" s="3"/>
      <c r="AZ46" s="58"/>
      <c r="BA46" s="58"/>
      <c r="BB46" s="58"/>
      <c r="BC46" s="58"/>
      <c r="BD46" s="16"/>
      <c r="BE46" s="16"/>
      <c r="BF46" s="58"/>
      <c r="BG46" s="3"/>
      <c r="BH46" s="3"/>
      <c r="BI46" s="3"/>
      <c r="BJ46" s="16"/>
      <c r="BK46" s="16"/>
      <c r="BL46" s="16"/>
      <c r="BM46" s="3"/>
      <c r="BN46" s="16"/>
      <c r="BO46" s="3"/>
      <c r="BP46" s="22"/>
      <c r="BQ46" s="22"/>
      <c r="BR46" s="22"/>
      <c r="BZ46" s="1"/>
    </row>
    <row r="47" spans="47:78">
      <c r="AU47" s="3"/>
      <c r="AV47" s="3"/>
      <c r="AW47" s="3"/>
      <c r="AX47" s="3"/>
      <c r="AY47" s="3"/>
      <c r="AZ47" s="58"/>
      <c r="BA47" s="58"/>
      <c r="BB47" s="58"/>
      <c r="BC47" s="58"/>
      <c r="BD47" s="16"/>
      <c r="BE47" s="16"/>
      <c r="BF47" s="58"/>
      <c r="BG47" s="3"/>
      <c r="BH47" s="3"/>
      <c r="BI47" s="3"/>
      <c r="BJ47" s="16"/>
      <c r="BK47" s="16"/>
      <c r="BL47" s="16"/>
      <c r="BM47" s="3"/>
      <c r="BN47" s="16"/>
      <c r="BO47" s="3"/>
      <c r="BP47" s="22"/>
      <c r="BQ47" s="22"/>
      <c r="BR47" s="22"/>
      <c r="BZ47" s="1"/>
    </row>
    <row r="48" spans="47:78">
      <c r="AU48" s="3"/>
      <c r="AV48" s="3"/>
      <c r="AW48" s="3"/>
      <c r="AX48" s="3"/>
      <c r="AY48" s="3"/>
      <c r="AZ48" s="58"/>
      <c r="BA48" s="58"/>
      <c r="BB48" s="58"/>
      <c r="BC48" s="58"/>
      <c r="BD48" s="16"/>
      <c r="BE48" s="16"/>
      <c r="BF48" s="58"/>
      <c r="BG48" s="3"/>
      <c r="BH48" s="3"/>
      <c r="BI48" s="3"/>
      <c r="BJ48" s="16"/>
      <c r="BK48" s="16"/>
      <c r="BL48" s="16"/>
      <c r="BM48" s="3"/>
      <c r="BN48" s="16"/>
      <c r="BO48" s="3"/>
      <c r="BP48" s="22"/>
      <c r="BQ48" s="22"/>
      <c r="BR48" s="22"/>
      <c r="BZ48" s="1"/>
    </row>
    <row r="49" spans="47:89">
      <c r="AU49" s="3"/>
      <c r="AV49" s="3"/>
      <c r="AW49" s="3"/>
      <c r="AX49" s="3"/>
      <c r="AY49" s="3"/>
      <c r="AZ49" s="58"/>
      <c r="BA49" s="58"/>
      <c r="BB49" s="58"/>
      <c r="BC49" s="58"/>
      <c r="BD49" s="16"/>
      <c r="BE49" s="16"/>
      <c r="BF49" s="58"/>
      <c r="BG49" s="3"/>
      <c r="BH49" s="3"/>
      <c r="BI49" s="3"/>
      <c r="BJ49" s="16"/>
      <c r="BK49" s="16"/>
      <c r="BL49" s="16"/>
      <c r="BM49" s="3"/>
      <c r="BN49" s="16"/>
      <c r="BO49" s="3"/>
      <c r="BP49" s="22"/>
      <c r="BQ49" s="22"/>
      <c r="BR49" s="22"/>
      <c r="BZ49" s="1"/>
    </row>
    <row r="50" spans="47:89">
      <c r="AU50" s="3"/>
      <c r="AV50" s="3"/>
      <c r="AW50" s="3"/>
      <c r="AX50" s="3"/>
      <c r="AY50" s="3"/>
      <c r="AZ50" s="58"/>
      <c r="BA50" s="58"/>
      <c r="BB50" s="58"/>
      <c r="BC50" s="58"/>
      <c r="BD50" s="16"/>
      <c r="BE50" s="16"/>
      <c r="BF50" s="58"/>
      <c r="BG50" s="3"/>
      <c r="BH50" s="3"/>
      <c r="BI50" s="3"/>
      <c r="BJ50" s="16"/>
      <c r="BK50" s="16"/>
      <c r="BL50" s="16"/>
      <c r="BM50" s="3"/>
      <c r="BN50" s="16"/>
      <c r="BO50" s="3"/>
      <c r="BP50" s="22"/>
      <c r="BQ50" s="22"/>
      <c r="BR50" s="22"/>
      <c r="BZ50" s="1"/>
    </row>
    <row r="51" spans="47:89">
      <c r="AU51" s="3"/>
      <c r="AV51" s="3"/>
      <c r="AW51" s="3"/>
      <c r="AX51" s="3"/>
      <c r="AY51" s="3"/>
      <c r="AZ51" s="58"/>
      <c r="BA51" s="58"/>
      <c r="BB51" s="58"/>
      <c r="BC51" s="58"/>
      <c r="BD51" s="16"/>
      <c r="BE51" s="16"/>
      <c r="BF51" s="58"/>
      <c r="BG51" s="3"/>
      <c r="BH51" s="3"/>
      <c r="BI51" s="3"/>
      <c r="BJ51" s="16"/>
      <c r="BK51" s="16"/>
      <c r="BL51" s="16"/>
      <c r="BM51" s="3"/>
      <c r="BN51" s="16"/>
      <c r="BO51" s="3"/>
      <c r="BP51" s="22"/>
      <c r="BQ51" s="22"/>
      <c r="BR51" s="22"/>
      <c r="BZ51" s="1"/>
    </row>
    <row r="52" spans="47:89">
      <c r="AU52" s="3"/>
      <c r="AV52" s="3"/>
      <c r="AW52" s="3"/>
      <c r="AX52" s="3"/>
      <c r="AY52" s="3"/>
      <c r="AZ52" s="58"/>
      <c r="BA52" s="58"/>
      <c r="BB52" s="58"/>
      <c r="BC52" s="58"/>
      <c r="BD52" s="16"/>
      <c r="BE52" s="16"/>
      <c r="BF52" s="58"/>
      <c r="BG52" s="3"/>
      <c r="BH52" s="3"/>
      <c r="BI52" s="3"/>
      <c r="BJ52" s="16"/>
      <c r="BK52" s="16"/>
      <c r="BL52" s="16"/>
      <c r="BM52" s="3"/>
      <c r="BN52" s="16"/>
      <c r="BO52" s="3"/>
      <c r="BP52" s="22"/>
      <c r="BQ52" s="22"/>
      <c r="BR52" s="22"/>
      <c r="BZ52" s="1"/>
    </row>
    <row r="53" spans="47:89">
      <c r="AU53" s="3"/>
      <c r="AV53" s="3"/>
      <c r="AW53" s="3"/>
      <c r="AX53" s="3"/>
      <c r="AY53" s="3"/>
      <c r="AZ53" s="58"/>
      <c r="BA53" s="58"/>
      <c r="BB53" s="58"/>
      <c r="BC53" s="58"/>
      <c r="BD53" s="16"/>
      <c r="BE53" s="16"/>
      <c r="BF53" s="58"/>
      <c r="BG53" s="3"/>
      <c r="BH53" s="3"/>
      <c r="BI53" s="3"/>
      <c r="BJ53" s="16"/>
      <c r="BK53" s="16"/>
      <c r="BL53" s="16"/>
      <c r="BM53" s="3"/>
      <c r="BN53" s="16"/>
      <c r="BO53" s="3"/>
      <c r="BP53" s="22"/>
      <c r="BQ53" s="22"/>
      <c r="BR53" s="22"/>
      <c r="BZ53" s="1"/>
    </row>
    <row r="54" spans="47:89">
      <c r="AU54" s="3"/>
      <c r="AV54" s="3"/>
      <c r="AW54" s="3"/>
      <c r="AX54" s="3"/>
      <c r="AY54" s="3"/>
      <c r="AZ54" s="58"/>
      <c r="BA54" s="58"/>
      <c r="BB54" s="58"/>
      <c r="BC54" s="58"/>
      <c r="BD54" s="16"/>
      <c r="BE54" s="16"/>
      <c r="BF54" s="58"/>
      <c r="BG54" s="3"/>
      <c r="BH54" s="3"/>
      <c r="BI54" s="3"/>
      <c r="BJ54" s="16"/>
      <c r="BK54" s="16"/>
      <c r="BL54" s="16"/>
      <c r="BM54" s="3"/>
      <c r="BN54" s="16"/>
      <c r="BO54" s="3"/>
      <c r="BP54" s="22"/>
      <c r="BQ54" s="22"/>
      <c r="BR54" s="22"/>
      <c r="BZ54" s="1"/>
    </row>
    <row r="55" spans="47:89">
      <c r="AU55" s="3"/>
      <c r="AV55" s="3"/>
      <c r="AW55" s="3"/>
      <c r="AX55" s="3"/>
      <c r="AY55" s="3"/>
      <c r="AZ55" s="58"/>
      <c r="BA55" s="58"/>
      <c r="BB55" s="58"/>
      <c r="BC55" s="58"/>
      <c r="BD55" s="16"/>
      <c r="BE55" s="16"/>
      <c r="BF55" s="58"/>
      <c r="BG55" s="3"/>
      <c r="BH55" s="3"/>
      <c r="BI55" s="3"/>
      <c r="BJ55" s="16"/>
      <c r="BK55" s="16"/>
      <c r="BL55" s="16"/>
      <c r="BM55" s="3"/>
      <c r="BN55" s="16"/>
      <c r="BO55" s="3"/>
      <c r="BP55" s="22"/>
      <c r="BQ55" s="22"/>
      <c r="BR55" s="22"/>
      <c r="BZ55" s="1"/>
    </row>
    <row r="56" spans="47:89">
      <c r="AU56" s="3"/>
      <c r="AV56" s="3"/>
      <c r="AW56" s="3"/>
      <c r="AX56" s="3"/>
      <c r="AY56" s="3"/>
      <c r="AZ56" s="58"/>
      <c r="BA56" s="58"/>
      <c r="BB56" s="58"/>
      <c r="BC56" s="58"/>
      <c r="BD56" s="16"/>
      <c r="BE56" s="16"/>
      <c r="BF56" s="58"/>
      <c r="BG56" s="3"/>
      <c r="BH56" s="3"/>
      <c r="BI56" s="3"/>
      <c r="BJ56" s="16"/>
      <c r="BK56" s="16"/>
      <c r="BL56" s="16"/>
      <c r="BM56" s="3"/>
      <c r="BN56" s="16"/>
      <c r="BO56" s="3"/>
      <c r="BP56" s="22"/>
      <c r="BQ56" s="22"/>
      <c r="BR56" s="22"/>
      <c r="BZ56" s="1"/>
    </row>
    <row r="57" spans="47:89">
      <c r="AU57" s="3"/>
      <c r="AV57" s="3"/>
      <c r="AW57" s="3"/>
      <c r="AX57" s="3"/>
      <c r="AY57" s="3"/>
      <c r="AZ57" s="58"/>
      <c r="BA57" s="58"/>
      <c r="BB57" s="58"/>
      <c r="BC57" s="58"/>
      <c r="BD57" s="16"/>
      <c r="BE57" s="16"/>
      <c r="BF57" s="58"/>
      <c r="BG57" s="3"/>
      <c r="BH57" s="3"/>
      <c r="BI57" s="3"/>
      <c r="BJ57" s="16"/>
      <c r="BK57" s="16"/>
      <c r="BL57" s="16"/>
      <c r="BM57" s="3"/>
      <c r="BN57" s="16"/>
      <c r="BO57" s="3"/>
      <c r="BP57" s="22"/>
      <c r="BQ57" s="22"/>
      <c r="BR57" s="22"/>
      <c r="BZ57" s="1"/>
    </row>
    <row r="58" spans="47:89">
      <c r="AU58" s="3"/>
      <c r="AV58" s="3"/>
      <c r="AW58" s="3"/>
      <c r="AX58" s="3"/>
      <c r="AY58" s="3"/>
      <c r="AZ58" s="58"/>
      <c r="BA58" s="58"/>
      <c r="BB58" s="58"/>
      <c r="BC58" s="58"/>
      <c r="BD58" s="16"/>
      <c r="BE58" s="16"/>
      <c r="BF58" s="58"/>
      <c r="BG58" s="3"/>
      <c r="BH58" s="3"/>
      <c r="BI58" s="3"/>
      <c r="BJ58" s="16"/>
      <c r="BK58" s="16"/>
      <c r="BL58" s="16"/>
      <c r="BM58" s="3"/>
      <c r="BN58" s="16"/>
      <c r="BO58" s="3"/>
      <c r="BP58" s="22"/>
      <c r="BQ58" s="22"/>
      <c r="BR58" s="22"/>
      <c r="BZ58" s="1"/>
    </row>
    <row r="59" spans="47:89">
      <c r="AU59" s="3"/>
      <c r="AV59" s="3"/>
      <c r="AW59" s="3"/>
      <c r="AX59" s="3"/>
      <c r="AY59" s="3"/>
      <c r="AZ59" s="58"/>
      <c r="BA59" s="58"/>
      <c r="BB59" s="58"/>
      <c r="BC59" s="58"/>
      <c r="BD59" s="16"/>
      <c r="BE59" s="16"/>
      <c r="BF59" s="58"/>
      <c r="BG59" s="3"/>
      <c r="BH59" s="3"/>
      <c r="BI59" s="3"/>
      <c r="BJ59" s="16"/>
      <c r="BK59" s="16"/>
      <c r="BL59" s="16"/>
      <c r="BM59" s="3"/>
      <c r="BN59" s="16"/>
      <c r="BO59" s="3"/>
      <c r="BP59" s="22"/>
      <c r="BQ59" s="22"/>
      <c r="BR59" s="22"/>
      <c r="BZ59" s="1"/>
    </row>
    <row r="60" spans="47:89">
      <c r="AU60" s="3"/>
      <c r="AV60" s="3"/>
      <c r="AW60" s="3"/>
      <c r="AX60" s="3"/>
      <c r="AY60" s="3"/>
      <c r="AZ60" s="58"/>
      <c r="BA60" s="58"/>
      <c r="BB60" s="58"/>
      <c r="BC60" s="58"/>
      <c r="BD60" s="16"/>
      <c r="BE60" s="16"/>
      <c r="BF60" s="58"/>
      <c r="BG60" s="3"/>
      <c r="BH60" s="3"/>
      <c r="BI60" s="3"/>
      <c r="BJ60" s="16"/>
      <c r="BK60" s="16"/>
      <c r="BL60" s="16"/>
      <c r="BM60" s="3"/>
      <c r="BN60" s="16"/>
      <c r="BO60" s="3"/>
      <c r="BP60" s="3"/>
      <c r="BQ60" s="3"/>
      <c r="BR60" s="22"/>
      <c r="BS60" s="3"/>
      <c r="BT60" s="3"/>
      <c r="BU60" s="3"/>
      <c r="BV60" s="3"/>
      <c r="BW60" s="3"/>
      <c r="BX60" s="3"/>
      <c r="CA60" s="22"/>
      <c r="CB60" s="22"/>
      <c r="CC60" s="22"/>
      <c r="CK60" s="1"/>
    </row>
    <row r="61" spans="47:89">
      <c r="AU61" s="3"/>
      <c r="AV61" s="3"/>
      <c r="AW61" s="3"/>
      <c r="AX61" s="3"/>
      <c r="AY61" s="3"/>
      <c r="AZ61" s="58"/>
      <c r="BA61" s="58"/>
      <c r="BB61" s="58"/>
      <c r="BC61" s="58"/>
      <c r="BD61" s="16"/>
      <c r="BE61" s="16"/>
      <c r="BF61" s="58"/>
      <c r="BG61" s="3"/>
      <c r="BH61" s="3"/>
      <c r="BI61" s="3"/>
      <c r="BJ61" s="16"/>
      <c r="BK61" s="16"/>
      <c r="BL61" s="16"/>
      <c r="BM61" s="3"/>
      <c r="BN61" s="16"/>
      <c r="BO61" s="3"/>
      <c r="BP61" s="3"/>
      <c r="BQ61" s="3"/>
      <c r="BR61" s="22"/>
      <c r="BS61" s="3"/>
      <c r="BT61" s="3"/>
      <c r="BU61" s="3"/>
      <c r="BV61" s="3"/>
      <c r="BW61" s="3"/>
      <c r="BX61" s="3"/>
      <c r="CA61" s="22"/>
      <c r="CB61" s="22"/>
      <c r="CC61" s="22"/>
      <c r="CK61" s="1"/>
    </row>
    <row r="62" spans="47:89">
      <c r="AU62" s="3"/>
      <c r="AV62" s="3"/>
      <c r="AW62" s="3"/>
      <c r="AX62" s="3"/>
      <c r="AY62" s="3"/>
      <c r="AZ62" s="58"/>
      <c r="BA62" s="58"/>
      <c r="BB62" s="58"/>
      <c r="BC62" s="58"/>
      <c r="BD62" s="16"/>
      <c r="BE62" s="16"/>
      <c r="BF62" s="58"/>
      <c r="BG62" s="3"/>
      <c r="BH62" s="3"/>
      <c r="BI62" s="3"/>
      <c r="BJ62" s="16"/>
      <c r="BK62" s="16"/>
      <c r="BL62" s="16"/>
      <c r="BM62" s="3"/>
      <c r="BN62" s="16"/>
      <c r="BO62" s="3"/>
      <c r="BP62" s="3"/>
      <c r="BQ62" s="3"/>
      <c r="BR62" s="22"/>
      <c r="BS62" s="3"/>
      <c r="BT62" s="3"/>
      <c r="BU62" s="3"/>
      <c r="BV62" s="3"/>
      <c r="BW62" s="3"/>
      <c r="BX62" s="3"/>
      <c r="CA62" s="22"/>
      <c r="CB62" s="22"/>
      <c r="CC62" s="22"/>
      <c r="CK62" s="1"/>
    </row>
    <row r="63" spans="47:89">
      <c r="AU63" s="3"/>
      <c r="AV63" s="3"/>
      <c r="AW63" s="3"/>
      <c r="AX63" s="3"/>
      <c r="AY63" s="3"/>
      <c r="AZ63" s="58"/>
      <c r="BA63" s="58"/>
      <c r="BB63" s="58"/>
      <c r="BC63" s="58"/>
      <c r="BD63" s="16"/>
      <c r="BE63" s="16"/>
      <c r="BF63" s="58"/>
      <c r="BG63" s="3"/>
      <c r="BH63" s="3"/>
      <c r="BI63" s="3"/>
      <c r="BJ63" s="16"/>
      <c r="BK63" s="16"/>
      <c r="BL63" s="16"/>
      <c r="BM63" s="3"/>
      <c r="BN63" s="16"/>
      <c r="BO63" s="3"/>
      <c r="BP63" s="3"/>
      <c r="BQ63" s="3"/>
      <c r="BR63" s="22"/>
      <c r="BS63" s="3"/>
      <c r="BT63" s="3"/>
      <c r="BU63" s="3"/>
      <c r="BV63" s="3"/>
      <c r="BW63" s="3"/>
      <c r="BX63" s="3"/>
      <c r="CK63" s="1"/>
    </row>
    <row r="64" spans="47:89">
      <c r="AU64" s="3"/>
      <c r="AV64" s="3"/>
      <c r="AW64" s="3"/>
      <c r="AX64" s="3"/>
      <c r="AY64" s="3"/>
      <c r="AZ64" s="58"/>
      <c r="BA64" s="58"/>
      <c r="BB64" s="58"/>
      <c r="BC64" s="58"/>
      <c r="BD64" s="16"/>
      <c r="BE64" s="16"/>
      <c r="BF64" s="58"/>
      <c r="BG64" s="3"/>
      <c r="BH64" s="3"/>
      <c r="BI64" s="3"/>
      <c r="BJ64" s="16"/>
      <c r="BK64" s="16"/>
      <c r="BL64" s="16"/>
      <c r="BM64" s="3"/>
      <c r="BN64" s="16"/>
      <c r="BO64" s="3"/>
      <c r="BP64" s="3"/>
      <c r="BQ64" s="3"/>
      <c r="BR64" s="22"/>
      <c r="BS64" s="3"/>
      <c r="BT64" s="3"/>
      <c r="BU64" s="3"/>
      <c r="BV64" s="3"/>
      <c r="BW64" s="3"/>
      <c r="BX64" s="3"/>
      <c r="CK64" s="1"/>
    </row>
    <row r="65" spans="47:89">
      <c r="AU65" s="3"/>
      <c r="AV65" s="3"/>
      <c r="AW65" s="3"/>
      <c r="AX65" s="3"/>
      <c r="AY65" s="3"/>
      <c r="AZ65" s="58"/>
      <c r="BA65" s="58"/>
      <c r="BB65" s="58"/>
      <c r="BC65" s="58"/>
      <c r="BD65" s="16"/>
      <c r="BE65" s="16"/>
      <c r="BF65" s="58"/>
      <c r="BG65" s="3"/>
      <c r="BH65" s="3"/>
      <c r="BI65" s="3"/>
      <c r="BJ65" s="16"/>
      <c r="BK65" s="16"/>
      <c r="BL65" s="16"/>
      <c r="BM65" s="3"/>
      <c r="BN65" s="16"/>
      <c r="BO65" s="3"/>
      <c r="BP65" s="3"/>
      <c r="BQ65" s="3"/>
      <c r="BR65" s="22"/>
      <c r="BS65" s="3"/>
      <c r="BT65" s="3"/>
      <c r="BU65" s="3"/>
      <c r="BV65" s="3"/>
      <c r="BW65" s="3"/>
      <c r="BX65" s="3"/>
      <c r="CK65" s="1"/>
    </row>
    <row r="66" spans="47:89">
      <c r="AU66" s="3"/>
      <c r="AV66" s="3"/>
      <c r="AW66" s="3"/>
      <c r="AX66" s="3"/>
      <c r="AY66" s="3"/>
      <c r="AZ66" s="58"/>
      <c r="BA66" s="58"/>
      <c r="BB66" s="58"/>
      <c r="BC66" s="58"/>
      <c r="BD66" s="16"/>
      <c r="BE66" s="16"/>
      <c r="BF66" s="58"/>
      <c r="BG66" s="3"/>
      <c r="BH66" s="3"/>
      <c r="BI66" s="3"/>
      <c r="BJ66" s="16"/>
      <c r="BK66" s="16"/>
      <c r="BL66" s="16"/>
      <c r="BM66" s="3"/>
      <c r="BN66" s="16"/>
      <c r="BO66" s="3"/>
      <c r="BP66" s="3"/>
      <c r="BQ66" s="3"/>
      <c r="BR66" s="22"/>
      <c r="BS66" s="3"/>
      <c r="BT66" s="3"/>
      <c r="BU66" s="3"/>
      <c r="BV66" s="3"/>
      <c r="BW66" s="3"/>
      <c r="BX66" s="3"/>
      <c r="CK66" s="1"/>
    </row>
    <row r="67" spans="47:89">
      <c r="AU67" s="3"/>
      <c r="AV67" s="3"/>
      <c r="AW67" s="3"/>
      <c r="AX67" s="3"/>
      <c r="AY67" s="3"/>
      <c r="AZ67" s="58"/>
      <c r="BA67" s="58"/>
      <c r="BB67" s="58"/>
      <c r="BC67" s="58"/>
      <c r="BD67" s="16"/>
      <c r="BE67" s="16"/>
      <c r="BF67" s="58"/>
      <c r="BG67" s="3"/>
      <c r="BH67" s="3"/>
      <c r="BI67" s="3"/>
      <c r="BJ67" s="16"/>
      <c r="BK67" s="16"/>
      <c r="BL67" s="16"/>
      <c r="BM67" s="3"/>
      <c r="BN67" s="16"/>
      <c r="BO67" s="3"/>
      <c r="BP67" s="3"/>
      <c r="BQ67" s="3"/>
      <c r="BR67" s="22"/>
      <c r="BS67" s="3"/>
      <c r="BT67" s="3"/>
      <c r="BU67" s="3"/>
      <c r="BV67" s="3"/>
      <c r="BW67" s="3"/>
      <c r="BX67" s="3"/>
    </row>
    <row r="68" spans="47:89">
      <c r="AU68" s="3"/>
      <c r="AV68" s="3"/>
      <c r="AW68" s="3"/>
      <c r="AX68" s="3"/>
      <c r="AY68" s="3"/>
      <c r="AZ68" s="58"/>
      <c r="BA68" s="58"/>
      <c r="BB68" s="58"/>
      <c r="BC68" s="58"/>
      <c r="BD68" s="16"/>
      <c r="BE68" s="16"/>
      <c r="BF68" s="58"/>
      <c r="BG68" s="3"/>
      <c r="BH68" s="3"/>
      <c r="BI68" s="3"/>
      <c r="BJ68" s="16"/>
      <c r="BK68" s="16"/>
      <c r="BL68" s="16"/>
      <c r="BM68" s="3"/>
      <c r="BN68" s="16"/>
      <c r="BO68" s="3"/>
      <c r="BP68" s="3"/>
      <c r="BQ68" s="3"/>
      <c r="BR68" s="22"/>
      <c r="BS68" s="3"/>
      <c r="BT68" s="3"/>
      <c r="BU68" s="3"/>
      <c r="BV68" s="3"/>
      <c r="BW68" s="3"/>
      <c r="BX68" s="3"/>
    </row>
    <row r="69" spans="47:89">
      <c r="AU69" s="3"/>
      <c r="AV69" s="3"/>
      <c r="AW69" s="3"/>
      <c r="AX69" s="3"/>
      <c r="AY69" s="3"/>
      <c r="AZ69" s="58"/>
      <c r="BA69" s="58"/>
      <c r="BB69" s="58"/>
      <c r="BC69" s="58"/>
      <c r="BD69" s="16"/>
      <c r="BE69" s="16"/>
      <c r="BF69" s="58"/>
      <c r="BG69" s="3"/>
      <c r="BH69" s="3"/>
      <c r="BI69" s="3"/>
      <c r="BJ69" s="16"/>
      <c r="BK69" s="16"/>
      <c r="BL69" s="16"/>
      <c r="BM69" s="3"/>
      <c r="BN69" s="16"/>
      <c r="BO69" s="3"/>
      <c r="BP69" s="3"/>
      <c r="BQ69" s="3"/>
      <c r="BR69" s="22"/>
      <c r="BS69" s="3"/>
      <c r="BT69" s="3"/>
      <c r="BU69" s="3"/>
      <c r="BV69" s="3"/>
      <c r="BW69" s="3"/>
      <c r="BX69" s="3"/>
    </row>
    <row r="70" spans="47:89">
      <c r="AU70" s="3"/>
      <c r="AV70" s="3"/>
      <c r="AW70" s="3"/>
      <c r="AX70" s="3"/>
      <c r="AY70" s="3"/>
      <c r="AZ70" s="58"/>
      <c r="BA70" s="58"/>
      <c r="BB70" s="58"/>
      <c r="BC70" s="58"/>
      <c r="BD70" s="16"/>
      <c r="BE70" s="16"/>
      <c r="BF70" s="58"/>
      <c r="BG70" s="3"/>
      <c r="BH70" s="3"/>
      <c r="BI70" s="3"/>
      <c r="BJ70" s="16"/>
      <c r="BK70" s="16"/>
      <c r="BL70" s="16"/>
      <c r="BM70" s="3"/>
      <c r="BN70" s="16"/>
      <c r="BO70" s="3"/>
      <c r="BP70" s="3"/>
      <c r="BQ70" s="3"/>
      <c r="BR70" s="22"/>
      <c r="BS70" s="3"/>
      <c r="BT70" s="3"/>
      <c r="BU70" s="3"/>
      <c r="BV70" s="3"/>
      <c r="BW70" s="3"/>
      <c r="BX70" s="3"/>
    </row>
    <row r="71" spans="47:89">
      <c r="AU71" s="3"/>
      <c r="AV71" s="3"/>
      <c r="AW71" s="3"/>
      <c r="AX71" s="3"/>
      <c r="AY71" s="3"/>
      <c r="AZ71" s="58"/>
      <c r="BA71" s="58"/>
      <c r="BB71" s="58"/>
      <c r="BC71" s="58"/>
      <c r="BD71" s="16"/>
      <c r="BE71" s="16"/>
      <c r="BF71" s="58"/>
      <c r="BG71" s="3"/>
      <c r="BH71" s="3"/>
      <c r="BI71" s="3"/>
      <c r="BJ71" s="16"/>
      <c r="BK71" s="16"/>
      <c r="BL71" s="16"/>
      <c r="BM71" s="3"/>
      <c r="BN71" s="16"/>
      <c r="BO71" s="3"/>
      <c r="BP71" s="3"/>
      <c r="BQ71" s="3"/>
      <c r="BR71" s="22"/>
      <c r="BS71" s="3"/>
      <c r="BT71" s="3"/>
      <c r="BU71" s="3"/>
      <c r="BV71" s="3"/>
      <c r="BW71" s="3"/>
      <c r="BX71" s="3"/>
    </row>
    <row r="72" spans="47:89">
      <c r="AU72" s="3"/>
      <c r="AV72" s="3"/>
      <c r="AW72" s="3"/>
      <c r="AX72" s="3"/>
      <c r="AY72" s="3"/>
      <c r="AZ72" s="58"/>
      <c r="BA72" s="58"/>
      <c r="BB72" s="58"/>
      <c r="BC72" s="58"/>
      <c r="BD72" s="16"/>
      <c r="BE72" s="16"/>
      <c r="BF72" s="58"/>
      <c r="BG72" s="3"/>
      <c r="BH72" s="3"/>
      <c r="BI72" s="3"/>
      <c r="BJ72" s="16"/>
      <c r="BK72" s="16"/>
      <c r="BL72" s="16"/>
      <c r="BM72" s="3"/>
      <c r="BN72" s="16"/>
      <c r="BO72" s="3"/>
      <c r="BP72" s="3"/>
      <c r="BQ72" s="3"/>
      <c r="BR72" s="22"/>
      <c r="BS72" s="3"/>
      <c r="BT72" s="3"/>
      <c r="BU72" s="3"/>
      <c r="BV72" s="3"/>
      <c r="BW72" s="3"/>
      <c r="BX72" s="3"/>
    </row>
    <row r="73" spans="47:89">
      <c r="AU73" s="3"/>
      <c r="AV73" s="3"/>
      <c r="AW73" s="3"/>
      <c r="AX73" s="3"/>
      <c r="AY73" s="3"/>
      <c r="AZ73" s="58"/>
      <c r="BA73" s="58"/>
      <c r="BB73" s="58"/>
      <c r="BC73" s="58"/>
      <c r="BD73" s="16"/>
      <c r="BE73" s="16"/>
      <c r="BF73" s="58"/>
      <c r="BG73" s="3"/>
      <c r="BH73" s="3"/>
      <c r="BI73" s="3"/>
      <c r="BJ73" s="16"/>
      <c r="BK73" s="16"/>
      <c r="BL73" s="16"/>
      <c r="BM73" s="3"/>
      <c r="BN73" s="16"/>
      <c r="BO73" s="3"/>
      <c r="BP73" s="3"/>
      <c r="BQ73" s="3"/>
      <c r="BR73" s="22"/>
      <c r="BS73" s="3"/>
      <c r="BT73" s="3"/>
      <c r="BU73" s="3"/>
      <c r="BV73" s="3"/>
      <c r="BW73" s="3"/>
      <c r="BX73" s="3"/>
    </row>
    <row r="74" spans="47:89">
      <c r="AU74" s="3"/>
      <c r="AV74" s="3"/>
      <c r="AW74" s="3"/>
      <c r="AX74" s="3"/>
      <c r="AY74" s="3"/>
      <c r="AZ74" s="58"/>
      <c r="BA74" s="58"/>
      <c r="BB74" s="58"/>
      <c r="BC74" s="58"/>
      <c r="BD74" s="16"/>
      <c r="BE74" s="16"/>
      <c r="BF74" s="58"/>
      <c r="BG74" s="3"/>
      <c r="BH74" s="3"/>
      <c r="BI74" s="3"/>
      <c r="BJ74" s="16"/>
      <c r="BK74" s="16"/>
      <c r="BL74" s="16"/>
      <c r="BM74" s="3"/>
      <c r="BN74" s="16"/>
      <c r="BO74" s="3"/>
      <c r="BP74" s="3"/>
      <c r="BQ74" s="3"/>
      <c r="BR74" s="22"/>
      <c r="BS74" s="3"/>
      <c r="BT74" s="3"/>
      <c r="BU74" s="3"/>
      <c r="BV74" s="3"/>
      <c r="BW74" s="3"/>
      <c r="BX74" s="3"/>
    </row>
    <row r="75" spans="47:89">
      <c r="AU75" s="3"/>
      <c r="AV75" s="3"/>
      <c r="AW75" s="3"/>
      <c r="AX75" s="3"/>
      <c r="AY75" s="3"/>
      <c r="AZ75" s="58"/>
      <c r="BA75" s="58"/>
      <c r="BB75" s="58"/>
      <c r="BC75" s="58"/>
      <c r="BD75" s="16"/>
      <c r="BE75" s="16"/>
      <c r="BF75" s="58"/>
      <c r="BG75" s="3"/>
      <c r="BH75" s="3"/>
      <c r="BI75" s="3"/>
      <c r="BJ75" s="16"/>
      <c r="BK75" s="16"/>
      <c r="BL75" s="16"/>
      <c r="BM75" s="3"/>
      <c r="BN75" s="16"/>
      <c r="BO75" s="3"/>
      <c r="BP75" s="3"/>
      <c r="BQ75" s="3"/>
      <c r="BR75" s="22"/>
      <c r="BS75" s="3"/>
      <c r="BT75" s="3"/>
      <c r="BU75" s="3"/>
      <c r="BV75" s="3"/>
      <c r="BW75" s="3"/>
      <c r="BX75" s="3"/>
    </row>
    <row r="76" spans="47:89">
      <c r="AU76" s="3"/>
      <c r="AV76" s="3"/>
      <c r="AW76" s="3"/>
      <c r="AX76" s="3"/>
      <c r="AY76" s="3"/>
      <c r="AZ76" s="58"/>
      <c r="BA76" s="58"/>
      <c r="BB76" s="58"/>
      <c r="BC76" s="58"/>
      <c r="BD76" s="16"/>
      <c r="BE76" s="16"/>
      <c r="BF76" s="58"/>
      <c r="BG76" s="3"/>
      <c r="BH76" s="3"/>
      <c r="BI76" s="3"/>
      <c r="BJ76" s="16"/>
      <c r="BK76" s="16"/>
      <c r="BL76" s="16"/>
      <c r="BM76" s="3"/>
      <c r="BN76" s="16"/>
      <c r="BO76" s="3"/>
      <c r="BP76" s="3"/>
      <c r="BQ76" s="3"/>
      <c r="BR76" s="22"/>
      <c r="BS76" s="3"/>
      <c r="BT76" s="3"/>
      <c r="BU76" s="3"/>
      <c r="BV76" s="3"/>
      <c r="BW76" s="3"/>
      <c r="BX76" s="3"/>
    </row>
    <row r="77" spans="47:89">
      <c r="AU77" s="3"/>
      <c r="AV77" s="3"/>
      <c r="AW77" s="3"/>
      <c r="AX77" s="3"/>
      <c r="AY77" s="3"/>
      <c r="AZ77" s="58"/>
      <c r="BA77" s="58"/>
      <c r="BB77" s="58"/>
      <c r="BC77" s="58"/>
      <c r="BD77" s="16"/>
      <c r="BE77" s="16"/>
      <c r="BF77" s="58"/>
      <c r="BG77" s="3"/>
      <c r="BH77" s="3"/>
      <c r="BI77" s="3"/>
      <c r="BJ77" s="16"/>
      <c r="BK77" s="16"/>
      <c r="BL77" s="16"/>
      <c r="BM77" s="3"/>
      <c r="BN77" s="16"/>
      <c r="BO77" s="3"/>
      <c r="BP77" s="3"/>
      <c r="BQ77" s="3"/>
      <c r="BR77" s="22"/>
      <c r="BS77" s="3"/>
      <c r="BT77" s="3"/>
      <c r="BU77" s="3"/>
      <c r="BV77" s="3"/>
      <c r="BW77" s="3"/>
      <c r="BX77" s="3"/>
    </row>
    <row r="78" spans="47:89">
      <c r="AU78" s="3"/>
      <c r="AV78" s="3"/>
      <c r="AW78" s="3"/>
      <c r="AX78" s="3"/>
      <c r="AY78" s="3"/>
      <c r="AZ78" s="58"/>
      <c r="BA78" s="58"/>
      <c r="BB78" s="58"/>
      <c r="BC78" s="58"/>
      <c r="BD78" s="16"/>
      <c r="BE78" s="16"/>
      <c r="BF78" s="58"/>
      <c r="BG78" s="3"/>
      <c r="BH78" s="3"/>
      <c r="BI78" s="3"/>
      <c r="BJ78" s="16"/>
      <c r="BK78" s="16"/>
      <c r="BL78" s="16"/>
      <c r="BM78" s="3"/>
      <c r="BN78" s="16"/>
      <c r="BO78" s="3"/>
      <c r="BP78" s="3"/>
      <c r="BQ78" s="3"/>
      <c r="BR78" s="22"/>
      <c r="BS78" s="3"/>
      <c r="BT78" s="3"/>
      <c r="BU78" s="3"/>
      <c r="BV78" s="3"/>
      <c r="BW78" s="3"/>
      <c r="BX78" s="3"/>
    </row>
    <row r="79" spans="47:89">
      <c r="AU79" s="3"/>
      <c r="AV79" s="3"/>
      <c r="AW79" s="3"/>
      <c r="AX79" s="3"/>
      <c r="AY79" s="3"/>
      <c r="AZ79" s="58"/>
      <c r="BA79" s="58"/>
      <c r="BB79" s="58"/>
      <c r="BC79" s="58"/>
      <c r="BD79" s="16"/>
      <c r="BE79" s="16"/>
      <c r="BF79" s="58"/>
      <c r="BG79" s="3"/>
      <c r="BH79" s="3"/>
      <c r="BI79" s="3"/>
      <c r="BJ79" s="16"/>
      <c r="BK79" s="16"/>
      <c r="BL79" s="16"/>
      <c r="BM79" s="3"/>
      <c r="BN79" s="16"/>
      <c r="BO79" s="3"/>
      <c r="BP79" s="3"/>
      <c r="BQ79" s="3"/>
      <c r="BR79" s="22"/>
      <c r="BS79" s="3"/>
      <c r="BT79" s="3"/>
      <c r="BU79" s="3"/>
      <c r="BV79" s="3"/>
      <c r="BW79" s="3"/>
      <c r="BX79" s="3"/>
    </row>
    <row r="80" spans="47:89">
      <c r="AU80" s="3"/>
      <c r="AV80" s="3"/>
      <c r="AW80" s="3"/>
      <c r="AX80" s="3"/>
      <c r="AY80" s="3"/>
      <c r="AZ80" s="58"/>
      <c r="BA80" s="58"/>
      <c r="BB80" s="58"/>
      <c r="BC80" s="58"/>
      <c r="BD80" s="16"/>
      <c r="BE80" s="16"/>
      <c r="BF80" s="58"/>
      <c r="BG80" s="3"/>
      <c r="BH80" s="3"/>
      <c r="BI80" s="3"/>
      <c r="BJ80" s="16"/>
      <c r="BK80" s="16"/>
      <c r="BL80" s="16"/>
      <c r="BM80" s="3"/>
      <c r="BN80" s="16"/>
      <c r="BO80" s="3"/>
      <c r="BP80" s="3"/>
      <c r="BQ80" s="3"/>
      <c r="BR80" s="22"/>
      <c r="BS80" s="3"/>
      <c r="BT80" s="3"/>
      <c r="BU80" s="3"/>
      <c r="BV80" s="3"/>
      <c r="BW80" s="3"/>
      <c r="BX80" s="3"/>
    </row>
    <row r="81" spans="47:76">
      <c r="AU81" s="3"/>
      <c r="AV81" s="3"/>
      <c r="AW81" s="3"/>
      <c r="AX81" s="3"/>
      <c r="AY81" s="3"/>
      <c r="AZ81" s="58"/>
      <c r="BA81" s="58"/>
      <c r="BB81" s="58"/>
      <c r="BC81" s="58"/>
      <c r="BD81" s="16"/>
      <c r="BE81" s="16"/>
      <c r="BF81" s="58"/>
      <c r="BG81" s="3"/>
      <c r="BH81" s="3"/>
      <c r="BI81" s="3"/>
      <c r="BJ81" s="16"/>
      <c r="BK81" s="16"/>
      <c r="BL81" s="16"/>
      <c r="BM81" s="3"/>
      <c r="BN81" s="16"/>
      <c r="BO81" s="3"/>
      <c r="BP81" s="3"/>
      <c r="BQ81" s="3"/>
      <c r="BR81" s="22"/>
      <c r="BS81" s="3"/>
      <c r="BT81" s="3"/>
      <c r="BU81" s="3"/>
      <c r="BV81" s="3"/>
      <c r="BW81" s="3"/>
      <c r="BX81" s="3"/>
    </row>
    <row r="82" spans="47:76">
      <c r="AU82" s="3"/>
      <c r="AV82" s="3"/>
      <c r="AW82" s="3"/>
      <c r="AX82" s="3"/>
      <c r="AY82" s="3"/>
      <c r="AZ82" s="58"/>
      <c r="BA82" s="58"/>
      <c r="BB82" s="58"/>
      <c r="BC82" s="58"/>
      <c r="BD82" s="16"/>
      <c r="BE82" s="16"/>
      <c r="BF82" s="58"/>
      <c r="BG82" s="3"/>
      <c r="BH82" s="3"/>
      <c r="BI82" s="3"/>
      <c r="BJ82" s="16"/>
      <c r="BK82" s="16"/>
      <c r="BL82" s="16"/>
      <c r="BM82" s="3"/>
      <c r="BN82" s="16"/>
      <c r="BO82" s="3"/>
      <c r="BP82" s="3"/>
      <c r="BQ82" s="3"/>
      <c r="BR82" s="22"/>
      <c r="BS82" s="3"/>
      <c r="BT82" s="3"/>
      <c r="BU82" s="3"/>
      <c r="BV82" s="3"/>
      <c r="BW82" s="3"/>
      <c r="BX82" s="3"/>
    </row>
    <row r="83" spans="47:76">
      <c r="AU83" s="3"/>
      <c r="AV83" s="3"/>
      <c r="AW83" s="3"/>
      <c r="AX83" s="3"/>
      <c r="AY83" s="3"/>
      <c r="AZ83" s="58"/>
      <c r="BA83" s="58"/>
      <c r="BB83" s="58"/>
      <c r="BC83" s="58"/>
      <c r="BD83" s="16"/>
      <c r="BE83" s="16"/>
      <c r="BF83" s="58"/>
      <c r="BG83" s="3"/>
      <c r="BH83" s="3"/>
      <c r="BI83" s="3"/>
      <c r="BJ83" s="16"/>
      <c r="BK83" s="16"/>
      <c r="BL83" s="16"/>
      <c r="BM83" s="3"/>
      <c r="BN83" s="16"/>
      <c r="BO83" s="3"/>
      <c r="BP83" s="3"/>
      <c r="BQ83" s="3"/>
      <c r="BR83" s="22"/>
      <c r="BS83" s="3"/>
      <c r="BT83" s="3"/>
      <c r="BU83" s="3"/>
      <c r="BV83" s="3"/>
      <c r="BW83" s="3"/>
      <c r="BX83" s="3"/>
    </row>
    <row r="84" spans="47:76">
      <c r="AU84" s="3"/>
      <c r="AV84" s="3"/>
      <c r="AW84" s="3"/>
      <c r="AX84" s="3"/>
      <c r="AY84" s="3"/>
      <c r="AZ84" s="58"/>
      <c r="BA84" s="58"/>
      <c r="BB84" s="58"/>
      <c r="BC84" s="58"/>
      <c r="BD84" s="16"/>
      <c r="BE84" s="16"/>
      <c r="BF84" s="58"/>
      <c r="BG84" s="3"/>
      <c r="BH84" s="3"/>
      <c r="BI84" s="3"/>
      <c r="BJ84" s="16"/>
      <c r="BK84" s="16"/>
      <c r="BL84" s="16"/>
      <c r="BM84" s="3"/>
      <c r="BN84" s="16"/>
      <c r="BO84" s="3"/>
      <c r="BP84" s="3"/>
      <c r="BQ84" s="3"/>
      <c r="BR84" s="22"/>
      <c r="BS84" s="3"/>
      <c r="BT84" s="3"/>
      <c r="BU84" s="3"/>
      <c r="BV84" s="3"/>
      <c r="BW84" s="3"/>
      <c r="BX84" s="3"/>
    </row>
    <row r="85" spans="47:76">
      <c r="AU85" s="3"/>
      <c r="AV85" s="3"/>
      <c r="AW85" s="3"/>
      <c r="AX85" s="3"/>
      <c r="AY85" s="3"/>
      <c r="AZ85" s="58"/>
      <c r="BA85" s="58"/>
      <c r="BB85" s="58"/>
      <c r="BC85" s="58"/>
      <c r="BD85" s="16"/>
      <c r="BE85" s="16"/>
      <c r="BF85" s="58"/>
      <c r="BG85" s="3"/>
      <c r="BH85" s="3"/>
      <c r="BI85" s="3"/>
      <c r="BJ85" s="16"/>
      <c r="BK85" s="16"/>
      <c r="BL85" s="16"/>
      <c r="BM85" s="3"/>
      <c r="BN85" s="16"/>
      <c r="BO85" s="3"/>
      <c r="BP85" s="3"/>
      <c r="BQ85" s="3"/>
      <c r="BR85" s="22"/>
      <c r="BS85" s="3"/>
      <c r="BT85" s="3"/>
      <c r="BU85" s="3"/>
      <c r="BV85" s="3"/>
      <c r="BW85" s="3"/>
      <c r="BX85" s="3"/>
    </row>
    <row r="86" spans="47:76">
      <c r="AU86" s="3"/>
      <c r="AV86" s="3"/>
      <c r="AW86" s="3"/>
      <c r="AX86" s="3"/>
      <c r="AY86" s="3"/>
      <c r="AZ86" s="58"/>
      <c r="BA86" s="58"/>
      <c r="BB86" s="58"/>
      <c r="BC86" s="58"/>
      <c r="BD86" s="16"/>
      <c r="BE86" s="16"/>
      <c r="BF86" s="58"/>
      <c r="BG86" s="3"/>
      <c r="BH86" s="3"/>
      <c r="BI86" s="3"/>
      <c r="BJ86" s="16"/>
      <c r="BK86" s="16"/>
      <c r="BL86" s="16"/>
      <c r="BM86" s="3"/>
      <c r="BN86" s="16"/>
      <c r="BO86" s="3"/>
      <c r="BP86" s="3"/>
      <c r="BQ86" s="3"/>
      <c r="BR86" s="22"/>
      <c r="BS86" s="3"/>
      <c r="BT86" s="3"/>
      <c r="BU86" s="3"/>
      <c r="BV86" s="3"/>
      <c r="BW86" s="3"/>
      <c r="BX86" s="3"/>
    </row>
    <row r="87" spans="47:76">
      <c r="AU87" s="3"/>
      <c r="AV87" s="3"/>
      <c r="AW87" s="3"/>
      <c r="AX87" s="3"/>
      <c r="AY87" s="3"/>
      <c r="AZ87" s="58"/>
      <c r="BA87" s="58"/>
      <c r="BB87" s="58"/>
      <c r="BC87" s="58"/>
      <c r="BD87" s="16"/>
      <c r="BE87" s="16"/>
      <c r="BF87" s="58"/>
      <c r="BG87" s="3"/>
      <c r="BH87" s="3"/>
      <c r="BI87" s="3"/>
      <c r="BJ87" s="16"/>
      <c r="BK87" s="16"/>
      <c r="BL87" s="16"/>
      <c r="BM87" s="3"/>
      <c r="BN87" s="16"/>
      <c r="BO87" s="3"/>
      <c r="BP87" s="3"/>
      <c r="BQ87" s="3"/>
      <c r="BR87" s="22"/>
      <c r="BS87" s="3"/>
      <c r="BT87" s="3"/>
      <c r="BU87" s="3"/>
      <c r="BV87" s="3"/>
      <c r="BW87" s="3"/>
      <c r="BX87" s="3"/>
    </row>
    <row r="88" spans="47:76">
      <c r="AU88" s="3"/>
      <c r="AV88" s="3"/>
      <c r="AW88" s="3"/>
      <c r="AX88" s="3"/>
      <c r="AY88" s="3"/>
      <c r="AZ88" s="58"/>
      <c r="BA88" s="58"/>
      <c r="BB88" s="58"/>
      <c r="BC88" s="58"/>
      <c r="BD88" s="16"/>
      <c r="BE88" s="16"/>
      <c r="BF88" s="58"/>
      <c r="BG88" s="3"/>
      <c r="BH88" s="3"/>
      <c r="BI88" s="3"/>
      <c r="BJ88" s="16"/>
      <c r="BK88" s="16"/>
      <c r="BL88" s="16"/>
      <c r="BM88" s="3"/>
      <c r="BN88" s="16"/>
      <c r="BO88" s="3"/>
      <c r="BP88" s="3"/>
      <c r="BQ88" s="3"/>
      <c r="BR88" s="22"/>
      <c r="BS88" s="3"/>
      <c r="BT88" s="3"/>
      <c r="BU88" s="3"/>
      <c r="BV88" s="3"/>
      <c r="BW88" s="3"/>
      <c r="BX88" s="3"/>
    </row>
    <row r="89" spans="47:76">
      <c r="AU89" s="3"/>
      <c r="AV89" s="3"/>
      <c r="AW89" s="3"/>
      <c r="AX89" s="3"/>
      <c r="AY89" s="3"/>
      <c r="AZ89" s="58"/>
      <c r="BA89" s="58"/>
      <c r="BB89" s="58"/>
      <c r="BC89" s="58"/>
      <c r="BD89" s="16"/>
      <c r="BE89" s="16"/>
      <c r="BF89" s="58"/>
      <c r="BG89" s="3"/>
      <c r="BH89" s="3"/>
      <c r="BI89" s="3"/>
      <c r="BJ89" s="16"/>
      <c r="BK89" s="16"/>
      <c r="BL89" s="16"/>
      <c r="BM89" s="3"/>
      <c r="BN89" s="16"/>
      <c r="BO89" s="3"/>
      <c r="BP89" s="3"/>
      <c r="BQ89" s="3"/>
      <c r="BR89" s="22"/>
      <c r="BS89" s="3"/>
      <c r="BT89" s="3"/>
      <c r="BU89" s="3"/>
      <c r="BV89" s="3"/>
      <c r="BW89" s="3"/>
      <c r="BX89" s="3"/>
    </row>
    <row r="90" spans="47:76">
      <c r="AU90" s="3"/>
      <c r="AV90" s="3"/>
      <c r="AW90" s="3"/>
      <c r="AX90" s="3"/>
      <c r="AY90" s="3"/>
      <c r="AZ90" s="58"/>
      <c r="BA90" s="58"/>
      <c r="BB90" s="58"/>
      <c r="BC90" s="58"/>
      <c r="BD90" s="16"/>
      <c r="BE90" s="16"/>
      <c r="BF90" s="58"/>
      <c r="BG90" s="3"/>
      <c r="BH90" s="3"/>
      <c r="BI90" s="3"/>
      <c r="BJ90" s="16"/>
      <c r="BK90" s="16"/>
      <c r="BL90" s="16"/>
      <c r="BM90" s="3"/>
      <c r="BN90" s="16"/>
      <c r="BO90" s="3"/>
      <c r="BP90" s="3"/>
      <c r="BQ90" s="3"/>
      <c r="BR90" s="22"/>
      <c r="BS90" s="3"/>
      <c r="BT90" s="3"/>
      <c r="BU90" s="3"/>
      <c r="BV90" s="3"/>
      <c r="BW90" s="3"/>
      <c r="BX90" s="3"/>
    </row>
    <row r="91" spans="47:76">
      <c r="AU91" s="3"/>
      <c r="AV91" s="3"/>
      <c r="AW91" s="3"/>
      <c r="AX91" s="3"/>
      <c r="AY91" s="3"/>
      <c r="AZ91" s="58"/>
      <c r="BA91" s="58"/>
      <c r="BB91" s="58"/>
      <c r="BC91" s="58"/>
      <c r="BD91" s="16"/>
      <c r="BE91" s="16"/>
      <c r="BF91" s="58"/>
      <c r="BG91" s="3"/>
      <c r="BH91" s="3"/>
      <c r="BI91" s="3"/>
      <c r="BJ91" s="16"/>
      <c r="BK91" s="16"/>
      <c r="BL91" s="16"/>
      <c r="BM91" s="3"/>
      <c r="BN91" s="16"/>
      <c r="BO91" s="3"/>
      <c r="BP91" s="3"/>
      <c r="BQ91" s="3"/>
      <c r="BR91" s="22"/>
      <c r="BS91" s="3"/>
      <c r="BT91" s="3"/>
      <c r="BU91" s="3"/>
      <c r="BV91" s="3"/>
      <c r="BW91" s="3"/>
      <c r="BX91" s="3"/>
    </row>
    <row r="92" spans="47:76">
      <c r="AU92" s="3"/>
      <c r="AV92" s="3"/>
      <c r="AW92" s="3"/>
      <c r="AX92" s="3"/>
      <c r="AY92" s="3"/>
      <c r="AZ92" s="58"/>
      <c r="BA92" s="58"/>
      <c r="BB92" s="58"/>
      <c r="BC92" s="58"/>
      <c r="BD92" s="16"/>
      <c r="BE92" s="16"/>
      <c r="BF92" s="58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2"/>
      <c r="BS92" s="3"/>
      <c r="BT92" s="3"/>
      <c r="BU92" s="3"/>
      <c r="BV92" s="3"/>
      <c r="BW92" s="3"/>
      <c r="BX92" s="3"/>
    </row>
    <row r="93" spans="47:76">
      <c r="AU93" s="3"/>
      <c r="AV93" s="3"/>
      <c r="AW93" s="3"/>
      <c r="AX93" s="3"/>
      <c r="AY93" s="3"/>
      <c r="AZ93" s="58"/>
      <c r="BA93" s="58"/>
      <c r="BB93" s="58"/>
      <c r="BC93" s="58"/>
      <c r="BD93" s="16"/>
      <c r="BE93" s="16"/>
      <c r="BF93" s="58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2"/>
      <c r="BS93" s="3"/>
      <c r="BT93" s="3"/>
      <c r="BU93" s="3"/>
      <c r="BV93" s="3"/>
      <c r="BW93" s="3"/>
      <c r="BX93" s="3"/>
    </row>
    <row r="94" spans="47:76">
      <c r="AU94" s="3"/>
      <c r="AV94" s="3"/>
      <c r="AW94" s="3"/>
      <c r="AX94" s="3"/>
      <c r="AY94" s="3"/>
      <c r="AZ94" s="58"/>
      <c r="BA94" s="58"/>
      <c r="BB94" s="58"/>
      <c r="BC94" s="58"/>
      <c r="BD94" s="16"/>
      <c r="BE94" s="16"/>
      <c r="BF94" s="58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2"/>
      <c r="BS94" s="3"/>
      <c r="BT94" s="3"/>
      <c r="BU94" s="3"/>
      <c r="BV94" s="3"/>
      <c r="BW94" s="3"/>
      <c r="BX94" s="3"/>
    </row>
    <row r="95" spans="47:76">
      <c r="AU95" s="3"/>
      <c r="AV95" s="3"/>
      <c r="AW95" s="3"/>
      <c r="AX95" s="3"/>
      <c r="AY95" s="3"/>
      <c r="AZ95" s="58"/>
      <c r="BA95" s="58"/>
      <c r="BB95" s="58"/>
      <c r="BC95" s="58"/>
      <c r="BD95" s="16"/>
      <c r="BE95" s="16"/>
      <c r="BF95" s="58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2"/>
      <c r="BS95" s="3"/>
      <c r="BT95" s="3"/>
      <c r="BU95" s="3"/>
      <c r="BV95" s="3"/>
      <c r="BW95" s="3"/>
      <c r="BX95" s="3"/>
    </row>
    <row r="96" spans="47:76">
      <c r="AU96" s="3"/>
      <c r="AV96" s="3"/>
      <c r="AW96" s="3"/>
      <c r="AX96" s="3"/>
      <c r="AY96" s="3"/>
      <c r="AZ96" s="58"/>
      <c r="BA96" s="58"/>
      <c r="BB96" s="58"/>
      <c r="BC96" s="58"/>
      <c r="BD96" s="16"/>
      <c r="BE96" s="16"/>
      <c r="BF96" s="58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2"/>
      <c r="BS96" s="3"/>
      <c r="BT96" s="3"/>
      <c r="BU96" s="3"/>
      <c r="BV96" s="3"/>
      <c r="BW96" s="3"/>
      <c r="BX96" s="3"/>
    </row>
    <row r="97" spans="47:76">
      <c r="AU97" s="3"/>
      <c r="AV97" s="3"/>
      <c r="AW97" s="3"/>
      <c r="AX97" s="3"/>
      <c r="AY97" s="3"/>
      <c r="AZ97" s="58"/>
      <c r="BA97" s="58"/>
      <c r="BB97" s="58"/>
      <c r="BC97" s="58"/>
      <c r="BD97" s="16"/>
      <c r="BE97" s="16"/>
      <c r="BF97" s="58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2"/>
      <c r="BS97" s="3"/>
      <c r="BT97" s="3"/>
      <c r="BU97" s="3"/>
      <c r="BV97" s="3"/>
      <c r="BW97" s="3"/>
      <c r="BX97" s="3"/>
    </row>
    <row r="98" spans="47:76">
      <c r="AU98" s="3"/>
      <c r="AV98" s="3"/>
      <c r="AW98" s="3"/>
      <c r="AX98" s="3"/>
      <c r="AY98" s="3"/>
      <c r="AZ98" s="58"/>
      <c r="BA98" s="58"/>
      <c r="BB98" s="58"/>
      <c r="BC98" s="58"/>
      <c r="BD98" s="16"/>
      <c r="BE98" s="16"/>
      <c r="BF98" s="58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2"/>
      <c r="BS98" s="3"/>
      <c r="BT98" s="3"/>
      <c r="BU98" s="3"/>
      <c r="BV98" s="3"/>
      <c r="BW98" s="3"/>
      <c r="BX98" s="3"/>
    </row>
    <row r="99" spans="47:76">
      <c r="AU99" s="3"/>
      <c r="AV99" s="3"/>
      <c r="AW99" s="3"/>
      <c r="AX99" s="3"/>
      <c r="AY99" s="3"/>
      <c r="AZ99" s="58"/>
      <c r="BA99" s="58"/>
      <c r="BB99" s="58"/>
      <c r="BC99" s="58"/>
      <c r="BD99" s="16"/>
      <c r="BE99" s="16"/>
      <c r="BF99" s="58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2"/>
      <c r="BS99" s="3"/>
      <c r="BT99" s="3"/>
      <c r="BU99" s="3"/>
      <c r="BV99" s="3"/>
      <c r="BW99" s="3"/>
      <c r="BX99" s="3"/>
    </row>
    <row r="100" spans="47:76">
      <c r="AU100" s="3"/>
      <c r="AV100" s="3"/>
      <c r="AW100" s="3"/>
      <c r="AX100" s="3"/>
      <c r="AY100" s="3"/>
      <c r="AZ100" s="58"/>
      <c r="BA100" s="58"/>
      <c r="BB100" s="58"/>
      <c r="BC100" s="58"/>
      <c r="BD100" s="16"/>
      <c r="BE100" s="16"/>
      <c r="BF100" s="58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2"/>
      <c r="BS100" s="3"/>
      <c r="BT100" s="3"/>
      <c r="BU100" s="3"/>
      <c r="BV100" s="3"/>
      <c r="BW100" s="3"/>
      <c r="BX100" s="3"/>
    </row>
    <row r="101" spans="47:76">
      <c r="AU101" s="3"/>
      <c r="AV101" s="3"/>
      <c r="AW101" s="3"/>
      <c r="AX101" s="3"/>
      <c r="AY101" s="3"/>
      <c r="AZ101" s="58"/>
      <c r="BA101" s="58"/>
      <c r="BB101" s="58"/>
      <c r="BC101" s="58"/>
      <c r="BD101" s="16"/>
      <c r="BE101" s="16"/>
      <c r="BF101" s="58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2"/>
      <c r="BS101" s="3"/>
      <c r="BT101" s="3"/>
      <c r="BU101" s="3"/>
      <c r="BV101" s="3"/>
      <c r="BW101" s="3"/>
      <c r="BX101" s="3"/>
    </row>
    <row r="102" spans="47:76">
      <c r="AU102" s="3"/>
      <c r="AV102" s="3"/>
      <c r="AW102" s="3"/>
      <c r="AX102" s="3"/>
      <c r="AY102" s="3"/>
      <c r="AZ102" s="58"/>
      <c r="BA102" s="58"/>
      <c r="BB102" s="58"/>
      <c r="BC102" s="58"/>
      <c r="BD102" s="16"/>
      <c r="BE102" s="16"/>
      <c r="BF102" s="58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2"/>
      <c r="BS102" s="3"/>
      <c r="BT102" s="3"/>
      <c r="BU102" s="3"/>
      <c r="BV102" s="3"/>
      <c r="BW102" s="3"/>
      <c r="BX102" s="3"/>
    </row>
    <row r="103" spans="47:76">
      <c r="AU103" s="3"/>
      <c r="AV103" s="3"/>
      <c r="AW103" s="3"/>
      <c r="AX103" s="3"/>
      <c r="AY103" s="3"/>
      <c r="AZ103" s="58"/>
      <c r="BA103" s="58"/>
      <c r="BB103" s="58"/>
      <c r="BC103" s="58"/>
      <c r="BD103" s="16"/>
      <c r="BE103" s="16"/>
      <c r="BF103" s="58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2"/>
      <c r="BS103" s="3"/>
      <c r="BT103" s="3"/>
      <c r="BU103" s="3"/>
      <c r="BV103" s="3"/>
      <c r="BW103" s="3"/>
      <c r="BX103" s="3"/>
    </row>
    <row r="104" spans="47:76">
      <c r="AU104" s="3"/>
      <c r="AV104" s="3"/>
      <c r="AW104" s="3"/>
      <c r="AX104" s="3"/>
      <c r="AY104" s="3"/>
      <c r="AZ104" s="58"/>
      <c r="BA104" s="58"/>
      <c r="BB104" s="58"/>
      <c r="BC104" s="58"/>
      <c r="BD104" s="16"/>
      <c r="BE104" s="16"/>
      <c r="BF104" s="58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2"/>
      <c r="BS104" s="3"/>
      <c r="BT104" s="3"/>
      <c r="BU104" s="3"/>
      <c r="BV104" s="3"/>
      <c r="BW104" s="3"/>
      <c r="BX104" s="3"/>
    </row>
    <row r="105" spans="47:76">
      <c r="AU105" s="3"/>
      <c r="AV105" s="3"/>
      <c r="AW105" s="3"/>
      <c r="AX105" s="3"/>
      <c r="AY105" s="3"/>
      <c r="AZ105" s="58"/>
      <c r="BA105" s="58"/>
      <c r="BB105" s="58"/>
      <c r="BC105" s="58"/>
      <c r="BD105" s="16"/>
      <c r="BE105" s="16"/>
      <c r="BF105" s="58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2"/>
      <c r="BS105" s="3"/>
      <c r="BT105" s="3"/>
      <c r="BU105" s="3"/>
      <c r="BV105" s="3"/>
      <c r="BW105" s="3"/>
      <c r="BX105" s="3"/>
    </row>
    <row r="106" spans="47:76">
      <c r="AU106" s="3"/>
      <c r="AV106" s="3"/>
      <c r="AW106" s="3"/>
      <c r="AX106" s="3"/>
      <c r="AY106" s="3"/>
      <c r="AZ106" s="58"/>
      <c r="BA106" s="58"/>
      <c r="BB106" s="58"/>
      <c r="BC106" s="58"/>
      <c r="BD106" s="16"/>
      <c r="BE106" s="16"/>
      <c r="BF106" s="58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2"/>
      <c r="BS106" s="3"/>
      <c r="BT106" s="3"/>
      <c r="BU106" s="3"/>
      <c r="BV106" s="3"/>
      <c r="BW106" s="3"/>
      <c r="BX106" s="3"/>
    </row>
    <row r="107" spans="47:76">
      <c r="AU107" s="3"/>
      <c r="AV107" s="3"/>
      <c r="AW107" s="3"/>
      <c r="AX107" s="3"/>
      <c r="AY107" s="3"/>
      <c r="AZ107" s="58"/>
      <c r="BA107" s="58"/>
      <c r="BB107" s="58"/>
      <c r="BC107" s="58"/>
      <c r="BD107" s="16"/>
      <c r="BE107" s="16"/>
      <c r="BF107" s="58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2"/>
      <c r="BS107" s="3"/>
      <c r="BT107" s="3"/>
      <c r="BU107" s="3"/>
      <c r="BV107" s="3"/>
      <c r="BW107" s="3"/>
      <c r="BX107" s="3"/>
    </row>
    <row r="108" spans="47:76">
      <c r="AU108" s="3"/>
      <c r="AV108" s="3"/>
      <c r="AW108" s="3"/>
      <c r="AX108" s="3"/>
      <c r="AY108" s="3"/>
      <c r="AZ108" s="58"/>
      <c r="BA108" s="58"/>
      <c r="BB108" s="58"/>
      <c r="BC108" s="58"/>
      <c r="BD108" s="16"/>
      <c r="BE108" s="16"/>
      <c r="BF108" s="58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2"/>
      <c r="BS108" s="3"/>
      <c r="BT108" s="3"/>
      <c r="BU108" s="3"/>
      <c r="BV108" s="3"/>
      <c r="BW108" s="3"/>
      <c r="BX108" s="3"/>
    </row>
    <row r="109" spans="47:76">
      <c r="AU109" s="3"/>
      <c r="AV109" s="3"/>
      <c r="AW109" s="3"/>
      <c r="AX109" s="3"/>
      <c r="AY109" s="3"/>
      <c r="AZ109" s="58"/>
      <c r="BA109" s="58"/>
      <c r="BB109" s="58"/>
      <c r="BC109" s="58"/>
      <c r="BD109" s="16"/>
      <c r="BE109" s="16"/>
      <c r="BF109" s="58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2"/>
      <c r="BS109" s="3"/>
      <c r="BT109" s="3"/>
      <c r="BU109" s="3"/>
      <c r="BV109" s="3"/>
      <c r="BW109" s="3"/>
      <c r="BX109" s="3"/>
    </row>
    <row r="110" spans="47:76">
      <c r="AU110" s="3"/>
      <c r="AV110" s="3"/>
      <c r="AW110" s="3"/>
      <c r="AX110" s="3"/>
      <c r="AY110" s="3"/>
      <c r="AZ110" s="58"/>
      <c r="BA110" s="58"/>
      <c r="BB110" s="58"/>
      <c r="BC110" s="58"/>
      <c r="BD110" s="16"/>
      <c r="BE110" s="16"/>
      <c r="BF110" s="58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2"/>
      <c r="BS110" s="3"/>
      <c r="BT110" s="3"/>
      <c r="BU110" s="3"/>
      <c r="BV110" s="3"/>
      <c r="BW110" s="3"/>
      <c r="BX110" s="3"/>
    </row>
    <row r="111" spans="47:76">
      <c r="AU111" s="3"/>
      <c r="AV111" s="3"/>
      <c r="AW111" s="3"/>
      <c r="AX111" s="3"/>
      <c r="AY111" s="3"/>
      <c r="AZ111" s="58"/>
      <c r="BA111" s="58"/>
      <c r="BB111" s="58"/>
      <c r="BC111" s="58"/>
      <c r="BD111" s="16"/>
      <c r="BE111" s="16"/>
      <c r="BF111" s="58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2"/>
      <c r="BS111" s="3"/>
      <c r="BT111" s="3"/>
      <c r="BU111" s="3"/>
      <c r="BV111" s="3"/>
      <c r="BW111" s="3"/>
      <c r="BX111" s="3"/>
    </row>
    <row r="112" spans="47:76">
      <c r="AU112" s="3"/>
      <c r="AV112" s="3"/>
      <c r="AW112" s="3"/>
      <c r="AX112" s="3"/>
      <c r="AY112" s="3"/>
      <c r="AZ112" s="58"/>
      <c r="BA112" s="58"/>
      <c r="BB112" s="58"/>
      <c r="BC112" s="58"/>
      <c r="BD112" s="16"/>
      <c r="BE112" s="16"/>
      <c r="BF112" s="58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2"/>
      <c r="BS112" s="3"/>
      <c r="BT112" s="3"/>
      <c r="BU112" s="3"/>
      <c r="BV112" s="3"/>
      <c r="BW112" s="3"/>
      <c r="BX112" s="3"/>
    </row>
    <row r="113" spans="47:78">
      <c r="AU113" s="3"/>
      <c r="AV113" s="3"/>
      <c r="AW113" s="3"/>
      <c r="AX113" s="3"/>
      <c r="AY113" s="3"/>
      <c r="AZ113" s="58"/>
      <c r="BA113" s="58"/>
      <c r="BB113" s="58"/>
      <c r="BC113" s="58"/>
      <c r="BD113" s="16"/>
      <c r="BE113" s="16"/>
      <c r="BF113" s="58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2"/>
      <c r="BS113" s="3"/>
      <c r="BT113" s="3"/>
      <c r="BU113" s="3"/>
      <c r="BV113" s="3"/>
      <c r="BW113" s="3"/>
      <c r="BX113" s="3"/>
    </row>
    <row r="114" spans="47:78">
      <c r="AU114" s="3"/>
      <c r="AV114" s="3"/>
      <c r="AW114" s="3"/>
      <c r="AX114" s="3"/>
      <c r="AY114" s="3"/>
      <c r="AZ114" s="58"/>
      <c r="BA114" s="58"/>
      <c r="BB114" s="58"/>
      <c r="BC114" s="58"/>
      <c r="BD114" s="16"/>
      <c r="BE114" s="16"/>
      <c r="BF114" s="58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2"/>
      <c r="BS114" s="3"/>
      <c r="BT114" s="3"/>
      <c r="BU114" s="3"/>
      <c r="BV114" s="3"/>
      <c r="BW114" s="3"/>
      <c r="BX114" s="3"/>
    </row>
    <row r="115" spans="47:78">
      <c r="AU115" s="3"/>
      <c r="AV115" s="3"/>
      <c r="AW115" s="3"/>
      <c r="AX115" s="3"/>
      <c r="AY115" s="3"/>
      <c r="AZ115" s="58"/>
      <c r="BA115" s="58"/>
      <c r="BB115" s="58"/>
      <c r="BC115" s="58"/>
      <c r="BD115" s="16"/>
      <c r="BE115" s="16"/>
      <c r="BF115" s="58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2"/>
      <c r="BS115" s="3"/>
      <c r="BT115" s="3"/>
      <c r="BU115" s="3"/>
      <c r="BV115" s="3"/>
      <c r="BW115" s="3"/>
      <c r="BX115" s="3"/>
    </row>
    <row r="116" spans="47:78">
      <c r="AU116" s="3"/>
      <c r="AV116" s="3"/>
      <c r="AW116" s="3"/>
      <c r="AX116" s="3"/>
      <c r="AY116" s="3"/>
      <c r="AZ116" s="58"/>
      <c r="BA116" s="58"/>
      <c r="BB116" s="58"/>
      <c r="BC116" s="58"/>
      <c r="BD116" s="16"/>
      <c r="BE116" s="16"/>
      <c r="BF116" s="58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2"/>
      <c r="BS116" s="3"/>
      <c r="BT116" s="3"/>
      <c r="BU116" s="3"/>
      <c r="BV116" s="3"/>
      <c r="BW116" s="3"/>
      <c r="BX116" s="3"/>
    </row>
    <row r="117" spans="47:78">
      <c r="AU117" s="3"/>
      <c r="AV117" s="3"/>
      <c r="AW117" s="3"/>
      <c r="AX117" s="3"/>
      <c r="AY117" s="3"/>
      <c r="AZ117" s="58"/>
      <c r="BA117" s="58"/>
      <c r="BB117" s="58"/>
      <c r="BC117" s="58"/>
      <c r="BD117" s="16"/>
      <c r="BE117" s="16"/>
      <c r="BF117" s="58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2"/>
      <c r="BS117" s="3"/>
      <c r="BT117" s="3"/>
      <c r="BU117" s="3"/>
      <c r="BV117" s="3"/>
      <c r="BW117" s="3"/>
      <c r="BX117" s="3"/>
      <c r="BZ117" s="22"/>
    </row>
    <row r="118" spans="47:78">
      <c r="AU118" s="3"/>
      <c r="AV118" s="3"/>
      <c r="AW118" s="3"/>
      <c r="AX118" s="3"/>
      <c r="AY118" s="3"/>
      <c r="AZ118" s="58"/>
      <c r="BA118" s="58"/>
      <c r="BB118" s="58"/>
      <c r="BC118" s="58"/>
      <c r="BD118" s="16"/>
      <c r="BE118" s="16"/>
      <c r="BF118" s="58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2"/>
      <c r="BS118" s="3"/>
      <c r="BT118" s="3"/>
      <c r="BU118" s="3"/>
      <c r="BV118" s="3"/>
      <c r="BW118" s="3"/>
      <c r="BX118" s="3"/>
      <c r="BZ118" s="22"/>
    </row>
    <row r="119" spans="47:78" ht="12.75" customHeight="1">
      <c r="AU119" s="3"/>
      <c r="AV119" s="3"/>
      <c r="AW119" s="3"/>
      <c r="AX119" s="3"/>
      <c r="AY119" s="3"/>
      <c r="AZ119" s="58"/>
      <c r="BA119" s="58"/>
      <c r="BB119" s="58"/>
      <c r="BC119" s="58"/>
      <c r="BD119" s="16"/>
      <c r="BE119" s="16"/>
      <c r="BF119" s="58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2"/>
      <c r="BS119" s="3"/>
      <c r="BT119" s="3"/>
      <c r="BU119" s="3"/>
      <c r="BV119" s="3"/>
      <c r="BW119" s="3"/>
      <c r="BX119" s="3"/>
      <c r="BZ119" s="22"/>
    </row>
    <row r="120" spans="47:78">
      <c r="AU120" s="3"/>
      <c r="AV120" s="3"/>
      <c r="AW120" s="3"/>
      <c r="AX120" s="3"/>
      <c r="AY120" s="3"/>
      <c r="AZ120" s="58"/>
      <c r="BA120" s="58"/>
      <c r="BB120" s="58"/>
      <c r="BC120" s="58"/>
      <c r="BD120" s="16"/>
      <c r="BE120" s="16"/>
      <c r="BF120" s="58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2"/>
      <c r="BS120" s="3"/>
      <c r="BT120" s="3"/>
      <c r="BU120" s="3"/>
      <c r="BV120" s="3"/>
      <c r="BW120" s="3"/>
      <c r="BX120" s="3"/>
      <c r="BZ120" s="22"/>
    </row>
    <row r="121" spans="47:78">
      <c r="AU121" s="3"/>
      <c r="AV121" s="3"/>
      <c r="AW121" s="3"/>
      <c r="AX121" s="3"/>
      <c r="AY121" s="3"/>
      <c r="AZ121" s="58"/>
      <c r="BA121" s="58"/>
      <c r="BB121" s="58"/>
      <c r="BC121" s="58"/>
      <c r="BD121" s="16"/>
      <c r="BE121" s="16"/>
      <c r="BF121" s="58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2"/>
      <c r="BS121" s="3"/>
      <c r="BT121" s="3"/>
      <c r="BU121" s="3"/>
      <c r="BV121" s="3"/>
      <c r="BW121" s="3"/>
      <c r="BX121" s="3"/>
      <c r="BZ121" s="22"/>
    </row>
    <row r="122" spans="47:78">
      <c r="AU122" s="3"/>
      <c r="AV122" s="3"/>
      <c r="AW122" s="3"/>
      <c r="AX122" s="3"/>
      <c r="AY122" s="3"/>
      <c r="AZ122" s="58"/>
      <c r="BA122" s="58"/>
      <c r="BB122" s="58"/>
      <c r="BC122" s="58"/>
      <c r="BD122" s="16"/>
      <c r="BE122" s="16"/>
      <c r="BF122" s="58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2"/>
      <c r="BS122" s="3"/>
      <c r="BT122" s="3"/>
      <c r="BU122" s="3"/>
      <c r="BV122" s="3"/>
      <c r="BW122" s="3"/>
      <c r="BX122" s="3"/>
      <c r="BZ122" s="22"/>
    </row>
    <row r="123" spans="47:78">
      <c r="AU123" s="3"/>
      <c r="AV123" s="3"/>
      <c r="AW123" s="3"/>
      <c r="AX123" s="3"/>
      <c r="AY123" s="3"/>
      <c r="AZ123" s="58"/>
      <c r="BA123" s="58"/>
      <c r="BB123" s="58"/>
      <c r="BC123" s="58"/>
      <c r="BD123" s="16"/>
      <c r="BE123" s="16"/>
      <c r="BF123" s="58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2"/>
      <c r="BS123" s="3"/>
      <c r="BT123" s="3"/>
      <c r="BU123" s="3"/>
      <c r="BV123" s="3"/>
      <c r="BW123" s="3"/>
      <c r="BX123" s="3"/>
      <c r="BZ123" s="22"/>
    </row>
    <row r="124" spans="47:78">
      <c r="AU124" s="3"/>
      <c r="AV124" s="3"/>
      <c r="AW124" s="3"/>
      <c r="AX124" s="3"/>
      <c r="AY124" s="3"/>
      <c r="AZ124" s="58"/>
      <c r="BA124" s="58"/>
      <c r="BB124" s="58"/>
      <c r="BC124" s="58"/>
      <c r="BD124" s="16"/>
      <c r="BE124" s="16"/>
      <c r="BF124" s="58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2"/>
      <c r="BS124" s="3"/>
      <c r="BT124" s="3"/>
      <c r="BU124" s="3"/>
      <c r="BV124" s="3"/>
      <c r="BW124" s="3"/>
      <c r="BX124" s="3"/>
      <c r="BZ124" s="22"/>
    </row>
    <row r="125" spans="47:78">
      <c r="AU125" s="3"/>
      <c r="AV125" s="3"/>
      <c r="AW125" s="3"/>
      <c r="AX125" s="3"/>
      <c r="AY125" s="3"/>
      <c r="AZ125" s="58"/>
      <c r="BA125" s="58"/>
      <c r="BB125" s="58"/>
      <c r="BC125" s="58"/>
      <c r="BD125" s="16"/>
      <c r="BE125" s="16"/>
      <c r="BF125" s="58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2"/>
      <c r="BS125" s="3"/>
      <c r="BT125" s="3"/>
      <c r="BU125" s="3"/>
      <c r="BV125" s="3"/>
      <c r="BW125" s="3"/>
      <c r="BX125" s="3"/>
      <c r="BZ125" s="22"/>
    </row>
    <row r="126" spans="47:78">
      <c r="AU126" s="3"/>
      <c r="AV126" s="3"/>
      <c r="AW126" s="3"/>
      <c r="AX126" s="3"/>
      <c r="AY126" s="3"/>
      <c r="AZ126" s="58"/>
      <c r="BA126" s="58"/>
      <c r="BB126" s="58"/>
      <c r="BC126" s="58"/>
      <c r="BD126" s="16"/>
      <c r="BE126" s="16"/>
      <c r="BF126" s="58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2"/>
      <c r="BS126" s="3"/>
      <c r="BT126" s="3"/>
      <c r="BU126" s="3"/>
      <c r="BV126" s="3"/>
      <c r="BW126" s="3"/>
      <c r="BX126" s="3"/>
      <c r="BZ126" s="22"/>
    </row>
    <row r="127" spans="47:78">
      <c r="AU127" s="3"/>
      <c r="AV127" s="3"/>
      <c r="AW127" s="3"/>
      <c r="AX127" s="3"/>
      <c r="AY127" s="3"/>
      <c r="AZ127" s="58"/>
      <c r="BA127" s="58"/>
      <c r="BB127" s="58"/>
      <c r="BC127" s="58"/>
      <c r="BD127" s="16"/>
      <c r="BE127" s="16"/>
      <c r="BF127" s="58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2"/>
      <c r="BS127" s="3"/>
      <c r="BT127" s="3"/>
      <c r="BU127" s="3"/>
      <c r="BV127" s="3"/>
      <c r="BW127" s="3"/>
      <c r="BX127" s="3"/>
      <c r="BZ127" s="22"/>
    </row>
    <row r="128" spans="47:78">
      <c r="AU128" s="3"/>
      <c r="AV128" s="3"/>
      <c r="AW128" s="3"/>
      <c r="AX128" s="3"/>
      <c r="AY128" s="3"/>
      <c r="AZ128" s="58"/>
      <c r="BA128" s="58"/>
      <c r="BB128" s="58"/>
      <c r="BC128" s="58"/>
      <c r="BD128" s="16"/>
      <c r="BE128" s="16"/>
      <c r="BF128" s="58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2"/>
      <c r="BS128" s="3"/>
      <c r="BT128" s="3"/>
      <c r="BU128" s="3"/>
      <c r="BV128" s="3"/>
      <c r="BW128" s="3"/>
      <c r="BX128" s="3"/>
      <c r="BZ128" s="22"/>
    </row>
    <row r="129" spans="43:78">
      <c r="AU129" s="3"/>
      <c r="AV129" s="3"/>
      <c r="AW129" s="3"/>
      <c r="AX129" s="3"/>
      <c r="AY129" s="3"/>
      <c r="AZ129" s="58"/>
      <c r="BA129" s="58"/>
      <c r="BB129" s="58"/>
      <c r="BC129" s="58"/>
      <c r="BD129" s="16"/>
      <c r="BE129" s="16"/>
      <c r="BF129" s="58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2"/>
      <c r="BS129" s="3"/>
      <c r="BT129" s="3"/>
      <c r="BU129" s="3"/>
      <c r="BV129" s="3"/>
      <c r="BW129" s="3"/>
      <c r="BX129" s="3"/>
      <c r="BZ129" s="22"/>
    </row>
    <row r="130" spans="43:78">
      <c r="AU130" s="3"/>
      <c r="AV130" s="3"/>
      <c r="AW130" s="3"/>
      <c r="AX130" s="3"/>
      <c r="AY130" s="3"/>
      <c r="AZ130" s="58"/>
      <c r="BA130" s="58"/>
      <c r="BB130" s="58"/>
      <c r="BC130" s="58"/>
      <c r="BD130" s="16"/>
      <c r="BE130" s="16"/>
      <c r="BF130" s="58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2"/>
      <c r="BS130" s="3"/>
      <c r="BT130" s="3"/>
      <c r="BU130" s="3"/>
      <c r="BV130" s="3"/>
      <c r="BW130" s="3"/>
      <c r="BX130" s="3"/>
      <c r="BZ130" s="22"/>
    </row>
    <row r="131" spans="43:78">
      <c r="AU131" s="3"/>
      <c r="AV131" s="3"/>
      <c r="AW131" s="3"/>
      <c r="AX131" s="3"/>
      <c r="AY131" s="3"/>
      <c r="AZ131" s="58"/>
      <c r="BA131" s="58"/>
      <c r="BB131" s="58"/>
      <c r="BC131" s="58"/>
      <c r="BD131" s="16"/>
      <c r="BE131" s="16"/>
      <c r="BF131" s="58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2"/>
      <c r="BS131" s="3"/>
      <c r="BT131" s="3"/>
      <c r="BU131" s="3"/>
      <c r="BV131" s="3"/>
      <c r="BW131" s="3"/>
      <c r="BX131" s="3"/>
      <c r="BZ131" s="22"/>
    </row>
    <row r="132" spans="43:78">
      <c r="AU132" s="3"/>
      <c r="AV132" s="3"/>
      <c r="AW132" s="3"/>
      <c r="AX132" s="3"/>
      <c r="AY132" s="3"/>
      <c r="AZ132" s="58"/>
      <c r="BA132" s="58"/>
      <c r="BB132" s="58"/>
      <c r="BC132" s="58"/>
      <c r="BD132" s="16"/>
      <c r="BE132" s="16"/>
      <c r="BF132" s="58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2"/>
      <c r="BS132" s="3"/>
      <c r="BT132" s="3"/>
      <c r="BU132" s="3"/>
      <c r="BV132" s="3"/>
      <c r="BW132" s="3"/>
      <c r="BX132" s="3"/>
      <c r="BZ132" s="22"/>
    </row>
    <row r="133" spans="43:78">
      <c r="AU133" s="3"/>
      <c r="AV133" s="3"/>
      <c r="AW133" s="3"/>
      <c r="AX133" s="3"/>
      <c r="AY133" s="3"/>
      <c r="AZ133" s="58"/>
      <c r="BA133" s="58"/>
      <c r="BB133" s="58"/>
      <c r="BC133" s="58"/>
      <c r="BD133" s="16"/>
      <c r="BE133" s="16"/>
      <c r="BF133" s="58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2"/>
      <c r="BS133" s="3"/>
      <c r="BT133" s="3"/>
      <c r="BU133" s="3"/>
      <c r="BV133" s="3"/>
      <c r="BW133" s="3"/>
      <c r="BX133" s="3"/>
      <c r="BZ133" s="22"/>
    </row>
    <row r="134" spans="43:78">
      <c r="AU134" s="3"/>
      <c r="AV134" s="3"/>
      <c r="AW134" s="3"/>
      <c r="AX134" s="3"/>
      <c r="AY134" s="3"/>
      <c r="AZ134" s="58"/>
      <c r="BA134" s="58"/>
      <c r="BB134" s="58"/>
      <c r="BC134" s="58"/>
      <c r="BD134" s="16"/>
      <c r="BE134" s="16"/>
      <c r="BF134" s="58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2"/>
      <c r="BS134" s="3"/>
      <c r="BT134" s="3"/>
      <c r="BU134" s="3"/>
      <c r="BV134" s="3"/>
      <c r="BW134" s="3"/>
      <c r="BX134" s="3"/>
      <c r="BZ134" s="22"/>
    </row>
    <row r="135" spans="43:78">
      <c r="AU135" s="3"/>
      <c r="AV135" s="3"/>
      <c r="AW135" s="3"/>
      <c r="AX135" s="3"/>
      <c r="AY135" s="3"/>
      <c r="AZ135" s="58"/>
      <c r="BA135" s="58"/>
      <c r="BB135" s="58"/>
      <c r="BC135" s="58"/>
      <c r="BD135" s="16"/>
      <c r="BE135" s="16"/>
      <c r="BF135" s="58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2"/>
      <c r="BS135" s="3"/>
      <c r="BT135" s="3"/>
      <c r="BU135" s="3"/>
      <c r="BV135" s="3"/>
      <c r="BW135" s="3"/>
      <c r="BX135" s="3"/>
      <c r="BZ135" s="22"/>
    </row>
    <row r="136" spans="43:78">
      <c r="AU136" s="3"/>
      <c r="AV136" s="3"/>
      <c r="AW136" s="3"/>
      <c r="AX136" s="3"/>
      <c r="AY136" s="3"/>
      <c r="AZ136" s="58"/>
      <c r="BA136" s="58"/>
      <c r="BB136" s="58"/>
      <c r="BC136" s="58"/>
      <c r="BD136" s="16"/>
      <c r="BE136" s="16"/>
      <c r="BF136" s="58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2"/>
      <c r="BS136" s="3"/>
      <c r="BT136" s="3"/>
      <c r="BU136" s="3"/>
      <c r="BV136" s="3"/>
      <c r="BW136" s="3"/>
      <c r="BX136" s="3"/>
      <c r="BZ136" s="22"/>
    </row>
    <row r="137" spans="43:78">
      <c r="AQ137" s="151"/>
      <c r="AR137" s="152"/>
      <c r="AS137" s="152"/>
      <c r="AT137" s="22"/>
      <c r="AU137" s="3"/>
      <c r="AV137" s="3"/>
      <c r="AW137" s="3"/>
      <c r="AX137" s="3"/>
      <c r="AY137" s="3"/>
      <c r="AZ137" s="58"/>
      <c r="BA137" s="58"/>
      <c r="BB137" s="58"/>
      <c r="BC137" s="58"/>
      <c r="BD137" s="16"/>
      <c r="BE137" s="16"/>
      <c r="BF137" s="58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2"/>
      <c r="BS137" s="3"/>
      <c r="BT137" s="3"/>
      <c r="BU137" s="3"/>
      <c r="BV137" s="3"/>
      <c r="BW137" s="3"/>
      <c r="BX137" s="3"/>
      <c r="BY137" s="22"/>
      <c r="BZ137" s="22"/>
    </row>
    <row r="138" spans="43:78">
      <c r="AQ138" s="151"/>
      <c r="AR138" s="152"/>
      <c r="AS138" s="152"/>
      <c r="AT138" s="22"/>
      <c r="AU138" s="3"/>
      <c r="AV138" s="3"/>
      <c r="AW138" s="3"/>
      <c r="AX138" s="3"/>
      <c r="AY138" s="3"/>
      <c r="AZ138" s="58"/>
      <c r="BA138" s="58"/>
      <c r="BB138" s="58"/>
      <c r="BC138" s="58"/>
      <c r="BD138" s="16"/>
      <c r="BE138" s="16"/>
      <c r="BF138" s="58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2"/>
      <c r="BS138" s="3"/>
      <c r="BT138" s="3"/>
      <c r="BU138" s="3"/>
      <c r="BV138" s="3"/>
      <c r="BW138" s="3"/>
      <c r="BX138" s="3"/>
      <c r="BY138" s="22"/>
      <c r="BZ138" s="22"/>
    </row>
    <row r="139" spans="43:78">
      <c r="AQ139" s="151"/>
      <c r="AR139" s="152"/>
      <c r="AS139" s="152"/>
      <c r="AT139" s="22"/>
      <c r="AU139" s="3"/>
      <c r="AV139" s="3"/>
      <c r="AW139" s="3"/>
      <c r="AX139" s="3"/>
      <c r="AY139" s="3"/>
      <c r="AZ139" s="58"/>
      <c r="BA139" s="58"/>
      <c r="BB139" s="58"/>
      <c r="BC139" s="58"/>
      <c r="BD139" s="16"/>
      <c r="BE139" s="16"/>
      <c r="BF139" s="58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2"/>
      <c r="BS139" s="3"/>
      <c r="BT139" s="3"/>
      <c r="BU139" s="3"/>
      <c r="BV139" s="3"/>
      <c r="BW139" s="3"/>
      <c r="BX139" s="3"/>
      <c r="BY139" s="22"/>
      <c r="BZ139" s="22"/>
    </row>
    <row r="140" spans="43:78">
      <c r="AQ140" s="151"/>
      <c r="AR140" s="152"/>
      <c r="AS140" s="152"/>
      <c r="AT140" s="22"/>
      <c r="AU140" s="3"/>
      <c r="AV140" s="3"/>
      <c r="AW140" s="3"/>
      <c r="AX140" s="3"/>
      <c r="AY140" s="3"/>
      <c r="AZ140" s="58"/>
      <c r="BA140" s="58"/>
      <c r="BB140" s="58"/>
      <c r="BC140" s="58"/>
      <c r="BD140" s="16"/>
      <c r="BE140" s="16"/>
      <c r="BF140" s="58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2"/>
      <c r="BS140" s="3"/>
      <c r="BT140" s="3"/>
      <c r="BU140" s="3"/>
      <c r="BV140" s="3"/>
      <c r="BW140" s="3"/>
      <c r="BX140" s="3"/>
      <c r="BY140" s="22"/>
      <c r="BZ140" s="22"/>
    </row>
    <row r="141" spans="43:78">
      <c r="AQ141" s="151"/>
      <c r="AR141" s="152"/>
      <c r="AS141" s="152"/>
      <c r="AT141" s="22"/>
      <c r="AU141" s="3"/>
      <c r="AV141" s="3"/>
      <c r="AW141" s="3"/>
      <c r="AX141" s="3"/>
      <c r="AY141" s="3"/>
      <c r="AZ141" s="58"/>
      <c r="BA141" s="58"/>
      <c r="BB141" s="58"/>
      <c r="BC141" s="58"/>
      <c r="BD141" s="16"/>
      <c r="BE141" s="16"/>
      <c r="BF141" s="58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2"/>
      <c r="BS141" s="3"/>
      <c r="BT141" s="3"/>
      <c r="BU141" s="3"/>
      <c r="BV141" s="3"/>
      <c r="BW141" s="3"/>
      <c r="BX141" s="3"/>
      <c r="BY141" s="22"/>
      <c r="BZ141" s="22"/>
    </row>
    <row r="142" spans="43:78">
      <c r="AQ142" s="151"/>
      <c r="AR142" s="152"/>
      <c r="AS142" s="152"/>
      <c r="AT142" s="22"/>
      <c r="AU142" s="3"/>
      <c r="AV142" s="3"/>
      <c r="AW142" s="3"/>
      <c r="AX142" s="3"/>
      <c r="AY142" s="3"/>
      <c r="AZ142" s="58"/>
      <c r="BA142" s="58"/>
      <c r="BB142" s="58"/>
      <c r="BC142" s="58"/>
      <c r="BD142" s="16"/>
      <c r="BE142" s="16"/>
      <c r="BF142" s="58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2"/>
      <c r="BS142" s="3"/>
      <c r="BT142" s="3"/>
      <c r="BU142" s="3"/>
      <c r="BV142" s="3"/>
      <c r="BW142" s="3"/>
      <c r="BX142" s="3"/>
      <c r="BY142" s="22"/>
      <c r="BZ142" s="22"/>
    </row>
    <row r="143" spans="43:78">
      <c r="AQ143" s="151"/>
      <c r="AR143" s="152"/>
      <c r="AS143" s="152"/>
      <c r="AT143" s="22"/>
      <c r="AU143" s="3"/>
      <c r="AV143" s="3"/>
      <c r="AW143" s="3"/>
      <c r="AX143" s="3"/>
      <c r="AY143" s="3"/>
      <c r="AZ143" s="58"/>
      <c r="BA143" s="58"/>
      <c r="BB143" s="58"/>
      <c r="BC143" s="58"/>
      <c r="BD143" s="16"/>
      <c r="BE143" s="16"/>
      <c r="BF143" s="58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2"/>
      <c r="BS143" s="3"/>
      <c r="BT143" s="3"/>
      <c r="BU143" s="3"/>
      <c r="BV143" s="3"/>
      <c r="BW143" s="3"/>
      <c r="BX143" s="3"/>
      <c r="BY143" s="22"/>
      <c r="BZ143" s="22"/>
    </row>
    <row r="144" spans="43:78">
      <c r="AQ144" s="151"/>
      <c r="AR144" s="152"/>
      <c r="AS144" s="152"/>
      <c r="AT144" s="22"/>
      <c r="AU144" s="3"/>
      <c r="AV144" s="3"/>
      <c r="AW144" s="3"/>
      <c r="AX144" s="3"/>
      <c r="AY144" s="3"/>
      <c r="AZ144" s="58"/>
      <c r="BA144" s="58"/>
      <c r="BB144" s="58"/>
      <c r="BC144" s="58"/>
      <c r="BD144" s="16"/>
      <c r="BE144" s="16"/>
      <c r="BF144" s="58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2"/>
      <c r="BS144" s="3"/>
      <c r="BT144" s="3"/>
      <c r="BU144" s="3"/>
      <c r="BV144" s="3"/>
      <c r="BW144" s="3"/>
      <c r="BX144" s="3"/>
      <c r="BY144" s="22"/>
      <c r="BZ144" s="22"/>
    </row>
    <row r="145" spans="42:78">
      <c r="AQ145" s="151"/>
      <c r="AR145" s="152"/>
      <c r="AS145" s="152"/>
      <c r="AT145" s="22"/>
      <c r="AU145" s="3"/>
      <c r="AV145" s="3"/>
      <c r="AW145" s="3"/>
      <c r="AX145" s="3"/>
      <c r="AY145" s="3"/>
      <c r="AZ145" s="58"/>
      <c r="BA145" s="58"/>
      <c r="BB145" s="58"/>
      <c r="BC145" s="58"/>
      <c r="BD145" s="16"/>
      <c r="BE145" s="16"/>
      <c r="BF145" s="58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2"/>
      <c r="BS145" s="3"/>
      <c r="BT145" s="3"/>
      <c r="BU145" s="3"/>
      <c r="BV145" s="3"/>
      <c r="BW145" s="3"/>
      <c r="BX145" s="3"/>
      <c r="BY145" s="22"/>
      <c r="BZ145" s="22"/>
    </row>
    <row r="146" spans="42:78">
      <c r="AQ146" s="151"/>
      <c r="AR146" s="152"/>
      <c r="AS146" s="152"/>
      <c r="AT146" s="22"/>
      <c r="AU146" s="3"/>
      <c r="AV146" s="3"/>
      <c r="AW146" s="3"/>
      <c r="AX146" s="3"/>
      <c r="AY146" s="3"/>
      <c r="AZ146" s="58"/>
      <c r="BA146" s="58"/>
      <c r="BB146" s="58"/>
      <c r="BC146" s="58"/>
      <c r="BD146" s="16"/>
      <c r="BE146" s="16"/>
      <c r="BF146" s="58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2"/>
      <c r="BS146" s="3"/>
      <c r="BT146" s="3"/>
      <c r="BU146" s="3"/>
      <c r="BV146" s="3"/>
      <c r="BW146" s="3"/>
      <c r="BX146" s="3"/>
      <c r="BY146" s="22"/>
      <c r="BZ146" s="22"/>
    </row>
    <row r="147" spans="42:78">
      <c r="AQ147" s="151"/>
      <c r="AR147" s="152"/>
      <c r="AS147" s="152"/>
      <c r="AT147" s="22"/>
      <c r="AU147" s="3"/>
      <c r="AV147" s="3"/>
      <c r="AW147" s="3"/>
      <c r="AX147" s="3"/>
      <c r="AY147" s="3"/>
      <c r="AZ147" s="58"/>
      <c r="BA147" s="58"/>
      <c r="BB147" s="58"/>
      <c r="BC147" s="58"/>
      <c r="BD147" s="16"/>
      <c r="BE147" s="16"/>
      <c r="BF147" s="58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2"/>
      <c r="BS147" s="3"/>
      <c r="BT147" s="3"/>
      <c r="BU147" s="3"/>
      <c r="BV147" s="3"/>
      <c r="BW147" s="3"/>
      <c r="BX147" s="3"/>
      <c r="BY147" s="22"/>
      <c r="BZ147" s="22"/>
    </row>
    <row r="148" spans="42:78">
      <c r="AQ148" s="151"/>
      <c r="AR148" s="152"/>
      <c r="AS148" s="152"/>
      <c r="AT148" s="22"/>
      <c r="AU148" s="3"/>
      <c r="AV148" s="3"/>
      <c r="AW148" s="3"/>
      <c r="AX148" s="3"/>
      <c r="AY148" s="3"/>
      <c r="AZ148" s="58"/>
      <c r="BA148" s="58"/>
      <c r="BB148" s="58"/>
      <c r="BC148" s="58"/>
      <c r="BD148" s="16"/>
      <c r="BE148" s="16"/>
      <c r="BF148" s="58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2"/>
      <c r="BS148" s="3"/>
      <c r="BT148" s="3"/>
      <c r="BU148" s="3"/>
      <c r="BV148" s="3"/>
      <c r="BW148" s="3"/>
      <c r="BX148" s="3"/>
      <c r="BY148" s="22"/>
      <c r="BZ148" s="22"/>
    </row>
    <row r="149" spans="42:78">
      <c r="AQ149" s="151"/>
      <c r="AR149" s="152"/>
      <c r="AS149" s="152"/>
      <c r="AT149" s="22"/>
      <c r="AU149" s="3"/>
      <c r="AV149" s="3"/>
      <c r="AW149" s="3"/>
      <c r="AX149" s="3"/>
      <c r="AY149" s="3"/>
      <c r="AZ149" s="58"/>
      <c r="BA149" s="58"/>
      <c r="BB149" s="58"/>
      <c r="BC149" s="58"/>
      <c r="BD149" s="16"/>
      <c r="BE149" s="16"/>
      <c r="BF149" s="58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2"/>
      <c r="BS149" s="3"/>
      <c r="BT149" s="3"/>
      <c r="BU149" s="3"/>
      <c r="BV149" s="3"/>
      <c r="BW149" s="3"/>
      <c r="BX149" s="3"/>
      <c r="BY149" s="22"/>
      <c r="BZ149" s="22"/>
    </row>
    <row r="150" spans="42:78">
      <c r="AQ150" s="151"/>
      <c r="AR150" s="152"/>
      <c r="AS150" s="152"/>
      <c r="AT150" s="22"/>
      <c r="AU150" s="3"/>
      <c r="AV150" s="3"/>
      <c r="AW150" s="3"/>
      <c r="AX150" s="3"/>
      <c r="AY150" s="3"/>
      <c r="AZ150" s="58"/>
      <c r="BA150" s="58"/>
      <c r="BB150" s="58"/>
      <c r="BC150" s="58"/>
      <c r="BD150" s="16"/>
      <c r="BE150" s="16"/>
      <c r="BF150" s="58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2"/>
      <c r="BS150" s="3"/>
      <c r="BT150" s="3"/>
      <c r="BU150" s="3"/>
      <c r="BV150" s="3"/>
      <c r="BW150" s="3"/>
      <c r="BX150" s="3"/>
      <c r="BY150" s="22"/>
      <c r="BZ150" s="22"/>
    </row>
    <row r="151" spans="42:78">
      <c r="AQ151" s="151"/>
      <c r="AR151" s="152"/>
      <c r="AS151" s="152"/>
      <c r="AT151" s="22"/>
      <c r="AU151" s="3"/>
      <c r="AV151" s="3"/>
      <c r="AW151" s="3"/>
      <c r="AX151" s="3"/>
      <c r="AY151" s="3"/>
      <c r="AZ151" s="58"/>
      <c r="BA151" s="58"/>
      <c r="BB151" s="58"/>
      <c r="BC151" s="58"/>
      <c r="BD151" s="16"/>
      <c r="BE151" s="16"/>
      <c r="BF151" s="58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2"/>
      <c r="BS151" s="3"/>
      <c r="BT151" s="3"/>
      <c r="BU151" s="3"/>
      <c r="BV151" s="3"/>
      <c r="BW151" s="3"/>
      <c r="BX151" s="3"/>
      <c r="BY151" s="22"/>
      <c r="BZ151" s="22"/>
    </row>
    <row r="152" spans="42:78">
      <c r="AQ152" s="151"/>
      <c r="AR152" s="152"/>
      <c r="AS152" s="152"/>
      <c r="AT152" s="22"/>
      <c r="AU152" s="3"/>
      <c r="AV152" s="3"/>
      <c r="AW152" s="3"/>
      <c r="AX152" s="3"/>
      <c r="AY152" s="3"/>
      <c r="AZ152" s="58"/>
      <c r="BA152" s="58"/>
      <c r="BB152" s="58"/>
      <c r="BC152" s="58"/>
      <c r="BD152" s="16"/>
      <c r="BE152" s="16"/>
      <c r="BF152" s="58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2"/>
      <c r="BS152" s="3"/>
      <c r="BT152" s="3"/>
      <c r="BU152" s="3"/>
      <c r="BV152" s="3"/>
      <c r="BW152" s="3"/>
      <c r="BX152" s="3"/>
      <c r="BY152" s="22"/>
      <c r="BZ152" s="22"/>
    </row>
    <row r="153" spans="42:78">
      <c r="AQ153" s="151"/>
      <c r="AR153" s="152"/>
      <c r="AS153" s="152"/>
      <c r="AT153" s="22"/>
      <c r="AU153" s="3"/>
      <c r="AV153" s="3"/>
      <c r="AW153" s="3"/>
      <c r="AX153" s="3"/>
      <c r="AY153" s="3"/>
      <c r="AZ153" s="58"/>
      <c r="BA153" s="58"/>
      <c r="BB153" s="58"/>
      <c r="BC153" s="58"/>
      <c r="BD153" s="16"/>
      <c r="BE153" s="16"/>
      <c r="BF153" s="58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2"/>
      <c r="BS153" s="3"/>
      <c r="BT153" s="3"/>
      <c r="BU153" s="3"/>
      <c r="BV153" s="3"/>
      <c r="BW153" s="3"/>
      <c r="BX153" s="3"/>
      <c r="BY153" s="22"/>
      <c r="BZ153" s="22"/>
    </row>
    <row r="154" spans="42:78">
      <c r="AQ154" s="151"/>
      <c r="AR154" s="152"/>
      <c r="AS154" s="152"/>
      <c r="AT154" s="22"/>
      <c r="AU154" s="3"/>
      <c r="AV154" s="3"/>
      <c r="AW154" s="3"/>
      <c r="AX154" s="3"/>
      <c r="AY154" s="3"/>
      <c r="AZ154" s="58"/>
      <c r="BA154" s="58"/>
      <c r="BB154" s="58"/>
      <c r="BC154" s="58"/>
      <c r="BD154" s="16"/>
      <c r="BE154" s="16"/>
      <c r="BF154" s="58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2"/>
      <c r="BS154" s="3"/>
      <c r="BT154" s="3"/>
      <c r="BU154" s="3"/>
      <c r="BV154" s="3"/>
      <c r="BW154" s="3"/>
      <c r="BX154" s="3"/>
      <c r="BY154" s="22"/>
      <c r="BZ154" s="22"/>
    </row>
    <row r="155" spans="42:78">
      <c r="AQ155" s="151"/>
      <c r="AR155" s="152"/>
      <c r="AS155" s="152"/>
      <c r="AT155" s="22"/>
      <c r="AU155" s="3"/>
      <c r="AV155" s="3"/>
      <c r="AW155" s="3"/>
      <c r="AX155" s="3"/>
      <c r="AY155" s="3"/>
      <c r="AZ155" s="58"/>
      <c r="BA155" s="58"/>
      <c r="BB155" s="58"/>
      <c r="BC155" s="58"/>
      <c r="BD155" s="16"/>
      <c r="BE155" s="16"/>
      <c r="BF155" s="58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2"/>
      <c r="BS155" s="3"/>
      <c r="BT155" s="3"/>
      <c r="BU155" s="3"/>
      <c r="BV155" s="3"/>
      <c r="BW155" s="3"/>
      <c r="BX155" s="3"/>
      <c r="BY155" s="22"/>
      <c r="BZ155" s="22"/>
    </row>
    <row r="156" spans="42:78">
      <c r="AQ156" s="151"/>
      <c r="AR156" s="152"/>
      <c r="AS156" s="152"/>
      <c r="AT156" s="22"/>
      <c r="AU156" s="3"/>
      <c r="AV156" s="3"/>
      <c r="AW156" s="3"/>
      <c r="AX156" s="3"/>
      <c r="AY156" s="3"/>
      <c r="AZ156" s="58"/>
      <c r="BA156" s="58"/>
      <c r="BB156" s="58"/>
      <c r="BC156" s="58"/>
      <c r="BD156" s="16"/>
      <c r="BE156" s="16"/>
      <c r="BF156" s="58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2"/>
      <c r="BS156" s="3"/>
      <c r="BT156" s="3"/>
      <c r="BU156" s="3"/>
      <c r="BV156" s="3"/>
      <c r="BW156" s="3"/>
      <c r="BX156" s="3"/>
      <c r="BY156" s="22"/>
      <c r="BZ156" s="22"/>
    </row>
    <row r="157" spans="42:78">
      <c r="AQ157" s="151"/>
      <c r="AR157" s="152"/>
      <c r="AS157" s="152"/>
      <c r="AT157" s="22"/>
      <c r="AU157" s="3"/>
      <c r="AV157" s="3"/>
      <c r="AW157" s="3"/>
      <c r="AX157" s="3"/>
      <c r="AY157" s="3"/>
      <c r="AZ157" s="58"/>
      <c r="BA157" s="58"/>
      <c r="BB157" s="58"/>
      <c r="BC157" s="58"/>
      <c r="BD157" s="16"/>
      <c r="BE157" s="16"/>
      <c r="BF157" s="58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2"/>
      <c r="BS157" s="3"/>
      <c r="BT157" s="3"/>
      <c r="BU157" s="3"/>
      <c r="BV157" s="3"/>
      <c r="BW157" s="3"/>
      <c r="BX157" s="3"/>
      <c r="BY157" s="22"/>
      <c r="BZ157" s="22"/>
    </row>
    <row r="158" spans="42:78">
      <c r="AQ158" s="151"/>
      <c r="AR158" s="152"/>
      <c r="AS158" s="152"/>
      <c r="AT158" s="22"/>
      <c r="AU158" s="3"/>
      <c r="AV158" s="3"/>
      <c r="AW158" s="3"/>
      <c r="AX158" s="3"/>
      <c r="AY158" s="3"/>
      <c r="AZ158" s="58"/>
      <c r="BA158" s="58"/>
      <c r="BB158" s="58"/>
      <c r="BC158" s="58"/>
      <c r="BD158" s="16"/>
      <c r="BE158" s="16"/>
      <c r="BF158" s="58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2"/>
      <c r="BS158" s="3"/>
      <c r="BT158" s="3"/>
      <c r="BU158" s="3"/>
      <c r="BV158" s="3"/>
      <c r="BW158" s="3"/>
      <c r="BX158" s="3"/>
      <c r="BY158" s="22"/>
      <c r="BZ158" s="22"/>
    </row>
    <row r="159" spans="42:78">
      <c r="AQ159" s="151"/>
      <c r="AR159" s="152"/>
      <c r="AS159" s="152"/>
      <c r="AT159" s="22"/>
      <c r="AU159" s="3"/>
      <c r="AV159" s="3"/>
      <c r="AW159" s="3"/>
      <c r="AX159" s="3"/>
      <c r="AY159" s="3"/>
      <c r="AZ159" s="58"/>
      <c r="BA159" s="58"/>
      <c r="BB159" s="58"/>
      <c r="BC159" s="58"/>
      <c r="BD159" s="16"/>
      <c r="BE159" s="16"/>
      <c r="BF159" s="58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2"/>
      <c r="BS159" s="3"/>
      <c r="BT159" s="3"/>
      <c r="BU159" s="3"/>
      <c r="BV159" s="3"/>
      <c r="BW159" s="3"/>
      <c r="BX159" s="3"/>
      <c r="BY159" s="22"/>
      <c r="BZ159" s="22"/>
    </row>
    <row r="160" spans="42:78" s="471" customFormat="1">
      <c r="AP160" s="92"/>
      <c r="AQ160" s="151"/>
      <c r="AR160" s="152"/>
      <c r="AS160" s="152"/>
      <c r="AT160" s="22"/>
      <c r="AU160" s="3"/>
      <c r="AV160" s="3"/>
      <c r="AW160" s="3"/>
      <c r="AX160" s="3"/>
      <c r="AY160" s="3"/>
      <c r="AZ160" s="58"/>
      <c r="BA160" s="58"/>
      <c r="BB160" s="58"/>
      <c r="BC160" s="58"/>
      <c r="BD160" s="16"/>
      <c r="BE160" s="16"/>
      <c r="BF160" s="58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22"/>
    </row>
    <row r="161" spans="42:77" s="471" customFormat="1">
      <c r="AP161" s="92"/>
      <c r="AQ161" s="151"/>
      <c r="AR161" s="152"/>
      <c r="AS161" s="152"/>
      <c r="AT161" s="22"/>
      <c r="AU161" s="3"/>
      <c r="AV161" s="3"/>
      <c r="AW161" s="3"/>
      <c r="AX161" s="3"/>
      <c r="AY161" s="3"/>
      <c r="AZ161" s="58"/>
      <c r="BA161" s="58"/>
      <c r="BB161" s="58"/>
      <c r="BC161" s="58"/>
      <c r="BD161" s="16"/>
      <c r="BE161" s="16"/>
      <c r="BF161" s="58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22"/>
    </row>
    <row r="162" spans="42:77" s="471" customFormat="1">
      <c r="AP162" s="92"/>
      <c r="AQ162" s="151"/>
      <c r="AR162" s="152"/>
      <c r="AS162" s="152"/>
      <c r="AT162" s="22"/>
      <c r="AU162" s="3"/>
      <c r="AV162" s="3"/>
      <c r="AW162" s="3"/>
      <c r="AX162" s="3"/>
      <c r="AY162" s="3"/>
      <c r="AZ162" s="58"/>
      <c r="BA162" s="58"/>
      <c r="BB162" s="58"/>
      <c r="BC162" s="58"/>
      <c r="BD162" s="16"/>
      <c r="BE162" s="16"/>
      <c r="BF162" s="58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22"/>
    </row>
    <row r="163" spans="42:77" s="471" customFormat="1">
      <c r="AP163" s="92"/>
      <c r="AQ163" s="151"/>
      <c r="AR163" s="152"/>
      <c r="AS163" s="152"/>
      <c r="AT163" s="22"/>
      <c r="AU163" s="3"/>
      <c r="AV163" s="3"/>
      <c r="AW163" s="3"/>
      <c r="AX163" s="3"/>
      <c r="AY163" s="3"/>
      <c r="AZ163" s="58"/>
      <c r="BA163" s="58"/>
      <c r="BB163" s="58"/>
      <c r="BC163" s="58"/>
      <c r="BD163" s="16"/>
      <c r="BE163" s="16"/>
      <c r="BF163" s="58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22"/>
    </row>
    <row r="164" spans="42:77" s="471" customFormat="1">
      <c r="AP164" s="92"/>
      <c r="AQ164" s="151"/>
      <c r="AR164" s="152"/>
      <c r="AS164" s="152"/>
      <c r="AT164" s="22"/>
      <c r="AU164" s="3"/>
      <c r="AV164" s="3"/>
      <c r="AW164" s="3"/>
      <c r="AX164" s="3"/>
      <c r="AY164" s="3"/>
      <c r="AZ164" s="58"/>
      <c r="BA164" s="58"/>
      <c r="BB164" s="58"/>
      <c r="BC164" s="58"/>
      <c r="BD164" s="16"/>
      <c r="BE164" s="16"/>
      <c r="BF164" s="58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22"/>
    </row>
    <row r="165" spans="42:77" s="471" customFormat="1">
      <c r="AP165" s="92"/>
      <c r="AQ165" s="151"/>
      <c r="AR165" s="152"/>
      <c r="AS165" s="152"/>
      <c r="AT165" s="22"/>
      <c r="AU165" s="3"/>
      <c r="AV165" s="3"/>
      <c r="AW165" s="3"/>
      <c r="AX165" s="3"/>
      <c r="AY165" s="3"/>
      <c r="AZ165" s="58"/>
      <c r="BA165" s="58"/>
      <c r="BB165" s="58"/>
      <c r="BC165" s="58"/>
      <c r="BD165" s="16"/>
      <c r="BE165" s="16"/>
      <c r="BF165" s="58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22"/>
    </row>
    <row r="166" spans="42:77" s="471" customFormat="1">
      <c r="AP166" s="92"/>
      <c r="AQ166" s="151"/>
      <c r="AR166" s="152"/>
      <c r="AS166" s="152"/>
      <c r="AT166" s="22"/>
      <c r="AU166" s="3"/>
      <c r="AV166" s="3"/>
      <c r="AW166" s="3"/>
      <c r="AX166" s="3"/>
      <c r="AY166" s="3"/>
      <c r="AZ166" s="58"/>
      <c r="BA166" s="58"/>
      <c r="BB166" s="58"/>
      <c r="BC166" s="58"/>
      <c r="BD166" s="16"/>
      <c r="BE166" s="16"/>
      <c r="BF166" s="58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22"/>
    </row>
    <row r="167" spans="42:77" s="471" customFormat="1">
      <c r="AP167" s="92"/>
      <c r="AQ167" s="151"/>
      <c r="AR167" s="152"/>
      <c r="AS167" s="152"/>
      <c r="AT167" s="22"/>
      <c r="AU167" s="3"/>
      <c r="AV167" s="3"/>
      <c r="AW167" s="3"/>
      <c r="AX167" s="3"/>
      <c r="AY167" s="3"/>
      <c r="AZ167" s="58"/>
      <c r="BA167" s="58"/>
      <c r="BB167" s="58"/>
      <c r="BC167" s="58"/>
      <c r="BD167" s="16"/>
      <c r="BE167" s="16"/>
      <c r="BF167" s="58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22"/>
    </row>
    <row r="168" spans="42:77" s="471" customFormat="1">
      <c r="AP168" s="92"/>
      <c r="AQ168" s="151"/>
      <c r="AR168" s="152"/>
      <c r="AS168" s="152"/>
      <c r="AT168" s="22"/>
      <c r="AU168" s="3"/>
      <c r="AV168" s="3"/>
      <c r="AW168" s="3"/>
      <c r="AX168" s="3"/>
      <c r="AY168" s="3"/>
      <c r="AZ168" s="58"/>
      <c r="BA168" s="58"/>
      <c r="BB168" s="58"/>
      <c r="BC168" s="58"/>
      <c r="BD168" s="16"/>
      <c r="BE168" s="16"/>
      <c r="BF168" s="58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22"/>
    </row>
    <row r="169" spans="42:77" s="471" customFormat="1">
      <c r="AP169" s="92"/>
      <c r="AQ169" s="151"/>
      <c r="AR169" s="152"/>
      <c r="AS169" s="152"/>
      <c r="AT169" s="22"/>
      <c r="AU169" s="3"/>
      <c r="AV169" s="3"/>
      <c r="AW169" s="3"/>
      <c r="AX169" s="3"/>
      <c r="AY169" s="3"/>
      <c r="AZ169" s="58"/>
      <c r="BA169" s="58"/>
      <c r="BB169" s="58"/>
      <c r="BC169" s="58"/>
      <c r="BD169" s="16"/>
      <c r="BE169" s="16"/>
      <c r="BF169" s="58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22"/>
    </row>
    <row r="170" spans="42:77" s="471" customFormat="1">
      <c r="AP170" s="92"/>
      <c r="AQ170" s="151"/>
      <c r="AR170" s="152"/>
      <c r="AS170" s="152"/>
      <c r="AT170" s="22"/>
      <c r="AU170" s="3"/>
      <c r="AV170" s="3"/>
      <c r="AW170" s="3"/>
      <c r="AX170" s="3"/>
      <c r="AY170" s="3"/>
      <c r="AZ170" s="58"/>
      <c r="BA170" s="58"/>
      <c r="BB170" s="58"/>
      <c r="BC170" s="58"/>
      <c r="BD170" s="16"/>
      <c r="BE170" s="16"/>
      <c r="BF170" s="58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22"/>
    </row>
    <row r="171" spans="42:77" s="471" customFormat="1">
      <c r="AP171" s="92"/>
      <c r="AQ171" s="151"/>
      <c r="AR171" s="152"/>
      <c r="AS171" s="152"/>
      <c r="AT171" s="22"/>
      <c r="AU171" s="3"/>
      <c r="AV171" s="3"/>
      <c r="AW171" s="3"/>
      <c r="AX171" s="3"/>
      <c r="AY171" s="3"/>
      <c r="AZ171" s="58"/>
      <c r="BA171" s="58"/>
      <c r="BB171" s="58"/>
      <c r="BC171" s="58"/>
      <c r="BD171" s="16"/>
      <c r="BE171" s="16"/>
      <c r="BF171" s="58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22"/>
    </row>
    <row r="172" spans="42:77" s="471" customFormat="1">
      <c r="AP172" s="92"/>
      <c r="AQ172" s="151"/>
      <c r="AR172" s="152"/>
      <c r="AS172" s="152"/>
      <c r="AT172" s="22"/>
      <c r="AU172" s="3"/>
      <c r="AV172" s="3"/>
      <c r="AW172" s="3"/>
      <c r="AX172" s="3"/>
      <c r="AY172" s="3"/>
      <c r="AZ172" s="58"/>
      <c r="BA172" s="58"/>
      <c r="BB172" s="58"/>
      <c r="BC172" s="58"/>
      <c r="BD172" s="16"/>
      <c r="BE172" s="16"/>
      <c r="BF172" s="58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22"/>
    </row>
    <row r="173" spans="42:77" s="471" customFormat="1">
      <c r="AP173" s="92"/>
      <c r="AQ173" s="151"/>
      <c r="AR173" s="152"/>
      <c r="AS173" s="152"/>
      <c r="AT173" s="22"/>
      <c r="AU173" s="3"/>
      <c r="AV173" s="3"/>
      <c r="AW173" s="3"/>
      <c r="AX173" s="3"/>
      <c r="AY173" s="3"/>
      <c r="AZ173" s="58"/>
      <c r="BA173" s="58"/>
      <c r="BB173" s="58"/>
      <c r="BC173" s="58"/>
      <c r="BD173" s="16"/>
      <c r="BE173" s="16"/>
      <c r="BF173" s="58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22"/>
    </row>
    <row r="174" spans="42:77" s="471" customFormat="1">
      <c r="AP174" s="92"/>
      <c r="AQ174" s="151"/>
      <c r="AR174" s="152"/>
      <c r="AS174" s="152"/>
      <c r="AT174" s="22"/>
      <c r="AU174" s="3"/>
      <c r="AV174" s="3"/>
      <c r="AW174" s="3"/>
      <c r="AX174" s="3"/>
      <c r="AY174" s="3"/>
      <c r="AZ174" s="58"/>
      <c r="BA174" s="58"/>
      <c r="BB174" s="58"/>
      <c r="BC174" s="58"/>
      <c r="BD174" s="16"/>
      <c r="BE174" s="16"/>
      <c r="BF174" s="58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22"/>
    </row>
    <row r="175" spans="42:77" s="471" customFormat="1">
      <c r="AP175" s="92"/>
      <c r="AQ175" s="151"/>
      <c r="AR175" s="152"/>
      <c r="AS175" s="152"/>
      <c r="AT175" s="22"/>
      <c r="AU175" s="3"/>
      <c r="AV175" s="3"/>
      <c r="AW175" s="3"/>
      <c r="AX175" s="3"/>
      <c r="AY175" s="3"/>
      <c r="AZ175" s="58"/>
      <c r="BA175" s="58"/>
      <c r="BB175" s="58"/>
      <c r="BC175" s="58"/>
      <c r="BD175" s="16"/>
      <c r="BE175" s="16"/>
      <c r="BF175" s="58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22"/>
    </row>
    <row r="176" spans="42:77" s="471" customFormat="1">
      <c r="AP176" s="92"/>
      <c r="AQ176" s="151"/>
      <c r="AR176" s="152"/>
      <c r="AS176" s="152"/>
      <c r="AT176" s="22"/>
      <c r="AU176" s="3"/>
      <c r="AV176" s="3"/>
      <c r="AW176" s="3"/>
      <c r="AX176" s="3"/>
      <c r="AY176" s="3"/>
      <c r="AZ176" s="58"/>
      <c r="BA176" s="58"/>
      <c r="BB176" s="58"/>
      <c r="BC176" s="58"/>
      <c r="BD176" s="16"/>
      <c r="BE176" s="16"/>
      <c r="BF176" s="58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22"/>
    </row>
    <row r="177" spans="42:77" s="471" customFormat="1">
      <c r="AP177" s="92"/>
      <c r="AQ177" s="151"/>
      <c r="AR177" s="152"/>
      <c r="AS177" s="152"/>
      <c r="AT177" s="22"/>
      <c r="AU177" s="3"/>
      <c r="AV177" s="3"/>
      <c r="AW177" s="3"/>
      <c r="AX177" s="3"/>
      <c r="AY177" s="3"/>
      <c r="AZ177" s="58"/>
      <c r="BA177" s="58"/>
      <c r="BB177" s="58"/>
      <c r="BC177" s="58"/>
      <c r="BD177" s="16"/>
      <c r="BE177" s="16"/>
      <c r="BF177" s="58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22"/>
    </row>
    <row r="178" spans="42:77" s="471" customFormat="1">
      <c r="AP178" s="92"/>
      <c r="AQ178" s="151"/>
      <c r="AR178" s="152"/>
      <c r="AS178" s="152"/>
      <c r="AT178" s="22"/>
      <c r="AU178" s="3"/>
      <c r="AV178" s="3"/>
      <c r="AW178" s="3"/>
      <c r="AX178" s="3"/>
      <c r="AY178" s="3"/>
      <c r="AZ178" s="58"/>
      <c r="BA178" s="58"/>
      <c r="BB178" s="58"/>
      <c r="BC178" s="58"/>
      <c r="BD178" s="16"/>
      <c r="BE178" s="16"/>
      <c r="BF178" s="58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22"/>
    </row>
    <row r="179" spans="42:77" s="471" customFormat="1">
      <c r="AP179" s="92"/>
      <c r="AQ179" s="151"/>
      <c r="AR179" s="152"/>
      <c r="AS179" s="152"/>
      <c r="AT179" s="22"/>
      <c r="AU179" s="3"/>
      <c r="AV179" s="3"/>
      <c r="AW179" s="3"/>
      <c r="AX179" s="3"/>
      <c r="AY179" s="3"/>
      <c r="AZ179" s="58"/>
      <c r="BA179" s="58"/>
      <c r="BB179" s="58"/>
      <c r="BC179" s="58"/>
      <c r="BD179" s="16"/>
      <c r="BE179" s="16"/>
      <c r="BF179" s="58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22"/>
    </row>
    <row r="180" spans="42:77" s="471" customFormat="1">
      <c r="AP180" s="92"/>
      <c r="AQ180" s="151"/>
      <c r="AR180" s="152"/>
      <c r="AS180" s="152"/>
      <c r="AT180" s="22"/>
      <c r="AU180" s="3"/>
      <c r="AV180" s="3"/>
      <c r="AW180" s="3"/>
      <c r="AX180" s="3"/>
      <c r="AY180" s="3"/>
      <c r="AZ180" s="58"/>
      <c r="BA180" s="58"/>
      <c r="BB180" s="58"/>
      <c r="BC180" s="58"/>
      <c r="BD180" s="16"/>
      <c r="BE180" s="16"/>
      <c r="BF180" s="58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22"/>
    </row>
    <row r="181" spans="42:77" s="471" customFormat="1">
      <c r="AP181" s="92"/>
      <c r="AQ181" s="151"/>
      <c r="AR181" s="152"/>
      <c r="AS181" s="152"/>
      <c r="AT181" s="22"/>
      <c r="AU181" s="3"/>
      <c r="AV181" s="3"/>
      <c r="AW181" s="3"/>
      <c r="AX181" s="3"/>
      <c r="AY181" s="3"/>
      <c r="AZ181" s="58"/>
      <c r="BA181" s="58"/>
      <c r="BB181" s="58"/>
      <c r="BC181" s="58"/>
      <c r="BD181" s="16"/>
      <c r="BE181" s="16"/>
      <c r="BF181" s="58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22"/>
    </row>
    <row r="182" spans="42:77" s="471" customFormat="1">
      <c r="AP182" s="92"/>
      <c r="AQ182" s="151"/>
      <c r="AR182" s="152"/>
      <c r="AS182" s="152"/>
      <c r="AT182" s="22"/>
      <c r="AU182" s="3"/>
      <c r="AV182" s="3"/>
      <c r="AW182" s="3"/>
      <c r="AX182" s="3"/>
      <c r="AY182" s="3"/>
      <c r="AZ182" s="58"/>
      <c r="BA182" s="58"/>
      <c r="BB182" s="58"/>
      <c r="BC182" s="58"/>
      <c r="BD182" s="16"/>
      <c r="BE182" s="16"/>
      <c r="BF182" s="58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22"/>
    </row>
    <row r="183" spans="42:77" s="471" customFormat="1">
      <c r="AP183" s="92"/>
      <c r="AQ183" s="151"/>
      <c r="AR183" s="152"/>
      <c r="AS183" s="152"/>
      <c r="AT183" s="22"/>
      <c r="AU183" s="3"/>
      <c r="AV183" s="3"/>
      <c r="AW183" s="3"/>
      <c r="AX183" s="3"/>
      <c r="AY183" s="3"/>
      <c r="AZ183" s="58"/>
      <c r="BA183" s="58"/>
      <c r="BB183" s="58"/>
      <c r="BC183" s="58"/>
      <c r="BD183" s="16"/>
      <c r="BE183" s="16"/>
      <c r="BF183" s="58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22"/>
    </row>
    <row r="184" spans="42:77" s="471" customFormat="1">
      <c r="AP184" s="92"/>
      <c r="AQ184" s="151"/>
      <c r="AR184" s="152"/>
      <c r="AS184" s="152"/>
      <c r="AT184" s="22"/>
      <c r="AU184" s="3"/>
      <c r="AV184" s="3"/>
      <c r="AW184" s="3"/>
      <c r="AX184" s="3"/>
      <c r="AY184" s="3"/>
      <c r="AZ184" s="58"/>
      <c r="BA184" s="58"/>
      <c r="BB184" s="58"/>
      <c r="BC184" s="58"/>
      <c r="BD184" s="16"/>
      <c r="BE184" s="16"/>
      <c r="BF184" s="58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22"/>
    </row>
    <row r="185" spans="42:77" s="471" customFormat="1">
      <c r="AP185" s="92"/>
      <c r="AQ185" s="151"/>
      <c r="AR185" s="152"/>
      <c r="AS185" s="152"/>
      <c r="AT185" s="22"/>
      <c r="AU185" s="3"/>
      <c r="AV185" s="3"/>
      <c r="AW185" s="3"/>
      <c r="AX185" s="3"/>
      <c r="AY185" s="3"/>
      <c r="AZ185" s="58"/>
      <c r="BA185" s="58"/>
      <c r="BB185" s="58"/>
      <c r="BC185" s="58"/>
      <c r="BD185" s="16"/>
      <c r="BE185" s="16"/>
      <c r="BF185" s="58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22"/>
    </row>
    <row r="186" spans="42:77" s="471" customFormat="1">
      <c r="AP186" s="92"/>
      <c r="AQ186" s="151"/>
      <c r="AR186" s="152"/>
      <c r="AS186" s="152"/>
      <c r="AT186" s="22"/>
      <c r="AU186" s="3"/>
      <c r="AV186" s="3"/>
      <c r="AW186" s="3"/>
      <c r="AX186" s="3"/>
      <c r="AY186" s="3"/>
      <c r="AZ186" s="58"/>
      <c r="BA186" s="58"/>
      <c r="BB186" s="58"/>
      <c r="BC186" s="58"/>
      <c r="BD186" s="16"/>
      <c r="BE186" s="16"/>
      <c r="BF186" s="58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22"/>
    </row>
    <row r="187" spans="42:77" s="471" customFormat="1">
      <c r="AP187" s="92"/>
      <c r="AQ187" s="151"/>
      <c r="AR187" s="152"/>
      <c r="AS187" s="152"/>
      <c r="AT187" s="22"/>
      <c r="AU187" s="3"/>
      <c r="AV187" s="3"/>
      <c r="AW187" s="3"/>
      <c r="AX187" s="3"/>
      <c r="AY187" s="3"/>
      <c r="AZ187" s="58"/>
      <c r="BA187" s="58"/>
      <c r="BB187" s="58"/>
      <c r="BC187" s="58"/>
      <c r="BD187" s="16"/>
      <c r="BE187" s="16"/>
      <c r="BF187" s="58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22"/>
    </row>
    <row r="188" spans="42:77" s="471" customFormat="1">
      <c r="AP188" s="92"/>
      <c r="AQ188" s="151"/>
      <c r="AR188" s="152"/>
      <c r="AS188" s="152"/>
      <c r="AT188" s="22"/>
      <c r="AU188" s="3"/>
      <c r="AV188" s="3"/>
      <c r="AW188" s="3"/>
      <c r="AX188" s="3"/>
      <c r="AY188" s="3"/>
      <c r="AZ188" s="58"/>
      <c r="BA188" s="58"/>
      <c r="BB188" s="58"/>
      <c r="BC188" s="58"/>
      <c r="BD188" s="16"/>
      <c r="BE188" s="16"/>
      <c r="BF188" s="58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22"/>
    </row>
    <row r="189" spans="42:77" s="471" customFormat="1">
      <c r="AP189" s="92"/>
      <c r="AQ189" s="151"/>
      <c r="AR189" s="152"/>
      <c r="AS189" s="152"/>
      <c r="AT189" s="22"/>
      <c r="AU189" s="3"/>
      <c r="AV189" s="3"/>
      <c r="AW189" s="3"/>
      <c r="AX189" s="3"/>
      <c r="AY189" s="3"/>
      <c r="AZ189" s="58"/>
      <c r="BA189" s="58"/>
      <c r="BB189" s="58"/>
      <c r="BC189" s="58"/>
      <c r="BD189" s="16"/>
      <c r="BE189" s="16"/>
      <c r="BF189" s="58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22"/>
    </row>
    <row r="190" spans="42:77" s="471" customFormat="1">
      <c r="AP190" s="92"/>
      <c r="AQ190" s="151"/>
      <c r="AR190" s="152"/>
      <c r="AS190" s="152"/>
      <c r="AT190" s="22"/>
      <c r="AU190" s="3"/>
      <c r="AV190" s="3"/>
      <c r="AW190" s="3"/>
      <c r="AX190" s="3"/>
      <c r="AY190" s="3"/>
      <c r="AZ190" s="58"/>
      <c r="BA190" s="58"/>
      <c r="BB190" s="58"/>
      <c r="BC190" s="58"/>
      <c r="BD190" s="16"/>
      <c r="BE190" s="16"/>
      <c r="BF190" s="58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22"/>
    </row>
    <row r="191" spans="42:77" s="471" customFormat="1">
      <c r="AP191" s="92"/>
      <c r="AQ191" s="151"/>
      <c r="AR191" s="152"/>
      <c r="AS191" s="152"/>
      <c r="AT191" s="22"/>
      <c r="AU191" s="3"/>
      <c r="AV191" s="3"/>
      <c r="AW191" s="3"/>
      <c r="AX191" s="3"/>
      <c r="AY191" s="3"/>
      <c r="AZ191" s="58"/>
      <c r="BA191" s="58"/>
      <c r="BB191" s="58"/>
      <c r="BC191" s="58"/>
      <c r="BD191" s="16"/>
      <c r="BE191" s="16"/>
      <c r="BF191" s="58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22"/>
    </row>
    <row r="192" spans="42:77" s="471" customFormat="1">
      <c r="AP192" s="92"/>
      <c r="AQ192" s="151"/>
      <c r="AR192" s="152"/>
      <c r="AS192" s="152"/>
      <c r="AT192" s="22"/>
      <c r="AU192" s="3"/>
      <c r="AV192" s="3"/>
      <c r="AW192" s="3"/>
      <c r="AX192" s="3"/>
      <c r="AY192" s="3"/>
      <c r="AZ192" s="58"/>
      <c r="BA192" s="58"/>
      <c r="BB192" s="58"/>
      <c r="BC192" s="58"/>
      <c r="BD192" s="16"/>
      <c r="BE192" s="16"/>
      <c r="BF192" s="58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22"/>
    </row>
    <row r="193" spans="42:77" s="471" customFormat="1">
      <c r="AP193" s="92"/>
      <c r="AQ193" s="151"/>
      <c r="AR193" s="152"/>
      <c r="AS193" s="152"/>
      <c r="AT193" s="22"/>
      <c r="AU193" s="3"/>
      <c r="AV193" s="3"/>
      <c r="AW193" s="3"/>
      <c r="AX193" s="3"/>
      <c r="AY193" s="3"/>
      <c r="AZ193" s="58"/>
      <c r="BA193" s="58"/>
      <c r="BB193" s="58"/>
      <c r="BC193" s="58"/>
      <c r="BD193" s="16"/>
      <c r="BE193" s="16"/>
      <c r="BF193" s="58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2"/>
    </row>
    <row r="194" spans="42:77" s="471" customFormat="1">
      <c r="AP194" s="92"/>
      <c r="AQ194" s="151"/>
      <c r="AR194" s="152"/>
      <c r="AS194" s="152"/>
      <c r="AT194" s="22"/>
      <c r="AU194" s="3"/>
      <c r="AV194" s="3"/>
      <c r="AW194" s="3"/>
      <c r="AX194" s="3"/>
      <c r="AY194" s="3"/>
      <c r="AZ194" s="58"/>
      <c r="BA194" s="58"/>
      <c r="BB194" s="58"/>
      <c r="BC194" s="58"/>
      <c r="BD194" s="16"/>
      <c r="BE194" s="16"/>
      <c r="BF194" s="58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2"/>
    </row>
    <row r="195" spans="42:77" s="471" customFormat="1">
      <c r="AP195" s="92"/>
      <c r="AQ195" s="151"/>
      <c r="AR195" s="152"/>
      <c r="AS195" s="152"/>
      <c r="AT195" s="22"/>
      <c r="AU195" s="3"/>
      <c r="AV195" s="3"/>
      <c r="AW195" s="3"/>
      <c r="AX195" s="3"/>
      <c r="AY195" s="3"/>
      <c r="AZ195" s="58"/>
      <c r="BA195" s="58"/>
      <c r="BB195" s="58"/>
      <c r="BC195" s="58"/>
      <c r="BD195" s="16"/>
      <c r="BE195" s="16"/>
      <c r="BF195" s="58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2"/>
    </row>
    <row r="196" spans="42:77" s="471" customFormat="1">
      <c r="AP196" s="92"/>
      <c r="AQ196" s="151"/>
      <c r="AR196" s="152"/>
      <c r="AS196" s="152"/>
      <c r="AT196" s="22"/>
      <c r="AU196" s="3"/>
      <c r="AV196" s="3"/>
      <c r="AW196" s="3"/>
      <c r="AX196" s="3"/>
      <c r="AY196" s="3"/>
      <c r="AZ196" s="58"/>
      <c r="BA196" s="58"/>
      <c r="BB196" s="58"/>
      <c r="BC196" s="58"/>
      <c r="BD196" s="16"/>
      <c r="BE196" s="16"/>
      <c r="BF196" s="58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22"/>
    </row>
    <row r="197" spans="42:77" s="471" customFormat="1">
      <c r="AP197" s="92"/>
      <c r="AQ197" s="151"/>
      <c r="AR197" s="152"/>
      <c r="AS197" s="152"/>
      <c r="AT197" s="22"/>
      <c r="AU197" s="3"/>
      <c r="AV197" s="3"/>
      <c r="AW197" s="3"/>
      <c r="AX197" s="3"/>
      <c r="AY197" s="3"/>
      <c r="AZ197" s="58"/>
      <c r="BA197" s="58"/>
      <c r="BB197" s="58"/>
      <c r="BC197" s="58"/>
      <c r="BD197" s="16"/>
      <c r="BE197" s="16"/>
      <c r="BF197" s="58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22"/>
    </row>
    <row r="198" spans="42:77" s="471" customFormat="1">
      <c r="AP198" s="92"/>
      <c r="AQ198" s="151"/>
      <c r="AR198" s="152"/>
      <c r="AS198" s="152"/>
      <c r="AT198" s="22"/>
      <c r="AU198" s="3"/>
      <c r="AV198" s="3"/>
      <c r="AW198" s="3"/>
      <c r="AX198" s="3"/>
      <c r="AY198" s="3"/>
      <c r="AZ198" s="58"/>
      <c r="BA198" s="58"/>
      <c r="BB198" s="58"/>
      <c r="BC198" s="58"/>
      <c r="BD198" s="16"/>
      <c r="BE198" s="16"/>
      <c r="BF198" s="58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22"/>
    </row>
    <row r="199" spans="42:77" s="471" customFormat="1">
      <c r="AP199" s="92"/>
      <c r="AQ199" s="151"/>
      <c r="AR199" s="152"/>
      <c r="AS199" s="152"/>
      <c r="AT199" s="22"/>
      <c r="AU199" s="3"/>
      <c r="AV199" s="3"/>
      <c r="AW199" s="3"/>
      <c r="AX199" s="3"/>
      <c r="AY199" s="3"/>
      <c r="AZ199" s="58"/>
      <c r="BA199" s="58"/>
      <c r="BB199" s="58"/>
      <c r="BC199" s="58"/>
      <c r="BD199" s="16"/>
      <c r="BE199" s="16"/>
      <c r="BF199" s="58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22"/>
    </row>
    <row r="200" spans="42:77" s="471" customFormat="1">
      <c r="AP200" s="92"/>
      <c r="AQ200" s="151"/>
      <c r="AR200" s="152"/>
      <c r="AS200" s="152"/>
      <c r="AT200" s="22"/>
      <c r="AU200" s="3"/>
      <c r="AV200" s="3"/>
      <c r="AW200" s="3"/>
      <c r="AX200" s="3"/>
      <c r="AY200" s="3"/>
      <c r="AZ200" s="58"/>
      <c r="BA200" s="58"/>
      <c r="BB200" s="58"/>
      <c r="BC200" s="58"/>
      <c r="BD200" s="16"/>
      <c r="BE200" s="16"/>
      <c r="BF200" s="58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22"/>
    </row>
    <row r="201" spans="42:77" s="471" customFormat="1">
      <c r="AP201" s="92"/>
      <c r="AQ201" s="151"/>
      <c r="AR201" s="152"/>
      <c r="AS201" s="152"/>
      <c r="AT201" s="22"/>
      <c r="AU201" s="3"/>
      <c r="AV201" s="3"/>
      <c r="AW201" s="3"/>
      <c r="AX201" s="3"/>
      <c r="AY201" s="3"/>
      <c r="AZ201" s="58"/>
      <c r="BA201" s="58"/>
      <c r="BB201" s="58"/>
      <c r="BC201" s="58"/>
      <c r="BD201" s="16"/>
      <c r="BE201" s="16"/>
      <c r="BF201" s="58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22"/>
    </row>
    <row r="202" spans="42:77" s="471" customFormat="1">
      <c r="AP202" s="92"/>
      <c r="AQ202" s="151"/>
      <c r="AR202" s="152"/>
      <c r="AS202" s="152"/>
      <c r="AT202" s="22"/>
      <c r="AU202" s="3"/>
      <c r="AV202" s="3"/>
      <c r="AW202" s="3"/>
      <c r="AX202" s="3"/>
      <c r="AY202" s="3"/>
      <c r="AZ202" s="58"/>
      <c r="BA202" s="58"/>
      <c r="BB202" s="58"/>
      <c r="BC202" s="58"/>
      <c r="BD202" s="16"/>
      <c r="BE202" s="16"/>
      <c r="BF202" s="58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22"/>
    </row>
    <row r="203" spans="42:77" s="471" customFormat="1">
      <c r="AP203" s="92"/>
      <c r="AQ203" s="151"/>
      <c r="AR203" s="152"/>
      <c r="AS203" s="152"/>
      <c r="AT203" s="22"/>
      <c r="AU203" s="3"/>
      <c r="AV203" s="3"/>
      <c r="AW203" s="3"/>
      <c r="AX203" s="3"/>
      <c r="AY203" s="3"/>
      <c r="AZ203" s="58"/>
      <c r="BA203" s="58"/>
      <c r="BB203" s="58"/>
      <c r="BC203" s="58"/>
      <c r="BD203" s="16"/>
      <c r="BE203" s="16"/>
      <c r="BF203" s="58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22"/>
    </row>
    <row r="204" spans="42:77" s="471" customFormat="1">
      <c r="AP204" s="92"/>
      <c r="AQ204" s="151"/>
      <c r="AR204" s="152"/>
      <c r="AS204" s="152"/>
      <c r="AT204" s="22"/>
      <c r="AU204" s="3"/>
      <c r="AV204" s="3"/>
      <c r="AW204" s="3"/>
      <c r="AX204" s="3"/>
      <c r="AY204" s="3"/>
      <c r="AZ204" s="58"/>
      <c r="BA204" s="58"/>
      <c r="BB204" s="58"/>
      <c r="BC204" s="58"/>
      <c r="BD204" s="16"/>
      <c r="BE204" s="16"/>
      <c r="BF204" s="58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22"/>
    </row>
    <row r="205" spans="42:77" s="471" customFormat="1">
      <c r="AP205" s="92"/>
      <c r="AQ205" s="151"/>
      <c r="AR205" s="152"/>
      <c r="AS205" s="152"/>
      <c r="AT205" s="22"/>
      <c r="AU205" s="3"/>
      <c r="AV205" s="3"/>
      <c r="AW205" s="3"/>
      <c r="AX205" s="3"/>
      <c r="AY205" s="3"/>
      <c r="AZ205" s="58"/>
      <c r="BA205" s="58"/>
      <c r="BB205" s="58"/>
      <c r="BC205" s="58"/>
      <c r="BD205" s="16"/>
      <c r="BE205" s="16"/>
      <c r="BF205" s="58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22"/>
    </row>
    <row r="206" spans="42:77" s="471" customFormat="1">
      <c r="AP206" s="92"/>
      <c r="AQ206" s="151"/>
      <c r="AR206" s="152"/>
      <c r="AS206" s="152"/>
      <c r="AT206" s="22"/>
      <c r="AU206" s="3"/>
      <c r="AV206" s="3"/>
      <c r="AW206" s="3"/>
      <c r="AX206" s="3"/>
      <c r="AY206" s="3"/>
      <c r="AZ206" s="58"/>
      <c r="BA206" s="58"/>
      <c r="BB206" s="58"/>
      <c r="BC206" s="58"/>
      <c r="BD206" s="16"/>
      <c r="BE206" s="16"/>
      <c r="BF206" s="58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22"/>
    </row>
    <row r="207" spans="42:77" s="471" customFormat="1">
      <c r="AP207" s="92"/>
      <c r="AQ207" s="151"/>
      <c r="AR207" s="152"/>
      <c r="AS207" s="152"/>
      <c r="AT207" s="22"/>
      <c r="AU207" s="3"/>
      <c r="AV207" s="3"/>
      <c r="AW207" s="3"/>
      <c r="AX207" s="3"/>
      <c r="AY207" s="3"/>
      <c r="AZ207" s="58"/>
      <c r="BA207" s="58"/>
      <c r="BB207" s="58"/>
      <c r="BC207" s="58"/>
      <c r="BD207" s="16"/>
      <c r="BE207" s="16"/>
      <c r="BF207" s="58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22"/>
    </row>
    <row r="208" spans="42:77" s="471" customFormat="1">
      <c r="AP208" s="92"/>
      <c r="AQ208" s="151"/>
      <c r="AR208" s="152"/>
      <c r="AS208" s="152"/>
      <c r="AT208" s="22"/>
      <c r="AU208" s="3"/>
      <c r="AV208" s="3"/>
      <c r="AW208" s="3"/>
      <c r="AX208" s="3"/>
      <c r="AY208" s="3"/>
      <c r="AZ208" s="58"/>
      <c r="BA208" s="58"/>
      <c r="BB208" s="58"/>
      <c r="BC208" s="58"/>
      <c r="BD208" s="16"/>
      <c r="BE208" s="16"/>
      <c r="BF208" s="58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22"/>
    </row>
    <row r="209" spans="42:77" s="471" customFormat="1">
      <c r="AP209" s="92"/>
      <c r="AQ209" s="151"/>
      <c r="AR209" s="152"/>
      <c r="AS209" s="152"/>
      <c r="AT209" s="22"/>
      <c r="AU209" s="3"/>
      <c r="AV209" s="3"/>
      <c r="AW209" s="3"/>
      <c r="AX209" s="3"/>
      <c r="AY209" s="3"/>
      <c r="AZ209" s="58"/>
      <c r="BA209" s="58"/>
      <c r="BB209" s="58"/>
      <c r="BC209" s="58"/>
      <c r="BD209" s="16"/>
      <c r="BE209" s="16"/>
      <c r="BF209" s="58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22"/>
    </row>
    <row r="210" spans="42:77" s="471" customFormat="1">
      <c r="AP210" s="92"/>
      <c r="AQ210" s="151"/>
      <c r="AR210" s="152"/>
      <c r="AS210" s="152"/>
      <c r="AT210" s="22"/>
      <c r="AU210" s="3"/>
      <c r="AV210" s="3"/>
      <c r="AW210" s="3"/>
      <c r="AX210" s="3"/>
      <c r="AY210" s="3"/>
      <c r="AZ210" s="58"/>
      <c r="BA210" s="58"/>
      <c r="BB210" s="58"/>
      <c r="BC210" s="58"/>
      <c r="BD210" s="16"/>
      <c r="BE210" s="16"/>
      <c r="BF210" s="58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22"/>
    </row>
    <row r="211" spans="42:77" s="471" customFormat="1">
      <c r="AP211" s="92"/>
      <c r="AQ211" s="151"/>
      <c r="AR211" s="152"/>
      <c r="AS211" s="152"/>
      <c r="AT211" s="22"/>
      <c r="AU211" s="3"/>
      <c r="AV211" s="3"/>
      <c r="AW211" s="3"/>
      <c r="AX211" s="3"/>
      <c r="AY211" s="3"/>
      <c r="AZ211" s="58"/>
      <c r="BA211" s="58"/>
      <c r="BB211" s="58"/>
      <c r="BC211" s="58"/>
      <c r="BD211" s="16"/>
      <c r="BE211" s="16"/>
      <c r="BF211" s="58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22"/>
    </row>
    <row r="212" spans="42:77" s="471" customFormat="1">
      <c r="AP212" s="92"/>
      <c r="AQ212" s="151"/>
      <c r="AR212" s="152"/>
      <c r="AS212" s="152"/>
      <c r="AT212" s="22"/>
      <c r="AU212" s="3"/>
      <c r="AV212" s="3"/>
      <c r="AW212" s="3"/>
      <c r="AX212" s="3"/>
      <c r="AY212" s="3"/>
      <c r="AZ212" s="58"/>
      <c r="BA212" s="58"/>
      <c r="BB212" s="58"/>
      <c r="BC212" s="58"/>
      <c r="BD212" s="16"/>
      <c r="BE212" s="16"/>
      <c r="BF212" s="58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22"/>
    </row>
    <row r="213" spans="42:77" s="471" customFormat="1">
      <c r="AP213" s="92"/>
      <c r="AQ213" s="151"/>
      <c r="AR213" s="152"/>
      <c r="AS213" s="152"/>
      <c r="AT213" s="22"/>
      <c r="AU213" s="3"/>
      <c r="AV213" s="3"/>
      <c r="AW213" s="3"/>
      <c r="AX213" s="3"/>
      <c r="AY213" s="3"/>
      <c r="AZ213" s="58"/>
      <c r="BA213" s="58"/>
      <c r="BB213" s="58"/>
      <c r="BC213" s="58"/>
      <c r="BD213" s="16"/>
      <c r="BE213" s="16"/>
      <c r="BF213" s="58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22"/>
    </row>
    <row r="214" spans="42:77" s="471" customFormat="1">
      <c r="AP214" s="92"/>
      <c r="AQ214" s="151"/>
      <c r="AR214" s="152"/>
      <c r="AS214" s="152"/>
      <c r="AT214" s="22"/>
      <c r="AU214" s="3"/>
      <c r="AV214" s="3"/>
      <c r="AW214" s="3"/>
      <c r="AX214" s="3"/>
      <c r="AY214" s="3"/>
      <c r="AZ214" s="58"/>
      <c r="BA214" s="58"/>
      <c r="BB214" s="58"/>
      <c r="BC214" s="58"/>
      <c r="BD214" s="16"/>
      <c r="BE214" s="16"/>
      <c r="BF214" s="58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22"/>
    </row>
    <row r="215" spans="42:77" s="471" customFormat="1">
      <c r="AP215" s="92"/>
      <c r="AQ215" s="151"/>
      <c r="AR215" s="152"/>
      <c r="AS215" s="152"/>
      <c r="AT215" s="22"/>
      <c r="AU215" s="3"/>
      <c r="AV215" s="3"/>
      <c r="AW215" s="3"/>
      <c r="AX215" s="3"/>
      <c r="AY215" s="3"/>
      <c r="AZ215" s="58"/>
      <c r="BA215" s="58"/>
      <c r="BB215" s="58"/>
      <c r="BC215" s="58"/>
      <c r="BD215" s="16"/>
      <c r="BE215" s="16"/>
      <c r="BF215" s="58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22"/>
    </row>
    <row r="216" spans="42:77" s="471" customFormat="1">
      <c r="AP216" s="92"/>
      <c r="AQ216" s="151"/>
      <c r="AR216" s="152"/>
      <c r="AS216" s="152"/>
      <c r="AT216" s="22"/>
      <c r="AU216" s="3"/>
      <c r="AV216" s="3"/>
      <c r="AW216" s="3"/>
      <c r="AX216" s="3"/>
      <c r="AY216" s="3"/>
      <c r="AZ216" s="58"/>
      <c r="BA216" s="58"/>
      <c r="BB216" s="58"/>
      <c r="BC216" s="58"/>
      <c r="BD216" s="16"/>
      <c r="BE216" s="16"/>
      <c r="BF216" s="58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22"/>
    </row>
    <row r="217" spans="42:77" s="471" customFormat="1">
      <c r="AP217" s="92"/>
      <c r="AQ217" s="151"/>
      <c r="AR217" s="152"/>
      <c r="AS217" s="152"/>
      <c r="AT217" s="22"/>
      <c r="AU217" s="3"/>
      <c r="AV217" s="3"/>
      <c r="AW217" s="3"/>
      <c r="AX217" s="3"/>
      <c r="AY217" s="3"/>
      <c r="AZ217" s="58"/>
      <c r="BA217" s="58"/>
      <c r="BB217" s="58"/>
      <c r="BC217" s="58"/>
      <c r="BD217" s="16"/>
      <c r="BE217" s="16"/>
      <c r="BF217" s="58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22"/>
    </row>
    <row r="218" spans="42:77" s="471" customFormat="1">
      <c r="AP218" s="92"/>
      <c r="AQ218" s="151"/>
      <c r="AR218" s="152"/>
      <c r="AS218" s="152"/>
      <c r="AT218" s="22"/>
      <c r="AU218" s="3"/>
      <c r="AV218" s="3"/>
      <c r="AW218" s="3"/>
      <c r="AX218" s="3"/>
      <c r="AY218" s="3"/>
      <c r="AZ218" s="58"/>
      <c r="BA218" s="58"/>
      <c r="BB218" s="58"/>
      <c r="BC218" s="58"/>
      <c r="BD218" s="16"/>
      <c r="BE218" s="16"/>
      <c r="BF218" s="58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22"/>
    </row>
    <row r="219" spans="42:77" s="471" customFormat="1">
      <c r="AP219" s="92"/>
      <c r="AQ219" s="151"/>
      <c r="AR219" s="152"/>
      <c r="AS219" s="152"/>
      <c r="AT219" s="22"/>
      <c r="AU219" s="3"/>
      <c r="AV219" s="3"/>
      <c r="AW219" s="3"/>
      <c r="AX219" s="3"/>
      <c r="AY219" s="3"/>
      <c r="AZ219" s="58"/>
      <c r="BA219" s="58"/>
      <c r="BB219" s="58"/>
      <c r="BC219" s="58"/>
      <c r="BD219" s="16"/>
      <c r="BE219" s="16"/>
      <c r="BF219" s="58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22"/>
    </row>
    <row r="220" spans="42:77" s="471" customFormat="1">
      <c r="AP220" s="92"/>
      <c r="AQ220" s="151"/>
      <c r="AR220" s="152"/>
      <c r="AS220" s="152"/>
      <c r="AT220" s="22"/>
      <c r="AU220" s="3"/>
      <c r="AV220" s="3"/>
      <c r="AW220" s="3"/>
      <c r="AX220" s="3"/>
      <c r="AY220" s="3"/>
      <c r="AZ220" s="58"/>
      <c r="BA220" s="58"/>
      <c r="BB220" s="58"/>
      <c r="BC220" s="58"/>
      <c r="BD220" s="16"/>
      <c r="BE220" s="16"/>
      <c r="BF220" s="58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22"/>
    </row>
    <row r="221" spans="42:77" s="471" customFormat="1">
      <c r="AP221" s="92"/>
      <c r="AQ221" s="151"/>
      <c r="AR221" s="152"/>
      <c r="AS221" s="152"/>
      <c r="AT221" s="22"/>
      <c r="AU221" s="3"/>
      <c r="AV221" s="3"/>
      <c r="AW221" s="3"/>
      <c r="AX221" s="3"/>
      <c r="AY221" s="3"/>
      <c r="AZ221" s="58"/>
      <c r="BA221" s="58"/>
      <c r="BB221" s="58"/>
      <c r="BC221" s="58"/>
      <c r="BD221" s="16"/>
      <c r="BE221" s="16"/>
      <c r="BF221" s="58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22"/>
    </row>
    <row r="222" spans="42:77" s="471" customFormat="1">
      <c r="AP222" s="92"/>
      <c r="AQ222" s="151"/>
      <c r="AR222" s="152"/>
      <c r="AS222" s="152"/>
      <c r="AT222" s="22"/>
      <c r="AU222" s="3"/>
      <c r="AV222" s="3"/>
      <c r="AW222" s="3"/>
      <c r="AX222" s="3"/>
      <c r="AY222" s="3"/>
      <c r="AZ222" s="58"/>
      <c r="BA222" s="58"/>
      <c r="BB222" s="58"/>
      <c r="BC222" s="58"/>
      <c r="BD222" s="16"/>
      <c r="BE222" s="16"/>
      <c r="BF222" s="58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22"/>
    </row>
    <row r="223" spans="42:77" s="471" customFormat="1">
      <c r="AP223" s="92"/>
      <c r="AQ223" s="151"/>
      <c r="AR223" s="152"/>
      <c r="AS223" s="152"/>
      <c r="AT223" s="22"/>
      <c r="AU223" s="3"/>
      <c r="AV223" s="3"/>
      <c r="AW223" s="3"/>
      <c r="AX223" s="3"/>
      <c r="AY223" s="3"/>
      <c r="AZ223" s="58"/>
      <c r="BA223" s="58"/>
      <c r="BB223" s="58"/>
      <c r="BC223" s="58"/>
      <c r="BD223" s="16"/>
      <c r="BE223" s="16"/>
      <c r="BF223" s="58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22"/>
    </row>
    <row r="224" spans="42:77">
      <c r="AQ224" s="151"/>
      <c r="AR224" s="152"/>
      <c r="AS224" s="152"/>
      <c r="AT224" s="22"/>
      <c r="AU224" s="3"/>
      <c r="AV224" s="3"/>
      <c r="AW224" s="3"/>
      <c r="AX224" s="3"/>
      <c r="AY224" s="3"/>
      <c r="AZ224" s="58"/>
      <c r="BA224" s="58"/>
      <c r="BB224" s="58"/>
      <c r="BC224" s="58"/>
      <c r="BD224" s="16"/>
      <c r="BE224" s="16"/>
      <c r="BF224" s="58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22"/>
    </row>
    <row r="225" spans="43:77">
      <c r="AQ225" s="151"/>
      <c r="AR225" s="152"/>
      <c r="AS225" s="152"/>
      <c r="AT225" s="22"/>
      <c r="AU225" s="3"/>
      <c r="AV225" s="3"/>
      <c r="AW225" s="3"/>
      <c r="AX225" s="3"/>
      <c r="AY225" s="3"/>
      <c r="AZ225" s="58"/>
      <c r="BA225" s="58"/>
      <c r="BB225" s="58"/>
      <c r="BC225" s="58"/>
      <c r="BD225" s="16"/>
      <c r="BE225" s="16"/>
      <c r="BF225" s="58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22"/>
    </row>
    <row r="226" spans="43:77">
      <c r="AQ226" s="151"/>
      <c r="AR226" s="152"/>
      <c r="AS226" s="152"/>
      <c r="AT226" s="22"/>
      <c r="AU226" s="3"/>
      <c r="AV226" s="3"/>
      <c r="AW226" s="3"/>
      <c r="AX226" s="3"/>
      <c r="AY226" s="3"/>
      <c r="AZ226" s="58"/>
      <c r="BA226" s="58"/>
      <c r="BB226" s="58"/>
      <c r="BC226" s="58"/>
      <c r="BD226" s="16"/>
      <c r="BE226" s="16"/>
      <c r="BF226" s="58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22"/>
    </row>
    <row r="227" spans="43:77">
      <c r="AQ227" s="151"/>
      <c r="AR227" s="152"/>
      <c r="AS227" s="152"/>
      <c r="AT227" s="22"/>
      <c r="AU227" s="3"/>
      <c r="AV227" s="3"/>
      <c r="AW227" s="3"/>
      <c r="AX227" s="3"/>
      <c r="AY227" s="3"/>
      <c r="AZ227" s="58"/>
      <c r="BA227" s="58"/>
      <c r="BB227" s="58"/>
      <c r="BC227" s="58"/>
      <c r="BD227" s="16"/>
      <c r="BE227" s="16"/>
      <c r="BF227" s="58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22"/>
    </row>
    <row r="228" spans="43:77">
      <c r="AQ228" s="151"/>
      <c r="AR228" s="152"/>
      <c r="AS228" s="152"/>
      <c r="AT228" s="22"/>
      <c r="AU228" s="3"/>
      <c r="AV228" s="3"/>
      <c r="AW228" s="3"/>
      <c r="AX228" s="3"/>
      <c r="AY228" s="3"/>
      <c r="AZ228" s="58"/>
      <c r="BA228" s="58"/>
      <c r="BB228" s="58"/>
      <c r="BC228" s="58"/>
      <c r="BD228" s="16"/>
      <c r="BE228" s="16"/>
      <c r="BF228" s="58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22"/>
    </row>
    <row r="229" spans="43:77">
      <c r="AQ229" s="151"/>
      <c r="AR229" s="152"/>
      <c r="AS229" s="152"/>
      <c r="AT229" s="22"/>
      <c r="AU229" s="3"/>
      <c r="AV229" s="3"/>
      <c r="AW229" s="3"/>
      <c r="AX229" s="3"/>
      <c r="AY229" s="3"/>
      <c r="AZ229" s="58"/>
      <c r="BA229" s="58"/>
      <c r="BB229" s="58"/>
      <c r="BC229" s="58"/>
      <c r="BD229" s="16"/>
      <c r="BE229" s="16"/>
      <c r="BF229" s="58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22"/>
    </row>
    <row r="230" spans="43:77">
      <c r="AQ230" s="151"/>
      <c r="AR230" s="152"/>
      <c r="AS230" s="152"/>
      <c r="AT230" s="22"/>
      <c r="AU230" s="3"/>
      <c r="AV230" s="3"/>
      <c r="AW230" s="3"/>
      <c r="AX230" s="3"/>
      <c r="AY230" s="3"/>
      <c r="AZ230" s="58"/>
      <c r="BA230" s="58"/>
      <c r="BB230" s="58"/>
      <c r="BC230" s="58"/>
      <c r="BD230" s="16"/>
      <c r="BE230" s="16"/>
      <c r="BF230" s="58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22"/>
    </row>
    <row r="231" spans="43:77">
      <c r="AQ231" s="151"/>
      <c r="AR231" s="152"/>
      <c r="AS231" s="152"/>
      <c r="AT231" s="22"/>
      <c r="AU231" s="3"/>
      <c r="AV231" s="3"/>
      <c r="AW231" s="3"/>
      <c r="AX231" s="3"/>
      <c r="AY231" s="3"/>
      <c r="AZ231" s="58"/>
      <c r="BA231" s="58"/>
      <c r="BB231" s="58"/>
      <c r="BC231" s="58"/>
      <c r="BD231" s="16"/>
      <c r="BE231" s="16"/>
      <c r="BF231" s="58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22"/>
    </row>
    <row r="232" spans="43:77">
      <c r="AQ232" s="151"/>
      <c r="AR232" s="152"/>
      <c r="AS232" s="152"/>
      <c r="AT232" s="22"/>
      <c r="AU232" s="3"/>
      <c r="AV232" s="3"/>
      <c r="AW232" s="3"/>
      <c r="AX232" s="3"/>
      <c r="AY232" s="3"/>
      <c r="AZ232" s="58"/>
      <c r="BA232" s="58"/>
      <c r="BB232" s="58"/>
      <c r="BC232" s="58"/>
      <c r="BD232" s="16"/>
      <c r="BE232" s="16"/>
      <c r="BF232" s="58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22"/>
    </row>
    <row r="233" spans="43:77">
      <c r="AQ233" s="151"/>
      <c r="AR233" s="152"/>
      <c r="AS233" s="152"/>
      <c r="AT233" s="22"/>
      <c r="AU233" s="3"/>
      <c r="AV233" s="3"/>
      <c r="AW233" s="3"/>
      <c r="AX233" s="3"/>
      <c r="AY233" s="3"/>
      <c r="AZ233" s="58"/>
      <c r="BA233" s="58"/>
      <c r="BB233" s="58"/>
      <c r="BC233" s="58"/>
      <c r="BD233" s="16"/>
      <c r="BE233" s="16"/>
      <c r="BF233" s="58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22"/>
    </row>
    <row r="234" spans="43:77">
      <c r="AQ234" s="151"/>
      <c r="AR234" s="152"/>
      <c r="AS234" s="152"/>
      <c r="AT234" s="22"/>
      <c r="AU234" s="3"/>
      <c r="AV234" s="3"/>
      <c r="AW234" s="3"/>
      <c r="AX234" s="3"/>
      <c r="AY234" s="3"/>
      <c r="AZ234" s="58"/>
      <c r="BA234" s="58"/>
      <c r="BB234" s="58"/>
      <c r="BC234" s="58"/>
      <c r="BD234" s="16"/>
      <c r="BE234" s="16"/>
      <c r="BF234" s="58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22"/>
    </row>
    <row r="235" spans="43:77">
      <c r="AQ235" s="151"/>
      <c r="AR235" s="152"/>
      <c r="AS235" s="152"/>
      <c r="AT235" s="22"/>
      <c r="AU235" s="3"/>
      <c r="AV235" s="3"/>
      <c r="AW235" s="3"/>
      <c r="AX235" s="3"/>
      <c r="AY235" s="3"/>
      <c r="AZ235" s="58"/>
      <c r="BA235" s="58"/>
      <c r="BB235" s="58"/>
      <c r="BC235" s="58"/>
      <c r="BD235" s="16"/>
      <c r="BE235" s="16"/>
      <c r="BF235" s="58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22"/>
    </row>
    <row r="236" spans="43:77">
      <c r="AQ236" s="151"/>
      <c r="AR236" s="152"/>
      <c r="AS236" s="152"/>
      <c r="AT236" s="22"/>
      <c r="AU236" s="3"/>
      <c r="AV236" s="3"/>
      <c r="AW236" s="3"/>
      <c r="AX236" s="3"/>
      <c r="AY236" s="3"/>
      <c r="AZ236" s="58"/>
      <c r="BA236" s="58"/>
      <c r="BB236" s="58"/>
      <c r="BC236" s="58"/>
      <c r="BD236" s="16"/>
      <c r="BE236" s="16"/>
      <c r="BF236" s="58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22"/>
    </row>
    <row r="237" spans="43:77">
      <c r="AQ237" s="151"/>
      <c r="AR237" s="152"/>
      <c r="AS237" s="152"/>
      <c r="AT237" s="22"/>
      <c r="AU237" s="3"/>
      <c r="AV237" s="3"/>
      <c r="AW237" s="3"/>
      <c r="AX237" s="3"/>
      <c r="AY237" s="3"/>
      <c r="AZ237" s="58"/>
      <c r="BA237" s="58"/>
      <c r="BB237" s="58"/>
      <c r="BC237" s="58"/>
      <c r="BD237" s="16"/>
      <c r="BE237" s="16"/>
      <c r="BF237" s="58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22"/>
    </row>
    <row r="238" spans="43:77">
      <c r="AQ238" s="151"/>
      <c r="AR238" s="152"/>
      <c r="AS238" s="152"/>
      <c r="AT238" s="22"/>
      <c r="AU238" s="3"/>
      <c r="AV238" s="3"/>
      <c r="AW238" s="3"/>
      <c r="AX238" s="3"/>
      <c r="AY238" s="3"/>
      <c r="AZ238" s="58"/>
      <c r="BA238" s="58"/>
      <c r="BB238" s="58"/>
      <c r="BC238" s="58"/>
      <c r="BD238" s="16"/>
      <c r="BE238" s="16"/>
      <c r="BF238" s="58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22"/>
    </row>
    <row r="239" spans="43:77">
      <c r="AQ239" s="151"/>
      <c r="AR239" s="152"/>
      <c r="AS239" s="152"/>
      <c r="AT239" s="22"/>
      <c r="AU239" s="3"/>
      <c r="AV239" s="3"/>
      <c r="AW239" s="3"/>
      <c r="AX239" s="3"/>
      <c r="AY239" s="3"/>
      <c r="AZ239" s="58"/>
      <c r="BA239" s="58"/>
      <c r="BB239" s="58"/>
      <c r="BC239" s="58"/>
      <c r="BD239" s="16"/>
      <c r="BE239" s="16"/>
      <c r="BF239" s="58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22"/>
    </row>
    <row r="240" spans="43:77">
      <c r="AQ240" s="151"/>
      <c r="AR240" s="152"/>
      <c r="AS240" s="152"/>
      <c r="AT240" s="22"/>
      <c r="AU240" s="3"/>
      <c r="AV240" s="3"/>
      <c r="AW240" s="3"/>
      <c r="AX240" s="3"/>
      <c r="AY240" s="3"/>
      <c r="AZ240" s="58"/>
      <c r="BA240" s="58"/>
      <c r="BB240" s="58"/>
      <c r="BC240" s="58"/>
      <c r="BD240" s="16"/>
      <c r="BE240" s="16"/>
      <c r="BF240" s="58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22"/>
    </row>
    <row r="241" spans="43:77">
      <c r="AQ241" s="151"/>
      <c r="AR241" s="152"/>
      <c r="AS241" s="152"/>
      <c r="AT241" s="22"/>
      <c r="AU241" s="3"/>
      <c r="AV241" s="3"/>
      <c r="AW241" s="3"/>
      <c r="AX241" s="3"/>
      <c r="AY241" s="3"/>
      <c r="AZ241" s="58"/>
      <c r="BA241" s="58"/>
      <c r="BB241" s="58"/>
      <c r="BC241" s="58"/>
      <c r="BD241" s="16"/>
      <c r="BE241" s="16"/>
      <c r="BF241" s="58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22"/>
    </row>
    <row r="242" spans="43:77">
      <c r="AQ242" s="151"/>
      <c r="AR242" s="152"/>
      <c r="AS242" s="152"/>
      <c r="AT242" s="22"/>
      <c r="AU242" s="3"/>
      <c r="AV242" s="3"/>
      <c r="AW242" s="3"/>
      <c r="AX242" s="3"/>
      <c r="AY242" s="3"/>
      <c r="AZ242" s="58"/>
      <c r="BA242" s="58"/>
      <c r="BB242" s="58"/>
      <c r="BC242" s="58"/>
      <c r="BD242" s="16"/>
      <c r="BE242" s="16"/>
      <c r="BF242" s="58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22"/>
    </row>
    <row r="243" spans="43:77">
      <c r="AQ243" s="151"/>
      <c r="AR243" s="152"/>
      <c r="AS243" s="152"/>
      <c r="AT243" s="22"/>
      <c r="AU243" s="3"/>
      <c r="AV243" s="3"/>
      <c r="AW243" s="3"/>
      <c r="AX243" s="3"/>
      <c r="AY243" s="3"/>
      <c r="AZ243" s="58"/>
      <c r="BA243" s="58"/>
      <c r="BB243" s="58"/>
      <c r="BC243" s="58"/>
      <c r="BD243" s="16"/>
      <c r="BE243" s="16"/>
      <c r="BF243" s="58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22"/>
    </row>
    <row r="244" spans="43:77">
      <c r="AQ244" s="151"/>
      <c r="AR244" s="152"/>
      <c r="AS244" s="152"/>
      <c r="AT244" s="22"/>
      <c r="AU244" s="3"/>
      <c r="AV244" s="3"/>
      <c r="AW244" s="3"/>
      <c r="AX244" s="3"/>
      <c r="AY244" s="3"/>
      <c r="AZ244" s="58"/>
      <c r="BA244" s="58"/>
      <c r="BB244" s="58"/>
      <c r="BC244" s="58"/>
      <c r="BD244" s="16"/>
      <c r="BE244" s="16"/>
      <c r="BF244" s="58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22"/>
    </row>
    <row r="245" spans="43:77">
      <c r="AQ245" s="151"/>
      <c r="AR245" s="152"/>
      <c r="AS245" s="152"/>
      <c r="AT245" s="22"/>
      <c r="AU245" s="3"/>
      <c r="AV245" s="3"/>
      <c r="AW245" s="3"/>
      <c r="AX245" s="3"/>
      <c r="AY245" s="3"/>
      <c r="AZ245" s="58"/>
      <c r="BA245" s="58"/>
      <c r="BB245" s="58"/>
      <c r="BC245" s="58"/>
      <c r="BD245" s="16"/>
      <c r="BE245" s="16"/>
      <c r="BF245" s="58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22"/>
    </row>
    <row r="246" spans="43:77">
      <c r="AQ246" s="151"/>
      <c r="AR246" s="152"/>
      <c r="AS246" s="152"/>
      <c r="AT246" s="22"/>
      <c r="AU246" s="3"/>
      <c r="AV246" s="3"/>
      <c r="AW246" s="3"/>
      <c r="AX246" s="3"/>
      <c r="AY246" s="3"/>
      <c r="AZ246" s="58"/>
      <c r="BA246" s="58"/>
      <c r="BB246" s="58"/>
      <c r="BC246" s="58"/>
      <c r="BD246" s="16"/>
      <c r="BE246" s="16"/>
      <c r="BF246" s="58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22"/>
    </row>
    <row r="247" spans="43:77">
      <c r="AQ247" s="151"/>
      <c r="AR247" s="152"/>
      <c r="AS247" s="152"/>
      <c r="AT247" s="22"/>
      <c r="AU247" s="3"/>
      <c r="AV247" s="3"/>
      <c r="AW247" s="3"/>
      <c r="AX247" s="3"/>
      <c r="AY247" s="3"/>
      <c r="AZ247" s="58"/>
      <c r="BA247" s="58"/>
      <c r="BB247" s="58"/>
      <c r="BC247" s="58"/>
      <c r="BD247" s="16"/>
      <c r="BE247" s="16"/>
      <c r="BF247" s="58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22"/>
    </row>
    <row r="248" spans="43:77">
      <c r="AQ248" s="151"/>
      <c r="AR248" s="152"/>
      <c r="AS248" s="152"/>
      <c r="AT248" s="22"/>
      <c r="AU248" s="3"/>
      <c r="AV248" s="3"/>
      <c r="AW248" s="3"/>
      <c r="AX248" s="3"/>
      <c r="AY248" s="3"/>
      <c r="AZ248" s="58"/>
      <c r="BA248" s="58"/>
      <c r="BB248" s="58"/>
      <c r="BC248" s="58"/>
      <c r="BD248" s="16"/>
      <c r="BE248" s="16"/>
      <c r="BF248" s="58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22"/>
    </row>
    <row r="249" spans="43:77">
      <c r="AQ249" s="151"/>
      <c r="AR249" s="152"/>
      <c r="AS249" s="152"/>
      <c r="AT249" s="22"/>
      <c r="AU249" s="3"/>
      <c r="AV249" s="3"/>
      <c r="AW249" s="3"/>
      <c r="AX249" s="3"/>
      <c r="AY249" s="3"/>
      <c r="AZ249" s="58"/>
      <c r="BA249" s="58"/>
      <c r="BB249" s="58"/>
      <c r="BC249" s="58"/>
      <c r="BD249" s="16"/>
      <c r="BE249" s="16"/>
      <c r="BF249" s="58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22"/>
    </row>
    <row r="250" spans="43:77">
      <c r="AQ250" s="151"/>
      <c r="AR250" s="152"/>
      <c r="AS250" s="152"/>
      <c r="AT250" s="22"/>
      <c r="AU250" s="3"/>
      <c r="AV250" s="3"/>
      <c r="AW250" s="3"/>
      <c r="AX250" s="3"/>
      <c r="AY250" s="3"/>
      <c r="AZ250" s="58"/>
      <c r="BA250" s="58"/>
      <c r="BB250" s="58"/>
      <c r="BC250" s="58"/>
      <c r="BD250" s="16"/>
      <c r="BE250" s="16"/>
      <c r="BF250" s="58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22"/>
    </row>
    <row r="251" spans="43:77">
      <c r="AQ251" s="151"/>
      <c r="AR251" s="152"/>
      <c r="AS251" s="152"/>
      <c r="AT251" s="22"/>
      <c r="AU251" s="3"/>
      <c r="AV251" s="3"/>
      <c r="AW251" s="3"/>
      <c r="AX251" s="3"/>
      <c r="AY251" s="3"/>
      <c r="AZ251" s="58"/>
      <c r="BA251" s="58"/>
      <c r="BB251" s="58"/>
      <c r="BC251" s="58"/>
      <c r="BD251" s="16"/>
      <c r="BE251" s="16"/>
      <c r="BF251" s="58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22"/>
    </row>
    <row r="252" spans="43:77">
      <c r="AQ252" s="151"/>
      <c r="AR252" s="152"/>
      <c r="AS252" s="152"/>
      <c r="AT252" s="22"/>
      <c r="AU252" s="3"/>
      <c r="AV252" s="3"/>
      <c r="AW252" s="3"/>
      <c r="AX252" s="3"/>
      <c r="AY252" s="3"/>
      <c r="AZ252" s="58"/>
      <c r="BA252" s="58"/>
      <c r="BB252" s="58"/>
      <c r="BC252" s="58"/>
      <c r="BD252" s="16"/>
      <c r="BE252" s="16"/>
      <c r="BF252" s="58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22"/>
    </row>
    <row r="253" spans="43:77">
      <c r="AQ253" s="151"/>
      <c r="AR253" s="152"/>
      <c r="AS253" s="152"/>
      <c r="AT253" s="22"/>
      <c r="AU253" s="3"/>
      <c r="AV253" s="3"/>
      <c r="AW253" s="3"/>
      <c r="AX253" s="3"/>
      <c r="AY253" s="3"/>
      <c r="AZ253" s="58"/>
      <c r="BA253" s="58"/>
      <c r="BB253" s="58"/>
      <c r="BC253" s="58"/>
      <c r="BD253" s="16"/>
      <c r="BE253" s="16"/>
      <c r="BF253" s="58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22"/>
    </row>
    <row r="254" spans="43:77">
      <c r="AQ254" s="151"/>
      <c r="AR254" s="152"/>
      <c r="AS254" s="152"/>
      <c r="AT254" s="22"/>
      <c r="AU254" s="3"/>
      <c r="AV254" s="3"/>
      <c r="AW254" s="3"/>
      <c r="AX254" s="3"/>
      <c r="AY254" s="3"/>
      <c r="AZ254" s="58"/>
      <c r="BA254" s="58"/>
      <c r="BB254" s="58"/>
      <c r="BC254" s="58"/>
      <c r="BD254" s="16"/>
      <c r="BE254" s="16"/>
      <c r="BF254" s="58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22"/>
    </row>
    <row r="255" spans="43:77">
      <c r="AQ255" s="151"/>
      <c r="AR255" s="152"/>
      <c r="AS255" s="152"/>
      <c r="AT255" s="22"/>
      <c r="AU255" s="3"/>
      <c r="AV255" s="3"/>
      <c r="AW255" s="3"/>
      <c r="AX255" s="3"/>
      <c r="AY255" s="3"/>
      <c r="AZ255" s="58"/>
      <c r="BA255" s="58"/>
      <c r="BB255" s="58"/>
      <c r="BC255" s="58"/>
      <c r="BD255" s="16"/>
      <c r="BE255" s="16"/>
      <c r="BF255" s="58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22"/>
    </row>
    <row r="256" spans="43:77">
      <c r="AQ256" s="151"/>
      <c r="AR256" s="152"/>
      <c r="AS256" s="152"/>
      <c r="AT256" s="22"/>
      <c r="AU256" s="3"/>
      <c r="AV256" s="3"/>
      <c r="AW256" s="3"/>
      <c r="AX256" s="3"/>
      <c r="AY256" s="3"/>
      <c r="AZ256" s="58"/>
      <c r="BA256" s="58"/>
      <c r="BB256" s="58"/>
      <c r="BC256" s="58"/>
      <c r="BD256" s="16"/>
      <c r="BE256" s="16"/>
      <c r="BF256" s="58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22"/>
    </row>
    <row r="366" spans="16:16">
      <c r="P366" t="s">
        <v>637</v>
      </c>
    </row>
    <row r="399" spans="16:16">
      <c r="P3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0AFBF2-3D5F-44C3-B4ED-7EE107DB30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DBAA47-660C-44F7-9A49-ADC0F5C57A8B}"/>
</file>

<file path=customXml/itemProps3.xml><?xml version="1.0" encoding="utf-8"?>
<ds:datastoreItem xmlns:ds="http://schemas.openxmlformats.org/officeDocument/2006/customXml" ds:itemID="{C2FB4239-2A7F-43D1-B387-1F6753E0104A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f5ceb456-b444-4e4d-8de2-1136182d00f9"/>
    <ds:schemaRef ds:uri="http://purl.org/dc/elements/1.1/"/>
    <ds:schemaRef ds:uri="http://purl.org/dc/dcmitype/"/>
    <ds:schemaRef ds:uri="http://schemas.openxmlformats.org/package/2006/metadata/core-properties"/>
    <ds:schemaRef ds:uri="8bae7a49-658a-4f4f-955c-b11fe1869e5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34</vt:i4>
      </vt:variant>
      <vt:variant>
        <vt:lpstr>Navngitte områder</vt:lpstr>
      </vt:variant>
      <vt:variant>
        <vt:i4>5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RNR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 per mnd</vt:lpstr>
      <vt:lpstr>KPM</vt:lpstr>
      <vt:lpstr>Klasse_Slakteri</vt:lpstr>
      <vt:lpstr>KLS</vt:lpstr>
      <vt:lpstr>Fettgruppe</vt:lpstr>
      <vt:lpstr>FE</vt:lpstr>
      <vt:lpstr>Fett per mnd</vt:lpstr>
      <vt:lpstr>Vektgrupper</vt:lpstr>
      <vt:lpstr>VK</vt:lpstr>
      <vt:lpstr>Variant</vt:lpstr>
      <vt:lpstr>Fylker</vt:lpstr>
      <vt:lpstr>F</vt:lpstr>
      <vt:lpstr>Komm_nr</vt:lpstr>
      <vt:lpstr>Ark2</vt:lpstr>
      <vt:lpstr>Ark1</vt:lpstr>
      <vt:lpstr>Ark2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2024-12-16T07:07:58Z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